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3"/>
  <workbookPr defaultThemeVersion="166925"/>
  <mc:AlternateContent xmlns:mc="http://schemas.openxmlformats.org/markup-compatibility/2006">
    <mc:Choice Requires="x15">
      <x15ac:absPath xmlns:x15ac="http://schemas.microsoft.com/office/spreadsheetml/2010/11/ac" url="C:\Users\user\Desktop\조순영\정기보고, 총람 등\1.총람\2021전국문화기반시설총람\게시\"/>
    </mc:Choice>
  </mc:AlternateContent>
  <xr:revisionPtr revIDLastSave="0" documentId="13_ncr:1_{6B014A66-81ED-45D6-A5C6-E894924D4F0C}" xr6:coauthVersionLast="36" xr6:coauthVersionMax="36" xr10:uidLastSave="{00000000-0000-0000-0000-000000000000}"/>
  <bookViews>
    <workbookView xWindow="0" yWindow="0" windowWidth="28800" windowHeight="12180" xr2:uid="{D41CE00B-FBA6-4CD0-B8BA-EEF286AEFE32}"/>
  </bookViews>
  <sheets>
    <sheet name="국립도서관" sheetId="2" r:id="rId1"/>
    <sheet name="공공도서관" sheetId="3" r:id="rId2"/>
    <sheet name="박물관" sheetId="4" r:id="rId3"/>
    <sheet name="미술관" sheetId="5" r:id="rId4"/>
    <sheet name="생활문화센터" sheetId="6" r:id="rId5"/>
    <sheet name="문예회관" sheetId="13" r:id="rId6"/>
    <sheet name="지방문화원" sheetId="9" r:id="rId7"/>
    <sheet name="문화의 집" sheetId="10" r:id="rId8"/>
    <sheet name="지역문화재단" sheetId="12" r:id="rId9"/>
  </sheets>
  <definedNames>
    <definedName name="_xlnm._FilterDatabase" localSheetId="1" hidden="1">공공도서관!$A$6:$AK$1238</definedName>
    <definedName name="_xlnm._FilterDatabase" localSheetId="5" hidden="1">문예회관!$A$5:$BG$267</definedName>
    <definedName name="_xlnm._FilterDatabase" localSheetId="7" hidden="1">'문화의 집'!$A$6:$AP$122</definedName>
    <definedName name="_xlnm._FilterDatabase" localSheetId="3" hidden="1">미술관!$A$8:$CE$348</definedName>
    <definedName name="_xlnm._FilterDatabase" localSheetId="2" hidden="1">박물관!$A$8:$CD$1006</definedName>
    <definedName name="_xlnm._FilterDatabase" localSheetId="4" hidden="1">생활문화센터!$A$6:$S$153</definedName>
    <definedName name="_xlnm._FilterDatabase" localSheetId="6" hidden="1">지방문화원!$A$5:$AB$253</definedName>
    <definedName name="_xlnm._FilterDatabase" localSheetId="8" hidden="1">#REF!</definedName>
    <definedName name="_xlnm._FilterDatabase" hidden="1">#REF!</definedName>
    <definedName name="_xlnm.Print_Area" localSheetId="1">공공도서관!$A$1:$AK$1238</definedName>
    <definedName name="_xlnm.Print_Area" localSheetId="0">국립도서관!$A$1:$AK$10</definedName>
    <definedName name="_xlnm.Print_Area" localSheetId="5">문예회관!$A$4:$BG$29</definedName>
    <definedName name="_xlnm.Print_Area" localSheetId="7">'문화의 집'!$A$1:$AP$122</definedName>
    <definedName name="_xlnm.Print_Area" localSheetId="3">미술관!$A$1:$CE$348</definedName>
    <definedName name="_xlnm.Print_Area" localSheetId="2">박물관!$A$1:$CD$1006</definedName>
    <definedName name="_xlnm.Print_Area" localSheetId="4">생활문화센터!$A$1:$S$153</definedName>
    <definedName name="_xlnm.Print_Area" localSheetId="8">#REF!</definedName>
    <definedName name="_xlnm.Print_Area">#REF!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A28" i="13" l="1"/>
  <c r="AQ243" i="13" l="1"/>
  <c r="AP243" i="13"/>
  <c r="AM243" i="13"/>
  <c r="AP151" i="13"/>
  <c r="AS132" i="13"/>
  <c r="AL132" i="13"/>
  <c r="AS130" i="13"/>
  <c r="AJ130" i="13"/>
  <c r="AR125" i="13"/>
  <c r="AK125" i="13"/>
  <c r="AP96" i="13"/>
  <c r="AI96" i="13"/>
  <c r="AP95" i="13"/>
  <c r="AI95" i="13"/>
  <c r="AP94" i="13"/>
  <c r="AI94" i="13"/>
  <c r="AM86" i="13"/>
  <c r="AP81" i="13"/>
  <c r="AO81" i="13"/>
  <c r="AM81" i="13"/>
  <c r="AI81" i="13"/>
  <c r="AQ55" i="13"/>
  <c r="AP55" i="13"/>
  <c r="AM55" i="13"/>
  <c r="AY10" i="13"/>
  <c r="AM8" i="13"/>
  <c r="AL8" i="13"/>
  <c r="AE126" i="12" l="1"/>
  <c r="AE125" i="12"/>
  <c r="AE124" i="12"/>
  <c r="AE123" i="12"/>
  <c r="AE121" i="12"/>
  <c r="AE120" i="12"/>
  <c r="AE119" i="12"/>
  <c r="Z119" i="12"/>
  <c r="AE115" i="12"/>
  <c r="AE114" i="12"/>
  <c r="S114" i="12"/>
  <c r="AE113" i="12"/>
  <c r="AE111" i="12"/>
  <c r="Z111" i="12"/>
  <c r="AE110" i="12"/>
  <c r="AE108" i="12"/>
  <c r="AE105" i="12"/>
  <c r="AE104" i="12"/>
  <c r="AE102" i="12"/>
  <c r="Z102" i="12"/>
  <c r="AE99" i="12"/>
  <c r="Z99" i="12"/>
  <c r="AE98" i="12"/>
  <c r="S98" i="12"/>
  <c r="O98" i="12"/>
  <c r="AE89" i="12"/>
  <c r="AE88" i="12"/>
  <c r="Z88" i="12"/>
  <c r="Z87" i="12"/>
  <c r="AE86" i="12"/>
  <c r="Z86" i="12"/>
  <c r="AE84" i="12"/>
  <c r="AE82" i="12"/>
  <c r="AE81" i="12"/>
  <c r="AE80" i="12"/>
  <c r="AE79" i="12"/>
  <c r="S79" i="12"/>
  <c r="AE78" i="12"/>
  <c r="Z78" i="12"/>
  <c r="V78" i="12"/>
  <c r="AE75" i="12"/>
  <c r="AE74" i="12"/>
  <c r="AE73" i="12"/>
  <c r="AE72" i="12"/>
  <c r="AE70" i="12"/>
  <c r="AE68" i="12"/>
  <c r="AE67" i="12"/>
  <c r="AE60" i="12"/>
  <c r="AE59" i="12"/>
  <c r="AE58" i="12"/>
  <c r="Z58" i="12"/>
  <c r="AE55" i="12"/>
  <c r="AE54" i="12"/>
  <c r="AE53" i="12"/>
  <c r="AE51" i="12"/>
  <c r="AE50" i="12"/>
  <c r="AE49" i="12"/>
  <c r="AE48" i="12"/>
  <c r="AE42" i="12"/>
  <c r="Z42" i="12"/>
  <c r="Z41" i="12"/>
  <c r="AE40" i="12"/>
  <c r="AE39" i="12"/>
  <c r="AE38" i="12"/>
  <c r="Z38" i="12"/>
  <c r="AE37" i="12"/>
  <c r="AE36" i="12"/>
  <c r="S36" i="12"/>
  <c r="AE35" i="12"/>
  <c r="AE34" i="12"/>
  <c r="O34" i="12"/>
  <c r="AE33" i="12"/>
  <c r="AE31" i="12"/>
  <c r="AE29" i="12"/>
  <c r="Z29" i="12"/>
  <c r="AE28" i="12"/>
  <c r="S26" i="12"/>
  <c r="AE25" i="12"/>
  <c r="Z25" i="12"/>
  <c r="AE22" i="12"/>
  <c r="Z22" i="12"/>
  <c r="O22" i="12"/>
  <c r="AE21" i="12"/>
  <c r="Z21" i="12"/>
  <c r="S21" i="12"/>
  <c r="AE20" i="12"/>
  <c r="AE19" i="12"/>
  <c r="AE18" i="12"/>
  <c r="Y18" i="12"/>
  <c r="V18" i="12"/>
  <c r="Z18" i="12" s="1"/>
  <c r="AE17" i="12"/>
  <c r="Z17" i="12"/>
  <c r="AE16" i="12"/>
  <c r="Z16" i="12"/>
  <c r="AE15" i="12"/>
  <c r="Z15" i="12"/>
  <c r="S15" i="12"/>
  <c r="AE14" i="12"/>
  <c r="Z14" i="12"/>
  <c r="S14" i="12"/>
  <c r="AE13" i="12"/>
  <c r="Z13" i="12"/>
  <c r="AE12" i="12"/>
  <c r="AE11" i="12"/>
  <c r="Z11" i="12"/>
  <c r="S11" i="12"/>
  <c r="AE10" i="12"/>
  <c r="Z10" i="12"/>
  <c r="S10" i="12"/>
  <c r="AE9" i="12"/>
  <c r="Z9" i="12"/>
  <c r="AE8" i="12"/>
  <c r="Z8" i="12"/>
  <c r="AE7" i="12"/>
  <c r="AE6" i="12"/>
  <c r="Z6" i="12"/>
  <c r="D122" i="10" l="1"/>
  <c r="R34" i="10"/>
  <c r="F348" i="5" l="1"/>
  <c r="AB345" i="5"/>
  <c r="AH333" i="5"/>
  <c r="AG333" i="5"/>
  <c r="S328" i="5"/>
  <c r="BQ325" i="5"/>
  <c r="S325" i="5"/>
  <c r="F323" i="5"/>
  <c r="F309" i="5"/>
  <c r="BQ297" i="5"/>
  <c r="F293" i="5"/>
  <c r="F254" i="5"/>
  <c r="F232" i="5"/>
  <c r="F220" i="5"/>
  <c r="AL214" i="5"/>
  <c r="BQ211" i="5"/>
  <c r="F205" i="5"/>
  <c r="AL200" i="5"/>
  <c r="AL189" i="5"/>
  <c r="F181" i="5"/>
  <c r="F123" i="5"/>
  <c r="F114" i="5"/>
  <c r="F95" i="5"/>
  <c r="F86" i="5"/>
  <c r="F78" i="5"/>
  <c r="F65" i="5"/>
  <c r="AO55" i="5"/>
  <c r="V21" i="5"/>
  <c r="S21" i="5"/>
  <c r="F1006" i="4"/>
  <c r="AN956" i="4"/>
  <c r="S956" i="4"/>
  <c r="AN955" i="4"/>
  <c r="BP948" i="4"/>
  <c r="BP946" i="4"/>
  <c r="S946" i="4"/>
  <c r="AN945" i="4"/>
  <c r="F938" i="4"/>
  <c r="AN878" i="4"/>
  <c r="F856" i="4"/>
  <c r="BP817" i="4"/>
  <c r="AN817" i="4"/>
  <c r="F774" i="4"/>
  <c r="AN719" i="4"/>
  <c r="AV713" i="4"/>
  <c r="BP710" i="4"/>
  <c r="BP706" i="4"/>
  <c r="F704" i="4"/>
  <c r="BP683" i="4"/>
  <c r="AN677" i="4"/>
  <c r="BP659" i="4"/>
  <c r="F656" i="4"/>
  <c r="S633" i="4"/>
  <c r="BP627" i="4"/>
  <c r="BP623" i="4"/>
  <c r="BP597" i="4"/>
  <c r="AN597" i="4"/>
  <c r="F592" i="4"/>
  <c r="AN577" i="4"/>
  <c r="BP544" i="4"/>
  <c r="F542" i="4"/>
  <c r="AN513" i="4"/>
  <c r="AN512" i="4"/>
  <c r="AN511" i="4"/>
  <c r="AN510" i="4"/>
  <c r="AN509" i="4"/>
  <c r="AN508" i="4"/>
  <c r="AN490" i="4"/>
  <c r="AN489" i="4"/>
  <c r="AN488" i="4"/>
  <c r="AN484" i="4"/>
  <c r="BP477" i="4"/>
  <c r="AN470" i="4"/>
  <c r="BP461" i="4"/>
  <c r="BP454" i="4"/>
  <c r="AN454" i="4"/>
  <c r="BP451" i="4"/>
  <c r="AN447" i="4"/>
  <c r="F440" i="4"/>
  <c r="AW438" i="4"/>
  <c r="AW437" i="4"/>
  <c r="AW436" i="4"/>
  <c r="AW435" i="4"/>
  <c r="AW434" i="4"/>
  <c r="AW433" i="4"/>
  <c r="AW432" i="4"/>
  <c r="AW431" i="4"/>
  <c r="AW430" i="4"/>
  <c r="AW429" i="4"/>
  <c r="AW428" i="4"/>
  <c r="F306" i="4"/>
  <c r="F294" i="4"/>
  <c r="BP284" i="4"/>
  <c r="BP283" i="4"/>
  <c r="F278" i="4"/>
  <c r="BP262" i="4"/>
  <c r="BP261" i="4"/>
  <c r="BP260" i="4"/>
  <c r="F258" i="4"/>
  <c r="BP243" i="4"/>
  <c r="F240" i="4"/>
  <c r="F206" i="4"/>
  <c r="AB191" i="4"/>
  <c r="W191" i="4"/>
  <c r="F183" i="4"/>
  <c r="F145" i="4"/>
  <c r="AH125" i="4"/>
  <c r="AG125" i="4"/>
  <c r="CB112" i="4"/>
  <c r="AV79" i="4"/>
  <c r="BP41" i="4"/>
  <c r="AN41" i="4"/>
  <c r="BP31" i="4"/>
  <c r="BV23" i="4"/>
  <c r="BP18" i="4"/>
  <c r="BP17" i="4"/>
  <c r="BP12" i="4"/>
  <c r="T1235" i="3" l="1"/>
  <c r="S1235" i="3"/>
  <c r="T1234" i="3"/>
  <c r="S1234" i="3"/>
  <c r="T1233" i="3"/>
  <c r="S1233" i="3"/>
  <c r="T1232" i="3"/>
  <c r="S1232" i="3"/>
  <c r="T1231" i="3"/>
  <c r="S1231" i="3"/>
  <c r="T1230" i="3"/>
  <c r="S1230" i="3"/>
  <c r="T1229" i="3"/>
  <c r="S1229" i="3"/>
  <c r="T1228" i="3"/>
  <c r="S1228" i="3"/>
  <c r="T1227" i="3"/>
  <c r="S1227" i="3"/>
  <c r="T1226" i="3"/>
  <c r="S1226" i="3"/>
  <c r="T1225" i="3"/>
  <c r="S1225" i="3"/>
  <c r="T1224" i="3"/>
  <c r="S1224" i="3"/>
  <c r="T1223" i="3"/>
  <c r="S1223" i="3"/>
  <c r="T1222" i="3"/>
  <c r="S1222" i="3"/>
  <c r="T1221" i="3"/>
  <c r="S1221" i="3"/>
  <c r="T1220" i="3"/>
  <c r="S1220" i="3"/>
  <c r="T1218" i="3"/>
  <c r="S1218" i="3"/>
  <c r="T1217" i="3"/>
  <c r="S1217" i="3"/>
  <c r="T1216" i="3"/>
  <c r="S1216" i="3"/>
  <c r="T1215" i="3"/>
  <c r="S1215" i="3"/>
  <c r="T1214" i="3"/>
  <c r="S1214" i="3"/>
  <c r="T1213" i="3"/>
  <c r="S1213" i="3"/>
  <c r="T1210" i="3"/>
  <c r="S1210" i="3"/>
  <c r="T1209" i="3"/>
  <c r="S1209" i="3"/>
  <c r="T1208" i="3"/>
  <c r="S1208" i="3"/>
  <c r="T1207" i="3"/>
  <c r="S1207" i="3"/>
  <c r="T1206" i="3"/>
  <c r="S1206" i="3"/>
  <c r="T1205" i="3"/>
  <c r="S1205" i="3"/>
  <c r="T1204" i="3"/>
  <c r="S1204" i="3"/>
  <c r="T1203" i="3"/>
  <c r="S1203" i="3"/>
  <c r="T1202" i="3"/>
  <c r="S1202" i="3"/>
  <c r="T1201" i="3"/>
  <c r="S1201" i="3"/>
  <c r="T1200" i="3"/>
  <c r="S1200" i="3"/>
  <c r="T1199" i="3"/>
  <c r="S1199" i="3"/>
  <c r="T1198" i="3"/>
  <c r="S1198" i="3"/>
  <c r="T1197" i="3"/>
  <c r="S1197" i="3"/>
  <c r="T1196" i="3"/>
  <c r="S1196" i="3"/>
  <c r="T1195" i="3"/>
  <c r="S1195" i="3"/>
  <c r="T1194" i="3"/>
  <c r="S1194" i="3"/>
  <c r="T1193" i="3"/>
  <c r="S1193" i="3"/>
  <c r="T1192" i="3"/>
  <c r="S1192" i="3"/>
  <c r="T1191" i="3"/>
  <c r="S1191" i="3"/>
  <c r="T1190" i="3"/>
  <c r="S1190" i="3"/>
  <c r="T1189" i="3"/>
  <c r="S1189" i="3"/>
  <c r="T1188" i="3"/>
  <c r="S1188" i="3"/>
  <c r="T1187" i="3"/>
  <c r="S1187" i="3"/>
  <c r="T1186" i="3"/>
  <c r="S1186" i="3"/>
  <c r="T1185" i="3"/>
  <c r="S1185" i="3"/>
  <c r="T1184" i="3"/>
  <c r="S1184" i="3"/>
  <c r="T1183" i="3"/>
  <c r="S1183" i="3"/>
  <c r="T1182" i="3"/>
  <c r="S1182" i="3"/>
  <c r="T1181" i="3"/>
  <c r="S1181" i="3"/>
  <c r="T1180" i="3"/>
  <c r="S1180" i="3"/>
  <c r="T1179" i="3"/>
  <c r="S1179" i="3"/>
  <c r="T1178" i="3"/>
  <c r="S1178" i="3"/>
  <c r="T1177" i="3"/>
  <c r="S1177" i="3"/>
  <c r="T1176" i="3"/>
  <c r="S1176" i="3"/>
  <c r="T1175" i="3"/>
  <c r="S1175" i="3"/>
  <c r="T1174" i="3"/>
  <c r="S1174" i="3"/>
  <c r="T1173" i="3"/>
  <c r="S1173" i="3"/>
  <c r="T1172" i="3"/>
  <c r="S1172" i="3"/>
  <c r="T1171" i="3"/>
  <c r="S1171" i="3"/>
  <c r="T1170" i="3"/>
  <c r="S1170" i="3"/>
  <c r="T1169" i="3"/>
  <c r="S1169" i="3"/>
  <c r="T1168" i="3"/>
  <c r="S1168" i="3"/>
  <c r="T1167" i="3"/>
  <c r="S1167" i="3"/>
  <c r="T1166" i="3"/>
  <c r="S1166" i="3"/>
  <c r="T1165" i="3"/>
  <c r="S1165" i="3"/>
  <c r="T1164" i="3"/>
  <c r="S1164" i="3"/>
  <c r="T1162" i="3"/>
  <c r="S1162" i="3"/>
  <c r="T1160" i="3"/>
  <c r="S1160" i="3"/>
  <c r="T1159" i="3"/>
  <c r="S1159" i="3"/>
  <c r="T1158" i="3"/>
  <c r="S1158" i="3"/>
  <c r="T1157" i="3"/>
  <c r="S1157" i="3"/>
  <c r="T1156" i="3"/>
  <c r="S1156" i="3"/>
  <c r="T1155" i="3"/>
  <c r="S1155" i="3"/>
  <c r="T1154" i="3"/>
  <c r="S1154" i="3"/>
  <c r="T1153" i="3"/>
  <c r="S1153" i="3"/>
  <c r="T1152" i="3"/>
  <c r="S1152" i="3"/>
  <c r="T1151" i="3"/>
  <c r="S1151" i="3"/>
  <c r="T1150" i="3"/>
  <c r="S1150" i="3"/>
  <c r="T1149" i="3"/>
  <c r="S1149" i="3"/>
  <c r="T1148" i="3"/>
  <c r="S1148" i="3"/>
  <c r="T1147" i="3"/>
  <c r="S1147" i="3"/>
  <c r="T1146" i="3"/>
  <c r="S1146" i="3"/>
  <c r="T1145" i="3"/>
  <c r="S1145" i="3"/>
  <c r="T1144" i="3"/>
  <c r="S1144" i="3"/>
  <c r="T1143" i="3"/>
  <c r="S1143" i="3"/>
  <c r="T1142" i="3"/>
  <c r="S1142" i="3"/>
  <c r="T1141" i="3"/>
  <c r="S1141" i="3"/>
  <c r="T1140" i="3"/>
  <c r="S1140" i="3"/>
  <c r="T1139" i="3"/>
  <c r="S1139" i="3"/>
  <c r="T1138" i="3"/>
  <c r="S1138" i="3"/>
  <c r="T1137" i="3"/>
  <c r="S1137" i="3"/>
  <c r="T1136" i="3"/>
  <c r="S1136" i="3"/>
  <c r="T1135" i="3"/>
  <c r="S1135" i="3"/>
  <c r="T1134" i="3"/>
  <c r="S1134" i="3"/>
  <c r="T1131" i="3"/>
  <c r="S1131" i="3"/>
  <c r="T1130" i="3"/>
  <c r="S1130" i="3"/>
  <c r="T1129" i="3"/>
  <c r="S1129" i="3"/>
  <c r="T1128" i="3"/>
  <c r="S1128" i="3"/>
  <c r="T1127" i="3"/>
  <c r="S1127" i="3"/>
  <c r="T1126" i="3"/>
  <c r="S1126" i="3"/>
  <c r="T1125" i="3"/>
  <c r="S1125" i="3"/>
  <c r="T1124" i="3"/>
  <c r="S1124" i="3"/>
  <c r="T1123" i="3"/>
  <c r="S1123" i="3"/>
  <c r="T1122" i="3"/>
  <c r="S1122" i="3"/>
  <c r="T1121" i="3"/>
  <c r="S1121" i="3"/>
  <c r="T1120" i="3"/>
  <c r="S1120" i="3"/>
  <c r="T1119" i="3"/>
  <c r="S1119" i="3"/>
  <c r="T1118" i="3"/>
  <c r="S1118" i="3"/>
  <c r="T1117" i="3"/>
  <c r="S1117" i="3"/>
  <c r="T1116" i="3"/>
  <c r="S1116" i="3"/>
  <c r="T1115" i="3"/>
  <c r="S1115" i="3"/>
  <c r="T1114" i="3"/>
  <c r="S1114" i="3"/>
  <c r="T1113" i="3"/>
  <c r="S1113" i="3"/>
  <c r="T1112" i="3"/>
  <c r="S1112" i="3"/>
  <c r="T1111" i="3"/>
  <c r="S1111" i="3"/>
  <c r="T1110" i="3"/>
  <c r="S1110" i="3"/>
  <c r="T1109" i="3"/>
  <c r="S1109" i="3"/>
  <c r="T1108" i="3"/>
  <c r="S1108" i="3"/>
  <c r="T1107" i="3"/>
  <c r="S1107" i="3"/>
  <c r="T1106" i="3"/>
  <c r="S1106" i="3"/>
  <c r="T1105" i="3"/>
  <c r="S1105" i="3"/>
  <c r="T1104" i="3"/>
  <c r="S1104" i="3"/>
  <c r="T1103" i="3"/>
  <c r="S1103" i="3"/>
  <c r="T1102" i="3"/>
  <c r="S1102" i="3"/>
  <c r="T1101" i="3"/>
  <c r="S1101" i="3"/>
  <c r="T1100" i="3"/>
  <c r="S1100" i="3"/>
  <c r="T1099" i="3"/>
  <c r="S1099" i="3"/>
  <c r="T1098" i="3"/>
  <c r="S1098" i="3"/>
  <c r="T1097" i="3"/>
  <c r="S1097" i="3"/>
  <c r="T1096" i="3"/>
  <c r="S1096" i="3"/>
  <c r="T1095" i="3"/>
  <c r="S1095" i="3"/>
  <c r="T1094" i="3"/>
  <c r="S1094" i="3"/>
  <c r="T1093" i="3"/>
  <c r="S1093" i="3"/>
  <c r="T1092" i="3"/>
  <c r="S1092" i="3"/>
  <c r="T1091" i="3"/>
  <c r="S1091" i="3"/>
  <c r="T1089" i="3"/>
  <c r="S1089" i="3"/>
  <c r="T1088" i="3"/>
  <c r="S1088" i="3"/>
  <c r="T1087" i="3"/>
  <c r="S1087" i="3"/>
  <c r="T1086" i="3"/>
  <c r="S1086" i="3"/>
  <c r="T1085" i="3"/>
  <c r="S1085" i="3"/>
  <c r="T1084" i="3"/>
  <c r="S1084" i="3"/>
  <c r="T1083" i="3"/>
  <c r="S1083" i="3"/>
  <c r="T1082" i="3"/>
  <c r="S1082" i="3"/>
  <c r="T1081" i="3"/>
  <c r="S1081" i="3"/>
  <c r="T1080" i="3"/>
  <c r="S1080" i="3"/>
  <c r="T1079" i="3"/>
  <c r="S1079" i="3"/>
  <c r="T1078" i="3"/>
  <c r="S1078" i="3"/>
  <c r="T1077" i="3"/>
  <c r="S1077" i="3"/>
  <c r="T1076" i="3"/>
  <c r="S1076" i="3"/>
  <c r="T1075" i="3"/>
  <c r="S1075" i="3"/>
  <c r="T1074" i="3"/>
  <c r="S1074" i="3"/>
  <c r="T1073" i="3"/>
  <c r="S1073" i="3"/>
  <c r="T1072" i="3"/>
  <c r="S1072" i="3"/>
  <c r="T1071" i="3"/>
  <c r="S1071" i="3"/>
  <c r="T1070" i="3"/>
  <c r="S1070" i="3"/>
  <c r="T1069" i="3"/>
  <c r="S1069" i="3"/>
  <c r="T1068" i="3"/>
  <c r="S1068" i="3"/>
  <c r="T1067" i="3"/>
  <c r="S1067" i="3"/>
  <c r="T1066" i="3"/>
  <c r="S1066" i="3"/>
  <c r="T1065" i="3"/>
  <c r="S1065" i="3"/>
  <c r="T1064" i="3"/>
  <c r="S1064" i="3"/>
  <c r="T1063" i="3"/>
  <c r="S1063" i="3"/>
  <c r="T1062" i="3"/>
  <c r="S1062" i="3"/>
  <c r="T1059" i="3"/>
  <c r="S1059" i="3"/>
  <c r="T1058" i="3"/>
  <c r="S1058" i="3"/>
  <c r="T1057" i="3"/>
  <c r="S1057" i="3"/>
  <c r="T1056" i="3"/>
  <c r="S1056" i="3"/>
  <c r="T1055" i="3"/>
  <c r="S1055" i="3"/>
  <c r="T1054" i="3"/>
  <c r="S1054" i="3"/>
  <c r="T1053" i="3"/>
  <c r="S1053" i="3"/>
  <c r="T1052" i="3"/>
  <c r="S1052" i="3"/>
  <c r="T1051" i="3"/>
  <c r="S1051" i="3"/>
  <c r="T1050" i="3"/>
  <c r="S1050" i="3"/>
  <c r="T1049" i="3"/>
  <c r="S1049" i="3"/>
  <c r="T1048" i="3"/>
  <c r="S1048" i="3"/>
  <c r="T1047" i="3"/>
  <c r="S1047" i="3"/>
  <c r="T1046" i="3"/>
  <c r="S1046" i="3"/>
  <c r="T1045" i="3"/>
  <c r="S1045" i="3"/>
  <c r="T1044" i="3"/>
  <c r="S1044" i="3"/>
  <c r="T1043" i="3"/>
  <c r="S1043" i="3"/>
  <c r="T1042" i="3"/>
  <c r="S1042" i="3"/>
  <c r="T1041" i="3"/>
  <c r="S1041" i="3"/>
  <c r="T1040" i="3"/>
  <c r="S1040" i="3"/>
  <c r="T1039" i="3"/>
  <c r="S1039" i="3"/>
  <c r="T1038" i="3"/>
  <c r="S1038" i="3"/>
  <c r="T1037" i="3"/>
  <c r="S1037" i="3"/>
  <c r="T1036" i="3"/>
  <c r="S1036" i="3"/>
  <c r="T1035" i="3"/>
  <c r="S1035" i="3"/>
  <c r="T1034" i="3"/>
  <c r="S1034" i="3"/>
  <c r="T1033" i="3"/>
  <c r="S1033" i="3"/>
  <c r="T1032" i="3"/>
  <c r="S1032" i="3"/>
  <c r="T1031" i="3"/>
  <c r="S1031" i="3"/>
  <c r="T1030" i="3"/>
  <c r="S1030" i="3"/>
  <c r="T1029" i="3"/>
  <c r="S1029" i="3"/>
  <c r="T1028" i="3"/>
  <c r="S1028" i="3"/>
  <c r="T1027" i="3"/>
  <c r="S1027" i="3"/>
  <c r="T1026" i="3"/>
  <c r="S1026" i="3"/>
  <c r="T1025" i="3"/>
  <c r="S1025" i="3"/>
  <c r="T1024" i="3"/>
  <c r="S1024" i="3"/>
  <c r="T1023" i="3"/>
  <c r="S1023" i="3"/>
  <c r="T1022" i="3"/>
  <c r="S1022" i="3"/>
  <c r="T1021" i="3"/>
  <c r="S1021" i="3"/>
  <c r="T1020" i="3"/>
  <c r="S1020" i="3"/>
  <c r="T1019" i="3"/>
  <c r="S1019" i="3"/>
  <c r="T1018" i="3"/>
  <c r="S1018" i="3"/>
  <c r="T1017" i="3"/>
  <c r="S1017" i="3"/>
  <c r="T1016" i="3"/>
  <c r="S1016" i="3"/>
  <c r="T1015" i="3"/>
  <c r="S1015" i="3"/>
  <c r="T1014" i="3"/>
  <c r="S1014" i="3"/>
  <c r="T1013" i="3"/>
  <c r="S1013" i="3"/>
  <c r="T1012" i="3"/>
  <c r="S1012" i="3"/>
  <c r="T1010" i="3"/>
  <c r="S1010" i="3"/>
  <c r="T1008" i="3"/>
  <c r="S1008" i="3"/>
  <c r="T1007" i="3"/>
  <c r="S1007" i="3"/>
  <c r="T1006" i="3"/>
  <c r="S1006" i="3"/>
  <c r="T1005" i="3"/>
  <c r="S1005" i="3"/>
  <c r="T1004" i="3"/>
  <c r="S1004" i="3"/>
  <c r="T1003" i="3"/>
  <c r="S1003" i="3"/>
  <c r="T1002" i="3"/>
  <c r="S1002" i="3"/>
  <c r="T1001" i="3"/>
  <c r="S1001" i="3"/>
  <c r="T1000" i="3"/>
  <c r="S1000" i="3"/>
  <c r="T999" i="3"/>
  <c r="S999" i="3"/>
  <c r="T998" i="3"/>
  <c r="S998" i="3"/>
  <c r="T997" i="3"/>
  <c r="S997" i="3"/>
  <c r="T996" i="3"/>
  <c r="S996" i="3"/>
  <c r="T995" i="3"/>
  <c r="S995" i="3"/>
  <c r="T994" i="3"/>
  <c r="S994" i="3"/>
  <c r="T993" i="3"/>
  <c r="S993" i="3"/>
  <c r="T992" i="3"/>
  <c r="S992" i="3"/>
  <c r="T991" i="3"/>
  <c r="S991" i="3"/>
  <c r="T990" i="3"/>
  <c r="S990" i="3"/>
  <c r="T989" i="3"/>
  <c r="S989" i="3"/>
  <c r="T988" i="3"/>
  <c r="S988" i="3"/>
  <c r="T987" i="3"/>
  <c r="S987" i="3"/>
  <c r="T984" i="3"/>
  <c r="S984" i="3"/>
  <c r="T983" i="3"/>
  <c r="S983" i="3"/>
  <c r="T982" i="3"/>
  <c r="S982" i="3"/>
  <c r="T981" i="3"/>
  <c r="S981" i="3"/>
  <c r="T980" i="3"/>
  <c r="S980" i="3"/>
  <c r="T979" i="3"/>
  <c r="S979" i="3"/>
  <c r="T978" i="3"/>
  <c r="S978" i="3"/>
  <c r="T977" i="3"/>
  <c r="S977" i="3"/>
  <c r="T976" i="3"/>
  <c r="S976" i="3"/>
  <c r="T975" i="3"/>
  <c r="S975" i="3"/>
  <c r="T974" i="3"/>
  <c r="S974" i="3"/>
  <c r="T973" i="3"/>
  <c r="S973" i="3"/>
  <c r="T972" i="3"/>
  <c r="S972" i="3"/>
  <c r="T971" i="3"/>
  <c r="S971" i="3"/>
  <c r="T970" i="3"/>
  <c r="S970" i="3"/>
  <c r="T969" i="3"/>
  <c r="S969" i="3"/>
  <c r="T968" i="3"/>
  <c r="S968" i="3"/>
  <c r="T967" i="3"/>
  <c r="S967" i="3"/>
  <c r="T966" i="3"/>
  <c r="S966" i="3"/>
  <c r="T965" i="3"/>
  <c r="S965" i="3"/>
  <c r="T964" i="3"/>
  <c r="S964" i="3"/>
  <c r="T963" i="3"/>
  <c r="S963" i="3"/>
  <c r="T962" i="3"/>
  <c r="S962" i="3"/>
  <c r="T961" i="3"/>
  <c r="S961" i="3"/>
  <c r="T960" i="3"/>
  <c r="S960" i="3"/>
  <c r="T959" i="3"/>
  <c r="S959" i="3"/>
  <c r="T958" i="3"/>
  <c r="S958" i="3"/>
  <c r="T957" i="3"/>
  <c r="S957" i="3"/>
  <c r="T956" i="3"/>
  <c r="S956" i="3"/>
  <c r="T955" i="3"/>
  <c r="S955" i="3"/>
  <c r="T954" i="3"/>
  <c r="S954" i="3"/>
  <c r="T953" i="3"/>
  <c r="S953" i="3"/>
  <c r="T952" i="3"/>
  <c r="S952" i="3"/>
  <c r="T951" i="3"/>
  <c r="S951" i="3"/>
  <c r="T950" i="3"/>
  <c r="S950" i="3"/>
  <c r="T949" i="3"/>
  <c r="S949" i="3"/>
  <c r="T948" i="3"/>
  <c r="S948" i="3"/>
  <c r="T947" i="3"/>
  <c r="S947" i="3"/>
  <c r="T946" i="3"/>
  <c r="S946" i="3"/>
  <c r="T945" i="3"/>
  <c r="S945" i="3"/>
  <c r="T944" i="3"/>
  <c r="S944" i="3"/>
  <c r="T943" i="3"/>
  <c r="S943" i="3"/>
  <c r="T942" i="3"/>
  <c r="S942" i="3"/>
  <c r="T941" i="3"/>
  <c r="S941" i="3"/>
  <c r="T939" i="3"/>
  <c r="S939" i="3"/>
  <c r="T937" i="3"/>
  <c r="S937" i="3"/>
  <c r="T936" i="3"/>
  <c r="S936" i="3"/>
  <c r="T935" i="3"/>
  <c r="S935" i="3"/>
  <c r="T934" i="3"/>
  <c r="S934" i="3"/>
  <c r="T933" i="3"/>
  <c r="S933" i="3"/>
  <c r="T932" i="3"/>
  <c r="S932" i="3"/>
  <c r="T931" i="3"/>
  <c r="S931" i="3"/>
  <c r="T930" i="3"/>
  <c r="S930" i="3"/>
  <c r="T929" i="3"/>
  <c r="S929" i="3"/>
  <c r="T928" i="3"/>
  <c r="S928" i="3"/>
  <c r="T927" i="3"/>
  <c r="S927" i="3"/>
  <c r="T926" i="3"/>
  <c r="S926" i="3"/>
  <c r="T925" i="3"/>
  <c r="S925" i="3"/>
  <c r="T924" i="3"/>
  <c r="S924" i="3"/>
  <c r="T923" i="3"/>
  <c r="S923" i="3"/>
  <c r="T922" i="3"/>
  <c r="S922" i="3"/>
  <c r="T921" i="3"/>
  <c r="S921" i="3"/>
  <c r="T920" i="3"/>
  <c r="S920" i="3"/>
  <c r="T917" i="3"/>
  <c r="S917" i="3"/>
  <c r="T916" i="3"/>
  <c r="S916" i="3"/>
  <c r="T915" i="3"/>
  <c r="S915" i="3"/>
  <c r="T914" i="3"/>
  <c r="S914" i="3"/>
  <c r="T913" i="3"/>
  <c r="S913" i="3"/>
  <c r="T912" i="3"/>
  <c r="S912" i="3"/>
  <c r="T911" i="3"/>
  <c r="S911" i="3"/>
  <c r="T910" i="3"/>
  <c r="S910" i="3"/>
  <c r="T909" i="3"/>
  <c r="S909" i="3"/>
  <c r="T908" i="3"/>
  <c r="S908" i="3"/>
  <c r="T907" i="3"/>
  <c r="S907" i="3"/>
  <c r="T906" i="3"/>
  <c r="S906" i="3"/>
  <c r="T905" i="3"/>
  <c r="S905" i="3"/>
  <c r="T904" i="3"/>
  <c r="S904" i="3"/>
  <c r="T903" i="3"/>
  <c r="S903" i="3"/>
  <c r="T902" i="3"/>
  <c r="S902" i="3"/>
  <c r="T901" i="3"/>
  <c r="S901" i="3"/>
  <c r="T900" i="3"/>
  <c r="S900" i="3"/>
  <c r="T899" i="3"/>
  <c r="S899" i="3"/>
  <c r="T898" i="3"/>
  <c r="S898" i="3"/>
  <c r="T897" i="3"/>
  <c r="S897" i="3"/>
  <c r="T896" i="3"/>
  <c r="S896" i="3"/>
  <c r="T895" i="3"/>
  <c r="S895" i="3"/>
  <c r="T894" i="3"/>
  <c r="S894" i="3"/>
  <c r="T893" i="3"/>
  <c r="S893" i="3"/>
  <c r="T892" i="3"/>
  <c r="S892" i="3"/>
  <c r="T891" i="3"/>
  <c r="S891" i="3"/>
  <c r="T890" i="3"/>
  <c r="S890" i="3"/>
  <c r="T889" i="3"/>
  <c r="S889" i="3"/>
  <c r="T888" i="3"/>
  <c r="S888" i="3"/>
  <c r="T887" i="3"/>
  <c r="S887" i="3"/>
  <c r="T886" i="3"/>
  <c r="S886" i="3"/>
  <c r="T885" i="3"/>
  <c r="S885" i="3"/>
  <c r="T884" i="3"/>
  <c r="S884" i="3"/>
  <c r="T883" i="3"/>
  <c r="S883" i="3"/>
  <c r="T882" i="3"/>
  <c r="S882" i="3"/>
  <c r="T881" i="3"/>
  <c r="S881" i="3"/>
  <c r="T880" i="3"/>
  <c r="S880" i="3"/>
  <c r="T879" i="3"/>
  <c r="S879" i="3"/>
  <c r="T878" i="3"/>
  <c r="S878" i="3"/>
  <c r="T877" i="3"/>
  <c r="S877" i="3"/>
  <c r="T876" i="3"/>
  <c r="S876" i="3"/>
  <c r="T875" i="3"/>
  <c r="S875" i="3"/>
  <c r="T874" i="3"/>
  <c r="S874" i="3"/>
  <c r="T872" i="3"/>
  <c r="S872" i="3"/>
  <c r="T871" i="3"/>
  <c r="S871" i="3"/>
  <c r="T870" i="3"/>
  <c r="S870" i="3"/>
  <c r="T869" i="3"/>
  <c r="S869" i="3"/>
  <c r="T868" i="3"/>
  <c r="S868" i="3"/>
  <c r="T867" i="3"/>
  <c r="S867" i="3"/>
  <c r="T866" i="3"/>
  <c r="S866" i="3"/>
  <c r="T865" i="3"/>
  <c r="S865" i="3"/>
  <c r="T864" i="3"/>
  <c r="S864" i="3"/>
  <c r="T863" i="3"/>
  <c r="S863" i="3"/>
  <c r="T862" i="3"/>
  <c r="S862" i="3"/>
  <c r="T861" i="3"/>
  <c r="S861" i="3"/>
  <c r="T860" i="3"/>
  <c r="S860" i="3"/>
  <c r="T859" i="3"/>
  <c r="S859" i="3"/>
  <c r="T858" i="3"/>
  <c r="S858" i="3"/>
  <c r="T857" i="3"/>
  <c r="S857" i="3"/>
  <c r="T856" i="3"/>
  <c r="S856" i="3"/>
  <c r="T855" i="3"/>
  <c r="S855" i="3"/>
  <c r="T854" i="3"/>
  <c r="S854" i="3"/>
  <c r="T851" i="3"/>
  <c r="S851" i="3"/>
  <c r="T850" i="3"/>
  <c r="S850" i="3"/>
  <c r="T849" i="3"/>
  <c r="S849" i="3"/>
  <c r="T848" i="3"/>
  <c r="S848" i="3"/>
  <c r="T847" i="3"/>
  <c r="S847" i="3"/>
  <c r="T846" i="3"/>
  <c r="S846" i="3"/>
  <c r="T845" i="3"/>
  <c r="S845" i="3"/>
  <c r="T844" i="3"/>
  <c r="S844" i="3"/>
  <c r="T843" i="3"/>
  <c r="S843" i="3"/>
  <c r="T842" i="3"/>
  <c r="S842" i="3"/>
  <c r="T841" i="3"/>
  <c r="S841" i="3"/>
  <c r="T840" i="3"/>
  <c r="S840" i="3"/>
  <c r="T839" i="3"/>
  <c r="S839" i="3"/>
  <c r="T838" i="3"/>
  <c r="S838" i="3"/>
  <c r="T837" i="3"/>
  <c r="S837" i="3"/>
  <c r="T836" i="3"/>
  <c r="S836" i="3"/>
  <c r="T835" i="3"/>
  <c r="S835" i="3"/>
  <c r="T834" i="3"/>
  <c r="S834" i="3"/>
  <c r="T833" i="3"/>
  <c r="S833" i="3"/>
  <c r="T832" i="3"/>
  <c r="S832" i="3"/>
  <c r="T831" i="3"/>
  <c r="S831" i="3"/>
  <c r="T830" i="3"/>
  <c r="S830" i="3"/>
  <c r="T829" i="3"/>
  <c r="S829" i="3"/>
  <c r="T828" i="3"/>
  <c r="S828" i="3"/>
  <c r="T827" i="3"/>
  <c r="S827" i="3"/>
  <c r="T826" i="3"/>
  <c r="S826" i="3"/>
  <c r="T825" i="3"/>
  <c r="S825" i="3"/>
  <c r="T824" i="3"/>
  <c r="S824" i="3"/>
  <c r="T823" i="3"/>
  <c r="S823" i="3"/>
  <c r="T822" i="3"/>
  <c r="S822" i="3"/>
  <c r="T821" i="3"/>
  <c r="S821" i="3"/>
  <c r="T820" i="3"/>
  <c r="S820" i="3"/>
  <c r="T819" i="3"/>
  <c r="S819" i="3"/>
  <c r="T818" i="3"/>
  <c r="S818" i="3"/>
  <c r="T816" i="3"/>
  <c r="S816" i="3"/>
  <c r="T814" i="3"/>
  <c r="S814" i="3"/>
  <c r="T813" i="3"/>
  <c r="S813" i="3"/>
  <c r="T812" i="3"/>
  <c r="S812" i="3"/>
  <c r="T811" i="3"/>
  <c r="S811" i="3"/>
  <c r="T810" i="3"/>
  <c r="S810" i="3"/>
  <c r="T809" i="3"/>
  <c r="S809" i="3"/>
  <c r="T808" i="3"/>
  <c r="S808" i="3"/>
  <c r="T807" i="3"/>
  <c r="S807" i="3"/>
  <c r="T806" i="3"/>
  <c r="S806" i="3"/>
  <c r="T805" i="3"/>
  <c r="S805" i="3"/>
  <c r="T804" i="3"/>
  <c r="S804" i="3"/>
  <c r="T803" i="3"/>
  <c r="S803" i="3"/>
  <c r="T802" i="3"/>
  <c r="S802" i="3"/>
  <c r="T801" i="3"/>
  <c r="S801" i="3"/>
  <c r="T800" i="3"/>
  <c r="S800" i="3"/>
  <c r="T797" i="3"/>
  <c r="S797" i="3"/>
  <c r="T796" i="3"/>
  <c r="S796" i="3"/>
  <c r="T795" i="3"/>
  <c r="S795" i="3"/>
  <c r="T794" i="3"/>
  <c r="S794" i="3"/>
  <c r="T793" i="3"/>
  <c r="S793" i="3"/>
  <c r="T792" i="3"/>
  <c r="S792" i="3"/>
  <c r="T791" i="3"/>
  <c r="S791" i="3"/>
  <c r="T790" i="3"/>
  <c r="S790" i="3"/>
  <c r="T789" i="3"/>
  <c r="S789" i="3"/>
  <c r="T788" i="3"/>
  <c r="S788" i="3"/>
  <c r="T787" i="3"/>
  <c r="S787" i="3"/>
  <c r="T786" i="3"/>
  <c r="S786" i="3"/>
  <c r="T785" i="3"/>
  <c r="S785" i="3"/>
  <c r="T784" i="3"/>
  <c r="S784" i="3"/>
  <c r="T783" i="3"/>
  <c r="S783" i="3"/>
  <c r="T782" i="3"/>
  <c r="S782" i="3"/>
  <c r="T781" i="3"/>
  <c r="S781" i="3"/>
  <c r="T780" i="3"/>
  <c r="S780" i="3"/>
  <c r="T779" i="3"/>
  <c r="S779" i="3"/>
  <c r="T778" i="3"/>
  <c r="S778" i="3"/>
  <c r="T777" i="3"/>
  <c r="S777" i="3"/>
  <c r="T776" i="3"/>
  <c r="S776" i="3"/>
  <c r="T775" i="3"/>
  <c r="S775" i="3"/>
  <c r="T774" i="3"/>
  <c r="S774" i="3"/>
  <c r="T773" i="3"/>
  <c r="S773" i="3"/>
  <c r="T772" i="3"/>
  <c r="S772" i="3"/>
  <c r="T771" i="3"/>
  <c r="S771" i="3"/>
  <c r="T770" i="3"/>
  <c r="S770" i="3"/>
  <c r="T769" i="3"/>
  <c r="S769" i="3"/>
  <c r="T768" i="3"/>
  <c r="S768" i="3"/>
  <c r="T767" i="3"/>
  <c r="S767" i="3"/>
  <c r="T766" i="3"/>
  <c r="S766" i="3"/>
  <c r="T765" i="3"/>
  <c r="S765" i="3"/>
  <c r="T764" i="3"/>
  <c r="S764" i="3"/>
  <c r="T763" i="3"/>
  <c r="S763" i="3"/>
  <c r="T762" i="3"/>
  <c r="S762" i="3"/>
  <c r="T761" i="3"/>
  <c r="S761" i="3"/>
  <c r="T759" i="3"/>
  <c r="S759" i="3"/>
  <c r="T758" i="3"/>
  <c r="S758" i="3"/>
  <c r="T757" i="3"/>
  <c r="S757" i="3"/>
  <c r="T756" i="3"/>
  <c r="S756" i="3"/>
  <c r="T755" i="3"/>
  <c r="S755" i="3"/>
  <c r="T754" i="3"/>
  <c r="S754" i="3"/>
  <c r="T753" i="3"/>
  <c r="S753" i="3"/>
  <c r="T752" i="3"/>
  <c r="S752" i="3"/>
  <c r="T751" i="3"/>
  <c r="S751" i="3"/>
  <c r="T750" i="3"/>
  <c r="S750" i="3"/>
  <c r="T749" i="3"/>
  <c r="S749" i="3"/>
  <c r="T748" i="3"/>
  <c r="S748" i="3"/>
  <c r="T747" i="3"/>
  <c r="S747" i="3"/>
  <c r="T746" i="3"/>
  <c r="S746" i="3"/>
  <c r="T745" i="3"/>
  <c r="S745" i="3"/>
  <c r="T744" i="3"/>
  <c r="S744" i="3"/>
  <c r="T743" i="3"/>
  <c r="S743" i="3"/>
  <c r="T742" i="3"/>
  <c r="S742" i="3"/>
  <c r="T741" i="3"/>
  <c r="S741" i="3"/>
  <c r="T740" i="3"/>
  <c r="S740" i="3"/>
  <c r="T739" i="3"/>
  <c r="S739" i="3"/>
  <c r="T738" i="3"/>
  <c r="S738" i="3"/>
  <c r="T735" i="3"/>
  <c r="S735" i="3"/>
  <c r="T734" i="3"/>
  <c r="S734" i="3"/>
  <c r="T733" i="3"/>
  <c r="S733" i="3"/>
  <c r="T732" i="3"/>
  <c r="S732" i="3"/>
  <c r="T731" i="3"/>
  <c r="S731" i="3"/>
  <c r="T730" i="3"/>
  <c r="S730" i="3"/>
  <c r="T729" i="3"/>
  <c r="S729" i="3"/>
  <c r="T728" i="3"/>
  <c r="S728" i="3"/>
  <c r="T727" i="3"/>
  <c r="S727" i="3"/>
  <c r="T726" i="3"/>
  <c r="S726" i="3"/>
  <c r="T725" i="3"/>
  <c r="S725" i="3"/>
  <c r="T724" i="3"/>
  <c r="S724" i="3"/>
  <c r="T723" i="3"/>
  <c r="S723" i="3"/>
  <c r="T722" i="3"/>
  <c r="S722" i="3"/>
  <c r="T721" i="3"/>
  <c r="S721" i="3"/>
  <c r="T720" i="3"/>
  <c r="S720" i="3"/>
  <c r="T719" i="3"/>
  <c r="S719" i="3"/>
  <c r="T718" i="3"/>
  <c r="S718" i="3"/>
  <c r="T717" i="3"/>
  <c r="S717" i="3"/>
  <c r="T716" i="3"/>
  <c r="S716" i="3"/>
  <c r="T715" i="3"/>
  <c r="S715" i="3"/>
  <c r="T714" i="3"/>
  <c r="S714" i="3"/>
  <c r="T713" i="3"/>
  <c r="S713" i="3"/>
  <c r="T712" i="3"/>
  <c r="S712" i="3"/>
  <c r="T711" i="3"/>
  <c r="S711" i="3"/>
  <c r="T710" i="3"/>
  <c r="S710" i="3"/>
  <c r="T709" i="3"/>
  <c r="S709" i="3"/>
  <c r="T708" i="3"/>
  <c r="S708" i="3"/>
  <c r="T707" i="3"/>
  <c r="S707" i="3"/>
  <c r="T706" i="3"/>
  <c r="S706" i="3"/>
  <c r="T705" i="3"/>
  <c r="S705" i="3"/>
  <c r="T704" i="3"/>
  <c r="S704" i="3"/>
  <c r="T703" i="3"/>
  <c r="S703" i="3"/>
  <c r="T702" i="3"/>
  <c r="S702" i="3"/>
  <c r="T701" i="3"/>
  <c r="S701" i="3"/>
  <c r="T700" i="3"/>
  <c r="S700" i="3"/>
  <c r="T699" i="3"/>
  <c r="S699" i="3"/>
  <c r="T698" i="3"/>
  <c r="S698" i="3"/>
  <c r="T697" i="3"/>
  <c r="S697" i="3"/>
  <c r="T696" i="3"/>
  <c r="S696" i="3"/>
  <c r="T695" i="3"/>
  <c r="S695" i="3"/>
  <c r="T694" i="3"/>
  <c r="S694" i="3"/>
  <c r="T693" i="3"/>
  <c r="S693" i="3"/>
  <c r="T692" i="3"/>
  <c r="S692" i="3"/>
  <c r="T691" i="3"/>
  <c r="S691" i="3"/>
  <c r="T690" i="3"/>
  <c r="S690" i="3"/>
  <c r="T689" i="3"/>
  <c r="S689" i="3"/>
  <c r="T688" i="3"/>
  <c r="S688" i="3"/>
  <c r="T687" i="3"/>
  <c r="S687" i="3"/>
  <c r="T686" i="3"/>
  <c r="S686" i="3"/>
  <c r="T685" i="3"/>
  <c r="S685" i="3"/>
  <c r="T684" i="3"/>
  <c r="S684" i="3"/>
  <c r="T683" i="3"/>
  <c r="S683" i="3"/>
  <c r="T682" i="3"/>
  <c r="S682" i="3"/>
  <c r="T681" i="3"/>
  <c r="S681" i="3"/>
  <c r="T680" i="3"/>
  <c r="S680" i="3"/>
  <c r="T679" i="3"/>
  <c r="S679" i="3"/>
  <c r="T678" i="3"/>
  <c r="S678" i="3"/>
  <c r="T677" i="3"/>
  <c r="S677" i="3"/>
  <c r="T676" i="3"/>
  <c r="S676" i="3"/>
  <c r="T675" i="3"/>
  <c r="S675" i="3"/>
  <c r="T674" i="3"/>
  <c r="S674" i="3"/>
  <c r="T673" i="3"/>
  <c r="S673" i="3"/>
  <c r="T672" i="3"/>
  <c r="S672" i="3"/>
  <c r="T671" i="3"/>
  <c r="S671" i="3"/>
  <c r="T670" i="3"/>
  <c r="S670" i="3"/>
  <c r="T669" i="3"/>
  <c r="S669" i="3"/>
  <c r="T668" i="3"/>
  <c r="S668" i="3"/>
  <c r="T667" i="3"/>
  <c r="S667" i="3"/>
  <c r="T666" i="3"/>
  <c r="S666" i="3"/>
  <c r="T665" i="3"/>
  <c r="S665" i="3"/>
  <c r="T664" i="3"/>
  <c r="S664" i="3"/>
  <c r="T663" i="3"/>
  <c r="S663" i="3"/>
  <c r="T662" i="3"/>
  <c r="S662" i="3"/>
  <c r="T661" i="3"/>
  <c r="S661" i="3"/>
  <c r="T660" i="3"/>
  <c r="S660" i="3"/>
  <c r="T659" i="3"/>
  <c r="S659" i="3"/>
  <c r="T658" i="3"/>
  <c r="S658" i="3"/>
  <c r="T657" i="3"/>
  <c r="S657" i="3"/>
  <c r="T656" i="3"/>
  <c r="S656" i="3"/>
  <c r="T655" i="3"/>
  <c r="S655" i="3"/>
  <c r="T654" i="3"/>
  <c r="S654" i="3"/>
  <c r="T653" i="3"/>
  <c r="S653" i="3"/>
  <c r="T652" i="3"/>
  <c r="S652" i="3"/>
  <c r="T651" i="3"/>
  <c r="S651" i="3"/>
  <c r="T650" i="3"/>
  <c r="S650" i="3"/>
  <c r="T649" i="3"/>
  <c r="S649" i="3"/>
  <c r="T648" i="3"/>
  <c r="S648" i="3"/>
  <c r="T647" i="3"/>
  <c r="S647" i="3"/>
  <c r="T646" i="3"/>
  <c r="S646" i="3"/>
  <c r="T645" i="3"/>
  <c r="S645" i="3"/>
  <c r="T644" i="3"/>
  <c r="S644" i="3"/>
  <c r="T643" i="3"/>
  <c r="S643" i="3"/>
  <c r="T642" i="3"/>
  <c r="S642" i="3"/>
  <c r="T641" i="3"/>
  <c r="S641" i="3"/>
  <c r="T640" i="3"/>
  <c r="S640" i="3"/>
  <c r="T639" i="3"/>
  <c r="S639" i="3"/>
  <c r="T638" i="3"/>
  <c r="S638" i="3"/>
  <c r="T637" i="3"/>
  <c r="S637" i="3"/>
  <c r="T636" i="3"/>
  <c r="S636" i="3"/>
  <c r="T635" i="3"/>
  <c r="S635" i="3"/>
  <c r="T634" i="3"/>
  <c r="S634" i="3"/>
  <c r="T633" i="3"/>
  <c r="S633" i="3"/>
  <c r="T632" i="3"/>
  <c r="S632" i="3"/>
  <c r="T631" i="3"/>
  <c r="S631" i="3"/>
  <c r="T630" i="3"/>
  <c r="S630" i="3"/>
  <c r="T629" i="3"/>
  <c r="S629" i="3"/>
  <c r="T628" i="3"/>
  <c r="S628" i="3"/>
  <c r="T627" i="3"/>
  <c r="S627" i="3"/>
  <c r="T626" i="3"/>
  <c r="S626" i="3"/>
  <c r="T625" i="3"/>
  <c r="S625" i="3"/>
  <c r="T624" i="3"/>
  <c r="S624" i="3"/>
  <c r="T623" i="3"/>
  <c r="S623" i="3"/>
  <c r="T622" i="3"/>
  <c r="S622" i="3"/>
  <c r="T621" i="3"/>
  <c r="S621" i="3"/>
  <c r="T620" i="3"/>
  <c r="S620" i="3"/>
  <c r="T619" i="3"/>
  <c r="S619" i="3"/>
  <c r="T618" i="3"/>
  <c r="S618" i="3"/>
  <c r="T617" i="3"/>
  <c r="S617" i="3"/>
  <c r="T616" i="3"/>
  <c r="S616" i="3"/>
  <c r="T615" i="3"/>
  <c r="S615" i="3"/>
  <c r="T614" i="3"/>
  <c r="S614" i="3"/>
  <c r="T613" i="3"/>
  <c r="S613" i="3"/>
  <c r="T612" i="3"/>
  <c r="S612" i="3"/>
  <c r="T611" i="3"/>
  <c r="S611" i="3"/>
  <c r="T610" i="3"/>
  <c r="S610" i="3"/>
  <c r="T609" i="3"/>
  <c r="S609" i="3"/>
  <c r="T608" i="3"/>
  <c r="S608" i="3"/>
  <c r="T607" i="3"/>
  <c r="S607" i="3"/>
  <c r="T606" i="3"/>
  <c r="S606" i="3"/>
  <c r="T605" i="3"/>
  <c r="S605" i="3"/>
  <c r="T604" i="3"/>
  <c r="S604" i="3"/>
  <c r="T603" i="3"/>
  <c r="S603" i="3"/>
  <c r="T602" i="3"/>
  <c r="S602" i="3"/>
  <c r="T601" i="3"/>
  <c r="S601" i="3"/>
  <c r="T600" i="3"/>
  <c r="S600" i="3"/>
  <c r="T599" i="3"/>
  <c r="S599" i="3"/>
  <c r="T598" i="3"/>
  <c r="S598" i="3"/>
  <c r="T597" i="3"/>
  <c r="S597" i="3"/>
  <c r="T596" i="3"/>
  <c r="S596" i="3"/>
  <c r="T595" i="3"/>
  <c r="S595" i="3"/>
  <c r="T594" i="3"/>
  <c r="S594" i="3"/>
  <c r="T593" i="3"/>
  <c r="S593" i="3"/>
  <c r="T592" i="3"/>
  <c r="S592" i="3"/>
  <c r="T591" i="3"/>
  <c r="S591" i="3"/>
  <c r="T590" i="3"/>
  <c r="S590" i="3"/>
  <c r="T589" i="3"/>
  <c r="S589" i="3"/>
  <c r="T588" i="3"/>
  <c r="S588" i="3"/>
  <c r="T587" i="3"/>
  <c r="S587" i="3"/>
  <c r="T586" i="3"/>
  <c r="S586" i="3"/>
  <c r="T585" i="3"/>
  <c r="S585" i="3"/>
  <c r="T584" i="3"/>
  <c r="S584" i="3"/>
  <c r="T583" i="3"/>
  <c r="S583" i="3"/>
  <c r="T582" i="3"/>
  <c r="S582" i="3"/>
  <c r="T581" i="3"/>
  <c r="S581" i="3"/>
  <c r="T580" i="3"/>
  <c r="S580" i="3"/>
  <c r="T579" i="3"/>
  <c r="S579" i="3"/>
  <c r="T578" i="3"/>
  <c r="S578" i="3"/>
  <c r="T577" i="3"/>
  <c r="S577" i="3"/>
  <c r="T576" i="3"/>
  <c r="S576" i="3"/>
  <c r="T575" i="3"/>
  <c r="S575" i="3"/>
  <c r="T574" i="3"/>
  <c r="S574" i="3"/>
  <c r="T573" i="3"/>
  <c r="S573" i="3"/>
  <c r="T572" i="3"/>
  <c r="S572" i="3"/>
  <c r="T571" i="3"/>
  <c r="S571" i="3"/>
  <c r="T570" i="3"/>
  <c r="S570" i="3"/>
  <c r="T569" i="3"/>
  <c r="S569" i="3"/>
  <c r="T568" i="3"/>
  <c r="S568" i="3"/>
  <c r="T567" i="3"/>
  <c r="S567" i="3"/>
  <c r="T566" i="3"/>
  <c r="S566" i="3"/>
  <c r="T565" i="3"/>
  <c r="S565" i="3"/>
  <c r="T564" i="3"/>
  <c r="S564" i="3"/>
  <c r="T563" i="3"/>
  <c r="S563" i="3"/>
  <c r="T562" i="3"/>
  <c r="S562" i="3"/>
  <c r="T561" i="3"/>
  <c r="S561" i="3"/>
  <c r="T560" i="3"/>
  <c r="S560" i="3"/>
  <c r="T559" i="3"/>
  <c r="S559" i="3"/>
  <c r="T558" i="3"/>
  <c r="S558" i="3"/>
  <c r="T557" i="3"/>
  <c r="S557" i="3"/>
  <c r="T556" i="3"/>
  <c r="S556" i="3"/>
  <c r="T555" i="3"/>
  <c r="S555" i="3"/>
  <c r="T554" i="3"/>
  <c r="S554" i="3"/>
  <c r="T553" i="3"/>
  <c r="S553" i="3"/>
  <c r="T552" i="3"/>
  <c r="S552" i="3"/>
  <c r="T551" i="3"/>
  <c r="S551" i="3"/>
  <c r="T550" i="3"/>
  <c r="S550" i="3"/>
  <c r="T549" i="3"/>
  <c r="S549" i="3"/>
  <c r="T548" i="3"/>
  <c r="S548" i="3"/>
  <c r="T547" i="3"/>
  <c r="S547" i="3"/>
  <c r="T546" i="3"/>
  <c r="S546" i="3"/>
  <c r="T545" i="3"/>
  <c r="S545" i="3"/>
  <c r="T544" i="3"/>
  <c r="S544" i="3"/>
  <c r="T543" i="3"/>
  <c r="S543" i="3"/>
  <c r="T542" i="3"/>
  <c r="S542" i="3"/>
  <c r="T541" i="3"/>
  <c r="S541" i="3"/>
  <c r="T540" i="3"/>
  <c r="S540" i="3"/>
  <c r="T539" i="3"/>
  <c r="S539" i="3"/>
  <c r="T538" i="3"/>
  <c r="S538" i="3"/>
  <c r="T537" i="3"/>
  <c r="S537" i="3"/>
  <c r="T536" i="3"/>
  <c r="S536" i="3"/>
  <c r="T535" i="3"/>
  <c r="S535" i="3"/>
  <c r="T534" i="3"/>
  <c r="S534" i="3"/>
  <c r="T533" i="3"/>
  <c r="S533" i="3"/>
  <c r="T532" i="3"/>
  <c r="S532" i="3"/>
  <c r="T531" i="3"/>
  <c r="S531" i="3"/>
  <c r="T530" i="3"/>
  <c r="S530" i="3"/>
  <c r="T529" i="3"/>
  <c r="S529" i="3"/>
  <c r="T528" i="3"/>
  <c r="S528" i="3"/>
  <c r="T527" i="3"/>
  <c r="S527" i="3"/>
  <c r="T526" i="3"/>
  <c r="S526" i="3"/>
  <c r="T525" i="3"/>
  <c r="S525" i="3"/>
  <c r="T524" i="3"/>
  <c r="S524" i="3"/>
  <c r="T523" i="3"/>
  <c r="S523" i="3"/>
  <c r="T522" i="3"/>
  <c r="S522" i="3"/>
  <c r="T521" i="3"/>
  <c r="S521" i="3"/>
  <c r="T520" i="3"/>
  <c r="S520" i="3"/>
  <c r="T519" i="3"/>
  <c r="S519" i="3"/>
  <c r="T518" i="3"/>
  <c r="S518" i="3"/>
  <c r="T517" i="3"/>
  <c r="S517" i="3"/>
  <c r="T516" i="3"/>
  <c r="S516" i="3"/>
  <c r="T515" i="3"/>
  <c r="S515" i="3"/>
  <c r="T514" i="3"/>
  <c r="S514" i="3"/>
  <c r="T513" i="3"/>
  <c r="S513" i="3"/>
  <c r="T512" i="3"/>
  <c r="S512" i="3"/>
  <c r="T511" i="3"/>
  <c r="S511" i="3"/>
  <c r="T510" i="3"/>
  <c r="S510" i="3"/>
  <c r="T509" i="3"/>
  <c r="S509" i="3"/>
  <c r="T508" i="3"/>
  <c r="S508" i="3"/>
  <c r="T507" i="3"/>
  <c r="S507" i="3"/>
  <c r="T506" i="3"/>
  <c r="S506" i="3"/>
  <c r="T505" i="3"/>
  <c r="S505" i="3"/>
  <c r="T504" i="3"/>
  <c r="S504" i="3"/>
  <c r="T503" i="3"/>
  <c r="S503" i="3"/>
  <c r="T502" i="3"/>
  <c r="S502" i="3"/>
  <c r="T501" i="3"/>
  <c r="S501" i="3"/>
  <c r="T500" i="3"/>
  <c r="S500" i="3"/>
  <c r="T499" i="3"/>
  <c r="S499" i="3"/>
  <c r="T498" i="3"/>
  <c r="S498" i="3"/>
  <c r="T497" i="3"/>
  <c r="S497" i="3"/>
  <c r="T496" i="3"/>
  <c r="S496" i="3"/>
  <c r="T495" i="3"/>
  <c r="S495" i="3"/>
  <c r="T494" i="3"/>
  <c r="S494" i="3"/>
  <c r="T493" i="3"/>
  <c r="S493" i="3"/>
  <c r="T492" i="3"/>
  <c r="S492" i="3"/>
  <c r="T491" i="3"/>
  <c r="S491" i="3"/>
  <c r="T490" i="3"/>
  <c r="S490" i="3"/>
  <c r="T489" i="3"/>
  <c r="S489" i="3"/>
  <c r="T488" i="3"/>
  <c r="S488" i="3"/>
  <c r="T487" i="3"/>
  <c r="S487" i="3"/>
  <c r="T486" i="3"/>
  <c r="S486" i="3"/>
  <c r="T485" i="3"/>
  <c r="S485" i="3"/>
  <c r="T484" i="3"/>
  <c r="S484" i="3"/>
  <c r="T483" i="3"/>
  <c r="S483" i="3"/>
  <c r="T482" i="3"/>
  <c r="S482" i="3"/>
  <c r="T481" i="3"/>
  <c r="S481" i="3"/>
  <c r="T480" i="3"/>
  <c r="S480" i="3"/>
  <c r="T479" i="3"/>
  <c r="S479" i="3"/>
  <c r="T478" i="3"/>
  <c r="S478" i="3"/>
  <c r="T477" i="3"/>
  <c r="S477" i="3"/>
  <c r="T476" i="3"/>
  <c r="S476" i="3"/>
  <c r="T475" i="3"/>
  <c r="S475" i="3"/>
  <c r="T474" i="3"/>
  <c r="S474" i="3"/>
  <c r="T473" i="3"/>
  <c r="S473" i="3"/>
  <c r="T472" i="3"/>
  <c r="S472" i="3"/>
  <c r="T471" i="3"/>
  <c r="S471" i="3"/>
  <c r="T470" i="3"/>
  <c r="S470" i="3"/>
  <c r="T469" i="3"/>
  <c r="S469" i="3"/>
  <c r="T468" i="3"/>
  <c r="S468" i="3"/>
  <c r="T467" i="3"/>
  <c r="S467" i="3"/>
  <c r="T466" i="3"/>
  <c r="S466" i="3"/>
  <c r="T465" i="3"/>
  <c r="S465" i="3"/>
  <c r="T463" i="3"/>
  <c r="S463" i="3"/>
  <c r="T462" i="3"/>
  <c r="S462" i="3"/>
  <c r="T461" i="3"/>
  <c r="S461" i="3"/>
  <c r="T460" i="3"/>
  <c r="S460" i="3"/>
  <c r="T458" i="3"/>
  <c r="S458" i="3"/>
  <c r="T457" i="3"/>
  <c r="S457" i="3"/>
  <c r="T456" i="3"/>
  <c r="S456" i="3"/>
  <c r="T455" i="3"/>
  <c r="S455" i="3"/>
  <c r="T454" i="3"/>
  <c r="S454" i="3"/>
  <c r="T453" i="3"/>
  <c r="S453" i="3"/>
  <c r="T452" i="3"/>
  <c r="S452" i="3"/>
  <c r="T451" i="3"/>
  <c r="S451" i="3"/>
  <c r="T450" i="3"/>
  <c r="S450" i="3"/>
  <c r="T449" i="3"/>
  <c r="S449" i="3"/>
  <c r="T448" i="3"/>
  <c r="S448" i="3"/>
  <c r="T445" i="3"/>
  <c r="S445" i="3"/>
  <c r="T444" i="3"/>
  <c r="S444" i="3"/>
  <c r="T443" i="3"/>
  <c r="S443" i="3"/>
  <c r="T442" i="3"/>
  <c r="S442" i="3"/>
  <c r="T441" i="3"/>
  <c r="S441" i="3"/>
  <c r="T440" i="3"/>
  <c r="S440" i="3"/>
  <c r="T439" i="3"/>
  <c r="S439" i="3"/>
  <c r="T438" i="3"/>
  <c r="S438" i="3"/>
  <c r="T437" i="3"/>
  <c r="S437" i="3"/>
  <c r="T436" i="3"/>
  <c r="S436" i="3"/>
  <c r="T435" i="3"/>
  <c r="S435" i="3"/>
  <c r="T433" i="3"/>
  <c r="S433" i="3"/>
  <c r="T430" i="3"/>
  <c r="S430" i="3"/>
  <c r="T429" i="3"/>
  <c r="S429" i="3"/>
  <c r="T428" i="3"/>
  <c r="S428" i="3"/>
  <c r="T427" i="3"/>
  <c r="S427" i="3"/>
  <c r="T426" i="3"/>
  <c r="S426" i="3"/>
  <c r="T425" i="3"/>
  <c r="S425" i="3"/>
  <c r="T424" i="3"/>
  <c r="S424" i="3"/>
  <c r="T423" i="3"/>
  <c r="S423" i="3"/>
  <c r="T422" i="3"/>
  <c r="S422" i="3"/>
  <c r="T421" i="3"/>
  <c r="S421" i="3"/>
  <c r="T420" i="3"/>
  <c r="S420" i="3"/>
  <c r="T419" i="3"/>
  <c r="S419" i="3"/>
  <c r="T418" i="3"/>
  <c r="S418" i="3"/>
  <c r="T417" i="3"/>
  <c r="S417" i="3"/>
  <c r="T416" i="3"/>
  <c r="S416" i="3"/>
  <c r="T414" i="3"/>
  <c r="S414" i="3"/>
  <c r="T413" i="3"/>
  <c r="S413" i="3"/>
  <c r="T412" i="3"/>
  <c r="S412" i="3"/>
  <c r="T411" i="3"/>
  <c r="S411" i="3"/>
  <c r="T408" i="3"/>
  <c r="S408" i="3"/>
  <c r="T407" i="3"/>
  <c r="S407" i="3"/>
  <c r="T406" i="3"/>
  <c r="S406" i="3"/>
  <c r="T405" i="3"/>
  <c r="S405" i="3"/>
  <c r="T404" i="3"/>
  <c r="S404" i="3"/>
  <c r="T403" i="3"/>
  <c r="S403" i="3"/>
  <c r="T402" i="3"/>
  <c r="S402" i="3"/>
  <c r="T401" i="3"/>
  <c r="S401" i="3"/>
  <c r="T400" i="3"/>
  <c r="S400" i="3"/>
  <c r="T399" i="3"/>
  <c r="S399" i="3"/>
  <c r="T398" i="3"/>
  <c r="S398" i="3"/>
  <c r="T397" i="3"/>
  <c r="S397" i="3"/>
  <c r="T396" i="3"/>
  <c r="S396" i="3"/>
  <c r="T395" i="3"/>
  <c r="S395" i="3"/>
  <c r="T394" i="3"/>
  <c r="S394" i="3"/>
  <c r="T393" i="3"/>
  <c r="S393" i="3"/>
  <c r="T392" i="3"/>
  <c r="S392" i="3"/>
  <c r="T391" i="3"/>
  <c r="S391" i="3"/>
  <c r="T390" i="3"/>
  <c r="S390" i="3"/>
  <c r="T389" i="3"/>
  <c r="S389" i="3"/>
  <c r="T388" i="3"/>
  <c r="S388" i="3"/>
  <c r="T387" i="3"/>
  <c r="S387" i="3"/>
  <c r="T386" i="3"/>
  <c r="S386" i="3"/>
  <c r="T384" i="3"/>
  <c r="S384" i="3"/>
  <c r="T383" i="3"/>
  <c r="S383" i="3"/>
  <c r="T380" i="3"/>
  <c r="S380" i="3"/>
  <c r="T379" i="3"/>
  <c r="S379" i="3"/>
  <c r="T378" i="3"/>
  <c r="S378" i="3"/>
  <c r="T377" i="3"/>
  <c r="S377" i="3"/>
  <c r="T376" i="3"/>
  <c r="S376" i="3"/>
  <c r="T375" i="3"/>
  <c r="S375" i="3"/>
  <c r="T374" i="3"/>
  <c r="S374" i="3"/>
  <c r="T373" i="3"/>
  <c r="S373" i="3"/>
  <c r="T372" i="3"/>
  <c r="S372" i="3"/>
  <c r="T371" i="3"/>
  <c r="S371" i="3"/>
  <c r="T370" i="3"/>
  <c r="S370" i="3"/>
  <c r="T369" i="3"/>
  <c r="S369" i="3"/>
  <c r="T368" i="3"/>
  <c r="S368" i="3"/>
  <c r="T367" i="3"/>
  <c r="S367" i="3"/>
  <c r="T366" i="3"/>
  <c r="S366" i="3"/>
  <c r="T365" i="3"/>
  <c r="S365" i="3"/>
  <c r="T364" i="3"/>
  <c r="S364" i="3"/>
  <c r="T363" i="3"/>
  <c r="S363" i="3"/>
  <c r="T361" i="3"/>
  <c r="S361" i="3"/>
  <c r="T360" i="3"/>
  <c r="S360" i="3"/>
  <c r="T359" i="3"/>
  <c r="S359" i="3"/>
  <c r="T358" i="3"/>
  <c r="S358" i="3"/>
  <c r="T357" i="3"/>
  <c r="S357" i="3"/>
  <c r="T356" i="3"/>
  <c r="S356" i="3"/>
  <c r="T353" i="3"/>
  <c r="S353" i="3"/>
  <c r="T352" i="3"/>
  <c r="S352" i="3"/>
  <c r="T351" i="3"/>
  <c r="S351" i="3"/>
  <c r="T350" i="3"/>
  <c r="S350" i="3"/>
  <c r="T349" i="3"/>
  <c r="S349" i="3"/>
  <c r="T348" i="3"/>
  <c r="S348" i="3"/>
  <c r="T347" i="3"/>
  <c r="S347" i="3"/>
  <c r="T346" i="3"/>
  <c r="S346" i="3"/>
  <c r="T345" i="3"/>
  <c r="S345" i="3"/>
  <c r="T344" i="3"/>
  <c r="S344" i="3"/>
  <c r="T343" i="3"/>
  <c r="S343" i="3"/>
  <c r="T342" i="3"/>
  <c r="S342" i="3"/>
  <c r="T341" i="3"/>
  <c r="S341" i="3"/>
  <c r="T340" i="3"/>
  <c r="S340" i="3"/>
  <c r="T339" i="3"/>
  <c r="S339" i="3"/>
  <c r="T338" i="3"/>
  <c r="S338" i="3"/>
  <c r="T337" i="3"/>
  <c r="S337" i="3"/>
  <c r="T336" i="3"/>
  <c r="S336" i="3"/>
  <c r="T335" i="3"/>
  <c r="S335" i="3"/>
  <c r="T334" i="3"/>
  <c r="S334" i="3"/>
  <c r="T333" i="3"/>
  <c r="S333" i="3"/>
  <c r="T332" i="3"/>
  <c r="S332" i="3"/>
  <c r="T331" i="3"/>
  <c r="S331" i="3"/>
  <c r="T330" i="3"/>
  <c r="S330" i="3"/>
  <c r="T329" i="3"/>
  <c r="S329" i="3"/>
  <c r="T328" i="3"/>
  <c r="S328" i="3"/>
  <c r="T327" i="3"/>
  <c r="S327" i="3"/>
  <c r="T326" i="3"/>
  <c r="S326" i="3"/>
  <c r="T325" i="3"/>
  <c r="S325" i="3"/>
  <c r="T324" i="3"/>
  <c r="S324" i="3"/>
  <c r="T323" i="3"/>
  <c r="S323" i="3"/>
  <c r="T322" i="3"/>
  <c r="S322" i="3"/>
  <c r="T321" i="3"/>
  <c r="S321" i="3"/>
  <c r="T320" i="3"/>
  <c r="S320" i="3"/>
  <c r="T319" i="3"/>
  <c r="S319" i="3"/>
  <c r="T318" i="3"/>
  <c r="S318" i="3"/>
  <c r="T317" i="3"/>
  <c r="S317" i="3"/>
  <c r="T316" i="3"/>
  <c r="S316" i="3"/>
  <c r="T315" i="3"/>
  <c r="S315" i="3"/>
  <c r="T314" i="3"/>
  <c r="S314" i="3"/>
  <c r="T313" i="3"/>
  <c r="S313" i="3"/>
  <c r="T312" i="3"/>
  <c r="S312" i="3"/>
  <c r="T311" i="3"/>
  <c r="S311" i="3"/>
  <c r="T310" i="3"/>
  <c r="S310" i="3"/>
  <c r="T309" i="3"/>
  <c r="S309" i="3"/>
  <c r="T308" i="3"/>
  <c r="S308" i="3"/>
  <c r="T306" i="3"/>
  <c r="S306" i="3"/>
  <c r="T305" i="3"/>
  <c r="S305" i="3"/>
  <c r="T304" i="3"/>
  <c r="S304" i="3"/>
  <c r="T303" i="3"/>
  <c r="S303" i="3"/>
  <c r="T302" i="3"/>
  <c r="S302" i="3"/>
  <c r="T301" i="3"/>
  <c r="S301" i="3"/>
  <c r="T300" i="3"/>
  <c r="S300" i="3"/>
  <c r="T299" i="3"/>
  <c r="S299" i="3"/>
  <c r="T298" i="3"/>
  <c r="S298" i="3"/>
  <c r="T295" i="3"/>
  <c r="S295" i="3"/>
  <c r="T294" i="3"/>
  <c r="S294" i="3"/>
  <c r="T293" i="3"/>
  <c r="S293" i="3"/>
  <c r="T292" i="3"/>
  <c r="S292" i="3"/>
  <c r="T291" i="3"/>
  <c r="S291" i="3"/>
  <c r="T290" i="3"/>
  <c r="S290" i="3"/>
  <c r="T289" i="3"/>
  <c r="S289" i="3"/>
  <c r="T288" i="3"/>
  <c r="S288" i="3"/>
  <c r="T287" i="3"/>
  <c r="S287" i="3"/>
  <c r="T286" i="3"/>
  <c r="S286" i="3"/>
  <c r="T285" i="3"/>
  <c r="S285" i="3"/>
  <c r="T284" i="3"/>
  <c r="S284" i="3"/>
  <c r="T283" i="3"/>
  <c r="S283" i="3"/>
  <c r="T282" i="3"/>
  <c r="S282" i="3"/>
  <c r="T281" i="3"/>
  <c r="S281" i="3"/>
  <c r="T280" i="3"/>
  <c r="S280" i="3"/>
  <c r="T279" i="3"/>
  <c r="S279" i="3"/>
  <c r="T278" i="3"/>
  <c r="S278" i="3"/>
  <c r="T277" i="3"/>
  <c r="S277" i="3"/>
  <c r="T276" i="3"/>
  <c r="S276" i="3"/>
  <c r="T275" i="3"/>
  <c r="S275" i="3"/>
  <c r="T274" i="3"/>
  <c r="S274" i="3"/>
  <c r="T273" i="3"/>
  <c r="S273" i="3"/>
  <c r="T272" i="3"/>
  <c r="S272" i="3"/>
  <c r="T271" i="3"/>
  <c r="S271" i="3"/>
  <c r="T270" i="3"/>
  <c r="S270" i="3"/>
  <c r="T269" i="3"/>
  <c r="S269" i="3"/>
  <c r="T267" i="3"/>
  <c r="S267" i="3"/>
  <c r="T266" i="3"/>
  <c r="S266" i="3"/>
  <c r="T265" i="3"/>
  <c r="S265" i="3"/>
  <c r="T264" i="3"/>
  <c r="S264" i="3"/>
  <c r="T263" i="3"/>
  <c r="S263" i="3"/>
  <c r="T262" i="3"/>
  <c r="S262" i="3"/>
  <c r="T261" i="3"/>
  <c r="S261" i="3"/>
  <c r="T260" i="3"/>
  <c r="S260" i="3"/>
  <c r="T258" i="3"/>
  <c r="S258" i="3"/>
  <c r="T257" i="3"/>
  <c r="S257" i="3"/>
  <c r="T256" i="3"/>
  <c r="S256" i="3"/>
  <c r="T255" i="3"/>
  <c r="S255" i="3"/>
  <c r="T254" i="3"/>
  <c r="S254" i="3"/>
  <c r="T253" i="3"/>
  <c r="S253" i="3"/>
  <c r="T252" i="3"/>
  <c r="S252" i="3"/>
  <c r="T251" i="3"/>
  <c r="S251" i="3"/>
  <c r="T250" i="3"/>
  <c r="S250" i="3"/>
  <c r="T247" i="3"/>
  <c r="S247" i="3"/>
  <c r="T246" i="3"/>
  <c r="S246" i="3"/>
  <c r="T245" i="3"/>
  <c r="S245" i="3"/>
  <c r="T244" i="3"/>
  <c r="S244" i="3"/>
  <c r="T243" i="3"/>
  <c r="S243" i="3"/>
  <c r="T242" i="3"/>
  <c r="S242" i="3"/>
  <c r="T241" i="3"/>
  <c r="S241" i="3"/>
  <c r="T240" i="3"/>
  <c r="S240" i="3"/>
  <c r="T239" i="3"/>
  <c r="S239" i="3"/>
  <c r="T238" i="3"/>
  <c r="S238" i="3"/>
  <c r="T237" i="3"/>
  <c r="S237" i="3"/>
  <c r="T236" i="3"/>
  <c r="S236" i="3"/>
  <c r="T235" i="3"/>
  <c r="S235" i="3"/>
  <c r="T234" i="3"/>
  <c r="S234" i="3"/>
  <c r="T233" i="3"/>
  <c r="S233" i="3"/>
  <c r="T232" i="3"/>
  <c r="S232" i="3"/>
  <c r="T231" i="3"/>
  <c r="S231" i="3"/>
  <c r="T230" i="3"/>
  <c r="S230" i="3"/>
  <c r="T229" i="3"/>
  <c r="S229" i="3"/>
  <c r="T228" i="3"/>
  <c r="S228" i="3"/>
  <c r="T227" i="3"/>
  <c r="S227" i="3"/>
  <c r="T226" i="3"/>
  <c r="S226" i="3"/>
  <c r="T225" i="3"/>
  <c r="S225" i="3"/>
  <c r="T224" i="3"/>
  <c r="S224" i="3"/>
  <c r="T223" i="3"/>
  <c r="S223" i="3"/>
  <c r="T222" i="3"/>
  <c r="S222" i="3"/>
  <c r="T221" i="3"/>
  <c r="S221" i="3"/>
  <c r="T220" i="3"/>
  <c r="S220" i="3"/>
  <c r="T219" i="3"/>
  <c r="S219" i="3"/>
  <c r="T218" i="3"/>
  <c r="S218" i="3"/>
  <c r="T217" i="3"/>
  <c r="S217" i="3"/>
  <c r="T215" i="3"/>
  <c r="S215" i="3"/>
  <c r="T214" i="3"/>
  <c r="S214" i="3"/>
  <c r="T212" i="3"/>
  <c r="S212" i="3"/>
  <c r="T211" i="3"/>
  <c r="S211" i="3"/>
  <c r="T210" i="3"/>
  <c r="S210" i="3"/>
  <c r="T209" i="3"/>
  <c r="S209" i="3"/>
  <c r="T208" i="3"/>
  <c r="S208" i="3"/>
  <c r="T207" i="3"/>
  <c r="S207" i="3"/>
  <c r="T206" i="3"/>
  <c r="S206" i="3"/>
  <c r="T205" i="3"/>
  <c r="S205" i="3"/>
  <c r="T204" i="3"/>
  <c r="S204" i="3"/>
  <c r="T203" i="3"/>
  <c r="S203" i="3"/>
  <c r="T202" i="3"/>
  <c r="S202" i="3"/>
  <c r="T201" i="3"/>
  <c r="S201" i="3"/>
  <c r="T200" i="3"/>
  <c r="S200" i="3"/>
  <c r="T199" i="3"/>
  <c r="S199" i="3"/>
  <c r="T196" i="3"/>
  <c r="S196" i="3"/>
  <c r="T195" i="3"/>
  <c r="S195" i="3"/>
  <c r="T194" i="3"/>
  <c r="S194" i="3"/>
  <c r="T193" i="3"/>
  <c r="S193" i="3"/>
  <c r="T192" i="3"/>
  <c r="S192" i="3"/>
  <c r="T191" i="3"/>
  <c r="S191" i="3"/>
  <c r="T190" i="3"/>
  <c r="S190" i="3"/>
  <c r="T189" i="3"/>
  <c r="S189" i="3"/>
  <c r="T188" i="3"/>
  <c r="S188" i="3"/>
  <c r="T187" i="3"/>
  <c r="S187" i="3"/>
  <c r="T186" i="3"/>
  <c r="S186" i="3"/>
  <c r="T185" i="3"/>
  <c r="S185" i="3"/>
  <c r="T184" i="3"/>
  <c r="S184" i="3"/>
  <c r="T183" i="3"/>
  <c r="S183" i="3"/>
  <c r="T182" i="3"/>
  <c r="S182" i="3"/>
  <c r="T181" i="3"/>
  <c r="S181" i="3"/>
  <c r="T180" i="3"/>
  <c r="S180" i="3"/>
  <c r="T179" i="3"/>
  <c r="S179" i="3"/>
  <c r="T178" i="3"/>
  <c r="S178" i="3"/>
  <c r="T177" i="3"/>
  <c r="S177" i="3"/>
  <c r="T176" i="3"/>
  <c r="S176" i="3"/>
  <c r="T175" i="3"/>
  <c r="S175" i="3"/>
  <c r="T174" i="3"/>
  <c r="S174" i="3"/>
  <c r="T173" i="3"/>
  <c r="S173" i="3"/>
  <c r="T172" i="3"/>
  <c r="S172" i="3"/>
  <c r="T171" i="3"/>
  <c r="S171" i="3"/>
  <c r="T170" i="3"/>
  <c r="S170" i="3"/>
  <c r="T169" i="3"/>
  <c r="S169" i="3"/>
  <c r="T168" i="3"/>
  <c r="S168" i="3"/>
  <c r="T167" i="3"/>
  <c r="S167" i="3"/>
  <c r="T166" i="3"/>
  <c r="S166" i="3"/>
  <c r="T165" i="3"/>
  <c r="S165" i="3"/>
  <c r="T164" i="3"/>
  <c r="S164" i="3"/>
  <c r="T163" i="3"/>
  <c r="S163" i="3"/>
  <c r="T162" i="3"/>
  <c r="S162" i="3"/>
  <c r="T161" i="3"/>
  <c r="S161" i="3"/>
  <c r="T160" i="3"/>
  <c r="S160" i="3"/>
  <c r="T159" i="3"/>
  <c r="S159" i="3"/>
  <c r="T158" i="3"/>
  <c r="S158" i="3"/>
  <c r="T157" i="3"/>
  <c r="S157" i="3"/>
  <c r="T156" i="3"/>
  <c r="S156" i="3"/>
  <c r="T155" i="3"/>
  <c r="S155" i="3"/>
  <c r="T154" i="3"/>
  <c r="S154" i="3"/>
  <c r="T153" i="3"/>
  <c r="S153" i="3"/>
  <c r="T152" i="3"/>
  <c r="S152" i="3"/>
  <c r="T151" i="3"/>
  <c r="S151" i="3"/>
  <c r="T150" i="3"/>
  <c r="S150" i="3"/>
  <c r="T149" i="3"/>
  <c r="S149" i="3"/>
  <c r="T148" i="3"/>
  <c r="S148" i="3"/>
  <c r="T147" i="3"/>
  <c r="S147" i="3"/>
  <c r="T146" i="3"/>
  <c r="S146" i="3"/>
  <c r="T145" i="3"/>
  <c r="S145" i="3"/>
  <c r="T144" i="3"/>
  <c r="S144" i="3"/>
  <c r="T143" i="3"/>
  <c r="S143" i="3"/>
  <c r="T142" i="3"/>
  <c r="S142" i="3"/>
  <c r="T141" i="3"/>
  <c r="S141" i="3"/>
  <c r="T140" i="3"/>
  <c r="S140" i="3"/>
  <c r="T139" i="3"/>
  <c r="S139" i="3"/>
  <c r="T138" i="3"/>
  <c r="S138" i="3"/>
  <c r="T137" i="3"/>
  <c r="S137" i="3"/>
  <c r="T136" i="3"/>
  <c r="S136" i="3"/>
  <c r="T135" i="3"/>
  <c r="S135" i="3"/>
  <c r="T134" i="3"/>
  <c r="S134" i="3"/>
  <c r="T133" i="3"/>
  <c r="S133" i="3"/>
  <c r="T132" i="3"/>
  <c r="S132" i="3"/>
  <c r="T131" i="3"/>
  <c r="S131" i="3"/>
  <c r="T130" i="3"/>
  <c r="S130" i="3"/>
  <c r="T129" i="3"/>
  <c r="S129" i="3"/>
  <c r="T128" i="3"/>
  <c r="S128" i="3"/>
  <c r="T127" i="3"/>
  <c r="S127" i="3"/>
  <c r="T126" i="3"/>
  <c r="S126" i="3"/>
  <c r="T125" i="3"/>
  <c r="S125" i="3"/>
  <c r="T124" i="3"/>
  <c r="S124" i="3"/>
  <c r="T123" i="3"/>
  <c r="S123" i="3"/>
  <c r="T122" i="3"/>
  <c r="S122" i="3"/>
  <c r="T121" i="3"/>
  <c r="S121" i="3"/>
  <c r="T120" i="3"/>
  <c r="S120" i="3"/>
  <c r="T119" i="3"/>
  <c r="S119" i="3"/>
  <c r="T118" i="3"/>
  <c r="S118" i="3"/>
  <c r="T117" i="3"/>
  <c r="S117" i="3"/>
  <c r="T116" i="3"/>
  <c r="S116" i="3"/>
  <c r="T115" i="3"/>
  <c r="S115" i="3"/>
  <c r="T114" i="3"/>
  <c r="S114" i="3"/>
  <c r="T113" i="3"/>
  <c r="S113" i="3"/>
  <c r="T112" i="3"/>
  <c r="S112" i="3"/>
  <c r="T111" i="3"/>
  <c r="S111" i="3"/>
  <c r="T110" i="3"/>
  <c r="S110" i="3"/>
  <c r="T109" i="3"/>
  <c r="S109" i="3"/>
  <c r="T108" i="3"/>
  <c r="S108" i="3"/>
  <c r="T107" i="3"/>
  <c r="S107" i="3"/>
  <c r="T106" i="3"/>
  <c r="S106" i="3"/>
  <c r="T105" i="3"/>
  <c r="S105" i="3"/>
  <c r="T104" i="3"/>
  <c r="S104" i="3"/>
  <c r="T103" i="3"/>
  <c r="S103" i="3"/>
  <c r="T102" i="3"/>
  <c r="S102" i="3"/>
  <c r="T101" i="3"/>
  <c r="S101" i="3"/>
  <c r="T100" i="3"/>
  <c r="S100" i="3"/>
  <c r="T99" i="3"/>
  <c r="S99" i="3"/>
  <c r="T98" i="3"/>
  <c r="S98" i="3"/>
  <c r="T97" i="3"/>
  <c r="S97" i="3"/>
  <c r="T96" i="3"/>
  <c r="S96" i="3"/>
  <c r="T95" i="3"/>
  <c r="S95" i="3"/>
  <c r="T94" i="3"/>
  <c r="S94" i="3"/>
  <c r="T93" i="3"/>
  <c r="S93" i="3"/>
  <c r="T92" i="3"/>
  <c r="S92" i="3"/>
  <c r="T91" i="3"/>
  <c r="S91" i="3"/>
  <c r="T90" i="3"/>
  <c r="S90" i="3"/>
  <c r="T89" i="3"/>
  <c r="S89" i="3"/>
  <c r="T88" i="3"/>
  <c r="S88" i="3"/>
  <c r="T87" i="3"/>
  <c r="S87" i="3"/>
  <c r="T86" i="3"/>
  <c r="S86" i="3"/>
  <c r="T85" i="3"/>
  <c r="S85" i="3"/>
  <c r="T84" i="3"/>
  <c r="S84" i="3"/>
  <c r="T83" i="3"/>
  <c r="S83" i="3"/>
  <c r="T82" i="3"/>
  <c r="S82" i="3"/>
  <c r="T81" i="3"/>
  <c r="S81" i="3"/>
  <c r="T80" i="3"/>
  <c r="S80" i="3"/>
  <c r="T79" i="3"/>
  <c r="S79" i="3"/>
  <c r="T78" i="3"/>
  <c r="S78" i="3"/>
  <c r="T77" i="3"/>
  <c r="S77" i="3"/>
  <c r="T76" i="3"/>
  <c r="S76" i="3"/>
  <c r="T75" i="3"/>
  <c r="S75" i="3"/>
  <c r="T74" i="3"/>
  <c r="S74" i="3"/>
  <c r="T73" i="3"/>
  <c r="S73" i="3"/>
  <c r="T72" i="3"/>
  <c r="S72" i="3"/>
  <c r="T71" i="3"/>
  <c r="S71" i="3"/>
  <c r="T70" i="3"/>
  <c r="S70" i="3"/>
  <c r="T69" i="3"/>
  <c r="S69" i="3"/>
  <c r="T68" i="3"/>
  <c r="S68" i="3"/>
  <c r="T67" i="3"/>
  <c r="S67" i="3"/>
  <c r="T66" i="3"/>
  <c r="S66" i="3"/>
  <c r="T65" i="3"/>
  <c r="S65" i="3"/>
  <c r="T64" i="3"/>
  <c r="S64" i="3"/>
  <c r="T63" i="3"/>
  <c r="S63" i="3"/>
  <c r="T62" i="3"/>
  <c r="S62" i="3"/>
  <c r="T61" i="3"/>
  <c r="S61" i="3"/>
  <c r="T60" i="3"/>
  <c r="S60" i="3"/>
  <c r="T59" i="3"/>
  <c r="S59" i="3"/>
  <c r="T58" i="3"/>
  <c r="S58" i="3"/>
  <c r="T57" i="3"/>
  <c r="S57" i="3"/>
  <c r="T56" i="3"/>
  <c r="S56" i="3"/>
  <c r="T55" i="3"/>
  <c r="S55" i="3"/>
  <c r="T54" i="3"/>
  <c r="S54" i="3"/>
  <c r="T53" i="3"/>
  <c r="S53" i="3"/>
  <c r="T52" i="3"/>
  <c r="S52" i="3"/>
  <c r="T51" i="3"/>
  <c r="S51" i="3"/>
  <c r="T50" i="3"/>
  <c r="S50" i="3"/>
  <c r="T49" i="3"/>
  <c r="S49" i="3"/>
  <c r="T48" i="3"/>
  <c r="S48" i="3"/>
  <c r="T47" i="3"/>
  <c r="S47" i="3"/>
  <c r="T46" i="3"/>
  <c r="S46" i="3"/>
  <c r="T45" i="3"/>
  <c r="S45" i="3"/>
  <c r="T44" i="3"/>
  <c r="S44" i="3"/>
  <c r="T43" i="3"/>
  <c r="S43" i="3"/>
  <c r="T42" i="3"/>
  <c r="S42" i="3"/>
  <c r="T41" i="3"/>
  <c r="S41" i="3"/>
  <c r="T40" i="3"/>
  <c r="S40" i="3"/>
  <c r="T39" i="3"/>
  <c r="S39" i="3"/>
  <c r="T38" i="3"/>
  <c r="S38" i="3"/>
  <c r="T37" i="3"/>
  <c r="S37" i="3"/>
  <c r="T36" i="3"/>
  <c r="S36" i="3"/>
  <c r="T34" i="3"/>
  <c r="S34" i="3"/>
  <c r="T33" i="3"/>
  <c r="S33" i="3"/>
  <c r="T32" i="3"/>
  <c r="S32" i="3"/>
  <c r="T31" i="3"/>
  <c r="S31" i="3"/>
  <c r="T30" i="3"/>
  <c r="S30" i="3"/>
  <c r="T28" i="3"/>
  <c r="S28" i="3"/>
  <c r="T27" i="3"/>
  <c r="S27" i="3"/>
  <c r="T26" i="3"/>
  <c r="S26" i="3"/>
  <c r="T25" i="3"/>
  <c r="S25" i="3"/>
  <c r="T24" i="3"/>
  <c r="S24" i="3"/>
  <c r="T23" i="3"/>
  <c r="S23" i="3"/>
  <c r="T22" i="3"/>
  <c r="S22" i="3"/>
  <c r="T21" i="3"/>
  <c r="S21" i="3"/>
  <c r="T20" i="3"/>
  <c r="S20" i="3"/>
  <c r="T19" i="3"/>
  <c r="S19" i="3"/>
  <c r="T18" i="3"/>
  <c r="S18" i="3"/>
  <c r="T17" i="3"/>
  <c r="S17" i="3"/>
  <c r="T16" i="3"/>
  <c r="S16" i="3"/>
  <c r="T15" i="3"/>
  <c r="S15" i="3"/>
  <c r="T14" i="3"/>
  <c r="S14" i="3"/>
  <c r="T13" i="3"/>
  <c r="S13" i="3"/>
  <c r="T12" i="3"/>
  <c r="S12" i="3"/>
  <c r="T11" i="3"/>
  <c r="S11" i="3"/>
  <c r="T10" i="3"/>
  <c r="S10" i="3"/>
  <c r="T9" i="3"/>
  <c r="S9" i="3"/>
  <c r="T8" i="3"/>
  <c r="S8" i="3"/>
  <c r="T7" i="3"/>
  <c r="S7" i="3"/>
  <c r="T10" i="2"/>
  <c r="S10" i="2"/>
  <c r="T9" i="2"/>
  <c r="S9" i="2"/>
  <c r="T8" i="2"/>
  <c r="S8" i="2"/>
  <c r="T7" i="2"/>
  <c r="S7" i="2"/>
</calcChain>
</file>

<file path=xl/sharedStrings.xml><?xml version="1.0" encoding="utf-8"?>
<sst xmlns="http://schemas.openxmlformats.org/spreadsheetml/2006/main" count="47213" uniqueCount="22516">
  <si>
    <t>('21.1.1.기준)</t>
  </si>
  <si>
    <t>연번</t>
  </si>
  <si>
    <t>시도</t>
  </si>
  <si>
    <t>시군구</t>
  </si>
  <si>
    <t>설립주체</t>
  </si>
  <si>
    <t>도서관명</t>
  </si>
  <si>
    <t>주소</t>
  </si>
  <si>
    <t>연락처</t>
  </si>
  <si>
    <t>홈페이지</t>
  </si>
  <si>
    <t>개관년도</t>
  </si>
  <si>
    <t>시설규모</t>
  </si>
  <si>
    <t>소장자료</t>
  </si>
  <si>
    <t>직 원(현원/정원)</t>
  </si>
  <si>
    <t>행정직</t>
  </si>
  <si>
    <t>사서직</t>
  </si>
  <si>
    <t>전산직</t>
  </si>
  <si>
    <t>기타</t>
  </si>
  <si>
    <t>자 격 증</t>
  </si>
  <si>
    <t>2020운영예산(단위: 천원)</t>
  </si>
  <si>
    <t>이용현황</t>
  </si>
  <si>
    <t>전화</t>
  </si>
  <si>
    <t>부지(m²)</t>
  </si>
  <si>
    <t>건물(m²)</t>
  </si>
  <si>
    <t>열람석(석)</t>
  </si>
  <si>
    <t>도서자료(권)
(인쇄)</t>
  </si>
  <si>
    <t>비도서(점)</t>
  </si>
  <si>
    <t>연속간행물(종)
(인쇄)</t>
  </si>
  <si>
    <t>연간증가 도서자료(권)</t>
  </si>
  <si>
    <t>연간증가 비도서(점)</t>
  </si>
  <si>
    <t>연간증가 연속간행물(종)</t>
  </si>
  <si>
    <t>현원 계</t>
  </si>
  <si>
    <t>정원 계</t>
  </si>
  <si>
    <t>현원</t>
  </si>
  <si>
    <t>정원</t>
  </si>
  <si>
    <t>1급</t>
  </si>
  <si>
    <t>2급</t>
  </si>
  <si>
    <t>준사서</t>
  </si>
  <si>
    <t>계</t>
  </si>
  <si>
    <t>인건비</t>
  </si>
  <si>
    <t>자료구입비</t>
  </si>
  <si>
    <t>기타운영비</t>
  </si>
  <si>
    <t>이용자수(명)</t>
  </si>
  <si>
    <t>이용책수(권)</t>
  </si>
  <si>
    <t>서울</t>
  </si>
  <si>
    <t>서초구</t>
  </si>
  <si>
    <t>국립</t>
  </si>
  <si>
    <t>국립중앙도서관</t>
  </si>
  <si>
    <t>서울특별시 서초구 반포대로 201 (반포동)</t>
  </si>
  <si>
    <t>02-535-4142</t>
  </si>
  <si>
    <t>http://www.nl.go.kr</t>
  </si>
  <si>
    <t>영등포구</t>
  </si>
  <si>
    <t>국회도서관</t>
  </si>
  <si>
    <t>서울특별시 영등포구 의사당대로 1 (여의도동)</t>
  </si>
  <si>
    <t>02-788-4211</t>
  </si>
  <si>
    <t>http://www.nanet.go.kr</t>
  </si>
  <si>
    <t>국립장애인도서관</t>
  </si>
  <si>
    <t>02-3483-8857</t>
  </si>
  <si>
    <t>http://nld.nl.go.kr/</t>
  </si>
  <si>
    <t>경기</t>
  </si>
  <si>
    <t>고양시</t>
    <phoneticPr fontId="10" type="noConversion"/>
  </si>
  <si>
    <t>법원도서관</t>
  </si>
  <si>
    <t>경기도 고양시 일산동구 호수로 550 (장항동)</t>
  </si>
  <si>
    <t>031-920-3652</t>
  </si>
  <si>
    <t>https://library.scourt.go.kr/</t>
  </si>
  <si>
    <t>강남구</t>
  </si>
  <si>
    <t>교육청</t>
  </si>
  <si>
    <t>서울특별시교육청강남도서관</t>
  </si>
  <si>
    <t>서울특별시 강남구 선릉로116길 45 삼성동서울특별시교육청강남도서관</t>
  </si>
  <si>
    <t>02-3448-4741</t>
  </si>
  <si>
    <t>https://gnlib.sen.go.kr</t>
  </si>
  <si>
    <t>서울특별시교육청개포도서관</t>
  </si>
  <si>
    <t>서울특별시 강남구 선릉로4길 30 (개포동)서울특별시교육청 개포도서관</t>
  </si>
  <si>
    <t>02-3460-8200</t>
  </si>
  <si>
    <t>http://gplib.sen.go.kr</t>
  </si>
  <si>
    <t>강동구</t>
  </si>
  <si>
    <t>서울특별시교육청강동도서관</t>
  </si>
  <si>
    <t>서울특별시 강동구 양재대로116길 57 (길동)강동도서관</t>
  </si>
  <si>
    <t>02-2225-9800</t>
  </si>
  <si>
    <t>https://gdlib.sen.go.kr</t>
  </si>
  <si>
    <t>서울특별시교육청고덕평생학습관</t>
  </si>
  <si>
    <t>서울특별시 강동구 고덕로295 (고덕평생학습관)</t>
  </si>
  <si>
    <t>02-6902-2600</t>
  </si>
  <si>
    <t>http://gdllc.sen.go.kr</t>
  </si>
  <si>
    <t>강서구</t>
  </si>
  <si>
    <t>서울특별시교육청강서도서관</t>
  </si>
  <si>
    <t>서울특별시 강서구 등촌로51나길 29 (등촌동)강서도서관</t>
  </si>
  <si>
    <t>02-3219-7000</t>
  </si>
  <si>
    <t>http://gslib.sen.go.kr</t>
  </si>
  <si>
    <t>구로구</t>
  </si>
  <si>
    <t>서울특별시교육청고척도서관</t>
  </si>
  <si>
    <t>서울특별시 구로구 고척로45길 31 (고척동)고척로45길 31  (고척동)</t>
  </si>
  <si>
    <t>02-2680-2415</t>
  </si>
  <si>
    <t>http://gclib.sen.go.kr</t>
  </si>
  <si>
    <t>서울특별시교육청구로도서관</t>
  </si>
  <si>
    <t>서울특별시 구로구 공원로 15 (구로동)15 (서울시립구로도서관)</t>
  </si>
  <si>
    <t>02-6958-2800</t>
  </si>
  <si>
    <t>http://grlib.sen.go.kr</t>
  </si>
  <si>
    <t>노원구</t>
  </si>
  <si>
    <t>서울특별시교육청노원평생학습관</t>
  </si>
  <si>
    <t>서울특별시 노원구 동일로204길 13 중계동노원평생학습관</t>
  </si>
  <si>
    <t>02-979-1741</t>
  </si>
  <si>
    <t>http://nwllc.sen.go.kr</t>
  </si>
  <si>
    <t>도봉구</t>
  </si>
  <si>
    <t>서울특별시교육청도봉도서관</t>
  </si>
  <si>
    <t>서울특별시 도봉구 삼양로 556 (쌍문동)도봉도서관</t>
  </si>
  <si>
    <t>02-6714-7400</t>
  </si>
  <si>
    <t>http://dblib.sen.go.kr</t>
  </si>
  <si>
    <t>동대문구</t>
  </si>
  <si>
    <t>서울특별시교육청동대문도서관</t>
  </si>
  <si>
    <t>서울특별시 동대문구 천호대로4길 22 (신설동)22 (동대문도서관)</t>
  </si>
  <si>
    <t>02-2170-1000</t>
  </si>
  <si>
    <t>http://ddmlib.sen.go.kr</t>
  </si>
  <si>
    <t>동작구</t>
  </si>
  <si>
    <t>서울특별시교육청동작도서관</t>
  </si>
  <si>
    <t>서울특별시 동작구 장승배기로94 (서울특별시립 동작도서관)</t>
  </si>
  <si>
    <t>02-823-6419</t>
  </si>
  <si>
    <t>http://djlib.sen.go.kr</t>
  </si>
  <si>
    <t>마포구</t>
  </si>
  <si>
    <t>서울특별시교육청마포평생학습관</t>
  </si>
  <si>
    <t>서울특별시 마포구 홍익로2길 16 (서교동)16 (마포평생학습관)</t>
  </si>
  <si>
    <t>02-2137-0000</t>
  </si>
  <si>
    <t>https://mpllc.sen.go.kr</t>
  </si>
  <si>
    <t>서울특별시교육청마포평생학습관 아현분관</t>
  </si>
  <si>
    <t>서울특별시 마포구 마포대로 224 (아현동)224 (마포평생학습관 아현분관)</t>
  </si>
  <si>
    <t>02-362-8785</t>
  </si>
  <si>
    <t>http://ahyon.sen.go.kr</t>
  </si>
  <si>
    <t>서대문구</t>
  </si>
  <si>
    <t>서울특별시교육청서대문도서관</t>
  </si>
  <si>
    <t>서울특별시 서대문구 모래내로 412 연희동412</t>
  </si>
  <si>
    <t>02-6948-2115</t>
  </si>
  <si>
    <t>http://sdmlib.sen.go.kr</t>
  </si>
  <si>
    <t>송파구</t>
  </si>
  <si>
    <t>서울특별시교육청송파도서관</t>
  </si>
  <si>
    <t>서울특별시 송파구 동남로 263(오금동 51)</t>
  </si>
  <si>
    <t>02-3434-3333</t>
  </si>
  <si>
    <t>http://splib.sen.go.kr</t>
  </si>
  <si>
    <t>양천구</t>
  </si>
  <si>
    <t>서울특별시교육청양천도서관</t>
  </si>
  <si>
    <t>서울특별시 양천구 목동서로 113 목동서울특별시교육청양천도서관</t>
  </si>
  <si>
    <t>02-2062-3900</t>
  </si>
  <si>
    <t>http://yclib.sen.go.kr</t>
  </si>
  <si>
    <t>서울특별시교육청영등포평생학습관</t>
  </si>
  <si>
    <t>서울특별시 영등포구 버드나루로15길 10 (당산동)10 (영등포평생학습관)</t>
  </si>
  <si>
    <t>02-6712-7500</t>
  </si>
  <si>
    <t>http://ydpllc.sen.go.kr</t>
  </si>
  <si>
    <t>용산구</t>
  </si>
  <si>
    <t>서울특별시교육청남산도서관</t>
  </si>
  <si>
    <t>서울특별시 용산구 소월로 109 (후암동)109 (남산도서관)</t>
  </si>
  <si>
    <t>02-754-7338</t>
  </si>
  <si>
    <t>http://nslib.sen.go.kr</t>
  </si>
  <si>
    <t>서울특별시교육청용산도서관</t>
  </si>
  <si>
    <t>서울특별시 용산구 두텁바위로 160 후암동160 용산도서관</t>
  </si>
  <si>
    <t>02-6902-7723</t>
  </si>
  <si>
    <t>http://yslib.sen.go.kr</t>
  </si>
  <si>
    <t>종로구</t>
  </si>
  <si>
    <t>서울특별시교육청어린이도서관</t>
  </si>
  <si>
    <t>서울특별시 종로구 사직로9길 7 (사직동)어린이도서관</t>
  </si>
  <si>
    <t>02-731-2300</t>
  </si>
  <si>
    <t>http://childlib.sen.go.kr</t>
  </si>
  <si>
    <t>서울특별시교육청정독도서관</t>
  </si>
  <si>
    <t>서울특별시 종로구 북촌로5길 48 (화동)48 (정독도서관)</t>
  </si>
  <si>
    <t>02-2011-5799</t>
  </si>
  <si>
    <t>http://jdlib.sen.go.kr</t>
  </si>
  <si>
    <t>서울특별시교육청종로도서관</t>
  </si>
  <si>
    <t>서울특별시 종로구 사직로9길 15-14 (사직동)종로도서관</t>
  </si>
  <si>
    <t>02-721-0709</t>
  </si>
  <si>
    <t>http://jnlib.sen.go.kr</t>
  </si>
  <si>
    <t>교육청 소계</t>
  </si>
  <si>
    <t>사립</t>
  </si>
  <si>
    <t>명성교회도서관</t>
  </si>
  <si>
    <t>서울특별시 강동구 명일동341-2</t>
  </si>
  <si>
    <t>02-440-9140</t>
  </si>
  <si>
    <t>http://www.mslib.or.kr</t>
  </si>
  <si>
    <t>가락몰도서관</t>
  </si>
  <si>
    <t>서울특별시 송파구 양재대로 932 가락동가락몰 업무동 4층</t>
  </si>
  <si>
    <t>02-3435-0950</t>
  </si>
  <si>
    <t>http://www.splib.or.kr/spalib/</t>
  </si>
  <si>
    <t>지샘터 올림픽공원도서관</t>
  </si>
  <si>
    <t>서울특별시 송파구 올림픽로424 (올림픽공원) 스포츠비즈홀1층</t>
  </si>
  <si>
    <t>02-2180-3578</t>
  </si>
  <si>
    <t>http://lib.kspo.or.kr</t>
  </si>
  <si>
    <t>4.19 혁명기념 도서관</t>
  </si>
  <si>
    <t>서울특별시 종로구 평동166</t>
  </si>
  <si>
    <t>02-730-4190</t>
  </si>
  <si>
    <t>http://library.419revolution.org</t>
  </si>
  <si>
    <t>중구</t>
  </si>
  <si>
    <t>한국학생도서관</t>
  </si>
  <si>
    <t>서울특별시 중구 동호로27길30 (한국학생회관)</t>
  </si>
  <si>
    <t>02-2275-0753</t>
  </si>
  <si>
    <t>http://ksplibrary.co.kr</t>
  </si>
  <si>
    <t>사립 소계</t>
  </si>
  <si>
    <t>지자체</t>
  </si>
  <si>
    <t>강남구립 역삼푸른솔 도서관</t>
  </si>
  <si>
    <t>서울특별시 강남구 테헤란로8길 36 (역삼동) 4층</t>
  </si>
  <si>
    <t>02-2051-1178</t>
  </si>
  <si>
    <t>https://library.gangnam.go.kr/ysplib/index.do</t>
  </si>
  <si>
    <t>강남구립못골도서관</t>
  </si>
  <si>
    <t>서울특별시 강남구 자곡로 116 (자곡동)</t>
  </si>
  <si>
    <t>02-459-5522</t>
  </si>
  <si>
    <t>http://library.gangnam.go.kr/mglib</t>
  </si>
  <si>
    <t>강남구립열린도서관</t>
  </si>
  <si>
    <t>서울특별시 강남구 일원로 115 (일원동)삼성생명빌딩 B동 203호</t>
  </si>
  <si>
    <t>02-3412-3970</t>
  </si>
  <si>
    <t>https://library.gangnam.go.kr/yllib</t>
  </si>
  <si>
    <t>논현도서관</t>
  </si>
  <si>
    <t>서울특별시 강남구 학동로43길 17 (논현동)논현2동주민센터 6층</t>
  </si>
  <si>
    <t>02-3443-7650</t>
  </si>
  <si>
    <t>https://library.gangnam.go.kr/nhlib/index.do</t>
  </si>
  <si>
    <t>대치도서관</t>
  </si>
  <si>
    <t>서울특별시 강남구 삼성로 212 (대치동, 은마아파트)복지상가 215호</t>
  </si>
  <si>
    <t>02-565-6666</t>
  </si>
  <si>
    <t>http://library.gangnam.go.kr/</t>
  </si>
  <si>
    <t>도곡정보문화도서관</t>
  </si>
  <si>
    <t>서울특별시 강남구 도곡로18길 57 (도곡동)</t>
  </si>
  <si>
    <t>02-2176-0781</t>
  </si>
  <si>
    <t>https://library.gangnam.go.kr/dogoklib</t>
  </si>
  <si>
    <t>못골한옥어린이도서관</t>
  </si>
  <si>
    <t>서울특별시 강남구 자곡로7길 3 (자곡동)</t>
  </si>
  <si>
    <t>02-2226-5930</t>
  </si>
  <si>
    <t>http://hchildlib.gangnam.go.kr</t>
  </si>
  <si>
    <t>역삼도서관</t>
  </si>
  <si>
    <t>서울특별시 강남구 역삼로7길 16 (역삼동), 5층</t>
  </si>
  <si>
    <t>02-508-1139</t>
  </si>
  <si>
    <t>https://library.gangnam.go.kr/yslib</t>
  </si>
  <si>
    <t>정다운도서관</t>
  </si>
  <si>
    <t>서울특별시 강남구 학동로67길11(청담평생학습관) 3층</t>
  </si>
  <si>
    <t>02-512-9326</t>
  </si>
  <si>
    <t>http://library.gangnam.go.kr</t>
  </si>
  <si>
    <t>즐거운도서관</t>
  </si>
  <si>
    <t>서울특별시 강남구 도곡로77길 23, 4층 (대치동)대치4문화센터 4층</t>
  </si>
  <si>
    <t>02-565-7533</t>
  </si>
  <si>
    <t>https://library.gangnam.go.kr/jgwlib</t>
  </si>
  <si>
    <t>청담도서관</t>
  </si>
  <si>
    <t>서울특별시 강남구 압구정로79길 26 (청담동) 청담동주민센터 7층</t>
  </si>
  <si>
    <t>02-540-7042</t>
  </si>
  <si>
    <t>https://library.gangnam.go.kr/cdlib/</t>
  </si>
  <si>
    <t>행복한도서관</t>
  </si>
  <si>
    <t>서울특별시 강남구 영동대로65길 24 (대치동)3층</t>
  </si>
  <si>
    <t>02-567-3833</t>
  </si>
  <si>
    <t>https://library.gangnam.go.kr/happylib</t>
  </si>
  <si>
    <t>강동구립강일도서관</t>
  </si>
  <si>
    <t>서울특별시 강동구 아리수로93길9 -14 강일동복합청사</t>
  </si>
  <si>
    <t>02-427-7676</t>
  </si>
  <si>
    <t>http://gdlibrary.or.kr/gilib/</t>
  </si>
  <si>
    <t>강동구립둔촌도서관</t>
  </si>
  <si>
    <t>서울특별시 강동구 동남로49길 21-8 (둔촌동)</t>
  </si>
  <si>
    <t>02-489-6557</t>
  </si>
  <si>
    <t>https://www.gdlibrary.or.kr/</t>
  </si>
  <si>
    <t>강동구립성내도서관</t>
  </si>
  <si>
    <t>서울특별시 강동구 성안로106 1</t>
  </si>
  <si>
    <t>02-471-0044</t>
  </si>
  <si>
    <t>http://www.gdlibrary.or.kr/snlib</t>
  </si>
  <si>
    <t>강동구립암사도서관</t>
  </si>
  <si>
    <t>서울특별시 강동구 고덕로20길 42 (암사동)</t>
  </si>
  <si>
    <t>02-429-0476</t>
  </si>
  <si>
    <t>https://www.gdlibrary.or.kr</t>
  </si>
  <si>
    <t>강동구립천호도서관</t>
  </si>
  <si>
    <t>서울특별시 강동구 성안로31마길 1 (천호동)2층</t>
  </si>
  <si>
    <t>02-488-7223</t>
  </si>
  <si>
    <t>강동구립해공도서관</t>
  </si>
  <si>
    <t>서울특별시 강동구 올림픽로 702</t>
  </si>
  <si>
    <t>02-478-9656</t>
  </si>
  <si>
    <t>http://www.gdlibrary.or.kr/hglib/</t>
  </si>
  <si>
    <t>강북구</t>
  </si>
  <si>
    <t>강북문화정보도서관</t>
  </si>
  <si>
    <t>서울특별시 강북구 오현로 145 (번동)145</t>
  </si>
  <si>
    <t>02-944-3100</t>
  </si>
  <si>
    <t>https://www.gblib.or.kr/gangbuk/index.do</t>
  </si>
  <si>
    <t>강북청소년문화정보도서관</t>
  </si>
  <si>
    <t>서울특별시 강북구 삼양로 54길 68</t>
  </si>
  <si>
    <t>02-944-3141</t>
  </si>
  <si>
    <t>http://www.gangbuklib.seoul.kr/youth/</t>
  </si>
  <si>
    <t>미아문화정보도서관</t>
  </si>
  <si>
    <t xml:space="preserve">서울특별시 강북구 솔매로49길 14 (미아동)5층 </t>
  </si>
  <si>
    <t>02-944-3182</t>
  </si>
  <si>
    <t>http://www.gblib.or.kr/mia/</t>
  </si>
  <si>
    <t>삼각산어린이도서관</t>
  </si>
  <si>
    <t>서울특별시 강북구 삼양로19길 34 (미아동)</t>
  </si>
  <si>
    <t>02-944-3190</t>
  </si>
  <si>
    <t>http://www.gblib.or.kr/kids</t>
  </si>
  <si>
    <t>솔샘문화정보도서관</t>
  </si>
  <si>
    <t>서울특별시 강북구 솔샘로177</t>
  </si>
  <si>
    <t>02-944-3150</t>
  </si>
  <si>
    <t>http://www.gangbuklib.seoul.kr/solsem/</t>
  </si>
  <si>
    <t>송중문화정보도서관</t>
  </si>
  <si>
    <t>서울특별시 강북구 도봉로20나길 6 (미아동)</t>
  </si>
  <si>
    <t>02-944-3160</t>
  </si>
  <si>
    <t>http://www.gblib.or.kr/songjung/</t>
  </si>
  <si>
    <t>수유문화정보도서관</t>
  </si>
  <si>
    <t>서울특별시 강북구 수유1동605-412</t>
    <phoneticPr fontId="10" type="noConversion"/>
  </si>
  <si>
    <t>02-944-3170</t>
  </si>
  <si>
    <t>http://www.gangbuklib.seoul.kr/suyu/</t>
  </si>
  <si>
    <t>강서구립 곰달래도서관</t>
  </si>
  <si>
    <t>서울특별시 강서구 강서로5길 50 (화곡동)곰달래문화복지센터 5~6층</t>
  </si>
  <si>
    <t>02-2065-3785</t>
  </si>
  <si>
    <t>http://lib.gangseo.seoul.kr</t>
  </si>
  <si>
    <t>강서구립 등빛도서관</t>
  </si>
  <si>
    <t>서울특별시 강서구 강서로62길 48 (등촌동)48</t>
  </si>
  <si>
    <t>02-3664-6990</t>
  </si>
  <si>
    <t>강서구립 푸른들청소년도서관</t>
  </si>
  <si>
    <t>서울특별시 강서구 강서로45다길 71 (화곡동)</t>
  </si>
  <si>
    <t>02-2691-1630</t>
  </si>
  <si>
    <t>강서구립가양도서관</t>
  </si>
  <si>
    <t>서울특별시 강서구 양천로61길 101</t>
  </si>
  <si>
    <t>02-3665-8797</t>
  </si>
  <si>
    <t>강서구립우장산숲속도서관</t>
  </si>
  <si>
    <t>서울특별시 강서구 우현로 34 (화곡동) 1159-4 우장산동주민센터4층</t>
  </si>
  <si>
    <t>02-2696-6690</t>
  </si>
  <si>
    <t>강서길꽃어린이도서관</t>
  </si>
  <si>
    <t>서울특별시 강서구 금낭화로24길5 (방화3동주민센터,어린이도서관)</t>
  </si>
  <si>
    <t>02-2663-4764</t>
  </si>
  <si>
    <t>강서꿈꾸는어린이도서관</t>
  </si>
  <si>
    <t>서울특별시 강서구 공항대로 615 (염창동)281-25 (강서구 공항대로 615)</t>
  </si>
  <si>
    <t>02-3663-4025</t>
  </si>
  <si>
    <t>강서영어도서관</t>
  </si>
  <si>
    <t>서울특별시 강서구 곰달래로57가길 26 화곡4동 주민센터 2층</t>
  </si>
  <si>
    <t>02-2061-2270</t>
  </si>
  <si>
    <t>http://lib.gangseo.seoul.kr/</t>
  </si>
  <si>
    <t>관악구</t>
  </si>
  <si>
    <t>관악중앙도서관</t>
  </si>
  <si>
    <t>서울특별시 관악구 신림로3길 35 (신림동)</t>
  </si>
  <si>
    <t>02-828-5700</t>
  </si>
  <si>
    <t>http://lib.gwanak.go.kr, https://www.gfac.or.kr/</t>
  </si>
  <si>
    <t>글빛정보도서관</t>
  </si>
  <si>
    <t>서울특별시 관악구 관악로30길 23 (봉천동)23</t>
  </si>
  <si>
    <t>02-878-7460</t>
  </si>
  <si>
    <t>http://www.gwanakcullib.seoul.kr, http://lib.gwanak.go.kr</t>
  </si>
  <si>
    <t>성현동작은도서관</t>
  </si>
  <si>
    <t>서울특별시 관악구 관악로37길 56 (봉천동)동아APT 상가 B동 5층</t>
  </si>
  <si>
    <t>02-877-7183</t>
  </si>
  <si>
    <t>http://www.gfac.or.kr, http://lib.gwanak.go.kr</t>
  </si>
  <si>
    <t>은천동작은도서관</t>
  </si>
  <si>
    <t>서울특별시 관악구 봉천로33나길 30 (봉천동)은천동복합청사 4,5층</t>
  </si>
  <si>
    <t>02-877-1162</t>
  </si>
  <si>
    <t>조원도서관</t>
  </si>
  <si>
    <t>서울특별시 관악구 조원로12길 25 (신림동)25 3,4층</t>
  </si>
  <si>
    <t>02-851-5571</t>
  </si>
  <si>
    <t>https://www.gfac.or.kr, http://lib.gwanak.go.kr</t>
  </si>
  <si>
    <t>광진구</t>
  </si>
  <si>
    <t>광진정보도서관</t>
  </si>
  <si>
    <t>서울특별시 광진구 아차산로78길 90 (광장동)</t>
  </si>
  <si>
    <t>02-3437-5095</t>
  </si>
  <si>
    <t>http://gwangjinlib.seoul.kr</t>
  </si>
  <si>
    <t>구의제3동도서관</t>
  </si>
  <si>
    <t>서울특별시 광진구 강변역로17 (구의3동 복합청사) 구의제3동주민센터 內 3층</t>
  </si>
  <si>
    <t>02-454-6294</t>
  </si>
  <si>
    <t>http://www.gwangjinlib.seoul.kr/</t>
  </si>
  <si>
    <t>자양제4동도서관</t>
  </si>
  <si>
    <t>서울특별시 광진구 뚝섬로26길 58 (자양동)뚝섬로26길 58(자양동)</t>
  </si>
  <si>
    <t>02-465-0737</t>
  </si>
  <si>
    <t>https://www.gwangjinlib.seoul.kr/jy4dong/index.do</t>
  </si>
  <si>
    <t>자양한강도서관</t>
  </si>
  <si>
    <t>서울특별시 광진구 뚝섬로52길 66 (자양동)</t>
  </si>
  <si>
    <t>02-456-0048</t>
  </si>
  <si>
    <t>https://www.gwangjinlib.seoul.kr/jyriver/index.do</t>
  </si>
  <si>
    <t>중곡문화체육센터도서관</t>
  </si>
  <si>
    <t>서울특별시 광진구 능동로 433 (중곡동)</t>
  </si>
  <si>
    <t>02-3408-4900</t>
  </si>
  <si>
    <t>http://www.gwangjinlib.seoul.kr</t>
  </si>
  <si>
    <t>개봉도서관</t>
  </si>
  <si>
    <t>서울특별시 구로구 개봉로16길30 11 (개봉초등학교)</t>
  </si>
  <si>
    <t>02-2689-1695</t>
  </si>
  <si>
    <t>http://lib.guro.go.kr</t>
  </si>
  <si>
    <t>개봉어린이도서관</t>
  </si>
  <si>
    <t>서울특별시 구로구 경인로 318-15 (개봉동)2층, 3층</t>
  </si>
  <si>
    <t>02-2066-1695</t>
  </si>
  <si>
    <t>구로구립 온누리도서관</t>
  </si>
  <si>
    <t>서울특별시 구로구 구로중앙로27나길 9 (구로동)구로초등학교 내 온누리관 4층</t>
  </si>
  <si>
    <t>02-858-9080</t>
  </si>
  <si>
    <t>http://lib.guro.go.kr/</t>
  </si>
  <si>
    <t>구로기적의도서관</t>
  </si>
  <si>
    <t>서울특별시 구로구 구로중앙로40길 24 (신도림동)</t>
  </si>
  <si>
    <t>02-2632-8878</t>
  </si>
  <si>
    <t>https://lib.guro.go.kr</t>
  </si>
  <si>
    <t>구로꿈나무도서관</t>
  </si>
  <si>
    <t>서울특별시 구로구 구로동로26길 54 2층 (구로동 741-27)구로시설관리공단 2층 (구로동 741-27)</t>
  </si>
  <si>
    <t>02-830-1623</t>
  </si>
  <si>
    <t>궁동어린이도서관</t>
  </si>
  <si>
    <t>서울특별시 구로구 오리로 1352 (궁동)</t>
  </si>
  <si>
    <t>02-2060-8229</t>
  </si>
  <si>
    <t>글마루한옥어린이도서관</t>
  </si>
  <si>
    <t>서울특별시 구로구 고척로27바길 7 (개봉동)</t>
  </si>
  <si>
    <t>02-2615-8200</t>
  </si>
  <si>
    <t>꿈마을 도서관</t>
  </si>
  <si>
    <t>서울특별시 구로구 디지털로27다길 65구로동 777-1 구로</t>
  </si>
  <si>
    <t>02-830-5807</t>
  </si>
  <si>
    <t>하늘도서관</t>
  </si>
  <si>
    <t>서울특별시 구로구 구로동로13길 68 (구로동)</t>
  </si>
  <si>
    <t>02-864-9585</t>
  </si>
  <si>
    <t>금천구</t>
  </si>
  <si>
    <t>금천구립가산도서관</t>
  </si>
  <si>
    <t>서울특별시 금천구 가산로5길 43</t>
  </si>
  <si>
    <t>02-865-6817</t>
  </si>
  <si>
    <t>http://geumcheonlib.seoul.kr/index.do</t>
  </si>
  <si>
    <t>금천구립금나래도서관</t>
  </si>
  <si>
    <t>서울특별시 금천구 시흥대로73길 70</t>
  </si>
  <si>
    <t>02-2627-2991</t>
  </si>
  <si>
    <t>금천구립독산도서관</t>
  </si>
  <si>
    <t>서울특별시 금천구 독산로54길 114 (독산동)독산4동 375-2</t>
  </si>
  <si>
    <t>02-863-9544</t>
  </si>
  <si>
    <t>http://geumcheonlib.seoul.kr</t>
  </si>
  <si>
    <t>금천구립시흥도서관</t>
  </si>
  <si>
    <t>서울특별시 금천구 금하로764</t>
  </si>
  <si>
    <t>02-809-8242</t>
  </si>
  <si>
    <t>공릉행복발전소</t>
  </si>
  <si>
    <t>서울특별시 노원구 동일로179길 22 (공릉동)</t>
  </si>
  <si>
    <t>02-976-3820</t>
  </si>
  <si>
    <t>https://www.nowonlib.kr/</t>
  </si>
  <si>
    <t>노원어린이도서관</t>
  </si>
  <si>
    <t>서울특별시 노원구 한글비석로 346 (중계동)</t>
  </si>
  <si>
    <t>02-933-7145</t>
  </si>
  <si>
    <t>http://www.nowonlib.kr</t>
  </si>
  <si>
    <t>노원정보도서관</t>
  </si>
  <si>
    <t>서울특별시 노원구 노원로34길43</t>
  </si>
  <si>
    <t>02-950-0050</t>
  </si>
  <si>
    <t>불암도서관</t>
  </si>
  <si>
    <t>서울특별시 노원구 중계로 106 (중계동)[*미고시]</t>
  </si>
  <si>
    <t>070-7718-2382</t>
  </si>
  <si>
    <t>상계문화정보도서관</t>
  </si>
  <si>
    <t>서울특별시 노원구 동일로243길 57(상계동 1118-66)</t>
    <phoneticPr fontId="10" type="noConversion"/>
  </si>
  <si>
    <t>02-3391-7882</t>
  </si>
  <si>
    <t>http://www.nowonlib.kr/</t>
  </si>
  <si>
    <t>월계문화정보도서관</t>
  </si>
  <si>
    <t>서울특별시 노원구 월계로 319 (월계동)</t>
  </si>
  <si>
    <t>02-991-0871</t>
  </si>
  <si>
    <t>월계어린이도서관</t>
  </si>
  <si>
    <t>서울특별시 노원구 월계로42길 9 (월계동)월계문화복지센터 내 3층</t>
  </si>
  <si>
    <t>070-4238-5148</t>
  </si>
  <si>
    <t>http://www.wgcwc.or.kr</t>
  </si>
  <si>
    <t>한내지혜의 숲 도서관</t>
  </si>
  <si>
    <t>서울특별시 노원구 마들로 86 (월계동)</t>
  </si>
  <si>
    <t>02-979-7420</t>
  </si>
  <si>
    <t>향기나무도서관</t>
  </si>
  <si>
    <t>서울특별시 노원구 노원로 331 (중계동, 시영3단지목련아파트)</t>
  </si>
  <si>
    <t>02-2116-4448</t>
  </si>
  <si>
    <t>화랑도서관</t>
  </si>
  <si>
    <t>서울특별시 노원구 노원로1나길 10 (공릉동)공릉청소년문화정보센터</t>
  </si>
  <si>
    <t>02-973-1318</t>
  </si>
  <si>
    <t>http://www.gycenter.or.kr</t>
  </si>
  <si>
    <t>도봉기적의도서관</t>
  </si>
  <si>
    <t>서울특별시 도봉구 마들로 797 (도봉동)</t>
  </si>
  <si>
    <t>02-3493-7171</t>
  </si>
  <si>
    <t>http://www.unilib.dobong.kr/</t>
  </si>
  <si>
    <t>도봉문화정보도서관</t>
  </si>
  <si>
    <t>서울특별시 도봉구 덕릉로 315 (창동)315</t>
  </si>
  <si>
    <t>02-900-1835</t>
  </si>
  <si>
    <t>도봉아이나라도서관</t>
  </si>
  <si>
    <t>서울특별시 도봉구 노해로69길 151 (창동)서울특별시 도봉구 창동 808-1</t>
  </si>
  <si>
    <t>02-995-4171</t>
  </si>
  <si>
    <t>http://www.kidlib.dobong.kr</t>
  </si>
  <si>
    <t>둘리도서관</t>
  </si>
  <si>
    <t>서울특별시 도봉구 시루봉로1길 6 (쌍문동)시루봉로 1길 6 (쌍문동)</t>
  </si>
  <si>
    <t>070-4291-1112</t>
  </si>
  <si>
    <t>http://www.doolymuseum.or.kr/Contents.asp?code=10001436</t>
  </si>
  <si>
    <t>쌍문채움도서관</t>
  </si>
  <si>
    <t>서울특별시 도봉구 우이천로 340 (쌍문동)</t>
  </si>
  <si>
    <t>02-998-0910</t>
  </si>
  <si>
    <t>http://www.unilib.dobong.kr/main.do</t>
  </si>
  <si>
    <t>학마을도서관</t>
  </si>
  <si>
    <t>서울특별시 도봉구 시루봉로 128 (방학동)446-5번지</t>
  </si>
  <si>
    <t>02-955-0655</t>
  </si>
  <si>
    <t>http://www.unilib.dobong.kr</t>
  </si>
  <si>
    <t>동대문구 답십리 도서관</t>
  </si>
  <si>
    <t>서울특별시 동대문구 서울시립대로4길 75 (답십리동)</t>
  </si>
  <si>
    <t>02-982-1959</t>
  </si>
  <si>
    <t>https://www.l4d.or.kr/dsn/index.do</t>
  </si>
  <si>
    <t>동대문구정보화도서관</t>
  </si>
  <si>
    <t>서울특별시 동대문구 회기로10길 60 (청량리동)60</t>
  </si>
  <si>
    <t>02-960-1959</t>
  </si>
  <si>
    <t>http://www.L4D.or.kr</t>
  </si>
  <si>
    <t>동대문책마당도서관</t>
  </si>
  <si>
    <t>서울특별시 동대문구 천호대로 145 (용두동), 1층</t>
  </si>
  <si>
    <t>02-2127-4116</t>
  </si>
  <si>
    <t>https://www.l4d.or.kr/bml</t>
  </si>
  <si>
    <t>배봉산 숲속도서관</t>
  </si>
  <si>
    <t>서울특별시 동대문구 전농로16길 97 (전농동)</t>
  </si>
  <si>
    <t>02-2212-8502</t>
  </si>
  <si>
    <t>https://www.l4d.or.kr/bfl</t>
  </si>
  <si>
    <t>휘경어린이도서관</t>
  </si>
  <si>
    <t>서울특별시 동대문구 망우로18가길 38</t>
  </si>
  <si>
    <t>02-2248-1959</t>
  </si>
  <si>
    <t>www.l4d.or.kr</t>
  </si>
  <si>
    <t>구립김영삼도서관</t>
  </si>
  <si>
    <t>서울특별시 동작구 매봉로 1 (상도1동)</t>
  </si>
  <si>
    <t>02-827-0557</t>
  </si>
  <si>
    <t>https://lib.dongjak.go.kr/dj/index.do</t>
  </si>
  <si>
    <t>대방어린이도서관</t>
  </si>
  <si>
    <t>서울특별시 동작구 대방동길55</t>
  </si>
  <si>
    <t>02-813-6740</t>
  </si>
  <si>
    <t>http://lib.dongjak.go.kr</t>
  </si>
  <si>
    <t>동작어린이도서관</t>
  </si>
  <si>
    <t>서울특별시 동작구 장승배기로16길 98 (노량진동)</t>
  </si>
  <si>
    <t>02-823-6750</t>
  </si>
  <si>
    <t>사당솔밭도서관</t>
  </si>
  <si>
    <t>서울특별시 동작구 솔밭로 86동작구 사당5동 708-1188</t>
  </si>
  <si>
    <t>02-585-8411</t>
  </si>
  <si>
    <t>http://lib.dongjak.go.kr/</t>
  </si>
  <si>
    <t>약수도서관</t>
  </si>
  <si>
    <t>서울특별시 동작구 양녕로22바길 64 (상도동)</t>
  </si>
  <si>
    <t>02-823-1907</t>
  </si>
  <si>
    <t>마포구립서강도서관</t>
  </si>
  <si>
    <t>서울특별시 마포구 독막로 165 (창전동)</t>
  </si>
  <si>
    <t>02-3141-7053</t>
  </si>
  <si>
    <t>https://mplib.mapo.go.kr/sglib/index.do</t>
  </si>
  <si>
    <t>마포구립하늘도서관</t>
  </si>
  <si>
    <t>서울특별시 마포구 월드컵로 212 (성산동)마포구청 12층</t>
  </si>
  <si>
    <t>02-3153-6260</t>
  </si>
  <si>
    <t>https://mplib.mapo.go.kr/skylib</t>
  </si>
  <si>
    <t>마포중앙도서관</t>
  </si>
  <si>
    <t>서울특별시 마포구 성산로 128 (성산동)</t>
  </si>
  <si>
    <t>02-3153-5800</t>
  </si>
  <si>
    <t>https://mplib.mapo.go.kr/mcl/</t>
  </si>
  <si>
    <t>마포푸르메어린이도서관</t>
  </si>
  <si>
    <t>서울특별시 마포구상암동 1738  푸르메재단넥슨어린이재활병원</t>
  </si>
  <si>
    <t>02-6070-9286</t>
  </si>
  <si>
    <t>https://mplib.mapo.go.kr/purme/index.do</t>
  </si>
  <si>
    <t>서대문구립남가좌새롬어린이도서관</t>
  </si>
  <si>
    <t>서울특별시 서대문구 남가좌2동342-34 (증가로 10길 16-15)</t>
    <phoneticPr fontId="10" type="noConversion"/>
  </si>
  <si>
    <t>02-360-8670</t>
  </si>
  <si>
    <t>http://lib.sdm.or.kr</t>
  </si>
  <si>
    <t>서대문구립이진아기념도서관</t>
  </si>
  <si>
    <t>서울특별시 서대문구 독립문공원길 80 (현저동)</t>
  </si>
  <si>
    <t>02-360-8600</t>
  </si>
  <si>
    <t>서대문구립홍은도담도서관</t>
  </si>
  <si>
    <t>서울특별시 서대문구 홍은중앙로 129 (홍은동)</t>
  </si>
  <si>
    <t>02-360-8645</t>
  </si>
  <si>
    <t>방배도서관</t>
  </si>
  <si>
    <t>서울특별시 서초구 방배로 40 (방배동)방배3동 주민센터(신청사) 4층</t>
  </si>
  <si>
    <t>02-3471-3993</t>
  </si>
  <si>
    <t>http://spublic.seocholib.or.kr</t>
  </si>
  <si>
    <t>서이도서관</t>
  </si>
  <si>
    <t>서울특별시 서초구 서초대로70길 51 (서초동)서울특별시 서초구 서초대로70길 51(서초동) 3층</t>
  </si>
  <si>
    <t>02-3471-1337</t>
  </si>
  <si>
    <t>서초구립내곡도서관</t>
  </si>
  <si>
    <t>서울특별시 서초구 청계산로7길 9-20 (신원동)</t>
  </si>
  <si>
    <t>02-3461-3007</t>
  </si>
  <si>
    <t>http://naegok.seocholib.or.kr</t>
  </si>
  <si>
    <t>서초구립반포도서관</t>
  </si>
  <si>
    <t>서울특별시 서초구 고무래로 34 (반포동)고무래로 34</t>
  </si>
  <si>
    <t>02-520-8700</t>
  </si>
  <si>
    <t>http://www.seocholib.or.kr/</t>
  </si>
  <si>
    <t>서초구립양재도서관</t>
  </si>
  <si>
    <t>서울특별시 서초구 양재천로 33 (양재동)</t>
  </si>
  <si>
    <t>02-3486-4050</t>
  </si>
  <si>
    <t>http://yangjae.seocholib.or.kr</t>
  </si>
  <si>
    <t>서초그림책도서관</t>
  </si>
  <si>
    <t>서울특별시 서초구 명달로 150 (서초동)</t>
  </si>
  <si>
    <t>02-3471-0995</t>
  </si>
  <si>
    <t>http://spublic.seocholib.or.kr/</t>
  </si>
  <si>
    <t>서초청소년도서관</t>
  </si>
  <si>
    <t>서울특별시 서초구 효령로77길 37 (서초동)</t>
  </si>
  <si>
    <t>02-3486-9543</t>
  </si>
  <si>
    <t>https://seocho.seocholib.or.kr</t>
  </si>
  <si>
    <t>잠원도서관</t>
  </si>
  <si>
    <t>서울특별시 서초구 나루터로 38 (잠원동)3층</t>
  </si>
  <si>
    <t>02-3477-8655</t>
  </si>
  <si>
    <t>성동구</t>
  </si>
  <si>
    <t>성동구립금호도서관</t>
  </si>
  <si>
    <t>서울특별시 성동구 금호동1가688 (난계로 20)</t>
  </si>
  <si>
    <t>02-2204-6450</t>
  </si>
  <si>
    <t>http://www.sdlib.or.kr/kh</t>
  </si>
  <si>
    <t>성동구립도서관</t>
  </si>
  <si>
    <t>서울특별시 성동구 고산자로10길9 (성동문화정보센터)</t>
  </si>
  <si>
    <t>02-2204-6420</t>
  </si>
  <si>
    <t>https://www.sdlib.or.kr</t>
  </si>
  <si>
    <t>성동구립무지개도서관</t>
  </si>
  <si>
    <t>서울특별시 성동구 고산자로 270 (행당동)270 성동구청 3층</t>
  </si>
  <si>
    <t>02-2286-6025</t>
  </si>
  <si>
    <t>https://www.sdlib.or.kr/RB</t>
  </si>
  <si>
    <t>성동구립성수도서관</t>
  </si>
  <si>
    <t>서울특별시 성동구 뚝섬로1길 43 (성수동1가) 성수문화복지회관 7층</t>
  </si>
  <si>
    <t>02-2204-7590</t>
  </si>
  <si>
    <t>https://www.sdlib.or.kr/ss/</t>
  </si>
  <si>
    <t>성동구립숲속도서관</t>
  </si>
  <si>
    <t>서울특별시 성동구 매봉길 49-29 (옥수동)서울특별시 성동구 매봉길 49-29</t>
  </si>
  <si>
    <t>02-2204-6485</t>
  </si>
  <si>
    <t>https://www.sdlib.or.kr/fore/main.do</t>
  </si>
  <si>
    <t>성동구립용답도서관</t>
  </si>
  <si>
    <t>서울특별시 성동구 용답중앙3길 10 (용답동)</t>
  </si>
  <si>
    <t>02-2204-6470</t>
  </si>
  <si>
    <t>https://www.sdlib.or.kr/yd</t>
  </si>
  <si>
    <t>성동구립청계도서관</t>
  </si>
  <si>
    <t>서울특별시 성동구 마장로 141 (상왕십리동)마장로 141 왕십리도선동 공공복합청사內 5~6층</t>
  </si>
  <si>
    <t>02-2204-7580</t>
  </si>
  <si>
    <t>http://www.sdlib.or.kr/cg</t>
  </si>
  <si>
    <t>성북구</t>
  </si>
  <si>
    <t>글빛도서관</t>
  </si>
  <si>
    <t>서울특별시 성북구 길음로7길 20 (길음동)(서울성북미디어문화마루) 1,2층</t>
  </si>
  <si>
    <t>02-6956-0559</t>
  </si>
  <si>
    <t>https://www.sblib.seoul.kr/gbitlib</t>
  </si>
  <si>
    <t>달빛마루도서관</t>
  </si>
  <si>
    <t>서울특별시 성북구 하월곡동동일하이빌뉴시티 104동 2층</t>
    <phoneticPr fontId="10" type="noConversion"/>
  </si>
  <si>
    <t>02-911-0993</t>
  </si>
  <si>
    <t>https://www.sblib.seoul.kr/dblib/</t>
  </si>
  <si>
    <t>석관동미리내도서관</t>
  </si>
  <si>
    <t>서울특별시 성북구 한천로66길 203 (석관동)석관동미리내도서관 4-5층</t>
  </si>
  <si>
    <t>02-960-5067</t>
  </si>
  <si>
    <t>https://mirinae.sblib.seoul.kr/mirine</t>
  </si>
  <si>
    <t>성북구립 청수도서관</t>
  </si>
  <si>
    <t>서울특별시 성북구 보국문로16가길20</t>
  </si>
  <si>
    <t>02-2038-4423</t>
  </si>
  <si>
    <t>http://ch.sblib.seoul.kr/</t>
  </si>
  <si>
    <t>성북길빛도서관</t>
  </si>
  <si>
    <t>서울특별시 성북구 숭인로8길 52 (길음동) 서울특별시 성북구 숭인로8길 52 (길음동</t>
  </si>
  <si>
    <t>02-6949-0031</t>
  </si>
  <si>
    <t>https://www.sblib.seoul.kr/gblib/index.do</t>
  </si>
  <si>
    <t>성북정보도서관</t>
  </si>
  <si>
    <t>서울특별시 성북구화랑로18자길 13</t>
  </si>
  <si>
    <t>02-962-1081</t>
  </si>
  <si>
    <t>https://www.sblib.seoul.kr/sblib</t>
  </si>
  <si>
    <t>아리랑도서관</t>
  </si>
  <si>
    <t>서울특별시 성북구 아리랑로 82 (돈암동)</t>
  </si>
  <si>
    <t>02-3291-4990</t>
  </si>
  <si>
    <t>https://www.sblib.seoul.kr/arlib/</t>
  </si>
  <si>
    <t>아리랑어린이도서관</t>
  </si>
  <si>
    <t>서울특별시 성북구 아리랑로 75 (돈암동, 돈암코오롱하늘채)</t>
  </si>
  <si>
    <t>02-3291-4992</t>
  </si>
  <si>
    <t>https://www.sblib.seoul.kr/arclib</t>
  </si>
  <si>
    <t>월곡꿈그림도서관</t>
  </si>
  <si>
    <t>서울특별시 성북구 화랑로13길 17 (하월곡동)</t>
  </si>
  <si>
    <t>02-6949-1553</t>
  </si>
  <si>
    <t>https://www.sblib.seoul.kr/wglib</t>
  </si>
  <si>
    <t>장위행복누림도서관</t>
  </si>
  <si>
    <t>서울특별시 성북구 장위로21다길 53 (장위동)장위행복누림복합센터 2층</t>
  </si>
  <si>
    <t>02-6954-7955</t>
  </si>
  <si>
    <t>https://www.sblib.seoul.kr/jwlib</t>
  </si>
  <si>
    <t>정릉도서관</t>
  </si>
  <si>
    <t>서울특별시 성북구 정릉로 242 (정릉동) 2층</t>
  </si>
  <si>
    <t>02-2038-9928</t>
  </si>
  <si>
    <t>https://www.sblib.seoul.kr/jnlib/</t>
  </si>
  <si>
    <t>종암동새날도서관</t>
  </si>
  <si>
    <t>서울특별시 성북구 종암로 98-8종암동복합청사 4~5층</t>
    <phoneticPr fontId="10" type="noConversion"/>
  </si>
  <si>
    <t>02-6925-6920</t>
  </si>
  <si>
    <t>https://www.sblib.seoul.kr/snlib/</t>
  </si>
  <si>
    <t>해오름도서관</t>
  </si>
  <si>
    <t>서울특별시 성북구 돈암동성북로 4길 52</t>
    <phoneticPr fontId="10" type="noConversion"/>
  </si>
  <si>
    <t>02-6925-7002</t>
  </si>
  <si>
    <t>https://www.sblib.seoul.kr/horlib/index.do</t>
  </si>
  <si>
    <t>거마도서관</t>
  </si>
  <si>
    <t>서울특별시 송파구 거여2동195-1 거여2동 주민자치센터 4층</t>
    <phoneticPr fontId="10" type="noConversion"/>
  </si>
  <si>
    <t>02-449-9813</t>
  </si>
  <si>
    <t>http://www.splib.or.kr</t>
  </si>
  <si>
    <t>돌마리도서관</t>
  </si>
  <si>
    <t>서울특별시 송파구 백제고분로37길 16 (석촌동) 석촌동주민센터 5층</t>
  </si>
  <si>
    <t>02-414-7007</t>
  </si>
  <si>
    <t>http://www.splib.or.kr/spdlib/index.jsp</t>
  </si>
  <si>
    <t>소나무언덕2호작은도서관</t>
  </si>
  <si>
    <t>서울특별시 송파구 석촌호수로 1552층</t>
    <phoneticPr fontId="10" type="noConversion"/>
  </si>
  <si>
    <t>02-424-0083</t>
  </si>
  <si>
    <t>http://www.splib.or.kr/sp2lib/</t>
  </si>
  <si>
    <t>소나무언덕3호 작은도서관</t>
  </si>
  <si>
    <t>서울특별시 송파구 마천1동325-5 마천청소년센터 4층</t>
    <phoneticPr fontId="10" type="noConversion"/>
  </si>
  <si>
    <t>02-443-0130</t>
  </si>
  <si>
    <t>http://www.splib.or.kr//sp3lib</t>
  </si>
  <si>
    <t>소나무언덕잠실본동도서관</t>
  </si>
  <si>
    <t>서울특별시 송파구 탄천동로 205 (잠실동)</t>
  </si>
  <si>
    <t>02-412-0750</t>
  </si>
  <si>
    <t>http://www.splib.or.kr/spmlib</t>
  </si>
  <si>
    <t>송파글마루도서관</t>
  </si>
  <si>
    <t>서울특별시 송파구 충민로 120 (장지동)</t>
  </si>
  <si>
    <t>02-449-8855</t>
  </si>
  <si>
    <t>송파어린이도서관</t>
  </si>
  <si>
    <t>서울특별시 송파구 잠실동올림픽로 105</t>
    <phoneticPr fontId="10" type="noConversion"/>
  </si>
  <si>
    <t>02-418-0303</t>
  </si>
  <si>
    <t>http://www.splib.or.kr/spclib</t>
  </si>
  <si>
    <t>송파어린이영어작은도서관</t>
  </si>
  <si>
    <t>서울특별시 송파구 오금로 1 (신천동)신천빗물펌프장 4~5층</t>
  </si>
  <si>
    <t>02-415-3567</t>
  </si>
  <si>
    <t>송파위례도서관</t>
  </si>
  <si>
    <t>서울특별시 송파구 위례광장로 210 (장지동)위례동복합청사 4, 5층</t>
  </si>
  <si>
    <t>02-402-3003</t>
  </si>
  <si>
    <t>http://www.splib.or.kr/spwlib</t>
  </si>
  <si>
    <t>갈산도서관</t>
  </si>
  <si>
    <t>서울특별시 양천구 목동남로 4길17685</t>
  </si>
  <si>
    <t>02-2649-2732</t>
  </si>
  <si>
    <t>http://lib.yangcheon.or.kr/</t>
  </si>
  <si>
    <t>개울건강도서관</t>
  </si>
  <si>
    <t>서울특별시 양천구 중앙로52길56(신정4동)</t>
  </si>
  <si>
    <t>02-2696-8910</t>
  </si>
  <si>
    <t>https://lib.yangcheon.or.kr/libgaeul/</t>
  </si>
  <si>
    <t>목마교육도서관</t>
  </si>
  <si>
    <t>서울특별시 양천구 목동서로 41목5동주민센터 3층</t>
  </si>
  <si>
    <t>02-2652-8910</t>
  </si>
  <si>
    <t>http://lib.yangcheon.go.kr</t>
  </si>
  <si>
    <t>미감도서관</t>
  </si>
  <si>
    <t>서울특별시 양천구 목동중앙남로 57-10 (목동)3층</t>
  </si>
  <si>
    <t>02-2652-5481</t>
  </si>
  <si>
    <t>방아다리문학도서관</t>
  </si>
  <si>
    <t>서울특별시 양천구 화곡로4길 10 (신월동)</t>
  </si>
  <si>
    <t>02-2620-4149</t>
  </si>
  <si>
    <t>http://lib.yangcheon.or.kr</t>
  </si>
  <si>
    <t>신월음악도서관</t>
  </si>
  <si>
    <t>서울특별시 양천구 오목로5길34 (신월4동 주민센터 3~5층)</t>
  </si>
  <si>
    <t>02-2065-1260</t>
  </si>
  <si>
    <t>https://lib.yangcheon.go.kr/</t>
  </si>
  <si>
    <t>양천구 영어특성화도서관</t>
  </si>
  <si>
    <t>서울특별시 양천구 목동동로 81 (신정동)해누리타운 7층</t>
  </si>
  <si>
    <t>02-2654-8493</t>
  </si>
  <si>
    <t>http://lib.yangcheon.go.kr/page_redir.asp?key=23</t>
  </si>
  <si>
    <t>해맞이역사도서관</t>
  </si>
  <si>
    <t>서울특별시 양천구 지양로 37 (신월동)</t>
  </si>
  <si>
    <t>02-2699-9223</t>
  </si>
  <si>
    <t>https://lib.yangcheon.or.kr</t>
  </si>
  <si>
    <t>대림정보문화도서관</t>
  </si>
  <si>
    <t>서울특별시 영등포구 도신로 27 (대림동)27</t>
  </si>
  <si>
    <t>02-828-3700</t>
  </si>
  <si>
    <t>https://www.ydplib.or.kr/drlib/index.do</t>
  </si>
  <si>
    <t>문래도서관</t>
  </si>
  <si>
    <t>서울특별시 영등포구 문래로20길 49 (문래동3가)</t>
  </si>
  <si>
    <t>02-2629-8600</t>
  </si>
  <si>
    <t>https://www.ydplib.or.kr/mllib/index.do</t>
  </si>
  <si>
    <t>선유도서관</t>
  </si>
  <si>
    <t>서울특별시 영등포구 선유로43가길 10-8 (양평동3가)88-1</t>
  </si>
  <si>
    <t>02-2163-0800</t>
  </si>
  <si>
    <t>https://www.ydplib.or.kr/sylib/index.do</t>
  </si>
  <si>
    <t>여의샛강마을도서관</t>
  </si>
  <si>
    <t>서울특별시 영등포구 여의대로24 전국경제인연합회 후생복지동 1, 2층</t>
  </si>
  <si>
    <t>02-2629-2222</t>
  </si>
  <si>
    <t>https://www.ydplib.or.kr/yulib</t>
  </si>
  <si>
    <t>용산 꿈나무도서관</t>
  </si>
  <si>
    <t>서울특별시 용산구 백범로 329 (원효로1가) 용산 꿈나무종합타운 3층</t>
  </si>
  <si>
    <t>02-707-0138</t>
  </si>
  <si>
    <t>https://www.yslibrary.or.kr</t>
  </si>
  <si>
    <t>청파도서관</t>
  </si>
  <si>
    <t>서울특별시 용산구 청파로93길27</t>
  </si>
  <si>
    <t>02-714-3931</t>
  </si>
  <si>
    <t>https://www.yslibrary.or.kr/cheongpa/</t>
  </si>
  <si>
    <t>은평구</t>
  </si>
  <si>
    <t>구립구산동도서관마을</t>
  </si>
  <si>
    <t>서울특별시 은평구 연서로13길 29-23 (구산동)29- 23</t>
  </si>
  <si>
    <t>02-357-0100</t>
  </si>
  <si>
    <t>http:// www.gsvlib.or.kr</t>
  </si>
  <si>
    <t>구립상림도서관</t>
  </si>
  <si>
    <t>서울특별시 은평구 진관4로 48-25 (진관동)</t>
  </si>
  <si>
    <t>02-383-7557</t>
  </si>
  <si>
    <t>http://sl.eplib.or.kr</t>
  </si>
  <si>
    <t>구립은평뉴타운도서관</t>
  </si>
  <si>
    <t>서울특별시 은평구 진관2로 111-51 (진관동)111-51</t>
  </si>
  <si>
    <t>02-6341-6400</t>
  </si>
  <si>
    <t>http://www.enlib.or.kr</t>
  </si>
  <si>
    <t>구립증산정보도서관</t>
  </si>
  <si>
    <t>서울특별시 은평구 증산로5길 6 (증산동)</t>
  </si>
  <si>
    <t>02-307-6030</t>
  </si>
  <si>
    <t>http://www.jsplib.or.kr</t>
  </si>
  <si>
    <t>내를건너서숲으로도서관</t>
  </si>
  <si>
    <t>서울특별시 은평구 증산로17길 50 (신사동)</t>
  </si>
  <si>
    <t>02-307-6701</t>
  </si>
  <si>
    <t>https://nslib.or.kr</t>
  </si>
  <si>
    <t>은뜨락도서관</t>
  </si>
  <si>
    <t>서울특별시 은평구 통일로 972 (진관동, 은뜨락)</t>
  </si>
  <si>
    <t>02-389-7635</t>
  </si>
  <si>
    <t>http://www.edlib.or.kr</t>
  </si>
  <si>
    <t>은평구립도서관</t>
  </si>
  <si>
    <t>서울특별시 은평구 통일로78가길 13-84(불광동)</t>
  </si>
  <si>
    <t>02-385-1671</t>
  </si>
  <si>
    <t>http://www.eplib.or.kr</t>
  </si>
  <si>
    <t>응암정보도서관</t>
  </si>
  <si>
    <t>서울특별시 은평구 가좌로7길 15 (응암동)가좌로7길 15 (응암동 730-3)</t>
  </si>
  <si>
    <t>02-308-2320</t>
  </si>
  <si>
    <t>http://www.ealib.or.kr</t>
  </si>
  <si>
    <t>아름꿈 도서관</t>
  </si>
  <si>
    <t>서울특별시 종로구 종로58가길 19</t>
  </si>
  <si>
    <t>02-2237-6644</t>
  </si>
  <si>
    <t>http://lib.jongno.go.kr</t>
  </si>
  <si>
    <t>어린이청소년국학도서관</t>
  </si>
  <si>
    <t>서울특별시 종로구 명륜길 26 (명륜3가)명륜동 와룡문화센터 5층</t>
  </si>
  <si>
    <t>02-747-8335</t>
  </si>
  <si>
    <t>http://lib.jongno.go.kr/</t>
  </si>
  <si>
    <t>청운문학도서관</t>
  </si>
  <si>
    <t>서울특별시 종로구자하문로 36길 40</t>
  </si>
  <si>
    <t>070-4680-4032</t>
  </si>
  <si>
    <t>가온도서관</t>
  </si>
  <si>
    <t>서울특별시 중구 동호로14길18</t>
  </si>
  <si>
    <t>02-2230-2921</t>
  </si>
  <si>
    <t>http://www.e-junggulib.or.kr</t>
  </si>
  <si>
    <t>남산타운문화체육센터 어린이도서관</t>
  </si>
  <si>
    <t>서울특별시 중구 다산로32 (남산타운) 남산타운문화체육센터 2층</t>
  </si>
  <si>
    <t>02-2230-2941</t>
  </si>
  <si>
    <t>서울도서관</t>
  </si>
  <si>
    <t>서울특별시 중구 세종대로 110 (태평로1가)110 (서울특별시청)</t>
  </si>
  <si>
    <t>02-2133-0202</t>
  </si>
  <si>
    <t>http://lib.seoul.go.kr</t>
  </si>
  <si>
    <t>손기정어린이도서관</t>
  </si>
  <si>
    <t>서울특별시 중구 손기정로 101-1 (만리동2가)</t>
  </si>
  <si>
    <t>02-2230-2945</t>
  </si>
  <si>
    <t>어울림도서관</t>
  </si>
  <si>
    <t>서울특별시 중구 다산로38길 66-35 (신당동)</t>
  </si>
  <si>
    <t>02-2230-2901</t>
  </si>
  <si>
    <t>중랑구</t>
  </si>
  <si>
    <t>양원숲속도서관</t>
  </si>
  <si>
    <t>서울특별시 중랑구 송림길 172 (망우동)</t>
  </si>
  <si>
    <t>02-432-0710</t>
  </si>
  <si>
    <t>http://www.jungnanglib.seoul.kr/ywlib/</t>
  </si>
  <si>
    <t>중랑구립면목정보도서관</t>
  </si>
  <si>
    <t>서울특별시 중랑구 면목로 397 (면목동)</t>
  </si>
  <si>
    <t>02-432-4120</t>
  </si>
  <si>
    <t>http://www.jungnanglib.seoul.kr/mmlib</t>
  </si>
  <si>
    <t>중랑구립정보도서관</t>
  </si>
  <si>
    <t>서울특별시 중랑구 신내로15길 197 (묵동)</t>
  </si>
  <si>
    <t>02-490-9113</t>
  </si>
  <si>
    <t>http://www.jungnanglib.seoul.kr/jnlib/</t>
  </si>
  <si>
    <t>중랑상봉도서관</t>
  </si>
  <si>
    <t>서울특별시 중랑구 동일로114길 10 (상봉동)상봉2동복합청사</t>
  </si>
  <si>
    <t>02-2209-0094</t>
  </si>
  <si>
    <t>http://www.jungnanglib.seoul.kr/sblib/</t>
  </si>
  <si>
    <t>중랑숲어린이도서관</t>
  </si>
  <si>
    <t>서울특별시 중랑구망우로 73길 46-1</t>
  </si>
  <si>
    <t>02-6235-1150</t>
  </si>
  <si>
    <t>http://www.jungnanglib.seoul.kr/suplib/index.php</t>
  </si>
  <si>
    <t>지자체 소계</t>
  </si>
  <si>
    <t>서울 소계</t>
  </si>
  <si>
    <t>부산</t>
  </si>
  <si>
    <t>금정구</t>
  </si>
  <si>
    <t>부산광역시립서동도서관</t>
  </si>
  <si>
    <t>부산광역시 금정구 서부로76번길 5 (서동)5 (부산광역시시립서동도서관)</t>
  </si>
  <si>
    <t>051-522-0456</t>
  </si>
  <si>
    <t>http://www.seodonglib.kr/</t>
  </si>
  <si>
    <t>동구</t>
  </si>
  <si>
    <t>부산광역시립중앙도서관수정분관</t>
  </si>
  <si>
    <t>부산광역시 동구 홍곡로53 (부산광역시립중앙도서관 수정분관)</t>
  </si>
  <si>
    <t>051-440-0300</t>
  </si>
  <si>
    <t>https://home.pen.go.kr/joonganglib</t>
  </si>
  <si>
    <t>동래구</t>
  </si>
  <si>
    <t>부산광역시립명장도서관</t>
  </si>
  <si>
    <t>부산광역시 동래구 명안로46번길 35 (명장동)명안로46번길 35</t>
  </si>
  <si>
    <t>051-527-0583</t>
  </si>
  <si>
    <t>https://home.pen.go.kr/mjlib/</t>
  </si>
  <si>
    <t>부산진구</t>
  </si>
  <si>
    <t>부산광역시립부전도서관</t>
  </si>
  <si>
    <t>부산광역시 부산진구 동천로 79 (부전동)부산광역시립부전도서관</t>
  </si>
  <si>
    <t>051-802-5901</t>
  </si>
  <si>
    <t>http://www.bjl.go.kr</t>
  </si>
  <si>
    <t>부산광역시립시민도서관</t>
  </si>
  <si>
    <t>부산광역시 부산진구 월드컵대로 462 초읍동초읍동 부산광역시립시민도서관</t>
  </si>
  <si>
    <t>051-810-8200</t>
  </si>
  <si>
    <t>http://home.pen.go.kr/siminlib</t>
  </si>
  <si>
    <t>부산광역시립중앙도서관분관부산영어도서관</t>
  </si>
  <si>
    <t>부산광역시 부산진구가야대로 734 부산글로벌빌리지 행정동 5층 (부전동)</t>
    <phoneticPr fontId="10" type="noConversion"/>
  </si>
  <si>
    <t>051-818-2800</t>
  </si>
  <si>
    <t>http://www.bel.go.kr</t>
  </si>
  <si>
    <t>북구</t>
  </si>
  <si>
    <t>부산광역시립구포도서관</t>
  </si>
  <si>
    <t>부산광역시 북구 구포2동백양대로 1016번다길 43(1139-1)</t>
  </si>
  <si>
    <t>051-330-6300</t>
  </si>
  <si>
    <t>http://home.pen.go.kr/gupolib</t>
  </si>
  <si>
    <t>사하구</t>
  </si>
  <si>
    <t>부산광역시립사하도서관</t>
  </si>
  <si>
    <t>부산광역시 사하구 승학로 247 (괴정동)부산광역시립사하도서관</t>
  </si>
  <si>
    <t>051-203-0571</t>
  </si>
  <si>
    <t>https://home.pen.go.kr/sahalib</t>
  </si>
  <si>
    <t>서구</t>
  </si>
  <si>
    <t>부산광역시립구덕도서관</t>
  </si>
  <si>
    <t>부산광역시 서구 대신공원로41 (부산광역시립구덕도서관)</t>
  </si>
  <si>
    <t>051-220-3800</t>
  </si>
  <si>
    <t>https://home.pen.go.kr/guducklib/main.do</t>
  </si>
  <si>
    <t>연제구</t>
  </si>
  <si>
    <t>부산광역시립연산도서관</t>
  </si>
  <si>
    <t>부산광역시 연제구 고분로191번길 16 (연산동)부산광역시립연산도서관</t>
  </si>
  <si>
    <t>051-792-5400</t>
  </si>
  <si>
    <t>https://home.pen.go.kr/yeonsanlib</t>
  </si>
  <si>
    <t>부산광역시립중앙도서관</t>
  </si>
  <si>
    <t>부산광역시 중구 망양로193번길146 중앙도서관</t>
  </si>
  <si>
    <t>051-250-0300</t>
  </si>
  <si>
    <t>http://joonganglib.busan.kr/</t>
  </si>
  <si>
    <t>해운대구</t>
  </si>
  <si>
    <t>부산광역시립반송도서관</t>
  </si>
  <si>
    <t>부산광역시 해운대구 아랫반송로 22 (반송동).</t>
  </si>
  <si>
    <t>051-545-0102</t>
  </si>
  <si>
    <t>https://home.pen.go.kr/bansonglib</t>
  </si>
  <si>
    <t>부산광역시립해운대도서관</t>
  </si>
  <si>
    <t>부산광역시 해운대구 양운로 183 좌동183 해운대도서관</t>
  </si>
  <si>
    <t>051-709-0932</t>
  </si>
  <si>
    <t>http://www.haeundaelib.or.kr/</t>
  </si>
  <si>
    <t>해운대도서관 우동분관</t>
  </si>
  <si>
    <t>부산광역시 해운대구 우동1로89</t>
  </si>
  <si>
    <t>051-742-2167</t>
  </si>
  <si>
    <t>http://www.haeundaelib.or.kr</t>
  </si>
  <si>
    <t>맨발동무도서관</t>
  </si>
  <si>
    <t>부산광역시 북구 화명2동양달로 64 대천천환경문화센터 3층</t>
    <phoneticPr fontId="10" type="noConversion"/>
  </si>
  <si>
    <t>051-333-2263</t>
  </si>
  <si>
    <t>http://www.maenbal.org</t>
  </si>
  <si>
    <t>느티나무도서관</t>
  </si>
  <si>
    <t>부산광역시 해운대구 반송2동 216-290</t>
  </si>
  <si>
    <t>051-542-1590</t>
  </si>
  <si>
    <t>http://www.ntnamu.kr/</t>
  </si>
  <si>
    <t>강서기적의도서관</t>
  </si>
  <si>
    <t>부산광역시 강서구 명지오션시티10로 80 (명지동)</t>
  </si>
  <si>
    <t>051-970-2317</t>
  </si>
  <si>
    <t>https://library.bsgangseo.go.kr/gmlib/</t>
  </si>
  <si>
    <t>2018</t>
  </si>
  <si>
    <t>부산강서도서관</t>
  </si>
  <si>
    <t>부산광역시 강서구 공항로811번길 10 (대저2동)</t>
  </si>
  <si>
    <t>051-970-4067</t>
  </si>
  <si>
    <t>https://library.bsgangseo.go.kr/gslib/</t>
  </si>
  <si>
    <t>1998</t>
  </si>
  <si>
    <t>금정도서관</t>
  </si>
  <si>
    <t>부산광역시 금정구 금정도서관로 33 (청룡동)</t>
  </si>
  <si>
    <t>051-519-5612</t>
  </si>
  <si>
    <t>http://library.geumjeong.go.kr</t>
  </si>
  <si>
    <t>1996</t>
  </si>
  <si>
    <t>기장군</t>
  </si>
  <si>
    <t>고촌어울림도서관</t>
  </si>
  <si>
    <t>부산광역시 기장군 철마면 고촌로 51</t>
  </si>
  <si>
    <t>051-709-5381</t>
  </si>
  <si>
    <t>http://library.gijang.go.kr/gochon/main.do</t>
  </si>
  <si>
    <t>2020</t>
  </si>
  <si>
    <t>기장도서관</t>
  </si>
  <si>
    <t>부산광역시 기장군 차성동로126번길13 5</t>
  </si>
  <si>
    <t>051-724-3071</t>
  </si>
  <si>
    <t>http://library.gijang.go.kr</t>
  </si>
  <si>
    <t>2003</t>
  </si>
  <si>
    <t>기장디지털도서관</t>
  </si>
  <si>
    <t>부산광역시 기장군 기장대로560 (기장군청) 7층(구.디지털교육정보센터)</t>
  </si>
  <si>
    <t>051-709-5071</t>
  </si>
  <si>
    <t>http://library.gijang.go.kr/dlib/</t>
  </si>
  <si>
    <t>2015</t>
  </si>
  <si>
    <t>내리새라도서관</t>
  </si>
  <si>
    <t>부산광역시 기장군 기장읍 기장대로 51</t>
  </si>
  <si>
    <t>051-709-3967</t>
  </si>
  <si>
    <t>http://library.gijang.go.kr/naeri/main.do</t>
  </si>
  <si>
    <t>대라다목적도서관</t>
  </si>
  <si>
    <t>부산광역시 기장군 기장읍 차성서로 86</t>
  </si>
  <si>
    <t>051-709-3961</t>
  </si>
  <si>
    <t>http://library.gijang.go.kr/daera</t>
  </si>
  <si>
    <t>2016</t>
  </si>
  <si>
    <t>정관도서관</t>
  </si>
  <si>
    <t>부산광역시 기장군 정관읍 정관중앙로 100</t>
  </si>
  <si>
    <t>051-709-3904</t>
  </si>
  <si>
    <t>http://library.gijang.go.kr/jglib/main.do</t>
  </si>
  <si>
    <t>정관어린이도서관</t>
  </si>
  <si>
    <t>부산광역시 기장군 정관읍정관8로 11(매학리 709)</t>
  </si>
  <si>
    <t>051-709-5386</t>
  </si>
  <si>
    <t>http://library.gijang.go.kr/jgchildlib</t>
  </si>
  <si>
    <t>남구</t>
  </si>
  <si>
    <t>남구도서관</t>
  </si>
  <si>
    <t>부산광역시 남구 수영로267번길61</t>
  </si>
  <si>
    <t>051-607-6572</t>
  </si>
  <si>
    <t>http://www.library.bsnamgu.go.kr</t>
  </si>
  <si>
    <t>1997</t>
  </si>
  <si>
    <t>부산광역시 남구 분포도서관</t>
  </si>
  <si>
    <t>부산광역시 남구 분포로 97 (용호동)분포문화체육센터내 1,2층</t>
  </si>
  <si>
    <t>051-607-3642</t>
  </si>
  <si>
    <t>http://library.bsnamgu.go.kr/Main.do</t>
  </si>
  <si>
    <t>동구도서관</t>
  </si>
  <si>
    <t>부산광역시 동구 성북로36번길 54 (범일동)성북로36번길 54</t>
  </si>
  <si>
    <t>051-440-6412</t>
  </si>
  <si>
    <t>http://www.bsdonggu.go.kr/library</t>
  </si>
  <si>
    <t>동구어린이영어도서관</t>
  </si>
  <si>
    <t>부산광역시 동구 수성로 21 (수정동)</t>
  </si>
  <si>
    <t>051-440-6471</t>
  </si>
  <si>
    <t>http://www.bsdonggu.go.kr/kidseng</t>
  </si>
  <si>
    <t>2019</t>
  </si>
  <si>
    <t>동래읍성도서관</t>
  </si>
  <si>
    <t>부산광역시 동래구 동래로159번길 153 (칠산동)153</t>
  </si>
  <si>
    <t>051-550-6902</t>
  </si>
  <si>
    <t>http://lib.dongnae.go.kr/dongnae</t>
  </si>
  <si>
    <t>안락누리도서관</t>
  </si>
  <si>
    <t>부산광역시 동래구 명안로10번길 64 (안락동)64(안락동)</t>
  </si>
  <si>
    <t>051-550-6911</t>
  </si>
  <si>
    <t>http://lib.dongnae.go.kr/allak/</t>
  </si>
  <si>
    <t>부산진구어린이청소년도서관</t>
  </si>
  <si>
    <t>부산광역시 부산진구</t>
  </si>
  <si>
    <t>051-605-5803</t>
  </si>
  <si>
    <t>http://cylib.busanjin.go.kr</t>
  </si>
  <si>
    <t>금곡도서관</t>
  </si>
  <si>
    <t>부산광역시 북구 효열로203번길 34 (금곡동)</t>
  </si>
  <si>
    <t>051-309-6181</t>
  </si>
  <si>
    <t>http://bglib.bsbukgu.go.kr</t>
  </si>
  <si>
    <t>만덕도서관</t>
  </si>
  <si>
    <t>부산광역시 북구 은행나무로 26 (만덕동)(만덕2동 843번지)</t>
  </si>
  <si>
    <t>051-309-6183</t>
  </si>
  <si>
    <t>https://www.bsbukgu.go.kr/mdlib/index.bsbukgu</t>
  </si>
  <si>
    <t>2002</t>
  </si>
  <si>
    <t>화명도서관</t>
  </si>
  <si>
    <t>부산광역시 북구 화명대로12번길59</t>
  </si>
  <si>
    <t>051-309-6483</t>
  </si>
  <si>
    <t>https://www.bsbukgu.go.kr/hmlib/index.bsbukgu</t>
  </si>
  <si>
    <t>2010</t>
  </si>
  <si>
    <t>사상구</t>
  </si>
  <si>
    <t>부산도서관</t>
  </si>
  <si>
    <t>부산광역시 사상구 사상로310번길 33 (덕포동)</t>
  </si>
  <si>
    <t>051-310-5400</t>
  </si>
  <si>
    <t>https://library.busan.go.kr</t>
  </si>
  <si>
    <t>사상도서관</t>
  </si>
  <si>
    <t>부산광역시 사상구 덕상로72번길9</t>
  </si>
  <si>
    <t>051-310-7971</t>
  </si>
  <si>
    <t>http://library.sasang.go.kr</t>
  </si>
  <si>
    <t>다대도서관</t>
  </si>
  <si>
    <t>부산광역시 사하구 다대낙조2길 9 (다대동)9 (다대동)</t>
  </si>
  <si>
    <t>051-220-5861</t>
  </si>
  <si>
    <t>http://www.saha.go.kr/dadaelib</t>
  </si>
  <si>
    <t>수영구</t>
  </si>
  <si>
    <t>망미도서관</t>
  </si>
  <si>
    <t>부산광역시 수영구 연수로315번길 23 (망미동)망미1동 주민센터(4~6층)</t>
  </si>
  <si>
    <t>051-610-4704</t>
  </si>
  <si>
    <t>http://library.suyeong.go.kr</t>
  </si>
  <si>
    <t>2009</t>
  </si>
  <si>
    <t>수영구도서관</t>
  </si>
  <si>
    <t>부산광역시 수영구 남천서로33</t>
  </si>
  <si>
    <t>051-610-4512</t>
  </si>
  <si>
    <t>연제도서관</t>
  </si>
  <si>
    <t>부산광역시 연제구 황령산로 612 (연산동)612</t>
  </si>
  <si>
    <t>051-665-5511</t>
  </si>
  <si>
    <t>http://library.yeonje.go.kr</t>
  </si>
  <si>
    <t>2014</t>
  </si>
  <si>
    <t>영도구</t>
  </si>
  <si>
    <t>영도도서관</t>
  </si>
  <si>
    <t>부산광역시 영도구 함지로79번길 6 (동삼동)6 (영도어울림문화공원 내)</t>
  </si>
  <si>
    <t>051-419-4821</t>
  </si>
  <si>
    <t>https://www.yeongdo.go.kr/library.web</t>
  </si>
  <si>
    <t>영도어린이영어도서관</t>
  </si>
  <si>
    <t>부산광역시 영도구 절영로71(남항동2가 236-4번지)</t>
    <phoneticPr fontId="10" type="noConversion"/>
  </si>
  <si>
    <t>051-419-5673</t>
  </si>
  <si>
    <t>http://library.yeongdo.go.kr/ydlib/kids/kids01.php</t>
  </si>
  <si>
    <t>반여도서관</t>
  </si>
  <si>
    <t>부산광역시 해운대구 재반로282번길 38 (반여동)38</t>
  </si>
  <si>
    <t>051-783-4010</t>
  </si>
  <si>
    <t>http://www.haeundae.go.kr/library</t>
  </si>
  <si>
    <t>1999</t>
  </si>
  <si>
    <t>재송어린이도서관</t>
  </si>
  <si>
    <t>부산광역시 해운대구 해운대로76번길35 1</t>
  </si>
  <si>
    <t>051-749-7631</t>
  </si>
  <si>
    <t>http://www.haeundae.go.kr/library/</t>
  </si>
  <si>
    <t>2006</t>
  </si>
  <si>
    <t>해운대인문학도서관</t>
  </si>
  <si>
    <t>부산광역시 해운대구 반여로 132 (반여동)</t>
  </si>
  <si>
    <t>051-749-6580</t>
  </si>
  <si>
    <t>http://www.haeundae.go.kr/inmunlib</t>
  </si>
  <si>
    <t>부산 소계</t>
  </si>
  <si>
    <t>대구</t>
  </si>
  <si>
    <t>대구광역시립남부도서관</t>
  </si>
  <si>
    <t>대구광역시 남구 앞산순환로 512 대명동앞산순환로 512</t>
  </si>
  <si>
    <t>053-231-2301</t>
  </si>
  <si>
    <t>http://library.daegu.go.kr/nambu/index.do</t>
  </si>
  <si>
    <t>1995</t>
  </si>
  <si>
    <t>달서구</t>
  </si>
  <si>
    <t>대구광역시립두류도서관</t>
  </si>
  <si>
    <t>대구광역시 달서구 공원순환로 8 두류동8 두류도서관</t>
  </si>
  <si>
    <t>053-231-2700</t>
  </si>
  <si>
    <t>http://library.daegu.go.kr/duryu</t>
  </si>
  <si>
    <t>1981</t>
  </si>
  <si>
    <t>달성군</t>
  </si>
  <si>
    <t>대구광역시립달성도서관</t>
  </si>
  <si>
    <t>대구광역시 달성군 현풍면 현풍동로 19길26 (대구광역시립달성도서관)</t>
  </si>
  <si>
    <t>053-231-2150</t>
  </si>
  <si>
    <t>https://library.daegu.go.kr/dalseong/index.do</t>
  </si>
  <si>
    <t>1991</t>
  </si>
  <si>
    <t>대구2.28기념학생도서관 (구 대봉도서관)</t>
  </si>
  <si>
    <t>대구광역시 동구 아양로41길 56 신암동대구2.28기념학생도서관</t>
  </si>
  <si>
    <t>053-231-2822</t>
  </si>
  <si>
    <t>http://library.daegu.go.kr/228</t>
  </si>
  <si>
    <t>1971</t>
  </si>
  <si>
    <t>대구광역시립동부도서관</t>
  </si>
  <si>
    <t>대구광역시 동구 신암북로11길 54 신암동신암북로 11길 54 신암동</t>
  </si>
  <si>
    <t>053-231-2200</t>
  </si>
  <si>
    <t>https://library.daegu.go.kr/dongbu</t>
  </si>
  <si>
    <t>대구광역시립북부도서관</t>
  </si>
  <si>
    <t>대구광역시 북구 옥산로 75 침산동75 북부도서관</t>
  </si>
  <si>
    <t>053-231-2612</t>
  </si>
  <si>
    <t>http://library.daegu.go.kr/bukbu/index.do</t>
  </si>
  <si>
    <t>1983</t>
  </si>
  <si>
    <t>대구광역시립서부도서관</t>
  </si>
  <si>
    <t>대구광역시 서구 국채보상로49길 12 평리동12 평리동, 서부도서관</t>
  </si>
  <si>
    <t>053-231-2400</t>
  </si>
  <si>
    <t>http://library.daegu.go.kr/seobu/index.do</t>
  </si>
  <si>
    <t>1992</t>
  </si>
  <si>
    <t>수성구</t>
  </si>
  <si>
    <t>대구광역시립수성도서관</t>
  </si>
  <si>
    <t>대구광역시 수성구 만촌로 151 (만촌동)151 (수성 도서관)</t>
  </si>
  <si>
    <t>053-231-2500</t>
  </si>
  <si>
    <t>http://library.daegu.go.kr/suseong/index.do</t>
  </si>
  <si>
    <t>1989</t>
  </si>
  <si>
    <t>대구광역시립중앙도서관</t>
  </si>
  <si>
    <t>대구광역시 중구 공평로10길 25 동인동2가공평로10길 25</t>
  </si>
  <si>
    <t>053-231-2022</t>
  </si>
  <si>
    <t>http://library.daegu.go.kr/jungang/index.do</t>
  </si>
  <si>
    <t>1919</t>
  </si>
  <si>
    <t>새벗도서관</t>
  </si>
  <si>
    <t>대구광역시 달서구 월배로 170 (상인동)319-6</t>
  </si>
  <si>
    <t>053-631-9105</t>
  </si>
  <si>
    <t>http://www.saebut.org</t>
  </si>
  <si>
    <t>푸른초장공공도서관</t>
  </si>
  <si>
    <t>대구광역시 달서구 달구벌대로 973 (파호동)42번지</t>
  </si>
  <si>
    <t>053-582-3394</t>
  </si>
  <si>
    <t>http://www.wasabi-book.org</t>
  </si>
  <si>
    <t>비전도서관</t>
  </si>
  <si>
    <t>대구광역시 달성군 화원읍 인흥길 112층</t>
  </si>
  <si>
    <t>053-639-2140</t>
  </si>
  <si>
    <t>http://211.245.106.49/new/jsp/info/guide.jsp?organ_code=10110</t>
  </si>
  <si>
    <t>동일공공도서관</t>
  </si>
  <si>
    <t>대구광역시 동구 장등로 82층</t>
  </si>
  <si>
    <t>053-755-6003</t>
  </si>
  <si>
    <t>http://dongilpl.com</t>
  </si>
  <si>
    <t>한들마을도서관</t>
  </si>
  <si>
    <t>대구광역시 동구 팔공로101길47 2층</t>
  </si>
  <si>
    <t>053-985-1513</t>
  </si>
  <si>
    <t>http://handl.windbook.kr</t>
  </si>
  <si>
    <t>2005</t>
  </si>
  <si>
    <t>꿈꾸는마을도서관 도토리</t>
  </si>
  <si>
    <t>대구광역시 북구 구암로146, (구암동) 3층</t>
  </si>
  <si>
    <t>053-327-0645</t>
  </si>
  <si>
    <t>http://cafe.daum.net/gbdotory</t>
  </si>
  <si>
    <t>더불어 숲</t>
  </si>
  <si>
    <t>대구광역시 북구 국우동1099-1 해일빌딩 3층</t>
  </si>
  <si>
    <t>053-326-0937</t>
  </si>
  <si>
    <t>http://www.withwith.net</t>
  </si>
  <si>
    <t>2008</t>
  </si>
  <si>
    <t>사립공공 연암도서관</t>
  </si>
  <si>
    <t>대구광역시 북구 동북로26길 25-1</t>
  </si>
  <si>
    <t>053-956-4422</t>
  </si>
  <si>
    <t>http://yeonam.modoo.at/</t>
  </si>
  <si>
    <t>대명어울림도서관</t>
  </si>
  <si>
    <t>대구광역시 남구 두류공원로 38-1 (대명동)대명어울림도서관</t>
  </si>
  <si>
    <t>053-664-3552</t>
  </si>
  <si>
    <t>https://library.daegu.go.kr/namdm/</t>
  </si>
  <si>
    <t>이천 어울림 도서관</t>
  </si>
  <si>
    <t>대구광역시 남구 이천로 124 (이천동)이천 어울림 도서관</t>
  </si>
  <si>
    <t>053-664-3571</t>
  </si>
  <si>
    <t>https://library.daegu.go.kr/namic/</t>
  </si>
  <si>
    <t>달서가족문화도서관</t>
  </si>
  <si>
    <t>대구광역시 달서구 조암남로 137 (대천동)달서가족문화도서관</t>
  </si>
  <si>
    <t>053-667-4970</t>
  </si>
  <si>
    <t>https://library.daegu.go.kr/dalseolib/index.do</t>
  </si>
  <si>
    <t>달서구립도원도서관</t>
  </si>
  <si>
    <t>대구광역시 달서구 한실로113</t>
  </si>
  <si>
    <t>053-667-4822</t>
  </si>
  <si>
    <t>http://www.dalseolib.kr</t>
  </si>
  <si>
    <t>달서구립본리도서관</t>
  </si>
  <si>
    <t>대구광역시 달서구 본리동당산로 37-25본리동</t>
    <phoneticPr fontId="10" type="noConversion"/>
  </si>
  <si>
    <t>053-667-4930</t>
  </si>
  <si>
    <t>https://library.daegu.kr/dalseolib/</t>
  </si>
  <si>
    <t>2011</t>
  </si>
  <si>
    <t>달서구립성서도서관</t>
  </si>
  <si>
    <t>대구광역시 달서구 선원남로 129 (이곡동)(이곡동 1306-8)</t>
  </si>
  <si>
    <t>053-667-4900</t>
  </si>
  <si>
    <t>http://www.dalseolib.kr/</t>
  </si>
  <si>
    <t>달서어린이도서관</t>
  </si>
  <si>
    <t>대구광역시 달서구 송현로45 (달서어린이도서관)</t>
  </si>
  <si>
    <t>053-667-4860</t>
  </si>
  <si>
    <t>달서영어도서관</t>
  </si>
  <si>
    <t>대구광역시 달서구 중흥로6길 10 송현동달서영어도서관</t>
  </si>
  <si>
    <t>053-667-4950</t>
  </si>
  <si>
    <t>달성군립도서관</t>
  </si>
  <si>
    <t>대구광역시 달성군 다사읍 달구벌대로174길 10-13달구벌대로 174길 10-13</t>
  </si>
  <si>
    <t>053-584-0011</t>
  </si>
  <si>
    <t>http://www.dalseonglib.kr/</t>
  </si>
  <si>
    <t>대구 동구 신천도서관</t>
  </si>
  <si>
    <t>대구광역시 동구 동부로6길 65 (신천동)65</t>
  </si>
  <si>
    <t>053-980-2600</t>
  </si>
  <si>
    <t>https://library.daegu.go.kr/donggu/index.do</t>
  </si>
  <si>
    <t>동구구립 안심도서관</t>
  </si>
  <si>
    <t>대구광역시 동구 금호강변로 360(율하동 1627번지)</t>
  </si>
  <si>
    <t>2012</t>
  </si>
  <si>
    <t>구수산도서관</t>
  </si>
  <si>
    <t>대구광역시 북구 대천로21 (읍내동)</t>
  </si>
  <si>
    <t>053-320-5150</t>
  </si>
  <si>
    <t>https://library.daegu.go.kr/bukgs</t>
  </si>
  <si>
    <t>대구광역시북구대현도서관</t>
  </si>
  <si>
    <t>대구광역시 북구 대현남로43(대현동)</t>
  </si>
  <si>
    <t>053-320-5171</t>
  </si>
  <si>
    <t>https://library.daegu.go.kr/bukdh/</t>
  </si>
  <si>
    <t>대구북구태전도서관</t>
  </si>
  <si>
    <t>대구광역시 북구 영송로 36-16 (태전동)대구광역시 북구 영송로 36-16 (태전동)</t>
  </si>
  <si>
    <t>053-320-5180</t>
  </si>
  <si>
    <t>http://lib.hbcf.or.kr/buktj/</t>
  </si>
  <si>
    <t>2017</t>
  </si>
  <si>
    <t>비원도서관</t>
  </si>
  <si>
    <t>대구광역시 서구 달서천로61안길 10 (비산동)비원도서관</t>
  </si>
  <si>
    <t>053-663-3871</t>
  </si>
  <si>
    <t>https://library.daegu.go.kr/seogulib</t>
  </si>
  <si>
    <t>서구 비산도서관</t>
  </si>
  <si>
    <t>대구광역시 서구 달서로14길 13 (비산동)대구광역시 서구 비산4동 200-8</t>
  </si>
  <si>
    <t>053-663-3721</t>
  </si>
  <si>
    <t>서구어린이도서관</t>
  </si>
  <si>
    <t>대구광역시 서구 문화로 123 (이현동)대구광역시 서구 문화로 123 (이현동)</t>
  </si>
  <si>
    <t>053-663-3701</t>
  </si>
  <si>
    <t>서구영어도서관</t>
  </si>
  <si>
    <t>대구광역시 서구 상중이동 평리로35길 90-6</t>
  </si>
  <si>
    <t>053-663-3861</t>
  </si>
  <si>
    <t>http://lib.dgs.go.kr/</t>
  </si>
  <si>
    <t>원고개도서관</t>
  </si>
  <si>
    <t>대구광역시 서구 달서로43길 12 (비산동)원고개도서관</t>
  </si>
  <si>
    <t>053-663-3941</t>
  </si>
  <si>
    <t>수성구립 무학숲도서관</t>
  </si>
  <si>
    <t>대구광역시 수성구 청수로40길 73-10 (지산동)수성구립 무학숲도서관</t>
  </si>
  <si>
    <t>053-668-1821</t>
  </si>
  <si>
    <t>http://library.suseong.kr/yonghak/library/06.htm</t>
  </si>
  <si>
    <t>수성구립 물망이도서관</t>
  </si>
  <si>
    <t>대구광역시 수성구 명덕로 443-2수성동3가수성2·3가 행정복지센터 4층</t>
  </si>
  <si>
    <t>053-666-4390</t>
  </si>
  <si>
    <t>https://library.daegu.go.kr/beomeo/html/bemeoCalendar2.do?menu_idx=114</t>
  </si>
  <si>
    <t>수성구립 용학도서관</t>
  </si>
  <si>
    <t>대구광역시 수성구 지범로41길 36 (범물동)수성구립 용학도서관</t>
  </si>
  <si>
    <t>053-668-1700</t>
  </si>
  <si>
    <t>http://library.suseong.kr/yonghak/</t>
  </si>
  <si>
    <t>수성구립 책숲길도서관</t>
  </si>
  <si>
    <t>대구광역시 수성구 수성로 215 (중동)수옥빌딩 4층 책숲길도서관</t>
  </si>
  <si>
    <t>053-668-1811</t>
  </si>
  <si>
    <t>https://library.daegu.go.kr/beomeo/index.do</t>
  </si>
  <si>
    <t>수성구립 파동도서관</t>
  </si>
  <si>
    <t>대구광역시 수성구 파동로3길62 수성구립파동도서관</t>
  </si>
  <si>
    <t>053-668-1801</t>
  </si>
  <si>
    <t>https://library.daegu.go.kr/yonghak/html.do?menu_idx=146</t>
  </si>
  <si>
    <t>수성구립고산도서관</t>
  </si>
  <si>
    <t>대구광역시 수성구 달구벌대로650길 6 (신매동)수성구립 고산도서관</t>
  </si>
  <si>
    <t>053-668-1900</t>
  </si>
  <si>
    <t>http://library.suseong.kr/gosan/</t>
  </si>
  <si>
    <t>수성구립범어도서관</t>
  </si>
  <si>
    <t>대구광역시 수성구 달구벌대로 2451 (범어동)범어도서관</t>
  </si>
  <si>
    <t>053-668-1600</t>
  </si>
  <si>
    <t>https://library.daegu.go.kr/beomeo/</t>
  </si>
  <si>
    <t>2013</t>
  </si>
  <si>
    <t>2.28민주운동기념회관(도서관)</t>
  </si>
  <si>
    <t>대구광역시 중구2·28길 9</t>
  </si>
  <si>
    <t>053-257-2280</t>
  </si>
  <si>
    <t>https://library.daegu.go.kr/228lib/index.do</t>
  </si>
  <si>
    <t>대구 소계</t>
  </si>
  <si>
    <t>인천</t>
  </si>
  <si>
    <t>계양구</t>
  </si>
  <si>
    <t>인천광역시교육청계양도서관</t>
  </si>
  <si>
    <t>인천광역시 계양구 계양산로134번길 18 계산동 907-418</t>
  </si>
  <si>
    <t>032-540-4400</t>
  </si>
  <si>
    <t>https://lib.ice.go.kr/gyeyang</t>
  </si>
  <si>
    <t>인천광역시교육청주안도서관</t>
  </si>
  <si>
    <t>인천광역시 남구 구월남로27 주안도서관</t>
  </si>
  <si>
    <t>032-450-9100</t>
  </si>
  <si>
    <t>https://lib.ice.go.kr/juan</t>
  </si>
  <si>
    <t>남동구</t>
  </si>
  <si>
    <t>인천광역시교육청중앙도서관</t>
  </si>
  <si>
    <t>인천광역시 남동구 정각로 9 구월동인천광역시교육청중앙도서관</t>
  </si>
  <si>
    <t>032-627-8400</t>
  </si>
  <si>
    <t>http://lib.ice.go.kr/jungang</t>
  </si>
  <si>
    <t>인천광역시교육청화도진도서관</t>
  </si>
  <si>
    <t>인천광역시 동구 화도진로 122 화수동화도진도서관</t>
  </si>
  <si>
    <t>032-760-4121</t>
  </si>
  <si>
    <t>https://lib.ice.go.kr/hwadojin</t>
  </si>
  <si>
    <t>부평구</t>
  </si>
  <si>
    <t>인천광역시교육청부평도서관</t>
  </si>
  <si>
    <t>인천광역시 부평구 경원대로 1191 십정동1191 부평도서관</t>
  </si>
  <si>
    <t>032-510-7300</t>
  </si>
  <si>
    <t>https://lib.ice.go.kr/bupyeong/</t>
  </si>
  <si>
    <t>인천광역시교육청북구도서관</t>
  </si>
  <si>
    <t>인천광역시 부평구 신트리로 21 부평동인천광역시교육청북구도서관</t>
  </si>
  <si>
    <t>032-363-5000</t>
  </si>
  <si>
    <t>https://lib.ice.go.kr/bukgu</t>
  </si>
  <si>
    <t>인천광역시교육청서구도서관</t>
  </si>
  <si>
    <t>인천광역시 서구 건지로334번길 45 가좌동45 인천광역시서구도서관</t>
  </si>
  <si>
    <t>032-585-7100</t>
  </si>
  <si>
    <t>https://lib.ice.go.kr/seogu</t>
  </si>
  <si>
    <t>연수구</t>
  </si>
  <si>
    <t>인천광역시교육청연수도서관</t>
  </si>
  <si>
    <t>인천광역시 연수구 함박뫼로152번길 96 연수동96인천광역시연수도서관</t>
  </si>
  <si>
    <t>032-899-7500</t>
  </si>
  <si>
    <t>https://lib.ice.go.kr/yeonsu</t>
  </si>
  <si>
    <t>인천광역시교육청평생학습관</t>
  </si>
  <si>
    <t>인천광역시 연수구 경원대로 73 동춘동인천광역시교육청평생학습관</t>
  </si>
  <si>
    <t>032-899-1552</t>
  </si>
  <si>
    <t>http://www.ilec.go.kr</t>
  </si>
  <si>
    <t>강화군</t>
  </si>
  <si>
    <t>강화군립도서관</t>
  </si>
  <si>
    <t>인천광역시 강화군 강화읍 북문길9번길18</t>
  </si>
  <si>
    <t>032-932-8264</t>
  </si>
  <si>
    <t>http://lib.ganghwa.go.kr/</t>
  </si>
  <si>
    <t>1994</t>
  </si>
  <si>
    <t>내가도서관</t>
  </si>
  <si>
    <t>인천광역시 강화군 내가면 강화서로249</t>
  </si>
  <si>
    <t>032-934-1528</t>
  </si>
  <si>
    <t>동양도서관</t>
  </si>
  <si>
    <t>인천광역시 계양구 당미길 31 (동양동)</t>
  </si>
  <si>
    <t>032-541-1800</t>
  </si>
  <si>
    <t>http://www.gygl.go.kr</t>
  </si>
  <si>
    <t>서운도서관</t>
  </si>
  <si>
    <t>인천광역시 계양구 아나지로457번길 16 (서운동)</t>
  </si>
  <si>
    <t>032-556-8597</t>
  </si>
  <si>
    <t>http://www.gygl.go.kr/</t>
  </si>
  <si>
    <t>작전도서관</t>
  </si>
  <si>
    <t>인천광역시 계양구 오조산로21번길 4 (작전동)</t>
  </si>
  <si>
    <t>032-555-9734</t>
  </si>
  <si>
    <t>https://www.gygl.go.kr</t>
  </si>
  <si>
    <t>효성도서관</t>
  </si>
  <si>
    <t>인천광역시 계양구 봉오대로600번길 14 (효성동)</t>
  </si>
  <si>
    <t>032-547-3862</t>
  </si>
  <si>
    <t>관교어린이도서관</t>
  </si>
  <si>
    <t>인천광역시 남구 인하로 452 (관교동 13-1)3층</t>
    <phoneticPr fontId="10" type="noConversion"/>
  </si>
  <si>
    <t>032-880-4836</t>
  </si>
  <si>
    <t>http://hnrl.namgu.incheon.kr/</t>
  </si>
  <si>
    <t>독정골어린이도서관</t>
  </si>
  <si>
    <t>인천광역시 남구 용현동인주대로 171번길 1(146-442)</t>
    <phoneticPr fontId="10" type="noConversion"/>
  </si>
  <si>
    <t>032-872-0043</t>
  </si>
  <si>
    <t>숭의어린이도서관</t>
  </si>
  <si>
    <t>인천광역시 남구 참외전로 304 (숭의동)</t>
  </si>
  <si>
    <t>032-882-0182</t>
  </si>
  <si>
    <t>쑥골어린이도서관</t>
  </si>
  <si>
    <t>인천광역시 남구 염전로202번길 49 (도화동)</t>
  </si>
  <si>
    <t>032-880-7992</t>
  </si>
  <si>
    <t>용비도서관</t>
  </si>
  <si>
    <t>인천광역시 미추홀구 토금남로 82 (용현동)</t>
  </si>
  <si>
    <t>032-881-2414</t>
  </si>
  <si>
    <t>이랑어린이도서관</t>
  </si>
  <si>
    <t>인천광역시 미추홀구 미추홀대로578번길 7 (주안동)</t>
  </si>
  <si>
    <t>032-427-2283</t>
  </si>
  <si>
    <t>http://hnrl.michu.incheon.kr/</t>
  </si>
  <si>
    <t>인천광역시립수봉도서관</t>
  </si>
  <si>
    <t>인천광역시 미추홀구 경인로 218 (도화동)</t>
  </si>
  <si>
    <t>032-870-9100</t>
  </si>
  <si>
    <t>http://www.imla.kr/sb</t>
  </si>
  <si>
    <t>장사래어린이도서관</t>
  </si>
  <si>
    <t>인천광역시 남구 숭의2동190-4</t>
    <phoneticPr fontId="10" type="noConversion"/>
  </si>
  <si>
    <t>032-886-5055</t>
  </si>
  <si>
    <t>학나래도서관</t>
  </si>
  <si>
    <t>인천광역시 미추홀구 한나루로 444 (학익동)2층</t>
  </si>
  <si>
    <t>032-728-6810</t>
  </si>
  <si>
    <t>http://hnrl.michu.incheon.kr</t>
  </si>
  <si>
    <t>2007</t>
  </si>
  <si>
    <t>서창도서관</t>
  </si>
  <si>
    <t>인천광역시 남동구 독곡로16번길 15 (서창동)</t>
  </si>
  <si>
    <t>032-453-5950</t>
  </si>
  <si>
    <t>http://www.namdonglib.go.kr/sclib/index.jsp</t>
  </si>
  <si>
    <t>소래도서관</t>
  </si>
  <si>
    <t>인천광역시 남동구 앵고개로 793 (논현동)</t>
  </si>
  <si>
    <t>032-453-5940</t>
  </si>
  <si>
    <t>http://www.namdonglib.go.kr/</t>
  </si>
  <si>
    <t>인천광역시미추홀도서관</t>
  </si>
  <si>
    <t>인천광역시 남동구 인주대로776번길 53 (구월동)</t>
  </si>
  <si>
    <t>032-462-3900</t>
  </si>
  <si>
    <t>http://www.michuhollib.go.kr</t>
  </si>
  <si>
    <t>1922</t>
  </si>
  <si>
    <t>송림도서관</t>
  </si>
  <si>
    <t>인천광역시 동구 새천년로 72 (송림동)동구 새천년로 72(송림동 45-125)</t>
  </si>
  <si>
    <t>032-770-6776</t>
  </si>
  <si>
    <t>http://songlimlib.icdonggu.go.kr</t>
  </si>
  <si>
    <t>인천광역시 부평구 주부토로254</t>
  </si>
  <si>
    <t>032-362-0261</t>
  </si>
  <si>
    <t>http://www.bppl.or.kr/gs</t>
  </si>
  <si>
    <t>부개도서관</t>
  </si>
  <si>
    <t>인천광역시 부평구 부일로83번길 46 (부개동)부일로 83번길 46 (부개2동 513-3)</t>
  </si>
  <si>
    <t>032-505-0062</t>
  </si>
  <si>
    <t>https://www.bppl.or.kr</t>
  </si>
  <si>
    <t>부개어린이도서관</t>
  </si>
  <si>
    <t>인천광역시 부평구 동수로 166 (부개동) 3, 4층166(3, 4층)</t>
  </si>
  <si>
    <t>032-505-1131</t>
  </si>
  <si>
    <t>https://www.bppl.or.kr/bugaech/index.do</t>
  </si>
  <si>
    <t>부평기적의도서관</t>
  </si>
  <si>
    <t>인천광역시 부평구 길주남로 166 (부개동)길주남로 166</t>
  </si>
  <si>
    <t>032-505-0612</t>
  </si>
  <si>
    <t>https://www.bppl.or.kr/miracle/index.do</t>
  </si>
  <si>
    <t>삼산도서관</t>
  </si>
  <si>
    <t>인천광역시 부평구 부평북로 445 (삼산동)</t>
  </si>
  <si>
    <t>032-330-7012</t>
  </si>
  <si>
    <t>http://www.bppl.or.kr/samsan</t>
  </si>
  <si>
    <t>청천도서관</t>
  </si>
  <si>
    <t>인천광역시 부평구 원길로 23(청천동)</t>
  </si>
  <si>
    <t>032-330-9171</t>
  </si>
  <si>
    <t>http://www.bppl.or.kr/</t>
  </si>
  <si>
    <t>검단도서관</t>
  </si>
  <si>
    <t>인천광역시 서구 완정로92번길 18 (마전동)</t>
  </si>
  <si>
    <t>032-561-4117</t>
  </si>
  <si>
    <t>http://www.issl.go.kr</t>
  </si>
  <si>
    <t>2004</t>
  </si>
  <si>
    <t>검암도서관</t>
  </si>
  <si>
    <t>인천광역시 서구 검암로20번길 20 (검암동)</t>
  </si>
  <si>
    <t>032-565-1610</t>
  </si>
  <si>
    <t>석남도서관</t>
  </si>
  <si>
    <t>인천광역시 서구 서달로137번길 6-12 (석남동)</t>
  </si>
  <si>
    <t>032-575-2600</t>
  </si>
  <si>
    <t>신석도서관</t>
  </si>
  <si>
    <t>인천광역시 서구 염곡로 299 (석남동)</t>
  </si>
  <si>
    <t>032-571-9457</t>
  </si>
  <si>
    <t>http://www.issl.go.kr/sslib</t>
  </si>
  <si>
    <t>심곡도서관</t>
  </si>
  <si>
    <t>인천광역시 서구 심곡로 31 (심곡동)</t>
  </si>
  <si>
    <t>032-568-0133</t>
  </si>
  <si>
    <t>http://www.issl.go.kr/</t>
  </si>
  <si>
    <t>인천광역시 청라국제도서관</t>
  </si>
  <si>
    <t>인천광역시 서구 담지로 24</t>
  </si>
  <si>
    <t>032-562-6823</t>
  </si>
  <si>
    <t>인천광역시 청라호수도서관</t>
  </si>
  <si>
    <t>인천광역시 서구 크리스탈로 59 (경서동)</t>
  </si>
  <si>
    <t>032-563-8125</t>
  </si>
  <si>
    <t>http://www.michuhollib.go.kr/hosu</t>
  </si>
  <si>
    <t>인천광역시마전도서관</t>
  </si>
  <si>
    <t>인천광역시 서구 원당대로 563 (마전동)</t>
  </si>
  <si>
    <t>032-590-2800</t>
  </si>
  <si>
    <t>동춘나래도서관</t>
  </si>
  <si>
    <t>인천광역시 연수구 봉재산로54번길 302층</t>
  </si>
  <si>
    <t>032-749-8240</t>
  </si>
  <si>
    <t>http://www.yspubliclib.go.kr</t>
  </si>
  <si>
    <t>선학별빛도서관</t>
  </si>
  <si>
    <t>인천광역시 연수구 넘말로 30 (선학동)</t>
  </si>
  <si>
    <t>032-749-6710</t>
  </si>
  <si>
    <t>송도국제어린이도서관</t>
  </si>
  <si>
    <t>인천광역시 연수구 컨벤시아대로 43 (송도동)2-1(컨벤시아대로 43)</t>
  </si>
  <si>
    <t>032-749-8220</t>
  </si>
  <si>
    <t>연수어린이도서관</t>
  </si>
  <si>
    <t>인천광역시 연수구 먼우금로164</t>
  </si>
  <si>
    <t>032-749-8200</t>
  </si>
  <si>
    <t>연수청학도서관</t>
  </si>
  <si>
    <t>인천광역시 연수구 솔샘로 146 (청학동)솔샘로 146(청학동 100-15)</t>
  </si>
  <si>
    <t>032-749-8270</t>
  </si>
  <si>
    <t>인천광역시 송도국제기구도서관</t>
  </si>
  <si>
    <t>인천광역시 연수구아트센터대로 175</t>
  </si>
  <si>
    <t>032-851-6650</t>
  </si>
  <si>
    <t>함박비류도서관</t>
  </si>
  <si>
    <t>인천광역시 연수구 함박안로 217</t>
  </si>
  <si>
    <t>032-749-6970</t>
  </si>
  <si>
    <t>해돋이도서관</t>
  </si>
  <si>
    <t>인천광역시 연수구 해돋이로 7 (송도동)</t>
  </si>
  <si>
    <t>032-749-6950</t>
  </si>
  <si>
    <t>옹진군</t>
  </si>
  <si>
    <t>백령도서관</t>
  </si>
  <si>
    <t>인천광역시 옹진군 백령로260</t>
  </si>
  <si>
    <t>032-899-3086</t>
  </si>
  <si>
    <t>2000</t>
  </si>
  <si>
    <t>꿈벗도서관</t>
  </si>
  <si>
    <t>인천광역시 중구 홍예문로32(송학동 3가 6-5)</t>
  </si>
  <si>
    <t>032-764-6111</t>
  </si>
  <si>
    <t>http://www.imla.kr/kb</t>
  </si>
  <si>
    <t>인천광역시 영종하늘도서관</t>
  </si>
  <si>
    <t>인천광역시 중구 하늘중앙로 132</t>
  </si>
  <si>
    <t>032-746-9137</t>
  </si>
  <si>
    <t>인천광역시 율목도서관</t>
  </si>
  <si>
    <t>인천광역시 중구 답동로24번길 17 (율목동)</t>
  </si>
  <si>
    <t>032-770-3800</t>
  </si>
  <si>
    <t>http://www.ymlib.or.kr</t>
  </si>
  <si>
    <t>인천광역시립영종도서관</t>
  </si>
  <si>
    <t>인천광역시 중구 영종대로 85 (운서동)</t>
  </si>
  <si>
    <t>032-745-6000</t>
  </si>
  <si>
    <t>http://www.imla.kr/yj/</t>
  </si>
  <si>
    <t>인천 소계</t>
  </si>
  <si>
    <t>광주</t>
  </si>
  <si>
    <t>광산구</t>
  </si>
  <si>
    <t>광주송정도서관</t>
  </si>
  <si>
    <t>광주광역시 광산구 송정공원로 8-13 (소촌동)송정도서관</t>
  </si>
  <si>
    <t>062-940-8900</t>
  </si>
  <si>
    <t>http://lib.gen.go.kr/songjung</t>
  </si>
  <si>
    <t>금호평생교육관</t>
  </si>
  <si>
    <t>광주광역시 남구 중앙로 15 (월산동)15</t>
  </si>
  <si>
    <t>062-360-6600</t>
  </si>
  <si>
    <t>http://lib.gen.go.kr/geumho/</t>
  </si>
  <si>
    <t>광주중앙도서관</t>
  </si>
  <si>
    <t>광주광역시 동구 장동로23-16 (광주중앙도서관)</t>
  </si>
  <si>
    <t>062-607-1300</t>
  </si>
  <si>
    <t>http://lib.gen.go.kr/jungang</t>
  </si>
  <si>
    <t>광주중앙도서관 분관 석봉도서관</t>
  </si>
  <si>
    <t>광주광역시 북구설죽로 315번길 8</t>
  </si>
  <si>
    <t>062-576-8104</t>
  </si>
  <si>
    <t>http://lib.gen.go.kr/seokbong/</t>
  </si>
  <si>
    <t>광주학생교육문화회관</t>
  </si>
  <si>
    <t>광주광역시 서구 상무민주로 61 쌍촌동61 광주학생교육문화회관</t>
  </si>
  <si>
    <t>062-380-8800</t>
  </si>
  <si>
    <t>http://lib.gen.go.kr/gecs/</t>
  </si>
  <si>
    <t>광주학생독립운동기념회관</t>
  </si>
  <si>
    <t>광주광역시 서구 학생독립로30 광주학생독립운동기념회관</t>
  </si>
  <si>
    <t>062-221-5500</t>
  </si>
  <si>
    <t>http://lib.gen.go.kr/student</t>
  </si>
  <si>
    <t>신가도서관</t>
  </si>
  <si>
    <t>광주광역시 광산구 신가로40번길 24 (신가동)24</t>
  </si>
  <si>
    <t>062-960-8290</t>
  </si>
  <si>
    <t>http://lib.gwangsan.go.kr</t>
  </si>
  <si>
    <t>운남어린이도서관</t>
  </si>
  <si>
    <t>광주광역시 광산구 목련로217번길 10</t>
    <phoneticPr fontId="10" type="noConversion"/>
  </si>
  <si>
    <t>062-960-8301</t>
  </si>
  <si>
    <t>이야기꽃도서관</t>
  </si>
  <si>
    <t>광주광역시 광산구 선운중앙로67번길 6 (선암동)선암동 516번지</t>
  </si>
  <si>
    <t>062-960-6813</t>
  </si>
  <si>
    <t>http://lib.gwangsan.go.kr/main/</t>
  </si>
  <si>
    <t>장덕도서관</t>
  </si>
  <si>
    <t>광주광역시 광산구 풍영로 179 장덕동광주광역시 광산구 풍영로 179 장덕동 장덕도서관</t>
  </si>
  <si>
    <t>062-960-3989</t>
  </si>
  <si>
    <t>http://lib.gwangsan.go.kr/</t>
  </si>
  <si>
    <t>첨단도서관</t>
  </si>
  <si>
    <t>광주광역시 광산구 임방울대로673-12 (첨단도서관)</t>
  </si>
  <si>
    <t>062-960-8297</t>
  </si>
  <si>
    <t>광주광역시립사직도서관</t>
  </si>
  <si>
    <t>광주광역시 남구 제중로 56 양림동사직도서관</t>
  </si>
  <si>
    <t>062-613-7783</t>
  </si>
  <si>
    <t>https://citylib.gwangju.kr</t>
  </si>
  <si>
    <t>광주남구문화정보도서관</t>
  </si>
  <si>
    <t>광주광역시 남구 봉선로 208 (봉선동)208 (봉선동) 문화정보도서관</t>
  </si>
  <si>
    <t>062-607-2521</t>
  </si>
  <si>
    <t>http://lib.namgu.gwangju.kr</t>
  </si>
  <si>
    <t>광주남구푸른길도서관</t>
  </si>
  <si>
    <t>광주광역시 남구 금당로140</t>
  </si>
  <si>
    <t>062-607-2531</t>
  </si>
  <si>
    <t>http://lib.namgu.gwangju.kr/</t>
  </si>
  <si>
    <t>남구 청소년도서관</t>
  </si>
  <si>
    <t>광주광역시 남구 제석로 100 (봉선동)남구 청소년도서관</t>
  </si>
  <si>
    <t>062-607-2541</t>
  </si>
  <si>
    <t>계림꿈나무도서관</t>
  </si>
  <si>
    <t>광주광역시 동구 경양로247번길 26 계림동26</t>
  </si>
  <si>
    <t>062-608-3920</t>
  </si>
  <si>
    <t>https://lib.donggu.kr/</t>
  </si>
  <si>
    <t>광주광역시립산수도서관</t>
  </si>
  <si>
    <t>광주광역시 동구 경양로355</t>
    <phoneticPr fontId="10" type="noConversion"/>
  </si>
  <si>
    <t>062-613-7812</t>
  </si>
  <si>
    <t>http://www.citylib.gwangju.kr</t>
  </si>
  <si>
    <t>광주광역시립무등도서관</t>
  </si>
  <si>
    <t>광주광역시 북구면앙로 130 (구 : 우산동 213-4)</t>
  </si>
  <si>
    <t>062-613-7753</t>
  </si>
  <si>
    <t>광주북구운암도서관</t>
  </si>
  <si>
    <t>광주광역시 북구 북문대로 118 (운암동)운암도서관</t>
  </si>
  <si>
    <t>062-410-6956</t>
  </si>
  <si>
    <t>http://ilgoklib.bukgu.gwangju.kr/main/main_u.php</t>
  </si>
  <si>
    <t>광주북구일곡도서관</t>
  </si>
  <si>
    <t>광주광역시 북구 일곡택지로 55 (일곡동)일곡도서관</t>
  </si>
  <si>
    <t>062-410-6889</t>
  </si>
  <si>
    <t>http://ilgoklib.bukgu.gwangju.kr</t>
  </si>
  <si>
    <t>양산도서관</t>
  </si>
  <si>
    <t>광주광역시 북구 하서로 299 (양산동)</t>
  </si>
  <si>
    <t>062-410-8249</t>
  </si>
  <si>
    <t>https://lib.bukgu.gwangju.kr</t>
  </si>
  <si>
    <t>광주서구공공도서관</t>
  </si>
  <si>
    <t>광주광역시 서구 금호동789번지 서구문화센터 3층 서구공공도서관</t>
  </si>
  <si>
    <t>062-654-4306</t>
  </si>
  <si>
    <t>http://lib.seogu.gwangju.kr/</t>
  </si>
  <si>
    <t>상록도서관</t>
  </si>
  <si>
    <t>광주광역시 서구 상무대로1171번길 11 농성동1171번길 11</t>
  </si>
  <si>
    <t>062-350-4591</t>
  </si>
  <si>
    <t>http://www.seogu.gwangju.kr/library</t>
  </si>
  <si>
    <t>어린이생태학습도서관</t>
  </si>
  <si>
    <t>광주광역시 서구 풍암공원로 8 (풍암동)풍암공원로8</t>
  </si>
  <si>
    <t>062-350-4584</t>
  </si>
  <si>
    <t>광주 소계</t>
  </si>
  <si>
    <t>대전</t>
  </si>
  <si>
    <t>대전학생교육문화원 부설 산성도서관</t>
  </si>
  <si>
    <t>대전광역시 중구산서로 62번길 53 사정동</t>
    <phoneticPr fontId="10" type="noConversion"/>
  </si>
  <si>
    <t>042-220-0700</t>
  </si>
  <si>
    <t>http://sslib.djsch.kr/</t>
  </si>
  <si>
    <t>대전학생교육문화원</t>
  </si>
  <si>
    <t>대전광역시 중구 동서대로1360 (목동 126번지) 대전학생교육문화원</t>
  </si>
  <si>
    <t>042-229-1438</t>
  </si>
  <si>
    <t>http://dsecc.djsch.kr</t>
  </si>
  <si>
    <t>대덕구</t>
  </si>
  <si>
    <t>송촌도서관</t>
  </si>
  <si>
    <t>대전광역시 대덕구 송촌로 59 송촌동송촌도서관</t>
  </si>
  <si>
    <t>042-608-5513</t>
  </si>
  <si>
    <t>http://lib.daedeok.go.kr</t>
  </si>
  <si>
    <t>신탄진도서관</t>
  </si>
  <si>
    <t>대전광역시 대덕구 신탄진동로64 신탄진도서관</t>
  </si>
  <si>
    <t>042-608-5511</t>
  </si>
  <si>
    <t>안산도서관</t>
  </si>
  <si>
    <t>대전광역시 대덕구 계족로663번길 25 법동25 안산도서관</t>
  </si>
  <si>
    <t>042-608-5512</t>
  </si>
  <si>
    <t>가양도서관</t>
  </si>
  <si>
    <t>대전광역시 동구 가양동우암로 277번길 72가양2동 22-4</t>
    <phoneticPr fontId="10" type="noConversion"/>
  </si>
  <si>
    <t>042-259-7081</t>
  </si>
  <si>
    <t>https://www.donggu.go.kr/dg/lib</t>
  </si>
  <si>
    <t>대전동구가오도서관</t>
  </si>
  <si>
    <t>대전광역시 동구 동구청로 147 가오동가오동, 동구청</t>
  </si>
  <si>
    <t>042-259-7051</t>
  </si>
  <si>
    <t>https://www.donggu.go.kr/dg/lib/contents/628</t>
  </si>
  <si>
    <t>대전동구용운도서관</t>
  </si>
  <si>
    <t>대전광역시 동구 새울로68번길 23-23 (용운동)새울로 68번길 23-23</t>
  </si>
  <si>
    <t>042-259-7021</t>
  </si>
  <si>
    <t>http://yongunlib.donggu.go.kr</t>
  </si>
  <si>
    <t>대전동구판암도서관</t>
  </si>
  <si>
    <t>대전광역시 동구 옥천로180번길 20 판암동옥천로 180번길 20판암동</t>
  </si>
  <si>
    <t>042-259-7071</t>
  </si>
  <si>
    <t>http://panamlib.donggu.go.kr/</t>
  </si>
  <si>
    <t>무지개도서관</t>
  </si>
  <si>
    <t>대전광역시 동구 동부로 56-22 판암동무지개도서관</t>
  </si>
  <si>
    <t>042-259-7041</t>
  </si>
  <si>
    <t>https://www.donggu.go.kr</t>
  </si>
  <si>
    <t>자양도서관</t>
  </si>
  <si>
    <t>대전광역시 동구 백룡로 16 (자양동)60-1 자양도서관</t>
  </si>
  <si>
    <t>042-259-7422</t>
  </si>
  <si>
    <t>http://www.donggu.go.kr/home/jumin_011111.do</t>
  </si>
  <si>
    <t>홍도도서관</t>
  </si>
  <si>
    <t>대전광역시 동구 동산초교로34번길 56 홍도동홍도도서관3~4층</t>
  </si>
  <si>
    <t>042-259-7571</t>
  </si>
  <si>
    <t>https://www.donggu.go.kr/dg/kor/contents/620</t>
  </si>
  <si>
    <t>가수원도서관</t>
  </si>
  <si>
    <t>대전광역시 서구 가수원로91-11 (가수원도서관)</t>
  </si>
  <si>
    <t>042-288-4773</t>
  </si>
  <si>
    <t>http://www.seogu.go.kr/learning/gasuwonlib/index.do</t>
  </si>
  <si>
    <t>갈마도서관</t>
  </si>
  <si>
    <t>대전광역시 서구 신갈마로127번길 138</t>
  </si>
  <si>
    <t>042-288-4740</t>
  </si>
  <si>
    <t>http://www.seogu.go.kr/learning/galmalib</t>
  </si>
  <si>
    <t>대전둔산도서관</t>
  </si>
  <si>
    <t>대전광역시 서구 청사로 263 (둔산동)263 (둔산도서관)</t>
  </si>
  <si>
    <t>042-288-4800</t>
  </si>
  <si>
    <t>http://www.seogu.go.kr/learning/dunsanlib/index.do</t>
  </si>
  <si>
    <t>대전광역시 서구 정림동로25, 서구어린이도서관</t>
  </si>
  <si>
    <t>042-288-4830</t>
  </si>
  <si>
    <t>http://www.seogu.go.kr/learning/childlib/index.do</t>
  </si>
  <si>
    <t>월평도서관</t>
  </si>
  <si>
    <t>대전광역시 서구 한밭대로 664 갈마동월평도서관</t>
  </si>
  <si>
    <t>042-288-4870</t>
  </si>
  <si>
    <t>https://www.seogu.go.kr/learning/wolpyeonglib/index.do</t>
  </si>
  <si>
    <t>유성구</t>
  </si>
  <si>
    <t>관평도서관</t>
  </si>
  <si>
    <t>대전광역시 유성구 테크노4로131</t>
    <phoneticPr fontId="10" type="noConversion"/>
  </si>
  <si>
    <t>042-716-0350</t>
  </si>
  <si>
    <t>http://www.gplib.or.kr/</t>
  </si>
  <si>
    <t>구암도서관</t>
  </si>
  <si>
    <t>대전광역시 유성구 유성대로626번길 57 (구암동)(구암동 621-7) 구암도서관</t>
  </si>
  <si>
    <t>042-601-6630</t>
  </si>
  <si>
    <t>http://lib.yuseong.go.kr/</t>
  </si>
  <si>
    <t>구즉도서관</t>
  </si>
  <si>
    <t>대전광역시 유성구 와룡로37번길 20 (송강동)구즉도서관</t>
  </si>
  <si>
    <t>042-601-6510</t>
  </si>
  <si>
    <t>http://gjlibrary.yuseong.go.kr</t>
  </si>
  <si>
    <t>노은도서관</t>
  </si>
  <si>
    <t>대전광역시 유성구 지족동871-6</t>
    <phoneticPr fontId="10" type="noConversion"/>
  </si>
  <si>
    <t>042-601-6610</t>
  </si>
  <si>
    <t>원신흥도서관</t>
  </si>
  <si>
    <t>대전광역시 유성구 원신흥남로 59 원신흥동원신흥도서관</t>
  </si>
  <si>
    <t>042-601-6970</t>
  </si>
  <si>
    <t>유성도서관</t>
  </si>
  <si>
    <t>대전광역시 유성구 가정동37번지(대덕대로 507-38)</t>
    <phoneticPr fontId="10" type="noConversion"/>
  </si>
  <si>
    <t>042-601-6530</t>
  </si>
  <si>
    <t>http://library.yuseong.go.kr/</t>
  </si>
  <si>
    <t>진잠도서관</t>
  </si>
  <si>
    <t>대전광역시 유성구 원내동83번지</t>
    <phoneticPr fontId="10" type="noConversion"/>
  </si>
  <si>
    <t>042-601-6592</t>
  </si>
  <si>
    <t>대전광역시한밭도서관</t>
  </si>
  <si>
    <t>대전광역시 중구 서문로 10 문화동한밭도서관</t>
  </si>
  <si>
    <t>042-270-7420</t>
  </si>
  <si>
    <t>https://www.daejeon.go.kr/hanbatlibrary/index.do</t>
  </si>
  <si>
    <t>대전 소계</t>
  </si>
  <si>
    <t>울산</t>
  </si>
  <si>
    <t>울산남부도서관</t>
  </si>
  <si>
    <t>울산광역시 남구 거마로13번길 6 옥동거마로 13번길 6</t>
  </si>
  <si>
    <t>052-259-7570</t>
  </si>
  <si>
    <t>http://www.usnl.or.kr</t>
  </si>
  <si>
    <t>울산동부도서관</t>
  </si>
  <si>
    <t>울산광역시 동구 봉수로 505 (서부동)505 (울산동부도서관)</t>
  </si>
  <si>
    <t>052-241-2300</t>
  </si>
  <si>
    <t>http://www.usdl.or.kr</t>
  </si>
  <si>
    <t>울주군</t>
  </si>
  <si>
    <t>울주도서관</t>
  </si>
  <si>
    <t>울산광역시 울주군 언양읍 언양로 109울주도서관</t>
  </si>
  <si>
    <t>052-255-8162</t>
  </si>
  <si>
    <t>http://www.usul.or.kr</t>
  </si>
  <si>
    <t>울산중부도서관</t>
  </si>
  <si>
    <t>울산광역시 중구 시계탑거리 38 2~3층지상 2~3층 울산중부도서관</t>
  </si>
  <si>
    <t>052-210-6504</t>
  </si>
  <si>
    <t>http://www.usjl.or.kr</t>
  </si>
  <si>
    <t>옥현어린이도서관</t>
  </si>
  <si>
    <t>울산광역시 남구 옥현로58번길40</t>
  </si>
  <si>
    <t>052-226-2372</t>
  </si>
  <si>
    <t>http://book.ulsannamgu.go.kr</t>
  </si>
  <si>
    <t>울산남구도산도서관</t>
  </si>
  <si>
    <t>울산광역시 남구 야음동576-10울산남구 번영로 54번길6</t>
    <phoneticPr fontId="10" type="noConversion"/>
  </si>
  <si>
    <t>052-226-5710</t>
  </si>
  <si>
    <t>http://ulsannamgu.go.kr/library/main.do</t>
  </si>
  <si>
    <t>울산남구신복도서관</t>
  </si>
  <si>
    <t>울산광역시 남구 신복로72번길 18-13 무거동18-13</t>
  </si>
  <si>
    <t>052-226-2365</t>
  </si>
  <si>
    <t>http://www.ulsannamgu.go.kr/library/</t>
  </si>
  <si>
    <t>울산도서관</t>
  </si>
  <si>
    <t>울산광역시 남구 꽃대나리로 140 여천동울산도서관</t>
  </si>
  <si>
    <t>052-266-5670</t>
  </si>
  <si>
    <t>http://library.ulsan.go.kr</t>
  </si>
  <si>
    <t>농소1동도서관</t>
  </si>
  <si>
    <t>울산광역시 북구 동대15길 27 (호계동)(농소1동도서관)</t>
  </si>
  <si>
    <t>052-241-7430</t>
  </si>
  <si>
    <t>https://usbl.bukgu.ulsan.kr/</t>
  </si>
  <si>
    <t>매곡도서관</t>
  </si>
  <si>
    <t>울산광역시 북구 매곡로 138-19 (매곡동)매곡도서관</t>
  </si>
  <si>
    <t>052-241-7472</t>
  </si>
  <si>
    <t>http://www.usbl.bukgu.ulsan.kr</t>
  </si>
  <si>
    <t>명촌어린이도서관</t>
  </si>
  <si>
    <t>울산광역시 북구 명촌12길 11 (명촌동)명촌문화센터 4층</t>
  </si>
  <si>
    <t>052-241-7460</t>
  </si>
  <si>
    <t>염포양정도서관</t>
  </si>
  <si>
    <t>울산광역시 북구 염포로685-1 (염포동)</t>
  </si>
  <si>
    <t>052-241-7450</t>
  </si>
  <si>
    <t>http://www.usbl.or.kr</t>
  </si>
  <si>
    <t>울산농소3동도서관</t>
  </si>
  <si>
    <t>울산광역시 북구 아진1로 47 (천곡동)47 (농소3동도서관)</t>
  </si>
  <si>
    <t>052-241-7440</t>
  </si>
  <si>
    <t>https://usbl.bukgu.ulsan.kr</t>
  </si>
  <si>
    <t>울산북구기적의도서관</t>
  </si>
  <si>
    <t>울산광역시 북구 이화5길29-13 (기적의도서관)</t>
  </si>
  <si>
    <t>052-241-7420</t>
  </si>
  <si>
    <t>울산북구중앙도서관</t>
  </si>
  <si>
    <t>울산광역시 북구 두부곡1길 9 (연암동)울산북구중앙도서관</t>
  </si>
  <si>
    <t>052-241-7407</t>
  </si>
  <si>
    <t>울주선바위도서관</t>
  </si>
  <si>
    <t>울산광역시 울주군 범서읍 점촌3길 40점촌3길 40</t>
  </si>
  <si>
    <t>052-211-5773</t>
  </si>
  <si>
    <t>http://uljulib.ulju.ulsan.kr</t>
  </si>
  <si>
    <t>울주옹기종기도서관</t>
  </si>
  <si>
    <t>울산광역시 울주군 온양읍 온양로 38-1옹기종기도서관</t>
  </si>
  <si>
    <t>052-239-7413</t>
  </si>
  <si>
    <t>울주천상도서관</t>
  </si>
  <si>
    <t>울산광역시 울주군 범서읍 천상길 60울주천상도서관</t>
  </si>
  <si>
    <t>052-204-1242</t>
  </si>
  <si>
    <t>약숫골도서관</t>
  </si>
  <si>
    <t>울산광역시 중구 평산4길 38 약사동약사동주민센터</t>
  </si>
  <si>
    <t>052-290-4170</t>
  </si>
  <si>
    <t>http://lib.junggu.ulsan.kr</t>
  </si>
  <si>
    <t>울산 소계</t>
  </si>
  <si>
    <t>세종</t>
  </si>
  <si>
    <t>세종시</t>
  </si>
  <si>
    <t>세종특별자치시평생교육학습관</t>
  </si>
  <si>
    <t>세종특별자치시 문화2길25번지(침산리 67번지)</t>
  </si>
  <si>
    <t>044-410-1441</t>
  </si>
  <si>
    <t>http://www.sjle.go.kr</t>
  </si>
  <si>
    <t>고운남측도서관</t>
  </si>
  <si>
    <t>세종특별자치시 마음로 64 고운동고운동 남측 복합커뮤니티센터 별관 3층 도서관</t>
  </si>
  <si>
    <t>044-301-7261</t>
  </si>
  <si>
    <t>https://lib.sejong.go.kr:8443</t>
  </si>
  <si>
    <t>고운동도서관</t>
  </si>
  <si>
    <t>세종특별자치시 마음로 284 (고운동)고운동복합커뮤니티센터 5층</t>
  </si>
  <si>
    <t>044-301-6661</t>
  </si>
  <si>
    <t>http://lib.sejong.go.kr/</t>
  </si>
  <si>
    <t>다정동도서관</t>
  </si>
  <si>
    <t>세종특별자치시 다정남3로 10</t>
  </si>
  <si>
    <t>044-301-7163</t>
  </si>
  <si>
    <t>https://lib.sejong.go.kr:8443/main.do</t>
  </si>
  <si>
    <t>대평동도서관</t>
  </si>
  <si>
    <t>세종특별자치시 대평1길 10 (대평동)4층 도서관</t>
  </si>
  <si>
    <t>044-301-6961</t>
  </si>
  <si>
    <t>http://lib.sejong.go.kr</t>
  </si>
  <si>
    <t>도담동도서관</t>
  </si>
  <si>
    <t>세종특별자치시 보람로77 (도담동 주민센터)</t>
  </si>
  <si>
    <t>044-301-6263</t>
  </si>
  <si>
    <t>보람동도서관</t>
  </si>
  <si>
    <t>세종특별자치시 호려울로 42 (보람동)보람동 복합커뮤니티센터 5층</t>
  </si>
  <si>
    <t>044-301-6761</t>
  </si>
  <si>
    <t>새롬동도서관</t>
  </si>
  <si>
    <t>세종특별자치시 새롬중앙로 44 (새롬동)4층 도서관</t>
  </si>
  <si>
    <t>044-301-6861</t>
  </si>
  <si>
    <t>소담동도서관</t>
  </si>
  <si>
    <t>세종특별자치시 한누리대로 2023 (소담동)소담동 복컴 4층 도서관</t>
  </si>
  <si>
    <t>044-301-7061</t>
  </si>
  <si>
    <t>아름동도서관</t>
  </si>
  <si>
    <t>세종특별자치시  보듬3로114 아름동 주민센터내 4층 아름동 도서관</t>
  </si>
  <si>
    <t>044-301-6362</t>
  </si>
  <si>
    <t>종촌동도서관</t>
  </si>
  <si>
    <t>세종특별자치시  도움3로 125 (종촌동)종촌동복합커뮤니티센터 5층</t>
  </si>
  <si>
    <t>044-301-6461</t>
  </si>
  <si>
    <t>한솔동도서관</t>
  </si>
  <si>
    <t>세종특별자치시  노을3로85, 한솔동주민자치센터 도서관</t>
  </si>
  <si>
    <t>044-301-6161</t>
  </si>
  <si>
    <t>http://www.lib.sejong.go.kr</t>
  </si>
  <si>
    <t>세종 소계</t>
  </si>
  <si>
    <t>과천시</t>
  </si>
  <si>
    <t>경기과천교육도서관</t>
  </si>
  <si>
    <t>경기도 과천시 도서관길 36 (별양동)36 (경기도립도서관)</t>
  </si>
  <si>
    <t>02-3677-0371</t>
  </si>
  <si>
    <t>http://www.kwalib.kr</t>
  </si>
  <si>
    <t>광주시</t>
  </si>
  <si>
    <t>경기광주교육도서관</t>
  </si>
  <si>
    <t>경기도 광주시 경안안길58번길 3 (경안동)경기도 광주시 경안동 47-1 경기광주교육도서관</t>
  </si>
  <si>
    <t>031-768-6921</t>
  </si>
  <si>
    <t>http://www.gjlib.or.kr</t>
  </si>
  <si>
    <t>김포시</t>
  </si>
  <si>
    <t>경기김포교육도서관</t>
  </si>
  <si>
    <t>경기도 김포시 봉화로 68경기김포교육도서관</t>
  </si>
  <si>
    <t>031-985-3536</t>
  </si>
  <si>
    <t>http://www.gimpolib.or.kr</t>
  </si>
  <si>
    <t>성남시</t>
    <phoneticPr fontId="10" type="noConversion"/>
  </si>
  <si>
    <t>경기성남교육도서관</t>
  </si>
  <si>
    <t>경기도 성남시 수정구 공원로370번길 26 (신흥동)26 (경기성남교육도서관)</t>
  </si>
  <si>
    <t>031-730-3500</t>
  </si>
  <si>
    <t>http://www.snlib.or.kr</t>
  </si>
  <si>
    <t>수원시</t>
    <phoneticPr fontId="10" type="noConversion"/>
  </si>
  <si>
    <t>경기중앙교육도서관</t>
  </si>
  <si>
    <t>경기도 수원시 장안구 조원로 18 조원동 495경기중앙교육도서관</t>
  </si>
  <si>
    <t>031-240-4064</t>
  </si>
  <si>
    <t>http://www.gglib.or.kr</t>
  </si>
  <si>
    <t>경기평생교육학습관</t>
  </si>
  <si>
    <t>경기도 수원시 권선구 권중로 55 (권선동)경기평생교육학습관</t>
  </si>
  <si>
    <t>031-259-1028</t>
  </si>
  <si>
    <t>http://www.gglec.go.kr/</t>
  </si>
  <si>
    <t>여주시</t>
  </si>
  <si>
    <t>경기여주가남교육도서관</t>
  </si>
  <si>
    <t>경기도 여주시 가남읍 태평2길 28-7경기여주가남교육도서관</t>
  </si>
  <si>
    <t>031-882-1066</t>
  </si>
  <si>
    <t>http://www.gnlib.or.kr</t>
  </si>
  <si>
    <t>의정부시</t>
  </si>
  <si>
    <t>경기의정부교육도서관</t>
  </si>
  <si>
    <t>경기도 의정부시 체육로 265-25 (녹양동)70-1 번지 (경기도 의정부시 체육로 265-25)</t>
  </si>
  <si>
    <t>031-836-9582</t>
  </si>
  <si>
    <t>http://www.ujblib.or.kr</t>
  </si>
  <si>
    <t>평택시</t>
  </si>
  <si>
    <t>경기평택교육도서관</t>
  </si>
  <si>
    <t>경기도 평택시 서정북로 125번길 103 (서정동 770번지)서정북로 125번길 103 (서정동 770번지)</t>
  </si>
  <si>
    <t>031-665-4208</t>
  </si>
  <si>
    <t>http://www.ptlib.or.kr</t>
  </si>
  <si>
    <t>포천시</t>
  </si>
  <si>
    <t>경기포천교육도서관</t>
  </si>
  <si>
    <t>경기도 포천시 신읍동33중앙로 92-6</t>
  </si>
  <si>
    <t>031-531-8751</t>
  </si>
  <si>
    <t>http://www.pclib.or.kr</t>
  </si>
  <si>
    <t>화성시</t>
  </si>
  <si>
    <t>경기화성교육도서관</t>
  </si>
  <si>
    <t>경기도 화성시 향남읍 발안로 85-10경기도 화성시 향남읍 도이리 203-12 경기화성교육도서관</t>
  </si>
  <si>
    <t>031-369-5700</t>
  </si>
  <si>
    <t>http://hslib.or.kr/</t>
  </si>
  <si>
    <t>고양시</t>
  </si>
  <si>
    <t>한국장학재단-은행권 제1호 대학생연합생활관 인성교육관 도서관</t>
  </si>
  <si>
    <t>경기도 고양시 덕양구 원흥 1로 23 대학생연합생활관 인성교육관</t>
  </si>
  <si>
    <t>031-920-7219</t>
  </si>
  <si>
    <t>http://dormlib.kosaf.go.kr/</t>
  </si>
  <si>
    <t>부천시</t>
  </si>
  <si>
    <t>만화도서관</t>
  </si>
  <si>
    <t>경기도 부천시 길주로 1 (상동)한국만화박물관 2층 만화도서관</t>
  </si>
  <si>
    <t>032-320-3055</t>
  </si>
  <si>
    <t>http://www.komacon.kr/comicsmuseum/library/room.asp</t>
  </si>
  <si>
    <t>수원시</t>
  </si>
  <si>
    <t>화홍어린이도서관</t>
  </si>
  <si>
    <t>경기도 수원시 팔달구 수원천로 361 (북수동)유가심인당</t>
  </si>
  <si>
    <t>031-254-2585</t>
  </si>
  <si>
    <t>http://www.suwonlib.go.kr/hwahong</t>
  </si>
  <si>
    <t>용인시</t>
  </si>
  <si>
    <t>경기도 용인시 수지구 수풍로116번길 22 동천동느티나무도서관</t>
  </si>
  <si>
    <t>031-262-3494</t>
  </si>
  <si>
    <t>http://www.neutinamu.org</t>
  </si>
  <si>
    <t>가평군</t>
  </si>
  <si>
    <t>가평군립청평도서관</t>
  </si>
  <si>
    <t>경기도 가평군 청평면 은고개로 3131</t>
  </si>
  <si>
    <t>031-580-4330</t>
  </si>
  <si>
    <t>http://www.gaplib.go.kr</t>
  </si>
  <si>
    <t>가평군조종도서관</t>
  </si>
  <si>
    <t>경기도 가평군 조종면 조종희망로 2622 (가평조종도서관)</t>
  </si>
  <si>
    <t>031-580-4301</t>
  </si>
  <si>
    <t>https://www.gaplib.or.kr</t>
  </si>
  <si>
    <t>가평군중앙도서관</t>
  </si>
  <si>
    <t>경기도 가평군 가평읍 문화로 187가평군 한석봉도서관</t>
  </si>
  <si>
    <t>031-580-4679</t>
  </si>
  <si>
    <t>1985</t>
  </si>
  <si>
    <t>설악도서관</t>
  </si>
  <si>
    <t>경기도 가평군 설악면 자잠로 6565 (가평설악도서관)</t>
  </si>
  <si>
    <t>031-580-4313</t>
  </si>
  <si>
    <t>http://gaplib.or.kr</t>
  </si>
  <si>
    <t>고양시립 신원도서관</t>
  </si>
  <si>
    <t>경기도 고양시 덕양구 신원2로24 (신원동)</t>
  </si>
  <si>
    <t>031-8075-9340</t>
  </si>
  <si>
    <t>http://www.goyanglib.or.kr</t>
  </si>
  <si>
    <t>고양시립가좌도서관</t>
  </si>
  <si>
    <t>경기도 고양시 일산서구 가좌3로 16 (가좌동)(가좌동, 구 388-24번지) 2층 ~ 4층</t>
  </si>
  <si>
    <t>031-8075-9380</t>
  </si>
  <si>
    <t>고양시립대화도서관</t>
  </si>
  <si>
    <t>경기도 고양시 일산서구 일산로689 (대화도서관)</t>
  </si>
  <si>
    <t>031-8075-9122</t>
  </si>
  <si>
    <t>고양시립덕이도서관</t>
  </si>
  <si>
    <t>경기도 고양시 일산서구하이파크로 128</t>
  </si>
  <si>
    <t>031-8075-9312</t>
  </si>
  <si>
    <t>고양시립마두도서관</t>
  </si>
  <si>
    <t>경기도 고양시 일산동구 일산로355 (고양시립마두도서관)</t>
  </si>
  <si>
    <t>031-8075-9064</t>
  </si>
  <si>
    <t>고양시립백석도서관</t>
  </si>
  <si>
    <t>경기도 고양시 일산동구 일산로118 (시립백석도서관)</t>
  </si>
  <si>
    <t>031-8075-9090</t>
  </si>
  <si>
    <t>고양시립삼송도서관</t>
  </si>
  <si>
    <t>경기도 고양시 덕양구 덕수천1로 73 (삼송동)고양시립삼송도서관</t>
  </si>
  <si>
    <t>031-8075-9360</t>
  </si>
  <si>
    <t>고양시립식사도서관</t>
  </si>
  <si>
    <t>경기도 고양시 일산동구 위시티 2로 43-6 (식사동 1562)</t>
    <phoneticPr fontId="10" type="noConversion"/>
  </si>
  <si>
    <t>031-8075-9190</t>
  </si>
  <si>
    <t>고양시립아람누리도서관</t>
  </si>
  <si>
    <t>경기도 고양시 일산동구 중앙로 1286 (마두동)1286 (고양시립아람누리도서관)</t>
  </si>
  <si>
    <t>031-8075-9038</t>
  </si>
  <si>
    <t>고양시립원당도서관</t>
  </si>
  <si>
    <t>경기도 고양시 덕양구 호국로790번길 87 (성사동)87 (원당도서관)</t>
  </si>
  <si>
    <t>031-8075-9255</t>
  </si>
  <si>
    <t>고양시립일산도서관</t>
  </si>
  <si>
    <t>경기도 고양시 일산서구 고양대로 586-65 (일산동)고양시립일산도서관</t>
  </si>
  <si>
    <t>031-8075-9368</t>
  </si>
  <si>
    <t>https://www.goyanglib.or.kr</t>
  </si>
  <si>
    <t>고양시립주엽어린이도서관</t>
  </si>
  <si>
    <t>경기도 고양시 일산서구 주엽로104</t>
  </si>
  <si>
    <t>031-8075-9168</t>
  </si>
  <si>
    <t>고양시립풍동도서관</t>
  </si>
  <si>
    <t>경기도 고양시 일산동구 숲속마을로108</t>
  </si>
  <si>
    <t>031-8075-9148</t>
  </si>
  <si>
    <t>고양시립한뫼도서관</t>
  </si>
  <si>
    <t>경기도 고양시 일산서구 탄중로 284 (일산동)284 (일산동, 한뫼도서관)</t>
  </si>
  <si>
    <t>031-8075-9115</t>
  </si>
  <si>
    <t>고양시립행신도서관</t>
  </si>
  <si>
    <t>경기도 고양시 덕양구 행당로33번길25 6 (고양시립행신도서관)</t>
  </si>
  <si>
    <t>031-8075-9232</t>
  </si>
  <si>
    <t>고양시립행신어린이도서관</t>
  </si>
  <si>
    <t>경기도 고양시 덕양구 소원로181번길42</t>
  </si>
  <si>
    <t>031-8075-9271</t>
  </si>
  <si>
    <t>http://www.goyanglib.or.kr/center/main/index.asp</t>
  </si>
  <si>
    <t>고양시립화정도서관</t>
  </si>
  <si>
    <t>경기도 고양시 덕양구 은빛로77번길 8 (화정동)8 (고양시립화정도서관)</t>
  </si>
  <si>
    <t>031-8075-9206</t>
  </si>
  <si>
    <t>http://www.goyanglib.or.kr/</t>
  </si>
  <si>
    <t>고양시립화정어린이도서관</t>
  </si>
  <si>
    <t>경기도 고양시 덕양구 화신로 323 (화정동)323 (시립화정어린이도서관)</t>
  </si>
  <si>
    <t>031-8075-9292</t>
  </si>
  <si>
    <t>과천시문원도서관</t>
  </si>
  <si>
    <t>경기도 과천시 문원로 104 (문원동)문원도서관</t>
  </si>
  <si>
    <t>02-2150-3080</t>
  </si>
  <si>
    <t>http://www.gclib.go.kr</t>
  </si>
  <si>
    <t>과천시정보과학도서관</t>
  </si>
  <si>
    <t>경기도 과천시 중앙로 24 (갈현동)과천시정보과학도서관</t>
  </si>
  <si>
    <t>02-2150-3008</t>
  </si>
  <si>
    <t>광명시</t>
  </si>
  <si>
    <t>광명시 광명도서관</t>
  </si>
  <si>
    <t>경기도 광명시 원광명안로 48 (광명동)48 (광명시광명도서관)</t>
  </si>
  <si>
    <t>02-2680-5422</t>
  </si>
  <si>
    <t>http://gmlib.gm.go.kr</t>
  </si>
  <si>
    <t>광명시소하도서관</t>
  </si>
  <si>
    <t>경기도 광명시 소하일로7 광명시소하도서관</t>
  </si>
  <si>
    <t>02-2680-0930</t>
  </si>
  <si>
    <t>http://www.gmlib.or.kr</t>
  </si>
  <si>
    <t>광명시연서도서관</t>
  </si>
  <si>
    <t>경기도 광명시 연서일로 10 (철산동)광명시 연서일로 10, 연서도서관</t>
  </si>
  <si>
    <t>02-2680-6630</t>
  </si>
  <si>
    <t>광명시철산도서관</t>
  </si>
  <si>
    <t>경기도 광명시 철산로56</t>
  </si>
  <si>
    <t>02-2680-6820</t>
  </si>
  <si>
    <t>https://gmlib.gm.go.kr</t>
  </si>
  <si>
    <t>광명시충현도서관</t>
  </si>
  <si>
    <t>경기도 광명시 충현로42번길 19 (소하동)광명시충현도서관</t>
  </si>
  <si>
    <t>02-2680-6111</t>
  </si>
  <si>
    <t>광명시하안도서관</t>
  </si>
  <si>
    <t>경기도 광명시 철망산로 46 (하안동)철망산로 46 (하안도서관)</t>
  </si>
  <si>
    <t>02-2680-2874</t>
  </si>
  <si>
    <t>1993</t>
  </si>
  <si>
    <t>곤지암도서관</t>
  </si>
  <si>
    <t>경기도 광주시 곤지암로11번길47 (곤지암공공도서관)</t>
  </si>
  <si>
    <t>031-760-5666</t>
  </si>
  <si>
    <t>http://lib.gjcity.go.kr</t>
  </si>
  <si>
    <t>광주시립중앙도서관</t>
  </si>
  <si>
    <t>경기도 광주시 문화로82 (시립도서관)</t>
  </si>
  <si>
    <t>031-760-5674</t>
  </si>
  <si>
    <t>능평도서관</t>
  </si>
  <si>
    <t>경기도 광주시 오포읍 창뜰아랫길 6능평도서관</t>
  </si>
  <si>
    <t>031-760-5912</t>
  </si>
  <si>
    <t>오포도서관</t>
  </si>
  <si>
    <t>경기도 광주시 오포읍 오포로 885885 (오포공공도서관)</t>
  </si>
  <si>
    <t>031-760-5697</t>
  </si>
  <si>
    <t>초월도서관</t>
  </si>
  <si>
    <t>경기도 광주시 무들로3-26(대쌍령리 253-15번지)</t>
  </si>
  <si>
    <t>031-760-5688</t>
  </si>
  <si>
    <t>http://lib.gjcity.go.kr/</t>
  </si>
  <si>
    <t>구리시</t>
  </si>
  <si>
    <t>구리시교문도서관</t>
  </si>
  <si>
    <t>경기도 구리시 안골로30번길 45</t>
  </si>
  <si>
    <t>031-550-2593</t>
  </si>
  <si>
    <t>http://www.gurilib.go.kr</t>
  </si>
  <si>
    <t>구리시립토평도서관</t>
  </si>
  <si>
    <t>경기도 구리시 장자대로 140 (토평동)토평도서관</t>
  </si>
  <si>
    <t>031-550-8325</t>
  </si>
  <si>
    <t>구리시인창도서관</t>
  </si>
  <si>
    <t>경기도 구리시 건원대로34번길90 (구리시인창도서관)</t>
  </si>
  <si>
    <t>031-550-2936</t>
  </si>
  <si>
    <t>https://www.gurilib.go.kr/inlib/</t>
  </si>
  <si>
    <t>군포시</t>
  </si>
  <si>
    <t>군포부곡도서관</t>
  </si>
  <si>
    <t>경기도 군포시 송부로221번길 3-10 (부곡동)3-10 군포부곡도서관</t>
  </si>
  <si>
    <t>031-390-4094</t>
  </si>
  <si>
    <t>http://www.gunpolib.go.kr</t>
  </si>
  <si>
    <t>군포시 당동도서관</t>
  </si>
  <si>
    <t>경기도 군포시 산본로197번길 36 (당동)36 (당동도서관)</t>
  </si>
  <si>
    <t>031-390-8810</t>
  </si>
  <si>
    <t>군포시 대야도서관</t>
  </si>
  <si>
    <t>경기도 군포시 대야2로 139 (대야미동)대야도서관</t>
  </si>
  <si>
    <t>031-390-8673</t>
  </si>
  <si>
    <t>군포시 산본도서관</t>
  </si>
  <si>
    <t>경기도 군포시 광정로 96 (산본동)광정로 96 (산본동)</t>
  </si>
  <si>
    <t>031-395-4316</t>
  </si>
  <si>
    <t>군포시 어린이도서관</t>
  </si>
  <si>
    <t>경기도 군포시 고산로677번길 21 (산본동)군포시어린이도서관</t>
  </si>
  <si>
    <t>031-390-8680</t>
  </si>
  <si>
    <t>https://www.gunpolib.go.kr</t>
  </si>
  <si>
    <t>군포시 중앙도서관</t>
  </si>
  <si>
    <t>경기도 군포시 수리산로 79 (산본동)79 (군포시중앙도서관)</t>
  </si>
  <si>
    <t>031-390-8866</t>
  </si>
  <si>
    <t>http://www.gunpolib.go.kr/</t>
  </si>
  <si>
    <t>김포시고촌도서관</t>
  </si>
  <si>
    <t>경기도 김포시 고촌읍 장차로 14고촌읍 행정복지센터, 고촌도서관</t>
  </si>
  <si>
    <t>031-5186-4842</t>
  </si>
  <si>
    <t>http://lib.gimpo.go.kr</t>
  </si>
  <si>
    <t>김포시양곡도서관</t>
  </si>
  <si>
    <t>경기도 김포시 양촌읍 양곡4로197번길 40양곡도서관</t>
  </si>
  <si>
    <t>031-5186-4830</t>
  </si>
  <si>
    <t>김포시장기도서관</t>
  </si>
  <si>
    <t>경기도 김포시 김포한강2로 42 (장기동)장기도서관</t>
  </si>
  <si>
    <t>031-5186-4680</t>
  </si>
  <si>
    <t>http://www.gimpo.go.kr/lib/index.do</t>
  </si>
  <si>
    <t>김포시중봉도서관</t>
  </si>
  <si>
    <t>경기도 김포시 봉화로130번길 26 (북변동)김포시중봉도서관</t>
  </si>
  <si>
    <t>031-5186-4800</t>
  </si>
  <si>
    <t>김포시통진도서관</t>
  </si>
  <si>
    <t>경기도 김포시 통진읍 조강로 132통진도서관</t>
  </si>
  <si>
    <t>031-996-0750</t>
  </si>
  <si>
    <t>김포시풍무도서관</t>
  </si>
  <si>
    <t>경기도 김포시 풍무로146번길 101 (풍무동)풍무동, 풍무도서관</t>
  </si>
  <si>
    <t>031-5186-4864</t>
  </si>
  <si>
    <t>남양주시</t>
  </si>
  <si>
    <t>남양주시 정약용도서관</t>
  </si>
  <si>
    <t>경기도 남양주시 다산중앙로82번안길 138 (다산동)경기도 남양주시 다산동 3205-3</t>
  </si>
  <si>
    <t>031-590-2586</t>
  </si>
  <si>
    <t>http://lib.nyj.go.kr</t>
  </si>
  <si>
    <t>남양주시 호평도서관</t>
  </si>
  <si>
    <t>경기도 남양주시 천마산로 67 (호평동)호평도서관 2층 사무실</t>
  </si>
  <si>
    <t>031-590-8340</t>
  </si>
  <si>
    <t>http://lib.nyj.go.kr/hp</t>
  </si>
  <si>
    <t>남양주시별내도서관</t>
  </si>
  <si>
    <t>경기도 남양주시 별내면 청학로 86-1(별내도서관)</t>
  </si>
  <si>
    <t>031-590-8808</t>
  </si>
  <si>
    <t>http://lib.nyj.go.kr/bnae/index.jsp</t>
  </si>
  <si>
    <t>남양주시오남도서관</t>
  </si>
  <si>
    <t>경기도 남양주시 오남읍 양지로240번길 12오남도서관</t>
  </si>
  <si>
    <t>031-590-8531</t>
  </si>
  <si>
    <t>http://lib.nyj.go.kr/onam</t>
  </si>
  <si>
    <t>남양주시와부도서관</t>
  </si>
  <si>
    <t>경기도 남양주시 월문천로43 (와부도서관)</t>
  </si>
  <si>
    <t>031-590-8920</t>
  </si>
  <si>
    <t>http://www.nyj.go.kr/</t>
  </si>
  <si>
    <t>남양주시진건도서관</t>
  </si>
  <si>
    <t>경기도 남양주시 진건오남로41- 25 (진건도서관)</t>
  </si>
  <si>
    <t>031-590-8260</t>
  </si>
  <si>
    <t>http://lib.nyj.go.kr/jingeon</t>
  </si>
  <si>
    <t>남양주시진접도서관</t>
  </si>
  <si>
    <t>경기도 남양주시 진접읍 금강로 1554-111554-11 (진접도서관)</t>
  </si>
  <si>
    <t>031-590-5310</t>
  </si>
  <si>
    <t>http://lib.nyj.go.kr/jinjeop/index.jsp</t>
  </si>
  <si>
    <t>남양주시진접푸른숲도서관</t>
  </si>
  <si>
    <t>경기도 남양주시 진접읍 해밀예당2로 35진접푸른숲도서관</t>
  </si>
  <si>
    <t>031-590-5330</t>
  </si>
  <si>
    <t>http://lib.nyj.go.kr/jinjeopgw</t>
  </si>
  <si>
    <t>남양주시퇴계원도서관</t>
  </si>
  <si>
    <t>경기도 남양주시 퇴계원면 도제원로12퇴계원도서관</t>
  </si>
  <si>
    <t>031-590-3910</t>
  </si>
  <si>
    <t>http://lib.nyj.go.kr/toegyewon/</t>
  </si>
  <si>
    <t>남양주시평내도서관</t>
  </si>
  <si>
    <t>경기도 남양주시 의안로 134 (평내동)평내도서관</t>
  </si>
  <si>
    <t>031-590-8560</t>
  </si>
  <si>
    <t>남양주시화도도서관</t>
  </si>
  <si>
    <t>경기도 남양주시 화도읍 수레로1260번길33</t>
  </si>
  <si>
    <t>031-590-4587</t>
  </si>
  <si>
    <t>http://lib.nyj.go.kr/hwado/</t>
  </si>
  <si>
    <t>별빛도서관</t>
  </si>
  <si>
    <t>경기도 남양주시 별내중앙로 102 (별내동)별빛도서관</t>
  </si>
  <si>
    <t>031-590-5350</t>
  </si>
  <si>
    <t>https://lib.nyj.go.kr/bbit</t>
  </si>
  <si>
    <t>동두천시</t>
  </si>
  <si>
    <t>동두천꿈나무정보도서관</t>
  </si>
  <si>
    <t>경기도 동두천시 지행로 38 (지행동)동두천꿈나무정보도서관</t>
  </si>
  <si>
    <t>031-860-3281</t>
  </si>
  <si>
    <t>https://lib.ddc.go.kr</t>
  </si>
  <si>
    <t>동두천시립도서관</t>
  </si>
  <si>
    <t>경기도 동두천시 상패로 60 (상패동)60</t>
  </si>
  <si>
    <t>031-860-3262</t>
  </si>
  <si>
    <t>http://city.ddclib.net</t>
  </si>
  <si>
    <t>부천시립꿈빛도서관</t>
  </si>
  <si>
    <t>경기도 부천시 신흥로275번길 19 (중동)꿈빛도서관</t>
  </si>
  <si>
    <t>032-625-4622</t>
  </si>
  <si>
    <t>http://www.bcl.go.kr/</t>
  </si>
  <si>
    <t>부천시</t>
    <phoneticPr fontId="10" type="noConversion"/>
  </si>
  <si>
    <t>부천시립꿈여울도서관</t>
  </si>
  <si>
    <t>경기도 부천시 오정구 까치로103 (꿈여울도서관)</t>
  </si>
  <si>
    <t>032-625-4688</t>
  </si>
  <si>
    <t>부천시립도당도서관</t>
  </si>
  <si>
    <t>경기도 부천시 부천로 360 (도당동)도당어울마당 4층</t>
  </si>
  <si>
    <t>032-625-4500</t>
  </si>
  <si>
    <t>http://www.bcl.go.kr</t>
  </si>
  <si>
    <t>부천시립동화도서관</t>
  </si>
  <si>
    <t>경기도 부천시 장말로 107 (상동)경기도 부천시 상동 394-2 복사골문화센터 1층</t>
  </si>
  <si>
    <t>032-625-4650</t>
  </si>
  <si>
    <t>부천시립북부도서관</t>
  </si>
  <si>
    <t>경기도 부천시 삼작로301번길 5 (도당동)부천시립북부도서관</t>
  </si>
  <si>
    <t>032-625-4605</t>
  </si>
  <si>
    <t>부천시립상동도서관</t>
  </si>
  <si>
    <t>경기도 부천시 상이로 12 (상동)상이로 12(상동도서관)</t>
  </si>
  <si>
    <t>032-625-4705</t>
  </si>
  <si>
    <t>부천시립송내도서관</t>
  </si>
  <si>
    <t>경기도 부천시 경인로92번길 33 (송내동)송내어울마당 1층</t>
  </si>
  <si>
    <t>032-625-4511</t>
  </si>
  <si>
    <t>부천시립심곡도서관</t>
  </si>
  <si>
    <t>경기도 부천시 소사구 심곡본동성무로24</t>
    <phoneticPr fontId="10" type="noConversion"/>
  </si>
  <si>
    <t>032-625-4581</t>
  </si>
  <si>
    <t>부천시립역곡도서관</t>
  </si>
  <si>
    <t>경기도 부천시 지봉로51번길 54 (역곡동)역곡도서관</t>
  </si>
  <si>
    <t>032-625-4594</t>
  </si>
  <si>
    <t>부천시립오정도서관</t>
  </si>
  <si>
    <t>경기도 부천시 성오로 172 (오정동)부천시립오정도서관</t>
  </si>
  <si>
    <t>032-625-4106</t>
  </si>
  <si>
    <t>부천시립원미도서관</t>
  </si>
  <si>
    <t>경기도 부천시 소사로 456 (원미동)15(소사로 456)</t>
  </si>
  <si>
    <t>032-625-4736</t>
  </si>
  <si>
    <t>부천시립책마루도서관</t>
  </si>
  <si>
    <t>경기도 부천시 심중로 121(중동)책마루도서관</t>
  </si>
  <si>
    <t>032-625-4645</t>
  </si>
  <si>
    <t>부천시립한울빛도서관</t>
  </si>
  <si>
    <t>경기도 부천시 소사로 107 (소사본동)한울빛도서관</t>
  </si>
  <si>
    <t>032-625-4670</t>
  </si>
  <si>
    <t>http://bcl.go.kr/</t>
  </si>
  <si>
    <t>해밀도서관</t>
  </si>
  <si>
    <t>경기도 부천시 옥산로10번길 4 (중동)해밀도서관</t>
  </si>
  <si>
    <t>032-650-4600</t>
  </si>
  <si>
    <t>http://www.hmlib.or.kr</t>
  </si>
  <si>
    <t>성남시</t>
  </si>
  <si>
    <t>논골도서관</t>
  </si>
  <si>
    <t>경기도 성남시 수정구 논골로23번길 2 (단대동)논골도서관</t>
  </si>
  <si>
    <t>031-729-4440</t>
  </si>
  <si>
    <t>https://www.snlib.go.kr/ng</t>
  </si>
  <si>
    <t>성남시 서현도서관</t>
  </si>
  <si>
    <t>경기도 성남시 분당구 중앙공원로 77 (서현동)서현도서관</t>
  </si>
  <si>
    <t>031-729-8700</t>
  </si>
  <si>
    <t>https://www.snlib.go.kr/sh</t>
  </si>
  <si>
    <t>성남시 위례도서관</t>
  </si>
  <si>
    <t>경기도 성남시 수정구 위례순환로 125위례행정복지센터 3,4층</t>
  </si>
  <si>
    <t>031-729-8950</t>
  </si>
  <si>
    <t>https://snlib.go.kr/wr/index.do</t>
  </si>
  <si>
    <t>성남시구미도서관</t>
  </si>
  <si>
    <t>경기도 성남시 분당구 구미동미금일로 105</t>
    <phoneticPr fontId="10" type="noConversion"/>
  </si>
  <si>
    <t>031-729-4700</t>
  </si>
  <si>
    <t>http://gm.snlib.net</t>
  </si>
  <si>
    <t>성남시무지개도서관</t>
  </si>
  <si>
    <t>경기도 성남시 분당구 구미로 111 (구미동)111(구미동 224번지)</t>
  </si>
  <si>
    <t>031-729-4770</t>
  </si>
  <si>
    <t>성남시복정도서관</t>
  </si>
  <si>
    <t>경기도 성남시 수정구 복정로118번길 7 (복정동)복정도서관</t>
  </si>
  <si>
    <t>031-729-8710</t>
  </si>
  <si>
    <t>http://www.snlib.go.kr/bj</t>
  </si>
  <si>
    <t>성남시분당도서관</t>
  </si>
  <si>
    <t>경기도 성남시 분당구 불정로 110 (정자동)정자동 208번지</t>
  </si>
  <si>
    <t>031-729-4800</t>
  </si>
  <si>
    <t>http://bd.snlib.go.kr</t>
  </si>
  <si>
    <t>성남시수정도서관</t>
  </si>
  <si>
    <t>경기도 성남시 수정구 수정로332번길 32 (산성동)332번길 32(산성동 2224번지)</t>
  </si>
  <si>
    <t>031-743-9600</t>
  </si>
  <si>
    <t>http://snlib.go.kr/sj</t>
  </si>
  <si>
    <t>성남시운중도서관</t>
  </si>
  <si>
    <t>경기도 성남시 분당구 판교원로81번길 9 (운중동)9 (운중도서관)</t>
  </si>
  <si>
    <t>031-729-4370</t>
  </si>
  <si>
    <t>https://www.snlib.go.kr/uj</t>
  </si>
  <si>
    <t>성남시중앙도서관</t>
  </si>
  <si>
    <t>경기도 성남시 분당구 판교로 546 (야탑동)중앙도서관</t>
  </si>
  <si>
    <t>031-729-4500</t>
  </si>
  <si>
    <t>https://www.snlib.go.kr/ct</t>
  </si>
  <si>
    <t>2001</t>
  </si>
  <si>
    <t>성남시중원도서관</t>
  </si>
  <si>
    <t>경기도 성남시 중원구 원터로17번길 46 (성남동)성남시중원도서관</t>
  </si>
  <si>
    <t>031-752-3913</t>
  </si>
  <si>
    <t>https://www.snlib.go.kr/jw</t>
  </si>
  <si>
    <t>성남시중원어린이도서관</t>
  </si>
  <si>
    <t>경기도 성남시 중원구 산성대로408번길42 (성남시중원어린이도서관)</t>
  </si>
  <si>
    <t>031-729-4350</t>
  </si>
  <si>
    <t>https://www.snlib.go.kr/cjw</t>
  </si>
  <si>
    <t>성남시판교어린이도서관</t>
  </si>
  <si>
    <t>경기도 성남시 분당구판교역로 75 (백현동, 판교어린이도서관)</t>
  </si>
  <si>
    <t>031-729-8880</t>
  </si>
  <si>
    <t>https://www.snlib.go.kr/cpg/index.do</t>
  </si>
  <si>
    <t>판교도서관</t>
  </si>
  <si>
    <t>경기도 성남시 분당구 운중로225번길 37 (판교동)판교도서관</t>
  </si>
  <si>
    <t>031-729-4900</t>
  </si>
  <si>
    <t>https://www.snlib.go.kr/pg/index.do</t>
  </si>
  <si>
    <t>경기도 성남시 중원구 희망로 403 (중앙동)해오름도서관</t>
  </si>
  <si>
    <t>031-729-8770</t>
  </si>
  <si>
    <t>https://www.snlib.go.kr/hor/</t>
  </si>
  <si>
    <t>바른샘어린이도서관</t>
  </si>
  <si>
    <t>경기도 수원시 영통구 매봉로10 (바른샘도서관)</t>
  </si>
  <si>
    <t>031-216-9373</t>
  </si>
  <si>
    <t>http://suwonlib.go.kr/bkid</t>
  </si>
  <si>
    <t>반달어린이도서관</t>
  </si>
  <si>
    <t>경기도 수원시 영통구 영통동반달로 45</t>
  </si>
  <si>
    <t>031-201-8349</t>
  </si>
  <si>
    <t>http://www.suwonlib.go.kr/bandal</t>
  </si>
  <si>
    <t>사랑샘도서관</t>
  </si>
  <si>
    <t>경기도 수원시 영통구 이의동1088번지 수원시장애인종합복지관</t>
  </si>
  <si>
    <t>031-548-5660</t>
  </si>
  <si>
    <t>http://swlove.suwonlib.go.kr</t>
  </si>
  <si>
    <t>수원시광교푸른숲도서관</t>
  </si>
  <si>
    <t>경기도 수원시 영통구 광교호수로 131 (하동)광교푸른숲도서관</t>
  </si>
  <si>
    <t>031-228-3537</t>
  </si>
  <si>
    <t>https://www.suwonlib.go.kr/gps/index.asp</t>
  </si>
  <si>
    <t>수원시광교홍재도서관</t>
  </si>
  <si>
    <t>경기도 수원시 영통구 대학로 88 (이의동)88(이의동)</t>
  </si>
  <si>
    <t>031-228-4812</t>
  </si>
  <si>
    <t>http://www.suwonlib.go.kr/gh</t>
  </si>
  <si>
    <t>수원시대추골도서관</t>
  </si>
  <si>
    <t>경기도 수원시 장안구 수일로 164 (조원동)164 조원동 대추골도서관</t>
  </si>
  <si>
    <t>031-228-4816</t>
  </si>
  <si>
    <t>http://www.suwonlib.go.kr/dcg</t>
  </si>
  <si>
    <t>수원시망포글빛도서관</t>
  </si>
  <si>
    <t>경기도 수원시 영통구 동탄지성로 549-15 (망포동)망포글빛도서관</t>
  </si>
  <si>
    <t>031-228-4291</t>
  </si>
  <si>
    <t>http://www.suwonlib.go.kr/mpgb</t>
  </si>
  <si>
    <t>수원시매여울도서관</t>
  </si>
  <si>
    <t>경기도 수원시 영통구 효원로 415 (매탄동)매여울도서관</t>
  </si>
  <si>
    <t>031-228-3571</t>
  </si>
  <si>
    <t>https://www.suwonlib.go.kr/myu</t>
  </si>
  <si>
    <t>수원시버드내도서관</t>
  </si>
  <si>
    <t>경기도 수원시 권선구 세권로94번길 29 (세류동)20(세류동)</t>
  </si>
  <si>
    <t>031-228-4762</t>
  </si>
  <si>
    <t>https://www.suwonlib.go.kr/bdn</t>
  </si>
  <si>
    <t>수원시북수원도서관</t>
  </si>
  <si>
    <t>경기도 수원시 장안구 만석로 65 (정자동)만석로 65</t>
  </si>
  <si>
    <t>031-228-4776</t>
  </si>
  <si>
    <t>https://www.suwonlib.go.kr/buk</t>
  </si>
  <si>
    <t>수원시서수원도서관</t>
  </si>
  <si>
    <t>경기도 수원시 권선구 탑동로57번길 35 (탑동)탑동로57번길 35</t>
  </si>
  <si>
    <t>031-228-4746</t>
  </si>
  <si>
    <t>http://www.suwonlib.go.kr/seo/</t>
  </si>
  <si>
    <t>수원시선경도서관</t>
  </si>
  <si>
    <t>경기도 수원시 팔달구 신풍로23번길 68 (신풍동)선경도서관</t>
  </si>
  <si>
    <t>031-228-4721</t>
  </si>
  <si>
    <t>https://www.suwonlib.go.kr/sk</t>
  </si>
  <si>
    <t>수원시영통도서관</t>
  </si>
  <si>
    <t>경기도 수원시 영통구 청명로 151 (영통동)151 (영통도서관)</t>
  </si>
  <si>
    <t>031-228-4758</t>
  </si>
  <si>
    <t>http://www.suwonlib.go.kr/yt</t>
  </si>
  <si>
    <t>수원시일월도서관</t>
  </si>
  <si>
    <t>경기도 수원시 장안구 일월천로 77 (천천동)일월도서관</t>
  </si>
  <si>
    <t>031-228-3655</t>
  </si>
  <si>
    <t>http://www.suwonlib.go.kr/iw/index.asp</t>
  </si>
  <si>
    <t>수원시중앙도서관</t>
  </si>
  <si>
    <t>경기도 수원시 팔달구 팔달산로 318 (교동)수원시중앙도서관</t>
  </si>
  <si>
    <t>031-228-4788</t>
  </si>
  <si>
    <t>http://suwonlib.go.kr/ct</t>
  </si>
  <si>
    <t>1980</t>
  </si>
  <si>
    <t>수원시창룡도서관</t>
  </si>
  <si>
    <t>경기도 수원시 팔달구 월드컵로381번길 36 (우만동)36 (우만동) 창룡도서관</t>
  </si>
  <si>
    <t>031-228-4881</t>
  </si>
  <si>
    <t>http://www.suwonlib.go.kr/cy</t>
  </si>
  <si>
    <t>수원시태장마루도서관</t>
  </si>
  <si>
    <t>경기도 수원시 영통구 태장로 46 (망포동)태장마루도서관</t>
  </si>
  <si>
    <t>031-228-4828</t>
  </si>
  <si>
    <t>http://www.suwonlib.go.kr/tm</t>
  </si>
  <si>
    <t>수원시한림도서관</t>
  </si>
  <si>
    <t>경기도 수원시 권선구 동수원로25번길 32-52 (권선동)수원시 한림도서관</t>
  </si>
  <si>
    <t>031-228-4855</t>
  </si>
  <si>
    <t>http://www.suwonlib.go.kr/hl</t>
  </si>
  <si>
    <t>수원시호매실도서관</t>
  </si>
  <si>
    <t>경기도 수원시 권선구 칠보로 169 (호매실동)169(호매실동) 호매실도서관</t>
  </si>
  <si>
    <t>031-228-4658</t>
  </si>
  <si>
    <t>http://www.suwonlib.go.kr/hms</t>
  </si>
  <si>
    <t>수원시화서다산도서관</t>
  </si>
  <si>
    <t>경기도 수원시 팔달구 화양로68번길 7-35 (화서동)화서다산도서관</t>
  </si>
  <si>
    <t>031-228-3542</t>
  </si>
  <si>
    <t>http://www.suwonlib.go.kr/hd</t>
  </si>
  <si>
    <t>슬기샘어린이도서관</t>
  </si>
  <si>
    <t>경기도 수원시 장안구 송정로9 (슬기샘도서관)</t>
  </si>
  <si>
    <t>031-247-7656</t>
  </si>
  <si>
    <t>http://skid.suwonlib.go.kr</t>
  </si>
  <si>
    <t>지혜샘어린이도서관</t>
  </si>
  <si>
    <t>경기도 수원시 권선구 권선동1310(권선구 동탄원천로 818)</t>
  </si>
  <si>
    <t>031-225-5566</t>
  </si>
  <si>
    <t>http://www.suwonlib.go.kr/jkid</t>
  </si>
  <si>
    <t>한아름도서관 (수원청소년문화센터내)</t>
  </si>
  <si>
    <t>경기도 수원시 팔달구 인계동334-1</t>
  </si>
  <si>
    <t>031-218-0422</t>
  </si>
  <si>
    <t>http://www.suwonlib.go.kr/sycc</t>
  </si>
  <si>
    <t>희망샘도서관</t>
  </si>
  <si>
    <t>경기도 수원시 권선구 매송고색로 620 (고색동)620 서수원주민편익시설 3층</t>
  </si>
  <si>
    <t>031-291-6943</t>
  </si>
  <si>
    <t>http://www.suwonlib.go.kr/swhope/index.asp</t>
  </si>
  <si>
    <t>시흥시</t>
  </si>
  <si>
    <t>시흥시 목감도서관</t>
  </si>
  <si>
    <t>경기도 시흥시 솔고개길 33 (목감동)목감도서관</t>
  </si>
  <si>
    <t>031-310-2595</t>
  </si>
  <si>
    <t>https://lib.siheung.go.kr/</t>
  </si>
  <si>
    <t>시흥시군자도서관</t>
  </si>
  <si>
    <t>경기도 시흥시 군자로 499 (거모동)군자로 499</t>
  </si>
  <si>
    <t>031-310-5191</t>
  </si>
  <si>
    <t>https://lib.siheung.go.kr</t>
  </si>
  <si>
    <t>시흥시능곡도서관</t>
  </si>
  <si>
    <t>경기도 시흥시 능곡중앙로 85 (능곡동)능곡중앙로 85 시흥시능곡도서관</t>
  </si>
  <si>
    <t>031-310-2551</t>
  </si>
  <si>
    <t>http://lib.siheung.go.kr</t>
  </si>
  <si>
    <t>시흥시대야도서관</t>
  </si>
  <si>
    <t>경기도 시흥시 은행로173번길 14 (대야동)대야도서관</t>
  </si>
  <si>
    <t>031-310-5274</t>
  </si>
  <si>
    <t>시흥시대야어린이도서관</t>
  </si>
  <si>
    <t>경기도 시흥시 비둘기공원로 25 (대야동)소래빛도서관</t>
  </si>
  <si>
    <t>031-310-5241</t>
  </si>
  <si>
    <t>시흥시매화도서관</t>
  </si>
  <si>
    <t>경기도 시흥시 매화로20 (매화도서관)</t>
  </si>
  <si>
    <t>031-310-5253</t>
  </si>
  <si>
    <t>시흥시배곧도서관</t>
  </si>
  <si>
    <t>경기도 시흥시 배곧4로 102 (정왕동)배곧도서관</t>
  </si>
  <si>
    <t>031-310-5280</t>
  </si>
  <si>
    <t>시흥시신천도서관</t>
  </si>
  <si>
    <t>경기도 시흥시 신천로89-18 (신천도서관)</t>
  </si>
  <si>
    <t>시흥시장곡도서관</t>
  </si>
  <si>
    <t>경기도 시흥시 인선길 52 (장곡동)인선로 52</t>
  </si>
  <si>
    <t>031-310-5233</t>
  </si>
  <si>
    <t>http://lib.siheung.go.kr/</t>
  </si>
  <si>
    <t>시흥시중앙도서관</t>
  </si>
  <si>
    <t>경기도 시흥시 정왕대로191 (시흥시중앙도서관)</t>
  </si>
  <si>
    <t>031-310-5230</t>
  </si>
  <si>
    <t>월곶도서관</t>
  </si>
  <si>
    <t>경기도 시흥시 월곶해안로161번길7 (월곶문화센터)</t>
  </si>
  <si>
    <t>031-310-5252</t>
  </si>
  <si>
    <t>정왕어린이도서관</t>
  </si>
  <si>
    <t>경기도 시흥시 정왕시장길 45 (정왕동)정왕시장길 45(1212-8번지)</t>
  </si>
  <si>
    <t>031-310-5181</t>
  </si>
  <si>
    <t>안산시</t>
    <phoneticPr fontId="10" type="noConversion"/>
  </si>
  <si>
    <t>대부도서관</t>
  </si>
  <si>
    <t>경기도 안산시 단원구대남로 30</t>
  </si>
  <si>
    <t>031-481-3956</t>
  </si>
  <si>
    <t>http://lib.iansan.net</t>
  </si>
  <si>
    <t>안산시</t>
  </si>
  <si>
    <t>반월도서관</t>
  </si>
  <si>
    <t>경기도 안산시 상록구 반월새싹길 39-3 (건건동)반월도서관</t>
  </si>
  <si>
    <t>031-481-2663</t>
  </si>
  <si>
    <t>https://lib.ansan.go.kr/main.do?sitekey1=34</t>
  </si>
  <si>
    <t>본오도서관</t>
  </si>
  <si>
    <t>경기도 안산시 상록구 각골로 49 (본오동)본오도서관</t>
  </si>
  <si>
    <t>031-481-3697</t>
  </si>
  <si>
    <t>http://ansan.go.kr</t>
  </si>
  <si>
    <t>선부도서관</t>
  </si>
  <si>
    <t>경기도 안산시 단원구선부로100</t>
  </si>
  <si>
    <t>031-481-3888</t>
  </si>
  <si>
    <t>수암도서관</t>
  </si>
  <si>
    <t>경기도 안산시 상록구 원당골1길 23-3 (수암동)수암도서관</t>
  </si>
  <si>
    <t>031-481-3967</t>
  </si>
  <si>
    <t>https://lib.ansan.go.kr</t>
  </si>
  <si>
    <t>안산단원어린이도서관</t>
  </si>
  <si>
    <t>경기도 안산시 단원구 화정로 30 (초지동)단원어린이도서관</t>
  </si>
  <si>
    <t>031-481-2678</t>
  </si>
  <si>
    <t>안산미디어라이브러리</t>
  </si>
  <si>
    <t>경기도 안산시 단원구 광덕1로 198 (고잔동)고잔동 782-1 안산미디어라이브러리</t>
  </si>
  <si>
    <t>031-481-3961</t>
  </si>
  <si>
    <t>https://lib.iansan.net</t>
  </si>
  <si>
    <t>안산시 감골도서관</t>
  </si>
  <si>
    <t>경기도 안산시 상록구 감골공원안길 16-1 (사동)16-1 (사동)</t>
  </si>
  <si>
    <t>031-481-3706</t>
  </si>
  <si>
    <t>안산시 부곡도서관</t>
  </si>
  <si>
    <t>경기도 안산시 상록구 성호로333 (부곡도서관)</t>
  </si>
  <si>
    <t>031-481-3602</t>
  </si>
  <si>
    <t>https://lib.ansan.go.kr/main.do?sitekey=8</t>
  </si>
  <si>
    <t>안산시 일동도서관</t>
  </si>
  <si>
    <t>경기도 안산시 상록구 구룡로71 (일동도서관)</t>
  </si>
  <si>
    <t>031-481-3714</t>
  </si>
  <si>
    <t>안산시관산도서관</t>
  </si>
  <si>
    <t>경기도 안산시 단원구 관산길 29 (원곡동)관산도서관</t>
  </si>
  <si>
    <t>031-481-2752</t>
  </si>
  <si>
    <t>http://www.lib.iansan.go.kr</t>
  </si>
  <si>
    <t>안산시립상록어린이도서관</t>
  </si>
  <si>
    <t>경기도 안산시 상록구 구룡체육관로45 (상록어린이도서관)</t>
  </si>
  <si>
    <t>031-481-2671</t>
  </si>
  <si>
    <t>안산시성포도서관</t>
  </si>
  <si>
    <t>경기도 안산시 상록구 충장로 528 (성포동)성포도서관</t>
  </si>
  <si>
    <t>031-481-2757</t>
  </si>
  <si>
    <t>안산시중앙도서관</t>
  </si>
  <si>
    <t>경기도 안산시 단원구 안산천남로 14 (고잔동)14 (중앙도서관)</t>
  </si>
  <si>
    <t>031-481-2702</t>
  </si>
  <si>
    <t>http://lib.ansan.go.kr</t>
  </si>
  <si>
    <t>원고잔도서관</t>
  </si>
  <si>
    <t>경기도 안산시 단원구 원고잔공원로33</t>
  </si>
  <si>
    <t>031-481-3876</t>
  </si>
  <si>
    <t>http://www.lib.ansan.go.kr</t>
  </si>
  <si>
    <t>안성시</t>
  </si>
  <si>
    <t>안성시 아양도서관</t>
  </si>
  <si>
    <t>경기도 안성시 아양로 88경기도 안성시 아양로 88 아양도서관</t>
  </si>
  <si>
    <t>031-678-0730</t>
  </si>
  <si>
    <t>http://www.anseong.go.kr/library</t>
  </si>
  <si>
    <t>안성시립공도도서관</t>
  </si>
  <si>
    <t>경기도 안성시 공도5로26</t>
  </si>
  <si>
    <t>031-678-3210</t>
  </si>
  <si>
    <t>http://apl.go.kr</t>
  </si>
  <si>
    <t>안성시립보개도서관</t>
  </si>
  <si>
    <t>경기도 안성시 종합운동장로205 (안성시립보개도서관)</t>
  </si>
  <si>
    <t>031-678-5330</t>
  </si>
  <si>
    <t>http://www.apl.go.kr/</t>
  </si>
  <si>
    <t>안성시립일죽도서관</t>
  </si>
  <si>
    <t>경기도 안성시 일죽면 금일로 4333,4층 (일죽면복합행정센터)</t>
  </si>
  <si>
    <t>031-678-3230</t>
  </si>
  <si>
    <t>https://www.anseong.go.kr/library</t>
  </si>
  <si>
    <t>안성시립중앙도서관</t>
  </si>
  <si>
    <t>경기도 안성시 안성맞춤대로 1150 (금산동)1150 (안성시립중앙도서관)</t>
  </si>
  <si>
    <t>031-676-7942</t>
  </si>
  <si>
    <t>안성시립진사도서관</t>
  </si>
  <si>
    <t>경기도 안성시 공도읍 진사2길 70진사2길 70</t>
  </si>
  <si>
    <t>031-678-4090</t>
  </si>
  <si>
    <t>안양시</t>
  </si>
  <si>
    <t>안양시립관양도서관</t>
  </si>
  <si>
    <t>경기도 안양시 동안구 동편로 124 (관양동)안양시립관양도서관</t>
  </si>
  <si>
    <t>031-8045-6321</t>
  </si>
  <si>
    <t>http://www.anyanglib.or.kr</t>
  </si>
  <si>
    <t>안양시립비산도서관</t>
  </si>
  <si>
    <t>경기도 안양시 동안구 관악대로 123 (비산동)123 (비산도서관 주건축물제1동)</t>
  </si>
  <si>
    <t>031-8045-6243</t>
  </si>
  <si>
    <t>http://lib.anyang.go.kr/bisan</t>
  </si>
  <si>
    <t>안양시립삼덕도서관</t>
  </si>
  <si>
    <t>경기도 안양시 만안구 병목안로 58 (안양동)안양시립삼덕도서관</t>
  </si>
  <si>
    <t>031-8045-6350</t>
  </si>
  <si>
    <t>https://lib.anyang.go.kr/samdeok/</t>
  </si>
  <si>
    <t>안양시만안도서관</t>
  </si>
  <si>
    <t>경기도 안양시 만안구 냉천로 51 (안양동)51 (안양시립만안도서관)</t>
  </si>
  <si>
    <t>031-8045-6151</t>
  </si>
  <si>
    <t>https://lib.anyang.go.kr/</t>
  </si>
  <si>
    <t>안양시박달도서관</t>
  </si>
  <si>
    <t>경기도 안양시 만안구 박달로459 (안양시립박달도서관)</t>
  </si>
  <si>
    <t>031-8045-6181</t>
  </si>
  <si>
    <t>http://www.lib.anyang.go.kr/</t>
  </si>
  <si>
    <t>안양시벌말도서관</t>
  </si>
  <si>
    <t>경기도 안양시 동안구 흥안대로434번길 19-27 (평촌동)19 27 (안양시벌말도서관)</t>
  </si>
  <si>
    <t>031-8045-6301</t>
  </si>
  <si>
    <t>안양시석수도서관</t>
  </si>
  <si>
    <t>경기도 안양시 만안구 양화로217번길 34 (석수동)34 (석수도서관)</t>
  </si>
  <si>
    <t>031-8045-6103</t>
  </si>
  <si>
    <t>안양시평촌도서관</t>
  </si>
  <si>
    <t>경기도 안양시 동안구 관양동1589-2</t>
    <phoneticPr fontId="10" type="noConversion"/>
  </si>
  <si>
    <t>031-8045-6212</t>
  </si>
  <si>
    <t>안양시호계도서관</t>
  </si>
  <si>
    <t>경기도 안양시 동안구 경수대로685번길 26 (호계동)26 (안양시립호계도서관)</t>
  </si>
  <si>
    <t>031-8045-6261</t>
  </si>
  <si>
    <t>http://lib.anyang.go.kr</t>
  </si>
  <si>
    <t>안양어린이도서관</t>
  </si>
  <si>
    <t>경기도 안양시 동안구 동안로 66 (호계동)안양어린이도서관</t>
  </si>
  <si>
    <t>031-8045-6281</t>
  </si>
  <si>
    <t>http://lib.anyang.go.kr/</t>
  </si>
  <si>
    <t>양주시</t>
  </si>
  <si>
    <t>광적도서관</t>
  </si>
  <si>
    <t>경기도 양주시 광적면 광적로42번길 5광적도서관</t>
  </si>
  <si>
    <t>031-8082-7480</t>
  </si>
  <si>
    <t>http://www.libyj.go.kr</t>
  </si>
  <si>
    <t>양주시 고읍도서관</t>
  </si>
  <si>
    <t>경기도 양주시 고읍남로 207 (광사동 659번지)고읍도서관</t>
  </si>
  <si>
    <t>031-8082-7440</t>
  </si>
  <si>
    <t>https://www.libyj.go.kr/gulib/index.do</t>
  </si>
  <si>
    <t>양주시 남면도서관</t>
  </si>
  <si>
    <t>경기도 양주시 남면 개나리17길 24(신산리) 남면도서관</t>
    <phoneticPr fontId="10" type="noConversion"/>
  </si>
  <si>
    <t>031-8082-7430</t>
  </si>
  <si>
    <t>http://www.libyj.go.kr/nmLibMain.do</t>
  </si>
  <si>
    <t>양주시 덕계도서관</t>
  </si>
  <si>
    <t>경기도 양주시 평화로1475번길 39 (덕계동)39 회천2동 복합청사 7·8층</t>
  </si>
  <si>
    <t>031-8082-7450</t>
  </si>
  <si>
    <t>양주시덕정도서관</t>
  </si>
  <si>
    <t>경기도 양주시 화합로1371번길 11</t>
  </si>
  <si>
    <t>031-8082-7424</t>
  </si>
  <si>
    <t>http://libyj.go.kr</t>
  </si>
  <si>
    <t>양주시립꿈나무도서관</t>
  </si>
  <si>
    <t>경기도 양주시 백석읍 꿈나무로 199꿈나무도서관</t>
    <phoneticPr fontId="10" type="noConversion"/>
  </si>
  <si>
    <t>031-8082-7402</t>
  </si>
  <si>
    <t>양주희망도서관</t>
  </si>
  <si>
    <t>경기도 양주시 삼숭로38번길 78-47 (삼숭동)양주희망도서관</t>
  </si>
  <si>
    <t>031-8082-7463</t>
  </si>
  <si>
    <t>옥정호수도서관</t>
  </si>
  <si>
    <t>경기도 양주시 옥정동로7길 110 (옥정동)옥정호수도서관</t>
  </si>
  <si>
    <t>031-8082-7471</t>
  </si>
  <si>
    <t>양평군</t>
  </si>
  <si>
    <t>양평 양서친환경도서관</t>
  </si>
  <si>
    <t>경기도 양평군 양수로110 (양서도서관)</t>
  </si>
  <si>
    <t>031-770-2592</t>
  </si>
  <si>
    <t>http://www.yplib.go.kr</t>
  </si>
  <si>
    <t>양평군립양동도서관</t>
  </si>
  <si>
    <t>경기도 양평군 양동면 학둔지아래길 9393 (양동도서관)</t>
  </si>
  <si>
    <t>031-770-2571</t>
  </si>
  <si>
    <t>양평군립중앙도서관</t>
  </si>
  <si>
    <t>경기도 양평군 양근로240-9 (양평군립도서관)</t>
  </si>
  <si>
    <t>031-770-2730</t>
  </si>
  <si>
    <t>양평군립지평도서관</t>
  </si>
  <si>
    <t>경기도 양평군 지평면 지평의병로116번길 5.</t>
  </si>
  <si>
    <t>031-770-2561</t>
  </si>
  <si>
    <t>양평어린이도서관</t>
  </si>
  <si>
    <t>경기도 양평군 양근로240- 9</t>
  </si>
  <si>
    <t>031-770-2758</t>
  </si>
  <si>
    <t>양평용문도서관</t>
  </si>
  <si>
    <t>경기도 양평군 용문로395 (용문도서관)</t>
  </si>
  <si>
    <t>031-770-2789</t>
  </si>
  <si>
    <t>대신도서관</t>
  </si>
  <si>
    <t>경기도 여주시 대신면 율촌1길 12-10대신도서관</t>
  </si>
  <si>
    <t>031-887-3361</t>
  </si>
  <si>
    <t>http://www.yjlib.go.kr</t>
  </si>
  <si>
    <t>세종도서관</t>
  </si>
  <si>
    <t>경기도 여주시 영릉로 125 (하동)125 (세종도서관)</t>
  </si>
  <si>
    <t>031-886-5006</t>
  </si>
  <si>
    <t>여주도서관</t>
  </si>
  <si>
    <t>경기도 여주시 여양로 190-17 (천송동)190-17</t>
  </si>
  <si>
    <t>031-885-4242</t>
  </si>
  <si>
    <t>점동도서관</t>
  </si>
  <si>
    <t>경기도 여주시 점동면 청안로 130-15점동도서관</t>
  </si>
  <si>
    <t>031-887-3311</t>
  </si>
  <si>
    <t>연천군</t>
  </si>
  <si>
    <t>연천군 중앙도서관</t>
  </si>
  <si>
    <t>경기도 연천군 전곡읍 전은길9-26</t>
  </si>
  <si>
    <t>031-839-4411</t>
  </si>
  <si>
    <t>http://library.yeoncheon.go.kr/</t>
  </si>
  <si>
    <t>연천도서관</t>
  </si>
  <si>
    <t>경기도 연천군 연천읍 차현로76-7</t>
  </si>
  <si>
    <t>031-839-4401</t>
  </si>
  <si>
    <t>오산시</t>
  </si>
  <si>
    <t>소리울도서관</t>
  </si>
  <si>
    <t>경기도 오산시 경기대로 102-25 (원동)소리울도서관</t>
  </si>
  <si>
    <t>031-8036-6670</t>
  </si>
  <si>
    <t>http://www.osanlibrary.go.kr/soriul/main.do</t>
  </si>
  <si>
    <t>경기도 오산시 양산로410번길 34 (양산동)양산로 410번길 34</t>
  </si>
  <si>
    <t>031-8036-6162</t>
  </si>
  <si>
    <t>http://www.osanlibrary.go.kr/yangsan</t>
  </si>
  <si>
    <t>오산시 꿈두레도서관</t>
  </si>
  <si>
    <t>경기도 오산시 세마역로20 꿈두레도서관</t>
  </si>
  <si>
    <t>031-8036-6520</t>
  </si>
  <si>
    <t>http://www.osanlibrary.go.kr/kkumdure/main.do</t>
  </si>
  <si>
    <t>오산시 중앙도서관</t>
  </si>
  <si>
    <t>경기도 오산시 운암로 85 (오산동)920-3</t>
  </si>
  <si>
    <t>031-8036-6140</t>
  </si>
  <si>
    <t>http://www.osanlibrary.go.kr</t>
  </si>
  <si>
    <t>오산시 청학도서관</t>
  </si>
  <si>
    <t>경기도 오산시 청학로 65 (청학동)65 (오산청학도서관)</t>
  </si>
  <si>
    <t>031-8036-6490</t>
  </si>
  <si>
    <t>오산시립 햇살마루 도서관</t>
  </si>
  <si>
    <t>경기도 오산시 원동404-8</t>
    <phoneticPr fontId="10" type="noConversion"/>
  </si>
  <si>
    <t>031-8036-6502</t>
  </si>
  <si>
    <t>http://hs.osanlibrary.go.kr/</t>
  </si>
  <si>
    <t>오산시초평도서관</t>
  </si>
  <si>
    <t>경기도 오산시 누읍로 14 (누읍동)1353-11(누읍동)</t>
  </si>
  <si>
    <t>031-8036-6142</t>
  </si>
  <si>
    <t>http://www.osanlibrary.go.kr/chopyeong</t>
  </si>
  <si>
    <t>남사도서관</t>
  </si>
  <si>
    <t>경기도 용인시 처인구 남사읍 한숲로 61남사도서관</t>
  </si>
  <si>
    <t>031-324-4735</t>
  </si>
  <si>
    <t>용인시</t>
    <phoneticPr fontId="10" type="noConversion"/>
  </si>
  <si>
    <t>보라도서관</t>
  </si>
  <si>
    <t>경기도 용인시 기흥구 한보라2로116(보라동)</t>
  </si>
  <si>
    <t>031-324-4331</t>
  </si>
  <si>
    <t>http://lib.yongin.go.kr/bora/</t>
  </si>
  <si>
    <t>상현도서관</t>
  </si>
  <si>
    <t>경기도 용인시 수지구 법조로 232 (상현동)232(상현동)</t>
  </si>
  <si>
    <t>031-324-4121</t>
  </si>
  <si>
    <t>http://lib.yonginlib.go.kr/sanghyeon</t>
  </si>
  <si>
    <t>용인시 기흥도서관</t>
  </si>
  <si>
    <t>경기도 용인시 기흥구 기흥로116번길 10 (신갈동)10 (기흥도서관)</t>
  </si>
  <si>
    <t>031-324-4753</t>
  </si>
  <si>
    <t>http://lib.yongin.go.kr/giheung</t>
  </si>
  <si>
    <t>용인시 동백도서관</t>
  </si>
  <si>
    <t>경기도 용인시 기흥구 동백3로80 (동백도서관)</t>
  </si>
  <si>
    <t>031-324-4651</t>
  </si>
  <si>
    <t>http://lib.yongin.go.kr/dongbaek</t>
  </si>
  <si>
    <t>용인시 모현도서관</t>
  </si>
  <si>
    <t>경기도 용인시 처인구 모현면 백옥대로 2378모현면 백옥대로 2378(왕산리 804-3)</t>
  </si>
  <si>
    <t>031-324-4351</t>
  </si>
  <si>
    <t>https://lib.yongin.go.kr/mohyeon</t>
  </si>
  <si>
    <t>용인시 청덕도서관</t>
  </si>
  <si>
    <t>경기도 용인시 기흥구 구성1로 44청덕도서관</t>
  </si>
  <si>
    <t>031-284-1763</t>
  </si>
  <si>
    <t>http://lib.yongin.go.kr/cheongdeok/</t>
  </si>
  <si>
    <t>용인시 흥덕도서관</t>
  </si>
  <si>
    <t>경기도 용인시 기흥구 흥덕중앙로153(영덕동)</t>
  </si>
  <si>
    <t>031-324-4141</t>
  </si>
  <si>
    <t>http://www.yonginlib.go.kr/heungdeok/</t>
  </si>
  <si>
    <t>용인시구갈희망누리도서관</t>
  </si>
  <si>
    <t>경기도 용인시 기흥구 갈곡로12번길 1 (구갈동)근린공원 내</t>
  </si>
  <si>
    <t>031-324-3417</t>
  </si>
  <si>
    <t>http://lib.yonginlib.go.kr/gugal</t>
  </si>
  <si>
    <t>용인시구성도서관</t>
  </si>
  <si>
    <t>경기도 용인시 기흥구 구성로77번길 17 (언남동)구성로 77번길 17</t>
  </si>
  <si>
    <t>031-324-4131</t>
  </si>
  <si>
    <t>http://www.yonginlib.go.kr/guseong</t>
  </si>
  <si>
    <t>용인시디지털정보도서관</t>
  </si>
  <si>
    <t>경기도 용인시 처인구 용인대로735(삼가동 556)  문화복지행정타운 문화예술원 내</t>
  </si>
  <si>
    <t>031-324-4621</t>
  </si>
  <si>
    <t>용인시수지도서관</t>
  </si>
  <si>
    <t>경기도 용인시 수지구 문정로7번길23</t>
  </si>
  <si>
    <t>031-324-8971</t>
  </si>
  <si>
    <t>http://lib.yongin.go.kr/suji</t>
  </si>
  <si>
    <t>용인시양지해밀도서관</t>
  </si>
  <si>
    <t>경기도 용인시 처인구 양지면 교동로18번길 8양지해밀도서관</t>
  </si>
  <si>
    <t>031-324-4625</t>
  </si>
  <si>
    <t>http://lib.yongin.go.kr/haemil</t>
  </si>
  <si>
    <t>용인시죽전도서관</t>
  </si>
  <si>
    <t>경기도 용인시 수지구 대지로 89 (죽전동)89 (죽전도서관)</t>
  </si>
  <si>
    <t>031-324-4641</t>
  </si>
  <si>
    <t>http://lib.yongin.go.kr/jukjeon/</t>
  </si>
  <si>
    <t>용인시포곡도서관</t>
  </si>
  <si>
    <t>경기도 용인시 처인구 포곡읍 포곡로278번길 88 (포곡도서관)</t>
  </si>
  <si>
    <t>031-324-4631</t>
  </si>
  <si>
    <t>http://www.yonginlib.go.kr/pogok</t>
  </si>
  <si>
    <t>용인중앙도서관</t>
  </si>
  <si>
    <t>경기도 용인시 처인구 명지로 27 (역북동)27</t>
  </si>
  <si>
    <t>031-324-4610</t>
  </si>
  <si>
    <t>https://lib.yongin.go.kr/yongin/</t>
  </si>
  <si>
    <t>이동꿈틀도서관</t>
  </si>
  <si>
    <t>경기도 용인시 처인구 이동읍 경기동로705번길 16이동꿈틀도서관</t>
  </si>
  <si>
    <t>031-324-4660</t>
  </si>
  <si>
    <t>http://lib.yongin.go.kr/idong/</t>
  </si>
  <si>
    <t>의왕시</t>
  </si>
  <si>
    <t>의왕시글로벌도서관</t>
  </si>
  <si>
    <t>경기도 의왕시 보식골로 30-10 (오전동)3층 글로벌도서관</t>
  </si>
  <si>
    <t>031-345-3691</t>
  </si>
  <si>
    <t>http://www.uwlib.or.kr/global</t>
  </si>
  <si>
    <t>의왕시내손도서관</t>
  </si>
  <si>
    <t>경기도 의왕시 복지로 109 (내손동)(내손동 공용청사) 내손도서관</t>
  </si>
  <si>
    <t>031-345-2634</t>
  </si>
  <si>
    <t>http://www.uwlib.or.kr/</t>
  </si>
  <si>
    <t>의왕시중앙도서관</t>
  </si>
  <si>
    <t>경기도 의왕시 골우물길 49 (고천동)중앙도서관</t>
  </si>
  <si>
    <t>031-345-3641</t>
  </si>
  <si>
    <t>http://www.uwlib.or.kr/jungang</t>
  </si>
  <si>
    <t>가재울도서관</t>
  </si>
  <si>
    <t>경기도 의정부시 평화로 633 (가능동)가능역사 하부</t>
  </si>
  <si>
    <t>031-828-8660</t>
  </si>
  <si>
    <t>http://www.uilib.go.kr</t>
  </si>
  <si>
    <t>의정부과학도서관</t>
  </si>
  <si>
    <t>경기도 의정부시 추동로124번길 52 (신곡동)52 (의정부과학도서관)</t>
  </si>
  <si>
    <t>031-828-8652</t>
  </si>
  <si>
    <t>의정부미술도서관</t>
  </si>
  <si>
    <t>경기도 의정부시 민락로 248 (민락동)의정부미술도서관</t>
  </si>
  <si>
    <t>031-828-8870</t>
  </si>
  <si>
    <t>의정부어린이도서관</t>
  </si>
  <si>
    <t>경기도 의정부시 회룡로 79 (호원동)79 (의정부어린이도서관)</t>
  </si>
  <si>
    <t>031-828-8713</t>
  </si>
  <si>
    <t>http://ucl.uilib.go.kr</t>
  </si>
  <si>
    <t>의정부정보도서관</t>
  </si>
  <si>
    <t>경기도 의정부시 의정로 41 (의정부동)의정부정보도서관</t>
  </si>
  <si>
    <t>031-828-8702</t>
  </si>
  <si>
    <t>이천시</t>
  </si>
  <si>
    <t>이천시 어린이도서관</t>
  </si>
  <si>
    <t>경기도 이천시 남천로 31이천시립어린이도서관</t>
  </si>
  <si>
    <t>031-644-4381</t>
  </si>
  <si>
    <t>http://www.Icheonlib.go.kr</t>
  </si>
  <si>
    <t>이천시립도서관</t>
  </si>
  <si>
    <t>경기도 이천시 설봉로81번길 50 (창전동)50 (이천시립도서관)</t>
  </si>
  <si>
    <t>031-644-4351</t>
  </si>
  <si>
    <t>http://www.icheonlib.go.kr</t>
  </si>
  <si>
    <t>이천시립마장도서관</t>
  </si>
  <si>
    <t>경기도 이천시 마장면 마장로 11마장도서관</t>
  </si>
  <si>
    <t>031-645-3440</t>
  </si>
  <si>
    <t>http://icheonlib.go.kr</t>
  </si>
  <si>
    <t>이천시립효양도서관</t>
  </si>
  <si>
    <t>경기도 이천시 경충대로2250번길35 (이천시립효양도서관)</t>
  </si>
  <si>
    <t>031-644-4391</t>
  </si>
  <si>
    <t>http://www.icheonlib.go.kr/</t>
  </si>
  <si>
    <t>이천시청미도서관</t>
  </si>
  <si>
    <t>경기도 이천시 장호원읍 서동대로8829번길 53-6(장호원리 371)</t>
  </si>
  <si>
    <t>031-644-4371</t>
  </si>
  <si>
    <t>파주시</t>
  </si>
  <si>
    <t>가람도서관</t>
  </si>
  <si>
    <t>경기도 파주시 가람로116번길 170 (와동동)116번길 170</t>
  </si>
  <si>
    <t>031-949-2552</t>
  </si>
  <si>
    <t>http://lib.paju.go.kr/grlib</t>
  </si>
  <si>
    <t>교하도서관</t>
  </si>
  <si>
    <t>경기도 파주시 숲속노을로 256 (동패동)256(동패동 1692) (교하도서관)</t>
  </si>
  <si>
    <t>031-940-5153</t>
  </si>
  <si>
    <t>http://www.gyohalib.or.kr/</t>
  </si>
  <si>
    <t>금촌3동솔빛도서관</t>
  </si>
  <si>
    <t>경기도 파주시 시청로 194 (아동동)금촌3동솔빛도서관</t>
  </si>
  <si>
    <t>031-944-8211</t>
  </si>
  <si>
    <t>http://lib.paju.go.kr/gclib3</t>
  </si>
  <si>
    <t>물푸레도서관</t>
  </si>
  <si>
    <t>경기도 파주시 청석로 360 (다율동)물푸레도서관</t>
  </si>
  <si>
    <t>031-944-5951</t>
  </si>
  <si>
    <t>http://lib.paju.go.kr/mplib</t>
  </si>
  <si>
    <t>술이홀도서관</t>
  </si>
  <si>
    <t>경기도 파주시 파주읍 술이홀로 295파주읍행정복지센터 내 3층</t>
  </si>
  <si>
    <t>031-940-5085</t>
  </si>
  <si>
    <t>월롱도서관</t>
  </si>
  <si>
    <t>경기도 파주시 월롱면 엘지로 17월롱면행정복지센터2층</t>
  </si>
  <si>
    <t>031-940-8570</t>
  </si>
  <si>
    <t>https://lib.paju.go.kr/wllib</t>
  </si>
  <si>
    <t>적성도서관</t>
  </si>
  <si>
    <t>경기도 파주시 적성면 마지리적성면 청송로 1013  적성도서관</t>
    <phoneticPr fontId="10" type="noConversion"/>
  </si>
  <si>
    <t>031-940-8551</t>
  </si>
  <si>
    <t>http://www.pajulib.or.kr/jslib/index.aspx</t>
  </si>
  <si>
    <t>조리도서관</t>
  </si>
  <si>
    <t>경기도 파주시 내산길29 (조리도서관)</t>
  </si>
  <si>
    <t>031-944-2945</t>
  </si>
  <si>
    <t>https://lib.paju.go.kr/jrlib</t>
  </si>
  <si>
    <t>탄현도서관</t>
  </si>
  <si>
    <t>경기도 파주시 탄현면 방촌로649번길 24-7탄현면사무소 2층</t>
  </si>
  <si>
    <t>031-940-8457</t>
  </si>
  <si>
    <t>http://www.pajulib.or.kr/thlib</t>
  </si>
  <si>
    <t>파주시립중앙도서관금촌분관</t>
  </si>
  <si>
    <t>경기도 파주시 금촌동 시민회관길 40</t>
  </si>
  <si>
    <t>031-940-4388</t>
  </si>
  <si>
    <t>www.pajulib.or.kr</t>
  </si>
  <si>
    <t>파주시립중앙도서관문산분관</t>
  </si>
  <si>
    <t>경기도 파주시 문산읍 개포래로 42문산도서관 (문산읍 문산리 35-13)</t>
  </si>
  <si>
    <t>031-940-8432</t>
  </si>
  <si>
    <t>https://lib.paju.go.kr</t>
  </si>
  <si>
    <t>파주시립중앙도서관법원분관</t>
  </si>
  <si>
    <t>경기도 파주시 사임당로947 (법원도서관)</t>
  </si>
  <si>
    <t>031-940-4191</t>
  </si>
  <si>
    <t>http://www.pajulib.or.kr</t>
  </si>
  <si>
    <t>파주시중앙도서관</t>
  </si>
  <si>
    <t>경기도 파주시 쇠재로 33 (금촌동)파주시중앙도서관</t>
  </si>
  <si>
    <t>031-940-5661</t>
  </si>
  <si>
    <t>https://lib.paju.go.kr/jalib/index.do</t>
  </si>
  <si>
    <t>파평도서관</t>
  </si>
  <si>
    <t>경기도 파주시 파평면 청송로 189-213층 파평도서관</t>
  </si>
  <si>
    <t>031-940-5990</t>
  </si>
  <si>
    <t>https://lib.paju.go.kr/pplib/index.do</t>
  </si>
  <si>
    <t>한빛도서관</t>
  </si>
  <si>
    <t>경기도 파주시와석순환로 94(야당동 1003-1)</t>
  </si>
  <si>
    <t>031-940-5777</t>
  </si>
  <si>
    <t>한울도서관</t>
  </si>
  <si>
    <t>경기도 파주시 교하로 239 (동패동)한울도서관</t>
  </si>
  <si>
    <t>031-940-5007</t>
  </si>
  <si>
    <t>https://lib.paju.go.kr/hulib</t>
  </si>
  <si>
    <t>해솔도서관</t>
  </si>
  <si>
    <t>경기도 파주시 해솔로 34 (목동동)해솔도서관</t>
  </si>
  <si>
    <t>031-940-5141</t>
  </si>
  <si>
    <t>http://www.pajulib.or.kr/</t>
  </si>
  <si>
    <t>행복어린이도서관</t>
  </si>
  <si>
    <t>경기도 파주시 문산읍통일로 1680 문산행복센터 3층</t>
    <phoneticPr fontId="10" type="noConversion"/>
  </si>
  <si>
    <t>031-940-8572</t>
  </si>
  <si>
    <t>http://www.pajulib.or.kr/hclib</t>
  </si>
  <si>
    <t>평택시립 비전도서관</t>
  </si>
  <si>
    <t>경기도 평택시 비전로 27 (비전동)평택시립비전도서관</t>
  </si>
  <si>
    <t>031-8024-5477</t>
  </si>
  <si>
    <t>https://www.ptlib.go.kr/sllib/index.do</t>
  </si>
  <si>
    <t>평택시립 진위도서관</t>
  </si>
  <si>
    <t>경기도 평택시 진위면 진위서로 137진위도서관</t>
  </si>
  <si>
    <t>031-8024-7341</t>
  </si>
  <si>
    <t>http://ptlib.go.kr/jwlib</t>
  </si>
  <si>
    <t>평택시립도서관 팽성분관</t>
  </si>
  <si>
    <t>경기도 평택시 팽성읍 안정로95번길 15-25팽성도서관</t>
  </si>
  <si>
    <t>031-8024-5481</t>
  </si>
  <si>
    <t>http://www.ptlib.go.kr</t>
  </si>
  <si>
    <t>평택시립배다리도서관</t>
  </si>
  <si>
    <t>경기도 평택시 죽백6로 20 (죽백동)배다리도서관</t>
  </si>
  <si>
    <t>031-8024-5553</t>
  </si>
  <si>
    <t>https://www.ptlib.go.kr/bdrlib/index.do</t>
  </si>
  <si>
    <t>평택시립세교도서관</t>
  </si>
  <si>
    <t>경기도 평택시 은실고가길 180 (세교동)평택시립세교도서관</t>
  </si>
  <si>
    <t>031-8024-5447</t>
  </si>
  <si>
    <t>평택시립안중도서관</t>
  </si>
  <si>
    <t>경기도 평택시 안중읍 서동대로 1531평택시립안중도서관</t>
  </si>
  <si>
    <t>031-8024-8346</t>
  </si>
  <si>
    <t>평택시립오성도서관</t>
  </si>
  <si>
    <t>경기도 평택시 오성면 오성새싹길 33 (오성도서관)</t>
  </si>
  <si>
    <t>031-8024-8565</t>
  </si>
  <si>
    <t>https://www.ptlib.go.kr/oslib/index.do</t>
  </si>
  <si>
    <t>평택시립장당도서관</t>
  </si>
  <si>
    <t>경기도 평택시 장당길 116 (장당동)장당도서관 1층 사무실</t>
  </si>
  <si>
    <t>031-8024-7465</t>
  </si>
  <si>
    <t>https://www.ptlib.go.kr/jdlib/index.do</t>
  </si>
  <si>
    <t>평택시립지산초록도서관</t>
  </si>
  <si>
    <t>경기도 평택시 지산로 48지산초록도서관</t>
  </si>
  <si>
    <t>031-8024-7451</t>
  </si>
  <si>
    <t>https://www.ptlib.go.kr/jslib/index.do</t>
  </si>
  <si>
    <t>평택시립청북도서관</t>
  </si>
  <si>
    <t>경기도 평택시 청북읍 안청로2길 60청북문화센터 2층</t>
  </si>
  <si>
    <t>031-8024-8582</t>
  </si>
  <si>
    <t>https://www.ptlib.go.kr/cbsmall</t>
  </si>
  <si>
    <t>포천시립가산도서관</t>
  </si>
  <si>
    <t>경기도 포천시 선마로223  포천시립가산도서관</t>
  </si>
  <si>
    <t>031-538-3981</t>
  </si>
  <si>
    <t>http://lib.pcs21.net/gs</t>
  </si>
  <si>
    <t>포천시립소흘도서관</t>
  </si>
  <si>
    <t>경기도 포천시 소흘읍 송우로 101-29101-29 (포천시립소흘도서관)</t>
  </si>
  <si>
    <t>031-538-3951</t>
  </si>
  <si>
    <t>http://lib.pocheon.go.kr/sh</t>
  </si>
  <si>
    <t>포천시립영북도서관</t>
  </si>
  <si>
    <t>경기도 포천시 운천안길3</t>
  </si>
  <si>
    <t>031-538-3972</t>
  </si>
  <si>
    <t>http://lib.pocheon.go.kr/yb</t>
  </si>
  <si>
    <t>포천시립영중꿈나무도서관</t>
  </si>
  <si>
    <t>경기도 포천시 양문로151</t>
  </si>
  <si>
    <t>031-538-3942</t>
  </si>
  <si>
    <t>http://lib.pocheon.go.kr/yj</t>
  </si>
  <si>
    <t>포천시립일동도서관</t>
  </si>
  <si>
    <t>경기도 포천시 일동면화동로 1021</t>
    <phoneticPr fontId="10" type="noConversion"/>
  </si>
  <si>
    <t>031-538-3931</t>
  </si>
  <si>
    <t>https://lib.pocheon.go.kr/ildong</t>
  </si>
  <si>
    <t>포천시립중앙도서관</t>
  </si>
  <si>
    <t>경기도 포천시 신북면 중앙로207번길 26포천시립중앙도서관</t>
  </si>
  <si>
    <t>031-538-3912</t>
  </si>
  <si>
    <t>https://lib.pocheon.go.kr/center</t>
  </si>
  <si>
    <t>하남시</t>
  </si>
  <si>
    <t>하남시 나룰도서관</t>
  </si>
  <si>
    <t>경기도 하남시 덕풍북로 180 (덕풍동)180 (덕풍동 나룰도서관)</t>
  </si>
  <si>
    <t>031-790-6887</t>
  </si>
  <si>
    <t>http://www.hanamlib.go.kr/nalib</t>
  </si>
  <si>
    <t>하남시 덕풍도서관</t>
  </si>
  <si>
    <t>경기도 하남시 역말로 14 (덕풍동)덕풍도서관</t>
  </si>
  <si>
    <t>031-790-6959</t>
  </si>
  <si>
    <t>https://www.hanamlib.go.kr/dulib/index.do</t>
  </si>
  <si>
    <t>하남시미사도서관</t>
  </si>
  <si>
    <t>경기도 하남시 아리수로 545 (망월동)하남시미사도서관</t>
  </si>
  <si>
    <t>031-790-6884</t>
  </si>
  <si>
    <t>https://www.hanamlib.go.kr/mslib</t>
  </si>
  <si>
    <t>하남시세미도서관</t>
  </si>
  <si>
    <t>경기도 하남시 세미로1길 15 (풍산동)하남시세미도서관</t>
  </si>
  <si>
    <t>031-790-6804</t>
  </si>
  <si>
    <t>https://www.hanamlib.go.kr/selib</t>
  </si>
  <si>
    <t>하남시신장도서관</t>
  </si>
  <si>
    <t>경기도 하남시 하남대로 740 (신장동)740 (하남시신장도서관)</t>
  </si>
  <si>
    <t>031-795-0694</t>
  </si>
  <si>
    <t>https://www.hanamlib.go.kr/silib</t>
  </si>
  <si>
    <t>동탄복합문화센터도서관</t>
  </si>
  <si>
    <t>경기도 화성시 노작로134</t>
  </si>
  <si>
    <t>031-8015-8203</t>
  </si>
  <si>
    <t>http://www.hscitylib.or.kr</t>
  </si>
  <si>
    <t>두빛나래 어린이도서관</t>
  </si>
  <si>
    <t>경기도 화성시 동탄숲속로69 14 (화성동탄 어린이도서관)</t>
  </si>
  <si>
    <t>031-8003-0748</t>
  </si>
  <si>
    <t>http://www.hscitylib.or.kr/child/</t>
  </si>
  <si>
    <t>목동이음터도서관</t>
  </si>
  <si>
    <t>경기도 화성시 동탄순환대로20길 6 (목동)목동이음터도서관</t>
  </si>
  <si>
    <t>031-378-6771</t>
  </si>
  <si>
    <t>http://www.hscitylib.or.kr/mdlib</t>
  </si>
  <si>
    <t>봉담도서관</t>
  </si>
  <si>
    <t>경기도 화성시 봉담읍 샘마을1길 8-48-4 (봉담도서관)</t>
  </si>
  <si>
    <t>031-227-7281</t>
  </si>
  <si>
    <t>http://www.hscitylib.or.kr/</t>
  </si>
  <si>
    <t>정남도서관</t>
  </si>
  <si>
    <t>경기도 화성시 정남면 만년로 527527</t>
  </si>
  <si>
    <t>031-8059-4946</t>
  </si>
  <si>
    <t>화성시 다원이음터도서관</t>
  </si>
  <si>
    <t>경기도 화성시 동탄순환대로 754-14 (영천동)다원이음터 도서관 (이음터 건물 1-2층)</t>
  </si>
  <si>
    <t>031-372-9611</t>
  </si>
  <si>
    <t>http://www.hscitylib.or.kr/dwlib/index.jsp</t>
  </si>
  <si>
    <t>화성시 동탄중앙이음터도서관</t>
  </si>
  <si>
    <t>경기도 화성시 동탄대로시범길 115 (청계동)동탄중앙이음터 3,4층</t>
  </si>
  <si>
    <t>031-378-7344</t>
  </si>
  <si>
    <t>http://hscitylib.or.kr/iutlib</t>
  </si>
  <si>
    <t>화성시 송린이음터도서관</t>
  </si>
  <si>
    <t>경기도 화성시 수노을2로 150 (새솔동)송린이음터 2~3층</t>
  </si>
  <si>
    <t>031-356-9680</t>
  </si>
  <si>
    <t>http://www.hscitylib.or.kr/srlib/index.jsp</t>
  </si>
  <si>
    <t>화성시 진안도서관</t>
  </si>
  <si>
    <t>경기도 화성시 병점중앙로229 (진안동)</t>
  </si>
  <si>
    <t>031-224-9977</t>
  </si>
  <si>
    <t>Http://www.hscitylib.or.kr</t>
  </si>
  <si>
    <t>화성시남양도서관</t>
  </si>
  <si>
    <t>경기도 화성시 남양동역골중앙로 143</t>
    <phoneticPr fontId="10" type="noConversion"/>
  </si>
  <si>
    <t>031-356-5241</t>
  </si>
  <si>
    <t>화성시립둥지나래어린이도서관</t>
  </si>
  <si>
    <t>경기도 화성시 향남읍 행정중앙2로 88중앙2로 88번지</t>
  </si>
  <si>
    <t>031-353-8162</t>
  </si>
  <si>
    <t>http://www.hscitylib.or.kr/djlib/</t>
  </si>
  <si>
    <t>화성시립송산도서관</t>
  </si>
  <si>
    <t>경기도 화성시 송산면 삼일공원로 87삼일공원로 87</t>
  </si>
  <si>
    <t>031-355-5798</t>
  </si>
  <si>
    <t>화성시병점도서관</t>
  </si>
  <si>
    <t>경기도 화성시 병점3로132 6 (병점도서관)</t>
  </si>
  <si>
    <t>031-226-1822</t>
  </si>
  <si>
    <t>화성시삼괴도서관</t>
  </si>
  <si>
    <t>경기도 화성시 우정읍 조암리쌍봉로 109-26</t>
  </si>
  <si>
    <t>031-358-2101</t>
  </si>
  <si>
    <t>화성시태안도서관</t>
  </si>
  <si>
    <t>경기도 화성시 안녕동화산중앙로 19</t>
    <phoneticPr fontId="10" type="noConversion"/>
  </si>
  <si>
    <t>031-223-4764</t>
  </si>
  <si>
    <t>경기 소계</t>
  </si>
  <si>
    <t>강원</t>
  </si>
  <si>
    <t>강릉시</t>
  </si>
  <si>
    <t>강릉교육문화관</t>
  </si>
  <si>
    <t>강원도 강릉시 노암등길 37-1 (노암동)37-1 강릉교육문화관</t>
  </si>
  <si>
    <t>033-640-9942</t>
  </si>
  <si>
    <t>http://lib.gwe.go.kr/kanglib</t>
  </si>
  <si>
    <t>명주교육도서관</t>
  </si>
  <si>
    <t>강원도 강릉시 해안3길11 (명주교육도서관)</t>
  </si>
  <si>
    <t>033-662-8559</t>
  </si>
  <si>
    <t>http://lib.gwe.go.kr/mjlib</t>
  </si>
  <si>
    <t>고성군</t>
  </si>
  <si>
    <t>고성교육도서관</t>
  </si>
  <si>
    <t>강원도 고성군 거탄진로 29번길7 고성교육도서관</t>
  </si>
  <si>
    <t>033-682-4886</t>
  </si>
  <si>
    <t>http://lib.gwe.go.kr/gosung/</t>
  </si>
  <si>
    <t>동해시</t>
  </si>
  <si>
    <t>동해교육도서관</t>
  </si>
  <si>
    <t>강원도 동해시 부곡5길 22 부곡동22</t>
  </si>
  <si>
    <t>033-533-4436</t>
  </si>
  <si>
    <t>http://donglib.or.kr</t>
  </si>
  <si>
    <t>삼척시</t>
  </si>
  <si>
    <t>삼척교육문화관</t>
  </si>
  <si>
    <t>강원도 삼척시 진주로 48-41 (당저동)삼척교육문화관</t>
  </si>
  <si>
    <t>033-570-5503</t>
  </si>
  <si>
    <t>http://lib.gwe.go.kr/samleic</t>
  </si>
  <si>
    <t>속초시</t>
  </si>
  <si>
    <t>속초교육도서관</t>
  </si>
  <si>
    <t>강원도 속초시 번영로15 속초도서관</t>
  </si>
  <si>
    <t>033-636-1495</t>
  </si>
  <si>
    <t>http://lib.gwe.go.kr/sokcholib</t>
  </si>
  <si>
    <t>속초교육문화관</t>
  </si>
  <si>
    <t>강원도 속초시 번영로 82 금호동82</t>
  </si>
  <si>
    <t>033-630-0216</t>
  </si>
  <si>
    <t>http://www.library.or.kr</t>
  </si>
  <si>
    <t>양구군</t>
  </si>
  <si>
    <t>양구교육도서관</t>
  </si>
  <si>
    <t>강원도 양구군 우정로119번길30</t>
  </si>
  <si>
    <t>033-482-0284</t>
  </si>
  <si>
    <t>http://lib.gwe.go.kr/yglib</t>
  </si>
  <si>
    <t>양양군</t>
  </si>
  <si>
    <t>양양교육도서관</t>
  </si>
  <si>
    <t>강원도 양양군 양양읍 남문로 50양양교육도서관</t>
  </si>
  <si>
    <t>033-672-2679</t>
  </si>
  <si>
    <t>http://lib.gwe.go.kr/yanglib</t>
  </si>
  <si>
    <t>영월군</t>
  </si>
  <si>
    <t>영월교육도서관</t>
  </si>
  <si>
    <t>강원도 영월군 영월읍 영월로 1914-71914-7 (영월교육도서관)</t>
  </si>
  <si>
    <t>033-373-9315</t>
  </si>
  <si>
    <t>http://lib.gwe.go.kr/ywlib</t>
  </si>
  <si>
    <t>원주시</t>
  </si>
  <si>
    <t>문막교육도서관</t>
  </si>
  <si>
    <t>강원도 원주시 문막읍 문막시장1길 76-6문막시장 1길 76-6</t>
  </si>
  <si>
    <t>033-735-3682</t>
  </si>
  <si>
    <t>http://lib.gwe.go.kr/munmaklib</t>
  </si>
  <si>
    <t>원주교육문화관</t>
  </si>
  <si>
    <t>강원도 원주시 단계동168(북원로 2312)</t>
    <phoneticPr fontId="10" type="noConversion"/>
  </si>
  <si>
    <t>033-737-1001</t>
  </si>
  <si>
    <t>http://lib.gwe.go.kr/wonjulib</t>
  </si>
  <si>
    <t>인제군</t>
  </si>
  <si>
    <t>인제교육도서관</t>
  </si>
  <si>
    <t>강원도 인제군 인제로193번길15-1 (인제교육도서관)</t>
  </si>
  <si>
    <t>033-460-1077</t>
  </si>
  <si>
    <t>http://lib.gwe.go.kr/injelib</t>
  </si>
  <si>
    <t>정선군</t>
  </si>
  <si>
    <t>정선교육도서관</t>
  </si>
  <si>
    <t>강원도 정선군 정선읍 봉양4길9번지</t>
  </si>
  <si>
    <t>033-563-5330</t>
  </si>
  <si>
    <t>http://www.jslib.or.kr</t>
  </si>
  <si>
    <t>철원군</t>
  </si>
  <si>
    <t>철원교육도서관</t>
  </si>
  <si>
    <t>강원도 철원군 금학로273번길21 14 철원교육도서관</t>
  </si>
  <si>
    <t>033-455-6928</t>
  </si>
  <si>
    <t>http://lib.gwe.go.kr/cwlib</t>
  </si>
  <si>
    <t>춘천시</t>
  </si>
  <si>
    <t>춘성교육도서관</t>
  </si>
  <si>
    <t>강원도 춘천시 신북읍 율문리신샘밭로 359-32 번지 춘성교육도서관</t>
    <phoneticPr fontId="10" type="noConversion"/>
  </si>
  <si>
    <t>033-242-6636</t>
  </si>
  <si>
    <t>https://lib.gwe.go.kr/cslib</t>
  </si>
  <si>
    <t>춘천교육문화관</t>
  </si>
  <si>
    <t>강원도 춘천시 중앙로107번길14 춘천교육문화관</t>
  </si>
  <si>
    <t>033-258-2500</t>
  </si>
  <si>
    <t>http://lib.gwe.go.kr/kleic</t>
  </si>
  <si>
    <t>태백시</t>
  </si>
  <si>
    <t>태백교육도서관</t>
  </si>
  <si>
    <t>강원도 태백시 태백로 1126 (황지동)태백교육도서관</t>
  </si>
  <si>
    <t>033-553-1237</t>
  </si>
  <si>
    <t>http://lib.gwe.go.kr/tblib/egovMain.do</t>
  </si>
  <si>
    <t>평창군</t>
  </si>
  <si>
    <t>평창교육도서관</t>
  </si>
  <si>
    <t>강원도 평창군 평창읍 평창중앙로83-17 (평창교육도서관)</t>
  </si>
  <si>
    <t>033-332-2615</t>
  </si>
  <si>
    <t>http://lib.gwe.go.kr/plib</t>
  </si>
  <si>
    <t>홍천군</t>
  </si>
  <si>
    <t>홍천교육도서관</t>
  </si>
  <si>
    <t>강원도 홍천군 홍천읍 꽃뫼로 9393 홍천교육도서관</t>
  </si>
  <si>
    <t>033-433-2158</t>
  </si>
  <si>
    <t>http://lib.gwe.go.kr/hclib/egovMain.do</t>
  </si>
  <si>
    <t>화천군</t>
  </si>
  <si>
    <t>화천교육도서관</t>
  </si>
  <si>
    <t>강원도 화천군 화천읍 상승로3길 22화천교육도서관</t>
  </si>
  <si>
    <t>033-441-6343</t>
  </si>
  <si>
    <t>http://lib.gwe.go.kr/hwcl</t>
  </si>
  <si>
    <t>횡성군</t>
  </si>
  <si>
    <t>횡성교육도서관</t>
  </si>
  <si>
    <t>강원도 횡성군 횡성읍 교항로 32횡성교육도서관</t>
  </si>
  <si>
    <t>033-344-6591</t>
  </si>
  <si>
    <t>http://lib.gwe.go.kr/hslib</t>
  </si>
  <si>
    <t>강릉시립중앙도서관</t>
  </si>
  <si>
    <t>강원도 강릉시 강릉대로 448강원 강릉시 강릉대로 448</t>
  </si>
  <si>
    <t>033-660-3271</t>
  </si>
  <si>
    <t>http://www.gnslib.or.kr</t>
  </si>
  <si>
    <t>1969</t>
  </si>
  <si>
    <t>모루도서관</t>
  </si>
  <si>
    <t>강원도 강릉시 율곡로 2923-12 (교동)(교동 822번지)</t>
  </si>
  <si>
    <t>033-660-3240</t>
  </si>
  <si>
    <t>고성군립도서관</t>
  </si>
  <si>
    <t>강원도 고성군 간성읍쇠롱골길 17</t>
    <phoneticPr fontId="10" type="noConversion"/>
  </si>
  <si>
    <t>033-680-3560</t>
  </si>
  <si>
    <t>토성공공도서관</t>
  </si>
  <si>
    <t>강원도 고성군 토성로167 6</t>
  </si>
  <si>
    <t>033-680-3561</t>
  </si>
  <si>
    <t>동해시립발한도서관</t>
  </si>
  <si>
    <t>강원도 동해시 해안로 535 (발한동)535 (동해시립발한도서관)</t>
  </si>
  <si>
    <t>033-530-2480</t>
  </si>
  <si>
    <t>http://www.donghaelib.go.kr</t>
  </si>
  <si>
    <t>동해시립북삼도서관</t>
  </si>
  <si>
    <t>강원도 동해시 효자로 649 (동회동)649</t>
  </si>
  <si>
    <t>033-530-2490</t>
  </si>
  <si>
    <t>삼척도계도서관</t>
  </si>
  <si>
    <t>강원도 삼척시 도계느티로25-18</t>
  </si>
  <si>
    <t>033-570-4211</t>
  </si>
  <si>
    <t>삼척원덕도서관</t>
  </si>
  <si>
    <t>강원도 삼척시 원덕읍 삼척로 446-14446 14 (원덕복지회관 1층)</t>
  </si>
  <si>
    <t>033-572-4819</t>
  </si>
  <si>
    <t>속초시립도서관</t>
  </si>
  <si>
    <t>강원도 속초시 조양로 89 (조양동)89</t>
  </si>
  <si>
    <t>033-631-1443</t>
  </si>
  <si>
    <t>http://library.sokcho.gangwon.kr</t>
  </si>
  <si>
    <t>영월주천도서관</t>
  </si>
  <si>
    <t>강원도 영월군 주천면 주천로 103주천로103</t>
  </si>
  <si>
    <t>033-374-7766</t>
  </si>
  <si>
    <t>https://www.ywfmc.or.kr/&amp;#35;lnk</t>
  </si>
  <si>
    <t>원주시립중앙도서관</t>
  </si>
  <si>
    <t>강원도 원주시 서원대로 472-12 (단구동)472-12 (단구동990) 원주시립중앙도서관</t>
  </si>
  <si>
    <t>033-737-4360</t>
  </si>
  <si>
    <t>http://lib.wonju.go.kr</t>
  </si>
  <si>
    <t>1968</t>
  </si>
  <si>
    <t>중천철학도서관</t>
  </si>
  <si>
    <t>강원도 원주시 흥업면 남원로 105중천철학도서관</t>
  </si>
  <si>
    <t>033-737-4476</t>
  </si>
  <si>
    <t>https://lib.wonju.go.kr/jc/</t>
  </si>
  <si>
    <t>원통도서관</t>
  </si>
  <si>
    <t>강원도 인제군 금강로62 (원통종합복지타운)</t>
  </si>
  <si>
    <t>033-461-0089</t>
  </si>
  <si>
    <t>http://www.injelibrary.com/</t>
  </si>
  <si>
    <t>사북공공도서관</t>
  </si>
  <si>
    <t>강원도 정선군 사북읍 파랑새길 33사북공공도서관</t>
  </si>
  <si>
    <t>033-592-5757</t>
  </si>
  <si>
    <t>http://www.sbl.or.kr/</t>
  </si>
  <si>
    <t>관전도서관</t>
  </si>
  <si>
    <t>강원도 철원군 철원읍 금학로330번길 12관전도서관</t>
  </si>
  <si>
    <t>033-450-5327</t>
  </si>
  <si>
    <t>http://cwglib.cwg.go.kr/site/gjlib/main.do</t>
  </si>
  <si>
    <t>철원갈말도서관</t>
  </si>
  <si>
    <t>강원도 철원군 갈말읍 명성로179번길 21갈말도서관</t>
  </si>
  <si>
    <t>033-450-5227</t>
  </si>
  <si>
    <t>http://cwglib.cwg.go.kr</t>
  </si>
  <si>
    <t>철원김화도서관</t>
  </si>
  <si>
    <t>강원도 철원군 서면 와수로184번길 6-31김화 도서관</t>
  </si>
  <si>
    <t>033-450-5627</t>
  </si>
  <si>
    <t>http://cwglib.cwg.go.kr/</t>
  </si>
  <si>
    <t>담작은도서관</t>
  </si>
  <si>
    <t>강원도 춘천시 효자문길7번길 10 담작은도서관</t>
    <phoneticPr fontId="10" type="noConversion"/>
  </si>
  <si>
    <t>033-256-6363</t>
  </si>
  <si>
    <t>https://library.chuncheon.go.kr/about/info08.do</t>
  </si>
  <si>
    <t>소양도서관</t>
  </si>
  <si>
    <t>강원도 춘천시 삭주로145번길 69-8 (후평동)198-58 번지</t>
  </si>
  <si>
    <t>033-245-5142</t>
  </si>
  <si>
    <t>http://library.chuncheon.go.kr</t>
  </si>
  <si>
    <t>춘천남산도서관</t>
  </si>
  <si>
    <t>강원도 춘천시 남산면 강촌로 311남산도서관</t>
  </si>
  <si>
    <t>033-262-5560</t>
  </si>
  <si>
    <t>https://library.chuncheon.go.kr</t>
  </si>
  <si>
    <t>춘천동내도서관</t>
  </si>
  <si>
    <t>강원도 춘천시 동내면 학곡동1길17-4</t>
  </si>
  <si>
    <t>033-245-5126</t>
  </si>
  <si>
    <t>http://library.chuncheon.go.kr/</t>
  </si>
  <si>
    <t>춘천서면도서관</t>
  </si>
  <si>
    <t>강원도 춘천시 서면 박사로 948서면도서관</t>
  </si>
  <si>
    <t>033-245-5174</t>
  </si>
  <si>
    <t>http://www.library.chuncheon.go.kr</t>
  </si>
  <si>
    <t>춘천시립도서관</t>
  </si>
  <si>
    <t>강원도 춘천시 우석로 100 (석사동)춘천시립도서관</t>
  </si>
  <si>
    <t>033-245-5065</t>
  </si>
  <si>
    <t>1960</t>
  </si>
  <si>
    <t>춘천시립청소년도서관</t>
  </si>
  <si>
    <t>강원도 춘천시 옛경춘로 830-24 (삼천동)시립청소년도서관 1층 사무실</t>
  </si>
  <si>
    <t>033-245-5764</t>
  </si>
  <si>
    <t>춘천신사우동도서관</t>
  </si>
  <si>
    <t>강원도 춘천시 사우4길 26 (우두동)26 (신사우도서관)</t>
  </si>
  <si>
    <t>033-245-5131</t>
  </si>
  <si>
    <t>태백산소드림도서관</t>
  </si>
  <si>
    <t>강원도 태백시 장수길 33 (황지동)태백산소드림도서관</t>
  </si>
  <si>
    <t>033-550-2757</t>
  </si>
  <si>
    <t>https://www.taebaek.go.kr</t>
  </si>
  <si>
    <t>태백시립도서관</t>
  </si>
  <si>
    <t>강원도 태백시 평화길12 (시립도서관)</t>
  </si>
  <si>
    <t>033-550-2755</t>
  </si>
  <si>
    <t>http://www.taebaek.go.kr/lib</t>
  </si>
  <si>
    <t>평창군립대관령도서관</t>
  </si>
  <si>
    <t>강원도 평창군 대관령면 대관령로 83-2대관령도서관</t>
  </si>
  <si>
    <t>033-330-2845</t>
  </si>
  <si>
    <t>http://www.pc.go.kr/lib/</t>
  </si>
  <si>
    <t>평창군립대화도서관</t>
  </si>
  <si>
    <t>강원도 평창군 남산2길27 (대화도서관)</t>
  </si>
  <si>
    <t>033-330-2549</t>
  </si>
  <si>
    <t>https://www.pc.go.kr/lib</t>
  </si>
  <si>
    <t>평창군립봉평도서관</t>
  </si>
  <si>
    <t>강원도 평창군 봉평면 기풍4길 1010 봉평도서관</t>
  </si>
  <si>
    <t>033-330-2826</t>
  </si>
  <si>
    <t>http://www.pc.go.kr</t>
  </si>
  <si>
    <t>평창군립진부도서관</t>
  </si>
  <si>
    <t>강원도 평창군 석두로12-8 (진부도서관)</t>
  </si>
  <si>
    <t>033-330-2821</t>
  </si>
  <si>
    <t>http://www.pc.go.kr/lib</t>
  </si>
  <si>
    <t>남면도서관</t>
  </si>
  <si>
    <t>강원도 홍천군 남면 명덕길 28남면도서관</t>
  </si>
  <si>
    <t>033-430-2415</t>
  </si>
  <si>
    <t>https://www.hongcheon.go.kr/library/nammyeon</t>
  </si>
  <si>
    <t>서석도서관</t>
  </si>
  <si>
    <t>강원도 홍천군 서석면 풍암길 7서석도서관</t>
  </si>
  <si>
    <t>033-430-2405</t>
  </si>
  <si>
    <t>홍천연봉도서관</t>
  </si>
  <si>
    <t>강원도 홍천군연봉중앙로 11-10</t>
  </si>
  <si>
    <t>033-430-2591</t>
  </si>
  <si>
    <t>http://library.hongcheon.gangwon.kr</t>
  </si>
  <si>
    <t>화천어린이도서관</t>
  </si>
  <si>
    <t>강원도 화천군 화천읍 상승로1길 9화천어린이도서관</t>
  </si>
  <si>
    <t>033-442-0078</t>
  </si>
  <si>
    <t>http://www.hclib.or.kr</t>
  </si>
  <si>
    <t>둔내태성도서관</t>
  </si>
  <si>
    <t>강원도 횡성군 둔내면 둔방로4번길 38둔내면 둔방로 4번길 38</t>
  </si>
  <si>
    <t>033-340-5865</t>
  </si>
  <si>
    <t>횡성군립도서관</t>
  </si>
  <si>
    <t>강원도 횡성군 횡성읍 문예로 75횡성읍 읍하리 문예로 75</t>
  </si>
  <si>
    <t>033-340-5861</t>
  </si>
  <si>
    <t>http://lib.hsg.go.kr</t>
  </si>
  <si>
    <t>강원 소계</t>
  </si>
  <si>
    <t>충북</t>
  </si>
  <si>
    <t>괴산군</t>
  </si>
  <si>
    <t>괴산교육도서관</t>
  </si>
  <si>
    <t>충청북도 괴산군 괴산읍 읍내로12길 38괴산교육도서관</t>
  </si>
  <si>
    <t>043-833-0319</t>
  </si>
  <si>
    <t>http://www.gsl.go.kr/</t>
  </si>
  <si>
    <t>단양군</t>
  </si>
  <si>
    <t>단양교육도서관</t>
  </si>
  <si>
    <t>충청북도 단양군 단양읍 상진12길 18단양교육도서관</t>
  </si>
  <si>
    <t>043-423-1095</t>
  </si>
  <si>
    <t>http://www.dyelib.go.kr</t>
  </si>
  <si>
    <t>보은군</t>
  </si>
  <si>
    <t>보은교육도서관</t>
  </si>
  <si>
    <t>충청북도 보은군 보은읍 삼산로 56-10보은교육도서관</t>
  </si>
  <si>
    <t>043-542-5473</t>
  </si>
  <si>
    <t>https://www.beelib.go.kr</t>
  </si>
  <si>
    <t>영동군</t>
  </si>
  <si>
    <t>영동교육도서관</t>
  </si>
  <si>
    <t>충청북도 영동군 영동읍 학산영동로 12201220 영동도서관</t>
  </si>
  <si>
    <t>043-744-5754</t>
  </si>
  <si>
    <t>http://www.ydelib.go.kr</t>
  </si>
  <si>
    <t>옥천군</t>
  </si>
  <si>
    <t>옥천교육도서관</t>
  </si>
  <si>
    <t>충청북도 옥천군 관성로3길7번지</t>
  </si>
  <si>
    <t>043-731-7051</t>
  </si>
  <si>
    <t>http://www.oclib.go.kr</t>
  </si>
  <si>
    <t>음성군</t>
  </si>
  <si>
    <t>금왕교육도서관</t>
  </si>
  <si>
    <t>충청북도 음성군 응천서길27번길33 (금왕도서관)</t>
  </si>
  <si>
    <t>043-877-8761</t>
  </si>
  <si>
    <t>http://www.kwlib.go.kr</t>
  </si>
  <si>
    <t>음성교육도서관</t>
  </si>
  <si>
    <t>충청북도 음성군 음성읍 읍내리시장로 126번길 29</t>
    <phoneticPr fontId="10" type="noConversion"/>
  </si>
  <si>
    <t>043-873-2977</t>
  </si>
  <si>
    <t>http://www.eselib.go.kr</t>
  </si>
  <si>
    <t>제천시</t>
  </si>
  <si>
    <t>제천학생회관</t>
  </si>
  <si>
    <t>충청북도 제천시 청전대로1길 7 청전동청전대로1길 7청전동 470</t>
  </si>
  <si>
    <t>043-647-8588</t>
  </si>
  <si>
    <t>http://www.jcsh.go.kr</t>
  </si>
  <si>
    <t>증평군</t>
  </si>
  <si>
    <t>증평교육도서관</t>
  </si>
  <si>
    <t>충청북도 증평군 광장로154 증평도서관</t>
  </si>
  <si>
    <t>043-836-9477</t>
  </si>
  <si>
    <t>http://www.jplib.go.kr/</t>
  </si>
  <si>
    <t>진천군</t>
  </si>
  <si>
    <t>진천교육도서관</t>
  </si>
  <si>
    <t>충청북도 진천군 진천읍 상산1길 1111 진천도서관</t>
  </si>
  <si>
    <t>043-534-4516</t>
  </si>
  <si>
    <t>https://www.jcelib.go.kr</t>
  </si>
  <si>
    <t>청주시</t>
  </si>
  <si>
    <t>미원교육도서관</t>
  </si>
  <si>
    <t>충청북도 청주시 상당구 미원면 단재로 2494-1미원교육도서관</t>
  </si>
  <si>
    <t>043-297-1525</t>
  </si>
  <si>
    <t>http://www.cwlib.go.kr/</t>
  </si>
  <si>
    <t>충청북도교육도서관</t>
  </si>
  <si>
    <t>충청북도 청주시 서원구 충렬로19 (충청북도교육도서관)</t>
    <phoneticPr fontId="10" type="noConversion"/>
  </si>
  <si>
    <t>043-276-8309</t>
  </si>
  <si>
    <t>http://www.cbelib.go.kr</t>
  </si>
  <si>
    <t>충청북도교육문화원</t>
  </si>
  <si>
    <t>충청북도 청주시 청원구 공항로287번길 56 (주중동)충북교육문화원 4층 문화예술자료실</t>
  </si>
  <si>
    <t>043-229-2655</t>
  </si>
  <si>
    <t>http://www.cbsec.go.kr</t>
  </si>
  <si>
    <t>충주시</t>
  </si>
  <si>
    <t>중원교육도서관</t>
  </si>
  <si>
    <t>충청북도 충주시 창전길221 중원교육도서관</t>
  </si>
  <si>
    <t>043-846-0629</t>
  </si>
  <si>
    <t>http://www.jwlib.go.kr</t>
  </si>
  <si>
    <t>충청북도중원교육문화원</t>
  </si>
  <si>
    <t>충청북도 충주시 호암대로 50 호암동526-1번지</t>
  </si>
  <si>
    <t>043-848-2266</t>
  </si>
  <si>
    <t>http://www.jwec.go.kr</t>
  </si>
  <si>
    <t>청주열린도서관</t>
  </si>
  <si>
    <t>충청북도 청주시 청원구 상당로 314 내덕동문화제조창 C 5층 열린도서관</t>
  </si>
  <si>
    <t>043-241-0651</t>
  </si>
  <si>
    <t>http://www.cj-openlibrary.co.kr</t>
  </si>
  <si>
    <t>다누리도서관</t>
  </si>
  <si>
    <t>충청북도 단양군 수변로111 (다누리쎈타)</t>
  </si>
  <si>
    <t>043-420-2962</t>
  </si>
  <si>
    <t>https://www.danyang.go.kr/danurilib</t>
  </si>
  <si>
    <t>매포도서관</t>
  </si>
  <si>
    <t>충청북도 단양군 평동로111-43 (매포도서관)</t>
  </si>
  <si>
    <t>043-422-1937</t>
  </si>
  <si>
    <t>https://www.danyang.go.kr/mepolib</t>
  </si>
  <si>
    <t>레인보우영동도서관</t>
  </si>
  <si>
    <t>충청북도 영동군 영동읍 계산로2길 25레인보우영동도서관</t>
  </si>
  <si>
    <t>043-743-9600</t>
  </si>
  <si>
    <t>http://www.rainbowlib.go.kr</t>
  </si>
  <si>
    <t>옥천군민도서관</t>
  </si>
  <si>
    <t>충청북도 옥천군 옥천읍 관성로4길 1010 (옥천군민도서관)</t>
  </si>
  <si>
    <t>043-730-3612</t>
  </si>
  <si>
    <t>http://lib.oc.go.kr</t>
  </si>
  <si>
    <t>감곡도서관</t>
  </si>
  <si>
    <t>충청북도 음성군 감곡면 장감로131번길 8감곡도서관</t>
  </si>
  <si>
    <t>043-871-4991</t>
  </si>
  <si>
    <t>http://lib.eumseong.go.kr</t>
  </si>
  <si>
    <t>삼성도서관</t>
  </si>
  <si>
    <t>충청북도 음성군 삼성면 덕정로 53-2삼성도서관</t>
  </si>
  <si>
    <t>043-871-4971</t>
  </si>
  <si>
    <t>음성대소도서관</t>
  </si>
  <si>
    <t>충청북도 음성군 대소면 오산리188-21</t>
    <phoneticPr fontId="10" type="noConversion"/>
  </si>
  <si>
    <t>043-877-1630</t>
  </si>
  <si>
    <t>봉양도서관</t>
  </si>
  <si>
    <t>충청북도 제천시 봉양읍 주포로8길 3-1봉양도서관</t>
  </si>
  <si>
    <t>043-646-2018</t>
  </si>
  <si>
    <t>http://www.jclib.or.kr</t>
  </si>
  <si>
    <t>제천기적의도서관</t>
  </si>
  <si>
    <t>충청북도 제천시 용두천로38길 30 (고암동)용두천로38길 30 제천기적의도서관(고암동)</t>
  </si>
  <si>
    <t>043-644-1215</t>
  </si>
  <si>
    <t>http://www.kidslib.org</t>
  </si>
  <si>
    <t>제천시립도서관</t>
  </si>
  <si>
    <t>충청북도 제천시 내제로318 (제천시립도서관)</t>
  </si>
  <si>
    <t>043-646-2019</t>
  </si>
  <si>
    <t>http://www.jecheon.go.kr/jclib</t>
  </si>
  <si>
    <t>제천시립의병도서관</t>
  </si>
  <si>
    <t>제천여성도서관</t>
  </si>
  <si>
    <t>충청북도 제천시 독순로70</t>
  </si>
  <si>
    <t>043-646-3765</t>
  </si>
  <si>
    <t>http://jclib.okjc.net</t>
  </si>
  <si>
    <t>증평군립도서관</t>
  </si>
  <si>
    <t>충청북도 증평군 증평읍 광장로 37증평군립도서관</t>
  </si>
  <si>
    <t>043-835-4671</t>
  </si>
  <si>
    <t>http://lib.jp.go.kr</t>
  </si>
  <si>
    <t>생거진천혁신도시도서관</t>
  </si>
  <si>
    <t>충청북도 진천군 덕산면 대하로 52생거진천혁신도시도서관</t>
  </si>
  <si>
    <t>043-539-7790</t>
  </si>
  <si>
    <t>https://lib.jincheon.go.kr/jc/index.php</t>
  </si>
  <si>
    <t>진천군립광혜원도서관</t>
  </si>
  <si>
    <t>충청북도 진천군 광혜원면 화랑길 72화랑길 72 (광혜원리 542-15)</t>
  </si>
  <si>
    <t>043-539-7766</t>
  </si>
  <si>
    <t>http://lib.jincheon.go.kr</t>
  </si>
  <si>
    <t>진천군립도서관</t>
  </si>
  <si>
    <t>충청북도 진천군 진천읍 포석길 37-637-6 (진천군립도서관)</t>
  </si>
  <si>
    <t>043-539-7733</t>
  </si>
  <si>
    <t>https://lib.jincheon.go.kr</t>
  </si>
  <si>
    <t>강내도서관</t>
  </si>
  <si>
    <t>충청북도 청주시 흥덕구 강내면 가로수로 568(월곡리 229-1) 강내도서관</t>
  </si>
  <si>
    <t>043-201-4194</t>
  </si>
  <si>
    <t>http://library.cheongju.go.kr/lib-gn/index.do</t>
  </si>
  <si>
    <t>청주시</t>
    <phoneticPr fontId="10" type="noConversion"/>
  </si>
  <si>
    <t>오창호수도서관</t>
  </si>
  <si>
    <t>충청북도 청주시 청원구 오창읍 오창공원로 102 (각리 636-8)청주오창호수도서관</t>
  </si>
  <si>
    <t>043-201-4092</t>
  </si>
  <si>
    <t>http://library.cheongju.go.kr/lib-hs/index.do</t>
  </si>
  <si>
    <t>옥산도서관</t>
  </si>
  <si>
    <t>충청북도 청주시 흥덕구 옥산면 오산5길10 (옥산도서관)</t>
    <phoneticPr fontId="10" type="noConversion"/>
  </si>
  <si>
    <t>043-201-4212</t>
  </si>
  <si>
    <t>http://library.cheongju.go.kr/lib-ok</t>
  </si>
  <si>
    <t>청주금빛도서관</t>
  </si>
  <si>
    <t>충청북도 청주시 상당구 호미로 272 (금천동)청주금빛도서관</t>
  </si>
  <si>
    <t>043-201-4136</t>
  </si>
  <si>
    <t>https://library.cheongju.go.kr/lib-gb/index.do</t>
  </si>
  <si>
    <t>청주기적의도서관</t>
  </si>
  <si>
    <t>충청북도 청주시 서원구 구룡산로 356 (수곡동)356 (청주기적의도서관)</t>
  </si>
  <si>
    <t>043-283-1845</t>
  </si>
  <si>
    <t>http://library.cheongju.go.kr/lib-ml/index.do</t>
  </si>
  <si>
    <t>청주상당도서관</t>
  </si>
  <si>
    <t>충청북도 청주시 상당구 수동대성로 195</t>
    <phoneticPr fontId="10" type="noConversion"/>
  </si>
  <si>
    <t>043-201-4106</t>
  </si>
  <si>
    <t>http://library.cheongju.go.kr/lib-sd/index.do</t>
  </si>
  <si>
    <t>청주서원도서관</t>
  </si>
  <si>
    <t>충청북도 청주시 흥덕구 분평로35</t>
  </si>
  <si>
    <t>043-201-4183</t>
  </si>
  <si>
    <t>http://library.cheongju.go.kr/lib-sw/index.do</t>
  </si>
  <si>
    <t>청주시립도서관</t>
  </si>
  <si>
    <t>충청북도 청주시 상당구 용암동용암로 55</t>
    <phoneticPr fontId="10" type="noConversion"/>
  </si>
  <si>
    <t>043-201-4052</t>
  </si>
  <si>
    <t>http://library.cheongju.go.kr</t>
  </si>
  <si>
    <t>청주시립오송도서관</t>
  </si>
  <si>
    <t>충청북도 청주시 흥덕구 오송읍 오송생명1로180 (청주오송도서관)</t>
  </si>
  <si>
    <t>043-201-4173</t>
  </si>
  <si>
    <t>https://library.cheongju.go.kr/lib-os/index.do</t>
  </si>
  <si>
    <t>청주신율봉어린이도서관</t>
  </si>
  <si>
    <t>충청북도 청주시 흥덕구 신율로153번길 16 (복대동)신율봉어린이도서관</t>
  </si>
  <si>
    <t>043-201-4222</t>
  </si>
  <si>
    <t>http://library.cheongju.go.kr/lib-sy</t>
  </si>
  <si>
    <t>청주오창도서관</t>
  </si>
  <si>
    <t>충청북도 청주시 청원구 오창읍 두릉유리로 1141-10청주오창도서관</t>
  </si>
  <si>
    <t>043-201-4142</t>
  </si>
  <si>
    <t>청주청원도서관</t>
  </si>
  <si>
    <t>충청북도 청주시 상당구 사뜸로61번길88-14 (사천동)</t>
  </si>
  <si>
    <t>043-201-4123</t>
  </si>
  <si>
    <t>http://library.cheongju.go.kr/</t>
  </si>
  <si>
    <t>청주흥덕도서관</t>
  </si>
  <si>
    <t>충청북도 청주시 흥덕구 증안로90번길 34 (복대동)34 (청주흥덕도서관)</t>
  </si>
  <si>
    <t>043-201-4201</t>
  </si>
  <si>
    <t>http://library.cheongju.go.kr/lib-hd/index.do</t>
  </si>
  <si>
    <t>서충주도서관</t>
  </si>
  <si>
    <t>충청북도 충주시 중앙탑면 원앙4길 48서충주도서관</t>
  </si>
  <si>
    <t>043-850-7411</t>
  </si>
  <si>
    <t>http://lib.chungju.go.kr</t>
  </si>
  <si>
    <t>엄정꿈터도서관</t>
  </si>
  <si>
    <t>충청북도 충주시 엄정면 자바위길 8엄정꿈터도서관</t>
  </si>
  <si>
    <t>043-854-3031</t>
  </si>
  <si>
    <t>충주시립도서관</t>
  </si>
  <si>
    <t>충청북도 충주시 예성로 207 (교현동)207 (충주시립도서관)</t>
  </si>
  <si>
    <t>043-850-3271</t>
  </si>
  <si>
    <t>1954</t>
  </si>
  <si>
    <t>충주시립호암도서관</t>
  </si>
  <si>
    <t>충청북도 충주시 중원대로 3324 (호암동)충주시청소년수련원 2층</t>
  </si>
  <si>
    <t>043-850-7410</t>
  </si>
  <si>
    <t>https://lib.chungju.go.kr</t>
  </si>
  <si>
    <t>충주어린이청소년도서관</t>
  </si>
  <si>
    <t>충청북도 충주시 금봉6길 21 (용산동)어린이청소년도서관</t>
  </si>
  <si>
    <t>043-850-3981</t>
  </si>
  <si>
    <t>충북 소계</t>
  </si>
  <si>
    <t>충남</t>
  </si>
  <si>
    <t>공주시</t>
  </si>
  <si>
    <t>충청남도공주교육지원청공주도서관</t>
  </si>
  <si>
    <t>충청남도 공주시 영명학당2길 24-5 중동충청남도공주교육지원청공주도서관</t>
  </si>
  <si>
    <t>041-855-7121</t>
  </si>
  <si>
    <t>http://gjlib.cne.go.kr</t>
  </si>
  <si>
    <t>충청남도공주교육지원청유구도서관</t>
  </si>
  <si>
    <t>충청남도 공주시 유구읍 중앙1길 49-17공주유구도서관</t>
  </si>
  <si>
    <t>041-841-1196</t>
  </si>
  <si>
    <t>http://www.yugulib.or.kr</t>
  </si>
  <si>
    <t>금산군</t>
  </si>
  <si>
    <t>충청남도금산교육지원청금산도서관</t>
  </si>
  <si>
    <t>충청남도 금산군 금산읍 금산천길 28(금산도서관)</t>
  </si>
  <si>
    <t>041-753-4710</t>
  </si>
  <si>
    <t>http://www.kslib.or.kr</t>
  </si>
  <si>
    <t>논산시</t>
  </si>
  <si>
    <t>충청남도교육청남부평생교육원</t>
  </si>
  <si>
    <t>충청남도 논산시 부창로 71 (부창동)부창로 71</t>
  </si>
  <si>
    <t>041-730-7733</t>
  </si>
  <si>
    <t>http://www.cnbl.or.kr</t>
  </si>
  <si>
    <t>당진시</t>
  </si>
  <si>
    <t>충청남도당진교육지원청당진도서관</t>
  </si>
  <si>
    <t>충청남도 당진시 서부로 266 (채운동)충청남도당진교육지원청당진도서관</t>
  </si>
  <si>
    <t>041-352-5918</t>
  </si>
  <si>
    <t>http://www.djl.or.kr</t>
  </si>
  <si>
    <t>보령시</t>
  </si>
  <si>
    <t>충청남도보령교육지원청보령도서관</t>
  </si>
  <si>
    <t>충청남도 보령시 보령남로 27 명천동보령도서관</t>
  </si>
  <si>
    <t>041-934-0929</t>
  </si>
  <si>
    <t>http://www.e-brlib.or.kr/</t>
  </si>
  <si>
    <t>충청남도보령교육지원청웅천도서관</t>
  </si>
  <si>
    <t>충청남도 보령시 웅천읍 방축길 90-39보령웅천도서관</t>
  </si>
  <si>
    <t>041-934-1789</t>
  </si>
  <si>
    <t>https://uclib.cne.go.kr</t>
  </si>
  <si>
    <t>부여군</t>
  </si>
  <si>
    <t>충청남도부여교육지원청부여도서관</t>
  </si>
  <si>
    <t>충청남도 부여군 부여읍 성왕로 259충청남도부여교육지원청부여도서관</t>
  </si>
  <si>
    <t>041-835-2509</t>
  </si>
  <si>
    <t>https://bylib.cne.go.kr</t>
  </si>
  <si>
    <t>서산시</t>
  </si>
  <si>
    <t>충청남도교육청서부평생교육원</t>
  </si>
  <si>
    <t>충청남도 서산시 동서1로 41-4 (석림동)충청남도교육청서부평생교육원</t>
  </si>
  <si>
    <t>041-661-8330</t>
  </si>
  <si>
    <t>http://www.csbl.or.kr</t>
  </si>
  <si>
    <t>충청남도서산교육지원청해미도서관</t>
  </si>
  <si>
    <t>충청남도 서산시 해미면 서문4길 1212 해미도서관</t>
  </si>
  <si>
    <t>041-688-0351</t>
  </si>
  <si>
    <t>https://hmlib.cne.go.kr/</t>
  </si>
  <si>
    <t>서천군</t>
  </si>
  <si>
    <t>충청남도서천교육지원청서천도서관</t>
  </si>
  <si>
    <t>충청남도 서천군 서천읍 군사리176-4</t>
    <phoneticPr fontId="10" type="noConversion"/>
  </si>
  <si>
    <t>041-953-1518</t>
  </si>
  <si>
    <t>http://www.sclib.cne.go.kr</t>
  </si>
  <si>
    <t>아산시</t>
  </si>
  <si>
    <t>충청남도아산교육지원청아산도서관</t>
  </si>
  <si>
    <t>충청남도 아산시 문화로53 (실옥동 158-7번지)</t>
  </si>
  <si>
    <t>041-541-1022</t>
  </si>
  <si>
    <t>http://www.asl.or.kr</t>
  </si>
  <si>
    <t>예산군</t>
  </si>
  <si>
    <t>충청남도예산교육지원청예산도서관</t>
  </si>
  <si>
    <t>충청남도 예산군 예산읍 예중길 4242 예산도서관</t>
  </si>
  <si>
    <t>041-335-2638</t>
  </si>
  <si>
    <t>http://www.yslib.cne.go.kr</t>
  </si>
  <si>
    <t>천안시</t>
  </si>
  <si>
    <t>충청남도교육청평생교육원</t>
  </si>
  <si>
    <t>충청남도 천안시 동남구 목천읍 충절로 843충청남도평생교육원</t>
  </si>
  <si>
    <t>041-629-2081</t>
  </si>
  <si>
    <t>https://cle.cne.go.kr/index.do</t>
  </si>
  <si>
    <t>충청남도교육청학생교육문화원</t>
  </si>
  <si>
    <t>충청남도 천안시 동남구 옛농고1길 41 원성동충청남도교육청학생교육문화원</t>
  </si>
  <si>
    <t>041-904-6838</t>
  </si>
  <si>
    <t>http://www.cnsec.or.kr</t>
  </si>
  <si>
    <t>충청남도천안교육지원청성환도서관</t>
  </si>
  <si>
    <t>충청남도 천안시 서북구 신선동길25 천안성환도서관</t>
  </si>
  <si>
    <t>041-581-9963</t>
  </si>
  <si>
    <t>http://shlib.cne.go.kr</t>
  </si>
  <si>
    <t>청양군</t>
  </si>
  <si>
    <t>충청남도청양교육지원청청양도서관</t>
  </si>
  <si>
    <t>충청남도 청양군 청양읍 칠갑산로1길 15</t>
    <phoneticPr fontId="10" type="noConversion"/>
  </si>
  <si>
    <t>041-943-4147</t>
  </si>
  <si>
    <t>http://www.cylib.or.kr</t>
  </si>
  <si>
    <t>태안군</t>
  </si>
  <si>
    <t>충청남도태안교육지원청태안도서관</t>
  </si>
  <si>
    <t>충청남도 태안군 원이로20 태안도서관</t>
  </si>
  <si>
    <t>041-674-1369</t>
  </si>
  <si>
    <t>http://www.talib.cne.go.kr</t>
  </si>
  <si>
    <t>홍성군</t>
  </si>
  <si>
    <t>충청남도홍성교육지원청홍성도서관</t>
  </si>
  <si>
    <t>충청남도 홍성군 홍성읍 충절로 1050충청남도홍성교육지원청홍성도서관</t>
  </si>
  <si>
    <t>041-632-2860</t>
  </si>
  <si>
    <t>https://hslib.cne.go.kr</t>
  </si>
  <si>
    <t>계룡시</t>
  </si>
  <si>
    <t>계룡도서관</t>
  </si>
  <si>
    <t>충청남도 계룡시 새터산길 27 (금암동)계룡도서관</t>
  </si>
  <si>
    <t>042-840-3607</t>
  </si>
  <si>
    <t>http://lib.gyeryong.go.kr/</t>
  </si>
  <si>
    <t>엄사도서관</t>
  </si>
  <si>
    <t>충청남도 계룡시 엄사면 번영7길 17(엄사도서관)</t>
  </si>
  <si>
    <t>042-840-3667</t>
  </si>
  <si>
    <t>http://lib.gyeryong.go.kr</t>
  </si>
  <si>
    <t>공주기적의도서관</t>
  </si>
  <si>
    <t>충청남도 공주시 무령로 550-53 (월송동)공주기적의도서관</t>
  </si>
  <si>
    <t>041-840-8955</t>
  </si>
  <si>
    <t>http://www.gongjulib.go.kr</t>
  </si>
  <si>
    <t>공주시 시립도서관 웅진관</t>
  </si>
  <si>
    <t>충청남도 공주시 고마나루길17</t>
  </si>
  <si>
    <t>041-840-2205</t>
  </si>
  <si>
    <t>금산기적의도서관</t>
  </si>
  <si>
    <t>충청남도 금산군 금산읍 비단로 296-13296 13 (금산 기적의 도서관)</t>
  </si>
  <si>
    <t>041-750-4484</t>
  </si>
  <si>
    <t>http://library.geumsan.go.kr</t>
  </si>
  <si>
    <t>금산인삼고을도서관</t>
  </si>
  <si>
    <t>충청남도 금산군 금산읍 금산로 1543금산인삼고을도서관</t>
  </si>
  <si>
    <t>041-750-4464</t>
  </si>
  <si>
    <t>http://www.library.geumsan.go.kr</t>
  </si>
  <si>
    <t>진산도서관</t>
  </si>
  <si>
    <t>충청남도 금산군 진산면 읍내리읍내리 553-1</t>
  </si>
  <si>
    <t>041-752-5651</t>
  </si>
  <si>
    <t>추부도서관</t>
  </si>
  <si>
    <t>충청남도 금산군 추부면 하마전로 31추부도서관</t>
  </si>
  <si>
    <t>041-750-2966</t>
  </si>
  <si>
    <t>논산강경도서관</t>
  </si>
  <si>
    <t>충청남도 논산시 강경읍 계백로 173강경도서관</t>
  </si>
  <si>
    <t>041-746-8980</t>
  </si>
  <si>
    <t>http://www.nonsan.go.kr/lib/lib.do</t>
  </si>
  <si>
    <t>논산연무도서관</t>
  </si>
  <si>
    <t>충청남도 논산시 연무읍 안심로47번길6 -11 (연무읍)</t>
  </si>
  <si>
    <t>041-746-8990</t>
  </si>
  <si>
    <t>https://lib.nonsan.go.kr/lib.do</t>
  </si>
  <si>
    <t>논산열린도서관</t>
  </si>
  <si>
    <t>충청남도 논산시 관촉로 113-23 (지산동)논산열린도서관</t>
  </si>
  <si>
    <t>041-746-5990</t>
  </si>
  <si>
    <t>http://lib.nonsan.go.kr/</t>
  </si>
  <si>
    <t>당진시립송악도서관</t>
  </si>
  <si>
    <t>충청남도 당진시송악읍 틀모시로 840</t>
  </si>
  <si>
    <t>041-350-4946</t>
  </si>
  <si>
    <t>http://www.dangjin.go.kr/lib.do</t>
  </si>
  <si>
    <t>당진시립중앙도서관</t>
  </si>
  <si>
    <t>충청남도 당진시 당진중앙2로132-30 (당진시립중앙도서관)</t>
  </si>
  <si>
    <t>041-360-6873</t>
  </si>
  <si>
    <t>http://dangjin.go.kr/lib.do</t>
  </si>
  <si>
    <t>당진시립합덕도서관</t>
  </si>
  <si>
    <t>충청남도 당진시 면천로1578 1 (당진시립합덕도서관)</t>
  </si>
  <si>
    <t>041-350-4941</t>
  </si>
  <si>
    <t>보령시중앙도서관</t>
  </si>
  <si>
    <t>충청남도 보령시 천변북길 121 (대천동)121</t>
  </si>
  <si>
    <t>041-930-0971</t>
  </si>
  <si>
    <t>http://library.brcn.go.kr</t>
  </si>
  <si>
    <t>보령주산도서관</t>
  </si>
  <si>
    <t>충청남도 보령시 주산면 충서로 411주산도서관</t>
  </si>
  <si>
    <t>041-930-4779</t>
  </si>
  <si>
    <t>죽정도서관</t>
  </si>
  <si>
    <t>충청남도 보령시 체육관길 17 (죽정동)17(죽정동)</t>
  </si>
  <si>
    <t>041-930-0972</t>
  </si>
  <si>
    <t>http://library.brcn.go.kr/</t>
  </si>
  <si>
    <t>홍산공공도서관</t>
  </si>
  <si>
    <t>충청남도 부여군홍산로 77-1</t>
  </si>
  <si>
    <t>041-830-2896</t>
  </si>
  <si>
    <t>http://www.hongsanlib.or.kr</t>
  </si>
  <si>
    <t>서산시 대산도서관</t>
  </si>
  <si>
    <t>충청남도 서산시 대산읍 대산1로 78-22대산도서관</t>
  </si>
  <si>
    <t>041-661-8087</t>
  </si>
  <si>
    <t>http://www.seosan.go.kr/citylib/index.do</t>
  </si>
  <si>
    <t>서산시립도서관</t>
  </si>
  <si>
    <t>충청남도 서산시 부춘공원2로 26 (읍내동)(서산시립도서관)</t>
  </si>
  <si>
    <t>041-661-8071</t>
  </si>
  <si>
    <t>서산어린이도서관</t>
  </si>
  <si>
    <t>충청남도 서산시 서령로 136 (동문동)136(동문동534)</t>
  </si>
  <si>
    <t>041-660-0200</t>
  </si>
  <si>
    <t>https://www.seosan.go.kr/childlib/index.do</t>
  </si>
  <si>
    <t>서천장항공공도서관</t>
  </si>
  <si>
    <t>충청남도 서천군 장항읍 장마로74번길 8장항공공도서관</t>
  </si>
  <si>
    <t>041-956-5016</t>
  </si>
  <si>
    <t>http://www.jhlib.kr</t>
  </si>
  <si>
    <t>아산시 둔포도서관</t>
  </si>
  <si>
    <t>충청남도 아산시 둔포면 둔포중앙로161번길 27-6충청남도 아산시 둔포면 둔포리 295-6 둔포시립도서관</t>
  </si>
  <si>
    <t>041-536-8597</t>
  </si>
  <si>
    <t>http://ascl.asan.go.kr</t>
  </si>
  <si>
    <t>아산시 배방도서관</t>
  </si>
  <si>
    <t>충청남도 아산시 배방읍 모산로 140-12충청남도 아산시 배방읍 공수리 69-1 배방도서관</t>
  </si>
  <si>
    <t>041-537-3956</t>
  </si>
  <si>
    <t>아산시 송곡도서관</t>
  </si>
  <si>
    <t>충청남도 아산시 염치읍 송곡남길 82-4충청남도 아산시 염치읍 송곡리 112-294 송곡도서관</t>
  </si>
  <si>
    <t>041-537-3968</t>
  </si>
  <si>
    <t>http://ascl.asan.go.kr/</t>
  </si>
  <si>
    <t>아산시 중앙도서관</t>
  </si>
  <si>
    <t>충청남도 아산시 남부로 229 (용화동)아산시 중앙도서관</t>
  </si>
  <si>
    <t>041-530-6600</t>
  </si>
  <si>
    <t>아산시 탕정온샘도서관</t>
  </si>
  <si>
    <t>충청남도 아산시 탕정면 한내로 209아산시 탕정온샘도서관</t>
  </si>
  <si>
    <t>041-536-8747</t>
  </si>
  <si>
    <t>아산시꿈샘어린이청소년도서관</t>
  </si>
  <si>
    <t>충청남도 아산시 시민로 500 (권곡동)꿈샘어린이청소년도서관</t>
  </si>
  <si>
    <t>041-530-6730</t>
  </si>
  <si>
    <t>예산군립도서관</t>
  </si>
  <si>
    <t>충청남도 예산군 예산읍 벚꽃로214</t>
  </si>
  <si>
    <t>041-339-8222</t>
  </si>
  <si>
    <t>http://www.ysplib.go.kr</t>
  </si>
  <si>
    <t>예산삽교도서관</t>
  </si>
  <si>
    <t>충청남도 예산군 삽교읍 두리별리길 3434 (삽교공공도서관)</t>
  </si>
  <si>
    <t>041-339-8225</t>
  </si>
  <si>
    <t>천안시문화도서관본부 도솔도서관</t>
  </si>
  <si>
    <t>충청남도 천안시 서북구 번영로 156 (불당동)천안시청 민원동 2층</t>
  </si>
  <si>
    <t>041-521-3735</t>
  </si>
  <si>
    <t>http://www.cheonan.go.kr/lib.do</t>
  </si>
  <si>
    <t>천안시문화도서관사업소 두정도서관</t>
  </si>
  <si>
    <t>충청남도 천안시 서북구 부성3길 9 (두정동)두정도서관</t>
  </si>
  <si>
    <t>041-521-3733</t>
  </si>
  <si>
    <t>천안시문화도서관사업소 성거도서관</t>
  </si>
  <si>
    <t>충청남도 천안시 서북구 성거읍 천흥3길3</t>
  </si>
  <si>
    <t>041-521-3734</t>
  </si>
  <si>
    <t>천안시문화도서관사업소 쌍용도서관</t>
  </si>
  <si>
    <t>충청남도 천안시 서북구 월봉4로 153 (쌍용동)천안시쌍용도서관</t>
  </si>
  <si>
    <t>041-521-3731</t>
  </si>
  <si>
    <t>천안아산상생협력센터도서관</t>
  </si>
  <si>
    <t>충청남도 천안시 서북구 공원로 109 (불당동)천안아산상생협력센터 1층</t>
  </si>
  <si>
    <t>041-417-5033</t>
  </si>
  <si>
    <t>http://www.capc.go.kr/library</t>
  </si>
  <si>
    <t>천안청수도서관</t>
  </si>
  <si>
    <t>충청남도 천안시 동남구 청수16로 5-10 (청수동)청수도서관</t>
  </si>
  <si>
    <t>041-521-3725</t>
  </si>
  <si>
    <t>천안시문화도서관본부 신방도서관</t>
  </si>
  <si>
    <t>충청남도 천안시 동남구통정4로 7</t>
  </si>
  <si>
    <t>041-521-3973</t>
  </si>
  <si>
    <t>http://lib.cheonan.go.kr</t>
  </si>
  <si>
    <t>천안시문화도서관사업소 아우내도서관</t>
  </si>
  <si>
    <t>충청남도 천안시 동남구 병천2로57</t>
  </si>
  <si>
    <t>041-521-3723</t>
  </si>
  <si>
    <t>https://www.cheonan.go.kr/lib.do</t>
  </si>
  <si>
    <t>천안시문화도서관사업소 중앙도서관</t>
  </si>
  <si>
    <t>충청남도 천안시 동남구 중앙로118 (천안시문화도서관사업소 중앙도서관)</t>
  </si>
  <si>
    <t>041-521-3722</t>
  </si>
  <si>
    <t>1990</t>
  </si>
  <si>
    <t>정산도서관</t>
  </si>
  <si>
    <t>충청남도 청양군 정산면 역말길 5-5정산도서관</t>
  </si>
  <si>
    <t>041-940-2555</t>
  </si>
  <si>
    <t>http://lib.cheongyang.go.kr/</t>
  </si>
  <si>
    <t>태안군립중앙도서관</t>
  </si>
  <si>
    <t>충청남도 태안군 태안읍백화로 184</t>
  </si>
  <si>
    <t>041-670-5985</t>
  </si>
  <si>
    <t>http://www.taean.go.kr/area/sub08_00.do</t>
  </si>
  <si>
    <t>태안안면도서관</t>
  </si>
  <si>
    <t>충청남도 태안군 장터로99 15 (안면도서관)</t>
  </si>
  <si>
    <t>041-670-5997</t>
  </si>
  <si>
    <t>http://www.taean.go.kr</t>
  </si>
  <si>
    <t>광천공공도서관</t>
  </si>
  <si>
    <t>충청남도 홍성군 광천읍 광천로 342광천공공도서관</t>
  </si>
  <si>
    <t>041-630-9573</t>
  </si>
  <si>
    <t>https://www.hongseong.go.kr/gclib/index.do</t>
  </si>
  <si>
    <t>충남도서관</t>
  </si>
  <si>
    <t>충청남도 홍성군 홍북읍 도청대로 577충남도서관</t>
  </si>
  <si>
    <t>041-635-8000</t>
  </si>
  <si>
    <t>https://library.chungnam.go.kr</t>
  </si>
  <si>
    <t>충남 소계</t>
  </si>
  <si>
    <t>전북</t>
  </si>
  <si>
    <t>고창군</t>
  </si>
  <si>
    <t>전라북도교육청고창도서관</t>
  </si>
  <si>
    <t>전라북도 고창군 고창읍 천변북로 109109 (전라북도교육청고창도서관)</t>
  </si>
  <si>
    <t>063-563-2720</t>
  </si>
  <si>
    <t>http://lib.jbe.go.kr/gcplib</t>
  </si>
  <si>
    <t>군산시</t>
  </si>
  <si>
    <t>군산교육문화회관</t>
  </si>
  <si>
    <t>전라북도 군산시 조촌동조촌4길 46</t>
    <phoneticPr fontId="10" type="noConversion"/>
  </si>
  <si>
    <t>063-450-3241</t>
  </si>
  <si>
    <t>http://www.gec.go.kr</t>
  </si>
  <si>
    <t>군산교육문화회관 대야분관</t>
  </si>
  <si>
    <t>전라북도 군산시 대야면 석화로 84군산교육문화회관 대야분관</t>
  </si>
  <si>
    <t>063-451-2669</t>
  </si>
  <si>
    <t>https://lib.jbe.go.kr/gecdy/</t>
  </si>
  <si>
    <t>김제시</t>
  </si>
  <si>
    <t>김제교육문화회관</t>
  </si>
  <si>
    <t>전라북도 김제시 요촌동545-1요촌북로 72</t>
    <phoneticPr fontId="10" type="noConversion"/>
  </si>
  <si>
    <t>063-540-6835</t>
  </si>
  <si>
    <t>https://lib.jbe.go.kr/gecc/index.do</t>
  </si>
  <si>
    <t>김제교육문화회관 금산분관</t>
  </si>
  <si>
    <t>전라북도 김제시 금산면 원평로 97김제교육문화회관 금산분관</t>
  </si>
  <si>
    <t>063-545-1670</t>
  </si>
  <si>
    <t>http://lib.jbe.go.kr/wpl</t>
  </si>
  <si>
    <t>남원시</t>
  </si>
  <si>
    <t>남원교육문화회관</t>
  </si>
  <si>
    <t>전라북도 남원시 용성로49 (남원교육문화회관)</t>
  </si>
  <si>
    <t>063-630-1231</t>
  </si>
  <si>
    <t>http://lib.jbe.go.kr/necc</t>
  </si>
  <si>
    <t>남원교육문화회관 운봉분관</t>
  </si>
  <si>
    <t>전라북도 남원시 운봉읍 서천리48-1 (서하길 7-8)</t>
    <phoneticPr fontId="10" type="noConversion"/>
  </si>
  <si>
    <t>063-634-0716</t>
  </si>
  <si>
    <t>http://www.neccl.or.kr/</t>
  </si>
  <si>
    <t>무주군</t>
  </si>
  <si>
    <t>전라북도교육청무주도서관</t>
  </si>
  <si>
    <t>전라북도 무주군 무주읍 읍내리343</t>
    <phoneticPr fontId="10" type="noConversion"/>
  </si>
  <si>
    <t>063-322-4635</t>
  </si>
  <si>
    <t>http://www.mjl.or.kr</t>
  </si>
  <si>
    <t>부안군</t>
  </si>
  <si>
    <t>부안교육문화회관</t>
  </si>
  <si>
    <t>전라북도 부안군 부안읍 남문안길10 (부안교육문화회관)</t>
  </si>
  <si>
    <t>063-580-1350</t>
  </si>
  <si>
    <t>http://www.bec.go.kr</t>
  </si>
  <si>
    <t>순창군</t>
  </si>
  <si>
    <t>전라북도교육청순창도서관</t>
  </si>
  <si>
    <t>전라북도 순창군 순창읍 장류로 379전라북도교육청순창도서관</t>
  </si>
  <si>
    <t>063-652-0994</t>
  </si>
  <si>
    <t>https://lib.jbe.go.kr/sclib</t>
  </si>
  <si>
    <t>완주군</t>
  </si>
  <si>
    <t>전라북도교육청완주도서관</t>
  </si>
  <si>
    <t>전라북도 완주군 봉동동서로109 (완주공공도서관)</t>
  </si>
  <si>
    <t>063-262-2239</t>
  </si>
  <si>
    <t>http://www.wjplib.or.kr</t>
  </si>
  <si>
    <t>익산시</t>
  </si>
  <si>
    <t>마한교육문화회관</t>
  </si>
  <si>
    <t>전라북도 익산시 고봉로55 (마한교육문화회관)</t>
  </si>
  <si>
    <t>063-840-7231</t>
  </si>
  <si>
    <t>http://www.mec.go.kr</t>
  </si>
  <si>
    <t>마한교육문화회관함열분관</t>
  </si>
  <si>
    <t>전라북도 익산시 함열읍 함열중앙로 53함열중앙로 53</t>
  </si>
  <si>
    <t>063-861-1474</t>
  </si>
  <si>
    <t>https://lib.jbe.go.kr/hymec</t>
  </si>
  <si>
    <t>임실군</t>
  </si>
  <si>
    <t>전라북도교육청임실도서관</t>
  </si>
  <si>
    <t>전라북도 임실군 봉황로145 (공공도서관)</t>
  </si>
  <si>
    <t>063-643-3525</t>
  </si>
  <si>
    <t>https://lib.jbe.go.kr/islib</t>
  </si>
  <si>
    <t>장수군</t>
  </si>
  <si>
    <t>전라북도교육청장수도서관</t>
  </si>
  <si>
    <t>전라북도 장수군 장수읍 호비로 58호비로 58번지 장수공공도서관</t>
  </si>
  <si>
    <t>063-351-5488</t>
  </si>
  <si>
    <t>http://www.jpl.or.kr</t>
  </si>
  <si>
    <t>전주시</t>
  </si>
  <si>
    <t>전라북도교육문화회관</t>
  </si>
  <si>
    <t>전라북도 전주시 덕진구 안덕원로 71 진북동전라북도교육문화회관</t>
  </si>
  <si>
    <t>063-270-1647</t>
  </si>
  <si>
    <t>https://lib.jbe.go.kr/jec</t>
  </si>
  <si>
    <t>정읍시</t>
  </si>
  <si>
    <t>정읍학생복지회관</t>
  </si>
  <si>
    <t>전라북도 정읍시 구미길 14-4 (수성동)정읍학생복지회관</t>
  </si>
  <si>
    <t>063-533-6528</t>
  </si>
  <si>
    <t>https://lib.jbe.go.kr/jshall</t>
  </si>
  <si>
    <t>진안군</t>
  </si>
  <si>
    <t>전라북도교육청진안도서관</t>
  </si>
  <si>
    <t>전라북도 진안군진안읍 대광길 4</t>
  </si>
  <si>
    <t>063-433-2422</t>
  </si>
  <si>
    <t>https://lib.jbe.go.kr/jinanplib</t>
  </si>
  <si>
    <t>명봉도서관</t>
  </si>
  <si>
    <t>전라북도 정읍시 태인면 태인로 33-9명봉도서관</t>
  </si>
  <si>
    <t>063-534-8261</t>
  </si>
  <si>
    <t>https://mblib.winbook.kr</t>
  </si>
  <si>
    <t>고창군립도서관</t>
  </si>
  <si>
    <t>전라북도 고창군 고창읍 모양성로 11고창군립도서관</t>
  </si>
  <si>
    <t>063-560-2420</t>
  </si>
  <si>
    <t>http://www.gochang.go.kr/library</t>
  </si>
  <si>
    <t>고창군립성호도서관</t>
  </si>
  <si>
    <t>전라북도 고창군 모양성로50</t>
  </si>
  <si>
    <t>063-561-2421</t>
  </si>
  <si>
    <t>https://www.gochang.go.kr/library</t>
  </si>
  <si>
    <t>군산시립도서관</t>
  </si>
  <si>
    <t>전라북도 군산시 축동로72 (군산시립도서관)</t>
  </si>
  <si>
    <t>063-454-5620</t>
  </si>
  <si>
    <t>http://lib.gunsan.go.kr</t>
  </si>
  <si>
    <t>늘푸른도서관</t>
  </si>
  <si>
    <t>전라북도 군산시 하나운로17 (군산시늘푸른도서관)</t>
  </si>
  <si>
    <t>063-454-5980</t>
  </si>
  <si>
    <t>산들도서관</t>
  </si>
  <si>
    <t>전라북도 군산시 옥구읍 옥구로 27산들도서관</t>
  </si>
  <si>
    <t>063-454-5800</t>
  </si>
  <si>
    <t>설림도서관</t>
  </si>
  <si>
    <t>전라북도 군산시 설림길25</t>
  </si>
  <si>
    <t>063-454-5703</t>
  </si>
  <si>
    <t>임피채만식도서관</t>
  </si>
  <si>
    <t>전라북도 군산시 임피향교길39 (임피채만식도서관)</t>
  </si>
  <si>
    <t>063-454-5655</t>
  </si>
  <si>
    <t>http://lib.gunsan.go.kr/</t>
  </si>
  <si>
    <t>김제시립도서관</t>
  </si>
  <si>
    <t>전라북도 김제시 서낭당길151 (김제시립도서관)</t>
  </si>
  <si>
    <t>063-540-4126</t>
  </si>
  <si>
    <t>http://www.gjl.or.kr/</t>
  </si>
  <si>
    <t>김제시립도서관금구분관</t>
  </si>
  <si>
    <t>전라북도 김제시 양시7길57 (김제시립도서관 분관)</t>
  </si>
  <si>
    <t>063-540-4155</t>
  </si>
  <si>
    <t>김제시립도서관만경분관</t>
  </si>
  <si>
    <t>전라북도 김제시 만경로776 (만경 도서관)</t>
  </si>
  <si>
    <t>063-540-4148</t>
  </si>
  <si>
    <t>남원시립도서관</t>
  </si>
  <si>
    <t>전라북도 남원시 광한북로 54 (하정동)1,2층</t>
  </si>
  <si>
    <t>063-620-8976</t>
  </si>
  <si>
    <t>http://www.namwon.go.kr</t>
  </si>
  <si>
    <t>남원시어린이청소년도서관</t>
  </si>
  <si>
    <t>전라북도 남원시 역재3길 12 (도통동)남원시어린이청소년도서관</t>
  </si>
  <si>
    <t>063-620-5294</t>
  </si>
  <si>
    <t>무주형설지공군립도서관</t>
  </si>
  <si>
    <t>전라북도 무주군 무주읍 한풍루로 326-17 무주예체문화관전라북도 무주군 무주읍 당산리 1199-3 무주예체문화관</t>
  </si>
  <si>
    <t>063-320-5622</t>
  </si>
  <si>
    <t>http://library.muju.go.kr</t>
  </si>
  <si>
    <t>부안군립도서관</t>
  </si>
  <si>
    <t>전라북도 부안군 부안읍 매창로 125125 (부안군립도서관)</t>
  </si>
  <si>
    <t>063-581-6571</t>
  </si>
  <si>
    <t>http://www.lib.buan.go.kr</t>
  </si>
  <si>
    <t>순창군립도서관</t>
  </si>
  <si>
    <t>전라북도 순창군 순창읍 순창5길 18순창군립도서관</t>
  </si>
  <si>
    <t>063-650-5678</t>
  </si>
  <si>
    <t>http://lib.sunchang.go.kr</t>
  </si>
  <si>
    <t>완주군립 둔산영어도서관</t>
  </si>
  <si>
    <t>전라북도 완주군둔산 2로 62 완주군립 둔산영어도서관</t>
  </si>
  <si>
    <t>063-290-2242</t>
  </si>
  <si>
    <t>http://lib.wanju.go.kr</t>
  </si>
  <si>
    <t>완주군립고산도서관</t>
  </si>
  <si>
    <t>전라북도 완주군 고산면 고산로 69-13고산도서관</t>
  </si>
  <si>
    <t>063-290-2647</t>
  </si>
  <si>
    <t>완주군립삼례도서관</t>
  </si>
  <si>
    <t xml:space="preserve">전라북도 완주군 삼례읍 신금리 산 71 </t>
    <phoneticPr fontId="10" type="noConversion"/>
  </si>
  <si>
    <t>063-290-2643</t>
  </si>
  <si>
    <t>lib.wanju.go.kr</t>
  </si>
  <si>
    <t>완주군립중앙도서관</t>
  </si>
  <si>
    <t>전라북도 완주군용진면 지암로 61</t>
  </si>
  <si>
    <t>063-290-2659</t>
  </si>
  <si>
    <t>콩쥐팥쥐도서관</t>
  </si>
  <si>
    <t>전라북도 완주군 이서면 갈산로 40콩쥐팥쥐도서관</t>
  </si>
  <si>
    <t>063-290-2595</t>
  </si>
  <si>
    <t>https://lib.wanju.go.kr/</t>
  </si>
  <si>
    <t>익산시립도서관 마동분관</t>
  </si>
  <si>
    <t>전라북도 익산시 선화1로99 (익산시립도서관)</t>
  </si>
  <si>
    <t>063-859-3471</t>
  </si>
  <si>
    <t>http://lib.iksan.go.kr</t>
  </si>
  <si>
    <t>익산시립도서관(영등도서관)</t>
  </si>
  <si>
    <t>전라북도 익산시 궁동로57 (익산시립영등도서관)</t>
  </si>
  <si>
    <t>063-859-7307</t>
  </si>
  <si>
    <t>http://lib.iksan.go.kr/</t>
  </si>
  <si>
    <t>익산시립모현도서관</t>
  </si>
  <si>
    <t>전라북도 익산시 선화로6길 7 (모현동1가)모현도서관</t>
  </si>
  <si>
    <t>063-859-3731</t>
  </si>
  <si>
    <t>익산시립부송도서관</t>
  </si>
  <si>
    <t>전라북도 익산시 부송동284-61</t>
    <phoneticPr fontId="10" type="noConversion"/>
  </si>
  <si>
    <t>063-859-3717~8</t>
  </si>
  <si>
    <t>익산시립황등도서관</t>
  </si>
  <si>
    <t>전라북도 익산시 황등면 황등8길 7익산시립황등도서관</t>
  </si>
  <si>
    <t>063-859-3723</t>
  </si>
  <si>
    <t>임실군립도서관</t>
  </si>
  <si>
    <t>전라북도 임실군 임실읍 호국로 1701임실군립도서관</t>
  </si>
  <si>
    <t>063-640-3041</t>
  </si>
  <si>
    <t>https://lib.imsil.go.kr</t>
  </si>
  <si>
    <t>임실군립오수도서관</t>
  </si>
  <si>
    <t>전라북도 임실군 오수면 충효로 2050임실군립오수도서관</t>
  </si>
  <si>
    <t>063-640-2931</t>
  </si>
  <si>
    <t>https://lib.imsil.go.kr/</t>
  </si>
  <si>
    <t>장수군립도서관</t>
  </si>
  <si>
    <t>전라북도 장수군 장계면장계7길 15</t>
    <phoneticPr fontId="10" type="noConversion"/>
  </si>
  <si>
    <t>063-351-1614</t>
  </si>
  <si>
    <t>전주시</t>
    <phoneticPr fontId="10" type="noConversion"/>
  </si>
  <si>
    <t>아중도서관</t>
  </si>
  <si>
    <t>전라북도 전주시 덕진구 무삼지2길7 전주시립 아중도서관</t>
  </si>
  <si>
    <t>063-281-6475</t>
  </si>
  <si>
    <t>http://lib.jeonju.go.kr</t>
  </si>
  <si>
    <t>전북도청도서관</t>
  </si>
  <si>
    <t>전라북도 전주시 완산구 효자로 225</t>
    <phoneticPr fontId="10" type="noConversion"/>
  </si>
  <si>
    <t>063-280-2451</t>
  </si>
  <si>
    <t>https://library.jeonbuk.go.kr/</t>
  </si>
  <si>
    <t>전주시립건지도서관</t>
  </si>
  <si>
    <t>전라북도 전주시 덕진구 호성로 25 (호성동1가)전주시립건지도서관</t>
  </si>
  <si>
    <t>063-281-6607</t>
  </si>
  <si>
    <t>전주시립금암도서관</t>
  </si>
  <si>
    <t>전라북도 전주시 덕진구 거북바우로 13 (금암동)13 (금암도서관)</t>
  </si>
  <si>
    <t>063-281-6440</t>
  </si>
  <si>
    <t>전주시립도서관 꽃심</t>
  </si>
  <si>
    <t>전라북도 전주시 완산구 백제대로 306 (중화산동2가)전주시립도서관 꽃심</t>
  </si>
  <si>
    <t>063-230-1840</t>
  </si>
  <si>
    <t>http://www.lib.jeonju.go.kr</t>
  </si>
  <si>
    <t>전주시립삼천도서관</t>
  </si>
  <si>
    <t>전라북도 전주시 완산구 용리로 107 (삼천동1가)107 (삼천도서관)</t>
  </si>
  <si>
    <t>063-281-6464</t>
  </si>
  <si>
    <t>전주시립서신도서관</t>
  </si>
  <si>
    <t>전라북도 전주시 완산구 서신천변14길10 (서신복합문화센터)</t>
  </si>
  <si>
    <t>063-281-6550</t>
  </si>
  <si>
    <t>전주시립송천도서관</t>
  </si>
  <si>
    <t>전라북도 전주시 덕진구 솔내로212 (송천도서관)</t>
  </si>
  <si>
    <t>063-281-6510</t>
  </si>
  <si>
    <t>전주시립완산도서관</t>
  </si>
  <si>
    <t>전라북도 전주시 완산구 동완산동464-1</t>
    <phoneticPr fontId="10" type="noConversion"/>
  </si>
  <si>
    <t>063-230-1873</t>
  </si>
  <si>
    <t>전주시립인후도서관</t>
  </si>
  <si>
    <t>전라북도 전주시 덕진구 안덕원로349 (전주시립인후도서관)</t>
  </si>
  <si>
    <t>063-281-6409</t>
  </si>
  <si>
    <t>전주시립쪽구름도서관</t>
  </si>
  <si>
    <t>전라북도 전주시 덕진구 여암2길9</t>
  </si>
  <si>
    <t>063-281-6530</t>
  </si>
  <si>
    <t>전주시립평화도서관</t>
  </si>
  <si>
    <t>전라북도 전주시 완산구 평화14길 27-51 (평화동2가)230-2 전주시립평화도서관</t>
  </si>
  <si>
    <t>063-281-6429</t>
  </si>
  <si>
    <t>http://lib.jeonju.go.kr/</t>
  </si>
  <si>
    <t>전주시립효자도서관</t>
  </si>
  <si>
    <t>전라북도 전주시 완산구 우전로 181 (효자동2가)효자도서관</t>
  </si>
  <si>
    <t>063-281-6493</t>
  </si>
  <si>
    <t>http://lib.jeonju.go.kr/index.sko</t>
  </si>
  <si>
    <t>정읍기적의도서관</t>
  </si>
  <si>
    <t>전라북도 정읍시 수성5로 45-5정읍기적의도서관</t>
  </si>
  <si>
    <t>036-539-6451</t>
  </si>
  <si>
    <t>http://lib.jeongeup.go.kr</t>
  </si>
  <si>
    <t>정읍시립도서관신태인분관</t>
  </si>
  <si>
    <t>전라북도 정읍시 신태인중앙로47 (신태인도서관)</t>
  </si>
  <si>
    <t>063-539-6442</t>
  </si>
  <si>
    <t>http://www.jeongeuplib.go.kr</t>
  </si>
  <si>
    <t>정읍시립중앙도서관</t>
  </si>
  <si>
    <t>전라북도 정읍시 벚꽃로511(상동) 정읍시립중앙도서관</t>
    <phoneticPr fontId="10" type="noConversion"/>
  </si>
  <si>
    <t>063-539-6435</t>
  </si>
  <si>
    <t>http://cenlib.jeongeup.go.kr/</t>
  </si>
  <si>
    <t>전북 소계</t>
  </si>
  <si>
    <t>전남</t>
  </si>
  <si>
    <t>고흥군</t>
  </si>
  <si>
    <t>고흥평생교육관</t>
  </si>
  <si>
    <t>전라남도 고흥군 고흥읍 고흥로 1647-13고흥로 1647-13</t>
  </si>
  <si>
    <t>061-830-2587</t>
  </si>
  <si>
    <t>http://www.ghlife.go.kr</t>
  </si>
  <si>
    <t>곡성군</t>
  </si>
  <si>
    <t>곡성교육문화회관</t>
  </si>
  <si>
    <t>전라남도 곡성군 곡성읍 읍내7길 29곡성교육문화회관</t>
  </si>
  <si>
    <t>061-362-0671</t>
  </si>
  <si>
    <t>http://gslib.jne.go.kr</t>
  </si>
  <si>
    <t>광양시</t>
  </si>
  <si>
    <t>광양공공도서관</t>
  </si>
  <si>
    <t>전라남도 광양시 중마로 262 중동광양공공도서관</t>
  </si>
  <si>
    <t>061-797-5300</t>
  </si>
  <si>
    <t>http://www.gylib.jne.go.kr</t>
  </si>
  <si>
    <t>광양평생교육관</t>
  </si>
  <si>
    <t>전라남도 광양시 안산길23전라남도광양평생교육관</t>
  </si>
  <si>
    <t>061-815-1624</t>
  </si>
  <si>
    <t>http://gylife.jne.go.kr</t>
  </si>
  <si>
    <t>구례군</t>
  </si>
  <si>
    <t>구례공공도서관</t>
  </si>
  <si>
    <t>전라남도 구례군 구례읍 학교길 119-6119-6 구례공공도서관</t>
  </si>
  <si>
    <t>061-782-2366</t>
  </si>
  <si>
    <t>http://grlib.jne.go.kr/</t>
  </si>
  <si>
    <t>나주시</t>
  </si>
  <si>
    <t>나주공공도서관</t>
  </si>
  <si>
    <t>전라남도 나주시 남고문로 51 (금성동)나주공공도서관</t>
  </si>
  <si>
    <t>061-330-6725</t>
  </si>
  <si>
    <t>http://njlib.jne.go.kr</t>
  </si>
  <si>
    <t>남평공공도서관</t>
  </si>
  <si>
    <t>전라남도 나주시 남평3로14 13 전라남도나주교육청남평공공도서관</t>
  </si>
  <si>
    <t>061-337-9436</t>
  </si>
  <si>
    <t>http://nplib.jne.go.kr</t>
  </si>
  <si>
    <t>담양군</t>
  </si>
  <si>
    <t>담양공공도서관</t>
  </si>
  <si>
    <t>전라남도 담양군 담양읍 미리산길 31-4831-48</t>
  </si>
  <si>
    <t>061-383-7435</t>
  </si>
  <si>
    <t>http://dylib.jne.go.kr</t>
  </si>
  <si>
    <t>목포시</t>
  </si>
  <si>
    <t>목포공공도서관</t>
  </si>
  <si>
    <t>전라남도 목포시 원산주택로3번길 6 산정동목포공공도서관</t>
  </si>
  <si>
    <t>061-270-3800</t>
  </si>
  <si>
    <t>http://mplib.jne.go.kr</t>
  </si>
  <si>
    <t>무안군</t>
  </si>
  <si>
    <t>무안공공도서관</t>
  </si>
  <si>
    <t>전라남도 무안군 무안읍교촌길 42</t>
  </si>
  <si>
    <t>061-452-8300</t>
  </si>
  <si>
    <t>http://malib.jne.go.kr</t>
  </si>
  <si>
    <t>보성군</t>
  </si>
  <si>
    <t>벌교공공도서관</t>
  </si>
  <si>
    <t>전라남도 보성군 월곡길13 (벌교공공도서관)</t>
  </si>
  <si>
    <t>061-858-0501</t>
  </si>
  <si>
    <t>http://www.bglib.jne.go.kr</t>
  </si>
  <si>
    <t>보성공공도서관</t>
  </si>
  <si>
    <t>전라남도 보성군 보성읍 현충로 140보성공공도서관</t>
  </si>
  <si>
    <t>061-852-3893</t>
  </si>
  <si>
    <t>http://bslib.jne.go.kr</t>
  </si>
  <si>
    <t>순천시</t>
  </si>
  <si>
    <t>순천만생태문화교육원</t>
  </si>
  <si>
    <t>전라남도 순천시 생태배움길 22 연향동;순천만생태문화교육원 생태인문도서관</t>
  </si>
  <si>
    <t>061-811-3172</t>
  </si>
  <si>
    <t>http://jseco.jne.go.kr</t>
  </si>
  <si>
    <t>여수시</t>
  </si>
  <si>
    <t>전라남도학생교육문화회관</t>
  </si>
  <si>
    <t>전라남도 여수시 대통1길55 (전라남도학생교육문화회관)</t>
  </si>
  <si>
    <t>061-808-0182</t>
  </si>
  <si>
    <t>http://jsecc.jne.go.kr</t>
  </si>
  <si>
    <t>영광군</t>
  </si>
  <si>
    <t>영광공공도서관</t>
  </si>
  <si>
    <t>전라남도 영광군 영광읍 천년로13길 2-16영광공공도서관</t>
  </si>
  <si>
    <t>061-351-2692</t>
  </si>
  <si>
    <t>http://yglib.jne.go.kr</t>
  </si>
  <si>
    <t>영암군</t>
  </si>
  <si>
    <t>영암공공도서관</t>
  </si>
  <si>
    <t>전라남도 영암군 영암읍 서남역로 27-11영암공공도서관</t>
  </si>
  <si>
    <t>061-473-0692</t>
  </si>
  <si>
    <t>http://yalib.jne.go.kr</t>
  </si>
  <si>
    <t>장성군</t>
  </si>
  <si>
    <t>장성공공도서관</t>
  </si>
  <si>
    <t>전라남도 장성군 장성읍 청운7길 22장성공공도서관</t>
  </si>
  <si>
    <t>061-399-1671</t>
  </si>
  <si>
    <t>http://jslib.jne.go.kr</t>
  </si>
  <si>
    <t>장흥군</t>
  </si>
  <si>
    <t>장흥공공도서관</t>
  </si>
  <si>
    <t>전라남도 장흥군 장흥읍 중앙로2길 33304-3</t>
  </si>
  <si>
    <t>061-862-3555</t>
  </si>
  <si>
    <t>http://www.jhlib.jne.go.kr.</t>
  </si>
  <si>
    <t>진도군</t>
  </si>
  <si>
    <t>진도공공도서관</t>
  </si>
  <si>
    <t>전라남도 진도군 진도읍 철마길 12진도공공도서관</t>
  </si>
  <si>
    <t>061-544-2937</t>
  </si>
  <si>
    <t>http://jdlib.jne.go.kr</t>
  </si>
  <si>
    <t>함평군</t>
  </si>
  <si>
    <t>함평공공도서관</t>
  </si>
  <si>
    <t>전라남도 함평군 함평읍 신기산길 46-12함평공공도서관</t>
  </si>
  <si>
    <t>061-322-0515</t>
  </si>
  <si>
    <t>http://hplib.jne.go.kr</t>
  </si>
  <si>
    <t>해남군</t>
  </si>
  <si>
    <t>해남공공도서관</t>
  </si>
  <si>
    <t>전라남도 해남군 해남읍서성1길 33</t>
  </si>
  <si>
    <t>061-536-2483</t>
  </si>
  <si>
    <t>http://hnlib.jne.go.kr</t>
  </si>
  <si>
    <t>화순군</t>
  </si>
  <si>
    <t>화순공공도서관</t>
  </si>
  <si>
    <t>전라남도 화순군 화순읍 도서관길 15화순공공도서관</t>
  </si>
  <si>
    <t>061-372-0530</t>
  </si>
  <si>
    <t>http://hslib.jne.go.kr</t>
  </si>
  <si>
    <t>관옥나무도서관</t>
  </si>
  <si>
    <t>전라남도 순천시 해룡면 하사길 5관옥나무도서관</t>
  </si>
  <si>
    <t>061-727-2210</t>
  </si>
  <si>
    <t>http://cafe.daum.net/GwanokNamasLibrary</t>
  </si>
  <si>
    <t>강진군</t>
  </si>
  <si>
    <t>강진군도서관</t>
  </si>
  <si>
    <t>전라남도 강진군 강진읍 남문길 1010</t>
  </si>
  <si>
    <t>061-430-3832</t>
  </si>
  <si>
    <t>http://www.gjlib.go.kr</t>
  </si>
  <si>
    <t>1965</t>
  </si>
  <si>
    <t>고흥군립도서관</t>
  </si>
  <si>
    <t>전라남도 고흥군 도양읍녹동신항8길 5-4</t>
    <phoneticPr fontId="10" type="noConversion"/>
  </si>
  <si>
    <t>061-830-6901</t>
  </si>
  <si>
    <t>http://www.ghlib.go.kr</t>
  </si>
  <si>
    <t>고흥군립북부도서관</t>
  </si>
  <si>
    <t>전라남도 고흥군 동강면동강중촌길 35</t>
    <phoneticPr fontId="10" type="noConversion"/>
  </si>
  <si>
    <t>061-830-5951</t>
  </si>
  <si>
    <t>http://ghlib.go.kr/</t>
  </si>
  <si>
    <t>고흥군립중앙도서관</t>
  </si>
  <si>
    <t>전라남도 고흥군 고흥로1793  군립중앙도서관</t>
  </si>
  <si>
    <t>061-830-6952</t>
  </si>
  <si>
    <t>http://www.ghlib.go.kr/</t>
  </si>
  <si>
    <t>옥과공공도서관</t>
  </si>
  <si>
    <t>전라남도 곡성군 옥과면 리문리리문 4길 16</t>
    <phoneticPr fontId="10" type="noConversion"/>
  </si>
  <si>
    <t>061-360-8479</t>
  </si>
  <si>
    <t>http://library.gokseong.go.kr/</t>
  </si>
  <si>
    <t>광양시립중마도서관</t>
  </si>
  <si>
    <t>전라남도 광양시 중동광장로 14</t>
    <phoneticPr fontId="10" type="noConversion"/>
  </si>
  <si>
    <t>061-797-3881</t>
  </si>
  <si>
    <t>http://lib.gwangyang.go.kr</t>
  </si>
  <si>
    <t>광양시립중앙도서관</t>
  </si>
  <si>
    <t>전라남도 광양시 광양읍 향교길 9-30광양시립중앙도서관</t>
  </si>
  <si>
    <t>061-797-2530</t>
  </si>
  <si>
    <t>광양용강도서관</t>
  </si>
  <si>
    <t>전라남도 광양시 광양읍 기두5길 5광양용강도서관</t>
  </si>
  <si>
    <t>061-797-3869</t>
  </si>
  <si>
    <t>http://lib.gwangyang.go.kr/lib/</t>
  </si>
  <si>
    <t>광양희망도서관</t>
  </si>
  <si>
    <t>전라남도 광양시 광양읍 인덕로 1022전라남도 광양시 광양읍 인덕로 1022</t>
  </si>
  <si>
    <t>061-797-4700</t>
  </si>
  <si>
    <t>구례군매천도서관</t>
  </si>
  <si>
    <t>전라남도 구례군 구례읍 봉성로 38(구례군매천도서관)</t>
  </si>
  <si>
    <t>061-780-8152</t>
  </si>
  <si>
    <t>http://lib.gurye.go.kr</t>
  </si>
  <si>
    <t>나주시립도서관</t>
  </si>
  <si>
    <t>전라남도 나주시 영산포로 185-6 (영산동)185 6 (나주시시립도서관)</t>
  </si>
  <si>
    <t>061-339-4583</t>
  </si>
  <si>
    <t>http://lib.naju.go.kr/</t>
  </si>
  <si>
    <t>빛가람시립도서관</t>
  </si>
  <si>
    <t>전라남도 나주시 빛가람로 717 (빛가람동)빛가람로 717 빛가람시립도서관</t>
  </si>
  <si>
    <t>061-339-2552</t>
  </si>
  <si>
    <t>http://lib.naju.go.kr</t>
  </si>
  <si>
    <t>목포시립도서관</t>
  </si>
  <si>
    <t>전라남도 목포시 용당로160번길 32 (용당동)196-88 (목포시 용당로 160번길 32호)</t>
  </si>
  <si>
    <t>061-278-3320</t>
  </si>
  <si>
    <t>http://www.mokpolib.or.kr</t>
  </si>
  <si>
    <t>1974</t>
  </si>
  <si>
    <t>목포어린이도서관</t>
  </si>
  <si>
    <t>전라남도 목포시 옥암로186번길 30-7 (석현동)옥암로 186번길 30-7(석현동)</t>
  </si>
  <si>
    <t>061-287-1922</t>
  </si>
  <si>
    <t>목포영어도서관</t>
  </si>
  <si>
    <t>전라남도 목포시 옥암로186번길 30-11 (석현동)목포영어도서관</t>
  </si>
  <si>
    <t>061-285-8020</t>
  </si>
  <si>
    <t>http://mokpolib.or.kr</t>
  </si>
  <si>
    <t>무안군공공도서관</t>
  </si>
  <si>
    <t>전라남도 무안군 현해로1695- 6 (무안군공공도서관)</t>
  </si>
  <si>
    <t>061-450-5465</t>
  </si>
  <si>
    <t>https://www.muan.go.kr/lib</t>
  </si>
  <si>
    <t>전라남도립도서관</t>
  </si>
  <si>
    <t>전라남도 무안군 삼향읍 남악로 210210</t>
  </si>
  <si>
    <t>061-288-5200</t>
  </si>
  <si>
    <t>https://lib.jeonnam.go.kr</t>
  </si>
  <si>
    <t>보성농어촌도서관</t>
  </si>
  <si>
    <t>전라남도 보성군 예당길155 23 (null)</t>
  </si>
  <si>
    <t>061-850-8460</t>
  </si>
  <si>
    <t>순천기적의도서관</t>
  </si>
  <si>
    <t>전라남도 순천시 해룡면기적의도서관길 60</t>
    <phoneticPr fontId="10" type="noConversion"/>
  </si>
  <si>
    <t>061-749-8890</t>
  </si>
  <si>
    <t>https://library.suncheon.go.kr/miracle</t>
  </si>
  <si>
    <t>순천시립그림책도서관</t>
  </si>
  <si>
    <t>전라남도 순천시 도서관길33 (도서관)</t>
  </si>
  <si>
    <t>061-749-8892</t>
  </si>
  <si>
    <t>https://library.suncheon.go.kr/pblibrary/</t>
  </si>
  <si>
    <t>순천시립도서관연향관</t>
  </si>
  <si>
    <t>전라남도 순천시 연향번영길 54 (연향동)54 (연향동, 순천시립도서관)</t>
  </si>
  <si>
    <t>061-749-8555</t>
  </si>
  <si>
    <t>https://library.sc.go.kr/</t>
  </si>
  <si>
    <t>순천시립삼산도서관</t>
  </si>
  <si>
    <t>전라남도 순천시 중앙로 232 (석현동)순천시문화건강센터 삼산도서관</t>
  </si>
  <si>
    <t>061-749-6691</t>
  </si>
  <si>
    <t>https://library.suncheon.go.kr/</t>
  </si>
  <si>
    <t>순천시립신대도서관</t>
  </si>
  <si>
    <t>전라남도 순천시 해룡면 매안로 162행정복합타운 내 3층</t>
  </si>
  <si>
    <t>061-749-4374</t>
  </si>
  <si>
    <t>http://library.sc.go.kr</t>
  </si>
  <si>
    <t>순천시립조례호수도서관</t>
  </si>
  <si>
    <t>전라남도 순천시 조례2길 31 (조례동)순천시립조례호수도서관</t>
  </si>
  <si>
    <t>061-749-8891</t>
  </si>
  <si>
    <t>해룡농어촌도서관</t>
  </si>
  <si>
    <t>전라남도 순천시 해룡면 월전리401번지</t>
    <phoneticPr fontId="10" type="noConversion"/>
  </si>
  <si>
    <t>061-749-8647</t>
  </si>
  <si>
    <t>http://sclibrary.or.kr/</t>
  </si>
  <si>
    <t>신안군</t>
  </si>
  <si>
    <t>신안군립도서관</t>
  </si>
  <si>
    <t>전라남도 신안군 압해읍 압해로 825825</t>
  </si>
  <si>
    <t>061-240-4071</t>
  </si>
  <si>
    <t>https://www.shinan.go.kr/home/library</t>
  </si>
  <si>
    <t>흑산자산문화도서관</t>
  </si>
  <si>
    <t>전라남도 신안군 흑산면 흑산일주로 5흑산자산문화도서관</t>
  </si>
  <si>
    <t>061-240-8890</t>
  </si>
  <si>
    <t>여수시립돌산도서관</t>
  </si>
  <si>
    <t>전라남도 여수시 돌산읍 강남해안로 129(여수시립돌산도서관)</t>
  </si>
  <si>
    <t>061-659-4823</t>
  </si>
  <si>
    <t>http://yslib.yeosu.go.kr</t>
  </si>
  <si>
    <t>여수시립소라도서관</t>
  </si>
  <si>
    <t>전라남도 여수시 소라면 덕양로 344여수시립소라도서관</t>
  </si>
  <si>
    <t>061-659-4833</t>
  </si>
  <si>
    <t>여수시립쌍봉도서관</t>
  </si>
  <si>
    <t>전라남도 여수시 학동서4길 18-12 (학동)18-12 (여수시립쌍봉도서관)</t>
  </si>
  <si>
    <t>061-659-4770</t>
  </si>
  <si>
    <t>여수시립율촌도서관</t>
  </si>
  <si>
    <t>전라남도 여수시 율촌로100 11 (시립율촌도서관)</t>
  </si>
  <si>
    <t>061-659-4847</t>
  </si>
  <si>
    <t>http://yslib.yeosu.go.kr/</t>
  </si>
  <si>
    <t>여수시립현암도서관</t>
  </si>
  <si>
    <t>전라남도 여수시 충민사길 43 (덕충동)여수시립현암도서관</t>
  </si>
  <si>
    <t>061-659-4797</t>
  </si>
  <si>
    <t>여수시립환경도서관</t>
  </si>
  <si>
    <t>전라남도 여수시 문수로 53-32 (문수동)여수시립환경도서관</t>
  </si>
  <si>
    <t>061-659-4814</t>
  </si>
  <si>
    <t>여수시이순신도서관</t>
  </si>
  <si>
    <t>전라남도 여수시 웅천6길 51 (웅천동)여수시이순신도서관</t>
  </si>
  <si>
    <t>061-659-2850</t>
  </si>
  <si>
    <t>https://yslib.yeosu.go.kr</t>
  </si>
  <si>
    <t>영광군립도서관</t>
  </si>
  <si>
    <t>전라남도 영광군 영광읍 중앙로 228-16228-16</t>
  </si>
  <si>
    <t>061-350-5746</t>
  </si>
  <si>
    <t>http://www.yggunlib.go.kr</t>
  </si>
  <si>
    <t>삼호도서관</t>
  </si>
  <si>
    <t>전라남도 영암군 삼호중앙로140 (삼호도서관)</t>
  </si>
  <si>
    <t>061-470-6835</t>
  </si>
  <si>
    <t>http://library.yeongam.go.kr</t>
  </si>
  <si>
    <t>영암도서관</t>
  </si>
  <si>
    <t>전라남도 영암군 영암읍 교동로 89-589-5 (영암도서관)</t>
  </si>
  <si>
    <t>061-470-6804</t>
  </si>
  <si>
    <t>완도군</t>
  </si>
  <si>
    <t>금일공공도서관</t>
  </si>
  <si>
    <t>전라남도 완도군 금일읍금일로 394</t>
    <phoneticPr fontId="10" type="noConversion"/>
  </si>
  <si>
    <t>061-550-6247</t>
  </si>
  <si>
    <t>노화공공도서관</t>
  </si>
  <si>
    <t>전라남도 완도군 노화읍 노화로 816-1노화로816-1</t>
  </si>
  <si>
    <t>061-550-6307</t>
  </si>
  <si>
    <t>http://www.wando.go.kr/lib</t>
  </si>
  <si>
    <t>완도군립도서관</t>
  </si>
  <si>
    <t>전라남도 완도군 완도읍 주도길3-1</t>
    <phoneticPr fontId="10" type="noConversion"/>
  </si>
  <si>
    <t>061-550-6901</t>
  </si>
  <si>
    <t>http://lib.wando.go.kr</t>
  </si>
  <si>
    <t>장성군립북이도서관</t>
  </si>
  <si>
    <t>전라남도 장성군 북이면 백양로 13</t>
    <phoneticPr fontId="10" type="noConversion"/>
  </si>
  <si>
    <t>061-390-8531</t>
  </si>
  <si>
    <t>https://lib.jangseong.go.kr</t>
  </si>
  <si>
    <t>장성군립삼계도서관</t>
  </si>
  <si>
    <t>전라남도 장성군 삼계면 영장로 1585 (장성군립삼계도서관)</t>
    <phoneticPr fontId="10" type="noConversion"/>
  </si>
  <si>
    <t>061-395-4100</t>
  </si>
  <si>
    <t>https://lib.jangseong.go.kr/</t>
  </si>
  <si>
    <t>장성군립중앙도서관</t>
  </si>
  <si>
    <t>전라남도 장성군 장성읍 문화로110 (장성군평생교육센터)</t>
  </si>
  <si>
    <t>061-393-7900</t>
  </si>
  <si>
    <t>정남진도서관</t>
  </si>
  <si>
    <t>전라남도 장흥군 장흥읍 흥성로 2323</t>
  </si>
  <si>
    <t>061-863-5454</t>
  </si>
  <si>
    <t>http://www.jhjl.kr</t>
  </si>
  <si>
    <t>철마도서관</t>
  </si>
  <si>
    <t>전라남도 진도군 진도읍 성내리64-1(철마길 25)</t>
    <phoneticPr fontId="10" type="noConversion"/>
  </si>
  <si>
    <t>061-540-3062</t>
  </si>
  <si>
    <t>http://www.lib.jindo.go.kr</t>
  </si>
  <si>
    <t>함평군립도서관</t>
  </si>
  <si>
    <t>전라남도 함평군 곤재로36-33 (함평군립도서관)</t>
  </si>
  <si>
    <t>061-320-2262</t>
  </si>
  <si>
    <t>http://www.butterflyhp.or.kr</t>
  </si>
  <si>
    <t>해남군립도서관</t>
  </si>
  <si>
    <t>전라남도 해남군 해남읍 군청길 4.</t>
  </si>
  <si>
    <t>061-530-5890</t>
  </si>
  <si>
    <t>http://lib.haenam.go.kr</t>
  </si>
  <si>
    <t>화순열린도서관</t>
  </si>
  <si>
    <t>전라남도 화순군 화순읍 신기리405-2번지 화순군민종합문화센터 3층 화순열린도서관</t>
    <phoneticPr fontId="10" type="noConversion"/>
  </si>
  <si>
    <t>061-379-3955</t>
  </si>
  <si>
    <t>http://www.hslib.kr</t>
  </si>
  <si>
    <t>전남 소계</t>
  </si>
  <si>
    <t>경북</t>
  </si>
  <si>
    <t>경산시</t>
  </si>
  <si>
    <t>경상북도교육청정보센터</t>
  </si>
  <si>
    <t>경상북도 경산시 원효로 60 (계양동)60 (계양동 478-3)</t>
  </si>
  <si>
    <t>053-810-9999</t>
  </si>
  <si>
    <t>http://www.gbelib.kr/geic/</t>
  </si>
  <si>
    <t>경주시</t>
  </si>
  <si>
    <t>경상북도교육청 외동도서관</t>
  </si>
  <si>
    <t>경상북도 경주시 입실로98 외동공공도서관</t>
  </si>
  <si>
    <t>054-776-6960</t>
  </si>
  <si>
    <t>http://www.gbelib.kr/od</t>
  </si>
  <si>
    <t>고령군</t>
  </si>
  <si>
    <t>경상북도교육청 고령도서관</t>
  </si>
  <si>
    <t>경상북도 고령군 대가야읍 연조1길 10경상북도교육청 고령도서관</t>
  </si>
  <si>
    <t>054-955-2510</t>
  </si>
  <si>
    <t>http://www.gbelib.kr/gr</t>
  </si>
  <si>
    <t>구미시</t>
  </si>
  <si>
    <t>경상북도교육청 구미도서관</t>
  </si>
  <si>
    <t>경상북도 구미시 산책길 41 (원평동)41 (경상북도립도서관)</t>
  </si>
  <si>
    <t>054-450-7000</t>
  </si>
  <si>
    <t>http://www.gbelib.kr/gm</t>
  </si>
  <si>
    <t>군위군</t>
  </si>
  <si>
    <t>경상북도교육청 삼국유사군위도서관</t>
  </si>
  <si>
    <t>경상북도 군위군 군위읍 군청로 175경상북도교육청 삼국유사군위도서관</t>
  </si>
  <si>
    <t>054-382-0528</t>
  </si>
  <si>
    <t>http://www.gbelib.kr/gw</t>
  </si>
  <si>
    <t>문경시</t>
  </si>
  <si>
    <t>경상북도교육청 점촌도서관</t>
  </si>
  <si>
    <t>경상북도 문경시 호서로133 (점촌도서관)</t>
  </si>
  <si>
    <t>054-550-3600</t>
  </si>
  <si>
    <t>http://www.gbelib.kr/jc</t>
  </si>
  <si>
    <t>경상북도교육청 점촌도서관가은분관</t>
  </si>
  <si>
    <t>경상북도 문경시 가은읍 대야로 25082508 (점촌공공도서관가은분관)</t>
  </si>
  <si>
    <t>054-572-0309</t>
  </si>
  <si>
    <t>http://www.gbelib.kr/jc/index.do</t>
  </si>
  <si>
    <t>봉화군</t>
  </si>
  <si>
    <t>경상북도교육청 봉화도서관</t>
  </si>
  <si>
    <t>경상북도 봉화군 봉화읍 내성로3길 6경상북도립봉화공공도서관</t>
  </si>
  <si>
    <t>054-673-0973</t>
  </si>
  <si>
    <t>http://www.gbelib.kr/bh</t>
  </si>
  <si>
    <t>상주시</t>
  </si>
  <si>
    <t>경상북도교육청 상주도서관</t>
  </si>
  <si>
    <t>경상북도 상주시 상서문1길127 경상북도교육청 상주도서관</t>
  </si>
  <si>
    <t>054-530-6300</t>
  </si>
  <si>
    <t>http://www.gbelib.kr/sj</t>
  </si>
  <si>
    <t>경상북도교육청 상주도서관화령분관</t>
  </si>
  <si>
    <t>경상북도 상주시 중화로2193 상주도서관화령분관</t>
  </si>
  <si>
    <t>054-533-4755</t>
  </si>
  <si>
    <t>http://www.gbelib.kr/sjhr/index.do</t>
  </si>
  <si>
    <t>성주군</t>
  </si>
  <si>
    <t>경상북도교육청 성주도서관</t>
  </si>
  <si>
    <t>경상북도 성주군 성주읍 주천로 15-1115-11 (경상북도교육청 성주도서관)</t>
  </si>
  <si>
    <t>054-933-2095</t>
  </si>
  <si>
    <t>http://www.gbelib.kr/sjl</t>
  </si>
  <si>
    <t>안동시</t>
  </si>
  <si>
    <t>경상북도교육청 안동도서관</t>
  </si>
  <si>
    <t>경상북도 안동시 안기천로48(당북동 333-157)</t>
    <phoneticPr fontId="10" type="noConversion"/>
  </si>
  <si>
    <t>054-840-8414</t>
  </si>
  <si>
    <t>http://www.gbelib.kr/ad</t>
  </si>
  <si>
    <t>경상북도교육청 안동도서관용상분관</t>
  </si>
  <si>
    <t>경상북도 안동시 경동로884-8 (도립안동도서관용상분관)</t>
  </si>
  <si>
    <t>054-821-5491</t>
  </si>
  <si>
    <t>http://www.gbelib.kr/adys</t>
  </si>
  <si>
    <t>경상북도교육청 안동도서관풍산분관</t>
  </si>
  <si>
    <t>경상북도 안동시 풍산읍 하리들길 2222</t>
  </si>
  <si>
    <t>054-858-7603</t>
  </si>
  <si>
    <t>http://www.gbelib.kr/adps</t>
  </si>
  <si>
    <t>영덕군</t>
  </si>
  <si>
    <t>경상북도교육청 영덕도서관</t>
  </si>
  <si>
    <t>경상북도 영덕군 영덕읍 군청길 102경상북도교육청 영덕도서관</t>
  </si>
  <si>
    <t>054-734-3106</t>
  </si>
  <si>
    <t>http://www.gbelib.kr/yd</t>
  </si>
  <si>
    <t>영양군</t>
  </si>
  <si>
    <t>경상북도교육청 영양도서관</t>
  </si>
  <si>
    <t>경상북도 영양군 팔수로538</t>
  </si>
  <si>
    <t>054-683-2829</t>
  </si>
  <si>
    <t>http://www.gbelib.kr/yy</t>
  </si>
  <si>
    <t>영주시</t>
  </si>
  <si>
    <t>경상북도교육청 영주선비도서관</t>
  </si>
  <si>
    <t>경상북도 영주시 영주로60번길 38 가흥동경상북도교육청 영주선비도서관</t>
  </si>
  <si>
    <t>054-630-3800</t>
  </si>
  <si>
    <t>http://www.gbelib.kr/yj/</t>
  </si>
  <si>
    <t>경상북도교육청 영주선비도서관풍기분관</t>
  </si>
  <si>
    <t>경상북도 영주시 풍기읍 남원로 152-12경상북도교육청 영주선비도서관풍기분관</t>
  </si>
  <si>
    <t>054-637-9812</t>
  </si>
  <si>
    <t>http://www.gbelib.kr/yjpg</t>
  </si>
  <si>
    <t>영천시</t>
  </si>
  <si>
    <t>경상북도교육청 금호도서관</t>
  </si>
  <si>
    <t>경상북도 영천시 금호읍 금호로 173금호로 173</t>
  </si>
  <si>
    <t>054-335-2124</t>
  </si>
  <si>
    <t>http://www.gbelib.kr/ycgh</t>
  </si>
  <si>
    <t>예천군</t>
  </si>
  <si>
    <t>경상북도교육청 예천도서관</t>
  </si>
  <si>
    <t>경상북도 예천군 예천읍 중앙로 40-5경상북도교육청예천도서관</t>
  </si>
  <si>
    <t>054-652-9662</t>
  </si>
  <si>
    <t>http://www.gbelib.kr/yc</t>
  </si>
  <si>
    <t>울릉군</t>
  </si>
  <si>
    <t>경상북도교육청 울릉도서관</t>
  </si>
  <si>
    <t>경상북도 울릉군 울릉읍 봉래길 128-10경상북도교육청 울릉도서관</t>
  </si>
  <si>
    <t>054-791-2294</t>
  </si>
  <si>
    <t>http://www.gbelib.kr/ul</t>
  </si>
  <si>
    <t>울진군</t>
  </si>
  <si>
    <t>경상북도교육청 울진도서관</t>
  </si>
  <si>
    <t>경상북도 울진군 울진읍월변 7길 17</t>
  </si>
  <si>
    <t>054-783-2375</t>
  </si>
  <si>
    <t>http://www.gbelib.kr/uj</t>
  </si>
  <si>
    <t>의성군</t>
  </si>
  <si>
    <t>경상북도교육청 의성도서관</t>
  </si>
  <si>
    <t>경상북도 의성군 의성읍 중리길 44경상북도교육청의성도서관</t>
  </si>
  <si>
    <t>054-834-7911</t>
  </si>
  <si>
    <t>http://www.gbelib.kr/us</t>
  </si>
  <si>
    <t>청도군</t>
  </si>
  <si>
    <t>경상북도교육청 청도도서관</t>
  </si>
  <si>
    <t>경상북도 청도군 청도읍 고수서4길 15 4층경상북도교육청 청도도서관</t>
  </si>
  <si>
    <t>054-370-7600</t>
  </si>
  <si>
    <t>http://www.gbelib.kr/cd</t>
  </si>
  <si>
    <t>청송군</t>
  </si>
  <si>
    <t>경상북도교육청 청송도서관</t>
  </si>
  <si>
    <t>경상북도 청송군 청송읍 군청로25 (청송도서관)</t>
  </si>
  <si>
    <t>054-872-4905</t>
  </si>
  <si>
    <t>http://www.gbelib.kr/cs</t>
  </si>
  <si>
    <t>칠곡군</t>
  </si>
  <si>
    <t>경상북도교육청 칠곡도서관</t>
  </si>
  <si>
    <t>경상북도 칠곡군왜관읍 군청3길 13</t>
  </si>
  <si>
    <t>054-971-1507</t>
  </si>
  <si>
    <t>http://www.gbelib.kr/cg/index.do</t>
  </si>
  <si>
    <t>포항시</t>
    <phoneticPr fontId="10" type="noConversion"/>
  </si>
  <si>
    <t>경상북도교육청 영일도서관</t>
  </si>
  <si>
    <t>경상북도 포항시 북구 흥해읍 흥해로 101경상북도교육청 영일도서관</t>
  </si>
  <si>
    <t>054-261-8856</t>
  </si>
  <si>
    <t>http://www.gbelib.kr/yi</t>
  </si>
  <si>
    <t>경상북도교육청문화원</t>
  </si>
  <si>
    <t>경상북도 포항시 북구 환호로 50 (양덕동)50 (경상북도교육청문화원)</t>
  </si>
  <si>
    <t>054-245-7784</t>
  </si>
  <si>
    <t>http://www.gbccs.kr</t>
  </si>
  <si>
    <t>경산시립도서관</t>
  </si>
  <si>
    <t>경상북도 경산시 하양읍 문화로10길 15문화로 10길 15(금락리 97번지)</t>
  </si>
  <si>
    <t>053-853-8659</t>
  </si>
  <si>
    <t>http://lib.gbgs.go.kr</t>
  </si>
  <si>
    <t>경산시립장산도서관</t>
  </si>
  <si>
    <t>경상북도 경산시 경산로13길 7 (옥곡동)경산시립장산도서관</t>
  </si>
  <si>
    <t>053-816-2240</t>
  </si>
  <si>
    <t>감포도서관</t>
  </si>
  <si>
    <t>경상북도 경주시 감포읍 동해안로 2151감포읍복지회관 2층 감포도서관</t>
  </si>
  <si>
    <t>054-779-8912</t>
  </si>
  <si>
    <t>http://library.gyeongju.go.kr</t>
  </si>
  <si>
    <t>경주시립도서관</t>
  </si>
  <si>
    <t>경상북도 경주시 원화로 431-12 (황성동)원화로 431-12(황성동 370) 경주시립도서관</t>
  </si>
  <si>
    <t>054-779-8891</t>
  </si>
  <si>
    <t>경주중앙도서관</t>
  </si>
  <si>
    <t>경상북도 경주시 사정동금성로 236(1-26번지)</t>
    <phoneticPr fontId="10" type="noConversion"/>
  </si>
  <si>
    <t>054-779-8961</t>
  </si>
  <si>
    <t>1953</t>
  </si>
  <si>
    <t>단석도서관</t>
  </si>
  <si>
    <t>경상북도 경주시 건천읍 작원3길 2323  (단석도서관)</t>
  </si>
  <si>
    <t>054-779-8916</t>
  </si>
  <si>
    <t>https://library.gyeongju.go.kr</t>
  </si>
  <si>
    <t>송화도서관</t>
  </si>
  <si>
    <t>경상북도 경주시 태종로 472-9 (충효동)송화도서관</t>
  </si>
  <si>
    <t>054-779-8907</t>
  </si>
  <si>
    <t>http://library.gyeongju.go.kr/</t>
  </si>
  <si>
    <t>칠평도서관</t>
  </si>
  <si>
    <t>경상북도 경주시 안강읍 비화중로 5151</t>
  </si>
  <si>
    <t>054-779-8915</t>
  </si>
  <si>
    <t>다산도서관</t>
  </si>
  <si>
    <t>경상북도 고령군 다산면 다산로 681다산도서관</t>
  </si>
  <si>
    <t>054-950-6276</t>
  </si>
  <si>
    <t>http://lib.goryeong.go.kr/</t>
  </si>
  <si>
    <t>구미시립봉곡도서관</t>
  </si>
  <si>
    <t>경상북도 구미시 봉곡로15길54</t>
  </si>
  <si>
    <t>054-457-3006</t>
  </si>
  <si>
    <t>http://bk.gumilib.or.kr/</t>
  </si>
  <si>
    <t>구미시립상모정수도서관</t>
  </si>
  <si>
    <t>경상북도 구미시 상사서로4길 10 (상모동)(상모정수도서관)</t>
  </si>
  <si>
    <t>054-480-4732</t>
  </si>
  <si>
    <t>http://sj.gumilib.or.kr/</t>
  </si>
  <si>
    <t>구미시립선산도서관</t>
  </si>
  <si>
    <t>경상북도 구미시 선산대로1400 16 (선산도서관)</t>
  </si>
  <si>
    <t>054-482-2006</t>
  </si>
  <si>
    <t>http://ss.gumilib.or.kr/</t>
  </si>
  <si>
    <t>구미시립양포도서관</t>
  </si>
  <si>
    <t>경상북도 구미시 옥계북로 51양포도서관</t>
  </si>
  <si>
    <t>054-480-4770</t>
  </si>
  <si>
    <t>https://lib.gumi.go.kr</t>
  </si>
  <si>
    <t>구미시립인동도서관</t>
  </si>
  <si>
    <t>경상북도 구미시 인동14길14 (구미시인동도서관)</t>
  </si>
  <si>
    <t>054-480-4703</t>
  </si>
  <si>
    <t>http://id.gumilib.or.kr</t>
  </si>
  <si>
    <t>구미시립중앙도서관</t>
  </si>
  <si>
    <t>경상북도 구미시 경은로85 (구미시립도서관)</t>
  </si>
  <si>
    <t>054-480-4661</t>
  </si>
  <si>
    <t>https://lib.gumi.go.kr/</t>
  </si>
  <si>
    <t>김천시</t>
  </si>
  <si>
    <t>김천시립도서관</t>
  </si>
  <si>
    <t>경상북도 김천시 평화순환길 111 (평화동)평화순환길 111 (평화동 374-1)</t>
  </si>
  <si>
    <t>054-437-7801</t>
  </si>
  <si>
    <t>http://www.gcl.go.kr</t>
  </si>
  <si>
    <t>1963</t>
  </si>
  <si>
    <t>문경시립모전도서관</t>
  </si>
  <si>
    <t>경상북도 문경시 시청2길 45 (모전동)220-1</t>
  </si>
  <si>
    <t>054-550-8901</t>
  </si>
  <si>
    <t>http://mgculture.gbmg.go.kr</t>
  </si>
  <si>
    <t>문경시립문희도서관</t>
  </si>
  <si>
    <t>경상북도 문경시 문경읍 체육관길 11문경시립문희도서관</t>
  </si>
  <si>
    <t>054-550-8415</t>
  </si>
  <si>
    <t>https://www.gbmg.go.kr/portal/contents.do?mId=0602050301</t>
  </si>
  <si>
    <t>문경시립중앙도서관</t>
  </si>
  <si>
    <t>경상북도 문경시 신흥로 101 (점촌동)101 (중앙도서관)</t>
  </si>
  <si>
    <t>054-550-8403</t>
  </si>
  <si>
    <t>성주군청사도서관</t>
  </si>
  <si>
    <t>경상북도 성주군 성주읍 청사도서관길 13(청사도서관)</t>
  </si>
  <si>
    <t>054-933-3269</t>
  </si>
  <si>
    <t>1987</t>
  </si>
  <si>
    <t>안동시립어린이도서관</t>
  </si>
  <si>
    <t>경상북도 안동시 강남5길113-14(정하동)</t>
  </si>
  <si>
    <t>054-840-3901</t>
  </si>
  <si>
    <t>http://lib.andong.go.kr</t>
  </si>
  <si>
    <t>안동시립웅부도서관</t>
  </si>
  <si>
    <t>경상북도 안동시 태사길 78 (동문동)78(동문동)</t>
  </si>
  <si>
    <t>054-840-3855</t>
  </si>
  <si>
    <t>안동시립중앙도서관</t>
  </si>
  <si>
    <t>경상북도 안동시 경북대로 426-36 (옥동)안동시립중앙도서관</t>
  </si>
  <si>
    <t>054-840-3915</t>
  </si>
  <si>
    <t>영주시립도서관</t>
  </si>
  <si>
    <t>경상북도 영주시 가흥로 263 (가흥동)영주시립도서관</t>
  </si>
  <si>
    <t>054-639-7735</t>
  </si>
  <si>
    <t>http://lib.yeongju.go.kr</t>
  </si>
  <si>
    <t>영천시립도서관</t>
  </si>
  <si>
    <t>경상북도 영천시 중앙동 1길 80</t>
    <phoneticPr fontId="10" type="noConversion"/>
  </si>
  <si>
    <t>054-339-7777</t>
  </si>
  <si>
    <t>http://www.yclib.go.kr</t>
  </si>
  <si>
    <t>경북도서관</t>
  </si>
  <si>
    <t>경상북도 예천군 호명면 도청대로 200경북도서관</t>
  </si>
  <si>
    <t>054-650-3923</t>
  </si>
  <si>
    <t>https://lib.gb.go.kr/</t>
  </si>
  <si>
    <t>울진남부도서관</t>
  </si>
  <si>
    <t>경상북도 울진군 후포면 후포삼율로 194-13194 13 (울진남부도서관)</t>
  </si>
  <si>
    <t>054-788-1107</t>
  </si>
  <si>
    <t>http://lib.uljin.go.kr/</t>
  </si>
  <si>
    <t>죽변면도서관</t>
  </si>
  <si>
    <t>경상북도 울진군 죽변면 죽변북로 64-4죽변면도서관</t>
  </si>
  <si>
    <t>054-782-1874</t>
  </si>
  <si>
    <t>의성군립도서관</t>
  </si>
  <si>
    <t>경상북도 의성군 안계길 114의성군립도서관</t>
  </si>
  <si>
    <t>054-830-6237</t>
  </si>
  <si>
    <t>http://lib.usc.go.kr</t>
  </si>
  <si>
    <t>청도어린이도서관</t>
  </si>
  <si>
    <t>경상북도 청도군 화양읍 청화로 79-3124-1(청화로 79-3)</t>
  </si>
  <si>
    <t>054-370-6753</t>
  </si>
  <si>
    <t>http://lib.cd.go.kr</t>
  </si>
  <si>
    <t>진보공공도서관</t>
  </si>
  <si>
    <t>경상북도 청송군 진보면 진보로 183-15183-15 (청송군립진보공공도서관)</t>
  </si>
  <si>
    <t>054-870-6591</t>
  </si>
  <si>
    <t>http://jinbolib.cs.go.kr/</t>
  </si>
  <si>
    <t>북삼도서관</t>
  </si>
  <si>
    <t>경상북도 칠곡군 북삼읍 인평2길 2북삼도서관</t>
  </si>
  <si>
    <t>054-979-5975</t>
  </si>
  <si>
    <t>http://library.chilgok.go.kr</t>
  </si>
  <si>
    <t>석적도서관</t>
  </si>
  <si>
    <t>경상북도 칠곡군 석적읍 남중리2길 2525</t>
  </si>
  <si>
    <t>054-979-5985</t>
  </si>
  <si>
    <t>칠곡군립도서관</t>
  </si>
  <si>
    <t>경상북도 칠곡군 왜관읍달오1길 6-7</t>
    <phoneticPr fontId="10" type="noConversion"/>
  </si>
  <si>
    <t>054-979-6700</t>
  </si>
  <si>
    <t>https://library.chilgok.go.kr</t>
  </si>
  <si>
    <t>포항시</t>
  </si>
  <si>
    <t>포항시립대잠도서관</t>
  </si>
  <si>
    <t>경상북도 포항시 남구 시청로 1 (대잠동)1 (포항시청) 문화동 대잠도서관</t>
  </si>
  <si>
    <t>054-270-5680</t>
  </si>
  <si>
    <t>http://phlib.pohang.go.kr/</t>
  </si>
  <si>
    <t>포항시립동해석곡도서관</t>
  </si>
  <si>
    <t>경상북도 포항시 남구 일월로41번길19 (동해석곡도서관)</t>
  </si>
  <si>
    <t>054-270-4621</t>
  </si>
  <si>
    <t>http://phlib.pohang.go.kr</t>
  </si>
  <si>
    <t>포항시립어린이영어도서관</t>
  </si>
  <si>
    <t>경상북도 포항시 남구뱃머리길 39 포항시 평생학습원 5층 어린이영어도서관</t>
  </si>
  <si>
    <t>054-270-4384</t>
  </si>
  <si>
    <t>http://www.phlib.or.kr/</t>
  </si>
  <si>
    <t>포항시립연일도서관</t>
  </si>
  <si>
    <t>경상북도 포항시 남구 연일읍 동문로53번길 8-17연일도서관</t>
  </si>
  <si>
    <t>054-270-4626</t>
  </si>
  <si>
    <t>https://phlib.pohang.go.kr/phlib/index.do</t>
  </si>
  <si>
    <t>포항시립영암도서관</t>
  </si>
  <si>
    <t>경상북도 포항시 남구 상공로46번길 11</t>
  </si>
  <si>
    <t>054-270-5685</t>
  </si>
  <si>
    <t>http://www.phlib.or.kr</t>
  </si>
  <si>
    <t>포항시립오천도서관</t>
  </si>
  <si>
    <t>경상북도 포항시 남구 오천읍 용덕리263-11</t>
    <phoneticPr fontId="10" type="noConversion"/>
  </si>
  <si>
    <t>054-270-5692</t>
  </si>
  <si>
    <t>포항시립포은중앙도서관</t>
  </si>
  <si>
    <t>경상북도 포항시 북구 삼호로 31 (덕수동)포항시립포은중앙도서관</t>
  </si>
  <si>
    <t>054-270-4600</t>
  </si>
  <si>
    <t>경북 소계</t>
  </si>
  <si>
    <t>경남</t>
  </si>
  <si>
    <t>거제시</t>
  </si>
  <si>
    <t>경상남도교육청 거제도서관</t>
  </si>
  <si>
    <t>경상남도 거제시 계룡로7길 2거제도서관</t>
  </si>
  <si>
    <t>055-637-6311</t>
  </si>
  <si>
    <t>http://gjlib.gne.go.kr</t>
  </si>
  <si>
    <t>1976</t>
  </si>
  <si>
    <t>거창군</t>
  </si>
  <si>
    <t>경상남도교육청 거창도서관</t>
  </si>
  <si>
    <t>경상남도 거창군 거창읍 하동1길 9경상남도교육청 거창도서관</t>
  </si>
  <si>
    <t>055-944-8594</t>
  </si>
  <si>
    <t>http://gclib.gne.go.kr</t>
  </si>
  <si>
    <t>1984</t>
  </si>
  <si>
    <t>경상남도교육청 고성도서관</t>
  </si>
  <si>
    <t>경상남도 고성군 고성읍 동외로195번길 6경상남도교육청 고성도서관</t>
  </si>
  <si>
    <t>055-673-8437</t>
  </si>
  <si>
    <t>http://gslib.gne.go.kr</t>
  </si>
  <si>
    <t>김해시</t>
  </si>
  <si>
    <t>경상남도교육청 김해도서관</t>
  </si>
  <si>
    <t>경상남도 김해시 가락로 93번길 72경상남도교육청 김해도서관</t>
  </si>
  <si>
    <t>055-320-5564</t>
  </si>
  <si>
    <t>http://ghlib.gne.go.kr</t>
  </si>
  <si>
    <t>경상남도교육청 김해지혜의바다도서관</t>
  </si>
  <si>
    <t>경상남도 김해시 주촌면 서부로1541번길 8김해지혜의바다</t>
  </si>
  <si>
    <t>055-330-9800</t>
  </si>
  <si>
    <t>http://ghjhlib.gne.go.kr</t>
  </si>
  <si>
    <t>경상남도교육청 진영도서관</t>
  </si>
  <si>
    <t>경상남도 김해시 진영읍 진영로265번길 9-61경상남도교육청 진영도서관</t>
  </si>
  <si>
    <t>055-345-1995</t>
  </si>
  <si>
    <t>http://jylib.gne.go.kr</t>
  </si>
  <si>
    <t>남해군</t>
  </si>
  <si>
    <t>경상남도교육청 남해도서관</t>
  </si>
  <si>
    <t>경상남도 남해군 남해읍 화전로43번길 11-3경상남도교육청 남해도서관</t>
  </si>
  <si>
    <t>055-864-0973</t>
  </si>
  <si>
    <t>http://nhlib.gne.go.kr</t>
  </si>
  <si>
    <t>1972</t>
  </si>
  <si>
    <t>밀양시</t>
  </si>
  <si>
    <t>경상남도교육청 밀양도서관</t>
  </si>
  <si>
    <t>경상남도 밀양시 삼랑진읍 만어로 7경상남도교육청 밀양도서관</t>
  </si>
  <si>
    <t>055-353-6970</t>
  </si>
  <si>
    <t>http://mrlib.gne.go.kr</t>
  </si>
  <si>
    <t>1973</t>
  </si>
  <si>
    <t>경상남도교육청 하남도서관</t>
  </si>
  <si>
    <t>경상남도 밀양시 하남읍 수산중앙로 63하남도서관</t>
  </si>
  <si>
    <t>055-391-1848</t>
  </si>
  <si>
    <t>http://hnlib.gne.go.kr</t>
  </si>
  <si>
    <t>사천시</t>
  </si>
  <si>
    <t>경상남도교육청 사천도서관</t>
  </si>
  <si>
    <t>경상남도 사천시 사천읍 평화2길 21경상남도교육청 사천도서관</t>
  </si>
  <si>
    <t>055-853-8406</t>
  </si>
  <si>
    <t>http://salib.gne.go.kr</t>
  </si>
  <si>
    <t>경상남도교육청 삼천포도서관</t>
  </si>
  <si>
    <t>경상남도 사천시 삼천포대교로 622경상남도교육청 삼천포도서관</t>
  </si>
  <si>
    <t>055-835-4436</t>
  </si>
  <si>
    <t>http://scplib.gne.go.kr</t>
  </si>
  <si>
    <t>산청군</t>
  </si>
  <si>
    <t>경상남도교육청 산청도서관</t>
  </si>
  <si>
    <t>경상남도 산청군 산청읍 꽃봉산로79번길 45산청도서관</t>
  </si>
  <si>
    <t>055-973-2544</t>
  </si>
  <si>
    <t>http://sanlib.gne.go.kr</t>
  </si>
  <si>
    <t>경상남도교육청 산청지리산도서관</t>
  </si>
  <si>
    <t>경상남도 산청군 신안면 원지강변로 101산청지리산도서관</t>
  </si>
  <si>
    <t>055-974-1611</t>
  </si>
  <si>
    <t>https://sjlib.gne.go.kr</t>
  </si>
  <si>
    <t>양산시</t>
  </si>
  <si>
    <t>경상남도교육청 양산도서관</t>
  </si>
  <si>
    <t>경상남도 양산시 희망1길 25경상남도교육청 양산도서관</t>
  </si>
  <si>
    <t>055-385-7056</t>
  </si>
  <si>
    <t>http://yslib.gne.go.kr</t>
  </si>
  <si>
    <t>의령군</t>
  </si>
  <si>
    <t>경상남도교육청 의령도서관</t>
  </si>
  <si>
    <t>경상남도 의령군 의령읍 의병로25길 9-8의령도서관</t>
  </si>
  <si>
    <t>055-572-0941</t>
  </si>
  <si>
    <t>http://urlib.gne.go.kr</t>
  </si>
  <si>
    <t>진주시</t>
  </si>
  <si>
    <t>경상남도교육청 진양도서관</t>
  </si>
  <si>
    <t>경상남도 진주시 문산읍 동부로588번길 24경상남도교육청 진양도서관</t>
  </si>
  <si>
    <t>055-761-2722</t>
  </si>
  <si>
    <t>http://jinlib.gne.go.kr/</t>
  </si>
  <si>
    <t>창녕군</t>
  </si>
  <si>
    <t>경상남도교육청 남지도서관</t>
  </si>
  <si>
    <t>경상남도 창녕군 남지읍 낙동로 437경상남도교육청 남지도서관</t>
  </si>
  <si>
    <t>055-526-1490</t>
  </si>
  <si>
    <t>http://njlib.gne.go.kr</t>
  </si>
  <si>
    <t>경상남도교육청 창녕도서관</t>
  </si>
  <si>
    <t>경상남도 창녕군 창녕읍 남창녕로 52경상남도교육청 창녕도서관</t>
  </si>
  <si>
    <t>055-532-9504</t>
  </si>
  <si>
    <t>http://cnlib.gne.go.kr</t>
  </si>
  <si>
    <t>창원시</t>
  </si>
  <si>
    <t>경상남도교육청 마산도서관</t>
  </si>
  <si>
    <t>경상남도 창원시 마산합포구 용마산길 12경상남도교육청 마산도서관</t>
  </si>
  <si>
    <t>055-240-4521</t>
  </si>
  <si>
    <t>http://mslib.gne.go.kr</t>
  </si>
  <si>
    <t>경상남도교육청 마산지혜의바다도서관</t>
  </si>
  <si>
    <t>경상남도 창원시 마산회원구 구암북12길 24경상남도교육청 마산지혜의바다도서관</t>
  </si>
  <si>
    <t>055-252-3860</t>
  </si>
  <si>
    <t>http://jhlib.gne.go.kr/</t>
  </si>
  <si>
    <t>경상남도교육청 진동도서관</t>
  </si>
  <si>
    <t>경상남도 창원시 마산합포구 진동면 삼진의거대로 661-94경상남도교육청 진동도서관</t>
  </si>
  <si>
    <t>055-271-8145</t>
  </si>
  <si>
    <t>http://jdlib.gne.go.kr</t>
  </si>
  <si>
    <t>경상남도교육청 창원도서관</t>
  </si>
  <si>
    <t>경상남도 창원시 성산구 두대로 203경상남도교육청 창원도서관</t>
  </si>
  <si>
    <t>055-278-2831</t>
  </si>
  <si>
    <t>http://cwlib.gne.go.kr</t>
  </si>
  <si>
    <t>통영시</t>
  </si>
  <si>
    <t>경상남도교육청 통영도서관</t>
  </si>
  <si>
    <t>경상남도 통영시 봉수로 37경상남도교육청 통영도서관</t>
  </si>
  <si>
    <t>055-648-8093</t>
  </si>
  <si>
    <t>http://tylib.gne.go.kr/</t>
  </si>
  <si>
    <t>하동군</t>
  </si>
  <si>
    <t>경상남도교육청 하동도서관</t>
  </si>
  <si>
    <t>경상남도 하동군 하동읍 경서대로 80경상남도교육청 하동도서관</t>
  </si>
  <si>
    <t>055-884-7981</t>
  </si>
  <si>
    <t>http://hdlib.gne.go.kr</t>
  </si>
  <si>
    <t>함안군</t>
  </si>
  <si>
    <t>경상남도교육청 함안도서관</t>
  </si>
  <si>
    <t>경상남도 함안군 가야읍 함안대로 495함안도서관</t>
  </si>
  <si>
    <t>055-583-6919</t>
  </si>
  <si>
    <t>http://hmlib.gne.go.kr/</t>
  </si>
  <si>
    <t>함양군</t>
  </si>
  <si>
    <t>경상남도교육청 함양도서관</t>
  </si>
  <si>
    <t>경상남도 함양군 함양읍 함양로 1143-1경상남도교육청 함양도서관</t>
  </si>
  <si>
    <t>055-963-3186</t>
  </si>
  <si>
    <t>http://hylib.gne.go.kr/</t>
  </si>
  <si>
    <t>합천군</t>
  </si>
  <si>
    <t>경상남도교육청 합천도서관</t>
  </si>
  <si>
    <t>경상남도 합천군 합천읍 동서로 152경상남도교욱청 합천도서관</t>
  </si>
  <si>
    <t>055-932-0936</t>
  </si>
  <si>
    <t>http://hclib.gne.go.kr</t>
  </si>
  <si>
    <t>마하 어린이도서관</t>
  </si>
  <si>
    <t>경상남도 진주시 초장로 55 (초전동)2층</t>
  </si>
  <si>
    <t>055-753-9922</t>
  </si>
  <si>
    <t>http://www.mahacl.com/</t>
  </si>
  <si>
    <t>거제시립수양도서관</t>
  </si>
  <si>
    <t>경상남도 거제시 제산로5길26</t>
  </si>
  <si>
    <t>055-639-3891</t>
  </si>
  <si>
    <t>http://www.lib.geoje.go.kr</t>
  </si>
  <si>
    <t>거제시립옥포도서관</t>
  </si>
  <si>
    <t>경상남도 거제시 진목로20 (거제시립옥포도서관)</t>
  </si>
  <si>
    <t>055-639-3881</t>
  </si>
  <si>
    <t>http://lib.geoje.go.kr/</t>
  </si>
  <si>
    <t>거제시립장승포도서관</t>
  </si>
  <si>
    <t>경상남도 거제시 신부로 36 (장승포동)거제시립장승포도서관</t>
  </si>
  <si>
    <t>055-639-3871</t>
  </si>
  <si>
    <t>http://lib.geoje.go.kr</t>
  </si>
  <si>
    <t>거제시립장평도서관</t>
  </si>
  <si>
    <t>경상남도 거제시 장평3로10</t>
  </si>
  <si>
    <t>055-639-3861</t>
  </si>
  <si>
    <t>거제시립하청도서관</t>
  </si>
  <si>
    <t>경상남도 거제시 하청면 하청로 12-7거제시립하청도서관</t>
  </si>
  <si>
    <t>055-639-3921</t>
  </si>
  <si>
    <t>거창군립한마음도서관</t>
  </si>
  <si>
    <t>경상남도 거창군 거창읍 거열로6길 11거창군립한마음도서관</t>
  </si>
  <si>
    <t>055-940-8470</t>
  </si>
  <si>
    <t>http://library.geochang.go.kr/</t>
  </si>
  <si>
    <t>고성동부도서관</t>
  </si>
  <si>
    <t>경상남도 고성군 회화면 관인로44번길 26-526-5</t>
  </si>
  <si>
    <t>055-670-2916</t>
  </si>
  <si>
    <t>김해기적의도서관</t>
  </si>
  <si>
    <t>경상남도 김해시 율하1로55</t>
  </si>
  <si>
    <t>055-330-4651</t>
  </si>
  <si>
    <t>http://lib.gimhae.go.kr/</t>
  </si>
  <si>
    <t>김해율하도서관</t>
  </si>
  <si>
    <t>경상남도 김해시 율하2로 210 (율하동)김해율하도서관</t>
  </si>
  <si>
    <t>055-340-7161</t>
  </si>
  <si>
    <t>http://lib.gimhae.go.kr</t>
  </si>
  <si>
    <t>장유도서관</t>
  </si>
  <si>
    <t>경상남도 김해시 대청로176번길 7 (대청동)(장유도서관)</t>
  </si>
  <si>
    <t>055-330-7461</t>
  </si>
  <si>
    <t>진영한빛도서관</t>
  </si>
  <si>
    <t>경상남도 김해시 진영읍 김해대로 440진영한빛도서관</t>
  </si>
  <si>
    <t>055-330-4831</t>
  </si>
  <si>
    <t>칠암도서관</t>
  </si>
  <si>
    <t>경상남도 김해시 활천로285번길 14칠암도서관</t>
  </si>
  <si>
    <t>055-330-4591</t>
  </si>
  <si>
    <t>화정글샘도서관</t>
  </si>
  <si>
    <t>경상남도 김해시 삼계중앙로13번길 19 (삼계동)19 (화정글샘도서관)</t>
  </si>
  <si>
    <t>055-330-2970</t>
  </si>
  <si>
    <t>화전도서관</t>
  </si>
  <si>
    <t>경상남도 남해군 망운로30번길9 (평생학습관·화전도서관)</t>
  </si>
  <si>
    <t>055-860-3864</t>
  </si>
  <si>
    <t>http://lib.namhae.go.kr</t>
  </si>
  <si>
    <t>밀양시립도서관</t>
  </si>
  <si>
    <t>경상남도 밀양시 중앙로 265 (삼문동)삼문동</t>
  </si>
  <si>
    <t>055-359-6026</t>
  </si>
  <si>
    <t>http://www.myclib.or.kr</t>
  </si>
  <si>
    <t>1982</t>
  </si>
  <si>
    <t>밀양시립영어도서관</t>
  </si>
  <si>
    <t>경상남도 밀양시 중앙로 265 (삼문동)265</t>
  </si>
  <si>
    <t>055-359-6045</t>
  </si>
  <si>
    <t>사천시어린이도서관</t>
  </si>
  <si>
    <t>경상남도 사천시 사남면 조동길 49-30사천시어린이도서관</t>
  </si>
  <si>
    <t>055-831-2966</t>
  </si>
  <si>
    <t>http://elc.sacheon.go.kr/</t>
  </si>
  <si>
    <t>양산시립 상북어린이도서관</t>
  </si>
  <si>
    <t>경상남도 양산시 상북면 반회서7길 14-16상북어린이도서관</t>
  </si>
  <si>
    <t>055-392-5936</t>
  </si>
  <si>
    <t>http://sblib.yangsan.go.kr</t>
  </si>
  <si>
    <t>양산시립 서창도서관</t>
  </si>
  <si>
    <t>경상남도 양산시 삼호로 105 (삼호동)양산시립 서창도서관</t>
  </si>
  <si>
    <t>055-392-5880</t>
  </si>
  <si>
    <t>https://lib.yangsan.go.kr</t>
  </si>
  <si>
    <t>양산시립 영어도서관</t>
  </si>
  <si>
    <t>경상남도 양산시 대평들1길9-10 양산시립 영어도서관</t>
  </si>
  <si>
    <t>055-392-5940</t>
  </si>
  <si>
    <t>http://lib.yangsan.go.kr</t>
  </si>
  <si>
    <t>양산시립 웅상도서관</t>
  </si>
  <si>
    <t>경상남도 양산시 웅상대로 1009-2 (주진동)웅상도서관</t>
  </si>
  <si>
    <t>055-392-5950</t>
  </si>
  <si>
    <t>http://uslib.yangsan.go.kr</t>
  </si>
  <si>
    <t>양산시립 중앙도서관</t>
  </si>
  <si>
    <t>경상남도 양산시 물금읍 청룡로 11양산시립도서관</t>
  </si>
  <si>
    <t>055-392-5900</t>
  </si>
  <si>
    <t>http://lib.yangsan.go.kr/</t>
  </si>
  <si>
    <t>도동어린이도서관</t>
  </si>
  <si>
    <t>경상남도 진주시 상대로119번길17 (진주시립도동도서관)</t>
  </si>
  <si>
    <t>055-749-7496</t>
  </si>
  <si>
    <t>http://lib.jinju.go.kr/front/</t>
  </si>
  <si>
    <t>비봉어린이도서관</t>
  </si>
  <si>
    <t>경상남도 진주시 향교로 86 (옥봉동)86 (비봉어린이도서관)</t>
  </si>
  <si>
    <t>055-749-7494</t>
  </si>
  <si>
    <t>http://lib.jinju.go.kr</t>
  </si>
  <si>
    <t>진주시립서부도서관</t>
  </si>
  <si>
    <t>경상남도 진주시 평거로 249 (이현동)249 (이현동)</t>
  </si>
  <si>
    <t>055-749-5983</t>
  </si>
  <si>
    <t>http://lib.jinju.go.kr/</t>
  </si>
  <si>
    <t>진주시립연암도서관</t>
  </si>
  <si>
    <t>경상남도 진주시 모덕로47번길 13-17 (상대동)진주시립연암도서관</t>
  </si>
  <si>
    <t>055-749-5982</t>
  </si>
  <si>
    <t>진주시어린이전문도서관</t>
  </si>
  <si>
    <t>경상남도 진주시 평거로46 (진주시어린이전문도서관)</t>
  </si>
  <si>
    <t>055-749-5984</t>
  </si>
  <si>
    <t>진주시혁신어린이도서관</t>
  </si>
  <si>
    <t>경상남도 진주시 동진로 415 (충무공동)진주종합경기장 내 6번 게이트 옆 혁신어린이도서관</t>
  </si>
  <si>
    <t>055-749-7490</t>
  </si>
  <si>
    <t>https://lib.jinju.go.kr</t>
  </si>
  <si>
    <t>창녕군 영산도서관</t>
  </si>
  <si>
    <t>경상남도 창녕군 영산면원다리길 34</t>
  </si>
  <si>
    <t>055-530-1931</t>
  </si>
  <si>
    <t>http://ysl.cng.go.kr/main/</t>
  </si>
  <si>
    <t>경남대표도서관</t>
  </si>
  <si>
    <t>경상남도 창원시 의창구 사림로45번길 59 (사림동)경남대표도서관</t>
  </si>
  <si>
    <t>055-254-4811</t>
  </si>
  <si>
    <t>http://lib.gyeongnam.go.kr</t>
  </si>
  <si>
    <t>고향의봄도서관</t>
  </si>
  <si>
    <t>경상남도 창원시 의창구 평산로135번길 32 (서상동)산60(의창구 평산로 135번길 32)</t>
  </si>
  <si>
    <t>055-225-7371</t>
  </si>
  <si>
    <t>https://lib.changwon.go.kr</t>
  </si>
  <si>
    <t>동부도서관</t>
  </si>
  <si>
    <t>경상남도 창원시 진해구 용재로 66 (용원동)66 (동부도서관)</t>
  </si>
  <si>
    <t>055-225-7531</t>
  </si>
  <si>
    <t>http://lib.changwon.go.kr</t>
  </si>
  <si>
    <t>명곡도서관</t>
  </si>
  <si>
    <t>경상남도 창원시 의창구 서곡길 21 (명서동)서곡길 21(명서동) 명곡도서관</t>
  </si>
  <si>
    <t>055-225-7321</t>
  </si>
  <si>
    <t>https://lib.changwon.go.kr/</t>
  </si>
  <si>
    <t>성산도서관</t>
  </si>
  <si>
    <t>경상남도 창원시 성산구 외리로 47 (남산동)성산도서관</t>
  </si>
  <si>
    <t>055-225-7391</t>
  </si>
  <si>
    <t>https://lib.changwon.go.kr/ss</t>
  </si>
  <si>
    <t>의창도서관</t>
  </si>
  <si>
    <t>경상남도 창원시 의창구 용호로 50 (반송동)(의창도서관)</t>
  </si>
  <si>
    <t>055-225-7331</t>
  </si>
  <si>
    <t>진해기적의도서관</t>
  </si>
  <si>
    <t>경상남도 창원시 진해구 석동로 70 (석동)(창원시 진해구 석동로 70) 진해기적의도서관</t>
  </si>
  <si>
    <t>055-547-0095</t>
  </si>
  <si>
    <t>http://www.jhml.or.kr</t>
  </si>
  <si>
    <t>진해도서관</t>
  </si>
  <si>
    <t>경상남도 창원시 진해구 충장로 141 (여좌동)(창원시 진해구 여좌동)</t>
  </si>
  <si>
    <t>055-225-7511</t>
  </si>
  <si>
    <t>https://lib.changwon.go.kr/jh</t>
  </si>
  <si>
    <t>1975</t>
  </si>
  <si>
    <t>마산합포도서관</t>
  </si>
  <si>
    <t>경상남도 창원시 마산합포구 월영동16길22</t>
  </si>
  <si>
    <t>055-225-7441</t>
  </si>
  <si>
    <t>https://lib.changwon.go.kr/hp/index_real.php</t>
  </si>
  <si>
    <t>내서도서관</t>
  </si>
  <si>
    <t>경상남도 마산시 내서읍 삼계리20-1(창원시 회원구 내서읍 삼풍로 79)</t>
    <phoneticPr fontId="10" type="noConversion"/>
  </si>
  <si>
    <t>055-225-7491</t>
  </si>
  <si>
    <t>http://lib.changwon.go.kr/</t>
  </si>
  <si>
    <t>마산회원도서관</t>
  </si>
  <si>
    <t>경상남도 창원시 마산회원구 3·15대로558 (마산회원도서관)</t>
  </si>
  <si>
    <t>055-225-7471</t>
  </si>
  <si>
    <t>https://lib.changwon.go.kr/hw</t>
  </si>
  <si>
    <t>중리초등복합시설도서관</t>
  </si>
  <si>
    <t>경상남도 창원시 마산회원구 호계안길22 (중리초등학교) 중리초등복합시설도서관</t>
  </si>
  <si>
    <t>055-225-7492</t>
  </si>
  <si>
    <t>https://lib.changwon.go.kr/jr</t>
  </si>
  <si>
    <t>상남도서관</t>
  </si>
  <si>
    <t>경상남도 창원시 성산구 가음정동1번지(창원시 성산구 원이대로 810)</t>
    <phoneticPr fontId="10" type="noConversion"/>
  </si>
  <si>
    <t>055-225-7411</t>
  </si>
  <si>
    <t>http://www.cwcl.or.kr/</t>
  </si>
  <si>
    <t>통영시립도서관</t>
  </si>
  <si>
    <t>경상남도 통영시 무전3길 29 (무전동)1054-4 통영시립도서관</t>
  </si>
  <si>
    <t>055-650-2630</t>
  </si>
  <si>
    <t>http://www.tongyeonglib.or.kr</t>
  </si>
  <si>
    <t>통영시립산양도서관</t>
  </si>
  <si>
    <t>경상남도 통영시 둔전길 155통영시립산양도서관</t>
  </si>
  <si>
    <t>055-650-2500</t>
  </si>
  <si>
    <t>http://www.tongyeonglib.or.kr/library/</t>
  </si>
  <si>
    <t>통영시립욕지도서관</t>
  </si>
  <si>
    <t>경상남도 통영시 중촌길203</t>
  </si>
  <si>
    <t>055-650-4580</t>
  </si>
  <si>
    <t>통영시립충무도서관</t>
  </si>
  <si>
    <t>경상남도 통영시용남면 기호바깥길 7-87(장문리 910)</t>
  </si>
  <si>
    <t>055-650-2640</t>
  </si>
  <si>
    <t>http://www.tongyeonglib.or.kr/</t>
  </si>
  <si>
    <t>함안군립칠원도서관</t>
  </si>
  <si>
    <t>경상남도 함안군 칠원읍 원서로 56함안군립 칠원도서관</t>
  </si>
  <si>
    <t>055-580-3643</t>
  </si>
  <si>
    <t>https://www.haman.go.kr/chirwonlib.web</t>
  </si>
  <si>
    <t>경남 소계</t>
  </si>
  <si>
    <t>제주</t>
  </si>
  <si>
    <t>서귀포시</t>
  </si>
  <si>
    <t>서귀포도서관</t>
  </si>
  <si>
    <t>제주특별자치도 서귀포시 중앙로150번길 4-1 동홍동4-1 서귀포도서관</t>
  </si>
  <si>
    <t>064-762-4307</t>
  </si>
  <si>
    <t>http://www.sgplib.or.kr</t>
  </si>
  <si>
    <t>송악도서관</t>
  </si>
  <si>
    <t>제주특별자치도 서귀포시 동일하모로149번길12</t>
  </si>
  <si>
    <t>064-794-3476</t>
  </si>
  <si>
    <t>http://www.songaklib.or.kr</t>
  </si>
  <si>
    <t>제남도서관</t>
  </si>
  <si>
    <t>제주특별자치도 서귀포시 남원체육관로183 제남도서관</t>
  </si>
  <si>
    <t>064-766-4600</t>
  </si>
  <si>
    <t>http://www.jnlib.go.kr</t>
  </si>
  <si>
    <t>제주시</t>
  </si>
  <si>
    <t>동녘도서관</t>
  </si>
  <si>
    <t>제주특별자치도 제주시 구좌읍 일주동로 3148동녘도서관</t>
  </si>
  <si>
    <t>064-786-6500</t>
  </si>
  <si>
    <t>http://www.dnlib.or.kr</t>
  </si>
  <si>
    <t>제주도서관</t>
  </si>
  <si>
    <t>제주특별자치도 제주시 연삼로 489 이도이동제주도서관</t>
  </si>
  <si>
    <t>064-717-6400</t>
  </si>
  <si>
    <t>http://www.jejulib.or.kr</t>
  </si>
  <si>
    <t>한수풀도서관</t>
  </si>
  <si>
    <t>제주특별자치도 제주시 한림상로240 11 (한수풀도서관)</t>
  </si>
  <si>
    <t>064-796-0601</t>
  </si>
  <si>
    <t>http://www.hsplib.go.kr/</t>
  </si>
  <si>
    <t>서귀포기적의도서관</t>
  </si>
  <si>
    <t>제주특별자치도 서귀포시 일주동로8593</t>
    <phoneticPr fontId="10" type="noConversion"/>
  </si>
  <si>
    <t>064-732-3251</t>
  </si>
  <si>
    <t>http://lib.jeju.go.kr</t>
  </si>
  <si>
    <t>서귀포시동부도서관</t>
  </si>
  <si>
    <t>제주특별자치도 서귀포시 일주동로 8232 신효동8232 동부도서관</t>
  </si>
  <si>
    <t>064-760-3692</t>
  </si>
  <si>
    <t>서귀포시삼매봉도서관</t>
  </si>
  <si>
    <t>제주특별자치도 서귀포시 남성중로153번길15 (도서관운영사무소)</t>
  </si>
  <si>
    <t>064-760-3703</t>
  </si>
  <si>
    <t>lib.jeju.go.kr</t>
  </si>
  <si>
    <t>서귀포시서부도서관</t>
  </si>
  <si>
    <t>제주특별자치도 서귀포시 중문관광로 346 (중문동)중문관광로 346(중문동)</t>
  </si>
  <si>
    <t>064-760-3717</t>
  </si>
  <si>
    <t>서귀포시중앙도서관</t>
  </si>
  <si>
    <t>제주특별자치도 서귀포시 김정문화로32 (서귀포시중앙도서관)</t>
  </si>
  <si>
    <t>064-739-1516</t>
  </si>
  <si>
    <t>http://lib.jeju.go.kr/</t>
  </si>
  <si>
    <t>성산일출도서관</t>
  </si>
  <si>
    <t>제주특별자치도 서귀포시 성산읍 고성오조로 133(오조리 1138-21번지) 성산일출도서관</t>
  </si>
  <si>
    <t>064-783-4227</t>
  </si>
  <si>
    <t>안덕산방도서관</t>
  </si>
  <si>
    <t>제주특별자치도 서귀포시 화순서서로44 (안덕산방도서관)</t>
  </si>
  <si>
    <t>064-794-2489</t>
  </si>
  <si>
    <t>표선도서관</t>
  </si>
  <si>
    <t>제주특별자치도 서귀포시 표선백사로110번길17-10 (표선도서관)</t>
  </si>
  <si>
    <t>064-787-5488</t>
  </si>
  <si>
    <t>http://www.lib.jeju.go.kr</t>
  </si>
  <si>
    <t>애월도서관</t>
  </si>
  <si>
    <t>제주특별자치도 제주시 애월읍 일주서로 6339애월도서관</t>
  </si>
  <si>
    <t>064-728-1507</t>
  </si>
  <si>
    <t>제주꿈바당어린이도서관</t>
  </si>
  <si>
    <t>제주특별자치도 제주시 연오로 140 (연동)제주특별자치도 제주시 연오로 140</t>
  </si>
  <si>
    <t>064-745-7101</t>
  </si>
  <si>
    <t>http://www.jjdreamlib.or.kr</t>
  </si>
  <si>
    <t>제주시기적의도서관</t>
  </si>
  <si>
    <t>제주특별자치도 제주시 동광로12길19 (제주기적의도서관)</t>
  </si>
  <si>
    <t>064-728-1504</t>
  </si>
  <si>
    <t>제주시우당도서관</t>
  </si>
  <si>
    <t>제주특별자치도 제주시 사라봉동길30</t>
  </si>
  <si>
    <t>064-722-3391</t>
  </si>
  <si>
    <t>제주특별자치도 한라도서관</t>
  </si>
  <si>
    <t>제주특별자치도 제주시 오남로 221 오라이동221</t>
  </si>
  <si>
    <t>064-710-8643</t>
  </si>
  <si>
    <t>조천읍도서관</t>
  </si>
  <si>
    <t>제주특별자치도 제주시 조천읍 일주동로 1189일주동로 1189 (함덕리 919번지)</t>
  </si>
  <si>
    <t>064-728-8571</t>
  </si>
  <si>
    <t>탐라도서관</t>
  </si>
  <si>
    <t>제주특별자치도 제주시 정원로 50 (노형동)노형동 1479번지</t>
  </si>
  <si>
    <t>064-728-1506</t>
  </si>
  <si>
    <t>한경도서관</t>
  </si>
  <si>
    <t>제주특별자치도 제주시 한경면 신한로 13236-1</t>
  </si>
  <si>
    <t>064-728-8603</t>
  </si>
  <si>
    <t>제주 소계</t>
  </si>
  <si>
    <t>총계</t>
  </si>
  <si>
    <t>3. 박물관 운영 현황</t>
    <phoneticPr fontId="2" type="noConversion"/>
  </si>
  <si>
    <t>('21.1.1.기준)</t>
    <phoneticPr fontId="2" type="noConversion"/>
  </si>
  <si>
    <t>1. 기본현황</t>
    <phoneticPr fontId="2" type="noConversion"/>
  </si>
  <si>
    <t>2. 온라인 서비스 현황</t>
    <phoneticPr fontId="2" type="noConversion"/>
  </si>
  <si>
    <t>3. 시설현황</t>
    <phoneticPr fontId="2" type="noConversion"/>
  </si>
  <si>
    <t>4. 소장 자료 현황</t>
    <phoneticPr fontId="2" type="noConversion"/>
  </si>
  <si>
    <t xml:space="preserve">5. 전시 및 프로그램 현황 등 </t>
    <phoneticPr fontId="2" type="noConversion"/>
  </si>
  <si>
    <t>6. 개관</t>
    <phoneticPr fontId="2" type="noConversion"/>
  </si>
  <si>
    <t>7. 관람인원</t>
    <phoneticPr fontId="2" type="noConversion"/>
  </si>
  <si>
    <t>8. 관람료(원)</t>
    <phoneticPr fontId="2" type="noConversion"/>
  </si>
  <si>
    <t>9. 인력현황(국공립/국공립대학)</t>
    <phoneticPr fontId="2" type="noConversion"/>
  </si>
  <si>
    <t>10. 인력현황(사립/사립대학)</t>
    <phoneticPr fontId="2" type="noConversion"/>
  </si>
  <si>
    <t>소재지</t>
  </si>
  <si>
    <t>구분</t>
  </si>
  <si>
    <t>박물관명</t>
    <phoneticPr fontId="2" type="noConversion"/>
  </si>
  <si>
    <t>박물관 주소</t>
    <phoneticPr fontId="2" type="noConversion"/>
  </si>
  <si>
    <t>연락처</t>
    <phoneticPr fontId="2" type="noConversion"/>
  </si>
  <si>
    <t>개관연월일</t>
    <phoneticPr fontId="2" type="noConversion"/>
  </si>
  <si>
    <t>등록현황</t>
    <phoneticPr fontId="2" type="noConversion"/>
  </si>
  <si>
    <t>등록연월일</t>
  </si>
  <si>
    <t>등록번호</t>
  </si>
  <si>
    <t>온라인 주소</t>
  </si>
  <si>
    <t>서비스 제공
(전시설명)</t>
    <phoneticPr fontId="2" type="noConversion"/>
  </si>
  <si>
    <t>부지면적
(㎡)</t>
    <phoneticPr fontId="2" type="noConversion"/>
  </si>
  <si>
    <t>건물 
연면적
(㎡)</t>
    <phoneticPr fontId="2" type="noConversion"/>
  </si>
  <si>
    <t>전시실</t>
  </si>
  <si>
    <t>수장고</t>
  </si>
  <si>
    <t>사회교육시설
면적
(세미나, 강당)
(㎡)</t>
    <phoneticPr fontId="2" type="noConversion"/>
  </si>
  <si>
    <t>자료·도서실
(단독설치된 경우)</t>
    <phoneticPr fontId="2" type="noConversion"/>
  </si>
  <si>
    <t>사무실
면적
(㎡)</t>
    <phoneticPr fontId="2" type="noConversion"/>
  </si>
  <si>
    <t>문화상품점
면적
(㎡)</t>
    <phoneticPr fontId="2" type="noConversion"/>
  </si>
  <si>
    <t>매점
면적
(㎡)</t>
    <phoneticPr fontId="2" type="noConversion"/>
  </si>
  <si>
    <t>주차
대수
(대)</t>
    <phoneticPr fontId="2" type="noConversion"/>
  </si>
  <si>
    <t>소장자료</t>
    <phoneticPr fontId="2" type="noConversion"/>
  </si>
  <si>
    <t>유물관리
시스템
등록유물</t>
    <phoneticPr fontId="2" type="noConversion"/>
  </si>
  <si>
    <t>상설전시
자료</t>
    <phoneticPr fontId="2" type="noConversion"/>
  </si>
  <si>
    <t>지정문화재 등</t>
    <phoneticPr fontId="2" type="noConversion"/>
  </si>
  <si>
    <t>기획/
특별전
(연0회)</t>
    <phoneticPr fontId="2" type="noConversion"/>
  </si>
  <si>
    <t>운영프로그램</t>
    <phoneticPr fontId="2" type="noConversion"/>
  </si>
  <si>
    <t>연개관일수(일)</t>
    <phoneticPr fontId="2" type="noConversion"/>
  </si>
  <si>
    <t>평일
개관시간</t>
    <phoneticPr fontId="2" type="noConversion"/>
  </si>
  <si>
    <t>공휴일
관람시간</t>
    <phoneticPr fontId="2" type="noConversion"/>
  </si>
  <si>
    <t>연관람인원
(명)</t>
    <phoneticPr fontId="2" type="noConversion"/>
  </si>
  <si>
    <t>일평균 
관람인원(명)</t>
  </si>
  <si>
    <t>상설 전시</t>
    <phoneticPr fontId="2" type="noConversion"/>
  </si>
  <si>
    <t>특별(기획) 전시</t>
    <phoneticPr fontId="2" type="noConversion"/>
  </si>
  <si>
    <t>학예인력</t>
    <phoneticPr fontId="2" type="noConversion"/>
  </si>
  <si>
    <t>일반인력</t>
    <phoneticPr fontId="2" type="noConversion"/>
  </si>
  <si>
    <t>자원
봉사
자</t>
    <phoneticPr fontId="2" type="noConversion"/>
  </si>
  <si>
    <t>학예
인력</t>
    <phoneticPr fontId="2" type="noConversion"/>
  </si>
  <si>
    <t>기타 인력</t>
    <phoneticPr fontId="2" type="noConversion"/>
  </si>
  <si>
    <t>자원
봉사자</t>
    <phoneticPr fontId="2" type="noConversion"/>
  </si>
  <si>
    <t>시·도</t>
  </si>
  <si>
    <t>시군구</t>
    <phoneticPr fontId="2" type="noConversion"/>
  </si>
  <si>
    <t xml:space="preserve">국립/공립/
사립/대학 </t>
    <phoneticPr fontId="2" type="noConversion"/>
  </si>
  <si>
    <t>1종/
2종/
미등록</t>
    <phoneticPr fontId="2" type="noConversion"/>
  </si>
  <si>
    <t>운영 홈페이지
(또는 블로그 등 웹주소)</t>
    <phoneticPr fontId="2" type="noConversion"/>
  </si>
  <si>
    <t>오디오
가이드 제공
여부</t>
    <phoneticPr fontId="2" type="noConversion"/>
  </si>
  <si>
    <t>오디오가이드
이용료(원)</t>
    <phoneticPr fontId="2" type="noConversion"/>
  </si>
  <si>
    <t>어플 등
모바일
서비스
제공
여부
(O/X)</t>
  </si>
  <si>
    <t>(A+B)
전시실
면적합계
(㎡)</t>
    <phoneticPr fontId="2" type="noConversion"/>
  </si>
  <si>
    <t>(A)
상설
전시실
면적
(㎡)</t>
    <phoneticPr fontId="2" type="noConversion"/>
  </si>
  <si>
    <t>상설전시실
유물 
교체횟수</t>
    <phoneticPr fontId="2" type="noConversion"/>
  </si>
  <si>
    <t>(B)
기획 또는
특별전시실
면적
(㎡)</t>
    <phoneticPr fontId="2" type="noConversion"/>
  </si>
  <si>
    <t>면적
(㎡)</t>
    <phoneticPr fontId="2" type="noConversion"/>
  </si>
  <si>
    <t>항온항습
(개별/
 중앙)</t>
    <phoneticPr fontId="2" type="noConversion"/>
  </si>
  <si>
    <t>소장자료
(권)</t>
    <phoneticPr fontId="2" type="noConversion"/>
  </si>
  <si>
    <t>종류</t>
    <phoneticPr fontId="2" type="noConversion"/>
  </si>
  <si>
    <t>수</t>
    <phoneticPr fontId="2" type="noConversion"/>
  </si>
  <si>
    <t>명칭</t>
    <phoneticPr fontId="2" type="noConversion"/>
  </si>
  <si>
    <t>개수(점)</t>
  </si>
  <si>
    <t>프로그램
총계
(종)</t>
    <phoneticPr fontId="2" type="noConversion"/>
  </si>
  <si>
    <t>강좌
 프로그램(종)</t>
    <phoneticPr fontId="2" type="noConversion"/>
  </si>
  <si>
    <t>체험 프로그램</t>
    <phoneticPr fontId="2" type="noConversion"/>
  </si>
  <si>
    <t>답사
프로그램
(종)</t>
    <phoneticPr fontId="2" type="noConversion"/>
  </si>
  <si>
    <t>일반</t>
  </si>
  <si>
    <t>미취학
(유치원포함)</t>
    <phoneticPr fontId="2" type="noConversion"/>
  </si>
  <si>
    <t>초등학생</t>
    <phoneticPr fontId="2" type="noConversion"/>
  </si>
  <si>
    <t>청소년
(중/고)</t>
    <phoneticPr fontId="2" type="noConversion"/>
  </si>
  <si>
    <t>19~25세
(대학생 포함)</t>
    <phoneticPr fontId="2" type="noConversion"/>
  </si>
  <si>
    <t>할인</t>
  </si>
  <si>
    <t>무료대상</t>
    <phoneticPr fontId="2" type="noConversion"/>
  </si>
  <si>
    <t>유치원,
초등학생</t>
  </si>
  <si>
    <t>청소년
(중/고)</t>
  </si>
  <si>
    <t>할인</t>
    <phoneticPr fontId="2" type="noConversion"/>
  </si>
  <si>
    <t>학예직
총인원
(c=a+b)</t>
    <phoneticPr fontId="2" type="noConversion"/>
  </si>
  <si>
    <t>학예직공무원</t>
  </si>
  <si>
    <t>공무원
(일반직, 전문계약직,
 별정직 등)</t>
  </si>
  <si>
    <t>계약직 등 비정규직</t>
  </si>
  <si>
    <t>일반직
공무원</t>
    <phoneticPr fontId="2" type="noConversion"/>
  </si>
  <si>
    <t>일반직원 정규직</t>
    <phoneticPr fontId="2" type="noConversion"/>
  </si>
  <si>
    <t>계약직 등 
비정규직</t>
    <phoneticPr fontId="2" type="noConversion"/>
  </si>
  <si>
    <t>인턴</t>
    <phoneticPr fontId="2" type="noConversion"/>
  </si>
  <si>
    <t>학예직 외 
전문직 수
(교육, 
전시 등)</t>
    <phoneticPr fontId="2" type="noConversion"/>
  </si>
  <si>
    <t>일반직원</t>
    <phoneticPr fontId="2" type="noConversion"/>
  </si>
  <si>
    <t>건</t>
  </si>
  <si>
    <t>점</t>
  </si>
  <si>
    <t>정기 
프로그램
(종)</t>
    <phoneticPr fontId="2" type="noConversion"/>
  </si>
  <si>
    <t>비정기 
프로그램
(종)</t>
    <phoneticPr fontId="2" type="noConversion"/>
  </si>
  <si>
    <t>단체
할인률
(%)</t>
    <phoneticPr fontId="2" type="noConversion"/>
  </si>
  <si>
    <t>기타
할인률
(%)</t>
    <phoneticPr fontId="2" type="noConversion"/>
  </si>
  <si>
    <t>기타할인 정책</t>
    <phoneticPr fontId="2" type="noConversion"/>
  </si>
  <si>
    <t>학예연구관(a)</t>
    <phoneticPr fontId="2" type="noConversion"/>
  </si>
  <si>
    <t>학예연구사(b)</t>
    <phoneticPr fontId="2" type="noConversion"/>
  </si>
  <si>
    <t>서울</t>
    <phoneticPr fontId="2" type="noConversion"/>
  </si>
  <si>
    <t>용산구</t>
    <phoneticPr fontId="2" type="noConversion"/>
  </si>
  <si>
    <t>국립</t>
    <phoneticPr fontId="2" type="noConversion"/>
  </si>
  <si>
    <t>1종</t>
    <phoneticPr fontId="2" type="noConversion"/>
  </si>
  <si>
    <t>국립중앙박물관</t>
    <phoneticPr fontId="2" type="noConversion"/>
  </si>
  <si>
    <t>서울특별시 용산구 서빙고로 137</t>
    <phoneticPr fontId="2" type="noConversion"/>
  </si>
  <si>
    <t>02-2077-9000</t>
    <phoneticPr fontId="2" type="noConversion"/>
  </si>
  <si>
    <t>1945.12.03</t>
    <phoneticPr fontId="2" type="noConversion"/>
  </si>
  <si>
    <t>O</t>
    <phoneticPr fontId="2" type="noConversion"/>
  </si>
  <si>
    <t>2012.12.05</t>
    <phoneticPr fontId="2" type="noConversion"/>
  </si>
  <si>
    <t>국립11-2012-04호</t>
    <phoneticPr fontId="2" type="noConversion"/>
  </si>
  <si>
    <t>http:s://www.museum.go.kr</t>
    <phoneticPr fontId="2" type="noConversion"/>
  </si>
  <si>
    <t>X</t>
    <phoneticPr fontId="2" type="noConversion"/>
  </si>
  <si>
    <t>45회/1년</t>
    <phoneticPr fontId="2" type="noConversion"/>
  </si>
  <si>
    <t>중앙</t>
  </si>
  <si>
    <t xml:space="preserve">금속, 토제, 도자기, 서화 등 </t>
    <phoneticPr fontId="2" type="noConversion"/>
  </si>
  <si>
    <t>서울 북한산 신라 진흥왕 순수비 등</t>
    <phoneticPr fontId="2" type="noConversion"/>
  </si>
  <si>
    <t>국보74점, 보물269점, 국가민속문화재6점</t>
    <phoneticPr fontId="2" type="noConversion"/>
  </si>
  <si>
    <t>연6회</t>
    <phoneticPr fontId="2" type="noConversion"/>
  </si>
  <si>
    <t>10:00-18:00</t>
    <phoneticPr fontId="2" type="noConversion"/>
  </si>
  <si>
    <t>10:00-19:00</t>
    <phoneticPr fontId="2" type="noConversion"/>
  </si>
  <si>
    <t>전체</t>
    <phoneticPr fontId="2" type="noConversion"/>
  </si>
  <si>
    <t>10~50</t>
    <phoneticPr fontId="2" type="noConversion"/>
  </si>
  <si>
    <t>문화가 있는 날, 예술인패스(50%)
현역 군경, 소방관, 주한외국군인 본인(40%), 다자녀우대카드(20~40%)
극장 용, 어린이박물관 입장권 소지자(10%), 장애인, 코로나19 문화향유권 할인정책 등</t>
    <phoneticPr fontId="2" type="noConversion"/>
  </si>
  <si>
    <t>만 6세 이하, 만 65세 이상, 단체(20인 이상) 인솔자 1인 무료, 5.18민주유공자, 국가유공자, 독립유공자(유공자증 소지 시 본인 및 동반 1인), 5.18민주유공자, 국가유공자, 독립유공자 유족증 소지자(본인), 기초생활수급자 및 차상위계층, 의무복무 중인 군경, 장애인복지법에 따른 등록 장애인 및 동반 1인, 박물관회 기부회원증 소지자, 박물관 기증자증 소지자</t>
    <phoneticPr fontId="2" type="noConversion"/>
  </si>
  <si>
    <t>종로구</t>
    <phoneticPr fontId="2" type="noConversion"/>
  </si>
  <si>
    <t>국립민속박물관</t>
    <phoneticPr fontId="2" type="noConversion"/>
  </si>
  <si>
    <t>서울특별시 종로구 삼청로 37</t>
    <phoneticPr fontId="2" type="noConversion"/>
  </si>
  <si>
    <t>02-3704-3114</t>
  </si>
  <si>
    <t>1946.04.25</t>
  </si>
  <si>
    <t>2013.09.02</t>
  </si>
  <si>
    <t>국립11-2013-01호</t>
  </si>
  <si>
    <t>www.nfm.go.kr</t>
  </si>
  <si>
    <t>무료</t>
    <phoneticPr fontId="2" type="noConversion"/>
  </si>
  <si>
    <t>4회/1년</t>
  </si>
  <si>
    <t>의식주, 생업 등 생활사 자료</t>
  </si>
  <si>
    <t>신구법천문도, 하피첩 등</t>
  </si>
  <si>
    <t>보물13점, 중요민속자료117점, 등록문화재 1,154점</t>
  </si>
  <si>
    <t>연5회</t>
    <phoneticPr fontId="2" type="noConversion"/>
  </si>
  <si>
    <t>09:00-18:00
(단, 동절기인 11월~2월은 9:00-17:00)</t>
    <phoneticPr fontId="2" type="noConversion"/>
  </si>
  <si>
    <t>09:00-18:00</t>
    <phoneticPr fontId="2" type="noConversion"/>
  </si>
  <si>
    <t>대한민국역사박물관</t>
    <phoneticPr fontId="2" type="noConversion"/>
  </si>
  <si>
    <t>서울특별시 종로구 세종대로 198</t>
    <phoneticPr fontId="2" type="noConversion"/>
  </si>
  <si>
    <t>02-3703-9200</t>
    <phoneticPr fontId="2" type="noConversion"/>
  </si>
  <si>
    <t>2012.12.26</t>
    <phoneticPr fontId="2" type="noConversion"/>
  </si>
  <si>
    <t>2012.09.01</t>
    <phoneticPr fontId="2" type="noConversion"/>
  </si>
  <si>
    <t>국립11-2012-08호</t>
    <phoneticPr fontId="2" type="noConversion"/>
  </si>
  <si>
    <t>www.much.go.kr</t>
    <phoneticPr fontId="2" type="noConversion"/>
  </si>
  <si>
    <t>X</t>
  </si>
  <si>
    <t>4회/1년</t>
    <phoneticPr fontId="2" type="noConversion"/>
  </si>
  <si>
    <t>중앙</t>
    <phoneticPr fontId="2" type="noConversion"/>
  </si>
  <si>
    <t>문서 및 전적, 사진, 생활용품 등</t>
  </si>
  <si>
    <t>773건 
1162점</t>
    <phoneticPr fontId="2" type="noConversion"/>
  </si>
  <si>
    <t>대한민국임시의정원 태극기 등</t>
    <phoneticPr fontId="2" type="noConversion"/>
  </si>
  <si>
    <t>11종 6,710점</t>
    <phoneticPr fontId="2" type="noConversion"/>
  </si>
  <si>
    <t>연4회</t>
    <phoneticPr fontId="2" type="noConversion"/>
  </si>
  <si>
    <t>1종</t>
  </si>
  <si>
    <t>국립한글박물관</t>
    <phoneticPr fontId="2" type="noConversion"/>
  </si>
  <si>
    <t>서울특별시 용산구 서빙고로 139</t>
  </si>
  <si>
    <t>02-2124-6200</t>
  </si>
  <si>
    <t>2014.10.09</t>
    <phoneticPr fontId="2" type="noConversion"/>
  </si>
  <si>
    <t>2013.10.18</t>
    <phoneticPr fontId="2" type="noConversion"/>
  </si>
  <si>
    <t>국립11-2013-06호</t>
  </si>
  <si>
    <t>www.hangeul.go.kr</t>
  </si>
  <si>
    <t>O</t>
  </si>
  <si>
    <t>무료</t>
  </si>
  <si>
    <t>서적, 문서, 예술, 생활, 정보화 자료</t>
  </si>
  <si>
    <t>월인석보, 선종영가집, 말모이원고 등</t>
    <phoneticPr fontId="2" type="noConversion"/>
  </si>
  <si>
    <t>총 249점(보물 8점, 등록문화재 17점,  서울시 유형문화재 4점, 서울시등록문화재 220점)</t>
    <phoneticPr fontId="2" type="noConversion"/>
  </si>
  <si>
    <t>전체</t>
  </si>
  <si>
    <t>국립국악원 국악박물관</t>
  </si>
  <si>
    <t xml:space="preserve">서울특별시 서초구 남부순환로 2364 </t>
    <phoneticPr fontId="24" type="noConversion"/>
  </si>
  <si>
    <t>02-580-3130</t>
    <phoneticPr fontId="24" type="noConversion"/>
  </si>
  <si>
    <t>1995.02.23</t>
    <phoneticPr fontId="24" type="noConversion"/>
  </si>
  <si>
    <t>O</t>
    <phoneticPr fontId="24" type="noConversion"/>
  </si>
  <si>
    <t>2015.05.01</t>
    <phoneticPr fontId="24" type="noConversion"/>
  </si>
  <si>
    <t>국립12-2015-02호</t>
  </si>
  <si>
    <t>http://www.gugak.go.kr/site/homepage/menu/viewMenu?menuid=001013003002&amp;lang=ko</t>
  </si>
  <si>
    <t>무료</t>
    <phoneticPr fontId="24" type="noConversion"/>
  </si>
  <si>
    <t>1회/1년</t>
  </si>
  <si>
    <t>개별</t>
  </si>
  <si>
    <t>도서 23953
비도서 53120
특수자료 15000</t>
    <phoneticPr fontId="24" type="noConversion"/>
  </si>
  <si>
    <t>고서(악서, 악보), 악기, 민속품 등</t>
    <phoneticPr fontId="24" type="noConversion"/>
  </si>
  <si>
    <t>대악후보 권1~권7</t>
  </si>
  <si>
    <t>보물 1건 7점</t>
  </si>
  <si>
    <t xml:space="preserve">연1회 </t>
    <phoneticPr fontId="24" type="noConversion"/>
  </si>
  <si>
    <t>전체</t>
    <phoneticPr fontId="24" type="noConversion"/>
  </si>
  <si>
    <t>중구</t>
    <phoneticPr fontId="2" type="noConversion"/>
  </si>
  <si>
    <t>국립극장 공연예술박물관</t>
    <phoneticPr fontId="2" type="noConversion"/>
  </si>
  <si>
    <t>서울특별시 중구 장충단로 59</t>
    <phoneticPr fontId="2" type="noConversion"/>
  </si>
  <si>
    <t>02-2280-5801</t>
    <phoneticPr fontId="2" type="noConversion"/>
  </si>
  <si>
    <t>2009.12.23</t>
    <phoneticPr fontId="2" type="noConversion"/>
  </si>
  <si>
    <t>2014.12.29</t>
    <phoneticPr fontId="2" type="noConversion"/>
  </si>
  <si>
    <t>국립12-2014-01호</t>
    <phoneticPr fontId="2" type="noConversion"/>
  </si>
  <si>
    <t>www.ntok.go.kr/kr/Museum/Main/Index</t>
    <phoneticPr fontId="2" type="noConversion"/>
  </si>
  <si>
    <t>1회/2년</t>
    <phoneticPr fontId="2" type="noConversion"/>
  </si>
  <si>
    <t>개별</t>
    <phoneticPr fontId="2" type="noConversion"/>
  </si>
  <si>
    <t>공연예술자료</t>
    <phoneticPr fontId="2" type="noConversion"/>
  </si>
  <si>
    <t xml:space="preserve">연1회 </t>
    <phoneticPr fontId="2" type="noConversion"/>
  </si>
  <si>
    <t>마포구</t>
    <phoneticPr fontId="2" type="noConversion"/>
  </si>
  <si>
    <t>한국영화박물관</t>
  </si>
  <si>
    <t>서울특별시 마포구 월드컵북로 400</t>
    <phoneticPr fontId="2" type="noConversion"/>
  </si>
  <si>
    <t>02-3153-2072</t>
    <phoneticPr fontId="2" type="noConversion"/>
  </si>
  <si>
    <t>2008.05.09</t>
  </si>
  <si>
    <t>2015.09.15</t>
    <phoneticPr fontId="2" type="noConversion"/>
  </si>
  <si>
    <t>국립12-2015-04호</t>
  </si>
  <si>
    <t>https://www.koreafilm.or.kr/museum/main</t>
  </si>
  <si>
    <t>2회/1년</t>
  </si>
  <si>
    <t>필름, 카메라, 영사기, 의상, 지류 등</t>
    <phoneticPr fontId="2" type="noConversion"/>
  </si>
  <si>
    <t>영화 필름 &lt;청춘의 십자로&gt; 등</t>
  </si>
  <si>
    <t>근대문화재8점</t>
  </si>
  <si>
    <t>연2~3회</t>
    <phoneticPr fontId="2" type="noConversion"/>
  </si>
  <si>
    <t>09:00-19:00</t>
    <phoneticPr fontId="2" type="noConversion"/>
  </si>
  <si>
    <t>국립고궁박물관</t>
    <phoneticPr fontId="2" type="noConversion"/>
  </si>
  <si>
    <t>서울특별시 종로구 효자로 12</t>
    <phoneticPr fontId="2" type="noConversion"/>
  </si>
  <si>
    <t>02-3701-7500</t>
    <phoneticPr fontId="2" type="noConversion"/>
  </si>
  <si>
    <t>2006.08.15</t>
    <phoneticPr fontId="2" type="noConversion"/>
  </si>
  <si>
    <t>2017.12.14</t>
    <phoneticPr fontId="2" type="noConversion"/>
  </si>
  <si>
    <t>국립12-2017-04호</t>
    <phoneticPr fontId="2" type="noConversion"/>
  </si>
  <si>
    <t>www.gogung.go.kr</t>
    <phoneticPr fontId="10" type="noConversion"/>
  </si>
  <si>
    <t>수시</t>
    <phoneticPr fontId="2" type="noConversion"/>
  </si>
  <si>
    <t>회화, 조각, 석조, 공예 등</t>
    <phoneticPr fontId="2" type="noConversion"/>
  </si>
  <si>
    <t>조선왕조실록 등</t>
    <phoneticPr fontId="2" type="noConversion"/>
  </si>
  <si>
    <t>국보82점, 보물160점, 국가민속문화재333점, 국가등록문화재869점, 시도지정문화재2점</t>
    <phoneticPr fontId="2" type="noConversion"/>
  </si>
  <si>
    <t>연3회</t>
    <phoneticPr fontId="10" type="noConversion"/>
  </si>
  <si>
    <t>2종</t>
    <phoneticPr fontId="2" type="noConversion"/>
  </si>
  <si>
    <t>석조전 대한제국역사관</t>
    <phoneticPr fontId="2" type="noConversion"/>
  </si>
  <si>
    <t>서울특별시 중구 세종대로 99</t>
    <phoneticPr fontId="2" type="noConversion"/>
  </si>
  <si>
    <t>02-771-9953</t>
    <phoneticPr fontId="2" type="noConversion"/>
  </si>
  <si>
    <t>2014.10.13</t>
    <phoneticPr fontId="2" type="noConversion"/>
  </si>
  <si>
    <t>2018.05.31</t>
    <phoneticPr fontId="2" type="noConversion"/>
  </si>
  <si>
    <t>국립21-2018-02호</t>
    <phoneticPr fontId="2" type="noConversion"/>
  </si>
  <si>
    <t>http://www.deoksugung.go.kr/</t>
    <phoneticPr fontId="2" type="noConversion"/>
  </si>
  <si>
    <t>1회/1년</t>
    <phoneticPr fontId="2" type="noConversion"/>
  </si>
  <si>
    <t>가구, 의상, 서지 등</t>
    <phoneticPr fontId="2" type="noConversion"/>
  </si>
  <si>
    <t>연1회</t>
    <phoneticPr fontId="2" type="noConversion"/>
  </si>
  <si>
    <t>09:30-18:00</t>
    <phoneticPr fontId="2" type="noConversion"/>
  </si>
  <si>
    <t>중구민 50% 일반관람료 할인</t>
    <phoneticPr fontId="2" type="noConversion"/>
  </si>
  <si>
    <t>국빈 및 그 수행자
외교사절단 및 그 수행자
만6세 이하 어린이(외국인 포함)
만7세~만24세 이하 및 만65세 이상 국민, 만65세 이상 외국인
공무수행을 위하여 출입을 하는 자
국·공립기관에서 정양 중에 있는 상이군경
「장애인복지법」, 「국가유공자 등 예우 및 지원에 관한 법률」,5·18 민주유공자 예우에 관한 법률」, 참전 유공자 예우에 관한 법률」, 「의사상자 예우 및 지원에 관한 법률」및 기타 개별법령에 의하여 입장료가   감면 된 자 (※ 개별 법령에서 정한 감면율에 따른 감면)
학생인솔 등 교육활동을 위해 입장하는 초·중·고 교원(유치원 및 보육시설 교사를 포함한다)
한복을 착용한 자 ☞ 한복무료관람 가이드라인
「관광진흥법」제38조에 따른 관광통역안내사 자격증 및 동법 제2조 제12호에 의한 문화관광해설사 자격증을 패용하고 단체관람객 인솔·안내를 위해 입장하는 자
「효행 장려 및 지원법」 제10조에 따른 효행우수자
「국민기초생활보장법」 제2조에 의한 기초생활수급자 및 동법 제2조 제11호에 따른 차상위계층 중 자활급여, 건강보험료 경감대상, 장애수당, 한부모 가정 중 하나 이상의 급여를 받고 있는 자 및 기타 보건복지부 장관이 인정한 차상위계층
병무청 발급 병역명문가증 소지자(본인에 한함)
중요무형문화재 보유자 및 전수교육조교
군복을 입은 현역군인</t>
    <phoneticPr fontId="2" type="noConversion"/>
  </si>
  <si>
    <t>육군박물관</t>
  </si>
  <si>
    <t>서울특별시 노원구 사서함77-1</t>
  </si>
  <si>
    <t>02-2197-6608</t>
  </si>
  <si>
    <t>1985.05.01</t>
    <phoneticPr fontId="2" type="noConversion"/>
  </si>
  <si>
    <t>2001.03.19</t>
    <phoneticPr fontId="2" type="noConversion"/>
  </si>
  <si>
    <t>국립12-2001-01호</t>
  </si>
  <si>
    <t>museum.kma.ac.kr</t>
  </si>
  <si>
    <t xml:space="preserve">150/ - </t>
    <phoneticPr fontId="2" type="noConversion"/>
  </si>
  <si>
    <t>군사유물(화약무기, 창검류, 도검류, 궁시류,
군복식류, 타격기, 마구류, 신호용류, 
사서화류, 용구류, 기타), 
기타 군사재</t>
  </si>
  <si>
    <t xml:space="preserve">부산진순절도,
동래부순절도,
세총통, 불랑기자포,
조흡왕지 등 </t>
  </si>
  <si>
    <t>보물 5건 7점,
서울시지정문화재 4건 4점
중요민속자료 1건 1점
등록문화재 13건 63점</t>
  </si>
  <si>
    <t>10:00-17:00</t>
    <phoneticPr fontId="2" type="noConversion"/>
  </si>
  <si>
    <t xml:space="preserve">서울 </t>
    <phoneticPr fontId="2" type="noConversion"/>
  </si>
  <si>
    <t>국토발전전시관</t>
    <phoneticPr fontId="2" type="noConversion"/>
  </si>
  <si>
    <t>서울특별시 중구 정동길18</t>
    <phoneticPr fontId="2" type="noConversion"/>
  </si>
  <si>
    <t>02-3425-8900</t>
    <phoneticPr fontId="2" type="noConversion"/>
  </si>
  <si>
    <t>2017.11.02</t>
    <phoneticPr fontId="2" type="noConversion"/>
  </si>
  <si>
    <t>국립12-2017-03호</t>
    <phoneticPr fontId="2" type="noConversion"/>
  </si>
  <si>
    <t>www.molit.go.kr/molitum/intro.do</t>
    <phoneticPr fontId="2" type="noConversion"/>
  </si>
  <si>
    <t>49/988.27㎡</t>
    <phoneticPr fontId="2" type="noConversion"/>
  </si>
  <si>
    <t>지류, 디지털, 사진, 금속 등</t>
    <phoneticPr fontId="2" type="noConversion"/>
  </si>
  <si>
    <t>09:30-17:30</t>
    <phoneticPr fontId="2" type="noConversion"/>
  </si>
  <si>
    <t>국립경찰박물관</t>
  </si>
  <si>
    <t>서울특별시 종로구 새문안로 41</t>
  </si>
  <si>
    <t>02-3150-3681</t>
  </si>
  <si>
    <t>2005.10.14</t>
  </si>
  <si>
    <t>2012.11.14</t>
  </si>
  <si>
    <t>국립12-2012-03호</t>
  </si>
  <si>
    <t>www.policemuseum.go.kr</t>
  </si>
  <si>
    <t>한국 경찰사 관련 유물</t>
  </si>
  <si>
    <t>09:30-17:30</t>
    <phoneticPr fontId="10" type="noConversion"/>
  </si>
  <si>
    <t>강남구</t>
    <phoneticPr fontId="2" type="noConversion"/>
  </si>
  <si>
    <t>국립관세박물관</t>
  </si>
  <si>
    <t>서울특별시 강남구 언주로 721</t>
    <phoneticPr fontId="2" type="noConversion"/>
  </si>
  <si>
    <t>02-510-1080</t>
    <phoneticPr fontId="2" type="noConversion"/>
  </si>
  <si>
    <t>2000.08.30</t>
    <phoneticPr fontId="2" type="noConversion"/>
  </si>
  <si>
    <t>국립12-2001-02호</t>
    <phoneticPr fontId="2" type="noConversion"/>
  </si>
  <si>
    <t>www.customs.go.kr/seoul/main.do</t>
    <phoneticPr fontId="2" type="noConversion"/>
  </si>
  <si>
    <t>서적류, 관인, 모형, 기념품 등</t>
    <phoneticPr fontId="2" type="noConversion"/>
  </si>
  <si>
    <t>인천해관문서</t>
    <phoneticPr fontId="2" type="noConversion"/>
  </si>
  <si>
    <t>서울시 지정문화재 1점</t>
    <phoneticPr fontId="2" type="noConversion"/>
  </si>
  <si>
    <t>휴관</t>
    <phoneticPr fontId="2" type="noConversion"/>
  </si>
  <si>
    <t>영등포구</t>
    <phoneticPr fontId="2" type="noConversion"/>
  </si>
  <si>
    <t>국회 헌정기념관(휴관)</t>
    <phoneticPr fontId="2" type="noConversion"/>
  </si>
  <si>
    <t xml:space="preserve">서울특별시 영등포구 의사당대로 1 </t>
    <phoneticPr fontId="2" type="noConversion"/>
  </si>
  <si>
    <t>02-6788-3664</t>
    <phoneticPr fontId="2" type="noConversion"/>
  </si>
  <si>
    <t>1998.05.29</t>
    <phoneticPr fontId="2" type="noConversion"/>
  </si>
  <si>
    <t>국립12-2015-03호</t>
    <phoneticPr fontId="2" type="noConversion"/>
  </si>
  <si>
    <t xml:space="preserve">memorial.assembly.go.kr </t>
    <phoneticPr fontId="2" type="noConversion"/>
  </si>
  <si>
    <t>(0회/0년)</t>
    <phoneticPr fontId="2" type="noConversion"/>
  </si>
  <si>
    <t>문서류, 미술품, 기념품 등</t>
  </si>
  <si>
    <t>뉴욕월도프아스토리아호텔 게양 태극기</t>
  </si>
  <si>
    <t>등록문화재 1점</t>
  </si>
  <si>
    <t>9:00-13:00(토요일, 일요일 휴관)</t>
    <phoneticPr fontId="2" type="noConversion"/>
  </si>
  <si>
    <t>국립기상박물관</t>
    <phoneticPr fontId="2" type="noConversion"/>
  </si>
  <si>
    <t>서울특별시 종로구 송월길 52</t>
    <phoneticPr fontId="2" type="noConversion"/>
  </si>
  <si>
    <t>070-7850-8493</t>
    <phoneticPr fontId="2" type="noConversion"/>
  </si>
  <si>
    <t>2020.10.30</t>
    <phoneticPr fontId="2" type="noConversion"/>
  </si>
  <si>
    <t>2020.11.30</t>
    <phoneticPr fontId="2" type="noConversion"/>
  </si>
  <si>
    <t>국립12-2020-01호</t>
  </si>
  <si>
    <t>https://science.kma.go.kr/museum/</t>
  </si>
  <si>
    <t>금속, 서지, 기기 등</t>
    <phoneticPr fontId="2" type="noConversion"/>
  </si>
  <si>
    <t>공주충청감영측우기 등</t>
    <phoneticPr fontId="2" type="noConversion"/>
  </si>
  <si>
    <t>국보 2점, 보물1점</t>
    <phoneticPr fontId="2" type="noConversion"/>
  </si>
  <si>
    <t>연2회</t>
    <phoneticPr fontId="2" type="noConversion"/>
  </si>
  <si>
    <t>서울 국립 총계</t>
    <phoneticPr fontId="2" type="noConversion"/>
  </si>
  <si>
    <t>도봉구</t>
    <phoneticPr fontId="2" type="noConversion"/>
  </si>
  <si>
    <t>공립</t>
    <phoneticPr fontId="2" type="noConversion"/>
  </si>
  <si>
    <t xml:space="preserve"> 둘리뮤지엄</t>
    <phoneticPr fontId="2" type="noConversion"/>
  </si>
  <si>
    <t>서울특별시 도봉구 시루봉로1길 6</t>
    <phoneticPr fontId="2" type="noConversion"/>
  </si>
  <si>
    <t>02-990-2200</t>
    <phoneticPr fontId="2" type="noConversion"/>
  </si>
  <si>
    <t>2015.07.24</t>
    <phoneticPr fontId="2" type="noConversion"/>
  </si>
  <si>
    <t>2015.10.07</t>
    <phoneticPr fontId="2" type="noConversion"/>
  </si>
  <si>
    <t>서울-공립12-2015-06호</t>
    <phoneticPr fontId="2" type="noConversion"/>
  </si>
  <si>
    <t>www.doolymuseum.or.kr</t>
    <phoneticPr fontId="2" type="noConversion"/>
  </si>
  <si>
    <t>체험물, 만화 원화 및 원고 등</t>
    <phoneticPr fontId="2" type="noConversion"/>
  </si>
  <si>
    <t>69건 / 69점</t>
    <phoneticPr fontId="2" type="noConversion"/>
  </si>
  <si>
    <t>20~25</t>
    <phoneticPr fontId="2" type="noConversion"/>
  </si>
  <si>
    <t>20~50</t>
    <phoneticPr fontId="2" type="noConversion"/>
  </si>
  <si>
    <t>평일 할인권 20%,도봉구민 20%
다둥이, 한부모, 기초수급자 50%</t>
    <phoneticPr fontId="2" type="noConversion"/>
  </si>
  <si>
    <t>24개월 미만, 65세이상, 국가유공자, 장애인 보호자 1인</t>
    <phoneticPr fontId="2" type="noConversion"/>
  </si>
  <si>
    <t>서대문구</t>
    <phoneticPr fontId="2" type="noConversion"/>
  </si>
  <si>
    <t>서대문구자연사박물관</t>
    <phoneticPr fontId="2" type="noConversion"/>
  </si>
  <si>
    <t>서울특별시 서대문구 연희로32길 51</t>
    <phoneticPr fontId="2" type="noConversion"/>
  </si>
  <si>
    <t>02-330-8899</t>
  </si>
  <si>
    <t>2003.07.10</t>
    <phoneticPr fontId="2" type="noConversion"/>
  </si>
  <si>
    <t>2004.06.01</t>
    <phoneticPr fontId="2" type="noConversion"/>
  </si>
  <si>
    <t>서울-공립11-2004-01호</t>
  </si>
  <si>
    <t>http://namu.sdm.go.kr</t>
    <phoneticPr fontId="2" type="noConversion"/>
  </si>
  <si>
    <t>10회/1년</t>
    <phoneticPr fontId="2" type="noConversion"/>
  </si>
  <si>
    <t>자연사유물</t>
    <phoneticPr fontId="2" type="noConversion"/>
  </si>
  <si>
    <t>독수리등</t>
    <phoneticPr fontId="2" type="noConversion"/>
  </si>
  <si>
    <t>09:00-18:00/09:00-17:00(동절기)</t>
    <phoneticPr fontId="2" type="noConversion"/>
  </si>
  <si>
    <t>09:00-19:00/09:00-18:00(동절기)</t>
    <phoneticPr fontId="2" type="noConversion"/>
  </si>
  <si>
    <t>1. 서대문구민 특별할인
2. 기업제휴 무료입장
3. 연간회원 무료입장</t>
    <phoneticPr fontId="2" type="noConversion"/>
  </si>
  <si>
    <t xml:space="preserve">경로, 4세이하, 장애인및 동반1인, 다둥이 </t>
    <phoneticPr fontId="2" type="noConversion"/>
  </si>
  <si>
    <t>공립</t>
  </si>
  <si>
    <t>서대문형무소역사관</t>
  </si>
  <si>
    <t>서울특별시 서대문구 통일로 251</t>
    <phoneticPr fontId="2" type="noConversion"/>
  </si>
  <si>
    <t>02-360-8590</t>
  </si>
  <si>
    <t>1998.11.05</t>
    <phoneticPr fontId="2" type="noConversion"/>
  </si>
  <si>
    <t>2007.03.06</t>
    <phoneticPr fontId="2" type="noConversion"/>
  </si>
  <si>
    <t>서울-공립12-2007-01호</t>
    <phoneticPr fontId="2" type="noConversion"/>
  </si>
  <si>
    <t>www.sphh.sscmc.or.kr</t>
  </si>
  <si>
    <t xml:space="preserve"> 교체없음</t>
  </si>
  <si>
    <t xml:space="preserve"> 지류, 금속, 석 등</t>
  </si>
  <si>
    <t>서대문형무소
(국가사적 제324호)</t>
  </si>
  <si>
    <t>09:30-18:00</t>
  </si>
  <si>
    <t>20
(20명 이상부터)</t>
    <phoneticPr fontId="2" type="noConversion"/>
  </si>
  <si>
    <t>지역주민 50%</t>
    <phoneticPr fontId="2" type="noConversion"/>
  </si>
  <si>
    <t>서대문자연사박물관 관람객 20%할인</t>
  </si>
  <si>
    <t>경로, 중증장애인(동반1인),
국가유공자</t>
  </si>
  <si>
    <t>서울교육박물관</t>
    <phoneticPr fontId="2" type="noConversion"/>
  </si>
  <si>
    <t>서울특별시 종로구 북촌로 5길 48</t>
    <phoneticPr fontId="2" type="noConversion"/>
  </si>
  <si>
    <t>02-2011-5780</t>
  </si>
  <si>
    <t>1995.06.15</t>
  </si>
  <si>
    <t>1996.04.22</t>
  </si>
  <si>
    <t>서울-공립12-1996-01호</t>
    <phoneticPr fontId="2" type="noConversion"/>
  </si>
  <si>
    <t>http://edumuseum.sen.go.kr</t>
  </si>
  <si>
    <t>2회/1년</t>
    <phoneticPr fontId="2" type="noConversion"/>
  </si>
  <si>
    <t>교과서, 학교관련 자료</t>
    <phoneticPr fontId="2" type="noConversion"/>
  </si>
  <si>
    <t>09:00-17:00</t>
    <phoneticPr fontId="2" type="noConversion"/>
  </si>
  <si>
    <t>광진구</t>
    <phoneticPr fontId="2" type="noConversion"/>
  </si>
  <si>
    <t>서울상상나라</t>
    <phoneticPr fontId="2" type="noConversion"/>
  </si>
  <si>
    <t>서울특별시 광진구 능동로 216</t>
    <phoneticPr fontId="2" type="noConversion"/>
  </si>
  <si>
    <t>02-6450-9500</t>
    <phoneticPr fontId="2" type="noConversion"/>
  </si>
  <si>
    <t>2013.05.02</t>
    <phoneticPr fontId="2" type="noConversion"/>
  </si>
  <si>
    <t>2013.07.15</t>
    <phoneticPr fontId="2" type="noConversion"/>
  </si>
  <si>
    <t>서울-공립12-1013-05호</t>
    <phoneticPr fontId="2" type="noConversion"/>
  </si>
  <si>
    <t>www.seoulchildrensmuseum.org</t>
  </si>
  <si>
    <t>1회/3년</t>
    <phoneticPr fontId="2" type="noConversion"/>
  </si>
  <si>
    <t>작동식 체험전시 제작물</t>
    <phoneticPr fontId="2" type="noConversion"/>
  </si>
  <si>
    <t>단체 20명 이상</t>
    <phoneticPr fontId="2" type="noConversion"/>
  </si>
  <si>
    <t>만 36개월 미만 유아, 국가보훈대상자, 기초수급자, 장애인, 3자녀가족 등</t>
  </si>
  <si>
    <t>시설 입장료에 포함</t>
    <phoneticPr fontId="2" type="noConversion"/>
  </si>
  <si>
    <t>동대문구</t>
    <phoneticPr fontId="2" type="noConversion"/>
  </si>
  <si>
    <t>서울약령시한의약박물관</t>
    <phoneticPr fontId="2" type="noConversion"/>
  </si>
  <si>
    <t>서울특별시 동대문구 약령중앙로26</t>
    <phoneticPr fontId="2" type="noConversion"/>
  </si>
  <si>
    <t>02-969-9241</t>
    <phoneticPr fontId="2" type="noConversion"/>
  </si>
  <si>
    <t>2017.10.27</t>
    <phoneticPr fontId="2" type="noConversion"/>
  </si>
  <si>
    <t>2007.05.29</t>
    <phoneticPr fontId="2" type="noConversion"/>
  </si>
  <si>
    <t>서울-공립12-2007-03호</t>
    <phoneticPr fontId="2" type="noConversion"/>
  </si>
  <si>
    <t>museum.ddm.go.kr</t>
    <phoneticPr fontId="2" type="noConversion"/>
  </si>
  <si>
    <t xml:space="preserve">금속, 토도, 지류, 서화탁본 등 </t>
    <phoneticPr fontId="2" type="noConversion"/>
  </si>
  <si>
    <t>10:00-18:00(하계)       10:00~17:00(동계)</t>
    <phoneticPr fontId="2" type="noConversion"/>
  </si>
  <si>
    <t>10:00-18:00(하계)       10:00-17:00(동계)</t>
    <phoneticPr fontId="2" type="noConversion"/>
  </si>
  <si>
    <t>30~40</t>
    <phoneticPr fontId="2" type="noConversion"/>
  </si>
  <si>
    <t>구민 중 성인 50%구민 중 어린이 청소년 군인 40%</t>
    <phoneticPr fontId="2" type="noConversion"/>
  </si>
  <si>
    <t xml:space="preserve"> 동대문구 자원봉사자 30%</t>
    <phoneticPr fontId="2" type="noConversion"/>
  </si>
  <si>
    <t>장애인 무료, 65세이상 무료</t>
    <phoneticPr fontId="2" type="noConversion"/>
  </si>
  <si>
    <t>서울역사박물관(본관)</t>
    <phoneticPr fontId="2" type="noConversion"/>
  </si>
  <si>
    <t>서울특별시 종로구 새문안로 55</t>
    <phoneticPr fontId="2" type="noConversion"/>
  </si>
  <si>
    <t>02-724-0110</t>
    <phoneticPr fontId="2" type="noConversion"/>
  </si>
  <si>
    <t>2002.05.21</t>
    <phoneticPr fontId="2" type="noConversion"/>
  </si>
  <si>
    <t>2016.01.02</t>
    <phoneticPr fontId="2" type="noConversion"/>
  </si>
  <si>
    <t>서울-공립11-2003-02호</t>
    <phoneticPr fontId="2" type="noConversion"/>
  </si>
  <si>
    <t>https://museum.seoul.go.kr</t>
    <phoneticPr fontId="2" type="noConversion"/>
  </si>
  <si>
    <t>25회/1년</t>
    <phoneticPr fontId="2" type="noConversion"/>
  </si>
  <si>
    <t>금속, 토도, 서화탁본 등</t>
    <phoneticPr fontId="2" type="noConversion"/>
  </si>
  <si>
    <t>대동여지도 등</t>
    <phoneticPr fontId="2" type="noConversion"/>
  </si>
  <si>
    <t>383점
(보물  106점, 서울시지정문화재 243점, 서울시민속문화재 31점, 서울시문화재자료 1점, 등록문화재 2점)</t>
    <phoneticPr fontId="2" type="noConversion"/>
  </si>
  <si>
    <t>연11회</t>
    <phoneticPr fontId="2" type="noConversion"/>
  </si>
  <si>
    <t>10:00-18:00
(코로나19로
사전예약 관람제 운영에 따라 예년 대비 1시간 축소 운영)</t>
    <phoneticPr fontId="2" type="noConversion"/>
  </si>
  <si>
    <t>성북구</t>
    <phoneticPr fontId="2" type="noConversion"/>
  </si>
  <si>
    <t>성북선잠박물관</t>
    <phoneticPr fontId="2" type="noConversion"/>
  </si>
  <si>
    <t>서울특별시 성북구 성북로 96</t>
    <phoneticPr fontId="2" type="noConversion"/>
  </si>
  <si>
    <t>02-744-0025</t>
    <phoneticPr fontId="2" type="noConversion"/>
  </si>
  <si>
    <t>2018.04.10</t>
    <phoneticPr fontId="2" type="noConversion"/>
  </si>
  <si>
    <t>2018.06.26</t>
    <phoneticPr fontId="2" type="noConversion"/>
  </si>
  <si>
    <t>서울-공립21-2018-03호</t>
    <phoneticPr fontId="2" type="noConversion"/>
  </si>
  <si>
    <t>museum.sb.go.kr</t>
    <phoneticPr fontId="2" type="noConversion"/>
  </si>
  <si>
    <t>1회/5년</t>
    <phoneticPr fontId="2" type="noConversion"/>
  </si>
  <si>
    <t>복식, 지류, 민속품 등</t>
  </si>
  <si>
    <t>문화가 있는 날 무료</t>
    <phoneticPr fontId="2" type="noConversion"/>
  </si>
  <si>
    <t>만6세 이하, 만65세 이상, 장애인(1~3)급 본인 및 동반 1인, 국가보훈대상자, 기초생활수급자 및 그 자녀, 한부모가족, 다둥이행복카드소지자</t>
    <phoneticPr fontId="2" type="noConversion"/>
  </si>
  <si>
    <t>만6세 이하, 만65세 이상, 장애인(1~3)급 본인 및 동반 1인, 국가보훈대상자, 기초생활수급자 및 그 자녀, 한부모가족, 다둥이행복카드소지자</t>
  </si>
  <si>
    <t>손기정기념관</t>
    <phoneticPr fontId="2" type="noConversion"/>
  </si>
  <si>
    <t>서울특별시 중구 손기정로 101</t>
    <phoneticPr fontId="2" type="noConversion"/>
  </si>
  <si>
    <t>02-364-1936</t>
    <phoneticPr fontId="2" type="noConversion"/>
  </si>
  <si>
    <t>2012.10.14</t>
    <phoneticPr fontId="2" type="noConversion"/>
  </si>
  <si>
    <t>서울-공립12-2013-06호</t>
    <phoneticPr fontId="2" type="noConversion"/>
  </si>
  <si>
    <t>www.sonkeechung.com</t>
    <phoneticPr fontId="2" type="noConversion"/>
  </si>
  <si>
    <t>7회/1년</t>
    <phoneticPr fontId="2" type="noConversion"/>
  </si>
  <si>
    <t>근현대 자료(금속, 의류, 지류, 목조류 등)</t>
    <phoneticPr fontId="2" type="noConversion"/>
  </si>
  <si>
    <t>금메달, 상장, 월계관</t>
    <phoneticPr fontId="2" type="noConversion"/>
  </si>
  <si>
    <t>문화재청 등록문화재 3점</t>
    <phoneticPr fontId="2" type="noConversion"/>
  </si>
  <si>
    <t>성동구</t>
    <phoneticPr fontId="2" type="noConversion"/>
  </si>
  <si>
    <t>수도박물관</t>
    <phoneticPr fontId="2" type="noConversion"/>
  </si>
  <si>
    <t>서울특별시 성동구 왕십리로 27</t>
    <phoneticPr fontId="2" type="noConversion"/>
  </si>
  <si>
    <t>02-3146-5921</t>
    <phoneticPr fontId="2" type="noConversion"/>
  </si>
  <si>
    <t>2008.04.24</t>
    <phoneticPr fontId="2" type="noConversion"/>
  </si>
  <si>
    <t>2008.09.26</t>
    <phoneticPr fontId="2" type="noConversion"/>
  </si>
  <si>
    <t>서울-공립12-2008-11호</t>
  </si>
  <si>
    <t>https://arisu.seoul.go.kr/arisumuseum</t>
  </si>
  <si>
    <t>20대/250㎡</t>
    <phoneticPr fontId="2" type="noConversion"/>
  </si>
  <si>
    <t>상수도관, 계량기, 기계류 등 상수도 관련 유물</t>
    <phoneticPr fontId="2" type="noConversion"/>
  </si>
  <si>
    <t>뚝도수원지 제1정수장</t>
    <phoneticPr fontId="2" type="noConversion"/>
  </si>
  <si>
    <t>시도지정문화재 1건</t>
    <phoneticPr fontId="10" type="noConversion"/>
  </si>
  <si>
    <t>10:00-20:00
(하절기)
10:00-19:00
(동절기)</t>
    <phoneticPr fontId="2" type="noConversion"/>
  </si>
  <si>
    <t>10:00-19:00
(하절기)
10:00-18:00
(동절기)</t>
    <phoneticPr fontId="2" type="noConversion"/>
  </si>
  <si>
    <t>암사동선사유적박물관</t>
  </si>
  <si>
    <t>서울특별시 강동구 올림픽로 875</t>
    <phoneticPr fontId="2" type="noConversion"/>
  </si>
  <si>
    <t>02-3425-6520</t>
  </si>
  <si>
    <t>1988.08.30</t>
    <phoneticPr fontId="2" type="noConversion"/>
  </si>
  <si>
    <t>2018.09.12</t>
    <phoneticPr fontId="2" type="noConversion"/>
  </si>
  <si>
    <t>서울-공립12-2018-04호</t>
  </si>
  <si>
    <t>http://sunsa.gangdong.go.kr</t>
  </si>
  <si>
    <t>석재, 토도, 표본 등</t>
  </si>
  <si>
    <t>은평구</t>
    <phoneticPr fontId="2" type="noConversion"/>
  </si>
  <si>
    <t>1종</t>
    <phoneticPr fontId="10" type="noConversion"/>
  </si>
  <si>
    <t>은평역사한옥박물관</t>
    <phoneticPr fontId="10" type="noConversion"/>
  </si>
  <si>
    <t>서울특별시 은평구 연서로50길 8</t>
    <phoneticPr fontId="10" type="noConversion"/>
  </si>
  <si>
    <t>02-351-8524</t>
    <phoneticPr fontId="2" type="noConversion"/>
  </si>
  <si>
    <t>2014.10.07</t>
    <phoneticPr fontId="2" type="noConversion"/>
  </si>
  <si>
    <t>2014.08.18</t>
    <phoneticPr fontId="10" type="noConversion"/>
  </si>
  <si>
    <t>서울-공립12-2014-05호</t>
    <phoneticPr fontId="10" type="noConversion"/>
  </si>
  <si>
    <t>museum.ep.go.kr</t>
    <phoneticPr fontId="2" type="noConversion"/>
  </si>
  <si>
    <t>1회/1년</t>
    <phoneticPr fontId="10" type="noConversion"/>
  </si>
  <si>
    <t>개별</t>
    <phoneticPr fontId="10" type="noConversion"/>
  </si>
  <si>
    <t xml:space="preserve"> 민속품, 생활품, 고서, 무신도 등</t>
    <phoneticPr fontId="10" type="noConversion"/>
  </si>
  <si>
    <t>예술인패스(30%) 할인</t>
    <phoneticPr fontId="2" type="noConversion"/>
  </si>
  <si>
    <t>65세이상 ,장애우, 6세이하, 국가유공자, 기초수급자, 문화가 있는 날 등</t>
    <phoneticPr fontId="2" type="noConversion"/>
  </si>
  <si>
    <t>무료(상설전에 포함)</t>
    <phoneticPr fontId="2" type="noConversion"/>
  </si>
  <si>
    <t>청계천박물관(분관)</t>
    <phoneticPr fontId="2" type="noConversion"/>
  </si>
  <si>
    <t>서울특별시 성동구 청계천로 530</t>
    <phoneticPr fontId="2" type="noConversion"/>
  </si>
  <si>
    <t>02-2286-3410</t>
  </si>
  <si>
    <t>2005.09.26</t>
    <phoneticPr fontId="2" type="noConversion"/>
  </si>
  <si>
    <t>2008.03.19</t>
    <phoneticPr fontId="2" type="noConversion"/>
  </si>
  <si>
    <t>서울-공립12-2008-02호</t>
    <phoneticPr fontId="2" type="noConversion"/>
  </si>
  <si>
    <t>https://museum.seoul.go.kr/cgcm</t>
    <phoneticPr fontId="2" type="noConversion"/>
  </si>
  <si>
    <t>청계천발굴자료, 사진 슬라이드 및 필름 등</t>
    <phoneticPr fontId="2" type="noConversion"/>
  </si>
  <si>
    <t>송파구</t>
    <phoneticPr fontId="2" type="noConversion"/>
  </si>
  <si>
    <t>한성백제박물관</t>
    <phoneticPr fontId="2" type="noConversion"/>
  </si>
  <si>
    <t>서울특별시 송파구 위례성대로 71</t>
    <phoneticPr fontId="2" type="noConversion"/>
  </si>
  <si>
    <t>02-2152-5800</t>
    <phoneticPr fontId="2" type="noConversion"/>
  </si>
  <si>
    <t>2012.04.30</t>
    <phoneticPr fontId="2" type="noConversion"/>
  </si>
  <si>
    <t>2011.11.14</t>
  </si>
  <si>
    <t>서울-공립11-2011-04호</t>
    <phoneticPr fontId="2" type="noConversion"/>
  </si>
  <si>
    <t>baekjemuseum.seoul.go.kr</t>
    <phoneticPr fontId="2" type="noConversion"/>
  </si>
  <si>
    <t>5회/1년</t>
  </si>
  <si>
    <t>토도, 금속, 서화 등</t>
    <phoneticPr fontId="2" type="noConversion"/>
  </si>
  <si>
    <t>연9회</t>
    <phoneticPr fontId="2" type="noConversion"/>
  </si>
  <si>
    <t>강서구</t>
    <phoneticPr fontId="2" type="noConversion"/>
  </si>
  <si>
    <t>허준박물관</t>
    <phoneticPr fontId="2" type="noConversion"/>
  </si>
  <si>
    <t>서울특별시 강서구 허준로 87</t>
    <phoneticPr fontId="2" type="noConversion"/>
  </si>
  <si>
    <t>02-3661-8686</t>
    <phoneticPr fontId="2" type="noConversion"/>
  </si>
  <si>
    <t>2005.03.23</t>
    <phoneticPr fontId="2" type="noConversion"/>
  </si>
  <si>
    <t>2005.05.12</t>
    <phoneticPr fontId="2" type="noConversion"/>
  </si>
  <si>
    <t>서울-공립12-2005-03호</t>
    <phoneticPr fontId="10" type="noConversion"/>
  </si>
  <si>
    <t>www.heojunmuseum.go.kr</t>
    <phoneticPr fontId="2" type="noConversion"/>
  </si>
  <si>
    <t>33/658.89</t>
    <phoneticPr fontId="2" type="noConversion"/>
  </si>
  <si>
    <t>고의서, 의약기 등</t>
    <phoneticPr fontId="2" type="noConversion"/>
  </si>
  <si>
    <t>구급간이방, 신찬벽온방</t>
    <phoneticPr fontId="2" type="noConversion"/>
  </si>
  <si>
    <t>보물 2점</t>
    <phoneticPr fontId="2" type="noConversion"/>
  </si>
  <si>
    <t>허준박물관-겸재정선미술관 통합관람권(35%)</t>
  </si>
  <si>
    <t>미취학 6세이하, 65세이상 어르신,장애인 및 보호자 1인, 다둥이 카드소지자 가족, 국가유공자</t>
    <phoneticPr fontId="2" type="noConversion"/>
  </si>
  <si>
    <t>송파책박물관</t>
    <phoneticPr fontId="2" type="noConversion"/>
  </si>
  <si>
    <t>서울특별시 송파구 송파대로37길 77</t>
    <phoneticPr fontId="2" type="noConversion"/>
  </si>
  <si>
    <t>02-2147-2486</t>
    <phoneticPr fontId="2" type="noConversion"/>
  </si>
  <si>
    <t>2019.04.23</t>
    <phoneticPr fontId="2" type="noConversion"/>
  </si>
  <si>
    <t>2019.06.24</t>
    <phoneticPr fontId="2" type="noConversion"/>
  </si>
  <si>
    <t>서울-공립12-2019-01호</t>
    <phoneticPr fontId="2" type="noConversion"/>
  </si>
  <si>
    <t>https://www.bookmuseum.go.kr/</t>
    <phoneticPr fontId="2" type="noConversion"/>
  </si>
  <si>
    <t>전적류, 근현대 도서, 목가구</t>
    <phoneticPr fontId="2" type="noConversion"/>
  </si>
  <si>
    <t>서소문성지 역사박물관</t>
    <phoneticPr fontId="2" type="noConversion"/>
  </si>
  <si>
    <t>서울특별시 중구 칠패로 5</t>
    <phoneticPr fontId="2" type="noConversion"/>
  </si>
  <si>
    <t>02-3147-2404</t>
    <phoneticPr fontId="2" type="noConversion"/>
  </si>
  <si>
    <t>2019.06.01</t>
    <phoneticPr fontId="2" type="noConversion"/>
  </si>
  <si>
    <t>2020.11.03</t>
    <phoneticPr fontId="2" type="noConversion"/>
  </si>
  <si>
    <t>서울-공립12-2020-04호</t>
    <phoneticPr fontId="2" type="noConversion"/>
  </si>
  <si>
    <t>https://www.seosomun.org</t>
    <phoneticPr fontId="2" type="noConversion"/>
  </si>
  <si>
    <t>5회/1년</t>
    <phoneticPr fontId="2" type="noConversion"/>
  </si>
  <si>
    <t>고서, 고문서 등</t>
  </si>
  <si>
    <t>연5회</t>
  </si>
  <si>
    <t>노원구</t>
    <phoneticPr fontId="2" type="noConversion"/>
  </si>
  <si>
    <t>서울생활사박물관(분관)</t>
    <phoneticPr fontId="2" type="noConversion"/>
  </si>
  <si>
    <t>서울특별시 노원구 동일로 174길 27길</t>
    <phoneticPr fontId="2" type="noConversion"/>
  </si>
  <si>
    <t>02-3399-2900</t>
    <phoneticPr fontId="2" type="noConversion"/>
  </si>
  <si>
    <t>2019.09.26</t>
    <phoneticPr fontId="2" type="noConversion"/>
  </si>
  <si>
    <t>서울-공립12-2020-05호</t>
    <phoneticPr fontId="2" type="noConversion"/>
  </si>
  <si>
    <t>museum.seoul.go.kr/sulm</t>
    <phoneticPr fontId="2" type="noConversion"/>
  </si>
  <si>
    <t>문서, 금속, 근현대생활용품</t>
    <phoneticPr fontId="2" type="noConversion"/>
  </si>
  <si>
    <t>10:00-18:00
(코로나19로
사전예약 관람제 운영에 따라 예년 대비 1시간 축소 운영)</t>
  </si>
  <si>
    <t>서울우리소리박물관</t>
    <phoneticPr fontId="2" type="noConversion"/>
  </si>
  <si>
    <t>서울특별시 종로구 율곡로 96</t>
    <phoneticPr fontId="2" type="noConversion"/>
  </si>
  <si>
    <t>02-721-7501</t>
    <phoneticPr fontId="2" type="noConversion"/>
  </si>
  <si>
    <t>2019.11.21</t>
    <phoneticPr fontId="2" type="noConversion"/>
  </si>
  <si>
    <t>http://gomuseum.seoul.go.kr</t>
    <phoneticPr fontId="2" type="noConversion"/>
  </si>
  <si>
    <t>0회/1년</t>
    <phoneticPr fontId="2" type="noConversion"/>
  </si>
  <si>
    <t>DAT,릴테잎,카세트 등</t>
    <phoneticPr fontId="2" type="noConversion"/>
  </si>
  <si>
    <t>09:00-18:00
09:00-19:00(토)</t>
    <phoneticPr fontId="2" type="noConversion"/>
  </si>
  <si>
    <t>서울 공립 총계</t>
    <phoneticPr fontId="2" type="noConversion"/>
  </si>
  <si>
    <t>가회민화박물관</t>
  </si>
  <si>
    <t>서울특별시 종로구 북촌로 52</t>
    <phoneticPr fontId="2" type="noConversion"/>
  </si>
  <si>
    <t>02-741-0466</t>
    <phoneticPr fontId="2" type="noConversion"/>
  </si>
  <si>
    <t>2002.07.01</t>
    <phoneticPr fontId="2" type="noConversion"/>
  </si>
  <si>
    <t>2003.08.24</t>
    <phoneticPr fontId="2" type="noConversion"/>
  </si>
  <si>
    <t>서울-사립12-2003-05호</t>
    <phoneticPr fontId="2" type="noConversion"/>
  </si>
  <si>
    <t>www.gahoemuseum.org</t>
    <phoneticPr fontId="2" type="noConversion"/>
  </si>
  <si>
    <t xml:space="preserve">민화,부적,민속품,기와,탁본 등 </t>
    <phoneticPr fontId="2" type="noConversion"/>
  </si>
  <si>
    <t>10:00-18:00(하절기)
10:00-17:00(동절기)</t>
    <phoneticPr fontId="2" type="noConversion"/>
  </si>
  <si>
    <t>문화가 있는 날(무료)</t>
    <phoneticPr fontId="2" type="noConversion"/>
  </si>
  <si>
    <t xml:space="preserve">경로(65세 이상) 장애인(1~3급)
</t>
    <phoneticPr fontId="2" type="noConversion"/>
  </si>
  <si>
    <t>사립</t>
    <phoneticPr fontId="2" type="noConversion"/>
  </si>
  <si>
    <t>간송박물관</t>
    <phoneticPr fontId="2" type="noConversion"/>
  </si>
  <si>
    <t>서울특별시 성북구 성북로 102-11</t>
    <phoneticPr fontId="2" type="noConversion"/>
  </si>
  <si>
    <t>02-762-0442</t>
    <phoneticPr fontId="2" type="noConversion"/>
  </si>
  <si>
    <t>1938.07.05</t>
    <phoneticPr fontId="2" type="noConversion"/>
  </si>
  <si>
    <t>2019.09.27</t>
    <phoneticPr fontId="2" type="noConversion"/>
  </si>
  <si>
    <t>서울-사립12-2019-02호</t>
    <phoneticPr fontId="2" type="noConversion"/>
  </si>
  <si>
    <t>http://kansong.org/</t>
  </si>
  <si>
    <t xml:space="preserve">회화, 전적, 도자, 석물 등 </t>
    <phoneticPr fontId="2" type="noConversion"/>
  </si>
  <si>
    <t>《훈민정음》 등</t>
    <phoneticPr fontId="2" type="noConversion"/>
  </si>
  <si>
    <t>국보 10건, 보물34건, 등록문화재 1건, 시지정문화재4건</t>
    <phoneticPr fontId="2" type="noConversion"/>
  </si>
  <si>
    <t>10:00-21:00</t>
    <phoneticPr fontId="2" type="noConversion"/>
  </si>
  <si>
    <t>경기여자고등학교 경운박물관</t>
    <phoneticPr fontId="2" type="noConversion"/>
  </si>
  <si>
    <t>서울특별시 강남구 삼성로 29</t>
    <phoneticPr fontId="2" type="noConversion"/>
  </si>
  <si>
    <t>02-3463-1336</t>
  </si>
  <si>
    <t>2003.04.15</t>
    <phoneticPr fontId="2" type="noConversion"/>
  </si>
  <si>
    <t>2006.03.24</t>
    <phoneticPr fontId="2" type="noConversion"/>
  </si>
  <si>
    <t>서울-사립12-2006-02호</t>
    <phoneticPr fontId="2" type="noConversion"/>
  </si>
  <si>
    <t>http://kwmuseum.org/</t>
  </si>
  <si>
    <t>고고, 복식, 민속품 등</t>
  </si>
  <si>
    <t>이해상 내외 상복,
저항라적삼</t>
  </si>
  <si>
    <t>문화재청 
등록문화재 2점</t>
  </si>
  <si>
    <t>연2회</t>
  </si>
  <si>
    <t>10:00-16:00</t>
  </si>
  <si>
    <t>고촌이종근기념관</t>
    <phoneticPr fontId="2" type="noConversion"/>
  </si>
  <si>
    <t>서울특별시 서대문구 충정로 8</t>
    <phoneticPr fontId="2" type="noConversion"/>
  </si>
  <si>
    <t>02-365-6940</t>
    <phoneticPr fontId="2" type="noConversion"/>
  </si>
  <si>
    <t>2013.11.12</t>
    <phoneticPr fontId="2" type="noConversion"/>
  </si>
  <si>
    <t>2015.01.19</t>
    <phoneticPr fontId="2" type="noConversion"/>
  </si>
  <si>
    <t>서울-사립21-2015-01호</t>
    <phoneticPr fontId="2" type="noConversion"/>
  </si>
  <si>
    <t>www.kochonhall.or.kr</t>
    <phoneticPr fontId="2" type="noConversion"/>
  </si>
  <si>
    <t>0회/0년</t>
    <phoneticPr fontId="2" type="noConversion"/>
  </si>
  <si>
    <t>유품, 종</t>
    <phoneticPr fontId="2" type="noConversion"/>
  </si>
  <si>
    <t>서초구</t>
    <phoneticPr fontId="2" type="noConversion"/>
  </si>
  <si>
    <t>관문사성보박물관</t>
    <phoneticPr fontId="2" type="noConversion"/>
  </si>
  <si>
    <t>서울특별시 서초구 바우뫼로7길111</t>
    <phoneticPr fontId="2" type="noConversion"/>
  </si>
  <si>
    <t>02-3460-5300</t>
    <phoneticPr fontId="2" type="noConversion"/>
  </si>
  <si>
    <t>2006.10.01</t>
    <phoneticPr fontId="2" type="noConversion"/>
  </si>
  <si>
    <t>2006.09.04</t>
    <phoneticPr fontId="2" type="noConversion"/>
  </si>
  <si>
    <t>서울-사립12-2006-06호</t>
    <phoneticPr fontId="2" type="noConversion"/>
  </si>
  <si>
    <t>www.gwanmunsa.org</t>
    <phoneticPr fontId="2" type="noConversion"/>
  </si>
  <si>
    <t>2회/년</t>
    <phoneticPr fontId="2" type="noConversion"/>
  </si>
  <si>
    <t>토기.자기.서적류</t>
    <phoneticPr fontId="2" type="noConversion"/>
  </si>
  <si>
    <t>묘법연화경</t>
    <phoneticPr fontId="2" type="noConversion"/>
  </si>
  <si>
    <t>보물4점. 서울시문화재7점</t>
    <phoneticPr fontId="2" type="noConversion"/>
  </si>
  <si>
    <t xml:space="preserve">강서구 </t>
    <phoneticPr fontId="2" type="noConversion"/>
  </si>
  <si>
    <t xml:space="preserve">사립 </t>
    <phoneticPr fontId="2" type="noConversion"/>
  </si>
  <si>
    <t xml:space="preserve">기생충박물관 </t>
    <phoneticPr fontId="2" type="noConversion"/>
  </si>
  <si>
    <t xml:space="preserve">서울특별시 강서구 화곡로 333 </t>
    <phoneticPr fontId="2" type="noConversion"/>
  </si>
  <si>
    <t>02-2601-3284</t>
    <phoneticPr fontId="2" type="noConversion"/>
  </si>
  <si>
    <t>2017.12.19</t>
    <phoneticPr fontId="2" type="noConversion"/>
  </si>
  <si>
    <t>서울-사립12-2018-02호</t>
    <phoneticPr fontId="2" type="noConversion"/>
  </si>
  <si>
    <t>www.parasite.or.kr</t>
    <phoneticPr fontId="2" type="noConversion"/>
  </si>
  <si>
    <t xml:space="preserve">무료 </t>
    <phoneticPr fontId="2" type="noConversion"/>
  </si>
  <si>
    <t xml:space="preserve">기생충 및 숙주 액침. 건조 표본, 기생충박멸역사 관련 자료, 시대별 연구 기기, 구충제 등 </t>
    <phoneticPr fontId="2" type="noConversion"/>
  </si>
  <si>
    <t>10:00-16:00</t>
    <phoneticPr fontId="2" type="noConversion"/>
  </si>
  <si>
    <t>10:00-14:00</t>
    <phoneticPr fontId="2" type="noConversion"/>
  </si>
  <si>
    <t>2종</t>
  </si>
  <si>
    <t>김달진미술자료박물관</t>
  </si>
  <si>
    <t>서울특별시 종로구 홍지문1길 4</t>
    <phoneticPr fontId="2" type="noConversion"/>
  </si>
  <si>
    <t>02-730-6216</t>
    <phoneticPr fontId="2" type="noConversion"/>
  </si>
  <si>
    <t>서울-사립21-2008-04호</t>
    <phoneticPr fontId="2" type="noConversion"/>
  </si>
  <si>
    <t>daljinmuseum.com</t>
    <phoneticPr fontId="2" type="noConversion"/>
  </si>
  <si>
    <t>미술작품, 미술서적, 고서, 육필원고 등</t>
    <phoneticPr fontId="2" type="noConversion"/>
  </si>
  <si>
    <t>10:00-17:00</t>
  </si>
  <si>
    <t>꼭두박물관(휴관)</t>
    <phoneticPr fontId="2" type="noConversion"/>
  </si>
  <si>
    <t>서울특별시 종로구 성균관로 4길 21</t>
    <phoneticPr fontId="2" type="noConversion"/>
  </si>
  <si>
    <t>02-766-3315</t>
    <phoneticPr fontId="2" type="noConversion"/>
  </si>
  <si>
    <t>2010.04.29</t>
    <phoneticPr fontId="2" type="noConversion"/>
  </si>
  <si>
    <t>2010.12.10</t>
    <phoneticPr fontId="2" type="noConversion"/>
  </si>
  <si>
    <t>서울-사립12-2010-05호</t>
    <phoneticPr fontId="2" type="noConversion"/>
  </si>
  <si>
    <t>http://www.kokdumuseum.com</t>
    <phoneticPr fontId="2" type="noConversion"/>
  </si>
  <si>
    <t>3회/1년</t>
    <phoneticPr fontId="2" type="noConversion"/>
  </si>
  <si>
    <t>목조각</t>
    <phoneticPr fontId="2" type="noConversion"/>
  </si>
  <si>
    <t>농협 농업박물관</t>
    <phoneticPr fontId="2" type="noConversion"/>
  </si>
  <si>
    <t>서울특별시 중구 새문안로 16</t>
    <phoneticPr fontId="2" type="noConversion"/>
  </si>
  <si>
    <t>02-2080-5727</t>
  </si>
  <si>
    <t>1987.11.18</t>
  </si>
  <si>
    <t>1987.11.18</t>
    <phoneticPr fontId="2" type="noConversion"/>
  </si>
  <si>
    <t>서울-사립12-1987-01호</t>
    <phoneticPr fontId="2" type="noConversion"/>
  </si>
  <si>
    <t>www.agrimuseum.or.kr</t>
  </si>
  <si>
    <t>1년/1회</t>
  </si>
  <si>
    <t>농기구, 민속품 등</t>
  </si>
  <si>
    <t>강진 용소농기 등</t>
  </si>
  <si>
    <t>서울시문화재 4점</t>
  </si>
  <si>
    <t>09:30-18:00
(동절기17:30)</t>
    <phoneticPr fontId="2" type="noConversion"/>
  </si>
  <si>
    <t>다문화박물관</t>
  </si>
  <si>
    <t>서울특별시 은평구 불광로 135</t>
    <phoneticPr fontId="2" type="noConversion"/>
  </si>
  <si>
    <t>02-323-6848</t>
    <phoneticPr fontId="2" type="noConversion"/>
  </si>
  <si>
    <t>2002.10.17</t>
  </si>
  <si>
    <t>2014.01.23</t>
  </si>
  <si>
    <t>서울-사립12-2014-01호</t>
    <phoneticPr fontId="2" type="noConversion"/>
  </si>
  <si>
    <t>www.multiculturemuseum.com</t>
    <phoneticPr fontId="2" type="noConversion"/>
  </si>
  <si>
    <t>세계민속의상, 화폐,인형,조각, 서적, 그림 등</t>
    <phoneticPr fontId="2" type="noConversion"/>
  </si>
  <si>
    <t>30인 이상 10~25%</t>
    <phoneticPr fontId="2" type="noConversion"/>
  </si>
  <si>
    <t>15인이상 5~20%</t>
    <phoneticPr fontId="2" type="noConversion"/>
  </si>
  <si>
    <t>서울다둥이할인카드, 장애복지카드</t>
    <phoneticPr fontId="2" type="noConversion"/>
  </si>
  <si>
    <t>만 24개월 미만 유아</t>
    <phoneticPr fontId="2" type="noConversion"/>
  </si>
  <si>
    <t>도산안창호기념관</t>
  </si>
  <si>
    <t>서울특별시 강남구 도산대로 45길 20</t>
    <phoneticPr fontId="2" type="noConversion"/>
  </si>
  <si>
    <t>02-541-1800</t>
  </si>
  <si>
    <t>1998.11.09</t>
    <phoneticPr fontId="2" type="noConversion"/>
  </si>
  <si>
    <t>2001.03.19</t>
  </si>
  <si>
    <t>서울-사립21-2001-03호</t>
    <phoneticPr fontId="2" type="noConversion"/>
  </si>
  <si>
    <t>http://www.ahnchangho.or.kr/site/</t>
  </si>
  <si>
    <t>1회/4년</t>
  </si>
  <si>
    <t>12
/ 공영주차장</t>
  </si>
  <si>
    <t>근현대사, 지류</t>
  </si>
  <si>
    <t>국가기록물 제5호</t>
  </si>
  <si>
    <t>국가기록물 5563점</t>
  </si>
  <si>
    <t>연1회</t>
  </si>
  <si>
    <t>10:00-18:00</t>
  </si>
  <si>
    <t>떡박물관</t>
    <phoneticPr fontId="2" type="noConversion"/>
  </si>
  <si>
    <t>서울특별시 종로구 돈화문로71</t>
    <phoneticPr fontId="2" type="noConversion"/>
  </si>
  <si>
    <t>02-741-5447</t>
    <phoneticPr fontId="2" type="noConversion"/>
  </si>
  <si>
    <t>2002.01.19</t>
    <phoneticPr fontId="2" type="noConversion"/>
  </si>
  <si>
    <t>2007.10.18</t>
    <phoneticPr fontId="2" type="noConversion"/>
  </si>
  <si>
    <t>서울-사립12-2007-07호</t>
    <phoneticPr fontId="2" type="noConversion"/>
  </si>
  <si>
    <t>www.tkmuseum.or.kr</t>
    <phoneticPr fontId="2" type="noConversion"/>
  </si>
  <si>
    <t>1회/1연</t>
    <phoneticPr fontId="2" type="noConversion"/>
  </si>
  <si>
    <t>개별방식</t>
  </si>
  <si>
    <t>x</t>
    <phoneticPr fontId="2" type="noConversion"/>
  </si>
  <si>
    <t>민속품 등</t>
    <phoneticPr fontId="2" type="noConversion"/>
  </si>
  <si>
    <t>36개월 미만 65세이상</t>
    <phoneticPr fontId="2" type="noConversion"/>
  </si>
  <si>
    <t>롯데월드민속박물관</t>
    <phoneticPr fontId="2" type="noConversion"/>
  </si>
  <si>
    <t>서울특별시 송파구 올림픽로 240</t>
    <phoneticPr fontId="2" type="noConversion"/>
  </si>
  <si>
    <t>02-411-4762</t>
  </si>
  <si>
    <t>1989.01.14</t>
    <phoneticPr fontId="2" type="noConversion"/>
  </si>
  <si>
    <t>1993.03.25</t>
  </si>
  <si>
    <t>서울-사립12-1993-02호</t>
    <phoneticPr fontId="2" type="noConversion"/>
  </si>
  <si>
    <t>http://adventure.lotteworld.com/museum</t>
  </si>
  <si>
    <t>O
(QR, 무료)</t>
    <phoneticPr fontId="2" type="noConversion"/>
  </si>
  <si>
    <t>고고, 민속품 등</t>
  </si>
  <si>
    <t>11:00-19:00</t>
    <phoneticPr fontId="2" type="noConversion"/>
  </si>
  <si>
    <t>30%~50%</t>
    <phoneticPr fontId="2" type="noConversion"/>
  </si>
  <si>
    <t>국가유공자 外 7건</t>
  </si>
  <si>
    <t>상설전시와 동일</t>
    <phoneticPr fontId="2" type="noConversion"/>
  </si>
  <si>
    <t>매헌윤봉길의사기념관</t>
    <phoneticPr fontId="2" type="noConversion"/>
  </si>
  <si>
    <t>서울특별시 서초구 매헌로99 매헌기념관</t>
    <phoneticPr fontId="2" type="noConversion"/>
  </si>
  <si>
    <t>02-578-3388</t>
    <phoneticPr fontId="2" type="noConversion"/>
  </si>
  <si>
    <t>1988.12.01</t>
    <phoneticPr fontId="2" type="noConversion"/>
  </si>
  <si>
    <t>2020.06.23</t>
    <phoneticPr fontId="2" type="noConversion"/>
  </si>
  <si>
    <t>서울-사립21-2020-03호</t>
    <phoneticPr fontId="2" type="noConversion"/>
  </si>
  <si>
    <t>www.yunbonggil.or.k</t>
    <phoneticPr fontId="2" type="noConversion"/>
  </si>
  <si>
    <t xml:space="preserve">고문서류, 생활용품류 등 </t>
    <phoneticPr fontId="2" type="noConversion"/>
  </si>
  <si>
    <t>명인박물관</t>
    <phoneticPr fontId="2" type="noConversion"/>
  </si>
  <si>
    <t>서울특별시 종로구 북촌로6길 1</t>
    <phoneticPr fontId="2" type="noConversion"/>
  </si>
  <si>
    <t>02-766-0272</t>
    <phoneticPr fontId="2" type="noConversion"/>
  </si>
  <si>
    <t>서울-사립21-2008-05호</t>
    <phoneticPr fontId="2" type="noConversion"/>
  </si>
  <si>
    <t>탈, 민속조각 등</t>
  </si>
  <si>
    <t>문화의 날 무료</t>
    <phoneticPr fontId="2" type="noConversion"/>
  </si>
  <si>
    <t>목인박물관 목석원</t>
    <phoneticPr fontId="2" type="noConversion"/>
  </si>
  <si>
    <t>서울특별시 종로구 창의문로5다길 27-4</t>
    <phoneticPr fontId="2" type="noConversion"/>
  </si>
  <si>
    <t>02-722-5055</t>
    <phoneticPr fontId="2" type="noConversion"/>
  </si>
  <si>
    <t>2006.03.23</t>
    <phoneticPr fontId="2" type="noConversion"/>
  </si>
  <si>
    <t>2005.11.25</t>
    <phoneticPr fontId="2" type="noConversion"/>
  </si>
  <si>
    <t>서울-사립12-2005-09호</t>
    <phoneticPr fontId="2" type="noConversion"/>
  </si>
  <si>
    <t>www.mokinmuseum.com</t>
    <phoneticPr fontId="2" type="noConversion"/>
  </si>
  <si>
    <t>목인(상여장식용 목조각), 
석물(문관석, 무관석 등) 등</t>
    <phoneticPr fontId="2" type="noConversion"/>
  </si>
  <si>
    <t>연3회</t>
    <phoneticPr fontId="2" type="noConversion"/>
  </si>
  <si>
    <t>10:30-19:00</t>
    <phoneticPr fontId="2" type="noConversion"/>
  </si>
  <si>
    <t>장애인, 임산부, 만65세 이상 
2,000원 할인</t>
    <phoneticPr fontId="2" type="noConversion"/>
  </si>
  <si>
    <t>36개월 미만</t>
    <phoneticPr fontId="2" type="noConversion"/>
  </si>
  <si>
    <t xml:space="preserve">뮤지엄김치간 </t>
    <phoneticPr fontId="2" type="noConversion"/>
  </si>
  <si>
    <t>서울특별시시 종로구 인사동길 35-4 인사동마루 본관 4,5,6층</t>
    <phoneticPr fontId="2" type="noConversion"/>
  </si>
  <si>
    <t>02-6002-6456</t>
    <phoneticPr fontId="2" type="noConversion"/>
  </si>
  <si>
    <t>1986.09.29</t>
    <phoneticPr fontId="2" type="noConversion"/>
  </si>
  <si>
    <t>1993.03.25</t>
    <phoneticPr fontId="2" type="noConversion"/>
  </si>
  <si>
    <t>서울-사립12-1993-03호</t>
  </si>
  <si>
    <t>www.kimchikan.co.kr</t>
    <phoneticPr fontId="2" type="noConversion"/>
  </si>
  <si>
    <t>중앙/개별</t>
    <phoneticPr fontId="2" type="noConversion"/>
  </si>
  <si>
    <t>디지털,
도서 525권</t>
    <phoneticPr fontId="2" type="noConversion"/>
  </si>
  <si>
    <t>공영주차장</t>
    <phoneticPr fontId="2" type="noConversion"/>
  </si>
  <si>
    <t>조리용도구, 저장용, 음식용사진, 자료
서화, 서책, 모형</t>
    <phoneticPr fontId="2" type="noConversion"/>
  </si>
  <si>
    <t>제휴 및 월별행사에 따라 다름</t>
    <phoneticPr fontId="2" type="noConversion"/>
  </si>
  <si>
    <t>65세이상 어르신, 48개월 미만유아, 장애우(장애1~3급), 가이드/인솔자</t>
    <phoneticPr fontId="2" type="noConversion"/>
  </si>
  <si>
    <t>강북구</t>
    <phoneticPr fontId="2" type="noConversion"/>
  </si>
  <si>
    <t>박을복자수박물관</t>
    <phoneticPr fontId="2" type="noConversion"/>
  </si>
  <si>
    <t>서울특별시 강북구 삼양로 149가길 53</t>
    <phoneticPr fontId="2" type="noConversion"/>
  </si>
  <si>
    <t>02-990-7000</t>
    <phoneticPr fontId="2" type="noConversion"/>
  </si>
  <si>
    <t>2002.05.25</t>
    <phoneticPr fontId="2" type="noConversion"/>
  </si>
  <si>
    <t>2010.02.11</t>
    <phoneticPr fontId="2" type="noConversion"/>
  </si>
  <si>
    <t>서울-사립12-2010-01호</t>
    <phoneticPr fontId="2" type="noConversion"/>
  </si>
  <si>
    <t>www.embromuseum.com</t>
    <phoneticPr fontId="2" type="noConversion"/>
  </si>
  <si>
    <t xml:space="preserve">자수, 그림, 서예 등 </t>
    <phoneticPr fontId="2" type="noConversion"/>
  </si>
  <si>
    <t>65세 이상 고령자</t>
    <phoneticPr fontId="2" type="noConversion"/>
  </si>
  <si>
    <t>배재학당역사박물관</t>
    <phoneticPr fontId="2" type="noConversion"/>
  </si>
  <si>
    <t>서울특별시 중구 서소문로 11길 19</t>
    <phoneticPr fontId="2" type="noConversion"/>
  </si>
  <si>
    <t>02-319-5578</t>
    <phoneticPr fontId="2" type="noConversion"/>
  </si>
  <si>
    <t>2008.07.24</t>
    <phoneticPr fontId="2" type="noConversion"/>
  </si>
  <si>
    <t>2008.11.24</t>
    <phoneticPr fontId="2" type="noConversion"/>
  </si>
  <si>
    <t>서울–사립12-2008-14호</t>
    <phoneticPr fontId="2" type="noConversion"/>
  </si>
  <si>
    <t>appenzeller.pcu.ac.kr</t>
    <phoneticPr fontId="2" type="noConversion"/>
  </si>
  <si>
    <t>서적, 지류 등</t>
    <phoneticPr fontId="2" type="noConversion"/>
  </si>
  <si>
    <t>배재학당피아노 등</t>
    <phoneticPr fontId="2" type="noConversion"/>
  </si>
  <si>
    <t>등록문화재 2점, 서울시지정기념물 1점</t>
    <phoneticPr fontId="2" type="noConversion"/>
  </si>
  <si>
    <t>백범김구기념관</t>
    <phoneticPr fontId="2" type="noConversion"/>
  </si>
  <si>
    <t>서울특별시 용산구 임정로 26</t>
    <phoneticPr fontId="2" type="noConversion"/>
  </si>
  <si>
    <t>02-799-3400</t>
  </si>
  <si>
    <t>2006.10.22</t>
  </si>
  <si>
    <t>2003.11.21</t>
  </si>
  <si>
    <t>서울-사립12-2003-06호</t>
  </si>
  <si>
    <t>www.kimkoomuseum.org</t>
  </si>
  <si>
    <t>교체없음</t>
  </si>
  <si>
    <t>문서, 사진류</t>
  </si>
  <si>
    <t>백범김구유묵-한미친선평등호조</t>
  </si>
  <si>
    <t>보나장신구박물관(휴관)</t>
    <phoneticPr fontId="2" type="noConversion"/>
  </si>
  <si>
    <t>서울특별시 종로구 인사동 9길 9</t>
    <phoneticPr fontId="2" type="noConversion"/>
  </si>
  <si>
    <t>02-732-6621</t>
  </si>
  <si>
    <t>2003.10.05</t>
    <phoneticPr fontId="2" type="noConversion"/>
  </si>
  <si>
    <t>2006.02.24</t>
    <phoneticPr fontId="2" type="noConversion"/>
  </si>
  <si>
    <t>서울-사립12-2006-01호</t>
    <phoneticPr fontId="2" type="noConversion"/>
  </si>
  <si>
    <t>http://www.bonamuseum.com/</t>
  </si>
  <si>
    <t>장신구,목기류,도자기,규방공예품,조각품</t>
  </si>
  <si>
    <t>북촌동양문화박물관</t>
    <phoneticPr fontId="2" type="noConversion"/>
  </si>
  <si>
    <t>서울특별시 종로구 북촌로11길 76</t>
    <phoneticPr fontId="2" type="noConversion"/>
  </si>
  <si>
    <t>02-723-0190</t>
    <phoneticPr fontId="2" type="noConversion"/>
  </si>
  <si>
    <t>2009.06.01</t>
    <phoneticPr fontId="2" type="noConversion"/>
  </si>
  <si>
    <t>2009.11.17</t>
    <phoneticPr fontId="2" type="noConversion"/>
  </si>
  <si>
    <t>서울-사립12-2009-02호</t>
    <phoneticPr fontId="2" type="noConversion"/>
  </si>
  <si>
    <t>www.dymuseum.com</t>
    <phoneticPr fontId="2" type="noConversion"/>
  </si>
  <si>
    <t>유교, 민화, 
민속품, 차 등</t>
    <phoneticPr fontId="2" type="noConversion"/>
  </si>
  <si>
    <t>북촌박물관</t>
    <phoneticPr fontId="2" type="noConversion"/>
  </si>
  <si>
    <t>서울특별시 종로구 북촌로 39</t>
    <phoneticPr fontId="2" type="noConversion"/>
  </si>
  <si>
    <t>02-766-8402</t>
    <phoneticPr fontId="2" type="noConversion"/>
  </si>
  <si>
    <t>2012.03.08</t>
    <phoneticPr fontId="2" type="noConversion"/>
  </si>
  <si>
    <t>2012.11.26</t>
    <phoneticPr fontId="2" type="noConversion"/>
  </si>
  <si>
    <t>서울-사립21-2012-03호</t>
    <phoneticPr fontId="2" type="noConversion"/>
  </si>
  <si>
    <t>https://bukchonmuseum.modoo.at</t>
  </si>
  <si>
    <t>건물주차장(유료)</t>
    <phoneticPr fontId="2" type="noConversion"/>
  </si>
  <si>
    <t>고고, 민속품 등</t>
    <phoneticPr fontId="2" type="noConversion"/>
  </si>
  <si>
    <t>60~70</t>
    <phoneticPr fontId="2" type="noConversion"/>
  </si>
  <si>
    <t>경로,유공자,장애인,문화의 날(50%) 할인</t>
    <phoneticPr fontId="2" type="noConversion"/>
  </si>
  <si>
    <t>7세 이하 어린이</t>
    <phoneticPr fontId="2" type="noConversion"/>
  </si>
  <si>
    <t>북촌생활사박물관</t>
    <phoneticPr fontId="2" type="noConversion"/>
  </si>
  <si>
    <t>서울특별시 종로구 북촌로5나길 90(삼청동)</t>
    <phoneticPr fontId="2" type="noConversion"/>
  </si>
  <si>
    <t>02-736-3957</t>
    <phoneticPr fontId="2" type="noConversion"/>
  </si>
  <si>
    <t>2003.10.01</t>
    <phoneticPr fontId="2" type="noConversion"/>
  </si>
  <si>
    <t>2008.04.14</t>
    <phoneticPr fontId="2" type="noConversion"/>
  </si>
  <si>
    <t>서울-사립12-2008-06호</t>
    <phoneticPr fontId="2" type="noConversion"/>
  </si>
  <si>
    <t>cafe.daum.net/namu3579</t>
    <phoneticPr fontId="2" type="noConversion"/>
  </si>
  <si>
    <t xml:space="preserve"> 대한민국 근현대생활물건</t>
    <phoneticPr fontId="2" type="noConversion"/>
  </si>
  <si>
    <t>2,090점</t>
    <phoneticPr fontId="2" type="noConversion"/>
  </si>
  <si>
    <t>175건(175점)</t>
    <phoneticPr fontId="2" type="noConversion"/>
  </si>
  <si>
    <t>예술인패스, 장애우, 문화가 있는 날</t>
    <phoneticPr fontId="2" type="noConversion"/>
  </si>
  <si>
    <t>북촌주민/만 24개월 미만 유아</t>
    <phoneticPr fontId="2" type="noConversion"/>
  </si>
  <si>
    <t>북촌주민, 24개월 미만 유아</t>
    <phoneticPr fontId="2" type="noConversion"/>
  </si>
  <si>
    <t>불교중앙박물관</t>
  </si>
  <si>
    <t>서울특별시 종로구 우정국로 55</t>
    <phoneticPr fontId="2" type="noConversion"/>
  </si>
  <si>
    <t>02-2011-1960</t>
  </si>
  <si>
    <t>2007.03.27</t>
    <phoneticPr fontId="2" type="noConversion"/>
  </si>
  <si>
    <t>서울-사립12-2007-04호</t>
    <phoneticPr fontId="2" type="noConversion"/>
  </si>
  <si>
    <t>www.museum.buddhism.or.kr</t>
    <phoneticPr fontId="2" type="noConversion"/>
  </si>
  <si>
    <t xml:space="preserve">조각, 회화, 공예, 탁본 등 </t>
  </si>
  <si>
    <t>남양주 수종사 부도 사리장엄 등 보물 총 12건</t>
  </si>
  <si>
    <t>보물 451점</t>
  </si>
  <si>
    <t>하절기
09:00-18:00
동절기
09:00-17:00</t>
    <phoneticPr fontId="2" type="noConversion"/>
  </si>
  <si>
    <t>강동구</t>
    <phoneticPr fontId="2" type="noConversion"/>
  </si>
  <si>
    <t>브이센터 더 라이브 뮤지엄</t>
    <phoneticPr fontId="2" type="noConversion"/>
  </si>
  <si>
    <t>서울특별시 강동구 아리수로61길 103</t>
    <phoneticPr fontId="2" type="noConversion"/>
  </si>
  <si>
    <t>070-4278-8470</t>
  </si>
  <si>
    <t>2015.10.14</t>
    <phoneticPr fontId="2" type="noConversion"/>
  </si>
  <si>
    <t>2017.09.13</t>
    <phoneticPr fontId="2" type="noConversion"/>
  </si>
  <si>
    <t>서울-사립21-2017-03호</t>
    <phoneticPr fontId="2" type="noConversion"/>
  </si>
  <si>
    <t>www.tkvcenter.com</t>
    <phoneticPr fontId="2" type="noConversion"/>
  </si>
  <si>
    <t>3~4회/1년</t>
    <phoneticPr fontId="2" type="noConversion"/>
  </si>
  <si>
    <t>로보트태권브이 피규어, 문구, 완구 등</t>
  </si>
  <si>
    <t>11:00-18:00</t>
    <phoneticPr fontId="2" type="noConversion"/>
  </si>
  <si>
    <t>24개월 미만 무료 입장</t>
    <phoneticPr fontId="2" type="noConversion"/>
  </si>
  <si>
    <t>지원사업으로 인한 특별전시전 경우에는 무료 입장</t>
    <phoneticPr fontId="2" type="noConversion"/>
  </si>
  <si>
    <t>삼성출판박물관</t>
    <phoneticPr fontId="2" type="noConversion"/>
  </si>
  <si>
    <t>서울특별시 종로구 비봉길 2-2</t>
    <phoneticPr fontId="2" type="noConversion"/>
  </si>
  <si>
    <t>02-394-6544</t>
    <phoneticPr fontId="2" type="noConversion"/>
  </si>
  <si>
    <t>1990.06.29</t>
    <phoneticPr fontId="2" type="noConversion"/>
  </si>
  <si>
    <t>1990.03.25</t>
    <phoneticPr fontId="2" type="noConversion"/>
  </si>
  <si>
    <t>서울-사립12-1993-04호</t>
    <phoneticPr fontId="2" type="noConversion"/>
  </si>
  <si>
    <t>http://ssmop.org</t>
    <phoneticPr fontId="2" type="noConversion"/>
  </si>
  <si>
    <t>8/102㎡</t>
    <phoneticPr fontId="2" type="noConversion"/>
  </si>
  <si>
    <t>전적, 근현대도서, 출판인쇄 도구 등</t>
    <phoneticPr fontId="2" type="noConversion"/>
  </si>
  <si>
    <t>초조본 대방광불화엄경주본 권13 등</t>
    <phoneticPr fontId="2" type="noConversion"/>
  </si>
  <si>
    <t>국보 1점, 보물 12점</t>
    <phoneticPr fontId="2" type="noConversion"/>
  </si>
  <si>
    <t>33.5(1천원 할인)</t>
    <phoneticPr fontId="2" type="noConversion"/>
  </si>
  <si>
    <t>문화가 있는 날 (50% 또는 무료)</t>
    <phoneticPr fontId="2" type="noConversion"/>
  </si>
  <si>
    <t>경로, 국가유공자, 장애우</t>
    <phoneticPr fontId="2" type="noConversion"/>
  </si>
  <si>
    <t xml:space="preserve">샬트르 성 바오로 수녀회 역사박물관 </t>
    <phoneticPr fontId="2" type="noConversion"/>
  </si>
  <si>
    <t>서울특별시 중구 명동길 74-2</t>
    <phoneticPr fontId="2" type="noConversion"/>
  </si>
  <si>
    <t>02-3706-3255</t>
    <phoneticPr fontId="2" type="noConversion"/>
  </si>
  <si>
    <t>2004.06.26</t>
    <phoneticPr fontId="2" type="noConversion"/>
  </si>
  <si>
    <t>2005.06.30</t>
    <phoneticPr fontId="2" type="noConversion"/>
  </si>
  <si>
    <t>서울-사립12-2005-06호</t>
  </si>
  <si>
    <t>www.spcseoul.or.kr</t>
  </si>
  <si>
    <t>교회 역사자료(문서, 제구, 의류 등)</t>
    <phoneticPr fontId="2" type="noConversion"/>
  </si>
  <si>
    <t>09:30-16:30</t>
    <phoneticPr fontId="2" type="noConversion"/>
  </si>
  <si>
    <t>서울대학교병원 의학박물관</t>
    <phoneticPr fontId="2" type="noConversion"/>
  </si>
  <si>
    <t>서울특별시 종로구 대학로 101 서울대학교병원 의학박물관</t>
    <phoneticPr fontId="2" type="noConversion"/>
  </si>
  <si>
    <t>02-2072-2636</t>
    <phoneticPr fontId="2" type="noConversion"/>
  </si>
  <si>
    <t>1992.04.06</t>
    <phoneticPr fontId="2" type="noConversion"/>
  </si>
  <si>
    <t>1999.07.30</t>
    <phoneticPr fontId="2" type="noConversion"/>
  </si>
  <si>
    <t>서울-사립12-1999-04호</t>
    <phoneticPr fontId="2" type="noConversion"/>
  </si>
  <si>
    <t>www.medicalmuseum.org</t>
    <phoneticPr fontId="2" type="noConversion"/>
  </si>
  <si>
    <t>근대 의료사 관련 문서, 의료기기</t>
    <phoneticPr fontId="2" type="noConversion"/>
  </si>
  <si>
    <t>대한의원개원칙서
(등록문화재 449호)</t>
    <phoneticPr fontId="2" type="noConversion"/>
  </si>
  <si>
    <t xml:space="preserve">1종 </t>
    <phoneticPr fontId="2" type="noConversion"/>
  </si>
  <si>
    <t>서울올림픽기념관(휴관)</t>
    <phoneticPr fontId="2" type="noConversion"/>
  </si>
  <si>
    <t>서울특별시 송파구 올림픽로 424</t>
    <phoneticPr fontId="2" type="noConversion"/>
  </si>
  <si>
    <t>02-410-1822</t>
    <phoneticPr fontId="2" type="noConversion"/>
  </si>
  <si>
    <t>2001.09.27</t>
    <phoneticPr fontId="2" type="noConversion"/>
  </si>
  <si>
    <t>서울-사립12-2001-08호</t>
    <phoneticPr fontId="2" type="noConversion"/>
  </si>
  <si>
    <t>www.88olympic.or.kr</t>
    <phoneticPr fontId="2" type="noConversion"/>
  </si>
  <si>
    <t>철거</t>
    <phoneticPr fontId="2" type="noConversion"/>
  </si>
  <si>
    <t>올림픽성과물(메달,주화), 장비. 기념품 등</t>
    <phoneticPr fontId="2" type="noConversion"/>
  </si>
  <si>
    <t>세계골프역사박물관</t>
  </si>
  <si>
    <t>서울특별시 강남구 테헤란로 528</t>
    <phoneticPr fontId="2" type="noConversion"/>
  </si>
  <si>
    <t>02-2192-3005</t>
  </si>
  <si>
    <t>2014.03.20</t>
    <phoneticPr fontId="2" type="noConversion"/>
  </si>
  <si>
    <t>2014.01.14</t>
    <phoneticPr fontId="2" type="noConversion"/>
  </si>
  <si>
    <t>서울-사립12-2014-02호</t>
    <phoneticPr fontId="2" type="noConversion"/>
  </si>
  <si>
    <t>www.superiori.com
http://blog.naver.com/golfhistory</t>
  </si>
  <si>
    <t>3회/1년</t>
  </si>
  <si>
    <t>42/ 기계식주차</t>
  </si>
  <si>
    <t>스포츠 관련 민속품 등</t>
  </si>
  <si>
    <t>휴관</t>
  </si>
  <si>
    <t>만 65세 이상, 장애인 40% 할인</t>
  </si>
  <si>
    <t>만36개월 미만 무료</t>
  </si>
  <si>
    <t>전체(상설전시 관람료에 포함)</t>
  </si>
  <si>
    <t>세계장신구박물관</t>
    <phoneticPr fontId="2" type="noConversion"/>
  </si>
  <si>
    <t>서울특별시 종로구 북촌로5나길 2</t>
    <phoneticPr fontId="2" type="noConversion"/>
  </si>
  <si>
    <t>02-730-1610</t>
    <phoneticPr fontId="2" type="noConversion"/>
  </si>
  <si>
    <t>2004.05.12</t>
    <phoneticPr fontId="2" type="noConversion"/>
  </si>
  <si>
    <t>2009.09.14</t>
    <phoneticPr fontId="2" type="noConversion"/>
  </si>
  <si>
    <t>서울-사립12-2004-05호</t>
    <phoneticPr fontId="2" type="noConversion"/>
  </si>
  <si>
    <t>www.wjmuseum.com</t>
    <phoneticPr fontId="2" type="noConversion"/>
  </si>
  <si>
    <t>공예품, 고고, 민속품 등</t>
    <phoneticPr fontId="2" type="noConversion"/>
  </si>
  <si>
    <t>11:00-17:00</t>
    <phoneticPr fontId="2" type="noConversion"/>
  </si>
  <si>
    <t>5,000원</t>
    <phoneticPr fontId="2" type="noConversion"/>
  </si>
  <si>
    <t>쇳대박물관(휴관)</t>
    <phoneticPr fontId="2" type="noConversion"/>
  </si>
  <si>
    <t>서울특별시 종로구 이화장길 100</t>
    <phoneticPr fontId="2" type="noConversion"/>
  </si>
  <si>
    <t>02-766-6494</t>
  </si>
  <si>
    <t>2003.11.05</t>
    <phoneticPr fontId="2" type="noConversion"/>
  </si>
  <si>
    <t>서울-사립12-2004-02호</t>
    <phoneticPr fontId="2" type="noConversion"/>
  </si>
  <si>
    <t>http://lockmuseum.co.kr</t>
    <phoneticPr fontId="2" type="noConversion"/>
  </si>
  <si>
    <t>자물쇠, 빗장, 민속품, 토기류</t>
  </si>
  <si>
    <t>쉼박물관</t>
    <phoneticPr fontId="2" type="noConversion"/>
  </si>
  <si>
    <t>서울특별시 종로구 세검정로 209-17</t>
    <phoneticPr fontId="2" type="noConversion"/>
  </si>
  <si>
    <t>02-396-9277</t>
    <phoneticPr fontId="2" type="noConversion"/>
  </si>
  <si>
    <t>2007.10.17</t>
  </si>
  <si>
    <t>2007.10.08</t>
  </si>
  <si>
    <t>서울-사립12-2007-06호</t>
    <phoneticPr fontId="2" type="noConversion"/>
  </si>
  <si>
    <t>www.shuim.org</t>
  </si>
  <si>
    <t>신문박물관 PRESSEUM</t>
  </si>
  <si>
    <t>서울특별시 종로구 세종대로 152 일민미술관건물 5~6층</t>
    <phoneticPr fontId="2" type="noConversion"/>
  </si>
  <si>
    <t>02-2020-1880</t>
  </si>
  <si>
    <t>2000.12.15</t>
  </si>
  <si>
    <t>2001.04.13</t>
    <phoneticPr fontId="2" type="noConversion"/>
  </si>
  <si>
    <t>서울-사립12-2001-05호</t>
  </si>
  <si>
    <t>www.presseum.or.kr</t>
  </si>
  <si>
    <t>동아일보사 지하주차장 이용</t>
  </si>
  <si>
    <t xml:space="preserve">신문, 지류, 기념품 등 </t>
  </si>
  <si>
    <t xml:space="preserve">400여 </t>
    <phoneticPr fontId="2" type="noConversion"/>
  </si>
  <si>
    <t>배설 만사집, 
배설의 유품인 태극기, 
일제강점기 문자보급교재</t>
  </si>
  <si>
    <t>문화재청등록문화재 3건</t>
  </si>
  <si>
    <t>10:00~18:30</t>
    <phoneticPr fontId="2" type="noConversion"/>
  </si>
  <si>
    <t>10:00~19:00</t>
  </si>
  <si>
    <t xml:space="preserve">20~30% 
어린이, 일반 적용 상이 </t>
  </si>
  <si>
    <t>문화의 날(50%) 할인 등</t>
  </si>
  <si>
    <t>미취학, 경로, 장애우, 국가유공자 등</t>
  </si>
  <si>
    <t>유치원 무료, 초등학생 3,000</t>
  </si>
  <si>
    <t xml:space="preserve">
문화의 날(50%) 할인 등</t>
  </si>
  <si>
    <t>안중근의사기념관</t>
    <phoneticPr fontId="2" type="noConversion"/>
  </si>
  <si>
    <t>서울특별시 중구 소월로91</t>
    <phoneticPr fontId="2" type="noConversion"/>
  </si>
  <si>
    <t>02-3789-1016</t>
    <phoneticPr fontId="2" type="noConversion"/>
  </si>
  <si>
    <t>1970.10.26</t>
    <phoneticPr fontId="2" type="noConversion"/>
  </si>
  <si>
    <t>2011.06.21</t>
    <phoneticPr fontId="2" type="noConversion"/>
  </si>
  <si>
    <t>서울-사립12-2011-01호</t>
    <phoneticPr fontId="2" type="noConversion"/>
  </si>
  <si>
    <t>www.ahnjunggeun.or.kr</t>
    <phoneticPr fontId="2" type="noConversion"/>
  </si>
  <si>
    <t xml:space="preserve">유묵, 사진, 문서, 훈장 등 근대역사자료 </t>
    <phoneticPr fontId="2" type="noConversion"/>
  </si>
  <si>
    <t>안중근의사유묵</t>
    <phoneticPr fontId="2" type="noConversion"/>
  </si>
  <si>
    <t>보물 7점</t>
    <phoneticPr fontId="2" type="noConversion"/>
  </si>
  <si>
    <t>10:00-18:00
(동절기 17:00)</t>
    <phoneticPr fontId="2" type="noConversion"/>
  </si>
  <si>
    <t>영인문학관</t>
    <phoneticPr fontId="2" type="noConversion"/>
  </si>
  <si>
    <t>서울특별시 종로구 평창30길 81</t>
    <phoneticPr fontId="2" type="noConversion"/>
  </si>
  <si>
    <t>02-379-3182</t>
    <phoneticPr fontId="2" type="noConversion"/>
  </si>
  <si>
    <t>2001.01.26</t>
    <phoneticPr fontId="2" type="noConversion"/>
  </si>
  <si>
    <t>서울-사립12-2001-01호</t>
    <phoneticPr fontId="2" type="noConversion"/>
  </si>
  <si>
    <t>young-in.kr</t>
    <phoneticPr fontId="2" type="noConversion"/>
  </si>
  <si>
    <t>도서, 원고, 서화</t>
    <phoneticPr fontId="2" type="noConversion"/>
  </si>
  <si>
    <t>10:30-17:00</t>
    <phoneticPr fontId="2" type="noConversion"/>
  </si>
  <si>
    <t>우리옛돌박물관</t>
  </si>
  <si>
    <t>서울특별시 성북구 대사관로 13길 66</t>
    <phoneticPr fontId="2" type="noConversion"/>
  </si>
  <si>
    <t>02-986-1001</t>
  </si>
  <si>
    <t>2015.11.11</t>
    <phoneticPr fontId="2" type="noConversion"/>
  </si>
  <si>
    <t>2015.11.05</t>
    <phoneticPr fontId="2" type="noConversion"/>
  </si>
  <si>
    <t>서울-사립12-2015_07호</t>
    <phoneticPr fontId="2" type="noConversion"/>
  </si>
  <si>
    <t>www.koreanstonemuseum.com</t>
    <phoneticPr fontId="2" type="noConversion"/>
  </si>
  <si>
    <t>석조유물</t>
  </si>
  <si>
    <t>65세 이상,장애인(20%), 문화가 있는 날(60%)</t>
    <phoneticPr fontId="2" type="noConversion"/>
  </si>
  <si>
    <t>36개월 미만 유아</t>
  </si>
  <si>
    <t>우리은행 은행사박물관</t>
    <phoneticPr fontId="2" type="noConversion"/>
  </si>
  <si>
    <t>서울특별시 중구 소공로 51, 지하 1층</t>
    <phoneticPr fontId="2" type="noConversion"/>
  </si>
  <si>
    <t>02-2002-5090</t>
    <phoneticPr fontId="2" type="noConversion"/>
  </si>
  <si>
    <t>2004.07.14</t>
    <phoneticPr fontId="2" type="noConversion"/>
  </si>
  <si>
    <t>2004.09.14</t>
    <phoneticPr fontId="2" type="noConversion"/>
  </si>
  <si>
    <t>서울-사립12-2004-06호</t>
    <phoneticPr fontId="2" type="noConversion"/>
  </si>
  <si>
    <t>www.woorimuseum.com</t>
    <phoneticPr fontId="2" type="noConversion"/>
  </si>
  <si>
    <t>지류, 사무기기 등 근현대 금융 사료</t>
    <phoneticPr fontId="2" type="noConversion"/>
  </si>
  <si>
    <t>대한천일은행 창립청원서 및 인가서 등</t>
    <phoneticPr fontId="2" type="noConversion"/>
  </si>
  <si>
    <t>서울시 유형문화재/국가지정기록물 75점</t>
    <phoneticPr fontId="2" type="noConversion"/>
  </si>
  <si>
    <t>우석뮤지엄</t>
  </si>
  <si>
    <t>서울특별시 서대문구 신촌로 129</t>
    <phoneticPr fontId="2" type="noConversion"/>
  </si>
  <si>
    <t>02-364-8900</t>
  </si>
  <si>
    <t>2014.02.26</t>
  </si>
  <si>
    <t>2014.06.16</t>
    <phoneticPr fontId="2" type="noConversion"/>
  </si>
  <si>
    <t>서울-사립12-2014-04호</t>
  </si>
  <si>
    <t>www.artreon.co.kr</t>
  </si>
  <si>
    <t>전각</t>
  </si>
  <si>
    <t>유금와당박물관</t>
    <phoneticPr fontId="2" type="noConversion"/>
  </si>
  <si>
    <t>서울특별시 종로구 창의문로 11가길 4</t>
    <phoneticPr fontId="2" type="noConversion"/>
  </si>
  <si>
    <t>02-394-3451</t>
    <phoneticPr fontId="2" type="noConversion"/>
  </si>
  <si>
    <t>2008.03.08</t>
    <phoneticPr fontId="2" type="noConversion"/>
  </si>
  <si>
    <t>2008.01.18</t>
    <phoneticPr fontId="2" type="noConversion"/>
  </si>
  <si>
    <t>서울-사립12-2008-01호</t>
    <phoneticPr fontId="2" type="noConversion"/>
  </si>
  <si>
    <t>www.yoogeum.org</t>
    <phoneticPr fontId="2" type="noConversion"/>
  </si>
  <si>
    <t>와당, 도용, 도토기류</t>
    <phoneticPr fontId="2" type="noConversion"/>
  </si>
  <si>
    <t>경로,장애,지역주민</t>
    <phoneticPr fontId="2" type="noConversion"/>
  </si>
  <si>
    <t>학술회원,예술회원,기부회원,
문화가 있는 날</t>
    <phoneticPr fontId="2" type="noConversion"/>
  </si>
  <si>
    <t>이한열기념관</t>
    <phoneticPr fontId="2" type="noConversion"/>
  </si>
  <si>
    <t>서울특별시 마포구 신촌로 12나길 2</t>
    <phoneticPr fontId="2" type="noConversion"/>
  </si>
  <si>
    <t>02-325-7216</t>
    <phoneticPr fontId="2" type="noConversion"/>
  </si>
  <si>
    <t>2005.06.09</t>
    <phoneticPr fontId="2" type="noConversion"/>
  </si>
  <si>
    <t>2014.08.14</t>
    <phoneticPr fontId="2" type="noConversion"/>
  </si>
  <si>
    <t>서울-사립21-2014-06호</t>
  </si>
  <si>
    <t>www.leememorial.or.kr</t>
    <phoneticPr fontId="2" type="noConversion"/>
  </si>
  <si>
    <t>개별받식</t>
    <phoneticPr fontId="2" type="noConversion"/>
  </si>
  <si>
    <t>이한열열사 유품, 관련기증품, 미술작품</t>
    <phoneticPr fontId="2" type="noConversion"/>
  </si>
  <si>
    <t>이화박물관</t>
    <phoneticPr fontId="2" type="noConversion"/>
  </si>
  <si>
    <t>서울특별시 중구 정동길 26</t>
    <phoneticPr fontId="2" type="noConversion"/>
  </si>
  <si>
    <t>02-2175-1964</t>
    <phoneticPr fontId="2" type="noConversion"/>
  </si>
  <si>
    <t>2006.05.31</t>
    <phoneticPr fontId="2" type="noConversion"/>
  </si>
  <si>
    <t>2013.01.16</t>
    <phoneticPr fontId="2" type="noConversion"/>
  </si>
  <si>
    <t>서울-사립12-2013-01호</t>
    <phoneticPr fontId="2" type="noConversion"/>
  </si>
  <si>
    <t>www.ewhamuseum.co.kr</t>
    <phoneticPr fontId="2" type="noConversion"/>
  </si>
  <si>
    <t>지류, 서적, 의복 등</t>
    <phoneticPr fontId="2" type="noConversion"/>
  </si>
  <si>
    <t>1,511건</t>
    <phoneticPr fontId="2" type="noConversion"/>
  </si>
  <si>
    <t>18(71)</t>
    <phoneticPr fontId="2" type="noConversion"/>
  </si>
  <si>
    <t>심슨홀</t>
    <phoneticPr fontId="2" type="noConversion"/>
  </si>
  <si>
    <t>지정문화재 1건</t>
    <phoneticPr fontId="2" type="noConversion"/>
  </si>
  <si>
    <t>공휴일 휴관</t>
    <phoneticPr fontId="2" type="noConversion"/>
  </si>
  <si>
    <t>인도박물관</t>
    <phoneticPr fontId="2" type="noConversion"/>
  </si>
  <si>
    <t>서울특별시 서초구 서초중앙로2길 35, 2층</t>
    <phoneticPr fontId="2" type="noConversion"/>
  </si>
  <si>
    <t>02-585-2185</t>
    <phoneticPr fontId="2" type="noConversion"/>
  </si>
  <si>
    <t>2011.07.02</t>
    <phoneticPr fontId="2" type="noConversion"/>
  </si>
  <si>
    <t>2011.09.16</t>
    <phoneticPr fontId="2" type="noConversion"/>
  </si>
  <si>
    <t>서울-사립12-2011-02호</t>
  </si>
  <si>
    <t>https://www.indo-museum.org/</t>
    <phoneticPr fontId="2" type="noConversion"/>
  </si>
  <si>
    <t>인도를 바탕으로 한 민속 공예품, 회화, 조각 등</t>
    <phoneticPr fontId="2" type="noConversion"/>
  </si>
  <si>
    <t>휴무</t>
    <phoneticPr fontId="2" type="noConversion"/>
  </si>
  <si>
    <t>국가유공자</t>
    <phoneticPr fontId="2" type="noConversion"/>
  </si>
  <si>
    <t>전기박물관</t>
    <phoneticPr fontId="2" type="noConversion"/>
  </si>
  <si>
    <t>서울특별시 서초구 효령로 72길 60</t>
    <phoneticPr fontId="2" type="noConversion"/>
  </si>
  <si>
    <t>02-2105-8191~2</t>
    <phoneticPr fontId="2" type="noConversion"/>
  </si>
  <si>
    <t>2001.08.10</t>
    <phoneticPr fontId="2" type="noConversion"/>
  </si>
  <si>
    <t>2001.12.28</t>
    <phoneticPr fontId="2" type="noConversion"/>
  </si>
  <si>
    <t>서울-사립12-2001-11호</t>
    <phoneticPr fontId="2" type="noConversion"/>
  </si>
  <si>
    <t>www.kepco.co.kr/museum</t>
    <phoneticPr fontId="2" type="noConversion"/>
  </si>
  <si>
    <t>개별/중앙</t>
  </si>
  <si>
    <t>전기자료, 서책, 문서, 고서 등</t>
    <phoneticPr fontId="2" type="noConversion"/>
  </si>
  <si>
    <t>전쟁과여성인권박물관</t>
    <phoneticPr fontId="2" type="noConversion"/>
  </si>
  <si>
    <t>서울특별시 마포구 월드컵북로11길 20</t>
    <phoneticPr fontId="2" type="noConversion"/>
  </si>
  <si>
    <t>02-392-5252</t>
  </si>
  <si>
    <t>2012.05.05</t>
    <phoneticPr fontId="2" type="noConversion"/>
  </si>
  <si>
    <t>서울-사립21-2013-02호</t>
    <phoneticPr fontId="2" type="noConversion"/>
  </si>
  <si>
    <t>http://www.womenandwarmuseum.net/</t>
    <phoneticPr fontId="2" type="noConversion"/>
  </si>
  <si>
    <t>일본군'위안부' 피해자 그림 유품 등</t>
    <phoneticPr fontId="2" type="noConversion"/>
  </si>
  <si>
    <t>장애인/65세 이상</t>
    <phoneticPr fontId="2" type="noConversion"/>
  </si>
  <si>
    <t>전체(특별전시가 상설전시관과 함께 있으므로 상설 입장권으로 모두 가능)</t>
    <phoneticPr fontId="2" type="noConversion"/>
  </si>
  <si>
    <t>전쟁기념관</t>
  </si>
  <si>
    <t>서울특별시 용산구 이태원로 29</t>
    <phoneticPr fontId="2" type="noConversion"/>
  </si>
  <si>
    <t>02-709-3114</t>
  </si>
  <si>
    <t>1994.06.10</t>
    <phoneticPr fontId="2" type="noConversion"/>
  </si>
  <si>
    <t>1989.01.31</t>
    <phoneticPr fontId="2" type="noConversion"/>
  </si>
  <si>
    <t>서울-사립12-1989-01호</t>
  </si>
  <si>
    <t>www.warmemo.or.kr</t>
  </si>
  <si>
    <t>무기류, 장비류, 문서류, 미디어자료 등</t>
  </si>
  <si>
    <t>이승만 대통령 의전용 세단 등</t>
  </si>
  <si>
    <t>등록문화재 3점, 시도유형문화재(서울시) 10점</t>
  </si>
  <si>
    <t>종이나라박물관</t>
    <phoneticPr fontId="2" type="noConversion"/>
  </si>
  <si>
    <t>서울특별시 중구 장충단로 166 
종이나라빌딩 2층</t>
    <phoneticPr fontId="2" type="noConversion"/>
  </si>
  <si>
    <t>02-2279-7901</t>
    <phoneticPr fontId="2" type="noConversion"/>
  </si>
  <si>
    <t>1999.12.01</t>
    <phoneticPr fontId="2" type="noConversion"/>
  </si>
  <si>
    <t>2008.07.16</t>
    <phoneticPr fontId="2" type="noConversion"/>
  </si>
  <si>
    <t>서울-사립12-2008-07호</t>
    <phoneticPr fontId="2" type="noConversion"/>
  </si>
  <si>
    <t>www.papermuseum.or.kr</t>
    <phoneticPr fontId="2" type="noConversion"/>
  </si>
  <si>
    <t>종이관련 고서, 민속품 등</t>
    <phoneticPr fontId="2" type="noConversion"/>
  </si>
  <si>
    <t>50~70</t>
    <phoneticPr fontId="2" type="noConversion"/>
  </si>
  <si>
    <t>문화가있는날 50%
65세이상 50%</t>
    <phoneticPr fontId="2" type="noConversion"/>
  </si>
  <si>
    <t xml:space="preserve">장애인, 국가유공자, 
36개월이하 유아 무료 </t>
    <phoneticPr fontId="2" type="noConversion"/>
  </si>
  <si>
    <t>짚풀생활사박물관</t>
    <phoneticPr fontId="2" type="noConversion"/>
  </si>
  <si>
    <t>서울특별시 종로구 성균관로 4길 45</t>
    <phoneticPr fontId="2" type="noConversion"/>
  </si>
  <si>
    <t>02-743-8787</t>
    <phoneticPr fontId="2" type="noConversion"/>
  </si>
  <si>
    <t>1993.01.18</t>
    <phoneticPr fontId="2" type="noConversion"/>
  </si>
  <si>
    <t>서울-사립12-1993-05호</t>
    <phoneticPr fontId="2" type="noConversion"/>
  </si>
  <si>
    <t>www.jipul.com</t>
    <phoneticPr fontId="2" type="noConversion"/>
  </si>
  <si>
    <t>짚풀, 농기구, 민속품, 민속자료</t>
    <phoneticPr fontId="2" type="noConversion"/>
  </si>
  <si>
    <t>문화가 있는 날(50%) 할인
 65세 이상 경로할인 (20%) 할인
장애인 (20%) 할인</t>
    <phoneticPr fontId="2" type="noConversion"/>
  </si>
  <si>
    <t xml:space="preserve">5세 이하 </t>
    <phoneticPr fontId="2" type="noConversion"/>
  </si>
  <si>
    <t>초전섬유·퀼트박물관</t>
  </si>
  <si>
    <t>서울특별시 중구 퇴계로 18길 66</t>
    <phoneticPr fontId="2" type="noConversion"/>
  </si>
  <si>
    <t>02-753-4075</t>
  </si>
  <si>
    <t>1998.10.27</t>
    <phoneticPr fontId="2" type="noConversion"/>
  </si>
  <si>
    <t>1999.06.17</t>
  </si>
  <si>
    <t>서울-사립12-1999-03호</t>
  </si>
  <si>
    <t>www.jculture.co.kr/museum</t>
  </si>
  <si>
    <t xml:space="preserve">한국전통복식, 전통자수, 조각보, 해외전통복식, 해외퀼트 및 섬유예술품, 세계민속복식인형 </t>
  </si>
  <si>
    <t>10:00 -17:00</t>
  </si>
  <si>
    <t>경로, 장애우, 군인, 국가유공자, 문화의 날(50%할인)</t>
  </si>
  <si>
    <t>2020 박물관 문화가 있는 날, 박물관 주간, 365종로구창의버스, 청소년의 멘토KB노닐기,아름다운 종로 나들이 사업 참여시 무료</t>
    <phoneticPr fontId="2" type="noConversion"/>
  </si>
  <si>
    <t>춘원당한의약박물관</t>
    <phoneticPr fontId="2" type="noConversion"/>
  </si>
  <si>
    <t>서울특별시 종로구 돈화문로9길 27</t>
    <phoneticPr fontId="2" type="noConversion"/>
  </si>
  <si>
    <t>02-3672-2005</t>
    <phoneticPr fontId="2" type="noConversion"/>
  </si>
  <si>
    <t>2008.11.02</t>
    <phoneticPr fontId="2" type="noConversion"/>
  </si>
  <si>
    <t>서울-사립12-2008-12호</t>
    <phoneticPr fontId="2" type="noConversion"/>
  </si>
  <si>
    <t>www.cwdmuseum.com</t>
    <phoneticPr fontId="2" type="noConversion"/>
  </si>
  <si>
    <t>의약기, 민속품 등</t>
    <phoneticPr fontId="2" type="noConversion"/>
  </si>
  <si>
    <t>문화가 있는 날, 경로, 군인, 장애인</t>
    <phoneticPr fontId="2" type="noConversion"/>
  </si>
  <si>
    <t>서울시박물관활성화사업, 종로구 박물관 나들이, 종로구 한복축제 무료</t>
    <phoneticPr fontId="2" type="noConversion"/>
  </si>
  <si>
    <t>코리아나 화장박물관</t>
  </si>
  <si>
    <t>서울특별시 강남구 언주로 827</t>
    <phoneticPr fontId="2" type="noConversion"/>
  </si>
  <si>
    <t>02-547-9177</t>
  </si>
  <si>
    <t>2003.11.20</t>
    <phoneticPr fontId="2" type="noConversion"/>
  </si>
  <si>
    <t>2004.08.11</t>
    <phoneticPr fontId="2" type="noConversion"/>
  </si>
  <si>
    <t>서울-사립12-2004-03호</t>
    <phoneticPr fontId="2" type="noConversion"/>
  </si>
  <si>
    <t>www.spacec.co.kr</t>
  </si>
  <si>
    <t>초조본대반야바라밀다경 외 2점</t>
  </si>
  <si>
    <t>국보 1점
보물 2점</t>
  </si>
  <si>
    <t>(하)10:00-19:00
(동)10:00-18:00</t>
  </si>
  <si>
    <t>25~40</t>
  </si>
  <si>
    <t>10인이상 1000원 할인
예술인 패스
문화N티켓 할인</t>
  </si>
  <si>
    <t>65세 이상, 장애인, 7세 이하</t>
  </si>
  <si>
    <t>16~30</t>
  </si>
  <si>
    <t>10인이상 1000원 할인
예술인 패스</t>
  </si>
  <si>
    <t>탄허기념불교박물관</t>
  </si>
  <si>
    <t>서울특별시 강남구 밤고개로14길 13-51</t>
    <phoneticPr fontId="2" type="noConversion"/>
  </si>
  <si>
    <t>02-445-8486</t>
  </si>
  <si>
    <t>2010.11.26</t>
  </si>
  <si>
    <t>2010.11.17</t>
    <phoneticPr fontId="2" type="noConversion"/>
  </si>
  <si>
    <t>서울-사립12-2010-04호</t>
    <phoneticPr fontId="2" type="noConversion"/>
  </si>
  <si>
    <t>http://www.tanheo.org/</t>
  </si>
  <si>
    <t>서지,금석탁본,서지탁본,도자기,고서적,병풍</t>
  </si>
  <si>
    <t>연3회</t>
  </si>
  <si>
    <t>구로구</t>
    <phoneticPr fontId="2" type="noConversion"/>
  </si>
  <si>
    <t>평강성서유물박물관</t>
    <phoneticPr fontId="2" type="noConversion"/>
  </si>
  <si>
    <t>서울특별시 구로구 오류로8라길 44</t>
    <phoneticPr fontId="2" type="noConversion"/>
  </si>
  <si>
    <t>02-2686-9496</t>
  </si>
  <si>
    <t>1998.11.07</t>
    <phoneticPr fontId="2" type="noConversion"/>
  </si>
  <si>
    <t>1999.03.23</t>
    <phoneticPr fontId="2" type="noConversion"/>
  </si>
  <si>
    <t>서울-사립12-1999-02호</t>
  </si>
  <si>
    <t>http://www.apm.or.kr/</t>
  </si>
  <si>
    <t>약 30대/ 모름</t>
    <phoneticPr fontId="2" type="noConversion"/>
  </si>
  <si>
    <t>토기류, 청동, 유리 등</t>
    <phoneticPr fontId="2" type="noConversion"/>
  </si>
  <si>
    <t>13:00-17:00</t>
    <phoneticPr fontId="2" type="noConversion"/>
  </si>
  <si>
    <t>중-1,000
고-2,000</t>
    <phoneticPr fontId="2" type="noConversion"/>
  </si>
  <si>
    <t>7세 이하 어린이, 장애우 및 65세 이상 무료</t>
    <phoneticPr fontId="2" type="noConversion"/>
  </si>
  <si>
    <t>피규어뮤지엄W</t>
  </si>
  <si>
    <t>서울특별시 강남구 선릉로158길 3</t>
    <phoneticPr fontId="2" type="noConversion"/>
  </si>
  <si>
    <t>02-512-8865</t>
  </si>
  <si>
    <t>2015.02.28</t>
  </si>
  <si>
    <t>2015.11.02</t>
  </si>
  <si>
    <t>서울-사립12-2015-08호</t>
    <phoneticPr fontId="2" type="noConversion"/>
  </si>
  <si>
    <t>http://www.figuremuseumw.co.kr</t>
  </si>
  <si>
    <t>3회이상/1년</t>
  </si>
  <si>
    <t>10/103.91</t>
  </si>
  <si>
    <t>피규어</t>
  </si>
  <si>
    <t>장애인 할인</t>
  </si>
  <si>
    <t>36개월 미만</t>
  </si>
  <si>
    <t xml:space="preserve">한국가구박물관 </t>
    <phoneticPr fontId="2" type="noConversion"/>
  </si>
  <si>
    <t>서울특별시 성북구 대사관로 121(성북동)</t>
    <phoneticPr fontId="2" type="noConversion"/>
  </si>
  <si>
    <t>02-745-0181</t>
    <phoneticPr fontId="2" type="noConversion"/>
  </si>
  <si>
    <t>2009.09.01</t>
    <phoneticPr fontId="2" type="noConversion"/>
  </si>
  <si>
    <t>1993.09.28</t>
    <phoneticPr fontId="2" type="noConversion"/>
  </si>
  <si>
    <t>서울-사립12-1993-10호</t>
    <phoneticPr fontId="2" type="noConversion"/>
  </si>
  <si>
    <t>www.kofum.com</t>
    <phoneticPr fontId="2" type="noConversion"/>
  </si>
  <si>
    <t>목가구, 목기</t>
    <phoneticPr fontId="2" type="noConversion"/>
  </si>
  <si>
    <t>50%할인: 성북구주민, 초중고학생,
장애인</t>
    <phoneticPr fontId="2" type="noConversion"/>
  </si>
  <si>
    <t>상설전시료에 포함</t>
    <phoneticPr fontId="2" type="noConversion"/>
  </si>
  <si>
    <t>한국광고박물관</t>
    <phoneticPr fontId="2" type="noConversion"/>
  </si>
  <si>
    <t>서울특별시 송파구 올림픽로35길 137 한국광고문화회관 3층</t>
    <phoneticPr fontId="2" type="noConversion"/>
  </si>
  <si>
    <t>02-2144-0116</t>
    <phoneticPr fontId="2" type="noConversion"/>
  </si>
  <si>
    <t>2008.11.07</t>
    <phoneticPr fontId="2" type="noConversion"/>
  </si>
  <si>
    <t>2012.02.15</t>
    <phoneticPr fontId="2" type="noConversion"/>
  </si>
  <si>
    <t>서울-사립12-2012-01호</t>
    <phoneticPr fontId="2" type="noConversion"/>
  </si>
  <si>
    <t>https://www.kobaco.co.kr/site/admuseum/home</t>
    <phoneticPr fontId="2" type="noConversion"/>
  </si>
  <si>
    <t>중앙 및 개별</t>
    <phoneticPr fontId="2" type="noConversion"/>
  </si>
  <si>
    <t>광고 관련 근현대 유물
(디지털자료, 서재류, 철제류 등)</t>
    <phoneticPr fontId="2" type="noConversion"/>
  </si>
  <si>
    <t>한국금융사박물관</t>
    <phoneticPr fontId="2" type="noConversion"/>
  </si>
  <si>
    <t>서울특별시 중구 세종대로 135-5</t>
    <phoneticPr fontId="2" type="noConversion"/>
  </si>
  <si>
    <t>02-2152-7677</t>
    <phoneticPr fontId="2" type="noConversion"/>
  </si>
  <si>
    <t>1997.03.27</t>
  </si>
  <si>
    <t>2006.04.17</t>
  </si>
  <si>
    <t>서울-사립12-2006-03호</t>
    <phoneticPr fontId="2" type="noConversion"/>
  </si>
  <si>
    <t>www.beautifulshinhan.co.kr</t>
    <phoneticPr fontId="2" type="noConversion"/>
  </si>
  <si>
    <t>고문서, 화폐, 통장 등</t>
  </si>
  <si>
    <t>한국색동박물관</t>
    <phoneticPr fontId="2" type="noConversion"/>
  </si>
  <si>
    <t>서울특별시 종로구율곡로10길85-7</t>
    <phoneticPr fontId="2" type="noConversion"/>
  </si>
  <si>
    <t>02-765-9286</t>
    <phoneticPr fontId="2" type="noConversion"/>
  </si>
  <si>
    <t>2014.03.01</t>
    <phoneticPr fontId="2" type="noConversion"/>
  </si>
  <si>
    <t>2015.04.30</t>
    <phoneticPr fontId="2" type="noConversion"/>
  </si>
  <si>
    <t>서울-사립21-2015-03호</t>
    <phoneticPr fontId="2" type="noConversion"/>
  </si>
  <si>
    <t>www.saekdongmuseum.com</t>
    <phoneticPr fontId="2" type="noConversion"/>
  </si>
  <si>
    <t>3-4회/1년</t>
    <phoneticPr fontId="2" type="noConversion"/>
  </si>
  <si>
    <t>색동 한복, 민속품, 장신구, 목가구 등</t>
    <phoneticPr fontId="2" type="noConversion"/>
  </si>
  <si>
    <t>10:30-18:00</t>
    <phoneticPr fontId="2" type="noConversion"/>
  </si>
  <si>
    <t>한국은행 화폐박물관</t>
    <phoneticPr fontId="2" type="noConversion"/>
  </si>
  <si>
    <t>서울특별시 중구 남대문로 39</t>
    <phoneticPr fontId="2" type="noConversion"/>
  </si>
  <si>
    <t>02-759-4881</t>
    <phoneticPr fontId="2" type="noConversion"/>
  </si>
  <si>
    <t>2001.06.12</t>
    <phoneticPr fontId="2" type="noConversion"/>
  </si>
  <si>
    <t>2003.06.23</t>
    <phoneticPr fontId="2" type="noConversion"/>
  </si>
  <si>
    <t>서울-사립12-2003-03호</t>
    <phoneticPr fontId="2" type="noConversion"/>
  </si>
  <si>
    <t>www.bok.or.kr</t>
    <phoneticPr fontId="2" type="noConversion"/>
  </si>
  <si>
    <t>고화폐 등</t>
    <phoneticPr fontId="2" type="noConversion"/>
  </si>
  <si>
    <t xml:space="preserve"> </t>
  </si>
  <si>
    <t>한국잡지박물관</t>
    <phoneticPr fontId="2" type="noConversion"/>
  </si>
  <si>
    <t>서울특별시 영등포구 여의대방로 67길 11 잡지회관 지하1층</t>
    <phoneticPr fontId="2" type="noConversion"/>
  </si>
  <si>
    <t>02-360-0041</t>
  </si>
  <si>
    <t>2002.03.21</t>
    <phoneticPr fontId="2" type="noConversion"/>
  </si>
  <si>
    <t>1993.07.21</t>
    <phoneticPr fontId="2" type="noConversion"/>
  </si>
  <si>
    <t>서울-사립12-1993-08호</t>
    <phoneticPr fontId="2" type="noConversion"/>
  </si>
  <si>
    <t>http://museum.magazine.or.kr/</t>
    <phoneticPr fontId="2" type="noConversion"/>
  </si>
  <si>
    <t>약20(대)</t>
  </si>
  <si>
    <t>도서</t>
    <phoneticPr fontId="2" type="noConversion"/>
  </si>
  <si>
    <t>한국천주교순교자박물관</t>
    <phoneticPr fontId="2" type="noConversion"/>
  </si>
  <si>
    <t>서울시 마포구 토정로 6(합정동)</t>
    <phoneticPr fontId="2" type="noConversion"/>
  </si>
  <si>
    <t>02-3142-4504</t>
    <phoneticPr fontId="2" type="noConversion"/>
  </si>
  <si>
    <t>1967.10.21</t>
    <phoneticPr fontId="2" type="noConversion"/>
  </si>
  <si>
    <t>2008.08.19</t>
    <phoneticPr fontId="2" type="noConversion"/>
  </si>
  <si>
    <t>서울-사립12-2008-08호</t>
  </si>
  <si>
    <t>http://www.jeoldusan.or.kr/renew/museum1.php</t>
    <phoneticPr fontId="2" type="noConversion"/>
  </si>
  <si>
    <t>1~2회/1년</t>
  </si>
  <si>
    <t>천주교 사료 및  전례용품 등</t>
  </si>
  <si>
    <t>연1~2회</t>
    <phoneticPr fontId="2" type="noConversion"/>
  </si>
  <si>
    <t>09:30-17:00</t>
  </si>
  <si>
    <t xml:space="preserve"> 1. 10인 미만인 경우 자율
  2. 10인 이상의 경우 징수(1,000원)</t>
    <phoneticPr fontId="2" type="noConversion"/>
  </si>
  <si>
    <t>10인 이상 단체 사전 예약시 무료</t>
    <phoneticPr fontId="2" type="noConversion"/>
  </si>
  <si>
    <t>1. 천주교단체
 2. 지역주민
 3. 경로(70세 이상)
4. 미취학아동</t>
    <phoneticPr fontId="2" type="noConversion"/>
  </si>
  <si>
    <t>1. 천주교단체
 2. 지역주민
 3. 경로(70세 이상)
4. 미취학아동</t>
  </si>
  <si>
    <t>한국현대문학관</t>
    <phoneticPr fontId="2" type="noConversion"/>
  </si>
  <si>
    <t>서울특별시 중구 동호로 268</t>
    <phoneticPr fontId="2" type="noConversion"/>
  </si>
  <si>
    <t>02-2277-4857</t>
  </si>
  <si>
    <t>1997.11.08</t>
    <phoneticPr fontId="2" type="noConversion"/>
  </si>
  <si>
    <t>2013.12.24</t>
    <phoneticPr fontId="2" type="noConversion"/>
  </si>
  <si>
    <t>서울-사립12-2013-09호</t>
    <phoneticPr fontId="2" type="noConversion"/>
  </si>
  <si>
    <t>www.kmlm.or.kr</t>
    <phoneticPr fontId="2" type="noConversion"/>
  </si>
  <si>
    <t>토 10:00-12:00
일요일 휴관</t>
  </si>
  <si>
    <t>65세이상, 장애인 무료</t>
    <phoneticPr fontId="2" type="noConversion"/>
  </si>
  <si>
    <t>65세 이상, 장애인</t>
    <phoneticPr fontId="2" type="noConversion"/>
  </si>
  <si>
    <t>한무숙문학관</t>
    <phoneticPr fontId="2" type="noConversion"/>
  </si>
  <si>
    <t>서울특별시 종로구 혜화로 9길 20</t>
    <phoneticPr fontId="2" type="noConversion"/>
  </si>
  <si>
    <t>02-762-3093</t>
    <phoneticPr fontId="2" type="noConversion"/>
  </si>
  <si>
    <t>1993.02.01</t>
    <phoneticPr fontId="2" type="noConversion"/>
  </si>
  <si>
    <t>2010.03.18</t>
    <phoneticPr fontId="2" type="noConversion"/>
  </si>
  <si>
    <t>서울-사립12-2010-02호</t>
  </si>
  <si>
    <t>www.hahnmoosook.com</t>
    <phoneticPr fontId="2" type="noConversion"/>
  </si>
  <si>
    <t>원고류, 서적류등</t>
    <phoneticPr fontId="2" type="noConversion"/>
  </si>
  <si>
    <t>한익환서울아트박물관</t>
    <phoneticPr fontId="2" type="noConversion"/>
  </si>
  <si>
    <t>서울특별시 용산구 한남대로 108(한남동)</t>
    <phoneticPr fontId="2" type="noConversion"/>
  </si>
  <si>
    <t>02-796-0100</t>
  </si>
  <si>
    <t>2012.04.20</t>
    <phoneticPr fontId="2" type="noConversion"/>
  </si>
  <si>
    <t>2012.06.15</t>
    <phoneticPr fontId="2" type="noConversion"/>
  </si>
  <si>
    <t>서울-사립12-2012-02호</t>
    <phoneticPr fontId="2" type="noConversion"/>
  </si>
  <si>
    <t>blog.daum.net/hansam2012
blog.naver.com/hansam2006</t>
    <phoneticPr fontId="2" type="noConversion"/>
  </si>
  <si>
    <t>도자기. 사진. 기타</t>
    <phoneticPr fontId="2" type="noConversion"/>
  </si>
  <si>
    <t>연8회</t>
  </si>
  <si>
    <t>혜곡최순우기념관</t>
    <phoneticPr fontId="2" type="noConversion"/>
  </si>
  <si>
    <t>서울특별시 성북구 성북로15길 9</t>
    <phoneticPr fontId="2" type="noConversion"/>
  </si>
  <si>
    <t>02-3675-3401</t>
    <phoneticPr fontId="2" type="noConversion"/>
  </si>
  <si>
    <t>2004.04.10</t>
    <phoneticPr fontId="2" type="noConversion"/>
  </si>
  <si>
    <t>서울-사립21-2006-07호</t>
    <phoneticPr fontId="2" type="noConversion"/>
  </si>
  <si>
    <t>www.choisunu.com</t>
    <phoneticPr fontId="2" type="noConversion"/>
  </si>
  <si>
    <t>민속품, 예술품 등</t>
    <phoneticPr fontId="2" type="noConversion"/>
  </si>
  <si>
    <t>최순우 옛집</t>
    <phoneticPr fontId="2" type="noConversion"/>
  </si>
  <si>
    <t>등록문화재(1점)</t>
    <phoneticPr fontId="2" type="noConversion"/>
  </si>
  <si>
    <t>호림박물관 신림본관</t>
  </si>
  <si>
    <t>서울특별시 관악구 남부순환로 152길 53</t>
    <phoneticPr fontId="2" type="noConversion"/>
  </si>
  <si>
    <t>02-858-2500</t>
  </si>
  <si>
    <t>1982.10.20</t>
  </si>
  <si>
    <t>서울-사립12-1993-06호</t>
    <phoneticPr fontId="2" type="noConversion"/>
  </si>
  <si>
    <t>www.horimmuseum.org</t>
  </si>
  <si>
    <t>고고, 민속품, 현대품 등</t>
  </si>
  <si>
    <t>분청사기박지연어문편병 등</t>
  </si>
  <si>
    <t>국보8건, 보물54건
시지정문화재 11건</t>
  </si>
  <si>
    <t>일반
25%</t>
  </si>
  <si>
    <t>청소년단체 50%
아이콤 무료</t>
    <phoneticPr fontId="10" type="noConversion"/>
  </si>
  <si>
    <t xml:space="preserve"> 장애우, 미취학아동,
매달 마지막주 수요일 </t>
  </si>
  <si>
    <t>아이콤 무료</t>
  </si>
  <si>
    <t>호림박물관 신사분관</t>
  </si>
  <si>
    <t>서울특별시 강남구 도산대로 317</t>
    <phoneticPr fontId="2" type="noConversion"/>
  </si>
  <si>
    <t>2009.06.19</t>
    <phoneticPr fontId="2" type="noConversion"/>
  </si>
  <si>
    <t>본관등록</t>
  </si>
  <si>
    <t>10:30-18:00</t>
  </si>
  <si>
    <t>일반
37.5%</t>
  </si>
  <si>
    <t>경로
37.5%</t>
    <phoneticPr fontId="10" type="noConversion"/>
  </si>
  <si>
    <t>청소년단체 40%
아이콤 무료</t>
    <phoneticPr fontId="10" type="noConversion"/>
  </si>
  <si>
    <t xml:space="preserve"> 장애우, 미취학아동,
매달 마지막주 목요일 </t>
    <phoneticPr fontId="10" type="noConversion"/>
  </si>
  <si>
    <t>경로
37.5%</t>
  </si>
  <si>
    <t xml:space="preserve">  미취학아동, 
매달 마지막주 목요일 </t>
  </si>
  <si>
    <t>화정박물관</t>
    <phoneticPr fontId="2" type="noConversion"/>
  </si>
  <si>
    <t>서울특별시 종로구 평창8길 3</t>
    <phoneticPr fontId="2" type="noConversion"/>
  </si>
  <si>
    <t>02-2075-0114</t>
    <phoneticPr fontId="2" type="noConversion"/>
  </si>
  <si>
    <t>1999.09.16</t>
    <phoneticPr fontId="2" type="noConversion"/>
  </si>
  <si>
    <t>1999.09.10</t>
    <phoneticPr fontId="2" type="noConversion"/>
  </si>
  <si>
    <t>서울-사립12-1999-06호</t>
    <phoneticPr fontId="2" type="noConversion"/>
  </si>
  <si>
    <t>www.hjmuseum.org</t>
    <phoneticPr fontId="2" type="noConversion"/>
  </si>
  <si>
    <t>상설/기획/특별전시실 구별없음(전시에 따라 유동적으로 사용)</t>
    <phoneticPr fontId="2" type="noConversion"/>
  </si>
  <si>
    <t>서화/공예 등</t>
    <phoneticPr fontId="2" type="noConversion"/>
  </si>
  <si>
    <t xml:space="preserve">2020년 12월 기준 33점 </t>
    <phoneticPr fontId="2" type="noConversion"/>
  </si>
  <si>
    <t>고려시대범종/윤산군이탁백자음각묘지</t>
    <phoneticPr fontId="2" type="noConversion"/>
  </si>
  <si>
    <t>시도지정 문화재 2건 4점(고려시대 범종 1건 1점/윤산군이탁백자음각묘지 1건 3점)</t>
    <phoneticPr fontId="2" type="noConversion"/>
  </si>
  <si>
    <t>20인이상 성인 및 청소년 1000원 할인</t>
    <phoneticPr fontId="2" type="noConversion"/>
  </si>
  <si>
    <t>24세 이하/학생증(대학생/대학원생) 소지자</t>
    <phoneticPr fontId="2" type="noConversion"/>
  </si>
  <si>
    <t>장애인</t>
    <phoneticPr fontId="2" type="noConversion"/>
  </si>
  <si>
    <t>20인 이상의 경우 30%</t>
    <phoneticPr fontId="2" type="noConversion"/>
  </si>
  <si>
    <t>서울 사립 총계</t>
    <phoneticPr fontId="2" type="noConversion"/>
  </si>
  <si>
    <t>대학</t>
    <phoneticPr fontId="2" type="noConversion"/>
  </si>
  <si>
    <t>건국대학교박물관</t>
    <phoneticPr fontId="2" type="noConversion"/>
  </si>
  <si>
    <t>서울특별시 광진구 능동로 120</t>
    <phoneticPr fontId="2" type="noConversion"/>
  </si>
  <si>
    <t>02-450-3881</t>
    <phoneticPr fontId="2" type="noConversion"/>
  </si>
  <si>
    <t>1963.03.01</t>
  </si>
  <si>
    <t>2001.06.11</t>
    <phoneticPr fontId="2" type="noConversion"/>
  </si>
  <si>
    <t>서울-대학11-2001-07호</t>
    <phoneticPr fontId="2" type="noConversion"/>
  </si>
  <si>
    <t>http://museum.konkuk.ac.kr/</t>
  </si>
  <si>
    <t>학교시설이용</t>
    <phoneticPr fontId="2" type="noConversion"/>
  </si>
  <si>
    <t>학교시설이용</t>
  </si>
  <si>
    <t>고서, 고문서, 서화, 도자, 민속품 등</t>
  </si>
  <si>
    <t>동국정운, 이이남매화회문기, 구 서북학회회관, 도정궁 경원당</t>
  </si>
  <si>
    <t>국보 1건 1점,
보물 1건 1점,
등록문화재 1건 1점
서울시 민속문화재 1건 1점</t>
    <phoneticPr fontId="2" type="noConversion"/>
  </si>
  <si>
    <t>경희대학교 자연사박물관</t>
    <phoneticPr fontId="2" type="noConversion"/>
  </si>
  <si>
    <t>서울특별시 동대문구 경희대로 26</t>
    <phoneticPr fontId="2" type="noConversion"/>
  </si>
  <si>
    <t>02-961-0142</t>
  </si>
  <si>
    <t>1978.06.13</t>
  </si>
  <si>
    <t>2005.06.24</t>
  </si>
  <si>
    <t>서울-대학11-2005-05호</t>
  </si>
  <si>
    <t>https://nhm.khu.ac.kr/</t>
  </si>
  <si>
    <t>자연사 생물 등</t>
  </si>
  <si>
    <t>천연기념물 181점</t>
  </si>
  <si>
    <t>경희대학교 중앙박물관</t>
    <phoneticPr fontId="2" type="noConversion"/>
  </si>
  <si>
    <t>02-961-0141</t>
    <phoneticPr fontId="2" type="noConversion"/>
  </si>
  <si>
    <t>1955.10.01</t>
  </si>
  <si>
    <t>서울-대학11-2001-04호</t>
    <phoneticPr fontId="2" type="noConversion"/>
  </si>
  <si>
    <t>http://museum.khu.ac.kr</t>
  </si>
  <si>
    <t>학교부지공용</t>
    <phoneticPr fontId="2" type="noConversion"/>
  </si>
  <si>
    <t>고려대학교박물관</t>
    <phoneticPr fontId="2" type="noConversion"/>
  </si>
  <si>
    <t>서울특별시 성북구 안암로 145</t>
    <phoneticPr fontId="2" type="noConversion"/>
  </si>
  <si>
    <t>02-3290-1514</t>
    <phoneticPr fontId="2" type="noConversion"/>
  </si>
  <si>
    <t>2001.11.27</t>
    <phoneticPr fontId="2" type="noConversion"/>
  </si>
  <si>
    <t xml:space="preserve">서울-대학12-2001-02호 </t>
  </si>
  <si>
    <t>museum.korea.ac.kr</t>
  </si>
  <si>
    <t xml:space="preserve">개별/중앙
</t>
    <phoneticPr fontId="2" type="noConversion"/>
  </si>
  <si>
    <t>학교주차장</t>
    <phoneticPr fontId="2" type="noConversion"/>
  </si>
  <si>
    <t>고고, 역사, 민속, 고미술, 현대미술, 학교사 등</t>
    <phoneticPr fontId="2" type="noConversion"/>
  </si>
  <si>
    <t>혼천시계 외</t>
    <phoneticPr fontId="2" type="noConversion"/>
  </si>
  <si>
    <t>국보 4점, 보물 11점, 국가민속문화재 24점, 국가등록문화재 2점</t>
    <phoneticPr fontId="2" type="noConversion"/>
  </si>
  <si>
    <t>2    (COVID-19 확산 우려로 해당해 실시하지 않음)</t>
    <phoneticPr fontId="2" type="noConversion"/>
  </si>
  <si>
    <t>10:00-17:00(토요일0</t>
    <phoneticPr fontId="2" type="noConversion"/>
  </si>
  <si>
    <t>국민대학교박물관</t>
    <phoneticPr fontId="2" type="noConversion"/>
  </si>
  <si>
    <t>서울특별시 성북구 정릉로 77, 
국민대학교박물관</t>
    <phoneticPr fontId="2" type="noConversion"/>
  </si>
  <si>
    <t>02-910-4212</t>
    <phoneticPr fontId="2" type="noConversion"/>
  </si>
  <si>
    <t>1973.07.05</t>
    <phoneticPr fontId="2" type="noConversion"/>
  </si>
  <si>
    <t>2000.10.09</t>
    <phoneticPr fontId="2" type="noConversion"/>
  </si>
  <si>
    <t>서울-대학11-2000-01호</t>
    <phoneticPr fontId="2" type="noConversion"/>
  </si>
  <si>
    <t>https://museum.kookmin.ac.kr/</t>
    <phoneticPr fontId="2" type="noConversion"/>
  </si>
  <si>
    <t>(학교주차장이용)</t>
    <phoneticPr fontId="2" type="noConversion"/>
  </si>
  <si>
    <t>고문서, 서화, 도자기, 민속품 등</t>
  </si>
  <si>
    <t>연2-3회
(코로나로인한 1회 진행)</t>
    <phoneticPr fontId="2" type="noConversion"/>
  </si>
  <si>
    <t>덕성여자대학교박물관</t>
    <phoneticPr fontId="2" type="noConversion"/>
  </si>
  <si>
    <t>서울특별시 도봉구 삼양로 144길 33</t>
    <phoneticPr fontId="2" type="noConversion"/>
  </si>
  <si>
    <t>02-901-8132</t>
    <phoneticPr fontId="2" type="noConversion"/>
  </si>
  <si>
    <t>2007.05.10</t>
    <phoneticPr fontId="2" type="noConversion"/>
  </si>
  <si>
    <t>서울-대학11-2007-02호</t>
    <phoneticPr fontId="2" type="noConversion"/>
  </si>
  <si>
    <t>museum.duksung.ac.kr</t>
    <phoneticPr fontId="2" type="noConversion"/>
  </si>
  <si>
    <t>고고, 민속, 미술</t>
    <phoneticPr fontId="2" type="noConversion"/>
  </si>
  <si>
    <t>동국대학교박물관</t>
    <phoneticPr fontId="2" type="noConversion"/>
  </si>
  <si>
    <t>서울특별시 중구 필동로 1길 30</t>
    <phoneticPr fontId="2" type="noConversion"/>
  </si>
  <si>
    <t>02-2260-3723</t>
    <phoneticPr fontId="2" type="noConversion"/>
  </si>
  <si>
    <t>1963.09.01</t>
    <phoneticPr fontId="2" type="noConversion"/>
  </si>
  <si>
    <t>서울-대학11-2001-06호</t>
    <phoneticPr fontId="2" type="noConversion"/>
  </si>
  <si>
    <t>https://dgumuseum.dongguk.edu/</t>
    <phoneticPr fontId="2" type="noConversion"/>
  </si>
  <si>
    <t>대학주차장</t>
    <phoneticPr fontId="2" type="noConversion"/>
  </si>
  <si>
    <t>금속, 석조, 토도, 서화, 목조</t>
    <phoneticPr fontId="2" type="noConversion"/>
  </si>
  <si>
    <t>보협인석탑 등</t>
    <phoneticPr fontId="2" type="noConversion"/>
  </si>
  <si>
    <t>국보2점, 보물8점, 
서울시유형문화재2점</t>
    <phoneticPr fontId="2" type="noConversion"/>
  </si>
  <si>
    <t>동덕여자대학교박물관</t>
    <phoneticPr fontId="2" type="noConversion"/>
  </si>
  <si>
    <t>서울특별시 성북구 화랑로 13길 60(하월곡동)</t>
    <phoneticPr fontId="2" type="noConversion"/>
  </si>
  <si>
    <t>02-940-4231</t>
    <phoneticPr fontId="2" type="noConversion"/>
  </si>
  <si>
    <t>1977.05.27</t>
    <phoneticPr fontId="2" type="noConversion"/>
  </si>
  <si>
    <t>서울-대학12-2020-02호</t>
    <phoneticPr fontId="2" type="noConversion"/>
  </si>
  <si>
    <t>http://museum.dongduk.ac.kr/</t>
    <phoneticPr fontId="2" type="noConversion"/>
  </si>
  <si>
    <t>70권</t>
    <phoneticPr fontId="2" type="noConversion"/>
  </si>
  <si>
    <t>고서, 공예, 민속품 등</t>
    <phoneticPr fontId="2" type="noConversion"/>
  </si>
  <si>
    <t xml:space="preserve"> 동덕여자의숙 태극기</t>
    <phoneticPr fontId="2" type="noConversion"/>
  </si>
  <si>
    <t>국가지정문화재 1점</t>
    <phoneticPr fontId="2" type="noConversion"/>
  </si>
  <si>
    <t xml:space="preserve"> 휴관</t>
    <phoneticPr fontId="2" type="noConversion"/>
  </si>
  <si>
    <t>대학</t>
  </si>
  <si>
    <t>삼육대학교박물관</t>
    <phoneticPr fontId="2" type="noConversion"/>
  </si>
  <si>
    <t>서울특별시 노원구 화랑로 815</t>
    <phoneticPr fontId="2" type="noConversion"/>
  </si>
  <si>
    <t>02-3399-3065</t>
  </si>
  <si>
    <t>2000.10.10</t>
    <phoneticPr fontId="2" type="noConversion"/>
  </si>
  <si>
    <t>2013.02.18</t>
    <phoneticPr fontId="2" type="noConversion"/>
  </si>
  <si>
    <t>서울-대학12-2013-03호</t>
  </si>
  <si>
    <t>https://www.syu.ac.kr/museum/</t>
    <phoneticPr fontId="2" type="noConversion"/>
  </si>
  <si>
    <t>성경고고학, 국내역사유물, 학교교사자료, 자연사유물</t>
  </si>
  <si>
    <t>09:00-17:00</t>
  </si>
  <si>
    <t>상명대학교박물관</t>
    <phoneticPr fontId="2" type="noConversion"/>
  </si>
  <si>
    <t>서울특별시 종로구 평창문화로 151</t>
    <phoneticPr fontId="2" type="noConversion"/>
  </si>
  <si>
    <t>02-781-7920</t>
    <phoneticPr fontId="2" type="noConversion"/>
  </si>
  <si>
    <t>2003.02.28</t>
    <phoneticPr fontId="2" type="noConversion"/>
  </si>
  <si>
    <t>서울-대학12-2003-01호</t>
    <phoneticPr fontId="2" type="noConversion"/>
  </si>
  <si>
    <t>https://museum.smu.ac.kr</t>
    <phoneticPr fontId="2" type="noConversion"/>
  </si>
  <si>
    <t>금속, 도토, 민속품 등</t>
    <phoneticPr fontId="2" type="noConversion"/>
  </si>
  <si>
    <t>서울대학교 치의학대학원 치의학박물관(휴관)</t>
    <phoneticPr fontId="2" type="noConversion"/>
  </si>
  <si>
    <t>서울특별시 종로구 대학로 101</t>
    <phoneticPr fontId="2" type="noConversion"/>
  </si>
  <si>
    <t>02-740-8799</t>
    <phoneticPr fontId="2" type="noConversion"/>
  </si>
  <si>
    <t>2001.12.26</t>
    <phoneticPr fontId="2" type="noConversion"/>
  </si>
  <si>
    <t>2008.04.28</t>
    <phoneticPr fontId="2" type="noConversion"/>
  </si>
  <si>
    <t>서울-대학12-2008-10호</t>
    <phoneticPr fontId="2" type="noConversion"/>
  </si>
  <si>
    <t xml:space="preserve">www.dentmuseum.or.kr </t>
    <phoneticPr fontId="2" type="noConversion"/>
  </si>
  <si>
    <t>48/400</t>
    <phoneticPr fontId="2" type="noConversion"/>
  </si>
  <si>
    <t>치의학 관련 자료</t>
    <phoneticPr fontId="2" type="noConversion"/>
  </si>
  <si>
    <t>코로나로 인한 미운영</t>
    <phoneticPr fontId="2" type="noConversion"/>
  </si>
  <si>
    <t>서울대학교박물관</t>
  </si>
  <si>
    <t>서울특별시 관악구 관악로 1</t>
    <phoneticPr fontId="2" type="noConversion"/>
  </si>
  <si>
    <t>02-880-5333</t>
  </si>
  <si>
    <t>1946.10.15</t>
  </si>
  <si>
    <t>2000.11.20</t>
  </si>
  <si>
    <t>서울-대학11-2000-03호</t>
    <phoneticPr fontId="2" type="noConversion"/>
  </si>
  <si>
    <t>http://museum.snu.ac.kr/</t>
  </si>
  <si>
    <t>5/62.5㎡</t>
    <phoneticPr fontId="2" type="noConversion"/>
  </si>
  <si>
    <t>서화, 고고, 민속품 등</t>
  </si>
  <si>
    <t>곤여만국전도팔폭병풍 등</t>
  </si>
  <si>
    <t>보물5점</t>
  </si>
  <si>
    <t>10:00-17:00
(코로나로 인해 실질적으로는 13:00-17:00)</t>
    <phoneticPr fontId="2" type="noConversion"/>
  </si>
  <si>
    <t>서울시립대학교박물관</t>
    <phoneticPr fontId="2" type="noConversion"/>
  </si>
  <si>
    <t xml:space="preserve">서울특별시 동대문구 서울시립대로 163 </t>
    <phoneticPr fontId="2" type="noConversion"/>
  </si>
  <si>
    <t>02-6490-6586~8</t>
    <phoneticPr fontId="2" type="noConversion"/>
  </si>
  <si>
    <t>1984.09.04</t>
    <phoneticPr fontId="2" type="noConversion"/>
  </si>
  <si>
    <t>서울-대학12-2008-09호</t>
    <phoneticPr fontId="2" type="noConversion"/>
  </si>
  <si>
    <t>근현대사, 도시사, 생활사, 문화사</t>
    <phoneticPr fontId="2" type="noConversion"/>
  </si>
  <si>
    <t>사복시 살곶이 목장지도</t>
    <phoneticPr fontId="2" type="noConversion"/>
  </si>
  <si>
    <t>지정문화재 1점</t>
    <phoneticPr fontId="2" type="noConversion"/>
  </si>
  <si>
    <t>서울여자대학교박물관</t>
    <phoneticPr fontId="2" type="noConversion"/>
  </si>
  <si>
    <t>서울특별시 노원구 화랑로 621 서울여자대학교 50주년기념관 2층</t>
    <phoneticPr fontId="2" type="noConversion"/>
  </si>
  <si>
    <t>02-970-5311</t>
  </si>
  <si>
    <t>1998.09.01</t>
    <phoneticPr fontId="2" type="noConversion"/>
  </si>
  <si>
    <t>2009.10.08</t>
  </si>
  <si>
    <t>서울-대학12-2009-01호</t>
  </si>
  <si>
    <t>http://museum.swu.ac.kr/</t>
  </si>
  <si>
    <t>학교 내 강의실 및 강당 이용</t>
  </si>
  <si>
    <t>교내 편의시설 이용</t>
  </si>
  <si>
    <t>교내 주차장 이용</t>
    <phoneticPr fontId="2" type="noConversion"/>
  </si>
  <si>
    <t>생활사, 교사자료</t>
  </si>
  <si>
    <t>10:00-16:00
(방학 10:00-14:00)</t>
    <phoneticPr fontId="2" type="noConversion"/>
  </si>
  <si>
    <t>성균관대학교박물관</t>
    <phoneticPr fontId="2" type="noConversion"/>
  </si>
  <si>
    <t>서울시 종로구 성균관로 25-2</t>
    <phoneticPr fontId="2" type="noConversion"/>
  </si>
  <si>
    <t>02-760-1216</t>
    <phoneticPr fontId="2" type="noConversion"/>
  </si>
  <si>
    <t>1964.06.22</t>
    <phoneticPr fontId="2" type="noConversion"/>
  </si>
  <si>
    <t>2000.12.30</t>
    <phoneticPr fontId="2" type="noConversion"/>
  </si>
  <si>
    <t>서울-대학11-2000-05호</t>
    <phoneticPr fontId="2" type="noConversion"/>
  </si>
  <si>
    <t>https://swb.skku.edu/museum</t>
    <phoneticPr fontId="2" type="noConversion"/>
  </si>
  <si>
    <t>금속, 토도, 서화, 탁본 등</t>
    <phoneticPr fontId="2" type="noConversion"/>
  </si>
  <si>
    <t>김천리개국공신녹권</t>
    <phoneticPr fontId="2" type="noConversion"/>
  </si>
  <si>
    <t>보물1점</t>
    <phoneticPr fontId="2" type="noConversion"/>
  </si>
  <si>
    <t>성신여자대학교박물관</t>
    <phoneticPr fontId="2" type="noConversion"/>
  </si>
  <si>
    <t>서울특별시 보문로 34다길 2 행정관 3층</t>
    <phoneticPr fontId="2" type="noConversion"/>
  </si>
  <si>
    <t>02-920-7325</t>
  </si>
  <si>
    <t>1966.09.01</t>
    <phoneticPr fontId="2" type="noConversion"/>
  </si>
  <si>
    <t>2000.11.20</t>
    <phoneticPr fontId="2" type="noConversion"/>
  </si>
  <si>
    <t>서울-대학11-2000-04호</t>
    <phoneticPr fontId="2" type="noConversion"/>
  </si>
  <si>
    <t>http://museum.sungshin.ac.kr</t>
    <phoneticPr fontId="2" type="noConversion"/>
  </si>
  <si>
    <t>고지도, 천문도, 고미술, 현대미술 등</t>
    <phoneticPr fontId="2" type="noConversion"/>
  </si>
  <si>
    <t>70여점</t>
    <phoneticPr fontId="2" type="noConversion"/>
  </si>
  <si>
    <t>대동여지도(보물 제850-1호)</t>
    <phoneticPr fontId="2" type="noConversion"/>
  </si>
  <si>
    <t xml:space="preserve">1점 </t>
    <phoneticPr fontId="2" type="noConversion"/>
  </si>
  <si>
    <t>성신여자대학교 자연사박물관</t>
  </si>
  <si>
    <t>서울특별시 강북구 도봉로 76가길 55 A동 지하 1층</t>
    <phoneticPr fontId="2" type="noConversion"/>
  </si>
  <si>
    <t>02-920-2057</t>
    <phoneticPr fontId="2" type="noConversion"/>
  </si>
  <si>
    <t>2011.11.23</t>
    <phoneticPr fontId="2" type="noConversion"/>
  </si>
  <si>
    <t>2017.11.30</t>
    <phoneticPr fontId="2" type="noConversion"/>
  </si>
  <si>
    <t>서울-대학12-2017-05호</t>
    <phoneticPr fontId="2" type="noConversion"/>
  </si>
  <si>
    <t>암석, 광물, 동물표본, 식물표본, 화석 등</t>
    <phoneticPr fontId="2" type="noConversion"/>
  </si>
  <si>
    <t>수리부엉이, 솔부엉이, 칡부엉이, 소적새, 큰소쩍새</t>
    <phoneticPr fontId="2" type="noConversion"/>
  </si>
  <si>
    <t>국가지정문화재(천연기념물) 7점</t>
    <phoneticPr fontId="2" type="noConversion"/>
  </si>
  <si>
    <t>30%할인 : 공연연계관람, 강북구민
50%할인 : 기초생활수급자, 문화가 있는날(매월 마지막 주 수요일)</t>
    <phoneticPr fontId="2" type="noConversion"/>
  </si>
  <si>
    <t>경로(65세 이상), 국가유공자, 장애인(1급~3급, 동반 1인 포함), 단체 인솔교사, 본교학생 및 교직원</t>
    <phoneticPr fontId="2" type="noConversion"/>
  </si>
  <si>
    <t>성신여자대학교 정원박광훈복식박물관</t>
  </si>
  <si>
    <t>서울특별시 강북구 도봉로 76가길 55 A동 1층</t>
    <phoneticPr fontId="2" type="noConversion"/>
  </si>
  <si>
    <t>02-920-2657</t>
    <phoneticPr fontId="2" type="noConversion"/>
  </si>
  <si>
    <t>서울-대학12-2017-06호</t>
    <phoneticPr fontId="2" type="noConversion"/>
  </si>
  <si>
    <t>복식(직물류, 금속류 등)</t>
    <phoneticPr fontId="2" type="noConversion"/>
  </si>
  <si>
    <t>세종대학교박물관</t>
    <phoneticPr fontId="2" type="noConversion"/>
  </si>
  <si>
    <t>서울특별시 광진구 능동로 209</t>
    <phoneticPr fontId="2" type="noConversion"/>
  </si>
  <si>
    <t>02-3408-3876</t>
    <phoneticPr fontId="2" type="noConversion"/>
  </si>
  <si>
    <t>1973.05.05</t>
    <phoneticPr fontId="2" type="noConversion"/>
  </si>
  <si>
    <t>서울-대학11-2001-09호</t>
    <phoneticPr fontId="2" type="noConversion"/>
  </si>
  <si>
    <t>http://museum.sejong.ac.kr</t>
    <phoneticPr fontId="10" type="noConversion"/>
  </si>
  <si>
    <t>복식, 민속품, 토도 등</t>
    <phoneticPr fontId="2" type="noConversion"/>
  </si>
  <si>
    <t>전 고종 패옥 등</t>
    <phoneticPr fontId="2" type="noConversion"/>
  </si>
  <si>
    <t>국가민속문화재 17점</t>
    <phoneticPr fontId="2" type="noConversion"/>
  </si>
  <si>
    <t>숭실대학교 한국기독교박물관</t>
  </si>
  <si>
    <t xml:space="preserve">서울특별시 동작구 상도로 369 </t>
  </si>
  <si>
    <t>02-820-0752</t>
  </si>
  <si>
    <t>1967.10.10</t>
  </si>
  <si>
    <t>2015.01.19</t>
  </si>
  <si>
    <t>서울-대학12-2015-02호</t>
  </si>
  <si>
    <t>http://museum.ssu.ac.kr</t>
  </si>
  <si>
    <t xml:space="preserve">금속, 토도,  서화탁본 등 </t>
  </si>
  <si>
    <t>정문경 등</t>
  </si>
  <si>
    <t>국보 2건 14점
보물 2건 5점
등록문화재 2건 2점</t>
  </si>
  <si>
    <t>10:00-16:30</t>
  </si>
  <si>
    <t>10:00-15:00</t>
  </si>
  <si>
    <t>연세대학교박물관</t>
  </si>
  <si>
    <t>서울특별시 서대문구 연세로 50 
연세대학교 백주년기념관 내</t>
    <phoneticPr fontId="2" type="noConversion"/>
  </si>
  <si>
    <t>02-2123-3340</t>
  </si>
  <si>
    <t>2010.10.24</t>
  </si>
  <si>
    <t>서울-대학11-2005-08호</t>
    <phoneticPr fontId="2" type="noConversion"/>
  </si>
  <si>
    <t>museum.yonsei.ac.kr</t>
  </si>
  <si>
    <t>교내기념품점</t>
  </si>
  <si>
    <t>교내매점</t>
  </si>
  <si>
    <t>교내주차장</t>
  </si>
  <si>
    <t>고고,역사 민속, 미술, 자연사, 학교사 등</t>
  </si>
  <si>
    <t>삼국유사 등</t>
  </si>
  <si>
    <t>국보1건1점, 보물3건3점, 시도지정문화재 4건35점, 등록문화재 2건2점</t>
  </si>
  <si>
    <t>09:30-17:00</t>
    <phoneticPr fontId="2" type="noConversion"/>
  </si>
  <si>
    <t>이화여자대학교박물관</t>
  </si>
  <si>
    <t>서울특별시 서대문구 이화여대길 52</t>
    <phoneticPr fontId="2" type="noConversion"/>
  </si>
  <si>
    <t>02-3277-3152</t>
  </si>
  <si>
    <t>1935.04.06</t>
    <phoneticPr fontId="2" type="noConversion"/>
  </si>
  <si>
    <t>서울-대학11-2000-06호</t>
  </si>
  <si>
    <t>https://museum.ewha.ac.kr</t>
  </si>
  <si>
    <t>4400㎡</t>
  </si>
  <si>
    <t>5,614.9㎡</t>
  </si>
  <si>
    <t xml:space="preserve">고고, 민속품 등 </t>
  </si>
  <si>
    <t>백자철화포도문호, 순화4년명 항아리 등</t>
  </si>
  <si>
    <t>국보 2건 2점
보물 8건 11점
국가민속문화재 3건 3점, 서울시 유형문화재 5건 5점, 등록문화재 1건 1점, 총 19건 22점</t>
  </si>
  <si>
    <t>이화여자대학교 자연사박물관</t>
  </si>
  <si>
    <t>02-3277-4700</t>
  </si>
  <si>
    <t>1969.11.20</t>
  </si>
  <si>
    <t>2001.09.27</t>
  </si>
  <si>
    <t>서울-대학11-2001-10호</t>
  </si>
  <si>
    <t>http://nhm.ewha.ac.kr</t>
  </si>
  <si>
    <t>광물, 암석, 화석, 식물, 무척추동물, 척추동물</t>
  </si>
  <si>
    <t>천연기념물 제197호 크낙새 등</t>
  </si>
  <si>
    <t xml:space="preserve">천연기념물 48종 255점
(포유류 5종 13점
  조류 40종 226점 
곤충류 1종 3점
어류 2종 13점)
</t>
  </si>
  <si>
    <t>한양대학교박물관</t>
    <phoneticPr fontId="2" type="noConversion"/>
  </si>
  <si>
    <t>서울특별시 성동구 왕십리로 222</t>
    <phoneticPr fontId="2" type="noConversion"/>
  </si>
  <si>
    <t>02-2220-1394~6</t>
  </si>
  <si>
    <t>1978.12.01</t>
  </si>
  <si>
    <t>2003.07.29</t>
  </si>
  <si>
    <t>서울-대학11-2003-04호</t>
  </si>
  <si>
    <t>http://museumuf.hanyang.ac.kr/</t>
  </si>
  <si>
    <t>교내기념품점</t>
    <phoneticPr fontId="2" type="noConversion"/>
  </si>
  <si>
    <t>교내매점</t>
    <phoneticPr fontId="2" type="noConversion"/>
  </si>
  <si>
    <t>고고, 민속, 미술품 등</t>
    <phoneticPr fontId="2" type="noConversion"/>
  </si>
  <si>
    <t>아날로그 전자계산기3호기(이만영 컴퓨터)</t>
    <phoneticPr fontId="2" type="noConversion"/>
  </si>
  <si>
    <t>홍익대학교박물관</t>
    <phoneticPr fontId="2" type="noConversion"/>
  </si>
  <si>
    <t>서울특별시 마포구 와우산로 94 홍익대학교 문헌관 3층</t>
    <phoneticPr fontId="2" type="noConversion"/>
  </si>
  <si>
    <t>02-320-1323</t>
    <phoneticPr fontId="2" type="noConversion"/>
  </si>
  <si>
    <t>1967.02.01</t>
    <phoneticPr fontId="2" type="noConversion"/>
  </si>
  <si>
    <t>2012.11.26</t>
  </si>
  <si>
    <t>서울-대학12-2012004호</t>
  </si>
  <si>
    <t>http://museum.hongik.ac.kr</t>
  </si>
  <si>
    <t xml:space="preserve">고고, 민속품,근현대회화,자기 등 </t>
  </si>
  <si>
    <t>안중근유묵,의령남씨가전화첩</t>
  </si>
  <si>
    <t>보물1건,지정문화재1건</t>
  </si>
  <si>
    <t>숙명여자대학교박물관</t>
    <phoneticPr fontId="2" type="noConversion"/>
  </si>
  <si>
    <t>서울특별시 용산구 청파로 47길 100</t>
    <phoneticPr fontId="2" type="noConversion"/>
  </si>
  <si>
    <t>02-710-9134</t>
  </si>
  <si>
    <t>1971.06.10</t>
  </si>
  <si>
    <t>2000.10.09</t>
  </si>
  <si>
    <t>서울-대학11-2000-02호</t>
    <phoneticPr fontId="2" type="noConversion"/>
  </si>
  <si>
    <t>http://www.sookmyung.ac.kr/museum/index.do</t>
  </si>
  <si>
    <t>근사록 등</t>
  </si>
  <si>
    <t>보물 2점, 국가민속문화재 64점, 서울시지정문화재 2점</t>
  </si>
  <si>
    <t>숙명여자대학교 정영양자수박물관</t>
  </si>
  <si>
    <t>2004.05.11</t>
  </si>
  <si>
    <t>2004.08.11</t>
  </si>
  <si>
    <t>서울-대학12-2004-04호</t>
    <phoneticPr fontId="2" type="noConversion"/>
  </si>
  <si>
    <t>http://www.sookmyung.ac.kr/chungyoungyang/index.do</t>
  </si>
  <si>
    <t>경희대학교 한의학역사박물관</t>
    <phoneticPr fontId="2" type="noConversion"/>
  </si>
  <si>
    <t>서울특별시 동대문구 경희대로 26 경희대학교 168호 한의학역사박물관</t>
    <phoneticPr fontId="2" type="noConversion"/>
  </si>
  <si>
    <t>02-961-2274</t>
    <phoneticPr fontId="2" type="noConversion"/>
  </si>
  <si>
    <t>2000.03.02</t>
    <phoneticPr fontId="2" type="noConversion"/>
  </si>
  <si>
    <t>2007.07.12</t>
    <phoneticPr fontId="2" type="noConversion"/>
  </si>
  <si>
    <t>서울-대학12-2007-05호</t>
    <phoneticPr fontId="2" type="noConversion"/>
  </si>
  <si>
    <t>한의학관련유물 지류, 금속, 목재</t>
    <phoneticPr fontId="2" type="noConversion"/>
  </si>
  <si>
    <t>청강 김영훈진료기록물</t>
    <phoneticPr fontId="2" type="noConversion"/>
  </si>
  <si>
    <t>977점</t>
    <phoneticPr fontId="2" type="noConversion"/>
  </si>
  <si>
    <t>서울 대학 총계</t>
    <phoneticPr fontId="2" type="noConversion"/>
  </si>
  <si>
    <t>서울 총계</t>
    <phoneticPr fontId="2" type="noConversion"/>
  </si>
  <si>
    <t>부산</t>
    <phoneticPr fontId="2" type="noConversion"/>
  </si>
  <si>
    <t>남구</t>
    <phoneticPr fontId="2" type="noConversion"/>
  </si>
  <si>
    <t>국립일제강제동원역사관</t>
    <phoneticPr fontId="2" type="noConversion"/>
  </si>
  <si>
    <t>부산광역시 남구 홍곡로 320번길 100</t>
    <phoneticPr fontId="2" type="noConversion"/>
  </si>
  <si>
    <t>051-629-8600</t>
    <phoneticPr fontId="2" type="noConversion"/>
  </si>
  <si>
    <t>2015.12.10</t>
    <phoneticPr fontId="2" type="noConversion"/>
  </si>
  <si>
    <t>2016.07.11</t>
    <phoneticPr fontId="2" type="noConversion"/>
  </si>
  <si>
    <t>국립12-2016-08호</t>
  </si>
  <si>
    <t>http://museum.ilje.or.kr</t>
    <phoneticPr fontId="2" type="noConversion"/>
  </si>
  <si>
    <t>사진, 문서, 직물, 금속 등</t>
    <phoneticPr fontId="2" type="noConversion"/>
  </si>
  <si>
    <t>영도구</t>
    <phoneticPr fontId="2" type="noConversion"/>
  </si>
  <si>
    <t>국립해양박물관</t>
    <phoneticPr fontId="2" type="noConversion"/>
  </si>
  <si>
    <t>부산광역시 영도구 해양로 301번길 45</t>
    <phoneticPr fontId="2" type="noConversion"/>
  </si>
  <si>
    <t>051-309-1900</t>
    <phoneticPr fontId="2" type="noConversion"/>
  </si>
  <si>
    <t>2012.07.09</t>
    <phoneticPr fontId="2" type="noConversion"/>
  </si>
  <si>
    <t>2012.05.21</t>
    <phoneticPr fontId="2" type="noConversion"/>
  </si>
  <si>
    <t>국립11-2012-01호</t>
    <phoneticPr fontId="2" type="noConversion"/>
  </si>
  <si>
    <t>www.knmm.or.kr</t>
    <phoneticPr fontId="2" type="noConversion"/>
  </si>
  <si>
    <t>지류, 금속류, 목재류 등 해양자료</t>
  </si>
  <si>
    <t>백자철화운룡문호 등</t>
  </si>
  <si>
    <t>시지정 8점, 유네스코 등재 4점</t>
    <phoneticPr fontId="2" type="noConversion"/>
  </si>
  <si>
    <t>부산 국립 총계</t>
    <phoneticPr fontId="2" type="noConversion"/>
  </si>
  <si>
    <t xml:space="preserve">부산 </t>
    <phoneticPr fontId="2" type="noConversion"/>
  </si>
  <si>
    <t>미등록</t>
    <phoneticPr fontId="2" type="noConversion"/>
  </si>
  <si>
    <t>동삼동패총전시관</t>
    <phoneticPr fontId="2" type="noConversion"/>
  </si>
  <si>
    <t>부산광역시 영도구 태종로 729</t>
    <phoneticPr fontId="2" type="noConversion"/>
  </si>
  <si>
    <t>051-403-1193</t>
    <phoneticPr fontId="2" type="noConversion"/>
  </si>
  <si>
    <t>2002.04.24</t>
    <phoneticPr fontId="2" type="noConversion"/>
  </si>
  <si>
    <t>https://museum.busan.go.kr/dongsam/index</t>
    <phoneticPr fontId="2" type="noConversion"/>
  </si>
  <si>
    <t>자체 소장유물 없음
(부산박물관, 복천박물관 소장유물 이관 전시)</t>
    <phoneticPr fontId="2" type="noConversion"/>
  </si>
  <si>
    <t>동래구</t>
    <phoneticPr fontId="2" type="noConversion"/>
  </si>
  <si>
    <t>복천박물관</t>
    <phoneticPr fontId="2" type="noConversion"/>
  </si>
  <si>
    <t>부산광역시 동래구 복천로 63</t>
    <phoneticPr fontId="2" type="noConversion"/>
  </si>
  <si>
    <t>051-554-4263</t>
    <phoneticPr fontId="2" type="noConversion"/>
  </si>
  <si>
    <t>1996.10.05</t>
    <phoneticPr fontId="2" type="noConversion"/>
  </si>
  <si>
    <t>2003.07.29</t>
    <phoneticPr fontId="2" type="noConversion"/>
  </si>
  <si>
    <t>부산-공립12-2003-01호</t>
    <phoneticPr fontId="10" type="noConversion"/>
  </si>
  <si>
    <t>http://museum.busan.go.kr</t>
  </si>
  <si>
    <t>금속, 토기 등 고고유물</t>
    <phoneticPr fontId="2" type="noConversion"/>
  </si>
  <si>
    <t>보물 철제갑옷일괄
지정문화재 동모</t>
    <phoneticPr fontId="2" type="noConversion"/>
  </si>
  <si>
    <t>보물1점, 시지정2점</t>
    <phoneticPr fontId="2" type="noConversion"/>
  </si>
  <si>
    <t>부산근대역사관</t>
    <phoneticPr fontId="2" type="noConversion"/>
  </si>
  <si>
    <t>부산광역시 중구 대청로 104</t>
    <phoneticPr fontId="2" type="noConversion"/>
  </si>
  <si>
    <t>051-253-3845</t>
    <phoneticPr fontId="2" type="noConversion"/>
  </si>
  <si>
    <t>2003.07.03</t>
    <phoneticPr fontId="2" type="noConversion"/>
  </si>
  <si>
    <t>2006.03.30</t>
    <phoneticPr fontId="2" type="noConversion"/>
  </si>
  <si>
    <t>부산-공립12-2006-01호</t>
    <phoneticPr fontId="10" type="noConversion"/>
  </si>
  <si>
    <t>http://museum.busan.go.kr</t>
    <phoneticPr fontId="10" type="noConversion"/>
  </si>
  <si>
    <t>지류, 민속품 등</t>
    <phoneticPr fontId="2" type="noConversion"/>
  </si>
  <si>
    <t>동양척식주식회사 
부산지점</t>
    <phoneticPr fontId="2" type="noConversion"/>
  </si>
  <si>
    <t>시지정1점</t>
    <phoneticPr fontId="10" type="noConversion"/>
  </si>
  <si>
    <t>부산박물관</t>
    <phoneticPr fontId="2" type="noConversion"/>
  </si>
  <si>
    <t>부산광역시 남구 유엔평화로 63</t>
    <phoneticPr fontId="2" type="noConversion"/>
  </si>
  <si>
    <t>051-610-7111</t>
    <phoneticPr fontId="2" type="noConversion"/>
  </si>
  <si>
    <t>1978.07.11</t>
    <phoneticPr fontId="2" type="noConversion"/>
  </si>
  <si>
    <t>1992.12.21</t>
    <phoneticPr fontId="2" type="noConversion"/>
  </si>
  <si>
    <t>부산-공립11-1992-01호</t>
    <phoneticPr fontId="10" type="noConversion"/>
  </si>
  <si>
    <t>http://museum.busan.go.kr/busan/index</t>
    <phoneticPr fontId="10" type="noConversion"/>
  </si>
  <si>
    <t>금속, 토도, 서화, 석, 옥 등</t>
    <phoneticPr fontId="2" type="noConversion"/>
  </si>
  <si>
    <t>금동보살입상 등</t>
    <phoneticPr fontId="2" type="noConversion"/>
  </si>
  <si>
    <t>국보 2점, 보물 3점, 지정문화재 26점, 민속문화재 3점, 문화재자료 2점, 기념물5점</t>
    <phoneticPr fontId="2" type="noConversion"/>
  </si>
  <si>
    <t>연7회</t>
    <phoneticPr fontId="2" type="noConversion"/>
  </si>
  <si>
    <t>미등록</t>
  </si>
  <si>
    <t>부산시민공원역사관</t>
  </si>
  <si>
    <t>부산광역시 부산진구 시민공원로 73</t>
    <phoneticPr fontId="2" type="noConversion"/>
  </si>
  <si>
    <t>051-888-6851</t>
    <phoneticPr fontId="2" type="noConversion"/>
  </si>
  <si>
    <t>2014.05.01</t>
    <phoneticPr fontId="2" type="noConversion"/>
  </si>
  <si>
    <t>https://museum.busan.go.kr/citizenpark/index</t>
    <phoneticPr fontId="2" type="noConversion"/>
  </si>
  <si>
    <t>근현대사 자료</t>
    <phoneticPr fontId="2" type="noConversion"/>
  </si>
  <si>
    <t>북구</t>
    <phoneticPr fontId="2" type="noConversion"/>
  </si>
  <si>
    <t>부산어촌민속관</t>
    <phoneticPr fontId="2" type="noConversion"/>
  </si>
  <si>
    <t>부산광역시 북구 학사로 128 (화명동)</t>
    <phoneticPr fontId="2" type="noConversion"/>
  </si>
  <si>
    <t>051-550-8885</t>
    <phoneticPr fontId="2" type="noConversion"/>
  </si>
  <si>
    <t>2007.02.23</t>
    <phoneticPr fontId="2" type="noConversion"/>
  </si>
  <si>
    <t>http://www.busan.go.kr/sea</t>
    <phoneticPr fontId="10" type="noConversion"/>
  </si>
  <si>
    <t>어촌민속자료 등</t>
    <phoneticPr fontId="2" type="noConversion"/>
  </si>
  <si>
    <t>부산영화체험박물관</t>
    <phoneticPr fontId="2" type="noConversion"/>
  </si>
  <si>
    <t>부산광역시 중구 대청로 126번길 12</t>
    <phoneticPr fontId="2" type="noConversion"/>
  </si>
  <si>
    <t>051-715-4200</t>
    <phoneticPr fontId="2" type="noConversion"/>
  </si>
  <si>
    <t>2017.07.04</t>
    <phoneticPr fontId="2" type="noConversion"/>
  </si>
  <si>
    <t>2017.08.23</t>
    <phoneticPr fontId="2" type="noConversion"/>
  </si>
  <si>
    <t>부산-공립12-2017-01호</t>
    <phoneticPr fontId="10" type="noConversion"/>
  </si>
  <si>
    <t>www.buanbom.kr</t>
    <phoneticPr fontId="2" type="noConversion"/>
  </si>
  <si>
    <t>교체없음</t>
    <phoneticPr fontId="2" type="noConversion"/>
  </si>
  <si>
    <t>영화시나리오, 도서, 포스터, 영사기,촬영장비.카메라 등</t>
    <phoneticPr fontId="2" type="noConversion"/>
  </si>
  <si>
    <t>부산시민 할인</t>
    <phoneticPr fontId="2" type="noConversion"/>
  </si>
  <si>
    <t>36개월 미만, 65세 이상,
복지카드 소지자와 보호자,
국가유공자,
부산시민 다자녀</t>
    <phoneticPr fontId="2" type="noConversion"/>
  </si>
  <si>
    <t>상설전시 관람시 무료</t>
    <phoneticPr fontId="2" type="noConversion"/>
  </si>
  <si>
    <t>부산해양자연사박물관</t>
    <phoneticPr fontId="2" type="noConversion"/>
  </si>
  <si>
    <t>부산광역시 동래구 우장춘로175 (온천동)</t>
    <phoneticPr fontId="2" type="noConversion"/>
  </si>
  <si>
    <t>051-553-4944</t>
    <phoneticPr fontId="2" type="noConversion"/>
  </si>
  <si>
    <t>부산-공립12-2007-01호</t>
    <phoneticPr fontId="10" type="noConversion"/>
  </si>
  <si>
    <t>1,000~2,000</t>
    <phoneticPr fontId="2" type="noConversion"/>
  </si>
  <si>
    <t>해양자연사 표본 등</t>
    <phoneticPr fontId="2" type="noConversion"/>
  </si>
  <si>
    <t>사상구</t>
    <phoneticPr fontId="2" type="noConversion"/>
  </si>
  <si>
    <t>사상생활사박물관</t>
    <phoneticPr fontId="2" type="noConversion"/>
  </si>
  <si>
    <t>부산광역시 사상구 낙동대로1258번길 36</t>
    <phoneticPr fontId="2" type="noConversion"/>
  </si>
  <si>
    <t>051-310-5136</t>
    <phoneticPr fontId="2" type="noConversion"/>
  </si>
  <si>
    <t>2016.05.06</t>
    <phoneticPr fontId="2" type="noConversion"/>
  </si>
  <si>
    <t>2016.03.17</t>
    <phoneticPr fontId="2" type="noConversion"/>
  </si>
  <si>
    <t>부산-공립12-2016-01호</t>
    <phoneticPr fontId="10" type="noConversion"/>
  </si>
  <si>
    <t>http://www.sasang.go.kr/lmuseum</t>
    <phoneticPr fontId="2" type="noConversion"/>
  </si>
  <si>
    <t>근현대사, 민속품 등</t>
    <phoneticPr fontId="2" type="noConversion"/>
  </si>
  <si>
    <t>09:00-18:00</t>
    <phoneticPr fontId="10" type="noConversion"/>
  </si>
  <si>
    <t>서구</t>
    <phoneticPr fontId="2" type="noConversion"/>
  </si>
  <si>
    <t>임시수도기념관</t>
    <phoneticPr fontId="2" type="noConversion"/>
  </si>
  <si>
    <t>부산광역시 서구 임시수도기념로 45</t>
    <phoneticPr fontId="2" type="noConversion"/>
  </si>
  <si>
    <t>051-244-6345</t>
    <phoneticPr fontId="2" type="noConversion"/>
  </si>
  <si>
    <t>1984.06.25</t>
    <phoneticPr fontId="10" type="noConversion"/>
  </si>
  <si>
    <t>2012.10.10</t>
    <phoneticPr fontId="10" type="noConversion"/>
  </si>
  <si>
    <t>부산-공립12-2012-02호</t>
    <phoneticPr fontId="10" type="noConversion"/>
  </si>
  <si>
    <t>지직, 복합재료 등 현대사 자료</t>
    <phoneticPr fontId="2" type="noConversion"/>
  </si>
  <si>
    <t>정관박물관</t>
  </si>
  <si>
    <t>부산광역시 기장군 정관읍 정관중앙로122</t>
    <phoneticPr fontId="2" type="noConversion"/>
  </si>
  <si>
    <t>051-720-6900</t>
  </si>
  <si>
    <t>2015.01.26</t>
    <phoneticPr fontId="2" type="noConversion"/>
  </si>
  <si>
    <t>2015.12.21</t>
    <phoneticPr fontId="2" type="noConversion"/>
  </si>
  <si>
    <t>부산-공립12-2015-01호</t>
    <phoneticPr fontId="10" type="noConversion"/>
  </si>
  <si>
    <t>https://museum.busan.go.kr/jeonggwan</t>
    <phoneticPr fontId="2" type="noConversion"/>
  </si>
  <si>
    <t>고고유물, 민속품, 지류 등</t>
    <phoneticPr fontId="2" type="noConversion"/>
  </si>
  <si>
    <t>도기 집모양 명기</t>
    <phoneticPr fontId="2" type="noConversion"/>
  </si>
  <si>
    <t>시지정문화재 1점</t>
    <phoneticPr fontId="2" type="noConversion"/>
  </si>
  <si>
    <t>부산 공립 총계</t>
    <phoneticPr fontId="2" type="noConversion"/>
  </si>
  <si>
    <t>록봉민속교육박물관(휴관)</t>
    <phoneticPr fontId="2" type="noConversion"/>
  </si>
  <si>
    <t>부산광역시 강서구 가덕해안로 741</t>
    <phoneticPr fontId="2" type="noConversion"/>
  </si>
  <si>
    <t>051-892-5597</t>
  </si>
  <si>
    <t>2011.11.26</t>
  </si>
  <si>
    <t>2012.06.05</t>
    <phoneticPr fontId="10" type="noConversion"/>
  </si>
  <si>
    <t>부산-사립12-2012-01호</t>
    <phoneticPr fontId="10" type="noConversion"/>
  </si>
  <si>
    <t>www.rogbong.co.kr</t>
  </si>
  <si>
    <t>민속자료</t>
  </si>
  <si>
    <t>단체 관람시 체험무료제공/공모사업으로  지원시 무료(인원한정)</t>
  </si>
  <si>
    <t>초중고</t>
  </si>
  <si>
    <t>공모사업으로 지원시 무료(인원한정)</t>
  </si>
  <si>
    <t>금정구</t>
    <phoneticPr fontId="2" type="noConversion"/>
  </si>
  <si>
    <t>범어사 성보박물관</t>
    <phoneticPr fontId="2" type="noConversion"/>
  </si>
  <si>
    <t>부산광역시 금정구 범어사로 250</t>
    <phoneticPr fontId="2" type="noConversion"/>
  </si>
  <si>
    <t>051-508-6139</t>
    <phoneticPr fontId="2" type="noConversion"/>
  </si>
  <si>
    <t>2003.03.26</t>
    <phoneticPr fontId="2" type="noConversion"/>
  </si>
  <si>
    <t>2008.06.25</t>
    <phoneticPr fontId="2" type="noConversion"/>
  </si>
  <si>
    <t>부산-사립12-2008-01호</t>
    <phoneticPr fontId="10" type="noConversion"/>
  </si>
  <si>
    <t>http://www.beomeomuseum.org</t>
  </si>
  <si>
    <t>서화, 전적, 책판, 금속, 토도 등</t>
  </si>
  <si>
    <t>삼국유사 등 국가지정 4점</t>
    <phoneticPr fontId="2" type="noConversion"/>
  </si>
  <si>
    <t>국보 1점, 보물 3점, 시지정 349점</t>
    <phoneticPr fontId="2" type="noConversion"/>
  </si>
  <si>
    <t>부산진구</t>
    <phoneticPr fontId="2" type="noConversion"/>
  </si>
  <si>
    <t>부산포민속박물관</t>
    <phoneticPr fontId="2" type="noConversion"/>
  </si>
  <si>
    <t>부산광역시 부산진구 중앙대로702번길 21(부전동)</t>
    <phoneticPr fontId="2" type="noConversion"/>
  </si>
  <si>
    <t>051-803-4300</t>
    <phoneticPr fontId="2" type="noConversion"/>
  </si>
  <si>
    <t>2006.05.02</t>
    <phoneticPr fontId="2" type="noConversion"/>
  </si>
  <si>
    <t>2006.05.25</t>
    <phoneticPr fontId="2" type="noConversion"/>
  </si>
  <si>
    <t>부산-사립12-2006-02호</t>
    <phoneticPr fontId="10" type="noConversion"/>
  </si>
  <si>
    <t>http://www.pusan po.or.kr</t>
    <phoneticPr fontId="10" type="noConversion"/>
  </si>
  <si>
    <t>민속품류</t>
    <phoneticPr fontId="2" type="noConversion"/>
  </si>
  <si>
    <t>오륜대 한국순교자박물관</t>
  </si>
  <si>
    <t>부산광역시 금정구 오륜대로 106-1</t>
    <phoneticPr fontId="2" type="noConversion"/>
  </si>
  <si>
    <t>051-583-2923</t>
  </si>
  <si>
    <t>1982.09.25</t>
    <phoneticPr fontId="2" type="noConversion"/>
  </si>
  <si>
    <t>2009.03.02</t>
    <phoneticPr fontId="2" type="noConversion"/>
  </si>
  <si>
    <t>부산-사립12-2009-01호</t>
  </si>
  <si>
    <t>http://oryundaemuseum.com</t>
  </si>
  <si>
    <t>1회/2년</t>
  </si>
  <si>
    <t>교회사 관련 서적, 성물, 궁중유뮬, 민속품</t>
  </si>
  <si>
    <t>의왕 원유관, 조선왕조의궤</t>
    <phoneticPr fontId="2" type="noConversion"/>
  </si>
  <si>
    <t>중요민속문화재 1점, 보물 2건 2점</t>
    <phoneticPr fontId="2" type="noConversion"/>
  </si>
  <si>
    <t>10:00-12:00
13:00-17:00</t>
  </si>
  <si>
    <t>10:00-12:00
13:00-17:00</t>
    <phoneticPr fontId="2" type="noConversion"/>
  </si>
  <si>
    <t>문화의 날(50%)
금정구 스탬프투어(50%)</t>
  </si>
  <si>
    <t>장애인</t>
  </si>
  <si>
    <t>유엔평화기념관</t>
  </si>
  <si>
    <t>부산광역시 남구 홍곡로 320번길 106</t>
    <phoneticPr fontId="2" type="noConversion"/>
  </si>
  <si>
    <t>051-901-1400</t>
  </si>
  <si>
    <t>2014.11.11</t>
  </si>
  <si>
    <t>2015.03.27</t>
    <phoneticPr fontId="2" type="noConversion"/>
  </si>
  <si>
    <t>부산-사립12-2015-02호</t>
    <phoneticPr fontId="10" type="noConversion"/>
  </si>
  <si>
    <t>http://unpm.or.kr/</t>
    <phoneticPr fontId="10" type="noConversion"/>
  </si>
  <si>
    <t xml:space="preserve">한국전쟁 및 UN 관련 유물
(금속, 지류, 사직 등) </t>
  </si>
  <si>
    <t>한국기독교선교박물관</t>
    <phoneticPr fontId="2" type="noConversion"/>
  </si>
  <si>
    <t>부산광역시 동래구 충렬대로202번가길 13(예람비전센터 3층)</t>
    <phoneticPr fontId="2" type="noConversion"/>
  </si>
  <si>
    <t>051-555-3096</t>
    <phoneticPr fontId="2" type="noConversion"/>
  </si>
  <si>
    <t>2009.09.27</t>
    <phoneticPr fontId="2" type="noConversion"/>
  </si>
  <si>
    <t>부산-사립12-2015-01호</t>
    <phoneticPr fontId="10" type="noConversion"/>
  </si>
  <si>
    <t>www.museum-kcm.or.kr</t>
    <phoneticPr fontId="2" type="noConversion"/>
  </si>
  <si>
    <t>종교관련 고서, 고문서, 민속품 등</t>
    <phoneticPr fontId="2" type="noConversion"/>
  </si>
  <si>
    <t>한국거래소 자본시장역사박물관</t>
    <phoneticPr fontId="2" type="noConversion"/>
  </si>
  <si>
    <t>부산광역시 남구 문현금융로 40</t>
  </si>
  <si>
    <t>051-662-2424</t>
  </si>
  <si>
    <t>2019.04.04</t>
  </si>
  <si>
    <t>2019.01.23</t>
  </si>
  <si>
    <t>부산-사립12-2019-01호</t>
    <phoneticPr fontId="2" type="noConversion"/>
  </si>
  <si>
    <t>http://academy.krx.co.kr</t>
  </si>
  <si>
    <t>근현대 금융사(자본시장) 관련 유물 등</t>
  </si>
  <si>
    <t>09:00-18:00</t>
  </si>
  <si>
    <t>증권박물관(부산관)</t>
    <phoneticPr fontId="2" type="noConversion"/>
  </si>
  <si>
    <t>부산광역시 남구 전포대로 133</t>
  </si>
  <si>
    <t>051-519-0600</t>
  </si>
  <si>
    <t>2019.12.09</t>
    <phoneticPr fontId="2" type="noConversion"/>
  </si>
  <si>
    <t>2020.03.12</t>
    <phoneticPr fontId="2" type="noConversion"/>
  </si>
  <si>
    <t>부산-사립12-2020-01호</t>
  </si>
  <si>
    <t>www.museum.ksd.or.kr</t>
  </si>
  <si>
    <t>국내외 증권 자료 등</t>
  </si>
  <si>
    <t>비정기</t>
  </si>
  <si>
    <t>부산 사립 총계</t>
    <phoneticPr fontId="2" type="noConversion"/>
  </si>
  <si>
    <t>경성대학교박물관</t>
    <phoneticPr fontId="2" type="noConversion"/>
  </si>
  <si>
    <t>부산광역시 남구 수영로 309</t>
    <phoneticPr fontId="2" type="noConversion"/>
  </si>
  <si>
    <t>051-663-4114</t>
  </si>
  <si>
    <t>1972.03.15</t>
    <phoneticPr fontId="2" type="noConversion"/>
  </si>
  <si>
    <t>부산-대학12-2001-01호</t>
    <phoneticPr fontId="10" type="noConversion"/>
  </si>
  <si>
    <t>http://www.ks.ac.kr/ksmuseum</t>
    <phoneticPr fontId="10" type="noConversion"/>
  </si>
  <si>
    <t>민속유물</t>
    <phoneticPr fontId="2" type="noConversion"/>
  </si>
  <si>
    <t>동아대학교 석당박물관</t>
    <phoneticPr fontId="2" type="noConversion"/>
  </si>
  <si>
    <t>부산광역시 서구 구덕로 225</t>
    <phoneticPr fontId="2" type="noConversion"/>
  </si>
  <si>
    <t>051-200-8493</t>
    <phoneticPr fontId="2" type="noConversion"/>
  </si>
  <si>
    <t>1959.11.01</t>
    <phoneticPr fontId="2" type="noConversion"/>
  </si>
  <si>
    <t>부산-대학12-2001-03호</t>
    <phoneticPr fontId="2" type="noConversion"/>
  </si>
  <si>
    <t>http://museum.donga.ac.kr/sites/museum/index.do</t>
    <phoneticPr fontId="2" type="noConversion"/>
  </si>
  <si>
    <t>교내시설이용</t>
    <phoneticPr fontId="2" type="noConversion"/>
  </si>
  <si>
    <t>고고, 도자, 불교미술, 와전, 서화, 민속품 등</t>
    <phoneticPr fontId="2" type="noConversion"/>
  </si>
  <si>
    <t>동궐도 등</t>
    <phoneticPr fontId="2" type="noConversion"/>
  </si>
  <si>
    <t>국보 2건 2점
보물 16건 56점
국가민속문화재 1건 4점
등록문화재 3건 7점
시도지정문화재 36건 139점</t>
    <phoneticPr fontId="2" type="noConversion"/>
  </si>
  <si>
    <t>동의대학교박물관</t>
    <phoneticPr fontId="2" type="noConversion"/>
  </si>
  <si>
    <t>부산광역시 부산진구 엄광로176 (가야동)</t>
    <phoneticPr fontId="2" type="noConversion"/>
  </si>
  <si>
    <t>051-890-1741</t>
    <phoneticPr fontId="2" type="noConversion"/>
  </si>
  <si>
    <t>1986.05.07</t>
    <phoneticPr fontId="2" type="noConversion"/>
  </si>
  <si>
    <t>2004.12.09</t>
    <phoneticPr fontId="2" type="noConversion"/>
  </si>
  <si>
    <t>부산-대학12-2004-01호</t>
    <phoneticPr fontId="10" type="noConversion"/>
  </si>
  <si>
    <t>https://www.deu.ac.kr/www/content/98</t>
    <phoneticPr fontId="2" type="noConversion"/>
  </si>
  <si>
    <t>1회/10년</t>
    <phoneticPr fontId="2" type="noConversion"/>
  </si>
  <si>
    <t>고고, 민속 등</t>
    <phoneticPr fontId="2" type="noConversion"/>
  </si>
  <si>
    <t>경식</t>
    <phoneticPr fontId="2" type="noConversion"/>
  </si>
  <si>
    <t>동주대학교 석파박물관</t>
    <phoneticPr fontId="2" type="noConversion"/>
  </si>
  <si>
    <t>부산광역시 사하구 사리로 55번길 16</t>
    <phoneticPr fontId="2" type="noConversion"/>
  </si>
  <si>
    <t>051-200-3247</t>
  </si>
  <si>
    <t>1995.10.18</t>
  </si>
  <si>
    <t>미등록</t>
    <phoneticPr fontId="10" type="noConversion"/>
  </si>
  <si>
    <t>https://museum.dongju.ac.kr/</t>
    <phoneticPr fontId="10" type="noConversion"/>
  </si>
  <si>
    <t>석시류, 토기류 자기류 ,금속류,서화 탁본류, 민속자료,동주역사자료, 홰외대학교류자료, 미술품,레코드판</t>
    <phoneticPr fontId="2" type="noConversion"/>
  </si>
  <si>
    <t>휴관</t>
    <phoneticPr fontId="10" type="noConversion"/>
  </si>
  <si>
    <t>부경대학교박물관</t>
    <phoneticPr fontId="2" type="noConversion"/>
  </si>
  <si>
    <t xml:space="preserve">부산광역시 남구 용소로 45 </t>
    <phoneticPr fontId="2" type="noConversion"/>
  </si>
  <si>
    <t>051-629-6771~3</t>
  </si>
  <si>
    <t>1984.05.24</t>
    <phoneticPr fontId="2" type="noConversion"/>
  </si>
  <si>
    <t>2009.11.18</t>
  </si>
  <si>
    <t>부산-대학12-2009-02호</t>
    <phoneticPr fontId="10" type="noConversion"/>
  </si>
  <si>
    <t>http://cms.pknu.ac.kr/museum</t>
    <phoneticPr fontId="10" type="noConversion"/>
  </si>
  <si>
    <t>고고, 민속품, 해양생물박제 등</t>
    <phoneticPr fontId="2" type="noConversion"/>
  </si>
  <si>
    <t>연2회</t>
    <phoneticPr fontId="10" type="noConversion"/>
  </si>
  <si>
    <t>0(리모델링공사로 휴관)</t>
    <phoneticPr fontId="2" type="noConversion"/>
  </si>
  <si>
    <t>부산과학기술대학교 민속자료실 박물관</t>
    <phoneticPr fontId="2" type="noConversion"/>
  </si>
  <si>
    <t>부산광역시 북구 시랑로 132번길 88(구포3동) 청우관 5층 민속자료실</t>
    <phoneticPr fontId="2" type="noConversion"/>
  </si>
  <si>
    <t>051-330-7076</t>
    <phoneticPr fontId="2" type="noConversion"/>
  </si>
  <si>
    <t>1993.11.12</t>
    <phoneticPr fontId="2" type="noConversion"/>
  </si>
  <si>
    <t>http://bisthome.bist.ac.kr</t>
    <phoneticPr fontId="2" type="noConversion"/>
  </si>
  <si>
    <t>금속, 자기, 토기, 민속자료 등</t>
    <phoneticPr fontId="2" type="noConversion"/>
  </si>
  <si>
    <t>부산대학교박물관</t>
  </si>
  <si>
    <t>부산광역시 금정구 부산대학로63번길 2</t>
    <phoneticPr fontId="2" type="noConversion"/>
  </si>
  <si>
    <t>051-510-1838</t>
  </si>
  <si>
    <t>1964.05.15</t>
  </si>
  <si>
    <t>2003.10.08</t>
  </si>
  <si>
    <t>부산-대학12-2003-02호</t>
    <phoneticPr fontId="10" type="noConversion"/>
  </si>
  <si>
    <t>http://www.pnu-museum.org/</t>
  </si>
  <si>
    <t>마흥목처신반진씨지석 등</t>
  </si>
  <si>
    <t>시도지정문화재 11건 62점</t>
  </si>
  <si>
    <t>신라대학교박물관</t>
    <phoneticPr fontId="2" type="noConversion"/>
  </si>
  <si>
    <t>부산광역시 사상구 백양대로700번길 140</t>
    <phoneticPr fontId="2" type="noConversion"/>
  </si>
  <si>
    <t>051-999-5281</t>
    <phoneticPr fontId="2" type="noConversion"/>
  </si>
  <si>
    <t>1984.12.04</t>
    <phoneticPr fontId="2" type="noConversion"/>
  </si>
  <si>
    <t>부산-대학12-2001-02호</t>
    <phoneticPr fontId="10" type="noConversion"/>
  </si>
  <si>
    <t>http://museum.silla.ac.kr/museum/</t>
    <phoneticPr fontId="2" type="noConversion"/>
  </si>
  <si>
    <t>철기, 토기, 석기 등</t>
    <phoneticPr fontId="2" type="noConversion"/>
  </si>
  <si>
    <t>09:00-16:30</t>
    <phoneticPr fontId="2" type="noConversion"/>
  </si>
  <si>
    <t>부산여자대학교 한국차박물관</t>
    <phoneticPr fontId="2" type="noConversion"/>
  </si>
  <si>
    <t>부산광역시 부산진구 진남로506 (양정동)</t>
    <phoneticPr fontId="2" type="noConversion"/>
  </si>
  <si>
    <t>051-850-3112</t>
    <phoneticPr fontId="2" type="noConversion"/>
  </si>
  <si>
    <t>1983.07.07</t>
    <phoneticPr fontId="2" type="noConversion"/>
  </si>
  <si>
    <t>http://www. Bwc.ac.kr/sch/index.asp</t>
    <phoneticPr fontId="2" type="noConversion"/>
  </si>
  <si>
    <t>고고,민속품 등</t>
    <phoneticPr fontId="2" type="noConversion"/>
  </si>
  <si>
    <t>한국해양대학교박물관</t>
    <phoneticPr fontId="2" type="noConversion"/>
  </si>
  <si>
    <t>부산광역시 영도구 태종로 727</t>
    <phoneticPr fontId="2" type="noConversion"/>
  </si>
  <si>
    <t>051-410-4086</t>
    <phoneticPr fontId="2" type="noConversion"/>
  </si>
  <si>
    <t>1985.05.29</t>
    <phoneticPr fontId="2" type="noConversion"/>
  </si>
  <si>
    <t>https://www.kmou.ac.kr/museum/main.do</t>
  </si>
  <si>
    <t>무</t>
    <phoneticPr fontId="2" type="noConversion"/>
  </si>
  <si>
    <t>선박관련물품</t>
    <phoneticPr fontId="2" type="noConversion"/>
  </si>
  <si>
    <t>연제구</t>
    <phoneticPr fontId="2" type="noConversion"/>
  </si>
  <si>
    <t>부산교육대학교 한새뮤지엄(교육박물관)</t>
    <phoneticPr fontId="2" type="noConversion"/>
  </si>
  <si>
    <t>부산광역시 연제구 교대로 24</t>
    <phoneticPr fontId="2" type="noConversion"/>
  </si>
  <si>
    <t>051-500-7653</t>
    <phoneticPr fontId="2" type="noConversion"/>
  </si>
  <si>
    <t>2016.11.05</t>
    <phoneticPr fontId="2" type="noConversion"/>
  </si>
  <si>
    <t>https://museum.bnue.ac.kr</t>
    <phoneticPr fontId="2" type="noConversion"/>
  </si>
  <si>
    <t>2/1년</t>
    <phoneticPr fontId="2" type="noConversion"/>
  </si>
  <si>
    <t>도자기,고서,의상,서예 등</t>
    <phoneticPr fontId="2" type="noConversion"/>
  </si>
  <si>
    <t>부산 대학 총계</t>
    <phoneticPr fontId="2" type="noConversion"/>
  </si>
  <si>
    <t>부산 총계</t>
    <phoneticPr fontId="2" type="noConversion"/>
  </si>
  <si>
    <t>대구</t>
    <phoneticPr fontId="2" type="noConversion"/>
  </si>
  <si>
    <t>수성구</t>
    <phoneticPr fontId="2" type="noConversion"/>
  </si>
  <si>
    <t>국립대구박물관</t>
    <phoneticPr fontId="2" type="noConversion"/>
  </si>
  <si>
    <t>대구광역시 수성구 청호로 321</t>
    <phoneticPr fontId="2" type="noConversion"/>
  </si>
  <si>
    <t>053-768-6051</t>
    <phoneticPr fontId="2" type="noConversion"/>
  </si>
  <si>
    <t>1994.12.07</t>
    <phoneticPr fontId="2" type="noConversion"/>
  </si>
  <si>
    <t>국립11-2012-06호</t>
    <phoneticPr fontId="2" type="noConversion"/>
  </si>
  <si>
    <t>https://daegu.museum.go.kr</t>
    <phoneticPr fontId="2" type="noConversion"/>
  </si>
  <si>
    <t>12회/1년</t>
    <phoneticPr fontId="2" type="noConversion"/>
  </si>
  <si>
    <t>금속, 토도, 석, 유리, 직물, 지, 목재 등</t>
    <phoneticPr fontId="2" type="noConversion"/>
  </si>
  <si>
    <t>금동관음보살입상 등</t>
    <phoneticPr fontId="2" type="noConversion"/>
  </si>
  <si>
    <t>국보84점, 보물197점, 국가민속문화재250점</t>
    <phoneticPr fontId="2" type="noConversion"/>
  </si>
  <si>
    <t>9:00 - 19:00
(코로나19 상황으로 18:00까지 관람 가능)</t>
    <phoneticPr fontId="2" type="noConversion"/>
  </si>
  <si>
    <t>대구 국립 총계</t>
    <phoneticPr fontId="2" type="noConversion"/>
  </si>
  <si>
    <t>국채보상운동기념관</t>
    <phoneticPr fontId="2" type="noConversion"/>
  </si>
  <si>
    <t>대구광역시 중구 국채보상로 670</t>
    <phoneticPr fontId="2" type="noConversion"/>
  </si>
  <si>
    <t>053-745-6753</t>
    <phoneticPr fontId="2" type="noConversion"/>
  </si>
  <si>
    <t>2011.10.05</t>
    <phoneticPr fontId="2" type="noConversion"/>
  </si>
  <si>
    <t>2012.12.31</t>
    <phoneticPr fontId="2" type="noConversion"/>
  </si>
  <si>
    <t>대구-공립21-2012-02호</t>
    <phoneticPr fontId="2" type="noConversion"/>
  </si>
  <si>
    <t>http://www.gukchae.com</t>
    <phoneticPr fontId="2" type="noConversion"/>
  </si>
  <si>
    <t>고서/고문서 등</t>
    <phoneticPr fontId="2" type="noConversion"/>
  </si>
  <si>
    <t>국채보상운동기록물</t>
    <phoneticPr fontId="2" type="noConversion"/>
  </si>
  <si>
    <t>유네스코 세계기록유산 25점</t>
    <phoneticPr fontId="2" type="noConversion"/>
  </si>
  <si>
    <t>동절기: 09:00-17:00
하절기: 09:00- 18:00</t>
    <phoneticPr fontId="2" type="noConversion"/>
  </si>
  <si>
    <t>대구교육박물관</t>
    <phoneticPr fontId="2" type="noConversion"/>
  </si>
  <si>
    <t>대구광역시 북구 대동로 1길 40(산격동)</t>
    <phoneticPr fontId="2" type="noConversion"/>
  </si>
  <si>
    <t>053-231-1790</t>
    <phoneticPr fontId="2" type="noConversion"/>
  </si>
  <si>
    <t>2018.06.15</t>
    <phoneticPr fontId="2" type="noConversion"/>
  </si>
  <si>
    <t>2018.06.11</t>
    <phoneticPr fontId="2" type="noConversion"/>
  </si>
  <si>
    <t>대구-공립12-2018-01호</t>
    <phoneticPr fontId="2" type="noConversion"/>
  </si>
  <si>
    <t>www.dge.go.kr/dme/main.do</t>
    <phoneticPr fontId="2" type="noConversion"/>
  </si>
  <si>
    <t>고서, 교과서, 근현대 교육자료 등</t>
    <phoneticPr fontId="2" type="noConversion"/>
  </si>
  <si>
    <t>대구근대역사관</t>
    <phoneticPr fontId="2" type="noConversion"/>
  </si>
  <si>
    <t>대구광역시 중구 경상감영길67</t>
    <phoneticPr fontId="2" type="noConversion"/>
  </si>
  <si>
    <t>053-606-6430</t>
    <phoneticPr fontId="2" type="noConversion"/>
  </si>
  <si>
    <t>2011.01.24</t>
    <phoneticPr fontId="2" type="noConversion"/>
  </si>
  <si>
    <t>대구-공립12-2012-03호</t>
    <phoneticPr fontId="2" type="noConversion"/>
  </si>
  <si>
    <t>https://artcenter.daegu.go.kr/dmhm/</t>
  </si>
  <si>
    <t>ㅇ회</t>
    <phoneticPr fontId="2" type="noConversion"/>
  </si>
  <si>
    <t>근대유물</t>
    <phoneticPr fontId="2" type="noConversion"/>
  </si>
  <si>
    <t>09:00-18:00, 하절기 09:00-19:00</t>
    <phoneticPr fontId="2" type="noConversion"/>
  </si>
  <si>
    <t xml:space="preserve">대구 </t>
    <phoneticPr fontId="2" type="noConversion"/>
  </si>
  <si>
    <t>대구향토역사관</t>
    <phoneticPr fontId="2" type="noConversion"/>
  </si>
  <si>
    <t>대구광역시 중구 달성공원로 35</t>
    <phoneticPr fontId="2" type="noConversion"/>
  </si>
  <si>
    <t>053-606-6425</t>
    <phoneticPr fontId="2" type="noConversion"/>
  </si>
  <si>
    <t>1997.10.01</t>
    <phoneticPr fontId="2" type="noConversion"/>
  </si>
  <si>
    <t>2008.02.26</t>
    <phoneticPr fontId="2" type="noConversion"/>
  </si>
  <si>
    <t>대구-공립21-2008-02호</t>
  </si>
  <si>
    <t>artcenter.daegu.go.kr/hyangto</t>
    <phoneticPr fontId="2" type="noConversion"/>
  </si>
  <si>
    <t>고고, 민속품</t>
    <phoneticPr fontId="2" type="noConversion"/>
  </si>
  <si>
    <t>동구</t>
    <phoneticPr fontId="2" type="noConversion"/>
  </si>
  <si>
    <t>방짜유기박물관</t>
    <phoneticPr fontId="2" type="noConversion"/>
  </si>
  <si>
    <t>대구광역시 동구 도장길 29</t>
    <phoneticPr fontId="2" type="noConversion"/>
  </si>
  <si>
    <t>053-606-6171</t>
    <phoneticPr fontId="2" type="noConversion"/>
  </si>
  <si>
    <t>2007.05.25</t>
    <phoneticPr fontId="2" type="noConversion"/>
  </si>
  <si>
    <t>대구-공립12-2008-01호</t>
    <phoneticPr fontId="2" type="noConversion"/>
  </si>
  <si>
    <t>artcenter.daegu.go.kr/bangjja/</t>
    <phoneticPr fontId="2" type="noConversion"/>
  </si>
  <si>
    <t>방짜유기(제기, 식기 등)</t>
    <phoneticPr fontId="2" type="noConversion"/>
  </si>
  <si>
    <t>10:00-18:00(11~3월), 19:00(4~10월)</t>
    <phoneticPr fontId="2" type="noConversion"/>
  </si>
  <si>
    <t>10:00-18:00(11~3월), 19:00(4~11월)</t>
    <phoneticPr fontId="2" type="noConversion"/>
  </si>
  <si>
    <t>대구약령시한의약박물관</t>
    <phoneticPr fontId="2" type="noConversion"/>
  </si>
  <si>
    <t>대구광역시 중구 달구벌대로 415길 49</t>
    <phoneticPr fontId="2" type="noConversion"/>
  </si>
  <si>
    <t>053-253-4729</t>
    <phoneticPr fontId="2" type="noConversion"/>
  </si>
  <si>
    <t>1985.09.25</t>
    <phoneticPr fontId="2" type="noConversion"/>
  </si>
  <si>
    <t>2011.12.12</t>
    <phoneticPr fontId="2" type="noConversion"/>
  </si>
  <si>
    <t xml:space="preserve">대구-공립12-2011-03호 </t>
    <phoneticPr fontId="2" type="noConversion"/>
  </si>
  <si>
    <t>www.daegu.go.kr/dgom</t>
    <phoneticPr fontId="2" type="noConversion"/>
  </si>
  <si>
    <t xml:space="preserve"> 고의서, 한의약기구, 희귀한약재 등 </t>
    <phoneticPr fontId="2" type="noConversion"/>
  </si>
  <si>
    <t>대구섬유박물관</t>
    <phoneticPr fontId="2" type="noConversion"/>
  </si>
  <si>
    <t xml:space="preserve">대구광역시 팔공로 227 </t>
    <phoneticPr fontId="2" type="noConversion"/>
  </si>
  <si>
    <t>053-980-1004</t>
    <phoneticPr fontId="2" type="noConversion"/>
  </si>
  <si>
    <t>2015.05.29</t>
    <phoneticPr fontId="2" type="noConversion"/>
  </si>
  <si>
    <t>2015.08.12</t>
    <phoneticPr fontId="2" type="noConversion"/>
  </si>
  <si>
    <t>대구-공립11-2015-02호</t>
    <phoneticPr fontId="2" type="noConversion"/>
  </si>
  <si>
    <t>http://dtmuseum.org/</t>
  </si>
  <si>
    <t>복식, 민속, 산업 등 섬유·패션 관련 유물</t>
    <phoneticPr fontId="2" type="noConversion"/>
  </si>
  <si>
    <t>대구 공립 총계</t>
    <phoneticPr fontId="2" type="noConversion"/>
  </si>
  <si>
    <t>달성군</t>
    <phoneticPr fontId="2" type="noConversion"/>
  </si>
  <si>
    <t>농경생활사박물관(휴관)</t>
    <phoneticPr fontId="2" type="noConversion"/>
  </si>
  <si>
    <t>대구광역시 달성군 가창로 1003</t>
    <phoneticPr fontId="2" type="noConversion"/>
  </si>
  <si>
    <t>053-767-6300</t>
    <phoneticPr fontId="2" type="noConversion"/>
  </si>
  <si>
    <t>1978.08.01</t>
    <phoneticPr fontId="2" type="noConversion"/>
  </si>
  <si>
    <t>대구-사립12-2015-01호</t>
    <phoneticPr fontId="2" type="noConversion"/>
  </si>
  <si>
    <t>박물관 수</t>
    <phoneticPr fontId="2" type="noConversion"/>
  </si>
  <si>
    <t>대구광역시 수성구 국채보상로 186길 79</t>
    <phoneticPr fontId="2" type="noConversion"/>
  </si>
  <si>
    <t>053-744-5500</t>
    <phoneticPr fontId="2" type="noConversion"/>
  </si>
  <si>
    <t>2010.12.24</t>
    <phoneticPr fontId="2" type="noConversion"/>
  </si>
  <si>
    <t>2011.03.15</t>
    <phoneticPr fontId="2" type="noConversion"/>
  </si>
  <si>
    <t>대구-사립12-2011-01호</t>
    <phoneticPr fontId="2" type="noConversion"/>
  </si>
  <si>
    <t>www.museumsoo.org</t>
    <phoneticPr fontId="2" type="noConversion"/>
  </si>
  <si>
    <t>베갯모, 자수, 민화</t>
    <phoneticPr fontId="2" type="noConversion"/>
  </si>
  <si>
    <t>경로, 장애,유아</t>
    <phoneticPr fontId="2" type="noConversion"/>
  </si>
  <si>
    <t>자연염색박물관</t>
  </si>
  <si>
    <t>대구광역시 동구 파계로 112길 17(중대동 467)</t>
    <phoneticPr fontId="2" type="noConversion"/>
  </si>
  <si>
    <t>053-981-4330</t>
  </si>
  <si>
    <t>2005.06.30</t>
  </si>
  <si>
    <t>2005.07.21</t>
  </si>
  <si>
    <t>대구-사립12-2005-02호</t>
  </si>
  <si>
    <t>http://www.naturaldyeing.net/</t>
  </si>
  <si>
    <t>염색 및 섬유, 도구</t>
    <phoneticPr fontId="2" type="noConversion"/>
  </si>
  <si>
    <t>전통산업박물관</t>
    <phoneticPr fontId="2" type="noConversion"/>
  </si>
  <si>
    <t>대구광역시 동구 팔공산로 225-34</t>
    <phoneticPr fontId="2" type="noConversion"/>
  </si>
  <si>
    <t>053-981-4562</t>
    <phoneticPr fontId="2" type="noConversion"/>
  </si>
  <si>
    <t>2002.05.20</t>
    <phoneticPr fontId="2" type="noConversion"/>
  </si>
  <si>
    <t>대구-사립21-2002-01호</t>
    <phoneticPr fontId="2" type="noConversion"/>
  </si>
  <si>
    <t>www.skmuseum.co.kr</t>
    <phoneticPr fontId="2" type="noConversion"/>
  </si>
  <si>
    <t>민속품</t>
    <phoneticPr fontId="2" type="noConversion"/>
  </si>
  <si>
    <t>연1화</t>
    <phoneticPr fontId="2" type="noConversion"/>
  </si>
  <si>
    <t>70세이상 경로, 장애우</t>
    <phoneticPr fontId="2" type="noConversion"/>
  </si>
  <si>
    <t>대구은행 금융박물관</t>
    <phoneticPr fontId="2" type="noConversion"/>
  </si>
  <si>
    <t>대구광역시 수성구 달구벌대로 2310</t>
    <phoneticPr fontId="2" type="noConversion"/>
  </si>
  <si>
    <t>053-740-2061</t>
    <phoneticPr fontId="2" type="noConversion"/>
  </si>
  <si>
    <t>2007.10.01</t>
    <phoneticPr fontId="2" type="noConversion"/>
  </si>
  <si>
    <t>2009.02.05</t>
    <phoneticPr fontId="2" type="noConversion"/>
  </si>
  <si>
    <t>대구-사립21-2009-01호</t>
    <phoneticPr fontId="2" type="noConversion"/>
  </si>
  <si>
    <t>museum.dgb.co.kr</t>
    <phoneticPr fontId="2" type="noConversion"/>
  </si>
  <si>
    <t>문서류, 민속품 등</t>
    <phoneticPr fontId="2" type="noConversion"/>
  </si>
  <si>
    <t>10:00-17:30</t>
    <phoneticPr fontId="2" type="noConversion"/>
  </si>
  <si>
    <t>박물관 휴르</t>
    <phoneticPr fontId="2" type="noConversion"/>
  </si>
  <si>
    <t>대구광역시 수성구 국채보상로186길47</t>
  </si>
  <si>
    <t>053-759-3902</t>
    <phoneticPr fontId="2" type="noConversion"/>
  </si>
  <si>
    <t>2017.10.26</t>
    <phoneticPr fontId="2" type="noConversion"/>
  </si>
  <si>
    <t>2020.03.16</t>
    <phoneticPr fontId="2" type="noConversion"/>
  </si>
  <si>
    <t>대구-사립12-2020-01호</t>
  </si>
  <si>
    <t>https://museumhyur.modoo.at/</t>
  </si>
  <si>
    <t xml:space="preserve">금속, 토도,  서화 등 </t>
  </si>
  <si>
    <t>연4회</t>
  </si>
  <si>
    <t>10:00-19:00</t>
  </si>
  <si>
    <t>장애인,국가유공자,기초수급자 무료</t>
  </si>
  <si>
    <t>장애인,국가유공자,기초수급자</t>
  </si>
  <si>
    <t>대구 사립 총계</t>
    <phoneticPr fontId="2" type="noConversion"/>
  </si>
  <si>
    <t>경북대학교박물관</t>
    <phoneticPr fontId="2" type="noConversion"/>
  </si>
  <si>
    <t>대구광역시 북구 대학로 80</t>
    <phoneticPr fontId="2" type="noConversion"/>
  </si>
  <si>
    <t>053-950-6537</t>
    <phoneticPr fontId="2" type="noConversion"/>
  </si>
  <si>
    <t>1959.05.28</t>
  </si>
  <si>
    <t>2005.07.21</t>
    <phoneticPr fontId="2" type="noConversion"/>
  </si>
  <si>
    <t>대구-대학12-2005-01호</t>
    <phoneticPr fontId="2" type="noConversion"/>
  </si>
  <si>
    <t>museum.knu.ac.kr</t>
  </si>
  <si>
    <t>금속, 토도, 서화탁본, 옥석 등</t>
    <phoneticPr fontId="2" type="noConversion"/>
  </si>
  <si>
    <t>석조비로자나불좌상 등</t>
    <phoneticPr fontId="2" type="noConversion"/>
  </si>
  <si>
    <t>보물7점</t>
    <phoneticPr fontId="2" type="noConversion"/>
  </si>
  <si>
    <t>달서구</t>
    <phoneticPr fontId="2" type="noConversion"/>
  </si>
  <si>
    <t>계명대학교 행소박물관</t>
    <phoneticPr fontId="2" type="noConversion"/>
  </si>
  <si>
    <t>대구광역시 달서구 달구벌대로 1095</t>
    <phoneticPr fontId="2" type="noConversion"/>
  </si>
  <si>
    <t>053-580-6992</t>
    <phoneticPr fontId="2" type="noConversion"/>
  </si>
  <si>
    <t>1978.05.20</t>
    <phoneticPr fontId="2" type="noConversion"/>
  </si>
  <si>
    <t>대구-대학12-2001-01호</t>
    <phoneticPr fontId="2" type="noConversion"/>
  </si>
  <si>
    <t>www.hengsomuseum.com</t>
    <phoneticPr fontId="2" type="noConversion"/>
  </si>
  <si>
    <t>진주성도</t>
    <phoneticPr fontId="2" type="noConversion"/>
  </si>
  <si>
    <t>보물 1점</t>
    <phoneticPr fontId="2" type="noConversion"/>
  </si>
  <si>
    <t>대구보건대학교 인당뮤지엄</t>
    <phoneticPr fontId="2" type="noConversion"/>
  </si>
  <si>
    <t>대구광역시 북구 영송로 15</t>
    <phoneticPr fontId="2" type="noConversion"/>
  </si>
  <si>
    <t>053-320-1857</t>
    <phoneticPr fontId="2" type="noConversion"/>
  </si>
  <si>
    <t>2005.10.13</t>
    <phoneticPr fontId="2" type="noConversion"/>
  </si>
  <si>
    <t>2007.04.18</t>
    <phoneticPr fontId="2" type="noConversion"/>
  </si>
  <si>
    <t>대구-대학12-2007-01호</t>
    <phoneticPr fontId="2" type="noConversion"/>
  </si>
  <si>
    <t>museum.dhc.ac.kr</t>
    <phoneticPr fontId="2" type="noConversion"/>
  </si>
  <si>
    <t>목가구(장롱, 궤), 고서</t>
    <phoneticPr fontId="2" type="noConversion"/>
  </si>
  <si>
    <t>대구 대학 총계</t>
    <phoneticPr fontId="2" type="noConversion"/>
  </si>
  <si>
    <t>대구 총계</t>
    <phoneticPr fontId="2" type="noConversion"/>
  </si>
  <si>
    <t>인천</t>
    <phoneticPr fontId="2" type="noConversion"/>
  </si>
  <si>
    <t>강화군</t>
    <phoneticPr fontId="2" type="noConversion"/>
  </si>
  <si>
    <t>강화역사박물관</t>
    <phoneticPr fontId="2" type="noConversion"/>
  </si>
  <si>
    <t>인천광역시 강화군 하점면 강화대로 994-19</t>
    <phoneticPr fontId="2" type="noConversion"/>
  </si>
  <si>
    <t>032-934-4296</t>
    <phoneticPr fontId="2" type="noConversion"/>
  </si>
  <si>
    <t>2010.10.23</t>
    <phoneticPr fontId="2" type="noConversion"/>
  </si>
  <si>
    <t>2010.10.19</t>
    <phoneticPr fontId="2" type="noConversion"/>
  </si>
  <si>
    <t>인천-공립11-2010-02호</t>
  </si>
  <si>
    <t>www.ganghwa.go.kr</t>
  </si>
  <si>
    <t>토도, 금속, 목제, 석재, 전적, 칠기</t>
    <phoneticPr fontId="2" type="noConversion"/>
  </si>
  <si>
    <t>사인비구제작 강화동종</t>
  </si>
  <si>
    <t>보물1점</t>
  </si>
  <si>
    <t>17~25%</t>
  </si>
  <si>
    <t>15%-20%</t>
  </si>
  <si>
    <t>관광시설 일괄구매시</t>
    <phoneticPr fontId="2" type="noConversion"/>
  </si>
  <si>
    <t>경로, 장애인, 4세 미만,
강화군민, 유치원</t>
    <phoneticPr fontId="2" type="noConversion"/>
  </si>
  <si>
    <t>강화자연사박물관</t>
    <phoneticPr fontId="2" type="noConversion"/>
  </si>
  <si>
    <t>인천광역시 강화군 하점면 강화대로 994-33</t>
    <phoneticPr fontId="2" type="noConversion"/>
  </si>
  <si>
    <t>2015.11.06</t>
    <phoneticPr fontId="2" type="noConversion"/>
  </si>
  <si>
    <t>2015.12.04</t>
    <phoneticPr fontId="2" type="noConversion"/>
  </si>
  <si>
    <t>인천-공립11-2015-03호</t>
  </si>
  <si>
    <t>동식물 표본 및 광물</t>
  </si>
  <si>
    <t>관광시설 일괄구매시</t>
  </si>
  <si>
    <t>강화전쟁박물관</t>
    <phoneticPr fontId="2" type="noConversion"/>
  </si>
  <si>
    <t>인천광역시 강화군 강화읍 해안동로 1366번길 18</t>
  </si>
  <si>
    <t>2015.04.17</t>
    <phoneticPr fontId="2" type="noConversion"/>
  </si>
  <si>
    <t>2015.06.01</t>
    <phoneticPr fontId="2" type="noConversion"/>
  </si>
  <si>
    <t>인천-공립11-2015-01호</t>
  </si>
  <si>
    <t>금속, 석재</t>
    <phoneticPr fontId="2" type="noConversion"/>
  </si>
  <si>
    <t>검단선사박물관</t>
    <phoneticPr fontId="2" type="noConversion"/>
  </si>
  <si>
    <t>인천광역시 서구 고산후로121번길 7</t>
    <phoneticPr fontId="2" type="noConversion"/>
  </si>
  <si>
    <t>032-440-6790</t>
    <phoneticPr fontId="2" type="noConversion"/>
  </si>
  <si>
    <t>2008.11.27</t>
    <phoneticPr fontId="2" type="noConversion"/>
  </si>
  <si>
    <t>인천-공립12-2009-02호</t>
    <phoneticPr fontId="2" type="noConversion"/>
  </si>
  <si>
    <t>www.museum.incheon.go.kr</t>
  </si>
  <si>
    <t>석기, 토기 등 선사유물</t>
  </si>
  <si>
    <t>녹청자박물관</t>
    <phoneticPr fontId="2" type="noConversion"/>
  </si>
  <si>
    <t>인천광역시 서구 도요지로 54</t>
    <phoneticPr fontId="2" type="noConversion"/>
  </si>
  <si>
    <t>032-563-4341</t>
    <phoneticPr fontId="2" type="noConversion"/>
  </si>
  <si>
    <t>2010.11.19</t>
    <phoneticPr fontId="2" type="noConversion"/>
  </si>
  <si>
    <t>2012.02.29</t>
    <phoneticPr fontId="2" type="noConversion"/>
  </si>
  <si>
    <t>인천-공립12-2012-01호</t>
    <phoneticPr fontId="2" type="noConversion"/>
  </si>
  <si>
    <t>www.nokcheongja.or.kr</t>
    <phoneticPr fontId="10" type="noConversion"/>
  </si>
  <si>
    <t>도자기</t>
    <phoneticPr fontId="2" type="noConversion"/>
  </si>
  <si>
    <t>부평구</t>
    <phoneticPr fontId="2" type="noConversion"/>
  </si>
  <si>
    <t>부평역사박물관</t>
    <phoneticPr fontId="2" type="noConversion"/>
  </si>
  <si>
    <t>인천광역시 부평구 굴포로 151</t>
    <phoneticPr fontId="2" type="noConversion"/>
  </si>
  <si>
    <t>032-515-6471</t>
    <phoneticPr fontId="2" type="noConversion"/>
  </si>
  <si>
    <t>2007.03.29</t>
    <phoneticPr fontId="2" type="noConversion"/>
  </si>
  <si>
    <t>2007.10.12</t>
    <phoneticPr fontId="2" type="noConversion"/>
  </si>
  <si>
    <t>인천-공립11-2007-01호</t>
    <phoneticPr fontId="2" type="noConversion"/>
  </si>
  <si>
    <t>http://portal.icbp.go.kr/bphm/</t>
    <phoneticPr fontId="2" type="noConversion"/>
  </si>
  <si>
    <t xml:space="preserve">전적, 금속, 서지, 사진류 등 </t>
    <phoneticPr fontId="2" type="noConversion"/>
  </si>
  <si>
    <t>남동구</t>
    <phoneticPr fontId="2" type="noConversion"/>
  </si>
  <si>
    <t>소래역사관</t>
    <phoneticPr fontId="2" type="noConversion"/>
  </si>
  <si>
    <t>인천광역시 남동구 아암대로 1605</t>
    <phoneticPr fontId="2" type="noConversion"/>
  </si>
  <si>
    <t>032-460-0590</t>
    <phoneticPr fontId="2" type="noConversion"/>
  </si>
  <si>
    <t>2012.06.29</t>
    <phoneticPr fontId="2" type="noConversion"/>
  </si>
  <si>
    <t>인천-공립21-2012-04호</t>
    <phoneticPr fontId="2" type="noConversion"/>
  </si>
  <si>
    <t>museum.namdongcmc.co.kr</t>
    <phoneticPr fontId="2" type="noConversion"/>
  </si>
  <si>
    <t>근현대사유물</t>
    <phoneticPr fontId="2" type="noConversion"/>
  </si>
  <si>
    <t>65세이상, 6세미만, 국가유공자, 기초
수급자, 1~3급장애인 및 보호자 1명, 그린카드 소지자 등</t>
    <phoneticPr fontId="2" type="noConversion"/>
  </si>
  <si>
    <t>상설전시 관람료에 포함</t>
    <phoneticPr fontId="2" type="noConversion"/>
  </si>
  <si>
    <t>수도국산달동네박물관</t>
  </si>
  <si>
    <t>인천광역시 동구 솔빛로 51</t>
    <phoneticPr fontId="2" type="noConversion"/>
  </si>
  <si>
    <t>032-770-6130</t>
  </si>
  <si>
    <t>2005.10.25</t>
    <phoneticPr fontId="2" type="noConversion"/>
  </si>
  <si>
    <t>2006.01.10</t>
    <phoneticPr fontId="2" type="noConversion"/>
  </si>
  <si>
    <t>인천-공립12-2006-01호</t>
    <phoneticPr fontId="2" type="noConversion"/>
  </si>
  <si>
    <t>www.icdonggu.go.kr/museum</t>
  </si>
  <si>
    <t>근현대유물</t>
  </si>
  <si>
    <t>20명 이상일 경우 50% 할인</t>
    <phoneticPr fontId="2" type="noConversion"/>
  </si>
  <si>
    <t>장애인 1~3급 , 경로우대 , 13세 이하, 국가보훈대상자, 기초수급자는 무료</t>
    <phoneticPr fontId="2" type="noConversion"/>
  </si>
  <si>
    <t>영종역사관</t>
    <phoneticPr fontId="2" type="noConversion"/>
  </si>
  <si>
    <t>인천광역시 중구 구읍로 63</t>
    <phoneticPr fontId="2" type="noConversion"/>
  </si>
  <si>
    <t>032-760-6300</t>
    <phoneticPr fontId="2" type="noConversion"/>
  </si>
  <si>
    <t>2018.04.12</t>
    <phoneticPr fontId="2" type="noConversion"/>
  </si>
  <si>
    <t>2017.12.07</t>
    <phoneticPr fontId="2" type="noConversion"/>
  </si>
  <si>
    <t>인천-공립12-2017-02호</t>
    <phoneticPr fontId="2" type="noConversion"/>
  </si>
  <si>
    <t>www.icjg.go.kr/museum/index</t>
    <phoneticPr fontId="2" type="noConversion"/>
  </si>
  <si>
    <t xml:space="preserve">1회/1년 </t>
    <phoneticPr fontId="2" type="noConversion"/>
  </si>
  <si>
    <t>고문헌, 민속자료, 근현대생활사자료 등</t>
    <phoneticPr fontId="2" type="noConversion"/>
  </si>
  <si>
    <t>양주성금속비</t>
    <phoneticPr fontId="2" type="noConversion"/>
  </si>
  <si>
    <t>무료(만12세이하)</t>
    <phoneticPr fontId="2" type="noConversion"/>
  </si>
  <si>
    <t>문화가 있는 날 관람료 무료</t>
    <phoneticPr fontId="2" type="noConversion"/>
  </si>
  <si>
    <t>국민기초생활 보장법에 따른 수급자. 국가유공자, 독립유공자, 특수임무수행자, 5,18 민주유공자, 참전유공자, 고엽제휴유증 환자로 지정된자, 노인복지법에 따른 경로우대를 받는자, 한부모가족지원법에 따른 한부모가족의 아동, 장애의 정도가 심한 장애인 및 그와 동행하는 보호자</t>
    <phoneticPr fontId="2" type="noConversion"/>
  </si>
  <si>
    <t>인천광역시립박물관</t>
  </si>
  <si>
    <t>인천광역시 연수구 청량로 160번길 26</t>
  </si>
  <si>
    <t>032-440-6750</t>
  </si>
  <si>
    <t>1946.04.01</t>
    <phoneticPr fontId="2" type="noConversion"/>
  </si>
  <si>
    <t>1995.12.29</t>
    <phoneticPr fontId="2" type="noConversion"/>
  </si>
  <si>
    <t>인천-공립11-1995-01호</t>
    <phoneticPr fontId="2" type="noConversion"/>
  </si>
  <si>
    <t>고고, 민속자료, 역사 등</t>
  </si>
  <si>
    <t>원대철제범종 등</t>
  </si>
  <si>
    <t>보물 1점, 시유형문화재 16점, 시기념물 1점, 시문화재자료 3점</t>
  </si>
  <si>
    <t>연9회</t>
  </si>
  <si>
    <t>인천개항박물관</t>
    <phoneticPr fontId="2" type="noConversion"/>
  </si>
  <si>
    <t>인천광역시 중구 신포로 23번길 89</t>
    <phoneticPr fontId="2" type="noConversion"/>
  </si>
  <si>
    <t>032-760-7508</t>
  </si>
  <si>
    <t>2010.10.02</t>
    <phoneticPr fontId="2" type="noConversion"/>
  </si>
  <si>
    <t>2013.02.06</t>
    <phoneticPr fontId="2" type="noConversion"/>
  </si>
  <si>
    <t>인천-공립12-2013-01호</t>
  </si>
  <si>
    <t>http://www.icjgss.or.kr/open_port/</t>
    <phoneticPr fontId="2" type="noConversion"/>
  </si>
  <si>
    <t>개항 이후 인천자료</t>
    <phoneticPr fontId="2" type="noConversion"/>
  </si>
  <si>
    <t>장애인, 어린이, 65세이상, 국가유공자, 한부모가족아동, 참전유공자, 5.18유공자 등</t>
    <phoneticPr fontId="2" type="noConversion"/>
  </si>
  <si>
    <t>연수구</t>
    <phoneticPr fontId="2" type="noConversion"/>
  </si>
  <si>
    <t>인천도시역사관</t>
    <phoneticPr fontId="2" type="noConversion"/>
  </si>
  <si>
    <t>인천광역시 연수구 인천타워대로 238</t>
    <phoneticPr fontId="2" type="noConversion"/>
  </si>
  <si>
    <t>032-850-6000</t>
    <phoneticPr fontId="2" type="noConversion"/>
  </si>
  <si>
    <t>2009.08.05</t>
    <phoneticPr fontId="2" type="noConversion"/>
  </si>
  <si>
    <t>2020.02.07</t>
    <phoneticPr fontId="2" type="noConversion"/>
  </si>
  <si>
    <t>인천-공립12-2020-02호</t>
    <phoneticPr fontId="2" type="noConversion"/>
  </si>
  <si>
    <t>https://www.incheon.go.kr/museum/MU050101</t>
  </si>
  <si>
    <t>금속, 도토, 지류 등</t>
    <phoneticPr fontId="2" type="noConversion"/>
  </si>
  <si>
    <t>짜장면박물관</t>
    <phoneticPr fontId="2" type="noConversion"/>
  </si>
  <si>
    <t>인천광역시 중구 차이나타운로 56-14</t>
    <phoneticPr fontId="2" type="noConversion"/>
  </si>
  <si>
    <t>032-773-9812</t>
    <phoneticPr fontId="2" type="noConversion"/>
  </si>
  <si>
    <t>2012.04.28</t>
    <phoneticPr fontId="2" type="noConversion"/>
  </si>
  <si>
    <t>2016.12.27</t>
    <phoneticPr fontId="2" type="noConversion"/>
  </si>
  <si>
    <t>인천-공립12-2016-01호</t>
    <phoneticPr fontId="2" type="noConversion"/>
  </si>
  <si>
    <t>http://www.icjgss.or.kr/jajangmyeon/</t>
    <phoneticPr fontId="2" type="noConversion"/>
  </si>
  <si>
    <t>자장면 관련자료</t>
    <phoneticPr fontId="2" type="noConversion"/>
  </si>
  <si>
    <t>한국근대문학관</t>
    <phoneticPr fontId="2" type="noConversion"/>
  </si>
  <si>
    <t>인천광역시 중구 신포로15번길 76</t>
    <phoneticPr fontId="2" type="noConversion"/>
  </si>
  <si>
    <t>032-773-3800</t>
    <phoneticPr fontId="2" type="noConversion"/>
  </si>
  <si>
    <t>2013.09.27</t>
    <phoneticPr fontId="2" type="noConversion"/>
  </si>
  <si>
    <t>2014.03.19</t>
    <phoneticPr fontId="2" type="noConversion"/>
  </si>
  <si>
    <t>인천-공립12-2014-01호</t>
    <phoneticPr fontId="2" type="noConversion"/>
  </si>
  <si>
    <t>lit.ifac.or.kr</t>
    <phoneticPr fontId="2" type="noConversion"/>
  </si>
  <si>
    <t>근대도서류</t>
    <phoneticPr fontId="2" type="noConversion"/>
  </si>
  <si>
    <t>한국이민사박물관</t>
  </si>
  <si>
    <t>인천광역시 중구 월미로 329</t>
    <phoneticPr fontId="2" type="noConversion"/>
  </si>
  <si>
    <t>032-440-4710</t>
    <phoneticPr fontId="2" type="noConversion"/>
  </si>
  <si>
    <t>2008.06.13</t>
    <phoneticPr fontId="2" type="noConversion"/>
  </si>
  <si>
    <t>2008.06.26</t>
    <phoneticPr fontId="2" type="noConversion"/>
  </si>
  <si>
    <t>인천-공립12-2008-01호</t>
    <phoneticPr fontId="2" type="noConversion"/>
  </si>
  <si>
    <t>이주사 자료</t>
  </si>
  <si>
    <t>계양구</t>
    <phoneticPr fontId="2" type="noConversion"/>
  </si>
  <si>
    <t>계양산성박물관</t>
    <phoneticPr fontId="2" type="noConversion"/>
  </si>
  <si>
    <t>인천광역시 계양구 계양산로 101</t>
    <phoneticPr fontId="2" type="noConversion"/>
  </si>
  <si>
    <t>032-450-8317~8</t>
    <phoneticPr fontId="2" type="noConversion"/>
  </si>
  <si>
    <t>2020.05.28</t>
    <phoneticPr fontId="2" type="noConversion"/>
  </si>
  <si>
    <t>인천-공립12-2020-01호</t>
    <phoneticPr fontId="2" type="noConversion"/>
  </si>
  <si>
    <t>http://museum.gyeyang.go.kr</t>
    <phoneticPr fontId="2" type="noConversion"/>
  </si>
  <si>
    <t>도토, 금속, 지류 등</t>
    <phoneticPr fontId="2" type="noConversion"/>
  </si>
  <si>
    <t>상설전 관람권 소지자, 관람료 면제 대상자</t>
    <phoneticPr fontId="2" type="noConversion"/>
  </si>
  <si>
    <t>인천 공립 총계</t>
    <phoneticPr fontId="2" type="noConversion"/>
  </si>
  <si>
    <t>가천박물관</t>
  </si>
  <si>
    <t>인천광역시 연수구 청량로102번길 40-9</t>
  </si>
  <si>
    <t>032-833-4747</t>
  </si>
  <si>
    <t>1995.10.31</t>
    <phoneticPr fontId="2" type="noConversion"/>
  </si>
  <si>
    <t>1995.10.23</t>
    <phoneticPr fontId="2" type="noConversion"/>
  </si>
  <si>
    <t>인천-사립12-1995-02호</t>
  </si>
  <si>
    <t>www.gcmuseum.org</t>
  </si>
  <si>
    <t>금속, 지류, 토도, 석제 등</t>
  </si>
  <si>
    <t>국보 제276호 초조본유가사지론 권53, 보물 제1154호 대방광불화엄경, 보물 제1155호 경률이상, 보물 제1178호 향약제생집성방, 보물 제1179호 태산요록, 보물 제1180호 신응경, 보물 제1205호 대방광불화엄경, 보물 제1206호 초조본십주비바사론, 보물 제1207호 산거사요, 보물 제1208호 춘추경좌씨전구해, 보물 제1209호 우주두율, 보물 제1227호 식물본초, 보물 제1249호 간이벽온방, 보물 제1250호 세의득효방, 보물 제1716호 중수정화경사증류비용본초, 인천광역시 유형문화재 제63호 신간소문입식운기론오, 인천광역시유형문화재 제64호 효경, 인천광역시 유형문화재 제65호 증주당현절구삼체시법</t>
  </si>
  <si>
    <t>국보 1점, 보물 14점, 인천광역시유형문화재 3점</t>
  </si>
  <si>
    <t>미추홀구</t>
    <phoneticPr fontId="2" type="noConversion"/>
  </si>
  <si>
    <t>국제성서박물관</t>
    <phoneticPr fontId="2" type="noConversion"/>
  </si>
  <si>
    <t>인천광역시 미추홀구 경인로 349번길 16</t>
    <phoneticPr fontId="2" type="noConversion"/>
  </si>
  <si>
    <t>032-874-0385</t>
    <phoneticPr fontId="2" type="noConversion"/>
  </si>
  <si>
    <t>1995.04.30</t>
    <phoneticPr fontId="2" type="noConversion"/>
  </si>
  <si>
    <t>2010.09.20</t>
    <phoneticPr fontId="2" type="noConversion"/>
  </si>
  <si>
    <t>인천-사립12-2010-01호</t>
  </si>
  <si>
    <t>http://www.biblemuseum.or.kr/</t>
    <phoneticPr fontId="2" type="noConversion"/>
  </si>
  <si>
    <t>서지, 서책, 토기, 민속유물 등</t>
  </si>
  <si>
    <t>상설전시 관람료 포함</t>
    <phoneticPr fontId="2" type="noConversion"/>
  </si>
  <si>
    <t>만 48개월 미만 유아, 국가보훈대상자, 기초수급자, 장애인(1~3급) 등</t>
    <phoneticPr fontId="2" type="noConversion"/>
  </si>
  <si>
    <t>범패민속문화박물관</t>
    <phoneticPr fontId="2" type="noConversion"/>
  </si>
  <si>
    <t>인천광역시 미추홀구 경인로70번길 1-13</t>
    <phoneticPr fontId="2" type="noConversion"/>
  </si>
  <si>
    <t>032-884-8904</t>
    <phoneticPr fontId="2" type="noConversion"/>
  </si>
  <si>
    <t>2006.07.01</t>
    <phoneticPr fontId="2" type="noConversion"/>
  </si>
  <si>
    <t>2008.08.01</t>
    <phoneticPr fontId="2" type="noConversion"/>
  </si>
  <si>
    <t>인천-사립12-2008-02호</t>
  </si>
  <si>
    <t>www.nunghwa.org</t>
    <phoneticPr fontId="2" type="noConversion"/>
  </si>
  <si>
    <t>금속, 서화, 탁본 등</t>
    <phoneticPr fontId="2" type="noConversion"/>
  </si>
  <si>
    <t>인천 무형문화재 10-1</t>
    <phoneticPr fontId="2" type="noConversion"/>
  </si>
  <si>
    <t>옥토끼우주센터</t>
    <phoneticPr fontId="2" type="noConversion"/>
  </si>
  <si>
    <t>인천광역시 강화군 불은면 강화동로 403</t>
    <phoneticPr fontId="2" type="noConversion"/>
  </si>
  <si>
    <t>032-937-6918</t>
    <phoneticPr fontId="2" type="noConversion"/>
  </si>
  <si>
    <t>2007.05.02</t>
    <phoneticPr fontId="2" type="noConversion"/>
  </si>
  <si>
    <t>인천-사립12-2007-03호</t>
    <phoneticPr fontId="2" type="noConversion"/>
  </si>
  <si>
    <t>www.oktokki.com
blog.naver.com/oktoki07
www.facebook.com/Oktokkispacecenter
www.instagram.com/oktokkispace
twitter.com/oktokki2007</t>
    <phoneticPr fontId="2" type="noConversion"/>
  </si>
  <si>
    <t>로켓, 비행기 모형, 인공위성 등</t>
    <phoneticPr fontId="2" type="noConversion"/>
  </si>
  <si>
    <t>09:30-19:00</t>
    <phoneticPr fontId="2" type="noConversion"/>
  </si>
  <si>
    <t>10-25%</t>
    <phoneticPr fontId="2" type="noConversion"/>
  </si>
  <si>
    <t>강화군민은 연령 상관없이 12,000원
강화 내 제휴펜션 이용시 10% 할인권 
증정
강화시설관리공단 산하 유적지,전적지의 영수증 제시시 10% 할인
네이버, 옥션, 쿠팡, 티몬 등 사이트에서 예매시 10% 할인</t>
    <phoneticPr fontId="2" type="noConversion"/>
  </si>
  <si>
    <t>24개월 미만</t>
    <phoneticPr fontId="2" type="noConversion"/>
  </si>
  <si>
    <t>애보박물관</t>
  </si>
  <si>
    <t xml:space="preserve">인천광역시 남동구 만의골로 71 </t>
    <phoneticPr fontId="2" type="noConversion"/>
  </si>
  <si>
    <t>032-466-3181</t>
  </si>
  <si>
    <t>2009.07.24</t>
    <phoneticPr fontId="2" type="noConversion"/>
  </si>
  <si>
    <t>2009.01.05</t>
    <phoneticPr fontId="2" type="noConversion"/>
  </si>
  <si>
    <t>인천-사립12-2009-01호</t>
    <phoneticPr fontId="2" type="noConversion"/>
  </si>
  <si>
    <t>www.aebo.co.kr</t>
    <phoneticPr fontId="2" type="noConversion"/>
  </si>
  <si>
    <t>민속공예품</t>
  </si>
  <si>
    <t>장애 및 노인 50%</t>
  </si>
  <si>
    <t>체험시 무료</t>
  </si>
  <si>
    <t>매월 마지막 주 수요일</t>
    <phoneticPr fontId="2" type="noConversion"/>
  </si>
  <si>
    <t>미추홀구</t>
  </si>
  <si>
    <t>인천어린이박물관</t>
  </si>
  <si>
    <t>인천광역시 미추홀구 매소홀로 618</t>
    <phoneticPr fontId="2" type="noConversion"/>
  </si>
  <si>
    <t>032-432-5600</t>
    <phoneticPr fontId="2" type="noConversion"/>
  </si>
  <si>
    <t>2005.05.05</t>
    <phoneticPr fontId="2" type="noConversion"/>
  </si>
  <si>
    <t>인천-사립12-2006-02호</t>
    <phoneticPr fontId="2" type="noConversion"/>
  </si>
  <si>
    <t xml:space="preserve">www.enjoymuseum.org </t>
  </si>
  <si>
    <t>1회/3년</t>
  </si>
  <si>
    <t>금속, 자기, 목조 등</t>
  </si>
  <si>
    <t>장애인/경로 50%</t>
  </si>
  <si>
    <t>인천학생6.25참전관</t>
    <phoneticPr fontId="2" type="noConversion"/>
  </si>
  <si>
    <t>인천광역시 중구 우현로 66</t>
    <phoneticPr fontId="2" type="noConversion"/>
  </si>
  <si>
    <t>032-766-1218</t>
    <phoneticPr fontId="2" type="noConversion"/>
  </si>
  <si>
    <t>2004.06.25</t>
    <phoneticPr fontId="2" type="noConversion"/>
  </si>
  <si>
    <t>2015.10.08</t>
    <phoneticPr fontId="2" type="noConversion"/>
  </si>
  <si>
    <t>인천-사립21-2015-02호</t>
    <phoneticPr fontId="2" type="noConversion"/>
  </si>
  <si>
    <t>https://blog.naver.com/6-25ckawjsrhks</t>
  </si>
  <si>
    <t>6.25전쟁사 자료</t>
    <phoneticPr fontId="2" type="noConversion"/>
  </si>
  <si>
    <t>재미난박물관</t>
    <phoneticPr fontId="2" type="noConversion"/>
  </si>
  <si>
    <t>인천광역시 중구 신포로23번길 83 진성빌딩4층</t>
    <phoneticPr fontId="2" type="noConversion"/>
  </si>
  <si>
    <t>032-765-0780</t>
    <phoneticPr fontId="2" type="noConversion"/>
  </si>
  <si>
    <t>2005.12.24</t>
    <phoneticPr fontId="2" type="noConversion"/>
  </si>
  <si>
    <t>www.funkr.com</t>
    <phoneticPr fontId="2" type="noConversion"/>
  </si>
  <si>
    <t>과학실험장비, 샐활아이디어제품,수학교구</t>
    <phoneticPr fontId="2" type="noConversion"/>
  </si>
  <si>
    <t>예술인패스, 다둥이카드, 장애인,
문화의 날(50%) 할인 등</t>
    <phoneticPr fontId="2" type="noConversion"/>
  </si>
  <si>
    <t>초연다구박물관</t>
    <phoneticPr fontId="2" type="noConversion"/>
  </si>
  <si>
    <t>인천광역시 중구 신포로39번길8-1</t>
    <phoneticPr fontId="2" type="noConversion"/>
  </si>
  <si>
    <t>032-772-9779</t>
    <phoneticPr fontId="2" type="noConversion"/>
  </si>
  <si>
    <t>2015.04.09</t>
    <phoneticPr fontId="2" type="noConversion"/>
  </si>
  <si>
    <t>2015.12.09</t>
    <phoneticPr fontId="2" type="noConversion"/>
  </si>
  <si>
    <t>인천-사립21-2015-04호</t>
    <phoneticPr fontId="2" type="noConversion"/>
  </si>
  <si>
    <t>www.choyeon-museum.com</t>
  </si>
  <si>
    <t>(미작성)</t>
    <phoneticPr fontId="2" type="noConversion"/>
  </si>
  <si>
    <t>자수,소반,차시,포자,LP판음향시스텀,다완</t>
  </si>
  <si>
    <t>프로그램체험시무료</t>
  </si>
  <si>
    <t>한국선교역사기념관</t>
    <phoneticPr fontId="2" type="noConversion"/>
  </si>
  <si>
    <t>인천광역시 부평구 장제로 393</t>
    <phoneticPr fontId="2" type="noConversion"/>
  </si>
  <si>
    <t>032-515-5995</t>
    <phoneticPr fontId="2" type="noConversion"/>
  </si>
  <si>
    <t>2008.12.22</t>
    <phoneticPr fontId="2" type="noConversion"/>
  </si>
  <si>
    <t>인천-사립12-2009-03호</t>
    <phoneticPr fontId="2" type="noConversion"/>
  </si>
  <si>
    <t>www.cmmk.or.kr</t>
    <phoneticPr fontId="2" type="noConversion"/>
  </si>
  <si>
    <t>기독교 선교유물 및 자료</t>
    <phoneticPr fontId="2" type="noConversion"/>
  </si>
  <si>
    <t>65세 이상 20%</t>
    <phoneticPr fontId="2" type="noConversion"/>
  </si>
  <si>
    <t>미취학</t>
    <phoneticPr fontId="2" type="noConversion"/>
  </si>
  <si>
    <t>한국전통음식박물관</t>
  </si>
  <si>
    <t>032-466-3182</t>
  </si>
  <si>
    <t>2012.05.04</t>
    <phoneticPr fontId="2" type="noConversion"/>
  </si>
  <si>
    <t>2012.05.29</t>
    <phoneticPr fontId="2" type="noConversion"/>
  </si>
  <si>
    <t>인천-사립12-2012-02호</t>
    <phoneticPr fontId="2" type="noConversion"/>
  </si>
  <si>
    <t>blog.naver.com/kfoodmuseum</t>
    <phoneticPr fontId="2" type="noConversion"/>
  </si>
  <si>
    <t>민속주방 사료</t>
  </si>
  <si>
    <t>장애 및 노인 50%</t>
    <phoneticPr fontId="10" type="noConversion"/>
  </si>
  <si>
    <t>혜명단청박물관</t>
  </si>
  <si>
    <t>인천광역시 중구 신포로 15번길 48</t>
    <phoneticPr fontId="2" type="noConversion"/>
  </si>
  <si>
    <t>032-868-5898</t>
  </si>
  <si>
    <t>2009.04.04</t>
    <phoneticPr fontId="2" type="noConversion"/>
  </si>
  <si>
    <t>2009.12.09</t>
    <phoneticPr fontId="2" type="noConversion"/>
  </si>
  <si>
    <t>인천-사립12-2009-04호</t>
  </si>
  <si>
    <t>cafe.daum.net/TraditionalMuseum</t>
  </si>
  <si>
    <t xml:space="preserve">1회/1년 </t>
  </si>
  <si>
    <t>불화, 목재건축,부재, 공예품,조각 등</t>
  </si>
  <si>
    <t>하절기10:00~18:00, 동절기 10:00~17:00</t>
  </si>
  <si>
    <t xml:space="preserve">문화가 있는 날 </t>
  </si>
  <si>
    <t>인천 사립 총계</t>
    <phoneticPr fontId="2" type="noConversion"/>
  </si>
  <si>
    <t>인하대학교박물관</t>
    <phoneticPr fontId="2" type="noConversion"/>
  </si>
  <si>
    <t>인천광역시 미추홀구 인하로 100 1-013</t>
    <phoneticPr fontId="2" type="noConversion"/>
  </si>
  <si>
    <t>032-860-8260</t>
    <phoneticPr fontId="2" type="noConversion"/>
  </si>
  <si>
    <t>1976.03.01</t>
    <phoneticPr fontId="2" type="noConversion"/>
  </si>
  <si>
    <t>인천-대학12-2007-02호</t>
    <phoneticPr fontId="2" type="noConversion"/>
  </si>
  <si>
    <t>http://museum.inha.ac.kr</t>
    <phoneticPr fontId="2" type="noConversion"/>
  </si>
  <si>
    <t>교내주차</t>
    <phoneticPr fontId="2" type="noConversion"/>
  </si>
  <si>
    <t>고고,민속자료,학교기록물(사진제외)</t>
    <phoneticPr fontId="2" type="noConversion"/>
  </si>
  <si>
    <t>인천 대학 총계</t>
    <phoneticPr fontId="2" type="noConversion"/>
  </si>
  <si>
    <t>인천 총계</t>
    <phoneticPr fontId="2" type="noConversion"/>
  </si>
  <si>
    <t>광주</t>
    <phoneticPr fontId="2" type="noConversion"/>
  </si>
  <si>
    <t>국립광주박물관</t>
    <phoneticPr fontId="2" type="noConversion"/>
  </si>
  <si>
    <t>광주광역시 북구 하서로110</t>
    <phoneticPr fontId="2" type="noConversion"/>
  </si>
  <si>
    <t>062-570-7000</t>
    <phoneticPr fontId="2" type="noConversion"/>
  </si>
  <si>
    <t>1978.12.06</t>
    <phoneticPr fontId="2" type="noConversion"/>
  </si>
  <si>
    <t>1978.08.19</t>
    <phoneticPr fontId="2" type="noConversion"/>
  </si>
  <si>
    <t>국립11-2013-02호</t>
    <phoneticPr fontId="2" type="noConversion"/>
  </si>
  <si>
    <t>https://gwangju.museum.go.kr</t>
    <phoneticPr fontId="2" type="noConversion"/>
  </si>
  <si>
    <t>석조, 금속, 도토, 서화 등</t>
    <phoneticPr fontId="2" type="noConversion"/>
  </si>
  <si>
    <t>광양 중흥산성쌍사자석등  등</t>
    <phoneticPr fontId="2" type="noConversion"/>
  </si>
  <si>
    <t>국보 12점, 보물 89점, 시도지정문화재 58점, 문화재자료 2점, 민속문화재 1점</t>
    <phoneticPr fontId="2" type="noConversion"/>
  </si>
  <si>
    <t xml:space="preserve">전체 </t>
    <phoneticPr fontId="2" type="noConversion"/>
  </si>
  <si>
    <t>아시아문화박물관</t>
    <phoneticPr fontId="2" type="noConversion"/>
  </si>
  <si>
    <t>광주광역시 동구 문화전당로 38</t>
    <phoneticPr fontId="2" type="noConversion"/>
  </si>
  <si>
    <t>1899-5566</t>
    <phoneticPr fontId="2" type="noConversion"/>
  </si>
  <si>
    <t>2015.11.25</t>
    <phoneticPr fontId="2" type="noConversion"/>
  </si>
  <si>
    <t>2017.06.01</t>
    <phoneticPr fontId="2" type="noConversion"/>
  </si>
  <si>
    <t>국립12-2017-01호</t>
  </si>
  <si>
    <t>www.acc.go.kr</t>
    <phoneticPr fontId="2" type="noConversion"/>
  </si>
  <si>
    <t>민속품, 예술품, 의례용구 등</t>
    <phoneticPr fontId="2" type="noConversion"/>
  </si>
  <si>
    <t>10:00-18:00
(수,토)-19:00</t>
    <phoneticPr fontId="2" type="noConversion"/>
  </si>
  <si>
    <t>광주 국립 총계</t>
    <phoneticPr fontId="2" type="noConversion"/>
  </si>
  <si>
    <t>광주역사민속박물관</t>
    <phoneticPr fontId="2" type="noConversion"/>
  </si>
  <si>
    <t>광주광역시 북구 서하로 48-25</t>
    <phoneticPr fontId="2" type="noConversion"/>
  </si>
  <si>
    <t>062-613-5359</t>
    <phoneticPr fontId="2" type="noConversion"/>
  </si>
  <si>
    <t>1987.11.01</t>
    <phoneticPr fontId="2" type="noConversion"/>
  </si>
  <si>
    <t>1992.11.23</t>
    <phoneticPr fontId="2" type="noConversion"/>
  </si>
  <si>
    <t>광주-공립11-1992-01호</t>
    <phoneticPr fontId="2" type="noConversion"/>
  </si>
  <si>
    <t>https://www.gwangju.go.kr/gjhfm/</t>
    <phoneticPr fontId="2" type="noConversion"/>
  </si>
  <si>
    <t>없음</t>
    <phoneticPr fontId="2" type="noConversion"/>
  </si>
  <si>
    <t>역사, 민속자료 등</t>
  </si>
  <si>
    <t>정지장군 갑옷 등</t>
  </si>
  <si>
    <t>15건 563점
*보물 1건 1점
*사적 1건
*중요민속문화재 2건 66점
*시지정문화재 11건 495점 등</t>
  </si>
  <si>
    <t>광주김치박물관</t>
    <phoneticPr fontId="2" type="noConversion"/>
  </si>
  <si>
    <t>광주광역시 남구 김치로 60</t>
    <phoneticPr fontId="2" type="noConversion"/>
  </si>
  <si>
    <t>062-613-8223</t>
    <phoneticPr fontId="2" type="noConversion"/>
  </si>
  <si>
    <t>2010.10.23</t>
  </si>
  <si>
    <t>2010.12.21</t>
    <phoneticPr fontId="2" type="noConversion"/>
  </si>
  <si>
    <t>광주-공립12-2010-01호</t>
    <phoneticPr fontId="2" type="noConversion"/>
  </si>
  <si>
    <t>https://www.gwangju.go.kr/kimchitown/</t>
    <phoneticPr fontId="2" type="noConversion"/>
  </si>
  <si>
    <t>식생활관련 민속품(옹기, 도마 등)</t>
  </si>
  <si>
    <t>광주</t>
    <phoneticPr fontId="30" type="noConversion"/>
  </si>
  <si>
    <t>북구</t>
    <phoneticPr fontId="30" type="noConversion"/>
  </si>
  <si>
    <t>공립</t>
    <phoneticPr fontId="30" type="noConversion"/>
  </si>
  <si>
    <t>1종</t>
    <phoneticPr fontId="30" type="noConversion"/>
  </si>
  <si>
    <t>남도향토음식박물관</t>
    <phoneticPr fontId="30" type="noConversion"/>
  </si>
  <si>
    <t>광주광역시 북구 설죽로 477</t>
    <phoneticPr fontId="30" type="noConversion"/>
  </si>
  <si>
    <t>062-410-6642</t>
    <phoneticPr fontId="30" type="noConversion"/>
  </si>
  <si>
    <t>2007.02.26</t>
    <phoneticPr fontId="30" type="noConversion"/>
  </si>
  <si>
    <t>O</t>
    <phoneticPr fontId="30" type="noConversion"/>
  </si>
  <si>
    <t>2009.11.12</t>
    <phoneticPr fontId="30" type="noConversion"/>
  </si>
  <si>
    <t>광주-공립12-2009-01호</t>
    <phoneticPr fontId="30" type="noConversion"/>
  </si>
  <si>
    <t>https://bukgu.gwangju.kr/namdofood/</t>
  </si>
  <si>
    <t>1회/1년</t>
    <phoneticPr fontId="30" type="noConversion"/>
  </si>
  <si>
    <t>개별</t>
    <phoneticPr fontId="30" type="noConversion"/>
  </si>
  <si>
    <t>식기류, 저장용기, 고문서</t>
    <phoneticPr fontId="30" type="noConversion"/>
  </si>
  <si>
    <t>연7회</t>
    <phoneticPr fontId="30" type="noConversion"/>
  </si>
  <si>
    <t>09:00-18:00</t>
    <phoneticPr fontId="30" type="noConversion"/>
  </si>
  <si>
    <t>전체</t>
    <phoneticPr fontId="30" type="noConversion"/>
  </si>
  <si>
    <t>광주 공립 총계</t>
    <phoneticPr fontId="2" type="noConversion"/>
  </si>
  <si>
    <t>비움박물관</t>
    <phoneticPr fontId="2" type="noConversion"/>
  </si>
  <si>
    <t>광주광역시 동구 제봉로 143-1</t>
    <phoneticPr fontId="2" type="noConversion"/>
  </si>
  <si>
    <t>062-222-6668</t>
    <phoneticPr fontId="2" type="noConversion"/>
  </si>
  <si>
    <t>2017.06.22</t>
    <phoneticPr fontId="2" type="noConversion"/>
  </si>
  <si>
    <t>광주-사립12-2017-01호</t>
    <phoneticPr fontId="2" type="noConversion"/>
  </si>
  <si>
    <t>biummuseum.com</t>
    <phoneticPr fontId="2" type="noConversion"/>
  </si>
  <si>
    <t>한국미용박물관</t>
    <phoneticPr fontId="2" type="noConversion"/>
  </si>
  <si>
    <t>광주광역시 북구 용봉로 116</t>
    <phoneticPr fontId="2" type="noConversion"/>
  </si>
  <si>
    <t>061-514-6622</t>
    <phoneticPr fontId="2" type="noConversion"/>
  </si>
  <si>
    <t>2008.09.09</t>
    <phoneticPr fontId="2" type="noConversion"/>
  </si>
  <si>
    <t>2010.02.21</t>
    <phoneticPr fontId="2" type="noConversion"/>
  </si>
  <si>
    <t>광주-사립12-2010-02호</t>
    <phoneticPr fontId="2" type="noConversion"/>
  </si>
  <si>
    <t>kbeautymeseum,org</t>
    <phoneticPr fontId="2" type="noConversion"/>
  </si>
  <si>
    <t>장신구, 서적, 가체류</t>
    <phoneticPr fontId="2" type="noConversion"/>
  </si>
  <si>
    <t>연8회</t>
    <phoneticPr fontId="2" type="noConversion"/>
  </si>
  <si>
    <t>예술인패스, 나눔이카드, 장애우, 문화의 날, 기초수급ㅈ자</t>
    <phoneticPr fontId="2" type="noConversion"/>
  </si>
  <si>
    <t>예술인패스, 장애우, 국가보훈대상 , 기초수급자, 문화가있는날</t>
    <phoneticPr fontId="2" type="noConversion"/>
  </si>
  <si>
    <t>예술인패스, 장애우, 국가보훈대상, 문화가 있는 날</t>
    <phoneticPr fontId="2" type="noConversion"/>
  </si>
  <si>
    <t>KJB금융박물관</t>
  </si>
  <si>
    <t>광주광역시 동구 제봉로 225</t>
  </si>
  <si>
    <t>062-239-5065</t>
  </si>
  <si>
    <t>2012.11.20</t>
    <phoneticPr fontId="2" type="noConversion"/>
  </si>
  <si>
    <t>광주-사립12-제2012-2호</t>
    <phoneticPr fontId="2" type="noConversion"/>
  </si>
  <si>
    <t>https://museum.kjbank.com/</t>
  </si>
  <si>
    <t>없음</t>
  </si>
  <si>
    <t>광주 사립 총계</t>
    <phoneticPr fontId="2" type="noConversion"/>
  </si>
  <si>
    <t>광주교육대학교 교육박물관</t>
    <phoneticPr fontId="2" type="noConversion"/>
  </si>
  <si>
    <t>광주광역시 북구 필문대로 55</t>
  </si>
  <si>
    <t>062-520-4283</t>
  </si>
  <si>
    <t>1986.03.06</t>
    <phoneticPr fontId="2" type="noConversion"/>
  </si>
  <si>
    <t>광주-대학12-2001-01호</t>
    <phoneticPr fontId="2" type="noConversion"/>
  </si>
  <si>
    <t>museum.gnue.ac.kr</t>
  </si>
  <si>
    <t>금속, 옥석, 토도, 목죽초칠, 피모조직, 
교과서 등</t>
  </si>
  <si>
    <t>전남대학교박물관</t>
    <phoneticPr fontId="2" type="noConversion"/>
  </si>
  <si>
    <t>광주광역시 북구 용봉로 77</t>
    <phoneticPr fontId="2" type="noConversion"/>
  </si>
  <si>
    <t>062-530-3584</t>
    <phoneticPr fontId="2" type="noConversion"/>
  </si>
  <si>
    <t>1957.04.15</t>
    <phoneticPr fontId="2" type="noConversion"/>
  </si>
  <si>
    <t>광주-대학12-2000-01호</t>
    <phoneticPr fontId="2" type="noConversion"/>
  </si>
  <si>
    <t>http://museum.jnu.ac.kr</t>
    <phoneticPr fontId="2" type="noConversion"/>
  </si>
  <si>
    <t>고고, 도자, 역사, 회화, 민속 등</t>
    <phoneticPr fontId="2" type="noConversion"/>
  </si>
  <si>
    <t>석장승 등</t>
    <phoneticPr fontId="2" type="noConversion"/>
  </si>
  <si>
    <t>시 지정문화재 2건 3점</t>
    <phoneticPr fontId="2" type="noConversion"/>
  </si>
  <si>
    <t>전남대학교 의학박물관</t>
    <phoneticPr fontId="2" type="noConversion"/>
  </si>
  <si>
    <t>광주광역시 동구 백서로 160번지</t>
    <phoneticPr fontId="2" type="noConversion"/>
  </si>
  <si>
    <t>062-220-4381</t>
  </si>
  <si>
    <t>2012.08.21</t>
  </si>
  <si>
    <t>2012.09.28</t>
  </si>
  <si>
    <t>광주-대학12-2012-01호</t>
    <phoneticPr fontId="2" type="noConversion"/>
  </si>
  <si>
    <t>www.medicalmuseum.ac.kr</t>
  </si>
  <si>
    <t>기자재, 의료장비</t>
  </si>
  <si>
    <t>전남대학교 의과대학 구본관</t>
  </si>
  <si>
    <t>조선대학교박물관</t>
    <phoneticPr fontId="2" type="noConversion"/>
  </si>
  <si>
    <t>광주광역시 동구 필문대로 309</t>
    <phoneticPr fontId="2" type="noConversion"/>
  </si>
  <si>
    <t>062-230-6130</t>
    <phoneticPr fontId="2" type="noConversion"/>
  </si>
  <si>
    <t>1992.05.15</t>
    <phoneticPr fontId="2" type="noConversion"/>
  </si>
  <si>
    <t>2016.07.20</t>
    <phoneticPr fontId="2" type="noConversion"/>
  </si>
  <si>
    <t>광주-대학12-2016-01호</t>
    <phoneticPr fontId="2" type="noConversion"/>
  </si>
  <si>
    <t>http://museum.chosun.ac.kr</t>
    <phoneticPr fontId="2" type="noConversion"/>
  </si>
  <si>
    <t>석기, 토도, 고서, 민속품 등</t>
    <phoneticPr fontId="2" type="noConversion"/>
  </si>
  <si>
    <t>광주 대학 총계</t>
    <phoneticPr fontId="2" type="noConversion"/>
  </si>
  <si>
    <t>광주 총계</t>
    <phoneticPr fontId="2" type="noConversion"/>
  </si>
  <si>
    <t>대전</t>
    <phoneticPr fontId="2" type="noConversion"/>
  </si>
  <si>
    <t>유성구</t>
    <phoneticPr fontId="2" type="noConversion"/>
  </si>
  <si>
    <t>대전시립박물관</t>
    <phoneticPr fontId="2" type="noConversion"/>
  </si>
  <si>
    <t>대전광역시 유성구 도안대로 398</t>
    <phoneticPr fontId="2" type="noConversion"/>
  </si>
  <si>
    <t>042-270-8600</t>
    <phoneticPr fontId="2" type="noConversion"/>
  </si>
  <si>
    <t>2012.10.16</t>
    <phoneticPr fontId="2" type="noConversion"/>
  </si>
  <si>
    <t>2012.11.01</t>
    <phoneticPr fontId="2" type="noConversion"/>
  </si>
  <si>
    <t>대전-공립12-2012-02호</t>
    <phoneticPr fontId="2" type="noConversion"/>
  </si>
  <si>
    <t>www.daejeon.go.kr/his/index.do</t>
    <phoneticPr fontId="2" type="noConversion"/>
  </si>
  <si>
    <t>고고, 민속, 서화. 전적 등</t>
    <phoneticPr fontId="2" type="noConversion"/>
  </si>
  <si>
    <t>성수침필적 등</t>
    <phoneticPr fontId="2" type="noConversion"/>
  </si>
  <si>
    <t xml:space="preserve">보물 1점, 유형 7점, 문화재자료 8점 </t>
    <phoneticPr fontId="2" type="noConversion"/>
  </si>
  <si>
    <t>동절기: 10:00~18:00 
하절기: 10:00~19:00</t>
    <phoneticPr fontId="2" type="noConversion"/>
  </si>
  <si>
    <t>동절기: 10:00~18:00 
하절기: 10:00~19:01</t>
  </si>
  <si>
    <t xml:space="preserve"> </t>
    <phoneticPr fontId="2" type="noConversion"/>
  </si>
  <si>
    <t>대전선사박물관</t>
    <phoneticPr fontId="2" type="noConversion"/>
  </si>
  <si>
    <t>대전광역시 유성구 노은동로 126</t>
    <phoneticPr fontId="2" type="noConversion"/>
  </si>
  <si>
    <t>042-270-8640</t>
    <phoneticPr fontId="2" type="noConversion"/>
  </si>
  <si>
    <t>2007.03.23</t>
    <phoneticPr fontId="2" type="noConversion"/>
  </si>
  <si>
    <t>대전-공립12-2007-01호</t>
    <phoneticPr fontId="2" type="noConversion"/>
  </si>
  <si>
    <t>www.daejeon.go.kr/pre/index.do</t>
  </si>
  <si>
    <t>석기, 금속, 토기, 도자기 등</t>
    <phoneticPr fontId="2" type="noConversion"/>
  </si>
  <si>
    <t>한밭교육박물관</t>
    <phoneticPr fontId="2" type="noConversion"/>
  </si>
  <si>
    <t>대전광역시 동구 우암로 96</t>
    <phoneticPr fontId="2" type="noConversion"/>
  </si>
  <si>
    <t>042-670-2200</t>
  </si>
  <si>
    <t>1992.07.10</t>
    <phoneticPr fontId="2" type="noConversion"/>
  </si>
  <si>
    <t>대전-공립12-1992-02호</t>
  </si>
  <si>
    <t>www.hbem.or.kr</t>
    <phoneticPr fontId="2" type="noConversion"/>
  </si>
  <si>
    <t xml:space="preserve">고서, 교과서, 생활민속유물 등 </t>
    <phoneticPr fontId="2" type="noConversion"/>
  </si>
  <si>
    <t>구 삼성초등학교 교사</t>
    <phoneticPr fontId="2" type="noConversion"/>
  </si>
  <si>
    <t>대전광역시 
문화재자료 1점</t>
    <phoneticPr fontId="2" type="noConversion"/>
  </si>
  <si>
    <t>한국족보박물관</t>
    <phoneticPr fontId="2" type="noConversion"/>
  </si>
  <si>
    <t>대전광역시 중구 뿌리공원로 79</t>
    <phoneticPr fontId="2" type="noConversion"/>
  </si>
  <si>
    <t>042-288-8310</t>
  </si>
  <si>
    <t>2010.04.17</t>
    <phoneticPr fontId="2" type="noConversion"/>
  </si>
  <si>
    <t>대전-공립12-2010-01호</t>
    <phoneticPr fontId="2" type="noConversion"/>
  </si>
  <si>
    <t>www.한국족보박물관.한국</t>
    <phoneticPr fontId="2" type="noConversion"/>
  </si>
  <si>
    <t>교체 없음</t>
    <phoneticPr fontId="2" type="noConversion"/>
  </si>
  <si>
    <t>지류(고문서, 고서) 등</t>
  </si>
  <si>
    <t>안동김씨성보 등</t>
    <phoneticPr fontId="2" type="noConversion"/>
  </si>
  <si>
    <t>시지정 유형문화재 3점
시지정 문화재자료 3점</t>
    <phoneticPr fontId="2" type="noConversion"/>
  </si>
  <si>
    <t>대전 공립 총계</t>
    <phoneticPr fontId="2" type="noConversion"/>
  </si>
  <si>
    <t>옛터민속박물관</t>
    <phoneticPr fontId="2" type="noConversion"/>
  </si>
  <si>
    <t>대전광역시 동구 산내로 321-35</t>
    <phoneticPr fontId="2" type="noConversion"/>
  </si>
  <si>
    <t>042-274-4008</t>
    <phoneticPr fontId="2" type="noConversion"/>
  </si>
  <si>
    <t>2001.03.02</t>
    <phoneticPr fontId="2" type="noConversion"/>
  </si>
  <si>
    <t>2006.03.07</t>
    <phoneticPr fontId="2" type="noConversion"/>
  </si>
  <si>
    <t>대전-사립21-2006-01호</t>
    <phoneticPr fontId="2" type="noConversion"/>
  </si>
  <si>
    <t>www.yetermuseum.com</t>
    <phoneticPr fontId="2" type="noConversion"/>
  </si>
  <si>
    <t xml:space="preserve">민속품, 도자기, 고서, 장신구 등 </t>
    <phoneticPr fontId="2" type="noConversion"/>
  </si>
  <si>
    <t>연0.5회</t>
  </si>
  <si>
    <t>10:00-22:00</t>
  </si>
  <si>
    <t xml:space="preserve">대덕구 </t>
  </si>
  <si>
    <t xml:space="preserve">한국수자원공사 대청댐물문화관 </t>
  </si>
  <si>
    <t>대전광역시 대덕구 대청로 618-136</t>
  </si>
  <si>
    <t>042-930-7332</t>
  </si>
  <si>
    <t>2004.07.06</t>
  </si>
  <si>
    <t>2005.04.30</t>
    <phoneticPr fontId="2" type="noConversion"/>
  </si>
  <si>
    <t>대전-사립21-2005-02호</t>
  </si>
  <si>
    <t>café.naver.com/daecheongdam</t>
  </si>
  <si>
    <t>지류, 민속품</t>
  </si>
  <si>
    <t>한국조폐공사 화폐박물관</t>
    <phoneticPr fontId="2" type="noConversion"/>
  </si>
  <si>
    <t>대전광역시 유성구 과학로 80-67 (가정동)</t>
    <phoneticPr fontId="2" type="noConversion"/>
  </si>
  <si>
    <t>042-870-1200</t>
  </si>
  <si>
    <t>1988.06.22</t>
    <phoneticPr fontId="2" type="noConversion"/>
  </si>
  <si>
    <t>대전-사립12-1992-01호</t>
  </si>
  <si>
    <t>museum.komsco.com</t>
  </si>
  <si>
    <t>2회/년</t>
  </si>
  <si>
    <t>지류(지폐) 및 금속류(주화) 등</t>
  </si>
  <si>
    <t>근대압사기</t>
  </si>
  <si>
    <t>한국지질자원연구원 지질박물관</t>
  </si>
  <si>
    <t>대전광역시 유성구 과학로 124</t>
  </si>
  <si>
    <t>042-868-3797</t>
  </si>
  <si>
    <t>2001.11.09</t>
    <phoneticPr fontId="2" type="noConversion"/>
  </si>
  <si>
    <t>2002.10.15</t>
    <phoneticPr fontId="2" type="noConversion"/>
  </si>
  <si>
    <t>대전-사립12-2002-02호</t>
  </si>
  <si>
    <t>museum.kigam.re.kr</t>
  </si>
  <si>
    <t>98
(영상실 겸용)</t>
    <phoneticPr fontId="2" type="noConversion"/>
  </si>
  <si>
    <t>54.56
(건물외부 별도)</t>
  </si>
  <si>
    <t>지질표본(광물, 암석, 화석)</t>
  </si>
  <si>
    <t>대전 사립 총계</t>
    <phoneticPr fontId="2" type="noConversion"/>
  </si>
  <si>
    <t>대전대학교박물관</t>
  </si>
  <si>
    <t>대전광역시 동구 대학로 62</t>
    <phoneticPr fontId="2" type="noConversion"/>
  </si>
  <si>
    <t>042-280-2691</t>
  </si>
  <si>
    <t>1984.10.26</t>
    <phoneticPr fontId="2" type="noConversion"/>
  </si>
  <si>
    <t>2002.12.26</t>
    <phoneticPr fontId="2" type="noConversion"/>
  </si>
  <si>
    <t>대전-대학12-2002-03호</t>
  </si>
  <si>
    <t>https://www.dju.ac.kr/msm/main.do</t>
  </si>
  <si>
    <t>토기,자기,고서,고화,목판</t>
  </si>
  <si>
    <t>해당없음</t>
  </si>
  <si>
    <t>배재대학교박물관</t>
    <phoneticPr fontId="2" type="noConversion"/>
  </si>
  <si>
    <t>대전광역시 서구 배재로 155-40</t>
    <phoneticPr fontId="2" type="noConversion"/>
  </si>
  <si>
    <t>042-520-5259</t>
  </si>
  <si>
    <t>1988.03.01</t>
  </si>
  <si>
    <t>2014.05.08</t>
  </si>
  <si>
    <t>대전-대학12-2014-01호</t>
  </si>
  <si>
    <t>www.museum.pcu.ac.kr</t>
  </si>
  <si>
    <t>대학 내</t>
    <phoneticPr fontId="2" type="noConversion"/>
  </si>
  <si>
    <t>고고, 민속, 대학역사자료 등</t>
  </si>
  <si>
    <t>연12회</t>
    <phoneticPr fontId="2" type="noConversion"/>
  </si>
  <si>
    <t>충남대학교박물관</t>
    <phoneticPr fontId="2" type="noConversion"/>
  </si>
  <si>
    <t>대전광역시 유성구 대학로 99</t>
    <phoneticPr fontId="2" type="noConversion"/>
  </si>
  <si>
    <t>042-821-6041</t>
    <phoneticPr fontId="2" type="noConversion"/>
  </si>
  <si>
    <t>1968.04.24</t>
    <phoneticPr fontId="2" type="noConversion"/>
  </si>
  <si>
    <t>대전-대학11-2000-01호</t>
    <phoneticPr fontId="2" type="noConversion"/>
  </si>
  <si>
    <t>http://museum.cnu.ac.kr</t>
    <phoneticPr fontId="2" type="noConversion"/>
  </si>
  <si>
    <t>토도, 금속, 서화탁본 등</t>
    <phoneticPr fontId="2" type="noConversion"/>
  </si>
  <si>
    <t>충남대학교 구문리과대학 건물</t>
    <phoneticPr fontId="2" type="noConversion"/>
  </si>
  <si>
    <t>등록문화재 1점</t>
    <phoneticPr fontId="2" type="noConversion"/>
  </si>
  <si>
    <t>충남대학교 자연사박물관</t>
  </si>
  <si>
    <t>대전광역시 유성구 대학로 99</t>
  </si>
  <si>
    <t>042-821-5292</t>
  </si>
  <si>
    <t>2004.09.13</t>
    <phoneticPr fontId="2" type="noConversion"/>
  </si>
  <si>
    <t>2005.03.22</t>
    <phoneticPr fontId="2" type="noConversion"/>
  </si>
  <si>
    <t>대전-대학12-2005-01호</t>
  </si>
  <si>
    <t>nhm.cnu.ac.kr</t>
  </si>
  <si>
    <t>대학 내</t>
  </si>
  <si>
    <t>암석,광물,화석,곤충,식물,어류,조류 등</t>
  </si>
  <si>
    <t>한남대학교 자연사박물관</t>
  </si>
  <si>
    <t>대전광역시 대덕구 한남로 70</t>
  </si>
  <si>
    <t>042-629-7699</t>
  </si>
  <si>
    <t>1983.04.18</t>
    <phoneticPr fontId="2" type="noConversion"/>
  </si>
  <si>
    <t>2002.03.22</t>
  </si>
  <si>
    <t>대전-대학12-2002-01호</t>
  </si>
  <si>
    <t>www.museum.hannam.ac.kr</t>
  </si>
  <si>
    <t>식물,조류,포유류, 곤충, 무척추동물 등</t>
  </si>
  <si>
    <t>한남대학교 중앙박물관</t>
  </si>
  <si>
    <t>대전광역시 대덕구 오정동 한남로 70</t>
  </si>
  <si>
    <t>042-629-7696</t>
  </si>
  <si>
    <t>1982.06.01</t>
  </si>
  <si>
    <t>2001.01.26</t>
  </si>
  <si>
    <t>대전-대학12-2001-01호</t>
  </si>
  <si>
    <t>www.bakmul.hannam.ac.kr</t>
  </si>
  <si>
    <t>토도, 금속, 옥석, 골각, 목죽초칠, 고서, 고문서, 서화탁본, 피모지질 등</t>
  </si>
  <si>
    <t>KAIST비전관</t>
  </si>
  <si>
    <t>대전광역시 유성구 대학로 291</t>
  </si>
  <si>
    <t>042-350-4470</t>
  </si>
  <si>
    <t>2018.03.19</t>
    <phoneticPr fontId="2" type="noConversion"/>
  </si>
  <si>
    <t>2019.05.30</t>
    <phoneticPr fontId="2" type="noConversion"/>
  </si>
  <si>
    <t>대전-대학12-2019-01호</t>
  </si>
  <si>
    <t>https://visionhall.kaist.ac.kr</t>
  </si>
  <si>
    <t>대학 역사자료, 연구성과 등</t>
  </si>
  <si>
    <t>대전 대학 총계</t>
    <phoneticPr fontId="2" type="noConversion"/>
  </si>
  <si>
    <t>대전 총계</t>
    <phoneticPr fontId="2" type="noConversion"/>
  </si>
  <si>
    <t>울산</t>
    <phoneticPr fontId="2" type="noConversion"/>
  </si>
  <si>
    <t>충렬공박제상기념관</t>
  </si>
  <si>
    <t>울산광역시 울주군 박제상로 200</t>
  </si>
  <si>
    <t>052-229-9531</t>
  </si>
  <si>
    <t>2008.09.19</t>
  </si>
  <si>
    <t>09:30-17:30</t>
  </si>
  <si>
    <t>울산박물관</t>
    <phoneticPr fontId="2" type="noConversion"/>
  </si>
  <si>
    <t>울산광역시 남구 두왕로 277</t>
    <phoneticPr fontId="2" type="noConversion"/>
  </si>
  <si>
    <t>052-229-4766</t>
    <phoneticPr fontId="2" type="noConversion"/>
  </si>
  <si>
    <t>2011.06.22</t>
    <phoneticPr fontId="2" type="noConversion"/>
  </si>
  <si>
    <t>2010.04.19</t>
    <phoneticPr fontId="2" type="noConversion"/>
  </si>
  <si>
    <t>울산-공립12-2011-01호</t>
  </si>
  <si>
    <t>www.ulsan.go.kr/museum</t>
    <phoneticPr fontId="2" type="noConversion"/>
  </si>
  <si>
    <t xml:space="preserve">울산태화사지십이지상사리탑 등 </t>
  </si>
  <si>
    <t>보물 4점, 국가중요민속문화재 22점, 시지정문화재자료21점, 민속문화재 2점, 문화재자료 21점</t>
  </si>
  <si>
    <t>울산대곡박물관</t>
  </si>
  <si>
    <t>울산광역시 울주군 두동면 서하천전로 257</t>
    <phoneticPr fontId="2" type="noConversion"/>
  </si>
  <si>
    <t>052-229-4787</t>
    <phoneticPr fontId="2" type="noConversion"/>
  </si>
  <si>
    <t>2009.06.24</t>
    <phoneticPr fontId="2" type="noConversion"/>
  </si>
  <si>
    <t>2010.04.19</t>
  </si>
  <si>
    <t>울산-공립12-2010-01호</t>
  </si>
  <si>
    <t>https://www.ulsan.go.kr/s/dgmuseum</t>
    <phoneticPr fontId="2" type="noConversion"/>
  </si>
  <si>
    <t>울주군</t>
    <phoneticPr fontId="2" type="noConversion"/>
  </si>
  <si>
    <t>울산암각화박물관</t>
    <phoneticPr fontId="2" type="noConversion"/>
  </si>
  <si>
    <t>울산광역시 울주군 두동면 반구대안길 254</t>
    <phoneticPr fontId="2" type="noConversion"/>
  </si>
  <si>
    <t>052-229-4797</t>
    <phoneticPr fontId="2" type="noConversion"/>
  </si>
  <si>
    <t>2008.05.30</t>
    <phoneticPr fontId="2" type="noConversion"/>
  </si>
  <si>
    <t>울산-공립12-2010-02호</t>
    <phoneticPr fontId="2" type="noConversion"/>
  </si>
  <si>
    <t>www.ulsan.go.kr/bangudae/index</t>
    <phoneticPr fontId="2" type="noConversion"/>
  </si>
  <si>
    <t>석기, 토기편, 동물유체 등</t>
  </si>
  <si>
    <t>울산옹기박물관</t>
    <phoneticPr fontId="2" type="noConversion"/>
  </si>
  <si>
    <t>울산광역시 울주군 온양읍 외고산3길 36</t>
    <phoneticPr fontId="2" type="noConversion"/>
  </si>
  <si>
    <t>052-237-7894</t>
    <phoneticPr fontId="2" type="noConversion"/>
  </si>
  <si>
    <t>2009.11.01</t>
    <phoneticPr fontId="2" type="noConversion"/>
  </si>
  <si>
    <t>2013.08.08</t>
    <phoneticPr fontId="2" type="noConversion"/>
  </si>
  <si>
    <t>울산-공립12-2013-02호</t>
    <phoneticPr fontId="2" type="noConversion"/>
  </si>
  <si>
    <t>onggi.ulju.ulsan.kr</t>
    <phoneticPr fontId="2" type="noConversion"/>
  </si>
  <si>
    <t>1회/2년</t>
    <phoneticPr fontId="10" type="noConversion"/>
  </si>
  <si>
    <t>18/1,000</t>
    <phoneticPr fontId="2" type="noConversion"/>
  </si>
  <si>
    <t>도기류</t>
    <phoneticPr fontId="2" type="noConversion"/>
  </si>
  <si>
    <t>울주민속박물관</t>
    <phoneticPr fontId="2" type="noConversion"/>
  </si>
  <si>
    <t>울산광역시 울주군 온양읍 외고산 1길 4-19</t>
    <phoneticPr fontId="2" type="noConversion"/>
  </si>
  <si>
    <t>052-204-0337</t>
    <phoneticPr fontId="2" type="noConversion"/>
  </si>
  <si>
    <t>2013.08.01</t>
    <phoneticPr fontId="2" type="noConversion"/>
  </si>
  <si>
    <t>울산-공립12-2013-01호</t>
    <phoneticPr fontId="2" type="noConversion"/>
  </si>
  <si>
    <t>https://www.uljufolk.or.kr/</t>
    <phoneticPr fontId="2" type="noConversion"/>
  </si>
  <si>
    <t>5,500권 이상</t>
    <phoneticPr fontId="2" type="noConversion"/>
  </si>
  <si>
    <t>30/1,600</t>
    <phoneticPr fontId="2" type="noConversion"/>
  </si>
  <si>
    <t>민속생활품</t>
    <phoneticPr fontId="2" type="noConversion"/>
  </si>
  <si>
    <t>외솔기념관</t>
    <phoneticPr fontId="2" type="noConversion"/>
  </si>
  <si>
    <t>울산광역시 중구 병영12길 15</t>
    <phoneticPr fontId="2" type="noConversion"/>
  </si>
  <si>
    <t>052-290-4828</t>
    <phoneticPr fontId="2" type="noConversion"/>
  </si>
  <si>
    <t>2010.03.23</t>
    <phoneticPr fontId="2" type="noConversion"/>
  </si>
  <si>
    <t>2013.09.26</t>
    <phoneticPr fontId="2" type="noConversion"/>
  </si>
  <si>
    <t>울산-공립12-2013-03호</t>
    <phoneticPr fontId="2" type="noConversion"/>
  </si>
  <si>
    <t>http://www.junggu.ulsan.kr/oesol/</t>
    <phoneticPr fontId="2" type="noConversion"/>
  </si>
  <si>
    <t>서지류, 복식류</t>
    <phoneticPr fontId="2" type="noConversion"/>
  </si>
  <si>
    <t>최현배 의복</t>
    <phoneticPr fontId="2" type="noConversion"/>
  </si>
  <si>
    <t>등록문화재 19점</t>
    <phoneticPr fontId="2" type="noConversion"/>
  </si>
  <si>
    <t>장생포고래박물관</t>
    <phoneticPr fontId="2" type="noConversion"/>
  </si>
  <si>
    <t>울산광역시 남구 장생포고래로244</t>
    <phoneticPr fontId="2" type="noConversion"/>
  </si>
  <si>
    <t>052-256-6301</t>
    <phoneticPr fontId="2" type="noConversion"/>
  </si>
  <si>
    <t>2005.05.31</t>
    <phoneticPr fontId="2" type="noConversion"/>
  </si>
  <si>
    <t>2005.07.14</t>
    <phoneticPr fontId="2" type="noConversion"/>
  </si>
  <si>
    <t>울산-공립12-2005-02호</t>
    <phoneticPr fontId="2" type="noConversion"/>
  </si>
  <si>
    <t>www.whalemuseum.go.kr</t>
    <phoneticPr fontId="2" type="noConversion"/>
  </si>
  <si>
    <t>1회/4년</t>
    <phoneticPr fontId="2" type="noConversion"/>
  </si>
  <si>
    <t>골각, 민속품</t>
    <phoneticPr fontId="2" type="noConversion"/>
  </si>
  <si>
    <t>25~50</t>
    <phoneticPr fontId="2" type="noConversion"/>
  </si>
  <si>
    <t>울산다자녀, 울산자원봉사자증,
고래축제기간 중 울산지역 내 숙박업소 이용객 및 남구와 자매결연 지역 주민, 투표확인증</t>
    <phoneticPr fontId="2" type="noConversion"/>
  </si>
  <si>
    <t>노인(만65세 이상), 유아(36개월 미만), 장애인, 국가유공자, 독립유공자, 장애인, 국민기초생활보장수급자</t>
    <phoneticPr fontId="2" type="noConversion"/>
  </si>
  <si>
    <t>약사동제방유적전시관</t>
    <phoneticPr fontId="2" type="noConversion"/>
  </si>
  <si>
    <t>울산광역시 중구 종가14길 22-28</t>
    <phoneticPr fontId="2" type="noConversion"/>
  </si>
  <si>
    <t>052-229-4727</t>
    <phoneticPr fontId="2" type="noConversion"/>
  </si>
  <si>
    <t>2017.05.24</t>
    <phoneticPr fontId="2" type="noConversion"/>
  </si>
  <si>
    <t>2020.12.17</t>
    <phoneticPr fontId="2" type="noConversion"/>
  </si>
  <si>
    <t>울산-공립21-2020-01호</t>
    <phoneticPr fontId="2" type="noConversion"/>
  </si>
  <si>
    <t>https://www.ulsan.go.kr/s/museum/main.ulsan</t>
    <phoneticPr fontId="2" type="noConversion"/>
  </si>
  <si>
    <t>도토류 등</t>
    <phoneticPr fontId="2" type="noConversion"/>
  </si>
  <si>
    <t>울산 공립 총계</t>
    <phoneticPr fontId="2" type="noConversion"/>
  </si>
  <si>
    <t>울산해양박물관</t>
    <phoneticPr fontId="2" type="noConversion"/>
  </si>
  <si>
    <t>울산광역시 울주군 서생면 해맞이로 1251</t>
    <phoneticPr fontId="2" type="noConversion"/>
  </si>
  <si>
    <t>052-239-6708~9</t>
    <phoneticPr fontId="2" type="noConversion"/>
  </si>
  <si>
    <t>2011.07.16</t>
    <phoneticPr fontId="2" type="noConversion"/>
  </si>
  <si>
    <t>2011.12.29</t>
    <phoneticPr fontId="2" type="noConversion"/>
  </si>
  <si>
    <t>울산-사립12-2011-02호</t>
    <phoneticPr fontId="2" type="noConversion"/>
  </si>
  <si>
    <t>https://blog.naver.com/coralno1</t>
    <phoneticPr fontId="2" type="noConversion"/>
  </si>
  <si>
    <t xml:space="preserve">해양생물,박제표본,패각,산호 등 </t>
    <phoneticPr fontId="2" type="noConversion"/>
  </si>
  <si>
    <t>장애우,국가유공자,군인,MOU사회기업.기관</t>
    <phoneticPr fontId="2" type="noConversion"/>
  </si>
  <si>
    <t>교육관이용객,행사참여자,예술인패스</t>
    <phoneticPr fontId="2" type="noConversion"/>
  </si>
  <si>
    <t>울산 사립 총계</t>
    <phoneticPr fontId="2" type="noConversion"/>
  </si>
  <si>
    <t>울산대학교박물관</t>
    <phoneticPr fontId="2" type="noConversion"/>
  </si>
  <si>
    <t>울산광역시 남구 대학로 93, 11호관</t>
  </si>
  <si>
    <t>052-259-2635</t>
  </si>
  <si>
    <t>1995.12.01</t>
  </si>
  <si>
    <t>2005.07.14</t>
  </si>
  <si>
    <t>울산-대학12-2005-01</t>
  </si>
  <si>
    <t>http://museum.ulsan.ac.kr</t>
  </si>
  <si>
    <t>고고유물(금속, 토도, 옥석류), 민속 유물 등</t>
  </si>
  <si>
    <t>09:30-17:00(학기중)/09:30-15:00(방학중)</t>
    <phoneticPr fontId="2" type="noConversion"/>
  </si>
  <si>
    <t>울산 대학 총계</t>
    <phoneticPr fontId="2" type="noConversion"/>
  </si>
  <si>
    <t>울산 총계</t>
    <phoneticPr fontId="2" type="noConversion"/>
  </si>
  <si>
    <t>세종</t>
    <phoneticPr fontId="2" type="noConversion"/>
  </si>
  <si>
    <t>국립조세박물관</t>
    <phoneticPr fontId="2" type="noConversion"/>
  </si>
  <si>
    <t>세종특별자치시 나성동 국세청로8-14</t>
    <phoneticPr fontId="2" type="noConversion"/>
  </si>
  <si>
    <t>044-204-4646</t>
    <phoneticPr fontId="2" type="noConversion"/>
  </si>
  <si>
    <t>2002.10.05</t>
    <phoneticPr fontId="2" type="noConversion"/>
  </si>
  <si>
    <t>국립12-2005-01호</t>
    <phoneticPr fontId="2" type="noConversion"/>
  </si>
  <si>
    <t>www.nts.go.kr/museum</t>
    <phoneticPr fontId="2" type="noConversion"/>
  </si>
  <si>
    <t>고문서, 국세청자료 등</t>
    <phoneticPr fontId="2" type="noConversion"/>
  </si>
  <si>
    <t>세종 국립 총계</t>
    <phoneticPr fontId="2" type="noConversion"/>
  </si>
  <si>
    <t>세종시립민속박물관</t>
    <phoneticPr fontId="2" type="noConversion"/>
  </si>
  <si>
    <t>세종특별자치시 전의면 금사길 75</t>
    <phoneticPr fontId="2" type="noConversion"/>
  </si>
  <si>
    <t>044-300-8831</t>
    <phoneticPr fontId="2" type="noConversion"/>
  </si>
  <si>
    <t>2012.10.23</t>
    <phoneticPr fontId="2" type="noConversion"/>
  </si>
  <si>
    <t>2019.06.27</t>
    <phoneticPr fontId="2" type="noConversion"/>
  </si>
  <si>
    <t>세종-공립12-2019-01호</t>
    <phoneticPr fontId="2" type="noConversion"/>
  </si>
  <si>
    <t>https://www.sejong.go.kr/museum/index.do</t>
    <phoneticPr fontId="2" type="noConversion"/>
  </si>
  <si>
    <t>8 / 94</t>
    <phoneticPr fontId="2" type="noConversion"/>
  </si>
  <si>
    <t xml:space="preserve">토기, 도자, 민속품, 생활용품 </t>
    <phoneticPr fontId="2" type="noConversion"/>
  </si>
  <si>
    <t>충청남도산림박물관</t>
    <phoneticPr fontId="2" type="noConversion"/>
  </si>
  <si>
    <t>세종특별자치시 금남면 산림박물관길 110</t>
    <phoneticPr fontId="2" type="noConversion"/>
  </si>
  <si>
    <t>041-635-7400</t>
    <phoneticPr fontId="2" type="noConversion"/>
  </si>
  <si>
    <t>1997.10.31</t>
    <phoneticPr fontId="2" type="noConversion"/>
  </si>
  <si>
    <t>2014.01.06</t>
    <phoneticPr fontId="2" type="noConversion"/>
  </si>
  <si>
    <t>세종-공립12-2014-01호</t>
    <phoneticPr fontId="2" type="noConversion"/>
  </si>
  <si>
    <t>www.keumkang.go.kr</t>
    <phoneticPr fontId="2" type="noConversion"/>
  </si>
  <si>
    <t>550 / 16,900</t>
    <phoneticPr fontId="2" type="noConversion"/>
  </si>
  <si>
    <t>박제, 곤충표본, 목가구 등</t>
    <phoneticPr fontId="2" type="noConversion"/>
  </si>
  <si>
    <t>3~10월(09:00~18:00)
11월~2월(09:00~17:00)</t>
    <phoneticPr fontId="2" type="noConversion"/>
  </si>
  <si>
    <t>세종 공립 총계</t>
    <phoneticPr fontId="2" type="noConversion"/>
  </si>
  <si>
    <t>교과서박물관</t>
    <phoneticPr fontId="2" type="noConversion"/>
  </si>
  <si>
    <t>세종특별자치시 연동면 청연로 492-14</t>
    <phoneticPr fontId="2" type="noConversion"/>
  </si>
  <si>
    <t>044-861-3141</t>
    <phoneticPr fontId="2" type="noConversion"/>
  </si>
  <si>
    <t>2003.09.24</t>
    <phoneticPr fontId="2" type="noConversion"/>
  </si>
  <si>
    <t>2004.08.09</t>
    <phoneticPr fontId="2" type="noConversion"/>
  </si>
  <si>
    <t>세종-사립12-2004-01호</t>
    <phoneticPr fontId="2" type="noConversion"/>
  </si>
  <si>
    <t>www.textbookmuseum.co.kr</t>
    <phoneticPr fontId="2" type="noConversion"/>
  </si>
  <si>
    <t>100 / 4,750</t>
    <phoneticPr fontId="2" type="noConversion"/>
  </si>
  <si>
    <t>교과서, 교육자료, 인쇄기계 등</t>
    <phoneticPr fontId="2" type="noConversion"/>
  </si>
  <si>
    <t>월인천강지곡</t>
    <phoneticPr fontId="2" type="noConversion"/>
  </si>
  <si>
    <t>국보 1점</t>
    <phoneticPr fontId="2" type="noConversion"/>
  </si>
  <si>
    <t>세종전통장류박물관</t>
    <phoneticPr fontId="2" type="noConversion"/>
  </si>
  <si>
    <t>세종특별자치시 조치원읍 전동면 배일길 90-43</t>
    <phoneticPr fontId="2" type="noConversion"/>
  </si>
  <si>
    <t>1588-0093</t>
    <phoneticPr fontId="2" type="noConversion"/>
  </si>
  <si>
    <t>2013.03.29</t>
    <phoneticPr fontId="2" type="noConversion"/>
  </si>
  <si>
    <t>세종-사립12-2013-01호</t>
    <phoneticPr fontId="2" type="noConversion"/>
  </si>
  <si>
    <t>www.dweeungbark.co.kr</t>
    <phoneticPr fontId="2" type="noConversion"/>
  </si>
  <si>
    <t>100 / 3,000</t>
    <phoneticPr fontId="2" type="noConversion"/>
  </si>
  <si>
    <t>장류관련민속품</t>
    <phoneticPr fontId="2" type="noConversion"/>
  </si>
  <si>
    <t>10:30-16:30</t>
    <phoneticPr fontId="2" type="noConversion"/>
  </si>
  <si>
    <t>개인방문시 무료이며, 단체20인이상인 경우 3,000원 부과</t>
    <phoneticPr fontId="2" type="noConversion"/>
  </si>
  <si>
    <t>한국여인생활사박물관</t>
    <phoneticPr fontId="2" type="noConversion"/>
  </si>
  <si>
    <t>세종특별자치시 조치원읍 안터길 107</t>
    <phoneticPr fontId="2" type="noConversion"/>
  </si>
  <si>
    <t>044-866-4451</t>
    <phoneticPr fontId="2" type="noConversion"/>
  </si>
  <si>
    <t>2015.11.01</t>
    <phoneticPr fontId="2" type="noConversion"/>
  </si>
  <si>
    <t>세종-사립12-2017-01호</t>
    <phoneticPr fontId="2" type="noConversion"/>
  </si>
  <si>
    <t>www.koreason.co.kr</t>
    <phoneticPr fontId="2" type="noConversion"/>
  </si>
  <si>
    <t>20 / 790</t>
    <phoneticPr fontId="2" type="noConversion"/>
  </si>
  <si>
    <t>민속품, 토기, 도자기, 목가구</t>
    <phoneticPr fontId="2" type="noConversion"/>
  </si>
  <si>
    <t>연기향토박물관</t>
    <phoneticPr fontId="2" type="noConversion"/>
  </si>
  <si>
    <t>세종특별자치시 연서면 양대길 34-4</t>
    <phoneticPr fontId="2" type="noConversion"/>
  </si>
  <si>
    <t>044-862-7449</t>
    <phoneticPr fontId="2" type="noConversion"/>
  </si>
  <si>
    <t>1996.08.14</t>
    <phoneticPr fontId="2" type="noConversion"/>
  </si>
  <si>
    <t>세종-사립12-1996-01호</t>
    <phoneticPr fontId="2" type="noConversion"/>
  </si>
  <si>
    <t>http://café.daum.net/yghmuseum
http://blog.naver.com/yghmuseum2</t>
    <phoneticPr fontId="2" type="noConversion"/>
  </si>
  <si>
    <t>15 /160</t>
    <phoneticPr fontId="2" type="noConversion"/>
  </si>
  <si>
    <t>고민속, 민속품, 도자기류</t>
    <phoneticPr fontId="2" type="noConversion"/>
  </si>
  <si>
    <t>세종 사립 총계</t>
    <phoneticPr fontId="2" type="noConversion"/>
  </si>
  <si>
    <t>세종 총계</t>
    <phoneticPr fontId="2" type="noConversion"/>
  </si>
  <si>
    <t>경기</t>
    <phoneticPr fontId="2" type="noConversion"/>
  </si>
  <si>
    <t>파주시</t>
    <phoneticPr fontId="2" type="noConversion"/>
  </si>
  <si>
    <t>국립6.25전쟁납북자기념관</t>
    <phoneticPr fontId="2" type="noConversion"/>
  </si>
  <si>
    <t>경기도 파주시 문산읍 임진각로 153</t>
    <phoneticPr fontId="2" type="noConversion"/>
  </si>
  <si>
    <t>031-960-6000</t>
    <phoneticPr fontId="2" type="noConversion"/>
  </si>
  <si>
    <t>2017.11.29</t>
    <phoneticPr fontId="2" type="noConversion"/>
  </si>
  <si>
    <t>2018.02.28</t>
    <phoneticPr fontId="2" type="noConversion"/>
  </si>
  <si>
    <t>국립12-2018-01호</t>
    <phoneticPr fontId="2" type="noConversion"/>
  </si>
  <si>
    <t>www.abduction625.go.kr</t>
    <phoneticPr fontId="2" type="noConversion"/>
  </si>
  <si>
    <t>1,200/6,858*임진각 관광지 주차장 사용</t>
    <phoneticPr fontId="2" type="noConversion"/>
  </si>
  <si>
    <t>서지, 사진, 섬유, 금속 등</t>
    <phoneticPr fontId="2" type="noConversion"/>
  </si>
  <si>
    <t>하절기(5~10월)09:30~17:30동절기(11~4월)10:00~17:00</t>
    <phoneticPr fontId="2" type="noConversion"/>
  </si>
  <si>
    <t>국립수목원 산림박물관</t>
  </si>
  <si>
    <t>경기도 포천시 소흘읍 광릉수목원로 509</t>
    <phoneticPr fontId="2" type="noConversion"/>
  </si>
  <si>
    <t>031-540-2000</t>
  </si>
  <si>
    <t>1987.04.05</t>
  </si>
  <si>
    <t>2015.02.16</t>
  </si>
  <si>
    <t>국립12-2015-01호</t>
  </si>
  <si>
    <t>http://www.forest.go.kr/kna</t>
  </si>
  <si>
    <t>15,700(수목원도서실포함)</t>
  </si>
  <si>
    <t>고문서, 민속품, 산림관련자료 등</t>
  </si>
  <si>
    <t>전체
(수목원 입장시 박물관 무료)</t>
    <phoneticPr fontId="2" type="noConversion"/>
  </si>
  <si>
    <t>고양시</t>
    <phoneticPr fontId="2" type="noConversion"/>
  </si>
  <si>
    <t>국립여성사전시관</t>
    <phoneticPr fontId="2" type="noConversion"/>
  </si>
  <si>
    <t>경기도 고양시 덕양구 화중로 104번길 50</t>
    <phoneticPr fontId="2" type="noConversion"/>
  </si>
  <si>
    <t>031-819-2288</t>
    <phoneticPr fontId="2" type="noConversion"/>
  </si>
  <si>
    <t>2002.12.09</t>
    <phoneticPr fontId="2" type="noConversion"/>
  </si>
  <si>
    <t>2018.06.28</t>
    <phoneticPr fontId="2" type="noConversion"/>
  </si>
  <si>
    <t>국립12-2018-03호</t>
    <phoneticPr fontId="2" type="noConversion"/>
  </si>
  <si>
    <t>http://eherstory.mogef.go.kr/</t>
  </si>
  <si>
    <t>여성의 생활사 등 민속자료, 문서</t>
    <phoneticPr fontId="2" type="noConversion"/>
  </si>
  <si>
    <t>색복장려깃발</t>
  </si>
  <si>
    <t>여주시</t>
    <phoneticPr fontId="2" type="noConversion"/>
  </si>
  <si>
    <t>세종대왕역사문화관</t>
    <phoneticPr fontId="2" type="noConversion"/>
  </si>
  <si>
    <t>경기도 여주시 능서면 영릉로 269-10</t>
    <phoneticPr fontId="2" type="noConversion"/>
  </si>
  <si>
    <t>031-880-4700</t>
    <phoneticPr fontId="2" type="noConversion"/>
  </si>
  <si>
    <t>2017.05.15</t>
    <phoneticPr fontId="2" type="noConversion"/>
  </si>
  <si>
    <t>국립12-2017-06호</t>
    <phoneticPr fontId="2" type="noConversion"/>
  </si>
  <si>
    <t>http://sejong.cha.go.kr</t>
    <phoneticPr fontId="2" type="noConversion"/>
  </si>
  <si>
    <t xml:space="preserve"> 서지, 악기, 민족기록화, 어보(복제품) 등</t>
    <phoneticPr fontId="2" type="noConversion"/>
  </si>
  <si>
    <t>효종 영릉 재실 등</t>
    <phoneticPr fontId="2" type="noConversion"/>
  </si>
  <si>
    <t>사적1, 보물 1, 천연기념물 1</t>
    <phoneticPr fontId="2" type="noConversion"/>
  </si>
  <si>
    <t>09:00~18:00 봄·가을(2~5월, 9월~10월) / 09:00~18:30 여름(6월~8월) / 9:00~17:30 겨울(11월1월)</t>
    <phoneticPr fontId="2" type="noConversion"/>
  </si>
  <si>
    <t>9:00~18:00 봄·가을(2~5월, 9월~10월) / 9:00~18:30 여름(6월~8월) / 9:00~17:30 겨울(11월1월)</t>
    <phoneticPr fontId="2" type="noConversion"/>
  </si>
  <si>
    <t>단체(10인 이상) 400</t>
    <phoneticPr fontId="2" type="noConversion"/>
  </si>
  <si>
    <t>일반 관람객</t>
    <phoneticPr fontId="2" type="noConversion"/>
  </si>
  <si>
    <t>수원시</t>
    <phoneticPr fontId="2" type="noConversion"/>
  </si>
  <si>
    <t>지도박물관</t>
    <phoneticPr fontId="2" type="noConversion"/>
  </si>
  <si>
    <t>경기도 수원시 영통구 월드컵로 92</t>
    <phoneticPr fontId="2" type="noConversion"/>
  </si>
  <si>
    <t>031-210-2614</t>
    <phoneticPr fontId="2" type="noConversion"/>
  </si>
  <si>
    <t>2004.11.01</t>
    <phoneticPr fontId="2" type="noConversion"/>
  </si>
  <si>
    <t>2007.02.09</t>
    <phoneticPr fontId="2" type="noConversion"/>
  </si>
  <si>
    <t>국립12-2007-01호</t>
    <phoneticPr fontId="2" type="noConversion"/>
  </si>
  <si>
    <t>https://www.ngii.go.kr/map/main.do</t>
    <phoneticPr fontId="2" type="noConversion"/>
  </si>
  <si>
    <t>고지도</t>
    <phoneticPr fontId="2" type="noConversion"/>
  </si>
  <si>
    <t>경기 국립 총계</t>
    <phoneticPr fontId="2" type="noConversion"/>
  </si>
  <si>
    <t>고양가와지볍씨박물관</t>
  </si>
  <si>
    <t>경기도 고양시 덕양구 고양대로 1695</t>
  </si>
  <si>
    <t>031-968-3399</t>
  </si>
  <si>
    <t>2001.11.20</t>
    <phoneticPr fontId="2" type="noConversion"/>
  </si>
  <si>
    <t>2019.04.29</t>
    <phoneticPr fontId="2" type="noConversion"/>
  </si>
  <si>
    <t>경기-공립12-2019-01호</t>
  </si>
  <si>
    <t>http://www.goyang.go.kr/agr/agr02/agr02_8.jsp</t>
  </si>
  <si>
    <t>볍씨, 토기, 석기 등</t>
  </si>
  <si>
    <t>고구려대장간마을</t>
  </si>
  <si>
    <t>경기도 구리시 우미내길 41</t>
  </si>
  <si>
    <t>031-550-2363</t>
  </si>
  <si>
    <t>2008.04.25</t>
    <phoneticPr fontId="2" type="noConversion"/>
  </si>
  <si>
    <t>2009.04.14</t>
    <phoneticPr fontId="2" type="noConversion"/>
  </si>
  <si>
    <t>경기-공립21-2009-01호</t>
  </si>
  <si>
    <t>http://www.guri.go.kr/main/gbv</t>
  </si>
  <si>
    <t>토기, 철기류 등</t>
  </si>
  <si>
    <t xml:space="preserve">구리 동구릉 숭릉 정자각
보물 제1742호 등 </t>
  </si>
  <si>
    <t xml:space="preserve">보물 4점, 사적 3점 
국가무형문화재 1점 </t>
  </si>
  <si>
    <t>고양어린이박물관</t>
  </si>
  <si>
    <t>경기도 고양시 덕양구 화중로 26</t>
  </si>
  <si>
    <t>031-839-0300</t>
  </si>
  <si>
    <t>2016.06.07</t>
    <phoneticPr fontId="2" type="noConversion"/>
  </si>
  <si>
    <t>2016.11.30</t>
    <phoneticPr fontId="2" type="noConversion"/>
  </si>
  <si>
    <t>경기-공립12-2016-10호</t>
  </si>
  <si>
    <t>www.goyangcm.or.kr</t>
  </si>
  <si>
    <t>금속, 초제, 나무 등</t>
  </si>
  <si>
    <t>제휴할인
(한화 아쿠아플라넷 일산 입장권 보유자, 고양시 다자녀 e카드(APP) 보유자)
고양시민(30%) 할인
문화가있는날(30%) 할인</t>
  </si>
  <si>
    <t>36개월 미만 유아
국민 기초수급생활자 및 자녀 
한 부모가족 
장애인(1급~6급),(1급~3급 동반 보호자 1인 포함 무료) 
국가유공자, 배우자 및 자녀
독립유공자, 배우자 및 자녀, 손자녀 
5.18유공자, 배우자 및 자녀 
특수임무수행자 및 그 유족
참전유공자 
고엽제 후유증 환자
교육자료 수집을 위한 학교장 협조 요청이 있는 교원 
의사상자 및 유족, 의사상자 1급~2급의 활동보조자 1명, 의사자 유족 중 선순위자가 배우자인 경우 그 자녀 
만 65세 이상
무료 초대권 소지자</t>
  </si>
  <si>
    <t>과천시 추사박물관</t>
  </si>
  <si>
    <t>경기도 과천시 추사로 78</t>
  </si>
  <si>
    <t>02-2150-3650</t>
  </si>
  <si>
    <t>2013.06.03</t>
  </si>
  <si>
    <t>2013.10.01</t>
  </si>
  <si>
    <t>경기-공립12-2013-15호</t>
  </si>
  <si>
    <t>https://www.gccity.go.kr/chusamuseum</t>
  </si>
  <si>
    <t>고서화, 고서류, 탁본 등</t>
  </si>
  <si>
    <t>추사 김정희 서신</t>
  </si>
  <si>
    <t>경기도유형문화재 23점</t>
  </si>
  <si>
    <t>국가유공자, 등록 장애인, 다자녀, 기초생활수급자, 65세이상 어르신 무료 등</t>
    <phoneticPr fontId="2" type="noConversion"/>
  </si>
  <si>
    <t xml:space="preserve">경기도박물관 </t>
  </si>
  <si>
    <t>경기도 용인시 기흥구 상갈로 6</t>
  </si>
  <si>
    <t>031-288-5400</t>
  </si>
  <si>
    <t>1996.06.21</t>
    <phoneticPr fontId="2" type="noConversion"/>
  </si>
  <si>
    <t>경기-공립12-1992-01호</t>
    <phoneticPr fontId="2" type="noConversion"/>
  </si>
  <si>
    <t>http://musenet.ggcf.kr</t>
  </si>
  <si>
    <t>98/3,294㎡</t>
    <phoneticPr fontId="2" type="noConversion"/>
  </si>
  <si>
    <t>금속, 도토, 서화탁본 등</t>
  </si>
  <si>
    <t>초조본대방광불화엄경 등</t>
  </si>
  <si>
    <t>국보 1점, 보물 46점, 중요민속문화재 181점, 경기도유형문화재 57점, 경기도문화재자료 1점</t>
  </si>
  <si>
    <t>경기도어린이박물관</t>
  </si>
  <si>
    <t>경기도 용인시 기흥구 상갈로6</t>
    <phoneticPr fontId="2" type="noConversion"/>
  </si>
  <si>
    <t>031-270-8600</t>
    <phoneticPr fontId="2" type="noConversion"/>
  </si>
  <si>
    <t>2011.09.26</t>
    <phoneticPr fontId="2" type="noConversion"/>
  </si>
  <si>
    <t>2012.01.09</t>
    <phoneticPr fontId="2" type="noConversion"/>
  </si>
  <si>
    <t>경기-공립12-2012-01호</t>
  </si>
  <si>
    <t>https://gcm.ggcf.kr/</t>
  </si>
  <si>
    <t>92/1,044㎡</t>
    <phoneticPr fontId="2" type="noConversion"/>
  </si>
  <si>
    <t>미술작품 등</t>
  </si>
  <si>
    <t xml:space="preserve"> 경기도민, 경기도공무원, SOFA협정 군인, 통합회원제 가입회원</t>
  </si>
  <si>
    <t>12개월 미만, 65세 이상, 장애인, 국가유공자, 국민기초생활수급자 등</t>
  </si>
  <si>
    <t xml:space="preserve">광주시 </t>
  </si>
  <si>
    <t xml:space="preserve">공립 </t>
  </si>
  <si>
    <t xml:space="preserve">경기도자박물관 </t>
  </si>
  <si>
    <t>경기도 광주시 곤지암읍 경충대로 727</t>
  </si>
  <si>
    <t>031-799-1500</t>
  </si>
  <si>
    <t>2001.08.11</t>
    <phoneticPr fontId="2" type="noConversion"/>
  </si>
  <si>
    <t>경기-공립12-2003-02호</t>
    <phoneticPr fontId="2" type="noConversion"/>
  </si>
  <si>
    <t>http://www.ggcm.or.kr
www.kocef.org</t>
  </si>
  <si>
    <t xml:space="preserve">도자기 </t>
  </si>
  <si>
    <t xml:space="preserve">백자청화 운룡문 항아리 등 </t>
  </si>
  <si>
    <t xml:space="preserve">경기도 유형문화재 2점 
경기도 문화재자료 2점 </t>
  </si>
  <si>
    <t xml:space="preserve">경기도민 할인
문화가 있는날 무료관람 </t>
  </si>
  <si>
    <t>미취학, 경로, 유공자, 지역주민,. 
기초생활수급자, 등록도예인, 장애우,
ICOM회원 등</t>
  </si>
  <si>
    <t>상설전 관람시 특별전(기획전)
무료 관람</t>
  </si>
  <si>
    <t>김중업건축박물관</t>
  </si>
  <si>
    <t>경기도 안양시 만안구 예술공원로 103번길 4</t>
  </si>
  <si>
    <t>031-687-0909</t>
  </si>
  <si>
    <t>2014.03.28</t>
    <phoneticPr fontId="2" type="noConversion"/>
  </si>
  <si>
    <t>2014.11.25</t>
    <phoneticPr fontId="2" type="noConversion"/>
  </si>
  <si>
    <t>경기-공립12-2014-09호</t>
  </si>
  <si>
    <t>www.ayac.or.kr/museum/kimchungup</t>
  </si>
  <si>
    <t>사진, 도면, 스케치 등</t>
  </si>
  <si>
    <t>남양주시립박물관</t>
  </si>
  <si>
    <t>경기도 남양주시 와부읍 팔당로121</t>
  </si>
  <si>
    <t>031-590-8600</t>
  </si>
  <si>
    <t>2010.04.27</t>
    <phoneticPr fontId="2" type="noConversion"/>
  </si>
  <si>
    <t>2009.05.10</t>
    <phoneticPr fontId="2" type="noConversion"/>
  </si>
  <si>
    <t>경기-공립12-2010-05호</t>
  </si>
  <si>
    <t>https://nyjmuseum.blog.me/</t>
  </si>
  <si>
    <t>10회/1년</t>
  </si>
  <si>
    <t>경기북부어린이박물관</t>
  </si>
  <si>
    <t>경기도 동두천시 평화로 2910번길 46</t>
  </si>
  <si>
    <t>031-868-9610</t>
  </si>
  <si>
    <t>2016.05.04</t>
    <phoneticPr fontId="2" type="noConversion"/>
  </si>
  <si>
    <t>2016.07.27</t>
    <phoneticPr fontId="2" type="noConversion"/>
  </si>
  <si>
    <t>경기-공립12-2016-06호</t>
  </si>
  <si>
    <t>http://ngcm.ggcf.kr</t>
  </si>
  <si>
    <t>3/113.16㎡</t>
    <phoneticPr fontId="2" type="noConversion"/>
  </si>
  <si>
    <t>금속, 목재, 서지 등</t>
  </si>
  <si>
    <t>경기도민, 재단 회원가입, 만 65세 이상, 장애인 1~6급, 국가유공자, 경기도 우수자원봉사자 등</t>
  </si>
  <si>
    <t>사전답사목적 교사</t>
  </si>
  <si>
    <t>예술인패스, 다둥이카드, 장애인,
문화의 날(50%) 할인 등</t>
  </si>
  <si>
    <t>만 48개월 미만 유아, 국가보훈대상자, 기초수급자, 장애인(1~3급) 등</t>
  </si>
  <si>
    <t>명성황후기념관</t>
  </si>
  <si>
    <t>경기도 여주시 명성로 71</t>
  </si>
  <si>
    <t>031-881-9730</t>
  </si>
  <si>
    <t>2000.11.17</t>
    <phoneticPr fontId="2" type="noConversion"/>
  </si>
  <si>
    <t>2017.12.01</t>
    <phoneticPr fontId="2" type="noConversion"/>
  </si>
  <si>
    <t>경기-공립21-2017-07호</t>
  </si>
  <si>
    <t>www.yjcf.or.kr/empressmyungseong</t>
  </si>
  <si>
    <t>지류, 금속 등</t>
  </si>
  <si>
    <t>09:00-18:00(3월~10월)
9:00~17:00(11월~2월)</t>
    <phoneticPr fontId="2" type="noConversion"/>
  </si>
  <si>
    <t>전체(주차료 별도)</t>
  </si>
  <si>
    <t>몽양기념관</t>
  </si>
  <si>
    <t>경기도 양평군 양서면 몽양길66</t>
  </si>
  <si>
    <t>031-775-5600</t>
  </si>
  <si>
    <t>2011.11.27</t>
    <phoneticPr fontId="2" type="noConversion"/>
  </si>
  <si>
    <t>2012.10.08</t>
    <phoneticPr fontId="2" type="noConversion"/>
  </si>
  <si>
    <t>경기-공립21-2012-10호</t>
  </si>
  <si>
    <t>www.yp21.go.kr/museumhub/</t>
  </si>
  <si>
    <t>10/1,524㎡</t>
    <phoneticPr fontId="2" type="noConversion"/>
  </si>
  <si>
    <t>서적, 신문, 지도 등</t>
  </si>
  <si>
    <t>09:30-18:00(하절기), 09:30-17:00(동절기)</t>
    <phoneticPr fontId="2" type="noConversion"/>
  </si>
  <si>
    <t>9:30-18:00(하절기), 9:30-17:00(동절기)</t>
    <phoneticPr fontId="2" type="noConversion"/>
  </si>
  <si>
    <t>양평군민, 노인(65세 이상), 7세 이하, 장애인 등</t>
  </si>
  <si>
    <t>부천자연생태박물관</t>
  </si>
  <si>
    <t>경기도 부천시 길주로 660</t>
    <phoneticPr fontId="2" type="noConversion"/>
  </si>
  <si>
    <t>032-625-3503</t>
  </si>
  <si>
    <t>2000.09.22</t>
    <phoneticPr fontId="2" type="noConversion"/>
  </si>
  <si>
    <t>2004.09.06</t>
    <phoneticPr fontId="2" type="noConversion"/>
  </si>
  <si>
    <t>경기-공립12-2004-04호</t>
    <phoneticPr fontId="2" type="noConversion"/>
  </si>
  <si>
    <t>www. ecopark.bucheon.go.kr</t>
  </si>
  <si>
    <t>화석, 곤충(표본), 
생물(파충류ㆍ절지류ㆍ양서류ㆍ곤충류 등)</t>
  </si>
  <si>
    <t>09:30-18:00(3~10월)
9:30 -17:00(11~2월)</t>
    <phoneticPr fontId="2" type="noConversion"/>
  </si>
  <si>
    <t>부천시민(50%)</t>
  </si>
  <si>
    <t>예술인패스(문화N티켓 40%),
부천시민(50%)</t>
  </si>
  <si>
    <t xml:space="preserve">경로, 만36개월 미만 어린이, 
장애우(인솔자 1인포함), 
국가유공자, 그린카드, 문화의날, 
기타(견학선생님, 기초수급자), 다자녀, 군인, 부천시민 자녀(19세미만) </t>
  </si>
  <si>
    <t>상설전시 티켓 구입 시 관람 가능</t>
  </si>
  <si>
    <t>상설전시 티켓 구입시 관람 가능</t>
  </si>
  <si>
    <t>부천펄벅기념관</t>
  </si>
  <si>
    <t>경기도 부천시 성주로 214번길 61</t>
    <phoneticPr fontId="2" type="noConversion"/>
  </si>
  <si>
    <t>032-668-7565</t>
  </si>
  <si>
    <t>2006.09.30</t>
    <phoneticPr fontId="2" type="noConversion"/>
  </si>
  <si>
    <t>2008.03.24</t>
    <phoneticPr fontId="2" type="noConversion"/>
  </si>
  <si>
    <t>경기-공립12-2008-04호</t>
    <phoneticPr fontId="2" type="noConversion"/>
  </si>
  <si>
    <t>www.bcmuseum.or.kr</t>
  </si>
  <si>
    <t>서적류 등</t>
  </si>
  <si>
    <t>부천활박물관</t>
  </si>
  <si>
    <t>경기도 부천시 소사로 482</t>
    <phoneticPr fontId="2" type="noConversion"/>
  </si>
  <si>
    <t>032-614-2678</t>
  </si>
  <si>
    <t>2004.12.14</t>
    <phoneticPr fontId="2" type="noConversion"/>
  </si>
  <si>
    <t>2007.05.31</t>
    <phoneticPr fontId="2" type="noConversion"/>
  </si>
  <si>
    <t>경기-공립12-2007-09호</t>
    <phoneticPr fontId="2" type="noConversion"/>
  </si>
  <si>
    <t>무기,서적류외</t>
  </si>
  <si>
    <t>일반20%/초중고33%</t>
  </si>
  <si>
    <t>시립박물관및활박물관통합권20%</t>
  </si>
  <si>
    <t xml:space="preserve">예술인패스(40%),문화의날,
</t>
    <phoneticPr fontId="2" type="noConversion"/>
  </si>
  <si>
    <t>다자녀가정</t>
    <phoneticPr fontId="2" type="noConversion"/>
  </si>
  <si>
    <t>수원박물관</t>
  </si>
  <si>
    <t xml:space="preserve">경기도 수원시 영통구 창룡대로 265 </t>
  </si>
  <si>
    <t>031-228-4150</t>
  </si>
  <si>
    <t>2008.10.01</t>
    <phoneticPr fontId="2" type="noConversion"/>
  </si>
  <si>
    <t>2008.12.16</t>
    <phoneticPr fontId="2" type="noConversion"/>
  </si>
  <si>
    <t>경기-공립11-2008-20호</t>
  </si>
  <si>
    <t>http://swmuseum.suwon.go.kr</t>
  </si>
  <si>
    <t>73/7,118㎡</t>
    <phoneticPr fontId="2" type="noConversion"/>
  </si>
  <si>
    <t>고고, 고문서, 서예, 근대 유물 등</t>
  </si>
  <si>
    <t>박유명 초상화 등</t>
  </si>
  <si>
    <t>보물 3, 경기도유형문화재 15, 경기도 문화재 자료 1</t>
  </si>
  <si>
    <t>자원봉사카드소지자(50%), 문화가 있는 날(무료)</t>
  </si>
  <si>
    <t>경로, 장애우, 세자녀이상 동반가족, 초등학생 이하, 군인, 한복착용자, 교육목적단체방문 중고생</t>
  </si>
  <si>
    <t>경로, 장애우, 세자녀이상 동반가족, 초등학생 이하, 군인, 한복착용자, 교육목적단체방문 중고생</t>
    <phoneticPr fontId="2" type="noConversion"/>
  </si>
  <si>
    <t>수원화성박물관</t>
  </si>
  <si>
    <t>경기도 수원시 팔달구 창룡대로 21</t>
    <phoneticPr fontId="2" type="noConversion"/>
  </si>
  <si>
    <t>031-228-4242</t>
  </si>
  <si>
    <t>2009.04.27</t>
    <phoneticPr fontId="2" type="noConversion"/>
  </si>
  <si>
    <t>2009.05.19</t>
  </si>
  <si>
    <t>경기-공립12-2009-03호</t>
  </si>
  <si>
    <t>www.hsmuseum.suwon.go.kr</t>
  </si>
  <si>
    <t>고문서, 고서적, 서화 등</t>
  </si>
  <si>
    <t>채제공 초상 일괄 등</t>
  </si>
  <si>
    <t>보물10점, 지정문화재205점, 수원향토자료13점</t>
  </si>
  <si>
    <t>수원시카카오톡 통큰 무료입장 등</t>
  </si>
  <si>
    <t>수원광교박물관</t>
  </si>
  <si>
    <t xml:space="preserve">경기도 수원시 영통구 광교로 182 </t>
  </si>
  <si>
    <t>031-228-4175</t>
  </si>
  <si>
    <t>2014.03.07</t>
    <phoneticPr fontId="2" type="noConversion"/>
  </si>
  <si>
    <t>2014.10.14</t>
  </si>
  <si>
    <t>경기-공립12-2014-08호</t>
  </si>
  <si>
    <t>http://ggmuseum.suwon.go.kr</t>
  </si>
  <si>
    <t>선사유물~근현대 일제강점기 및 스포츠 관련 유물</t>
  </si>
  <si>
    <t>성호박물관</t>
    <phoneticPr fontId="2" type="noConversion"/>
  </si>
  <si>
    <t>경기도 안산시 상록구 성호로 131</t>
  </si>
  <si>
    <t>031-481-2574</t>
  </si>
  <si>
    <t>2003.10.08</t>
    <phoneticPr fontId="2" type="noConversion"/>
  </si>
  <si>
    <t>경기-공립12-2003-06호</t>
  </si>
  <si>
    <t>seongho.ansan.go.kr</t>
  </si>
  <si>
    <t>80/1,728㎡</t>
    <phoneticPr fontId="2" type="noConversion"/>
  </si>
  <si>
    <t>서지, 서화, 목재 등</t>
  </si>
  <si>
    <t>이하진 필적 천금물전</t>
  </si>
  <si>
    <t>보물1점, 중요민속문화재 1점, 경기도 유형문화재 1점, 경기도문화재자료 2점</t>
  </si>
  <si>
    <t>세미원연꽃박물관</t>
  </si>
  <si>
    <t>경기도 양평군 양서면 양수로 93</t>
  </si>
  <si>
    <t>031-775-1835</t>
  </si>
  <si>
    <t>2009.01.03</t>
    <phoneticPr fontId="2" type="noConversion"/>
  </si>
  <si>
    <t>2010.07.16</t>
    <phoneticPr fontId="2" type="noConversion"/>
  </si>
  <si>
    <t>경기-공립21-2010-07호</t>
    <phoneticPr fontId="2" type="noConversion"/>
  </si>
  <si>
    <t>www.semiwon.or.kr</t>
  </si>
  <si>
    <t>100/2,069㎡</t>
    <phoneticPr fontId="2" type="noConversion"/>
  </si>
  <si>
    <t>생활용품, 고서 등</t>
  </si>
  <si>
    <t xml:space="preserve"> 동절기09:00-18:00
하절기09:00-22:00</t>
  </si>
  <si>
    <t xml:space="preserve">  동절기09:00-18:00
하절기09:00-22:00</t>
  </si>
  <si>
    <t>다둥이카드(50%), 장애정도가 심하지 않은 장애인(40%),
문화의 날(20%) 할인 등</t>
  </si>
  <si>
    <t>5세 이하, 양평군민, 장애인(장애정도가 심한 장애인)및 동반 보호자, 국가유공자 및 배우자, 현역사병, 기초생활수급 1종 대상자, 의사자 유족 및 의상자 등</t>
  </si>
  <si>
    <t>시흥오이도박물관</t>
  </si>
  <si>
    <t>경기도 시흥시 오이도로 332</t>
  </si>
  <si>
    <t>031-310-3052</t>
  </si>
  <si>
    <t>2019.07.30</t>
    <phoneticPr fontId="2" type="noConversion"/>
  </si>
  <si>
    <t>2019.06.25</t>
    <phoneticPr fontId="2" type="noConversion"/>
  </si>
  <si>
    <t>경기-공립12-2019-02호</t>
    <phoneticPr fontId="2" type="noConversion"/>
  </si>
  <si>
    <t>www.oidomuseum.siheung.go.kr/</t>
  </si>
  <si>
    <t>토기, 석기, 조가비 표본 등</t>
  </si>
  <si>
    <t>실학박물관</t>
  </si>
  <si>
    <t>경기도 남양주시 다산로747번길 16</t>
  </si>
  <si>
    <t>031-579-6000</t>
    <phoneticPr fontId="2" type="noConversion"/>
  </si>
  <si>
    <t>2009.10.23</t>
    <phoneticPr fontId="2" type="noConversion"/>
  </si>
  <si>
    <t>경기-공립12-2009-06호</t>
  </si>
  <si>
    <t>http://silhak.ggcf.or.kr</t>
  </si>
  <si>
    <t>전적, 회화, 금속, 서화탁본 등</t>
  </si>
  <si>
    <t>혼개통헌의</t>
  </si>
  <si>
    <t>보물 1점</t>
  </si>
  <si>
    <t>안산어촌민속박물관</t>
  </si>
  <si>
    <t>경기도 단원구 대부황금로7(선감동)</t>
    <phoneticPr fontId="2" type="noConversion"/>
  </si>
  <si>
    <t>032-886-2912</t>
  </si>
  <si>
    <t>2006.03.10</t>
    <phoneticPr fontId="2" type="noConversion"/>
  </si>
  <si>
    <t>2007.02.16</t>
  </si>
  <si>
    <t>경기-공립12-2007-05호</t>
  </si>
  <si>
    <t>www.ansanuc.net</t>
  </si>
  <si>
    <t>어로도구 및 민속 유물 등</t>
  </si>
  <si>
    <t>65세이상 , 6세이하, 안산시민
장애우, 국가유공자</t>
  </si>
  <si>
    <t>상설전시 입장객 무료관람</t>
  </si>
  <si>
    <t>안산향토사박물관</t>
  </si>
  <si>
    <t>경기도 안산시 상록구 석호로 144</t>
    <phoneticPr fontId="2" type="noConversion"/>
  </si>
  <si>
    <t>031-415-0041</t>
  </si>
  <si>
    <t>2005.12.16</t>
    <phoneticPr fontId="2" type="noConversion"/>
  </si>
  <si>
    <t>2008.09.04</t>
  </si>
  <si>
    <t>경기-공립12-2008-15호</t>
  </si>
  <si>
    <t>http://www.ansanculture.or.kr</t>
  </si>
  <si>
    <t>민속품</t>
  </si>
  <si>
    <t>10:00-12:00</t>
    <phoneticPr fontId="2" type="noConversion"/>
  </si>
  <si>
    <t>10:00 - 12:00</t>
  </si>
  <si>
    <t>안성맞춤박물관</t>
  </si>
  <si>
    <t>경기도 안성시 대덕면 서동대로 4726-15</t>
    <phoneticPr fontId="2" type="noConversion"/>
  </si>
  <si>
    <t>031-676-4352</t>
  </si>
  <si>
    <t>2002.08.01</t>
    <phoneticPr fontId="2" type="noConversion"/>
  </si>
  <si>
    <t>경기-공립12-2003-03호</t>
  </si>
  <si>
    <t>https://www.anseong.go.kr/tourPortal/museum/main.do</t>
  </si>
  <si>
    <t>민속품, 문서류 등</t>
  </si>
  <si>
    <t>안성3·1운동기념관</t>
  </si>
  <si>
    <t>경기도 안성시 원곡면 만세로 868</t>
  </si>
  <si>
    <t>031-678-2476</t>
  </si>
  <si>
    <t>2001.11.17</t>
  </si>
  <si>
    <t>2013.06.12</t>
  </si>
  <si>
    <t>경기-공립21-2013-05호</t>
  </si>
  <si>
    <t>www.anseong.go.kr/tourPortal/41/main.do</t>
  </si>
  <si>
    <t>99/9,115㎡</t>
    <phoneticPr fontId="2" type="noConversion"/>
  </si>
  <si>
    <t xml:space="preserve">전적, 문서류, 서화류 등 </t>
  </si>
  <si>
    <t>안양박물관</t>
  </si>
  <si>
    <t>2007.09.22</t>
    <phoneticPr fontId="2" type="noConversion"/>
  </si>
  <si>
    <t>2006.04.21</t>
  </si>
  <si>
    <t>경기-공립12-2006-05호</t>
  </si>
  <si>
    <t>www.ayac.or.kr/museum/anyang</t>
  </si>
  <si>
    <t>토도,금속,서화,서적 등</t>
  </si>
  <si>
    <t>양주시립회암사지박물관</t>
  </si>
  <si>
    <t>경기도 양주시 회암사길 11</t>
    <phoneticPr fontId="2" type="noConversion"/>
  </si>
  <si>
    <t>031-8082-4187</t>
    <phoneticPr fontId="2" type="noConversion"/>
  </si>
  <si>
    <t>2012.10.19</t>
    <phoneticPr fontId="2" type="noConversion"/>
  </si>
  <si>
    <t>2012.03.15</t>
    <phoneticPr fontId="2" type="noConversion"/>
  </si>
  <si>
    <t>경기-공립12-2012-03호</t>
  </si>
  <si>
    <t>http://www.yangju.go.kr/museum/index.do</t>
  </si>
  <si>
    <t xml:space="preserve">금속, 토도, 석제, 서화탁본 등 </t>
  </si>
  <si>
    <t>안표 초상화 및 교지</t>
  </si>
  <si>
    <t>경기도 유형문화재 3점</t>
  </si>
  <si>
    <t>09:00-18:00 (동절기 : 09:00-17:00)</t>
    <phoneticPr fontId="2" type="noConversion"/>
  </si>
  <si>
    <t>양주시민, 동주도시 시민(50%), 예술인패스, 그린카드, 다둥이카드, 장애인,
문화의 날(50%) 할인 등</t>
  </si>
  <si>
    <t>7세이하~65세이상, 관내 학교, 군부대,  국가보훈대상자, 기초수급자, 장애인(1~3급) 등</t>
  </si>
  <si>
    <t>양평곤충박물관</t>
  </si>
  <si>
    <t>경기도 양평군 옥천면 경강로 1496</t>
  </si>
  <si>
    <t>031-775-8022</t>
  </si>
  <si>
    <t>2011.11.18</t>
    <phoneticPr fontId="2" type="noConversion"/>
  </si>
  <si>
    <t>2011.07.28</t>
    <phoneticPr fontId="2" type="noConversion"/>
  </si>
  <si>
    <t>경기-공립12-2011-06호</t>
  </si>
  <si>
    <t>www.yp21.go.kr/museumhub/index.do</t>
  </si>
  <si>
    <t>곤충표본</t>
  </si>
  <si>
    <t>장수하늘소 등</t>
  </si>
  <si>
    <t>천연기념물 6점</t>
  </si>
  <si>
    <t>17, 25</t>
  </si>
  <si>
    <t>예술인 패스</t>
  </si>
  <si>
    <t>경로, 장애우, 국가유공자, 그린카드 소지자, 양평군민</t>
  </si>
  <si>
    <t>양평친환경농업박물관</t>
  </si>
  <si>
    <t>경기도 양평군 용문면 용문산로 670</t>
  </si>
  <si>
    <t>031-772-3370</t>
  </si>
  <si>
    <t>2007.10.26</t>
    <phoneticPr fontId="2" type="noConversion"/>
  </si>
  <si>
    <t>2008.12.30</t>
    <phoneticPr fontId="2" type="noConversion"/>
  </si>
  <si>
    <t>경기-공립12-2008-21호</t>
    <phoneticPr fontId="2" type="noConversion"/>
  </si>
  <si>
    <t>www.yp21.go.kr/museumhub</t>
  </si>
  <si>
    <t>800/17,767㎡</t>
    <phoneticPr fontId="2" type="noConversion"/>
  </si>
  <si>
    <t>금속, 지류, 석제, 토기, 목제, 기타</t>
  </si>
  <si>
    <t xml:space="preserve"> 효명세자 예찰</t>
  </si>
  <si>
    <t>경기도 유형문화재 8점</t>
  </si>
  <si>
    <t>09;30-18:00</t>
    <phoneticPr fontId="2" type="noConversion"/>
  </si>
  <si>
    <t>여주박물관</t>
  </si>
  <si>
    <t>경기도 여주시 신륵사길 6-12</t>
  </si>
  <si>
    <t>031-887-3583</t>
  </si>
  <si>
    <t>1997.05.09</t>
    <phoneticPr fontId="2" type="noConversion"/>
  </si>
  <si>
    <t>경기-공립12-2000-02호</t>
  </si>
  <si>
    <t>www.yeoju.go.kr/museum</t>
  </si>
  <si>
    <t xml:space="preserve">고문서, 금속, 토도, 서화탁본 등 </t>
  </si>
  <si>
    <t>고달사지 원종대사탑비 비신</t>
  </si>
  <si>
    <t>여주시립폰박물관</t>
  </si>
  <si>
    <t>경기도 여주시 강변유원지길 105</t>
  </si>
  <si>
    <t>031-887-3547</t>
  </si>
  <si>
    <t>2016.04.26</t>
    <phoneticPr fontId="2" type="noConversion"/>
  </si>
  <si>
    <t>2016.08.25</t>
    <phoneticPr fontId="2" type="noConversion"/>
  </si>
  <si>
    <t>경기-공립12-2016-08호</t>
  </si>
  <si>
    <t>www.phonemuseum.go.kr</t>
  </si>
  <si>
    <t>통신기기(금속, 목재, 플라스틱, 고무 등)</t>
  </si>
  <si>
    <t>단체관람객의 경우 구분별 500원씩 할인</t>
  </si>
  <si>
    <t>6세 이하, 65세 이상, 국가유공자 및 복지 대상</t>
  </si>
  <si>
    <t>용인시박물관</t>
  </si>
  <si>
    <t>경기도 용인시 기흥구 동백3로 79</t>
    <phoneticPr fontId="2" type="noConversion"/>
  </si>
  <si>
    <t>031-324-4793</t>
  </si>
  <si>
    <t>2009.11.13</t>
    <phoneticPr fontId="2" type="noConversion"/>
  </si>
  <si>
    <t>2009.12.30</t>
    <phoneticPr fontId="2" type="noConversion"/>
  </si>
  <si>
    <t>경기-공립12-2009-09호</t>
  </si>
  <si>
    <t>www.yongin.go.kr/tour/index.do</t>
  </si>
  <si>
    <t>고고-근현대 유물, 지류 등</t>
  </si>
  <si>
    <t>충렬서원중수기 등</t>
  </si>
  <si>
    <t>향토유적 2점</t>
  </si>
  <si>
    <t>유엔군 초전기념관</t>
  </si>
  <si>
    <t>경기도 오산시 경기대로 742</t>
  </si>
  <si>
    <t>031-377-1625</t>
  </si>
  <si>
    <t>2013.04.23</t>
    <phoneticPr fontId="2" type="noConversion"/>
  </si>
  <si>
    <t>2013.08.07</t>
    <phoneticPr fontId="2" type="noConversion"/>
  </si>
  <si>
    <t>경기-공립21-2013-11호</t>
  </si>
  <si>
    <t>https://www.osan.go.kr/osanunm/main.do</t>
  </si>
  <si>
    <t>사진 및 무기류 등</t>
    <phoneticPr fontId="2" type="noConversion"/>
  </si>
  <si>
    <t>의왕향토사료관</t>
  </si>
  <si>
    <t>경기도 의왕시 골우물길 49</t>
  </si>
  <si>
    <t>031-345-3666</t>
  </si>
  <si>
    <t>2010.02.05</t>
    <phoneticPr fontId="2" type="noConversion"/>
  </si>
  <si>
    <t>경기-공립21-2010-02호</t>
  </si>
  <si>
    <t>고도서, 고문서, 뗀석기, 토기 등</t>
  </si>
  <si>
    <t>연사일록과 연행록</t>
  </si>
  <si>
    <t>이천세계도자센터</t>
  </si>
  <si>
    <t>경기도 이천시 경충대로2697번길 231</t>
  </si>
  <si>
    <t>031-645-0730</t>
  </si>
  <si>
    <t>경기-공립12-2007-02호</t>
  </si>
  <si>
    <t xml:space="preserve"> www.kocef.org</t>
  </si>
  <si>
    <t>현대도자기</t>
  </si>
  <si>
    <t>30~50</t>
    <phoneticPr fontId="2" type="noConversion"/>
  </si>
  <si>
    <t xml:space="preserve">경기도민 할인
문화가 있는날 무료관람  
문화비 소득공제 </t>
  </si>
  <si>
    <t>7세 이하 유아 및 만 65세 이상, 국가유공자, 기초생활수급대상자, 1~3급 장애인 및 동반자 1인, 단체 인솔자 및 교사(20명당 1인), 단체유치 여행사가이드 및 버스기사</t>
  </si>
  <si>
    <t>30~50%</t>
  </si>
  <si>
    <t>이천시립박물관</t>
  </si>
  <si>
    <t>경기도 이천시 경충대로 2697번길 172</t>
    <phoneticPr fontId="2" type="noConversion"/>
  </si>
  <si>
    <t>031-645-3677</t>
  </si>
  <si>
    <t>2002.05.24</t>
    <phoneticPr fontId="2" type="noConversion"/>
  </si>
  <si>
    <t>경기-공립21-2003-01호</t>
  </si>
  <si>
    <t>http://museum.icheon.go.kr/site/museum/main.do</t>
  </si>
  <si>
    <t>100/3,400㎡</t>
    <phoneticPr fontId="2" type="noConversion"/>
  </si>
  <si>
    <t>도토, 서화탁본, 민속품 등</t>
  </si>
  <si>
    <t>자유수호평화박물관</t>
  </si>
  <si>
    <t>경기도 동두천시 평화로 2910번길 96-63</t>
    <phoneticPr fontId="2" type="noConversion"/>
  </si>
  <si>
    <t>031-860-3330</t>
  </si>
  <si>
    <t>2002.05.20</t>
  </si>
  <si>
    <t>2004.10.12</t>
  </si>
  <si>
    <t>경기-공립12-2004-05호</t>
  </si>
  <si>
    <t>www.ddc.go.kr/museum</t>
  </si>
  <si>
    <t>전쟁관련</t>
  </si>
  <si>
    <t>전곡선사박물관</t>
  </si>
  <si>
    <t>경기도 연천군 전곡읍 평화로 443번길 2</t>
    <phoneticPr fontId="2" type="noConversion"/>
  </si>
  <si>
    <t>031-830-5600</t>
  </si>
  <si>
    <t>2011.04.25</t>
    <phoneticPr fontId="2" type="noConversion"/>
  </si>
  <si>
    <t>2011.04.14</t>
    <phoneticPr fontId="2" type="noConversion"/>
  </si>
  <si>
    <t>경기-공립12-2011-05호</t>
  </si>
  <si>
    <t>http://jgpm.ggcf.kr</t>
  </si>
  <si>
    <t>뼈화석, 석기 등</t>
  </si>
  <si>
    <t>연7회</t>
  </si>
  <si>
    <t>제암리3.1운동순국기념관</t>
  </si>
  <si>
    <t>경기도 화성시 향남읍 제암길 50</t>
  </si>
  <si>
    <t>031-366-1604</t>
  </si>
  <si>
    <t>2001.03.01</t>
    <phoneticPr fontId="2" type="noConversion"/>
  </si>
  <si>
    <t>경기-공립12-2017-08호</t>
  </si>
  <si>
    <t>jeam.or.kr</t>
  </si>
  <si>
    <t>독립운동사 관련 도서, 발간물, 인쇄물</t>
  </si>
  <si>
    <t>14건(41점)</t>
  </si>
  <si>
    <t>제암리3.1운동순국유적</t>
  </si>
  <si>
    <t>사적1개소</t>
  </si>
  <si>
    <t>최용신기념관</t>
  </si>
  <si>
    <t xml:space="preserve">경기도 안산시 성록구 샘골서길64 </t>
  </si>
  <si>
    <t>031-481-3040</t>
  </si>
  <si>
    <t>2007.11.20</t>
  </si>
  <si>
    <t>2008.04.08</t>
  </si>
  <si>
    <t>경기-공립12-2008-08호</t>
  </si>
  <si>
    <t>https://choiyongshin.ansan.go.kr/</t>
  </si>
  <si>
    <t>25/1,197</t>
  </si>
  <si>
    <t>지류, 금속, 목조류 등</t>
  </si>
  <si>
    <t>판교박물관</t>
  </si>
  <si>
    <t xml:space="preserve">경기도 성남시 분당구 판교로 191 
판교역사공원 </t>
  </si>
  <si>
    <t>031-729-4535</t>
    <phoneticPr fontId="2" type="noConversion"/>
  </si>
  <si>
    <t>2013.04.02</t>
    <phoneticPr fontId="2" type="noConversion"/>
  </si>
  <si>
    <t>2013.02.04</t>
    <phoneticPr fontId="2" type="noConversion"/>
  </si>
  <si>
    <t>경기-공립12-2013-01호</t>
  </si>
  <si>
    <t>www.pangyomuseum.go.kr</t>
  </si>
  <si>
    <t>토도, 서지류 등</t>
  </si>
  <si>
    <t>포천 역사문화관</t>
  </si>
  <si>
    <t>경기도 포천시 중앙로 34번길 8, 1층</t>
  </si>
  <si>
    <t>031-538-3029</t>
  </si>
  <si>
    <t>2015.07.16</t>
    <phoneticPr fontId="2" type="noConversion"/>
  </si>
  <si>
    <t>경기-공립21-2017-03호</t>
    <phoneticPr fontId="2" type="noConversion"/>
  </si>
  <si>
    <t>금속, 서화, 탁본, 토도 등</t>
  </si>
  <si>
    <t>하남역사박물관</t>
  </si>
  <si>
    <t>경기도 하남시 덕풍동로 30</t>
  </si>
  <si>
    <t>031-790-7990</t>
  </si>
  <si>
    <t>2004.06.04</t>
  </si>
  <si>
    <t>2004.04.30</t>
    <phoneticPr fontId="2" type="noConversion"/>
  </si>
  <si>
    <t>경기-공립12-2004-01호</t>
  </si>
  <si>
    <t>www.hanammuseum.com</t>
  </si>
  <si>
    <t>48/1,506㎡</t>
    <phoneticPr fontId="2" type="noConversion"/>
  </si>
  <si>
    <t>금속, 토도, 민속 등</t>
  </si>
  <si>
    <t>미 해병대원 버스비어 기증 태극기</t>
  </si>
  <si>
    <t>한국만화박물관</t>
  </si>
  <si>
    <t>경기도 부천시 길주로1</t>
  </si>
  <si>
    <t>032-310-3090</t>
  </si>
  <si>
    <t>2001.10.12</t>
    <phoneticPr fontId="2" type="noConversion"/>
  </si>
  <si>
    <t>경기-공립12-2008-12호</t>
    <phoneticPr fontId="2" type="noConversion"/>
  </si>
  <si>
    <t>www.komacon.kr/comicsmuseum</t>
  </si>
  <si>
    <t>지류 등</t>
  </si>
  <si>
    <t>토끼와 원숭이 등</t>
  </si>
  <si>
    <t>등록문화재 447점</t>
  </si>
  <si>
    <t>10~50%</t>
  </si>
  <si>
    <t>제휴사 할인, 부천시민 할인, 부천시 국내 자매도시 할인, 문화기있는 날 등</t>
  </si>
  <si>
    <t>노약자(36개월 미만, 만65세 이상), 장애인과 그 보호자, 생활보호대상자, 국가유공자, 의사상자, 
병역명문가 본인과 가족1인, 단체인솔자(20명당 1명), 19세 미만 부천시민</t>
  </si>
  <si>
    <t>(상설전시 티켓 구입 시 관람 가능)</t>
  </si>
  <si>
    <t>(상설전시 티켓과 동일)</t>
  </si>
  <si>
    <t>화성시 역사박물관</t>
    <phoneticPr fontId="2" type="noConversion"/>
  </si>
  <si>
    <t>경기도 화성시 향남읍 행정동로 96</t>
  </si>
  <si>
    <t>031-5189-3797</t>
  </si>
  <si>
    <t>2011.05.03</t>
    <phoneticPr fontId="2" type="noConversion"/>
  </si>
  <si>
    <t>2011.03.13</t>
    <phoneticPr fontId="2" type="noConversion"/>
  </si>
  <si>
    <t>경기-공립12-2011-03호</t>
  </si>
  <si>
    <t>http://hsmuseum.hscity.go.kr/</t>
  </si>
  <si>
    <t>고문서, 전적, 민속자료 등</t>
  </si>
  <si>
    <t>송곡 조복양 관련 고문서(경기도 유형문화재 제361호) 등</t>
  </si>
  <si>
    <t>경기도 유형문화재4점</t>
  </si>
  <si>
    <t>황순원문학촌 소나기마을</t>
  </si>
  <si>
    <t>경기도 양평군 서종면 소나기마을길 24</t>
  </si>
  <si>
    <t>031-773-2299</t>
  </si>
  <si>
    <t>2009.06.13</t>
    <phoneticPr fontId="2" type="noConversion"/>
  </si>
  <si>
    <t>경기-공립12-2013-06호</t>
  </si>
  <si>
    <t>https://www.yp21.go.kr/museumhub/</t>
  </si>
  <si>
    <t xml:space="preserve">166/3,770㎡  </t>
    <phoneticPr fontId="2" type="noConversion"/>
  </si>
  <si>
    <t>육필원고, 사진 및 족자, 훈장 및 증서, 펜
도서(20,875점) 등</t>
  </si>
  <si>
    <t>65세이상 노인, 장애인, 국가유공자, 양평군민
무료관람</t>
  </si>
  <si>
    <t>문화N티켓
KB손해보험과함께하는[박물관노닐기] 등</t>
  </si>
  <si>
    <t>약600</t>
  </si>
  <si>
    <t>부천시립박물관</t>
    <phoneticPr fontId="2" type="noConversion"/>
  </si>
  <si>
    <t>경기도 부천시 소사로 638</t>
    <phoneticPr fontId="2" type="noConversion"/>
  </si>
  <si>
    <t>032-684-9057</t>
  </si>
  <si>
    <t>2020.12.22</t>
    <phoneticPr fontId="2" type="noConversion"/>
  </si>
  <si>
    <t>2020.12.10</t>
    <phoneticPr fontId="2" type="noConversion"/>
  </si>
  <si>
    <t>경기-공립11-2020-08호</t>
    <phoneticPr fontId="2" type="noConversion"/>
  </si>
  <si>
    <t>옹기류, 자기, 수석, 시대별 교육자료 등</t>
  </si>
  <si>
    <t>예술인패스(40%),문화의날</t>
    <phoneticPr fontId="2" type="noConversion"/>
  </si>
  <si>
    <t xml:space="preserve">다자녀가정 </t>
    <phoneticPr fontId="2" type="noConversion"/>
  </si>
  <si>
    <t>한탄강 지질공원센터</t>
    <phoneticPr fontId="2" type="noConversion"/>
  </si>
  <si>
    <t>경기도 포천시 영북면 비둘기낭길 55</t>
  </si>
  <si>
    <t>031-538-3030</t>
  </si>
  <si>
    <t>2019.04.18</t>
    <phoneticPr fontId="2" type="noConversion"/>
  </si>
  <si>
    <t>2020.03.23</t>
    <phoneticPr fontId="2" type="noConversion"/>
  </si>
  <si>
    <t>경기-공립12-2020-02호</t>
  </si>
  <si>
    <t>museum.hantangeopark.kr</t>
  </si>
  <si>
    <t>0회/1년</t>
  </si>
  <si>
    <t>26/567㎡</t>
    <phoneticPr fontId="2" type="noConversion"/>
  </si>
  <si>
    <t>도토규, 석기, 곤충표본 등</t>
  </si>
  <si>
    <t>경기 공립 총계</t>
    <phoneticPr fontId="2" type="noConversion"/>
  </si>
  <si>
    <t>(재)중남미문화원병설박물관</t>
  </si>
  <si>
    <t>경기도 고양시 덕양구 대양로 285번길 33-15</t>
    <phoneticPr fontId="2" type="noConversion"/>
  </si>
  <si>
    <t>031-962-9291,7171</t>
  </si>
  <si>
    <t>1994.10.07</t>
  </si>
  <si>
    <t>1994.11.01</t>
    <phoneticPr fontId="2" type="noConversion"/>
  </si>
  <si>
    <t>경기-사립12-1994-01호</t>
  </si>
  <si>
    <t>www.latina.or.kr</t>
  </si>
  <si>
    <t>중남미 지역 고대~식민기 유물, 미술,조각 등</t>
  </si>
  <si>
    <t>10:00-17:00(동절기) 10:00-18:00(하절기)</t>
    <phoneticPr fontId="2" type="noConversion"/>
  </si>
  <si>
    <t>20~40</t>
  </si>
  <si>
    <t>장애우,경로,국가유공자,군인,문화가있는날,문화N티켓,경기투어패스,고양시티투어 등</t>
  </si>
  <si>
    <t xml:space="preserve">초대권소지자, 저소득층 학생, 기타(행사참석인원, 다문화, 장애, 노약자 초대자 등) </t>
  </si>
  <si>
    <t>증권박물관</t>
  </si>
  <si>
    <t>경기도 고양시 일산동구 호수로 358-8</t>
  </si>
  <si>
    <t>031-900-7070</t>
  </si>
  <si>
    <t>2004.05.27</t>
    <phoneticPr fontId="2" type="noConversion"/>
  </si>
  <si>
    <t>2006.01.31</t>
    <phoneticPr fontId="2" type="noConversion"/>
  </si>
  <si>
    <t>경기-사립12-2006-03호</t>
  </si>
  <si>
    <t>국내외 증권자료</t>
  </si>
  <si>
    <t>김포다도박물관</t>
  </si>
  <si>
    <t>경기도 김포시 월곶면 애기봉로275번길187-49</t>
  </si>
  <si>
    <t>031-998-1000</t>
  </si>
  <si>
    <t>2001.05.20</t>
  </si>
  <si>
    <t>2007.03.26</t>
    <phoneticPr fontId="2" type="noConversion"/>
  </si>
  <si>
    <t>경기-사립12-2007-07호</t>
  </si>
  <si>
    <t>kimpodadomuseum.modoo.at</t>
  </si>
  <si>
    <t>도자기,목기,자수류</t>
  </si>
  <si>
    <t>하10:00-18:00
동10:00-17:00</t>
    <phoneticPr fontId="2" type="noConversion"/>
  </si>
  <si>
    <t xml:space="preserve"> 70세이상,장애인,군인50%/지역주민1000원 할인 </t>
  </si>
  <si>
    <t xml:space="preserve"> 70세이상노인,국가 유공자,만3세이하개인 </t>
  </si>
  <si>
    <t>덕소자연사박물관</t>
  </si>
  <si>
    <t>경기도 남양주시 와부읍 석실로 46-11</t>
  </si>
  <si>
    <t>031-521-7166</t>
  </si>
  <si>
    <t>2013.08.23</t>
    <phoneticPr fontId="2" type="noConversion"/>
  </si>
  <si>
    <t>경기-사립12-2013-12호</t>
  </si>
  <si>
    <t>www.duksomuseum.com</t>
  </si>
  <si>
    <t>자연사(광물, 화석, 패류, 박제, 곤충표본 등)</t>
  </si>
  <si>
    <t>연1.5회</t>
  </si>
  <si>
    <t xml:space="preserve"> 24개월 이상 6,000 </t>
  </si>
  <si>
    <t>3인이상 가족할인       1인당 5,000</t>
  </si>
  <si>
    <t>24개월미만,   65세이상</t>
  </si>
  <si>
    <t>덕포진교육박물관</t>
  </si>
  <si>
    <t>경기도 김포시 대곶면 덕포진로 103번길 90</t>
  </si>
  <si>
    <t>031-989-8580</t>
  </si>
  <si>
    <t>1996.06.08</t>
  </si>
  <si>
    <t>1996.06.07</t>
    <phoneticPr fontId="2" type="noConversion"/>
  </si>
  <si>
    <t>경기-사립12-1996-01호</t>
  </si>
  <si>
    <t>www.덕포진교육박물관.kr</t>
  </si>
  <si>
    <t>20/600㎡</t>
    <phoneticPr fontId="2" type="noConversion"/>
  </si>
  <si>
    <t>교육, 민속, 전통문화 등</t>
  </si>
  <si>
    <t>실버 3,000 / 장애인 50% / 단체 20%(30인이상)</t>
    <phoneticPr fontId="2" type="noConversion"/>
  </si>
  <si>
    <t>48개월 미만</t>
  </si>
  <si>
    <t>돌석도예박물관</t>
  </si>
  <si>
    <t>경기도 안양시 만안구 병목안로 306</t>
  </si>
  <si>
    <t>031-464-7734</t>
  </si>
  <si>
    <t>2008.08.22</t>
    <phoneticPr fontId="2" type="noConversion"/>
  </si>
  <si>
    <t>2008.10.20</t>
    <phoneticPr fontId="2" type="noConversion"/>
  </si>
  <si>
    <t>경기-사립12-2008-18호</t>
    <phoneticPr fontId="2" type="noConversion"/>
  </si>
  <si>
    <t>www.dolsukmuseum.net</t>
  </si>
  <si>
    <t>도자기</t>
  </si>
  <si>
    <t>경로, 장애인</t>
  </si>
  <si>
    <t>두루뫼사료관</t>
  </si>
  <si>
    <t>경기도 파주시 법원읍 초리골길 278</t>
    <phoneticPr fontId="2" type="noConversion"/>
  </si>
  <si>
    <t>02-958-6101</t>
  </si>
  <si>
    <t>2000.08.29</t>
    <phoneticPr fontId="2" type="noConversion"/>
  </si>
  <si>
    <t>경기-사립21-2000-01호</t>
  </si>
  <si>
    <t>www.durumea.org</t>
  </si>
  <si>
    <t>생활 민속품 등</t>
  </si>
  <si>
    <t>파주시민 500원</t>
  </si>
  <si>
    <t>상설전시와 통합징수</t>
  </si>
  <si>
    <t>부천로보파크전시관</t>
  </si>
  <si>
    <t>경기도 부천시 평천로 655, 401동 1~3층</t>
    <phoneticPr fontId="2" type="noConversion"/>
  </si>
  <si>
    <t>070-7094-5479</t>
  </si>
  <si>
    <t>2005.12.28</t>
  </si>
  <si>
    <t>2006.04.21</t>
    <phoneticPr fontId="2" type="noConversion"/>
  </si>
  <si>
    <t>경기-사립21-2006-06호</t>
  </si>
  <si>
    <t>www.robopark.or.kr</t>
  </si>
  <si>
    <t>1.180</t>
  </si>
  <si>
    <t>산업용로봇, 지능형로봇, 서비스로봇</t>
  </si>
  <si>
    <t>10:00-17:00
(코로나방역으로인한단축)</t>
    <phoneticPr fontId="2" type="noConversion"/>
  </si>
  <si>
    <t>부천성인시민(50%)</t>
  </si>
  <si>
    <t>문화의날(50%)
다자녀가정 (무료)</t>
  </si>
  <si>
    <t>상설전시 티켓 발권시 관람 가능</t>
  </si>
  <si>
    <t>만해기념관</t>
  </si>
  <si>
    <t>경기도 광주시 남한산성면 남한산성로792번길 24-7</t>
  </si>
  <si>
    <t>031-744-3100</t>
  </si>
  <si>
    <t>1981.10.30</t>
    <phoneticPr fontId="2" type="noConversion"/>
  </si>
  <si>
    <t>2002.03.12</t>
    <phoneticPr fontId="2" type="noConversion"/>
  </si>
  <si>
    <t>경기-사립12-2002-01호</t>
  </si>
  <si>
    <t>www.manhae.or.kr</t>
  </si>
  <si>
    <t>전적류, 유묵, 지류, 족자, 탁본 외 연구자료</t>
  </si>
  <si>
    <t>연3~6회</t>
    <phoneticPr fontId="2" type="noConversion"/>
  </si>
  <si>
    <t>군인, 장애인</t>
  </si>
  <si>
    <t>6세 이하, 국가유공자, 산성리 지역주민, 문화가 있는 날</t>
  </si>
  <si>
    <t>6세 이하, 국가유공자,  산성리,지역주민, 문화가 있는 날</t>
  </si>
  <si>
    <t>말박물관</t>
  </si>
  <si>
    <t>경기도 과천시 경마공원대로 107 한국마사회</t>
    <phoneticPr fontId="2" type="noConversion"/>
  </si>
  <si>
    <t>02-509-1275</t>
  </si>
  <si>
    <t>1988.09.13</t>
    <phoneticPr fontId="2" type="noConversion"/>
  </si>
  <si>
    <t>1992.10.17
2006.12.04</t>
    <phoneticPr fontId="2" type="noConversion"/>
  </si>
  <si>
    <t>경기-사립12-1992-02호</t>
  </si>
  <si>
    <t>https://blog.naver.com/horse-museum</t>
  </si>
  <si>
    <t>500/75.000㎡</t>
    <phoneticPr fontId="2" type="noConversion"/>
  </si>
  <si>
    <t>금속, 토도, 서화류</t>
  </si>
  <si>
    <t>목아박물관</t>
  </si>
  <si>
    <t>경기도 여주시 강천면 이문안길 21</t>
    <phoneticPr fontId="2" type="noConversion"/>
  </si>
  <si>
    <t>031-885-9952</t>
  </si>
  <si>
    <t>1990.12.</t>
    <phoneticPr fontId="2" type="noConversion"/>
  </si>
  <si>
    <t>경기-사립12-1992-03호</t>
  </si>
  <si>
    <t>www.moka.or.kr</t>
  </si>
  <si>
    <t>200/6,611㎡</t>
    <phoneticPr fontId="2" type="noConversion"/>
  </si>
  <si>
    <t>불교유물,고서,민속품등</t>
  </si>
  <si>
    <t>예녬미타도량참법등</t>
  </si>
  <si>
    <t>보물3점</t>
  </si>
  <si>
    <t>지역주민 50%</t>
  </si>
  <si>
    <t>유공자, 장애인, 미취학아동</t>
  </si>
  <si>
    <t>미호박물관</t>
  </si>
  <si>
    <t>경기도 남양주시 고산로 126번길 15-2</t>
    <phoneticPr fontId="2" type="noConversion"/>
  </si>
  <si>
    <t>031-566-7377</t>
  </si>
  <si>
    <t>2014.07.15</t>
    <phoneticPr fontId="2" type="noConversion"/>
  </si>
  <si>
    <t>2015.02.04</t>
    <phoneticPr fontId="2" type="noConversion"/>
  </si>
  <si>
    <t>경기-사립12-2015-03호</t>
  </si>
  <si>
    <t>www.mihomuseum.org</t>
  </si>
  <si>
    <t>화석,광물,동물표본, 곤충표본 외</t>
  </si>
  <si>
    <t>10:00-18:30</t>
    <phoneticPr fontId="2" type="noConversion"/>
  </si>
  <si>
    <t>단체, 네이버예약 할인</t>
  </si>
  <si>
    <t>24개월 미만 유아/단체인솔교사</t>
  </si>
  <si>
    <t>배다골민속박물관</t>
    <phoneticPr fontId="2" type="noConversion"/>
  </si>
  <si>
    <t>경기도 고양시 덕양구 배다골길 131</t>
  </si>
  <si>
    <t>031-970-6330</t>
  </si>
  <si>
    <t>2011.05.10</t>
    <phoneticPr fontId="2" type="noConversion"/>
  </si>
  <si>
    <t>2011.03.16</t>
    <phoneticPr fontId="2" type="noConversion"/>
  </si>
  <si>
    <t>경기-사립12-2011-04호</t>
  </si>
  <si>
    <t>www.Baedagol.com</t>
  </si>
  <si>
    <t>벽봉한국장신구박물관</t>
  </si>
  <si>
    <t>경기도 파주시 탄현면 헤이리마을길48-38</t>
  </si>
  <si>
    <t>031-949-0848</t>
  </si>
  <si>
    <t>2017.04.19</t>
    <phoneticPr fontId="2" type="noConversion"/>
  </si>
  <si>
    <t>2014.10.14</t>
    <phoneticPr fontId="2" type="noConversion"/>
  </si>
  <si>
    <t>경기-사립12-2014-07호</t>
  </si>
  <si>
    <t>http://www.bkjm.co.kr</t>
  </si>
  <si>
    <t>민속품, 작품 등</t>
  </si>
  <si>
    <t>패키지 할인</t>
  </si>
  <si>
    <t>경로,장애인,군인,36개월 미만</t>
  </si>
  <si>
    <t>사람박물관얼굴</t>
  </si>
  <si>
    <t>경기도 광주시 남종면 분원길 3-6</t>
  </si>
  <si>
    <t>031-765-3522</t>
  </si>
  <si>
    <t>2004.07.30</t>
    <phoneticPr fontId="2" type="noConversion"/>
  </si>
  <si>
    <t>경기-사립12-2004-02호</t>
  </si>
  <si>
    <t>www.visagej.org</t>
  </si>
  <si>
    <t>석조각,목조각,자기,유화,서화,사진</t>
  </si>
  <si>
    <t>경로(65세 이상), 광주시민</t>
  </si>
  <si>
    <t>5세 이하, 장애인, 국가유공자</t>
  </si>
  <si>
    <t>5세 이하, 국가유공자, 장애인</t>
  </si>
  <si>
    <t>삶의이야기가있는집</t>
  </si>
  <si>
    <t>경기도 용인시 처인구 원삼면 내동로 50-13</t>
    <phoneticPr fontId="2" type="noConversion"/>
  </si>
  <si>
    <t>031-334-4115</t>
  </si>
  <si>
    <t>2007.06.06</t>
    <phoneticPr fontId="2" type="noConversion"/>
  </si>
  <si>
    <t>2008.02.05</t>
    <phoneticPr fontId="2" type="noConversion"/>
  </si>
  <si>
    <t>경기-사립21-2008-02호</t>
  </si>
  <si>
    <t>http://blog.naver.com/chspark456</t>
  </si>
  <si>
    <t>삼성화재교통박물관</t>
  </si>
  <si>
    <t>경기도 용인시 처인구 포곡읍 에버랜드로 376번길 171</t>
    <phoneticPr fontId="2" type="noConversion"/>
  </si>
  <si>
    <t>031-320-9900</t>
  </si>
  <si>
    <t>1998.05.01</t>
    <phoneticPr fontId="2" type="noConversion"/>
  </si>
  <si>
    <t>2008.06.20</t>
    <phoneticPr fontId="2" type="noConversion"/>
  </si>
  <si>
    <t>경기-사립12-2008-10호</t>
  </si>
  <si>
    <t>www.stm.or.kr</t>
  </si>
  <si>
    <t>수시/1년</t>
    <phoneticPr fontId="2" type="noConversion"/>
  </si>
  <si>
    <t>101/1,500㎡</t>
    <phoneticPr fontId="2" type="noConversion"/>
  </si>
  <si>
    <t>자동차, 모터사이클, 소품등</t>
  </si>
  <si>
    <t>장애우, 국가유공자 등</t>
  </si>
  <si>
    <t>세계민속악기박물관</t>
    <phoneticPr fontId="2" type="noConversion"/>
  </si>
  <si>
    <t>경기도 파주시 탄현면 헤이리마을길 63-26</t>
  </si>
  <si>
    <t>031-946-9838</t>
  </si>
  <si>
    <t>2003.09.27</t>
  </si>
  <si>
    <t>2012.08.14</t>
    <phoneticPr fontId="2" type="noConversion"/>
  </si>
  <si>
    <t>경기-사립12-2012-08호</t>
  </si>
  <si>
    <t>www,e-musictour.com</t>
  </si>
  <si>
    <t>악기, 도서, 음반, 인형, 우표</t>
  </si>
  <si>
    <t>세계인형박물관</t>
  </si>
  <si>
    <t>경기도 파주시 탄현면 헤이리마을길 76-100, 1층</t>
  </si>
  <si>
    <t>031-947-2575</t>
  </si>
  <si>
    <t>2015.05.01</t>
  </si>
  <si>
    <t>2017.01.16</t>
    <phoneticPr fontId="2" type="noConversion"/>
  </si>
  <si>
    <t>경기-사립12-2017-01호</t>
  </si>
  <si>
    <t>www.worlddoll.net
blog.naver.com/jino0221
instargram.com/jino0221
www.facebook.com/heyridoll
www.youtube.com/c/worlddollmuseum</t>
  </si>
  <si>
    <t>X
(큐피커와 제휴, 준비중)</t>
    <phoneticPr fontId="2" type="noConversion"/>
  </si>
  <si>
    <t xml:space="preserve">상설 전시실내
</t>
    <phoneticPr fontId="2" type="noConversion"/>
  </si>
  <si>
    <t>세계 인형</t>
  </si>
  <si>
    <t>정액
3,000원</t>
  </si>
  <si>
    <t xml:space="preserve">파주시민 1,000원 할인
장애인 및 장애인 보호자 요금 2,000원
</t>
  </si>
  <si>
    <t>36개월 이하
65세 이상</t>
  </si>
  <si>
    <t>대한불교조계종봉녕사 세주묘엄박물관</t>
    <phoneticPr fontId="2" type="noConversion"/>
  </si>
  <si>
    <t>경기도 수원시 팔달구 창룡대로 236-54</t>
  </si>
  <si>
    <t>031-256-4127</t>
  </si>
  <si>
    <t>2012.12.19</t>
    <phoneticPr fontId="2" type="noConversion"/>
  </si>
  <si>
    <t>경기-사립12-2013-02호</t>
    <phoneticPr fontId="2" type="noConversion"/>
  </si>
  <si>
    <t>http://www.bongnyeongsa.org/menu03/02/02_01</t>
  </si>
  <si>
    <t>금속, 서화탁본, 서적 등</t>
  </si>
  <si>
    <t>영산회상도 등</t>
  </si>
  <si>
    <t>무형문화재 4점</t>
  </si>
  <si>
    <t>신영숙컬렉션박물관</t>
  </si>
  <si>
    <t>경기도 용인시 기흥구 흥덕4로 63</t>
    <phoneticPr fontId="2" type="noConversion"/>
  </si>
  <si>
    <t>031-213-8223</t>
  </si>
  <si>
    <t>2013.08.01</t>
  </si>
  <si>
    <t>2013.07.01</t>
    <phoneticPr fontId="2" type="noConversion"/>
  </si>
  <si>
    <t>경기-사립12-2013-07호</t>
  </si>
  <si>
    <t>https://blog.naver.com/eduicam</t>
  </si>
  <si>
    <t>고가구, 토기, 도자기, 민속용품, 공예품</t>
  </si>
  <si>
    <t>10:00~18:00</t>
    <phoneticPr fontId="2" type="noConversion"/>
  </si>
  <si>
    <t>임산부 할인 20%</t>
  </si>
  <si>
    <t>아해한국전통문화어린이박물관</t>
  </si>
  <si>
    <t>경기도 과천시 추사로 133</t>
  </si>
  <si>
    <t>02-3418-5501</t>
  </si>
  <si>
    <t>2010.12.30</t>
    <phoneticPr fontId="2" type="noConversion"/>
  </si>
  <si>
    <t>2011.02.07</t>
    <phoneticPr fontId="2" type="noConversion"/>
  </si>
  <si>
    <t>경기-사립12-2011-02호</t>
  </si>
  <si>
    <t>www.ahaemuseum.org</t>
  </si>
  <si>
    <t>놀잇감, 생활도구, 고서 등</t>
  </si>
  <si>
    <t>다자녀 카드소지자 20%할인</t>
  </si>
  <si>
    <t>장애복지카드소지자, 과천시민 무료입장</t>
  </si>
  <si>
    <t>아프리카예술박물관</t>
  </si>
  <si>
    <t>경기도 포천시 소흘읍 광릉수목원로967</t>
    <phoneticPr fontId="2" type="noConversion"/>
  </si>
  <si>
    <t>031-543-3600</t>
  </si>
  <si>
    <t>2006.06.27</t>
  </si>
  <si>
    <t>2009.03.12</t>
    <phoneticPr fontId="2" type="noConversion"/>
  </si>
  <si>
    <t>경기-사립12-2008-03호</t>
  </si>
  <si>
    <t>www.pefl.kr</t>
  </si>
  <si>
    <t>돌,나무,청동,점토</t>
  </si>
  <si>
    <t>장애인,포천시민,군인,국가유공자,경로</t>
  </si>
  <si>
    <t>지역주민(무림리)</t>
  </si>
  <si>
    <t>양평아프리카문화예술박물관</t>
  </si>
  <si>
    <t>경기도 양평군 용문면 금곡길 40</t>
  </si>
  <si>
    <t>031-772-5722</t>
  </si>
  <si>
    <t>2016.03.07</t>
    <phoneticPr fontId="2" type="noConversion"/>
  </si>
  <si>
    <t>2016.06.15</t>
    <phoneticPr fontId="2" type="noConversion"/>
  </si>
  <si>
    <t>경기-사립21-2016-03호</t>
  </si>
  <si>
    <t>www.africa-museum.co.kr</t>
  </si>
  <si>
    <t>15/350㎡</t>
    <phoneticPr fontId="2" type="noConversion"/>
  </si>
  <si>
    <t>금속, 도토, 목제, 석제, 직물 등</t>
  </si>
  <si>
    <t>문화가 있는 날 관람료 50% 할인
문화상품 30% 할일</t>
  </si>
  <si>
    <t>영아 (36개월까지)는 무료</t>
  </si>
  <si>
    <t>옹청박물관</t>
  </si>
  <si>
    <t>경기도 여주시 산북면 금품2로 132</t>
  </si>
  <si>
    <t>031-881-4170</t>
  </si>
  <si>
    <t>2002.10.10</t>
    <phoneticPr fontId="2" type="noConversion"/>
  </si>
  <si>
    <t>2009.08.11</t>
    <phoneticPr fontId="2" type="noConversion"/>
  </si>
  <si>
    <t>경기-사립12-2009-05호</t>
  </si>
  <si>
    <t>온돌난방</t>
  </si>
  <si>
    <t>고고, 나전칠화 등</t>
  </si>
  <si>
    <t>09:00-13:00</t>
    <phoneticPr fontId="2" type="noConversion"/>
  </si>
  <si>
    <t>왈츠와 닥터만 커피박물관</t>
  </si>
  <si>
    <t>경기도 남양주시 북한강로 856-37</t>
  </si>
  <si>
    <t>031-576-0020</t>
  </si>
  <si>
    <t>2007.07.01</t>
    <phoneticPr fontId="2" type="noConversion"/>
  </si>
  <si>
    <t>2007.06.27</t>
    <phoneticPr fontId="2" type="noConversion"/>
  </si>
  <si>
    <t>경기-사립12-2007-10호</t>
  </si>
  <si>
    <t>www.wndcof.com</t>
  </si>
  <si>
    <t>국가유공자 3,000원</t>
  </si>
  <si>
    <t>여성생활사박물관</t>
  </si>
  <si>
    <t>경기도 여주시 강천면 강천로 324-20</t>
  </si>
  <si>
    <t>031-882-8100</t>
  </si>
  <si>
    <t>2001.06.24</t>
  </si>
  <si>
    <t>경기-사립12-2001-04호</t>
  </si>
  <si>
    <t>www.womanlife.or.kr</t>
  </si>
  <si>
    <t>복식,생활, 민속, 고서등</t>
  </si>
  <si>
    <t>지역주민,장애인,65세이사</t>
  </si>
  <si>
    <t>미취학무료</t>
  </si>
  <si>
    <t>전체무료</t>
  </si>
  <si>
    <t>여주곤충박물관</t>
  </si>
  <si>
    <t>경기도 여주시 명품로 308-28, 27</t>
  </si>
  <si>
    <t>031-885-1400</t>
  </si>
  <si>
    <t>2012.04.07</t>
  </si>
  <si>
    <t>2017.11.09</t>
  </si>
  <si>
    <t>경기-사립12-2017-04호</t>
  </si>
  <si>
    <t>www.여주곤충박물관.kr</t>
  </si>
  <si>
    <t>곤충 표본</t>
  </si>
  <si>
    <t>여주지역주민 및 65세 이상 2,000원 할인</t>
  </si>
  <si>
    <t>30개월 미만 무료</t>
  </si>
  <si>
    <t>30개월 미만</t>
  </si>
  <si>
    <t>영집궁시박물관</t>
    <phoneticPr fontId="2" type="noConversion"/>
  </si>
  <si>
    <t>경기도 파주시 국원말길 168</t>
  </si>
  <si>
    <t>031-944-6800</t>
  </si>
  <si>
    <t>2000.12.30</t>
  </si>
  <si>
    <t>경기-사립21-2000-05호</t>
  </si>
  <si>
    <t>www.arrow.or.kr</t>
  </si>
  <si>
    <t>비정기/1년</t>
    <phoneticPr fontId="2" type="noConversion"/>
  </si>
  <si>
    <t>전통무기류(활,화살)</t>
  </si>
  <si>
    <t>평균 연3회</t>
    <phoneticPr fontId="2" type="noConversion"/>
  </si>
  <si>
    <t>하절기 10:00 - 18:00</t>
  </si>
  <si>
    <t>소외계층</t>
  </si>
  <si>
    <t>예아리박물관</t>
  </si>
  <si>
    <t>경기도 용인시 처인구 백암면 원설로270번길 25</t>
    <phoneticPr fontId="2" type="noConversion"/>
  </si>
  <si>
    <t>031-323-7277</t>
    <phoneticPr fontId="2" type="noConversion"/>
  </si>
  <si>
    <t>2013.04.24</t>
  </si>
  <si>
    <t>2013.06.05</t>
  </si>
  <si>
    <t>경기-사립12-2013-04호</t>
    <phoneticPr fontId="2" type="noConversion"/>
  </si>
  <si>
    <t>www.yearee.com</t>
  </si>
  <si>
    <t>토기,금속 목제 등</t>
  </si>
  <si>
    <t>박물관내 카페에서 음료구입시 관람무료</t>
  </si>
  <si>
    <t>지역노인,장애인</t>
  </si>
  <si>
    <t>상설전시에 특별전시금액을 포함</t>
  </si>
  <si>
    <t>외할머니의 부엌</t>
    <phoneticPr fontId="2" type="noConversion"/>
  </si>
  <si>
    <t>경기도 김포시 대곶면 덕포진로 103번길 95-7</t>
    <phoneticPr fontId="2" type="noConversion"/>
  </si>
  <si>
    <t>031-984-1993</t>
  </si>
  <si>
    <t>2016.08.16</t>
  </si>
  <si>
    <t>경기-사립21-2016-07호</t>
    <phoneticPr fontId="2" type="noConversion"/>
  </si>
  <si>
    <t>lifemuseum.co.kr</t>
  </si>
  <si>
    <t>금속,옹가,목재</t>
  </si>
  <si>
    <t>10:00- 17:00</t>
    <phoneticPr fontId="2" type="noConversion"/>
  </si>
  <si>
    <t>용주사 효행박물관</t>
  </si>
  <si>
    <t>경기도 화성시 용주로 136</t>
  </si>
  <si>
    <t>031-234-0040</t>
  </si>
  <si>
    <t>2005.01.28</t>
  </si>
  <si>
    <t>경기-사립12-2007-04호</t>
  </si>
  <si>
    <t>www.yongjoosa.or.kr</t>
  </si>
  <si>
    <t>목조, 탁본, 금속 등 성보유물</t>
  </si>
  <si>
    <t>용주사 동종 등</t>
  </si>
  <si>
    <t>국보 1점, 보물 89점, 시도지정문화재 50점</t>
  </si>
  <si>
    <t>우석헌자연사박물관</t>
  </si>
  <si>
    <t>경기도 남양주시 진접읍 금강로 1095</t>
  </si>
  <si>
    <t>031-572-9555</t>
  </si>
  <si>
    <t>2003.12.27</t>
  </si>
  <si>
    <t>2004.08.18</t>
  </si>
  <si>
    <t>경기-사립12-2004-03호</t>
    <phoneticPr fontId="2" type="noConversion"/>
  </si>
  <si>
    <t>www.geomuseum.go.kr</t>
  </si>
  <si>
    <t>화석, 광물, 암석, 자연사표본</t>
  </si>
  <si>
    <t xml:space="preserve"> 20~30 </t>
  </si>
  <si>
    <t>10~30%</t>
  </si>
  <si>
    <t>시민할인 10%, 지역주민 20~30%</t>
  </si>
  <si>
    <t>36개월 미만, 65세 이상, 1.2급 장애인</t>
  </si>
  <si>
    <t>유진민속박물관</t>
  </si>
  <si>
    <t>경기도 고양시 덕양구 고양대로 1670번길 78-11</t>
    <phoneticPr fontId="2" type="noConversion"/>
  </si>
  <si>
    <t>031-966-5262</t>
  </si>
  <si>
    <t>2009.11.30</t>
  </si>
  <si>
    <t>2012.03.14</t>
    <phoneticPr fontId="2" type="noConversion"/>
  </si>
  <si>
    <t>경기-사립12-2012-02호</t>
    <phoneticPr fontId="2" type="noConversion"/>
  </si>
  <si>
    <t xml:space="preserve">     www.yujinnfm.com</t>
  </si>
  <si>
    <t>상시/1년</t>
  </si>
  <si>
    <t>민속품,농기구, 생활용품 등</t>
  </si>
  <si>
    <t>동절기 10:00 ~ 17:00
하절기 10:00 ~ 18:00</t>
  </si>
  <si>
    <t>장애인50</t>
  </si>
  <si>
    <t>문화가있는날 무료</t>
  </si>
  <si>
    <t>65세이상,국가유공자</t>
  </si>
  <si>
    <t>이풀실내정원</t>
  </si>
  <si>
    <t>경기도 안산시 상록구 반월천북길 139-18</t>
  </si>
  <si>
    <t>031-437-2550</t>
  </si>
  <si>
    <t>2014.06.25</t>
  </si>
  <si>
    <t>2017.05.17</t>
  </si>
  <si>
    <t>경기-사립15-2017-02호</t>
  </si>
  <si>
    <t>http://eunicesgarden.com</t>
  </si>
  <si>
    <t>50/990㎡</t>
    <phoneticPr fontId="2" type="noConversion"/>
  </si>
  <si>
    <t>식물</t>
  </si>
  <si>
    <t>11:00-22:00</t>
  </si>
  <si>
    <t>일본군위안부역사관</t>
  </si>
  <si>
    <t>경기도 광주시 퇴촌면 가새골길 85</t>
  </si>
  <si>
    <t>031-768-0064</t>
  </si>
  <si>
    <t>1998.08.14</t>
    <phoneticPr fontId="2" type="noConversion"/>
  </si>
  <si>
    <t>경기-사립12-2003-04호</t>
  </si>
  <si>
    <t>www.nanum.org</t>
  </si>
  <si>
    <t>15/856.73㎡</t>
    <phoneticPr fontId="2" type="noConversion"/>
  </si>
  <si>
    <t>도서, 그림, 유품 등</t>
  </si>
  <si>
    <t>경로(65세 이상), 장애인, 군인, 미취학 아동</t>
  </si>
  <si>
    <t>잔아문학박물관</t>
  </si>
  <si>
    <t>경기도 양평군 서종면 사랑제길9-9</t>
    <phoneticPr fontId="2" type="noConversion"/>
  </si>
  <si>
    <t>031-771-8577</t>
  </si>
  <si>
    <t>2010.06.01</t>
    <phoneticPr fontId="2" type="noConversion"/>
  </si>
  <si>
    <t>2010.06.01</t>
  </si>
  <si>
    <t>경기-사립12-2010-06호</t>
  </si>
  <si>
    <t>www.janamuseum.com</t>
  </si>
  <si>
    <t>25/1,265㎡</t>
    <phoneticPr fontId="2" type="noConversion"/>
  </si>
  <si>
    <t>문학서,육필원고,역사서 외 고서적(지류), 테라코타(토제)</t>
  </si>
  <si>
    <t>양평군민,장애인,65세이상경로우대 50%할인</t>
  </si>
  <si>
    <t>문화가 있는날 무료입장</t>
  </si>
  <si>
    <t>조명박물관</t>
  </si>
  <si>
    <t>경기도 양주시 광적면 광적로 235-48</t>
  </si>
  <si>
    <t>070-7780-8911</t>
  </si>
  <si>
    <t>2004.09.24</t>
    <phoneticPr fontId="2" type="noConversion"/>
  </si>
  <si>
    <t>2005.09.15</t>
    <phoneticPr fontId="2" type="noConversion"/>
  </si>
  <si>
    <t>경기-사립12-2005-05호</t>
    <phoneticPr fontId="2" type="noConversion"/>
  </si>
  <si>
    <t>http://www.lighting-museum.com</t>
  </si>
  <si>
    <t>금속, 도자기, 유리보석, 사직, 토제, 나무 등</t>
  </si>
  <si>
    <t>양주시민, 장애인</t>
  </si>
  <si>
    <t>36개월 미만, 65세이상, 공문단체, 지역협력단체 등</t>
  </si>
  <si>
    <t>조병화문학관</t>
  </si>
  <si>
    <t>경기도 안성시 양성면 난실길 14-1</t>
    <phoneticPr fontId="2" type="noConversion"/>
  </si>
  <si>
    <t>031-674-0307</t>
  </si>
  <si>
    <t>1993.02.06</t>
  </si>
  <si>
    <t>2014.09.11</t>
  </si>
  <si>
    <t>경기-사립12-2014-06호</t>
  </si>
  <si>
    <t>www.poetcho.com</t>
  </si>
  <si>
    <t>서적, 육필원고, 사진, 서화 외</t>
  </si>
  <si>
    <t>동절기 : 10 : 30 ~ 16 : 00</t>
  </si>
  <si>
    <t>20인이상 10% 할인</t>
  </si>
  <si>
    <t>6세 이하</t>
  </si>
  <si>
    <t>종자와 시인박물관</t>
    <phoneticPr fontId="2" type="noConversion"/>
  </si>
  <si>
    <t>경기도 연천군 연천읍 현문로 433-27</t>
  </si>
  <si>
    <t>031-834-9493</t>
  </si>
  <si>
    <t>2019.11.01</t>
    <phoneticPr fontId="2" type="noConversion"/>
  </si>
  <si>
    <t>2019.10.21</t>
    <phoneticPr fontId="2" type="noConversion"/>
  </si>
  <si>
    <t>경기-사립12-2019-04호</t>
  </si>
  <si>
    <t>www.fspm.co.kr</t>
  </si>
  <si>
    <t>종자</t>
  </si>
  <si>
    <t>창조자연사박물관</t>
  </si>
  <si>
    <t>경기도 시흥시 두문로 71번길 4</t>
    <phoneticPr fontId="2" type="noConversion"/>
  </si>
  <si>
    <t>031-435-1009</t>
  </si>
  <si>
    <t>2005.03.28</t>
    <phoneticPr fontId="2" type="noConversion"/>
  </si>
  <si>
    <t>2006.01.06</t>
    <phoneticPr fontId="2" type="noConversion"/>
  </si>
  <si>
    <t>경기-사립12-2006-01호</t>
    <phoneticPr fontId="2" type="noConversion"/>
  </si>
  <si>
    <t>www.cjmuseum.net</t>
  </si>
  <si>
    <t>공룡,화석,광물,어패류,조류등</t>
  </si>
  <si>
    <t>경기도 문화의 날 50% 할인</t>
    <phoneticPr fontId="2" type="noConversion"/>
  </si>
  <si>
    <t>24개월 미만 아동</t>
  </si>
  <si>
    <t>의왕시</t>
    <phoneticPr fontId="2" type="noConversion"/>
  </si>
  <si>
    <t>철도박물관</t>
  </si>
  <si>
    <t>경기도 의왕시 철도박물관로 142</t>
    <phoneticPr fontId="2" type="noConversion"/>
  </si>
  <si>
    <t>031-461-3610</t>
  </si>
  <si>
    <t>1988.01.26</t>
    <phoneticPr fontId="2" type="noConversion"/>
  </si>
  <si>
    <t>2010.02.01</t>
    <phoneticPr fontId="2" type="noConversion"/>
  </si>
  <si>
    <t>경기-사립12-2010-01호</t>
    <phoneticPr fontId="2" type="noConversion"/>
  </si>
  <si>
    <t>www.railroadmuseum.co.kr</t>
  </si>
  <si>
    <t>철도차량, 레일 등 철도관련 유물</t>
  </si>
  <si>
    <t>파시 5-23 증기기관차 등</t>
  </si>
  <si>
    <t>등록문화재 9</t>
  </si>
  <si>
    <t>09시-18시
동절기(09시-17시)</t>
  </si>
  <si>
    <t>09시-18시
동절기(09시-17시)</t>
    <phoneticPr fontId="2" type="noConversion"/>
  </si>
  <si>
    <t>장애인, 국가유공자, 
경로, 영유아(만 4세 미만)</t>
    <phoneticPr fontId="2" type="noConversion"/>
  </si>
  <si>
    <t>박물관 구조가 1개의 매표실, 본관 및 야외전시장으로 구성되어 있는 특성상 특별전 기간동안 할인정책 없음</t>
    <phoneticPr fontId="2" type="noConversion"/>
  </si>
  <si>
    <t>충현박물관</t>
  </si>
  <si>
    <t>경기도 광명시 오리로 347번길 5-7</t>
  </si>
  <si>
    <t>02-898-0505</t>
  </si>
  <si>
    <t>2003.10.24</t>
  </si>
  <si>
    <t>2007.10.10</t>
  </si>
  <si>
    <t>경기-사립12-2007-11호</t>
    <phoneticPr fontId="2" type="noConversion"/>
  </si>
  <si>
    <t>www.chunghyeon.org</t>
  </si>
  <si>
    <t>영정, 고문서, 전적류, 민속품 외</t>
    <phoneticPr fontId="2" type="noConversion"/>
  </si>
  <si>
    <t>이원익 호성공신도상 외</t>
  </si>
  <si>
    <t>보물 1건 1점 
도지정 유형문화재 11건 25점
도지정 문화재자료 4건 20점</t>
  </si>
  <si>
    <t>장애인,경로자 20%, 문화가 있는 날(일반시민도 광명시민 요금 적용)</t>
  </si>
  <si>
    <t>타임앤블레이드박물관</t>
  </si>
  <si>
    <t>경기도 파주시 탄현면 헤이리마을길41</t>
    <phoneticPr fontId="2" type="noConversion"/>
  </si>
  <si>
    <t>031-949-5675</t>
  </si>
  <si>
    <t>2008.08.27</t>
  </si>
  <si>
    <t>2009.12.18</t>
  </si>
  <si>
    <t>경기-사립12-2009-07호</t>
  </si>
  <si>
    <t>www.time-blade.com</t>
  </si>
  <si>
    <t>시계, 칼(검)</t>
    <phoneticPr fontId="2" type="noConversion"/>
  </si>
  <si>
    <t>문화유산165, 표준유물839</t>
    <phoneticPr fontId="2" type="noConversion"/>
  </si>
  <si>
    <t>성인16.7/어린이25</t>
  </si>
  <si>
    <t>만3세미만</t>
  </si>
  <si>
    <t>파주나비나라박물관</t>
  </si>
  <si>
    <t>경기도 파주시 광인사길 161</t>
  </si>
  <si>
    <t>031-955-3727</t>
  </si>
  <si>
    <t>2008.04.15</t>
    <phoneticPr fontId="2" type="noConversion"/>
  </si>
  <si>
    <t>2011.10.17</t>
    <phoneticPr fontId="2" type="noConversion"/>
  </si>
  <si>
    <t xml:space="preserve">경기-사립12-2011-09호 </t>
  </si>
  <si>
    <t>www.nabynara.com</t>
  </si>
  <si>
    <t>곤충표본, 공예, 그림, 사진 등</t>
  </si>
  <si>
    <t>산굴뚝나비 등</t>
  </si>
  <si>
    <t>천연기념물 1점, 멸종야생동식물 8점</t>
  </si>
  <si>
    <t>24개월 미만</t>
  </si>
  <si>
    <t>만 24개월 미만 유아</t>
  </si>
  <si>
    <t>풀짚공예박물관</t>
  </si>
  <si>
    <t>경기도 광주시 오포읍 문형산길 76</t>
  </si>
  <si>
    <t>031-717-4538</t>
  </si>
  <si>
    <t>2006.06.06</t>
    <phoneticPr fontId="2" type="noConversion"/>
  </si>
  <si>
    <t>2008.04.08</t>
    <phoneticPr fontId="2" type="noConversion"/>
  </si>
  <si>
    <t>경기-사립12-2008-07호</t>
  </si>
  <si>
    <t>www.pulzip.com</t>
  </si>
  <si>
    <t>풀짚공예품</t>
  </si>
  <si>
    <t>장애인, 경로(70세 이상)</t>
  </si>
  <si>
    <t>4세 미만</t>
    <phoneticPr fontId="2" type="noConversion"/>
  </si>
  <si>
    <t>4세 미만, 경기도 문화의 날, 박물관 문화가 있는 날</t>
    <phoneticPr fontId="2" type="noConversion"/>
  </si>
  <si>
    <t>프라움악기박물관</t>
  </si>
  <si>
    <t>경기도 남양주시 와부읍 경강로 756</t>
    <phoneticPr fontId="2" type="noConversion"/>
  </si>
  <si>
    <t>031-521-6043</t>
  </si>
  <si>
    <t>2011.09.29</t>
  </si>
  <si>
    <t>경기-사립12-2011-08호</t>
  </si>
  <si>
    <t>www.praum.or.kr</t>
  </si>
  <si>
    <t>서양악기 외</t>
  </si>
  <si>
    <t>군경, 장애인</t>
  </si>
  <si>
    <t>지역민초청 행사</t>
  </si>
  <si>
    <t>문화가 있는 날 50%</t>
  </si>
  <si>
    <t>만24개월 미만</t>
  </si>
  <si>
    <t>피노지움(휴관)</t>
    <phoneticPr fontId="2" type="noConversion"/>
  </si>
  <si>
    <t>경기도 파주시 회동길 152</t>
  </si>
  <si>
    <t>02-3144-3700</t>
  </si>
  <si>
    <t>2014.05.28</t>
    <phoneticPr fontId="2" type="noConversion"/>
  </si>
  <si>
    <t>경기-사립12-2014-02호</t>
  </si>
  <si>
    <t>http://www.pinoseum.com</t>
  </si>
  <si>
    <t>인형,마리오네트,장난감 등</t>
  </si>
  <si>
    <t>10:30-18:30</t>
    <phoneticPr fontId="2" type="noConversion"/>
  </si>
  <si>
    <t>군인/경로/장애인</t>
  </si>
  <si>
    <t>24개월미만</t>
  </si>
  <si>
    <t>6,000/8,000</t>
  </si>
  <si>
    <t>한과문화박물관</t>
  </si>
  <si>
    <t>경기도 포천시 영북면 산정호수로 322번길 26-9</t>
    <phoneticPr fontId="2" type="noConversion"/>
  </si>
  <si>
    <t>031-533-8121</t>
  </si>
  <si>
    <t>2008.04.25</t>
  </si>
  <si>
    <t>2008.04.03</t>
  </si>
  <si>
    <t>경기-사립12-2008-06호</t>
  </si>
  <si>
    <t>www.hangaone.com</t>
  </si>
  <si>
    <t>금속, 도자기, 나무 등</t>
  </si>
  <si>
    <t>65세이상, 장애인, 군인, 포천시민</t>
  </si>
  <si>
    <t>인근숙소 및 식당, 무료쿠폰</t>
  </si>
  <si>
    <t>한국근현대사박물관</t>
  </si>
  <si>
    <t>경기도 파주시 탄현면 헤이리마을길 59-85</t>
  </si>
  <si>
    <t>031-957-1125</t>
  </si>
  <si>
    <t>2005.01.01</t>
  </si>
  <si>
    <t>2012.04.23</t>
    <phoneticPr fontId="2" type="noConversion"/>
  </si>
  <si>
    <t>경기-사립12-2012-04호</t>
  </si>
  <si>
    <t>http://www.kmhm.or.kr/</t>
  </si>
  <si>
    <t>근현대생활사유물</t>
  </si>
  <si>
    <t>09:30 - 19:00</t>
  </si>
  <si>
    <t>경로, 장애, 유공자, 재방문</t>
  </si>
  <si>
    <t>36개월, 차상위계층</t>
  </si>
  <si>
    <t>한국기독교역사박물관</t>
  </si>
  <si>
    <t>경기도 이천시 대월면 대평로 214번길 10-13</t>
  </si>
  <si>
    <t>031-632-1391</t>
  </si>
  <si>
    <t>2001.11.30</t>
  </si>
  <si>
    <t>2008.10.06</t>
  </si>
  <si>
    <t>경기-사립21-2008-17호</t>
  </si>
  <si>
    <t>www.kchmuseum.org</t>
  </si>
  <si>
    <t xml:space="preserve">1회/2년 </t>
  </si>
  <si>
    <t>30/350㎡</t>
    <phoneticPr fontId="2" type="noConversion"/>
  </si>
  <si>
    <t>조선후기, 구한말 대한제국, 일제강점기의 고서적, 사진, 지도, 그림, 탁본, 증명서, 도해 등 기록물과 민속자료</t>
    <phoneticPr fontId="2" type="noConversion"/>
  </si>
  <si>
    <t>10:00~17:00</t>
    <phoneticPr fontId="2" type="noConversion"/>
  </si>
  <si>
    <t>(재)한국등잔박물관</t>
  </si>
  <si>
    <t>경기도 용인시 처인구 모현읍 능곡로56번길 8</t>
    <phoneticPr fontId="2" type="noConversion"/>
  </si>
  <si>
    <t>031-334-0797</t>
  </si>
  <si>
    <t>1997.09.28</t>
  </si>
  <si>
    <t>1997.10.01</t>
  </si>
  <si>
    <t>경기-사립12-1997-01호</t>
  </si>
  <si>
    <t>www.deungjan.org</t>
  </si>
  <si>
    <t>고고, 민속품</t>
  </si>
  <si>
    <t>조족등 등</t>
  </si>
  <si>
    <t>경기도 민속문화재 2점</t>
  </si>
  <si>
    <t>체험료 할인</t>
  </si>
  <si>
    <t>미취학</t>
  </si>
  <si>
    <t>한국민속촌 박물관</t>
  </si>
  <si>
    <t>경기도 용인시 기흥구 민속촌로 90</t>
    <phoneticPr fontId="2" type="noConversion"/>
  </si>
  <si>
    <t>031-288-0000</t>
    <phoneticPr fontId="2" type="noConversion"/>
  </si>
  <si>
    <t>1996.12.16</t>
  </si>
  <si>
    <t>1998.10.19</t>
  </si>
  <si>
    <t>경기-시립11-1998-01호</t>
  </si>
  <si>
    <t>www.koreanfolk.co.kr</t>
  </si>
  <si>
    <t>민속품 등</t>
  </si>
  <si>
    <t>동 : 10:00~18:00
하 : 10:00~19:00</t>
  </si>
  <si>
    <t>용인시민 48%(비수기)</t>
  </si>
  <si>
    <t xml:space="preserve"> 국가유공자 일부 </t>
  </si>
  <si>
    <t>한국카메라박물관</t>
  </si>
  <si>
    <t>경기도 과천시 대공원광장로 8</t>
  </si>
  <si>
    <t>02-502-4123</t>
  </si>
  <si>
    <t>2000.10.06</t>
  </si>
  <si>
    <t>2002.12.02</t>
    <phoneticPr fontId="2" type="noConversion"/>
  </si>
  <si>
    <t>경기-사립12-2009-02호</t>
  </si>
  <si>
    <t>http://www.kcpm.or.kr</t>
  </si>
  <si>
    <t>자체제습</t>
  </si>
  <si>
    <t>산업기기(카메라, 렌즈, 악세서리, 유리건판 필름 외)</t>
  </si>
  <si>
    <t>자체500, 
표준380</t>
  </si>
  <si>
    <t>매월 문화가 있는 날 50% 할인
8/14~23 박물관미술관 주간 50% 할인
장애인+국가유공자+군경+과천시민 
단체요금 적용</t>
  </si>
  <si>
    <t>전시 오프닝 참석자</t>
  </si>
  <si>
    <t>한길책박물관</t>
  </si>
  <si>
    <t>경기도 파주시 헤이리마을길 59-6번지</t>
    <phoneticPr fontId="2" type="noConversion"/>
  </si>
  <si>
    <t>031-949-9786</t>
  </si>
  <si>
    <t>2012.06.02</t>
    <phoneticPr fontId="2" type="noConversion"/>
  </si>
  <si>
    <t>2012.05.04</t>
  </si>
  <si>
    <t>경기-사립12-2012-06호</t>
    <phoneticPr fontId="2" type="noConversion"/>
  </si>
  <si>
    <t>http://blog.naver.com/hangilbm</t>
  </si>
  <si>
    <t>6/110㎡</t>
    <phoneticPr fontId="2" type="noConversion"/>
  </si>
  <si>
    <t>고서, 삽화,서양 엔틱북 등</t>
  </si>
  <si>
    <t>65세 이상 노인/경기도민/장애인</t>
  </si>
  <si>
    <t>한향림옹기박물관</t>
  </si>
  <si>
    <t>경기도 파주시 탄현면 법흥리 헤이리마을길 96-43</t>
  </si>
  <si>
    <t>031-948-1001</t>
  </si>
  <si>
    <t>2004.03.24</t>
  </si>
  <si>
    <t>2009.12.21</t>
  </si>
  <si>
    <t>경기-사립12-2009-08호</t>
  </si>
  <si>
    <t>www.onggimuseum.com</t>
  </si>
  <si>
    <t>옹기</t>
  </si>
  <si>
    <t>경기도민/문화가 있는 날</t>
  </si>
  <si>
    <t>유아, 노인, 장애인</t>
  </si>
  <si>
    <t>허브아일랜드식물원</t>
  </si>
  <si>
    <t>경기도 포천시 신북면 청신로 947번길 35</t>
  </si>
  <si>
    <t>031-535-6495</t>
  </si>
  <si>
    <t>1998.10.03</t>
  </si>
  <si>
    <t>2010.11.29</t>
    <phoneticPr fontId="2" type="noConversion"/>
  </si>
  <si>
    <t>경기-사립15-2010-08호</t>
  </si>
  <si>
    <t>www.herbisland.co.kr</t>
  </si>
  <si>
    <t>10:00-23:00</t>
  </si>
  <si>
    <t>7,000/
9,000</t>
  </si>
  <si>
    <t>국가유공자, 65세 이상 노인</t>
  </si>
  <si>
    <t>포천시 신북면민</t>
  </si>
  <si>
    <t>호암미술관</t>
  </si>
  <si>
    <t>경기도 용인시 처인구 포곡읍 에버랜드로562번길 38</t>
    <phoneticPr fontId="2" type="noConversion"/>
  </si>
  <si>
    <t>031-320-1801</t>
  </si>
  <si>
    <t>1982.04.22</t>
  </si>
  <si>
    <t>2008.07.04</t>
  </si>
  <si>
    <t>경기-사립11-2008-11호</t>
  </si>
  <si>
    <t>www.hoammuseum.org</t>
  </si>
  <si>
    <t>87/2,335㎡</t>
    <phoneticPr fontId="2" type="noConversion"/>
  </si>
  <si>
    <t>역사,고고,예술</t>
  </si>
  <si>
    <t>문화가 있는날, 여행주간,                   용인에버벚꽃축제</t>
  </si>
  <si>
    <t>경로, 국가유공자, 장애인보호자</t>
  </si>
  <si>
    <t>화폐박물관</t>
  </si>
  <si>
    <t>경기도 파주시 탄현면 헤이리마을길 93-89</t>
    <phoneticPr fontId="2" type="noConversion"/>
  </si>
  <si>
    <t>031-949-6592</t>
  </si>
  <si>
    <t>2008.06.06</t>
  </si>
  <si>
    <t>2013.11.13</t>
  </si>
  <si>
    <t>경기-사립21-2013-16호</t>
  </si>
  <si>
    <t>cafe.naver.com/currencymuseum</t>
  </si>
  <si>
    <t xml:space="preserve">화폐,금융관련유물 등 </t>
  </si>
  <si>
    <t>장애우</t>
  </si>
  <si>
    <t>고양로봇박물관</t>
  </si>
  <si>
    <t>경기도 고양시 덕양구 원당로 458번길 7-42</t>
    <phoneticPr fontId="2" type="noConversion"/>
  </si>
  <si>
    <t>031-962-4500</t>
  </si>
  <si>
    <t>2020.08.01</t>
    <phoneticPr fontId="2" type="noConversion"/>
  </si>
  <si>
    <t>2020.07.13</t>
    <phoneticPr fontId="2" type="noConversion"/>
  </si>
  <si>
    <t>경기-사립21-2020-05호</t>
    <phoneticPr fontId="2" type="noConversion"/>
  </si>
  <si>
    <t>www.themezoozoo.or.kr</t>
  </si>
  <si>
    <t>금속, 플라스틱</t>
  </si>
  <si>
    <t>장천꽃박물관</t>
  </si>
  <si>
    <t>경기도 고양시 덕양구 대주로 410번길 5-29</t>
  </si>
  <si>
    <t>031-969-9960</t>
  </si>
  <si>
    <t>2020.09.24</t>
  </si>
  <si>
    <t>2020.06.25</t>
  </si>
  <si>
    <t>경기-사립21-2020-04호</t>
  </si>
  <si>
    <t>www.flowerm.org</t>
  </si>
  <si>
    <t>민속품, 목가구, 도자기 등</t>
  </si>
  <si>
    <t>3-10월10:00-18:00/ 11-2월 10:00-17:00</t>
  </si>
  <si>
    <t>디자인코리아뮤지엄</t>
  </si>
  <si>
    <t>경기도 성남시 분당구 양현로322 코리아디자인센터 지하1층</t>
    <phoneticPr fontId="2" type="noConversion"/>
  </si>
  <si>
    <t>031-780-7840</t>
    <phoneticPr fontId="2" type="noConversion"/>
  </si>
  <si>
    <t>2020.02.21</t>
  </si>
  <si>
    <t>2020.08.05</t>
  </si>
  <si>
    <t>경기-사립12-2020-06호</t>
  </si>
  <si>
    <t>www.designmuseum.or.kr</t>
  </si>
  <si>
    <t>포스터,책자, 전자제품등</t>
  </si>
  <si>
    <t xml:space="preserve">만 65세 이상, 문화가있는날(50%) </t>
  </si>
  <si>
    <t>만6세이하 ,&lt;장애인복지법&gt;등록장애인 (무료)</t>
  </si>
  <si>
    <t>한국조리박물관</t>
  </si>
  <si>
    <t>경기도 안성시 일죽면 주래본죽로 158-60</t>
    <phoneticPr fontId="2" type="noConversion"/>
  </si>
  <si>
    <t>031-673-9966</t>
  </si>
  <si>
    <t>2020.07.21</t>
  </si>
  <si>
    <t>경기-사립12-2020-07호</t>
  </si>
  <si>
    <t>http://moca-museum.co.kr</t>
  </si>
  <si>
    <t>수기레시피, 조리서, 조리도구 등</t>
  </si>
  <si>
    <t>25~40</t>
    <phoneticPr fontId="2" type="noConversion"/>
  </si>
  <si>
    <t>지역주민</t>
    <phoneticPr fontId="2" type="noConversion"/>
  </si>
  <si>
    <t>7세 이하 미취학아동, 만 65세 이상
장애인, 기초생활수급자
국가유공자, 박물관 자료기증인, 박물관 자문위원</t>
  </si>
  <si>
    <t>지역주민</t>
  </si>
  <si>
    <t>경기 사립 총계</t>
    <phoneticPr fontId="2" type="noConversion"/>
  </si>
  <si>
    <t>경기대학교소성박물관</t>
    <phoneticPr fontId="2" type="noConversion"/>
  </si>
  <si>
    <t>경기도 수원시 영통구 광교산로 154-42</t>
    <phoneticPr fontId="2" type="noConversion"/>
  </si>
  <si>
    <t>031-249-8901</t>
  </si>
  <si>
    <t>1983.10.27</t>
    <phoneticPr fontId="2" type="noConversion"/>
  </si>
  <si>
    <t>2007.02.16</t>
    <phoneticPr fontId="2" type="noConversion"/>
  </si>
  <si>
    <t>경기-대학12-2007-03호</t>
  </si>
  <si>
    <t>https://sites.google.com/kyonggi.ac.kr/museum(홈페이지)
https://www.facebook.com/kmuseum(페이스북)
https://blog.naver.com/kgumuseum(블로그)</t>
    <phoneticPr fontId="2" type="noConversion"/>
  </si>
  <si>
    <t>회화, 민속품 등</t>
  </si>
  <si>
    <t>기획전22회/특별전1회
(연23회)</t>
    <phoneticPr fontId="2" type="noConversion"/>
  </si>
  <si>
    <t>학기중
10:00 - 17:00
방학중
10:00 - 14:30</t>
    <phoneticPr fontId="2" type="noConversion"/>
  </si>
  <si>
    <t xml:space="preserve">경기 </t>
  </si>
  <si>
    <t>경희대학교 혜정박물관</t>
  </si>
  <si>
    <t xml:space="preserve">경기도 용인시 기흥구 덕영대로1732 </t>
    <phoneticPr fontId="2" type="noConversion"/>
  </si>
  <si>
    <t>031-201-2011</t>
  </si>
  <si>
    <t>2005.05.10</t>
    <phoneticPr fontId="2" type="noConversion"/>
  </si>
  <si>
    <t>2005.02.01</t>
    <phoneticPr fontId="2" type="noConversion"/>
  </si>
  <si>
    <t>경기-대학12-2005-02호</t>
  </si>
  <si>
    <t>oldmaps.khu.ac.kr</t>
  </si>
  <si>
    <t>100/2,100㎡</t>
    <phoneticPr fontId="2" type="noConversion"/>
  </si>
  <si>
    <t>고지도, 고서, 고서화, 민속품, 도자, 석물 등</t>
  </si>
  <si>
    <t>보물1598호 경기도/강원도/함경도지도</t>
  </si>
  <si>
    <t>보물 4점</t>
  </si>
  <si>
    <t>단국대학교 석주선기념박물관</t>
    <phoneticPr fontId="2" type="noConversion"/>
  </si>
  <si>
    <t>경기도 용인시 수지구 죽전로 152</t>
    <phoneticPr fontId="2" type="noConversion"/>
  </si>
  <si>
    <t>031-8005-2389</t>
  </si>
  <si>
    <t>1967.11.03</t>
  </si>
  <si>
    <t>2008.05.06</t>
    <phoneticPr fontId="2" type="noConversion"/>
  </si>
  <si>
    <t>경기-대학12-2008-09호</t>
  </si>
  <si>
    <t>museum.dankook.ac.kr</t>
  </si>
  <si>
    <t>100/1,187㎡</t>
    <phoneticPr fontId="2" type="noConversion"/>
  </si>
  <si>
    <t>고고미술 : 토기 철제 금속유물 도자기 등
민속복식 : 의류 장신구 모자류 신발류 등</t>
  </si>
  <si>
    <t>안중근의사 유묵
덕온공주 당의
심동신 금관조복</t>
  </si>
  <si>
    <t>보물 1건 1점
중요민속문화재
11건 100점</t>
  </si>
  <si>
    <t>매주 화, 목
10:00-16:00</t>
    <phoneticPr fontId="2" type="noConversion"/>
  </si>
  <si>
    <t>명지대학교박물관</t>
    <phoneticPr fontId="2" type="noConversion"/>
  </si>
  <si>
    <t>경기도 용인시 처인구 명지로 116</t>
    <phoneticPr fontId="2" type="noConversion"/>
  </si>
  <si>
    <t>031-330-6074</t>
  </si>
  <si>
    <t>1979.03.15</t>
  </si>
  <si>
    <t>경기-대학12-2001-01호</t>
  </si>
  <si>
    <t>mum.mju.ac.kr</t>
  </si>
  <si>
    <t>건물내 공용시설 사용(강당 1, 세미나실 2)</t>
  </si>
  <si>
    <t>87/1392㎡</t>
    <phoneticPr fontId="2" type="noConversion"/>
  </si>
  <si>
    <t>고고 민속 등</t>
  </si>
  <si>
    <t>유가사지론 권17등</t>
  </si>
  <si>
    <t>국보1점, 보물2점</t>
  </si>
  <si>
    <t>수원대학교박물관</t>
    <phoneticPr fontId="2" type="noConversion"/>
  </si>
  <si>
    <t>경기도 화성시 봉담읍 와우안길 17</t>
  </si>
  <si>
    <t>031-220-2341</t>
  </si>
  <si>
    <t>1987.09.25</t>
  </si>
  <si>
    <t>2007.03.29</t>
  </si>
  <si>
    <t>경기-대학12-2007-08호</t>
  </si>
  <si>
    <t>www.museum.suwon.ac.kr</t>
  </si>
  <si>
    <t>토도, 서지, 금속 등</t>
  </si>
  <si>
    <t>신구대학교 우촌박물관</t>
  </si>
  <si>
    <t>경기도 성남시 중원구 광명로 377</t>
  </si>
  <si>
    <t>031-740-1258</t>
  </si>
  <si>
    <t>1999.10.20</t>
    <phoneticPr fontId="2" type="noConversion"/>
  </si>
  <si>
    <t>2011.01.19</t>
    <phoneticPr fontId="2" type="noConversion"/>
  </si>
  <si>
    <t>경기-대학12-2011-01호</t>
  </si>
  <si>
    <t>museum.shingu.ac.kr</t>
  </si>
  <si>
    <t>민속유물(의,식, 주, 농경, 제례, 의례), 도토류,전적류, 카메라 등</t>
  </si>
  <si>
    <t>아주대학교 도구박물관</t>
  </si>
  <si>
    <t>경기도 수원시 영통구 월드컵로 206</t>
    <phoneticPr fontId="2" type="noConversion"/>
  </si>
  <si>
    <t>031-219-2907</t>
    <phoneticPr fontId="2" type="noConversion"/>
  </si>
  <si>
    <t>1993.11.08</t>
    <phoneticPr fontId="2" type="noConversion"/>
  </si>
  <si>
    <t>2016.07.22</t>
    <phoneticPr fontId="2" type="noConversion"/>
  </si>
  <si>
    <t>경기-대학12-2016-05호</t>
    <phoneticPr fontId="2" type="noConversion"/>
  </si>
  <si>
    <t>http://museum.ajou.ac.kr</t>
    <phoneticPr fontId="2" type="noConversion"/>
  </si>
  <si>
    <t>학내 주차시설 이용</t>
    <phoneticPr fontId="2" type="noConversion"/>
  </si>
  <si>
    <t>민속도구, 고문서, 교사자료 등</t>
    <phoneticPr fontId="2" type="noConversion"/>
  </si>
  <si>
    <t>용인대학교박물관</t>
  </si>
  <si>
    <t>경기도 용인시 처인구 용인대학로134</t>
    <phoneticPr fontId="2" type="noConversion"/>
  </si>
  <si>
    <t>031-8020-3001</t>
  </si>
  <si>
    <t>2005.09.01</t>
  </si>
  <si>
    <t>경기-대학12-2005-04호</t>
  </si>
  <si>
    <t>www.yongin.ac.kr/cmn/wvtex/nibr/dept/DSC006/deptMain.do</t>
  </si>
  <si>
    <t>도자, 목가구, 회화류 등</t>
  </si>
  <si>
    <t>청강만화역사박물관</t>
  </si>
  <si>
    <t>경기도 이천시 마장면 해월리 37(청강문화산업대학)청강로 162</t>
    <phoneticPr fontId="2" type="noConversion"/>
  </si>
  <si>
    <t>031-639-5790</t>
  </si>
  <si>
    <t>2002.12.10</t>
  </si>
  <si>
    <t>2011.12.05</t>
    <phoneticPr fontId="2" type="noConversion"/>
  </si>
  <si>
    <t>경기-대학12-2011-11호</t>
  </si>
  <si>
    <t>museum.ck.kr</t>
  </si>
  <si>
    <t>30/1,560㎡</t>
    <phoneticPr fontId="2" type="noConversion"/>
  </si>
  <si>
    <t>지류</t>
  </si>
  <si>
    <t>한국항공대학교 항공우주박물관</t>
    <phoneticPr fontId="2" type="noConversion"/>
  </si>
  <si>
    <t>경기도 고양시 덕양구 화전동 항공대길 76</t>
    <phoneticPr fontId="2" type="noConversion"/>
  </si>
  <si>
    <t>02-300-0466</t>
  </si>
  <si>
    <t>2004.08.04</t>
  </si>
  <si>
    <t>2006.01.31</t>
  </si>
  <si>
    <t>경기-사립12-2006-02호</t>
    <phoneticPr fontId="2" type="noConversion"/>
  </si>
  <si>
    <t>www.aerospacemuseum.or.kr</t>
  </si>
  <si>
    <t>금속,항공기부품,항공기</t>
  </si>
  <si>
    <t xml:space="preserve">  50(장애,경로)  </t>
  </si>
  <si>
    <t xml:space="preserve">발전기금 납부자, 재학생 </t>
  </si>
  <si>
    <t>한신대학교박물관</t>
    <phoneticPr fontId="2" type="noConversion"/>
  </si>
  <si>
    <t>경기도 오산시 한신대길 137</t>
  </si>
  <si>
    <t>031-379-0195</t>
  </si>
  <si>
    <t>1991.03.02</t>
  </si>
  <si>
    <t>2006.07.26</t>
    <phoneticPr fontId="2" type="noConversion"/>
  </si>
  <si>
    <t>경기-대학12-2006-07호</t>
  </si>
  <si>
    <t xml:space="preserve"> http://www.hs.ac.kr/hsmuseum/index.do</t>
  </si>
  <si>
    <t>150/8,729㎡</t>
    <phoneticPr fontId="2" type="noConversion"/>
  </si>
  <si>
    <t>경기 대학 총계</t>
    <phoneticPr fontId="2" type="noConversion"/>
  </si>
  <si>
    <t>경기 총계</t>
    <phoneticPr fontId="2" type="noConversion"/>
  </si>
  <si>
    <t>강원</t>
    <phoneticPr fontId="2" type="noConversion"/>
  </si>
  <si>
    <t>강원</t>
    <phoneticPr fontId="24" type="noConversion"/>
  </si>
  <si>
    <t>춘천시</t>
    <phoneticPr fontId="24" type="noConversion"/>
  </si>
  <si>
    <t>국립</t>
    <phoneticPr fontId="24" type="noConversion"/>
  </si>
  <si>
    <t>1종</t>
    <phoneticPr fontId="24" type="noConversion"/>
  </si>
  <si>
    <t>국립춘천박물관</t>
    <phoneticPr fontId="24" type="noConversion"/>
  </si>
  <si>
    <t>강원도 춘천시 우석로 70</t>
    <phoneticPr fontId="24" type="noConversion"/>
  </si>
  <si>
    <t>033-260-1500</t>
    <phoneticPr fontId="24" type="noConversion"/>
  </si>
  <si>
    <t>2002.10.30</t>
    <phoneticPr fontId="24" type="noConversion"/>
  </si>
  <si>
    <t>2016.03.16</t>
    <phoneticPr fontId="24" type="noConversion"/>
  </si>
  <si>
    <t>국립11-2016-02호</t>
    <phoneticPr fontId="24" type="noConversion"/>
  </si>
  <si>
    <t>https://chuncheon.museum.go.kr</t>
    <phoneticPr fontId="24" type="noConversion"/>
  </si>
  <si>
    <t>10회/1년</t>
    <phoneticPr fontId="24" type="noConversion"/>
  </si>
  <si>
    <t>개별</t>
    <phoneticPr fontId="24" type="noConversion"/>
  </si>
  <si>
    <t xml:space="preserve">금속, 토도,  서화탁본 등 </t>
    <phoneticPr fontId="24" type="noConversion"/>
  </si>
  <si>
    <t>석조보살상 등</t>
    <phoneticPr fontId="24" type="noConversion"/>
  </si>
  <si>
    <t>국보 1점, 보물  5점
국가민속문화재 1점</t>
    <phoneticPr fontId="24" type="noConversion"/>
  </si>
  <si>
    <t>연8회</t>
    <phoneticPr fontId="24" type="noConversion"/>
  </si>
  <si>
    <t>09:00-18:00</t>
    <phoneticPr fontId="24" type="noConversion"/>
  </si>
  <si>
    <t>09:00-19:00</t>
    <phoneticPr fontId="24" type="noConversion"/>
  </si>
  <si>
    <t>국립산악박물관</t>
  </si>
  <si>
    <t>강원도 속초시 미시령로 3054</t>
    <phoneticPr fontId="2" type="noConversion"/>
  </si>
  <si>
    <t>033-638-4459</t>
  </si>
  <si>
    <t>2014.11.08</t>
    <phoneticPr fontId="2" type="noConversion"/>
  </si>
  <si>
    <t>2015.11.03</t>
    <phoneticPr fontId="2" type="noConversion"/>
  </si>
  <si>
    <t>국립12-2015-06호</t>
  </si>
  <si>
    <t>http://nmm.forest.go.kr
blog.naver.com/kmsc2746(블로그)
https://www.facebook.com/sanag.mountain/(페이스북)
http://band.us/@mountainmuseum</t>
  </si>
  <si>
    <t>1회/5년</t>
  </si>
  <si>
    <t>금속,지류,섬유,목재 등</t>
  </si>
  <si>
    <t xml:space="preserve">09:00-18:00                                           </t>
    <phoneticPr fontId="2" type="noConversion"/>
  </si>
  <si>
    <t xml:space="preserve">09:00-18:00                                               </t>
    <phoneticPr fontId="2" type="noConversion"/>
  </si>
  <si>
    <t xml:space="preserve"> 전체 </t>
    <phoneticPr fontId="2" type="noConversion"/>
  </si>
  <si>
    <t>강원경찰박물관</t>
  </si>
  <si>
    <t>강원도 춘천시 신샘밭로 361</t>
  </si>
  <si>
    <t>033-245-0481</t>
  </si>
  <si>
    <t>2002.07.11</t>
  </si>
  <si>
    <t>www.gwpolice.go.kr</t>
  </si>
  <si>
    <t>고문서 및 경찰장비류 등</t>
  </si>
  <si>
    <t>강원 국립 총계</t>
    <phoneticPr fontId="2" type="noConversion"/>
  </si>
  <si>
    <t>고성군</t>
    <phoneticPr fontId="2" type="noConversion"/>
  </si>
  <si>
    <t>강원도 디엠제트박물관</t>
    <phoneticPr fontId="2" type="noConversion"/>
  </si>
  <si>
    <t>강원도 고성군 현내면 통일전망대로369</t>
    <phoneticPr fontId="2" type="noConversion"/>
  </si>
  <si>
    <t>033-681-0625</t>
    <phoneticPr fontId="2" type="noConversion"/>
  </si>
  <si>
    <t>2009.08.14</t>
    <phoneticPr fontId="2" type="noConversion"/>
  </si>
  <si>
    <t>2009.07.07</t>
    <phoneticPr fontId="2" type="noConversion"/>
  </si>
  <si>
    <t>강원-공립12-2009-01호</t>
    <phoneticPr fontId="2" type="noConversion"/>
  </si>
  <si>
    <t>www.dmzmuseum.com</t>
    <phoneticPr fontId="2" type="noConversion"/>
  </si>
  <si>
    <t>현대 분단, 통일 관련 자료(고고, 민속품 등)</t>
    <phoneticPr fontId="2" type="noConversion"/>
  </si>
  <si>
    <t>춘천시</t>
    <phoneticPr fontId="2" type="noConversion"/>
  </si>
  <si>
    <t>강원도산림박물관</t>
    <phoneticPr fontId="2" type="noConversion"/>
  </si>
  <si>
    <t>강원도 춘천시 화목원길 24</t>
    <phoneticPr fontId="2" type="noConversion"/>
  </si>
  <si>
    <t>033-248-6685</t>
    <phoneticPr fontId="2" type="noConversion"/>
  </si>
  <si>
    <t>2002.10.31</t>
  </si>
  <si>
    <t>2012.03.29</t>
    <phoneticPr fontId="2" type="noConversion"/>
  </si>
  <si>
    <t>강원-공립12-2012-02호</t>
    <phoneticPr fontId="2" type="noConversion"/>
  </si>
  <si>
    <t>http://www.gwpa.kr/</t>
  </si>
  <si>
    <t>동식물박제, 표본, 산림관련 문헌자료 등</t>
    <phoneticPr fontId="2" type="noConversion"/>
  </si>
  <si>
    <t>797종</t>
    <phoneticPr fontId="2" type="noConversion"/>
  </si>
  <si>
    <t>09:00-18:00
(동절기 09:00-17:00)</t>
    <phoneticPr fontId="2" type="noConversion"/>
  </si>
  <si>
    <t>화목원 입장객 박물관 관람무료</t>
    <phoneticPr fontId="2" type="noConversion"/>
  </si>
  <si>
    <t>강릉시</t>
    <phoneticPr fontId="2" type="noConversion"/>
  </si>
  <si>
    <t>대관령박물관</t>
    <phoneticPr fontId="2" type="noConversion"/>
  </si>
  <si>
    <t>강원도 강릉시 대관령옛길 1</t>
  </si>
  <si>
    <t>033-660-3830</t>
    <phoneticPr fontId="2" type="noConversion"/>
  </si>
  <si>
    <t>2003.11.28</t>
    <phoneticPr fontId="2" type="noConversion"/>
  </si>
  <si>
    <t>2004.09.02</t>
    <phoneticPr fontId="2" type="noConversion"/>
  </si>
  <si>
    <t>강원-공립21-1993-03호</t>
  </si>
  <si>
    <t>https://www.gn.go.kr/museum</t>
    <phoneticPr fontId="2" type="noConversion"/>
  </si>
  <si>
    <t>고고, 역사, 민속품 등</t>
    <phoneticPr fontId="2" type="noConversion"/>
  </si>
  <si>
    <t>문화가 있는 날 50%</t>
    <phoneticPr fontId="2" type="noConversion"/>
  </si>
  <si>
    <t>강릉시민, 경로, 복지카드 전체
설날, 추석 당일 전체
강릉시민의 날(9월 1일) 전체
국가유공자(부부), 유족(본인), 참전용사(부부) 전체
30명 이상 단체 강릉시장 이용(30만원) 증명서 지참</t>
    <phoneticPr fontId="2" type="noConversion"/>
  </si>
  <si>
    <t>김시습기념관</t>
    <phoneticPr fontId="2" type="noConversion"/>
  </si>
  <si>
    <t>강원도 강릉시 운정길 85</t>
    <phoneticPr fontId="2" type="noConversion"/>
  </si>
  <si>
    <t>033-644-4600</t>
    <phoneticPr fontId="2" type="noConversion"/>
  </si>
  <si>
    <t>2007.06.15</t>
    <phoneticPr fontId="2" type="noConversion"/>
  </si>
  <si>
    <t>고서, 관련자료</t>
  </si>
  <si>
    <t>허균허난설헌기념관</t>
    <phoneticPr fontId="2" type="noConversion"/>
  </si>
  <si>
    <t>강원도 강릉시 난설헌로 193번길 1-16</t>
    <phoneticPr fontId="2" type="noConversion"/>
  </si>
  <si>
    <t>033-640-4798</t>
    <phoneticPr fontId="2" type="noConversion"/>
  </si>
  <si>
    <t>2007.02.01</t>
    <phoneticPr fontId="2" type="noConversion"/>
  </si>
  <si>
    <t>마리소리골악기박물관</t>
  </si>
  <si>
    <t>강원도 홍천군 서석면 마리소리길 207</t>
    <phoneticPr fontId="2" type="noConversion"/>
  </si>
  <si>
    <t>033-430-2437</t>
  </si>
  <si>
    <t>2007.10.29</t>
  </si>
  <si>
    <t>2018.09.10</t>
    <phoneticPr fontId="2" type="noConversion"/>
  </si>
  <si>
    <t>강원-공립21-2018-05호</t>
    <phoneticPr fontId="2" type="noConversion"/>
  </si>
  <si>
    <t>https://www.great.go.kr</t>
  </si>
  <si>
    <t>30대/450㎡</t>
    <phoneticPr fontId="2" type="noConversion"/>
  </si>
  <si>
    <t>음악 악기자료</t>
  </si>
  <si>
    <t>인제군</t>
    <phoneticPr fontId="2" type="noConversion"/>
  </si>
  <si>
    <t>박인환문학관</t>
    <phoneticPr fontId="2" type="noConversion"/>
  </si>
  <si>
    <t>강원도 인제군 인제로156번길, 50</t>
    <phoneticPr fontId="2" type="noConversion"/>
  </si>
  <si>
    <t>033-462-2086</t>
    <phoneticPr fontId="2" type="noConversion"/>
  </si>
  <si>
    <t>2018.11.19</t>
    <phoneticPr fontId="2" type="noConversion"/>
  </si>
  <si>
    <t>강원-공립21-2018-06호</t>
    <phoneticPr fontId="2" type="noConversion"/>
  </si>
  <si>
    <t>www.mvfm.kr</t>
  </si>
  <si>
    <t>도서류</t>
    <phoneticPr fontId="2" type="noConversion"/>
  </si>
  <si>
    <t>삼척시</t>
    <phoneticPr fontId="2" type="noConversion"/>
  </si>
  <si>
    <t>삼척시립박물관</t>
    <phoneticPr fontId="2" type="noConversion"/>
  </si>
  <si>
    <t>강원도 삼척시 엑스포로 54</t>
    <phoneticPr fontId="2" type="noConversion"/>
  </si>
  <si>
    <t>033-575-0768</t>
    <phoneticPr fontId="2" type="noConversion"/>
  </si>
  <si>
    <t>2000.08.12</t>
    <phoneticPr fontId="2" type="noConversion"/>
  </si>
  <si>
    <t>강원-공립12-2000-02호</t>
    <phoneticPr fontId="2" type="noConversion"/>
  </si>
  <si>
    <t>http://www.samcheok.go.kr/specialty/00468/00891.web</t>
  </si>
  <si>
    <t>고서, 고문서, 서화류, 민예품 등</t>
    <phoneticPr fontId="2" type="noConversion"/>
  </si>
  <si>
    <t>조선왕조의궤</t>
    <phoneticPr fontId="2" type="noConversion"/>
  </si>
  <si>
    <t>보물1점, 도지정문화재자료 10점</t>
    <phoneticPr fontId="2" type="noConversion"/>
  </si>
  <si>
    <t>속초시</t>
    <phoneticPr fontId="2" type="noConversion"/>
  </si>
  <si>
    <t>속초시립박물관</t>
    <phoneticPr fontId="2" type="noConversion"/>
  </si>
  <si>
    <t>강원도 속초시 신흥2길 16</t>
    <phoneticPr fontId="2" type="noConversion"/>
  </si>
  <si>
    <t>033-639-2978</t>
    <phoneticPr fontId="2" type="noConversion"/>
  </si>
  <si>
    <t>2006.05.24</t>
    <phoneticPr fontId="2" type="noConversion"/>
  </si>
  <si>
    <t>강원-공립12-2006-02호</t>
    <phoneticPr fontId="2" type="noConversion"/>
  </si>
  <si>
    <t>http://www.sokchomuse.go.kr</t>
    <phoneticPr fontId="2" type="noConversion"/>
  </si>
  <si>
    <t>금속, 목죽초칠, 서화탁본, 옥석, 토도, 편직, 기타</t>
    <phoneticPr fontId="2" type="noConversion"/>
  </si>
  <si>
    <t>해당없음</t>
    <phoneticPr fontId="2" type="noConversion"/>
  </si>
  <si>
    <t>연10회</t>
    <phoneticPr fontId="2" type="noConversion"/>
  </si>
  <si>
    <t>지역박물관 상호 관람료 할인 20%
예술인패스</t>
    <phoneticPr fontId="2" type="noConversion"/>
  </si>
  <si>
    <t>경로, 장애우, 장애우 동반1인, 미취학, 국가보훈대상자, 법정무료대상 문화의 날 등</t>
    <phoneticPr fontId="2" type="noConversion"/>
  </si>
  <si>
    <t>숲사랑홍보관</t>
  </si>
  <si>
    <t>강원도 강릉시 사천면 미노길 1</t>
  </si>
  <si>
    <t>033-644-4852</t>
  </si>
  <si>
    <t>2014.10.01</t>
    <phoneticPr fontId="2" type="noConversion"/>
  </si>
  <si>
    <t>https://www.gtdc.or.kr/</t>
  </si>
  <si>
    <t>68/-</t>
  </si>
  <si>
    <t>산불관련자료, 산불진화장비, 야생동물 박제 등</t>
  </si>
  <si>
    <t>아리랑박물관</t>
  </si>
  <si>
    <t>강원도 정선군 정선읍 애산로 51</t>
    <phoneticPr fontId="2" type="noConversion"/>
  </si>
  <si>
    <t>033-560-3031</t>
    <phoneticPr fontId="2" type="noConversion"/>
  </si>
  <si>
    <t>2003.08.12</t>
    <phoneticPr fontId="2" type="noConversion"/>
  </si>
  <si>
    <t>2017.12.27</t>
    <phoneticPr fontId="2" type="noConversion"/>
  </si>
  <si>
    <t>강원-공립12-2017-06호</t>
    <phoneticPr fontId="2" type="noConversion"/>
  </si>
  <si>
    <t>www.arirangmuseum.or.kr</t>
  </si>
  <si>
    <t>음반류, 고서, 민속품, 근현대자료 등</t>
    <phoneticPr fontId="2" type="noConversion"/>
  </si>
  <si>
    <t>정선아리랑상품권(2,000원)으로 교환</t>
    <phoneticPr fontId="2" type="noConversion"/>
  </si>
  <si>
    <t>·국빈 및 외교사절단과 그 수행자
 ·보호자를 동반한 6세 미만의 어린이
 ·국가유공자 및 그 배우자
 ·시장·군수 또는 구청장이 교부한 장애인 증명을 소지한 사람 및 그 배우자
 ·학술조사 또는 공무수행을 위하여 출입하는 사람
 ·수학여행 인솔교사 및 단체관람객 인솔자
 ·폐광지역(정선군을 포함하여 태백시, 삼척시, 영월군, 보령시, 화순군, 문경시) 주민
 ·문화가 있는 날(매달 마지막 수요일)</t>
    <phoneticPr fontId="2" type="noConversion"/>
  </si>
  <si>
    <t xml:space="preserve"> 정선아리랑상품권(2,000원)으로 교환</t>
    <phoneticPr fontId="2" type="noConversion"/>
  </si>
  <si>
    <t>양구선사박물관</t>
  </si>
  <si>
    <t>강원도 양구군 양구읍 금강산로 439-52</t>
    <phoneticPr fontId="2" type="noConversion"/>
  </si>
  <si>
    <t>033-480-2677</t>
  </si>
  <si>
    <t>2017.11.20</t>
    <phoneticPr fontId="2" type="noConversion"/>
  </si>
  <si>
    <t>1997.10.02</t>
    <phoneticPr fontId="2" type="noConversion"/>
  </si>
  <si>
    <t>강원-공립12-1997-03호</t>
    <phoneticPr fontId="2" type="noConversion"/>
  </si>
  <si>
    <t>http://www.ygpm.or.kr</t>
  </si>
  <si>
    <t>선사유물(석기, 토기)등</t>
  </si>
  <si>
    <t>양구근현대사박물관</t>
  </si>
  <si>
    <t>강원도 양구군 양구읍 금강산로 439-51</t>
    <phoneticPr fontId="2" type="noConversion"/>
  </si>
  <si>
    <t>033-480-2864</t>
  </si>
  <si>
    <t>2014.09.04</t>
    <phoneticPr fontId="2" type="noConversion"/>
  </si>
  <si>
    <t>2015.11.23</t>
    <phoneticPr fontId="2" type="noConversion"/>
  </si>
  <si>
    <t>강원-공립12-2015-05호</t>
    <phoneticPr fontId="2" type="noConversion"/>
  </si>
  <si>
    <t>근현대사 자료(생활자료 등)</t>
  </si>
  <si>
    <t>양구백자박물관</t>
  </si>
  <si>
    <t>강원도 양구군 방산면 평화로 5182</t>
    <phoneticPr fontId="2" type="noConversion"/>
  </si>
  <si>
    <t>033-480-2664</t>
  </si>
  <si>
    <t>2007.01.09</t>
    <phoneticPr fontId="2" type="noConversion"/>
  </si>
  <si>
    <t>강원-공립12-2007-02호</t>
  </si>
  <si>
    <t>www.yanggum.or.kr</t>
  </si>
  <si>
    <t>1,128(1,379)</t>
  </si>
  <si>
    <t>90(120)</t>
  </si>
  <si>
    <t>양구인문학박물관</t>
  </si>
  <si>
    <t>강원도 양구군 양구읍 파로호로869번길 101</t>
  </si>
  <si>
    <t>033-482-9800</t>
  </si>
  <si>
    <t>2012.12.01</t>
    <phoneticPr fontId="2" type="noConversion"/>
  </si>
  <si>
    <t>강원-공립12-2015-06호</t>
    <phoneticPr fontId="2" type="noConversion"/>
  </si>
  <si>
    <t>www.ymunhak.or.kr</t>
    <phoneticPr fontId="2" type="noConversion"/>
  </si>
  <si>
    <t>문학관련 서적 등</t>
    <phoneticPr fontId="2" type="noConversion"/>
  </si>
  <si>
    <t>양양군</t>
    <phoneticPr fontId="2" type="noConversion"/>
  </si>
  <si>
    <t>오산리선사유적박물관</t>
    <phoneticPr fontId="2" type="noConversion"/>
  </si>
  <si>
    <t>강원도 양양군 손양면 학포길 33</t>
    <phoneticPr fontId="2" type="noConversion"/>
  </si>
  <si>
    <t>033-670-2442</t>
    <phoneticPr fontId="2" type="noConversion"/>
  </si>
  <si>
    <t>2007.07.26</t>
    <phoneticPr fontId="2" type="noConversion"/>
  </si>
  <si>
    <t>2007.06.29</t>
    <phoneticPr fontId="2" type="noConversion"/>
  </si>
  <si>
    <t>강원-공립12-2007-03호</t>
    <phoneticPr fontId="2" type="noConversion"/>
  </si>
  <si>
    <t>www.osm.go.kr</t>
    <phoneticPr fontId="2" type="noConversion"/>
  </si>
  <si>
    <t>토도,석기류,금속류,골각기,목재 등</t>
    <phoneticPr fontId="2" type="noConversion"/>
  </si>
  <si>
    <t>양양군민 50%할인</t>
    <phoneticPr fontId="2" type="noConversion"/>
  </si>
  <si>
    <t>관내주둔 외출 외박 군인 및 면회가족
장애인, 유공자, 미취학 아동, 경로</t>
    <phoneticPr fontId="2" type="noConversion"/>
  </si>
  <si>
    <t>어촌민속전시관</t>
  </si>
  <si>
    <t>강원도 삼척시 원덕읍 삼척로 1852-6</t>
    <phoneticPr fontId="2" type="noConversion"/>
  </si>
  <si>
    <t>033-570-4611</t>
  </si>
  <si>
    <t>2002.07.10</t>
    <phoneticPr fontId="2" type="noConversion"/>
  </si>
  <si>
    <t>강원-공립21-2018-03호</t>
    <phoneticPr fontId="2" type="noConversion"/>
  </si>
  <si>
    <t>어촌생활자료, 영상 및 모형, 성민속전시물 등</t>
  </si>
  <si>
    <t>-</t>
    <phoneticPr fontId="2" type="noConversion"/>
  </si>
  <si>
    <t>어른 : 1,000원 할인
군인, 청소년, 어린이 : 500원 할인</t>
    <phoneticPr fontId="2" type="noConversion"/>
  </si>
  <si>
    <t>지역주민(동해,삼척,태백 및 자매도시) 할인, 경로</t>
  </si>
  <si>
    <t>장애인, 국가유공자</t>
  </si>
  <si>
    <t>여초서예관</t>
  </si>
  <si>
    <t>강원도 인제군 북면 만해로 154</t>
  </si>
  <si>
    <t>033-461-4081</t>
  </si>
  <si>
    <t>2013.07.24</t>
    <phoneticPr fontId="2" type="noConversion"/>
  </si>
  <si>
    <t>강원-공립12-2013-05호</t>
  </si>
  <si>
    <t>www.yeochomuseum.kr</t>
  </si>
  <si>
    <t>서화, 도서 등</t>
  </si>
  <si>
    <t>오죽헌/시립박물관</t>
    <phoneticPr fontId="2" type="noConversion"/>
  </si>
  <si>
    <t>강원도 강릉시 율곡로3139번길 24</t>
  </si>
  <si>
    <t>033-660-3301</t>
    <phoneticPr fontId="2" type="noConversion"/>
  </si>
  <si>
    <t>1992.11.15</t>
    <phoneticPr fontId="2" type="noConversion"/>
  </si>
  <si>
    <t>강원-공립12-1993-02호</t>
    <phoneticPr fontId="2" type="noConversion"/>
  </si>
  <si>
    <t>1~2회/1년</t>
    <phoneticPr fontId="2" type="noConversion"/>
  </si>
  <si>
    <t>4945건</t>
    <phoneticPr fontId="2" type="noConversion"/>
  </si>
  <si>
    <t>강릉 한송사지 석조보살좌상 등</t>
    <phoneticPr fontId="2" type="noConversion"/>
  </si>
  <si>
    <t>보물 5건, 45점
천연기념물 1점
지방유형문화재 8건 10점
문화재자료 6건 25점</t>
    <phoneticPr fontId="2" type="noConversion"/>
  </si>
  <si>
    <t>문화가 있는 날 50%
자매결연도시 시민 50%
오죽헌한옥마을 투숙객 50%
기차할인(내일로, 바다열차) 50%
그린카드 50%
웰니스관광 30%
 패키지티켓(주변 박물관 및 미술관 입장권 할인)</t>
    <phoneticPr fontId="2" type="noConversion"/>
  </si>
  <si>
    <t>입장객 전체</t>
    <phoneticPr fontId="2" type="noConversion"/>
  </si>
  <si>
    <t>원주시역사박물관</t>
  </si>
  <si>
    <t>강원도 원주시 봉산로 134</t>
    <phoneticPr fontId="2" type="noConversion"/>
  </si>
  <si>
    <t>033-737-4371</t>
  </si>
  <si>
    <t>2000.11.14</t>
    <phoneticPr fontId="2" type="noConversion"/>
  </si>
  <si>
    <t>강원-공립12-2012-10호</t>
    <phoneticPr fontId="2" type="noConversion"/>
  </si>
  <si>
    <t>whm.wonju.go.kr</t>
    <phoneticPr fontId="2" type="noConversion"/>
  </si>
  <si>
    <t>수시</t>
  </si>
  <si>
    <t>금속, 토도, 서화, 목가구 등</t>
  </si>
  <si>
    <t>일산동오층석탑 등</t>
  </si>
  <si>
    <t>강원도유형문화재 4점</t>
  </si>
  <si>
    <t>의암류인석기념관</t>
  </si>
  <si>
    <t>강원도 춘천시 남면 충효로 1503(남면 가정리 540)</t>
    <phoneticPr fontId="2" type="noConversion"/>
  </si>
  <si>
    <t>033-264-3980</t>
  </si>
  <si>
    <t>2017.03.09</t>
    <phoneticPr fontId="2" type="noConversion"/>
  </si>
  <si>
    <t>강원-공립12-2018-02호</t>
    <phoneticPr fontId="10" type="noConversion"/>
  </si>
  <si>
    <t>http://ryu.or.kr</t>
  </si>
  <si>
    <t>1회/7년</t>
  </si>
  <si>
    <t>금속, 토도, 서화탁복 등</t>
  </si>
  <si>
    <t>춘천인형극박물관</t>
  </si>
  <si>
    <t>강원도 춘천시 영서로 3017</t>
    <phoneticPr fontId="2" type="noConversion"/>
  </si>
  <si>
    <t>033-242-8452</t>
    <phoneticPr fontId="2" type="noConversion"/>
  </si>
  <si>
    <t>2004.08.06</t>
    <phoneticPr fontId="2" type="noConversion"/>
  </si>
  <si>
    <t>http://www.cocobau.com/</t>
    <phoneticPr fontId="2" type="noConversion"/>
  </si>
  <si>
    <t>인형, 영상, 지류 등</t>
    <phoneticPr fontId="2" type="noConversion"/>
  </si>
  <si>
    <t>춘천시민</t>
    <phoneticPr fontId="2" type="noConversion"/>
  </si>
  <si>
    <t>만 3세미만, 복지카드 소지자, 국가유공자, 만 65세 이상, 단체 인솔교사</t>
    <phoneticPr fontId="2" type="noConversion"/>
  </si>
  <si>
    <t>인제산촌민속박물관</t>
  </si>
  <si>
    <t>강원도 인제군 인제로156번길, 50</t>
  </si>
  <si>
    <t>2006.05.24</t>
  </si>
  <si>
    <t>강원-공립12-2006-03호</t>
  </si>
  <si>
    <t>정선향토박물관</t>
  </si>
  <si>
    <t>강원도 정선군 화암면 화암동굴길 12-2</t>
    <phoneticPr fontId="2" type="noConversion"/>
  </si>
  <si>
    <t>033-560-3410</t>
  </si>
  <si>
    <t>2004.07.16</t>
  </si>
  <si>
    <t>www.jsimc.or.kr</t>
  </si>
  <si>
    <t>애니메이션박물관</t>
    <phoneticPr fontId="2" type="noConversion"/>
  </si>
  <si>
    <t>강원도 춘천시 서면 박사로 854</t>
    <phoneticPr fontId="2" type="noConversion"/>
  </si>
  <si>
    <t>033-245-6470</t>
    <phoneticPr fontId="2" type="noConversion"/>
  </si>
  <si>
    <t>2003.10.11</t>
    <phoneticPr fontId="2" type="noConversion"/>
  </si>
  <si>
    <t>2004.08.24</t>
    <phoneticPr fontId="2" type="noConversion"/>
  </si>
  <si>
    <t>강원-공립12-2004-02호</t>
    <phoneticPr fontId="2" type="noConversion"/>
  </si>
  <si>
    <t>&lt;애니메이션박물관&gt;
http://www.animationmuseum.com/Ani/index
&lt;토이박물관&gt;
http://www.animationmuseum.com/Toy/index</t>
    <phoneticPr fontId="2" type="noConversion"/>
  </si>
  <si>
    <t>애니메이션 필름, 피규어, 인형, 스토리보드, 로봇 등</t>
    <phoneticPr fontId="2" type="noConversion"/>
  </si>
  <si>
    <t>1개관당 6,000
통합관람10,000</t>
    <phoneticPr fontId="2" type="noConversion"/>
  </si>
  <si>
    <t>춘천시민 / 장애인4~6급 / 65세 이상 /
기초수급자 30% 할인</t>
    <phoneticPr fontId="2" type="noConversion"/>
  </si>
  <si>
    <t>24개월 미만 / 장애인 1~3등급 /
국가유공자 / 자료기증자
단체 인솔자</t>
    <phoneticPr fontId="2" type="noConversion"/>
  </si>
  <si>
    <t>상설전시에 포함</t>
    <phoneticPr fontId="2" type="noConversion"/>
  </si>
  <si>
    <t>춘천막국수체험박물관</t>
  </si>
  <si>
    <t>강원도 춘천시 신북읍 신북로 264</t>
    <phoneticPr fontId="2" type="noConversion"/>
  </si>
  <si>
    <t>033-244-8869</t>
    <phoneticPr fontId="2" type="noConversion"/>
  </si>
  <si>
    <t>2006.08.31</t>
    <phoneticPr fontId="2" type="noConversion"/>
  </si>
  <si>
    <t>https://ccmksmuseum.modoo.at/</t>
    <phoneticPr fontId="2" type="noConversion"/>
  </si>
  <si>
    <t xml:space="preserve">맷돌, 풍구, 막국수틀, 전통농기구 등  </t>
  </si>
  <si>
    <t>10:00-17:00
(체험 시간 10:00~16:00)</t>
    <phoneticPr fontId="2" type="noConversion"/>
  </si>
  <si>
    <t>춘천시 거주자 20%할인</t>
    <phoneticPr fontId="2" type="noConversion"/>
  </si>
  <si>
    <t>장애인 및 보호자 1인, 경로 우대자, 국가 유공자, 6세 이하</t>
    <phoneticPr fontId="2" type="noConversion"/>
  </si>
  <si>
    <t>춘천시 거주자 20%할인</t>
  </si>
  <si>
    <t>태백시</t>
    <phoneticPr fontId="2" type="noConversion"/>
  </si>
  <si>
    <t>태백고생대자연사박물관</t>
    <phoneticPr fontId="2" type="noConversion"/>
  </si>
  <si>
    <t>강원도 태백시 태백로 2249</t>
    <phoneticPr fontId="2" type="noConversion"/>
  </si>
  <si>
    <t>033-581-8181</t>
    <phoneticPr fontId="2" type="noConversion"/>
  </si>
  <si>
    <t>2010.10.27</t>
    <phoneticPr fontId="2" type="noConversion"/>
  </si>
  <si>
    <t>2010.12.07</t>
    <phoneticPr fontId="2" type="noConversion"/>
  </si>
  <si>
    <t>강원-공립12-2010-05호</t>
    <phoneticPr fontId="2" type="noConversion"/>
  </si>
  <si>
    <t>http://paleozoic.go.kr/museum</t>
    <phoneticPr fontId="2" type="noConversion"/>
  </si>
  <si>
    <t>화석표본, 암석 등</t>
    <phoneticPr fontId="2" type="noConversion"/>
  </si>
  <si>
    <t>폐광지역 7개시군 주민</t>
    <phoneticPr fontId="2" type="noConversion"/>
  </si>
  <si>
    <t>영유아, 경로, 유공자, 장애인 등</t>
    <phoneticPr fontId="2" type="noConversion"/>
  </si>
  <si>
    <t>태백석탄박물관</t>
    <phoneticPr fontId="2" type="noConversion"/>
  </si>
  <si>
    <t>강원도 태백시 천제단길 195</t>
    <phoneticPr fontId="2" type="noConversion"/>
  </si>
  <si>
    <t>033-552-7730</t>
    <phoneticPr fontId="2" type="noConversion"/>
  </si>
  <si>
    <t>1997.05.27</t>
    <phoneticPr fontId="2" type="noConversion"/>
  </si>
  <si>
    <t>1997.04.26</t>
    <phoneticPr fontId="2" type="noConversion"/>
  </si>
  <si>
    <t>강원-공립12-1997-01호</t>
    <phoneticPr fontId="2" type="noConversion"/>
  </si>
  <si>
    <t>www.taebaek.go.kr/coalmuseum</t>
  </si>
  <si>
    <t>화석, 광물, 근현대 석탄산업사 자료 등</t>
    <phoneticPr fontId="2" type="noConversion"/>
  </si>
  <si>
    <t>하사이하 군인, 전투경찰 할인(25%)</t>
    <phoneticPr fontId="2" type="noConversion"/>
  </si>
  <si>
    <t>영유아, 경로, 유공자, 장애인, 폐광지역 시민</t>
    <phoneticPr fontId="2" type="noConversion"/>
  </si>
  <si>
    <t>화천군</t>
    <phoneticPr fontId="2" type="noConversion"/>
  </si>
  <si>
    <t>파로호 안보전시관</t>
    <phoneticPr fontId="2" type="noConversion"/>
  </si>
  <si>
    <t>강원도 화천군 간동면 구만리 산61-2</t>
    <phoneticPr fontId="2" type="noConversion"/>
  </si>
  <si>
    <t>033-440-2563</t>
  </si>
  <si>
    <t>2006.01.02</t>
    <phoneticPr fontId="2" type="noConversion"/>
  </si>
  <si>
    <t>총기류(대여)</t>
    <phoneticPr fontId="2" type="noConversion"/>
  </si>
  <si>
    <t>팔랑민속관</t>
    <phoneticPr fontId="2" type="noConversion"/>
  </si>
  <si>
    <t>강원도 양구군 동면 바랑길158번길 5</t>
    <phoneticPr fontId="2" type="noConversion"/>
  </si>
  <si>
    <t>033-480-2653</t>
  </si>
  <si>
    <t>1998.12.08</t>
    <phoneticPr fontId="2" type="noConversion"/>
  </si>
  <si>
    <t>www.c-yanggu.go.kr</t>
  </si>
  <si>
    <t>민속자료 등</t>
    <phoneticPr fontId="2" type="noConversion"/>
  </si>
  <si>
    <t>한국시집박물관</t>
    <phoneticPr fontId="2" type="noConversion"/>
  </si>
  <si>
    <t>강원도 인제군 북면 만해로 136</t>
    <phoneticPr fontId="2" type="noConversion"/>
  </si>
  <si>
    <t>033-463-4082</t>
    <phoneticPr fontId="2" type="noConversion"/>
  </si>
  <si>
    <t>2014.12.02</t>
    <phoneticPr fontId="2" type="noConversion"/>
  </si>
  <si>
    <t>강원-공립12-2014-05호</t>
    <phoneticPr fontId="2" type="noConversion"/>
  </si>
  <si>
    <t>http://한국시집박물관.org/</t>
    <phoneticPr fontId="2" type="noConversion"/>
  </si>
  <si>
    <t xml:space="preserve">개별  </t>
    <phoneticPr fontId="2" type="noConversion"/>
  </si>
  <si>
    <t>도서(지류)</t>
    <phoneticPr fontId="2" type="noConversion"/>
  </si>
  <si>
    <t>홍천박물관</t>
    <phoneticPr fontId="2" type="noConversion"/>
  </si>
  <si>
    <t>강원도 홍천군 홍천읍 장전평로 18</t>
    <phoneticPr fontId="2" type="noConversion"/>
  </si>
  <si>
    <t>033-430-2427</t>
  </si>
  <si>
    <t>2003.08.13</t>
  </si>
  <si>
    <t>강원-공립21-2018-04호</t>
    <phoneticPr fontId="2" type="noConversion"/>
  </si>
  <si>
    <t>70대/3,215㎡</t>
    <phoneticPr fontId="2" type="noConversion"/>
  </si>
  <si>
    <t>금속, 토도, 서화 등</t>
    <phoneticPr fontId="2" type="noConversion"/>
  </si>
  <si>
    <t>홍천철비</t>
    <phoneticPr fontId="2" type="noConversion"/>
  </si>
  <si>
    <t>지정문화재1점</t>
    <phoneticPr fontId="2" type="noConversion"/>
  </si>
  <si>
    <t>화진포 생태박물관</t>
  </si>
  <si>
    <t>강원도 고성군 거진읍 화진포길 278</t>
    <phoneticPr fontId="2" type="noConversion"/>
  </si>
  <si>
    <t>033-681-8311</t>
  </si>
  <si>
    <t>2013.06.07</t>
    <phoneticPr fontId="2" type="noConversion"/>
  </si>
  <si>
    <t>tour.gwgs.go.kr/site/tour/page/index.jsp</t>
  </si>
  <si>
    <t>09:00-18:00
(동절기9:00 -17:30)</t>
    <phoneticPr fontId="2" type="noConversion"/>
  </si>
  <si>
    <t>고성군민</t>
  </si>
  <si>
    <t>경로(65세이상), 국가유공자, 1~3급 장애인, 현역군인, 명예군민, 병역명문가</t>
  </si>
  <si>
    <t>화진포 역사안보전시관</t>
  </si>
  <si>
    <t>강원도 고성군 거진읍 화진포길 280</t>
    <phoneticPr fontId="2" type="noConversion"/>
  </si>
  <si>
    <t>033-680-3677</t>
    <phoneticPr fontId="2" type="noConversion"/>
  </si>
  <si>
    <t>1997.07.15</t>
    <phoneticPr fontId="2" type="noConversion"/>
  </si>
  <si>
    <t>http://tour.gwgs.go.kr/site/tour/page/index.jsp</t>
  </si>
  <si>
    <t>황영조기념관</t>
    <phoneticPr fontId="2" type="noConversion"/>
  </si>
  <si>
    <t>강원도 삼척시 근덕면 초곡길 176</t>
    <phoneticPr fontId="2" type="noConversion"/>
  </si>
  <si>
    <t>033-576-0009</t>
    <phoneticPr fontId="2" type="noConversion"/>
  </si>
  <si>
    <t>1999.08.09</t>
    <phoneticPr fontId="2" type="noConversion"/>
  </si>
  <si>
    <t>마라톤 역사 등 전시품 등</t>
    <phoneticPr fontId="2" type="noConversion"/>
  </si>
  <si>
    <t>6.25전쟁체험기념관</t>
  </si>
  <si>
    <t>강원도 고성군 현내면 통일전망대로 453</t>
    <phoneticPr fontId="2" type="noConversion"/>
  </si>
  <si>
    <t>033-682-0088</t>
  </si>
  <si>
    <t>2007.06.25</t>
    <phoneticPr fontId="2" type="noConversion"/>
  </si>
  <si>
    <t>http://www.tongiltour.co.kr/</t>
    <phoneticPr fontId="2" type="noConversion"/>
  </si>
  <si>
    <t>화기류, 의상 등(국방부 소장품 대여 전시)</t>
    <phoneticPr fontId="2" type="noConversion"/>
  </si>
  <si>
    <t>09:00-18:00
(동절기9:00 -17:00)</t>
    <phoneticPr fontId="2" type="noConversion"/>
  </si>
  <si>
    <t>통일전망대 입장객 무료</t>
  </si>
  <si>
    <t>강원</t>
    <phoneticPr fontId="10" type="noConversion"/>
  </si>
  <si>
    <t>영월군</t>
    <phoneticPr fontId="10" type="noConversion"/>
  </si>
  <si>
    <t>공립</t>
    <phoneticPr fontId="10" type="noConversion"/>
  </si>
  <si>
    <t>별마로천문대</t>
    <phoneticPr fontId="10" type="noConversion"/>
  </si>
  <si>
    <t>강원도 영월군 영월읍 천문대길 397</t>
    <phoneticPr fontId="10" type="noConversion"/>
  </si>
  <si>
    <t>033-372-8445</t>
    <phoneticPr fontId="10" type="noConversion"/>
  </si>
  <si>
    <t>2001.10.13</t>
    <phoneticPr fontId="10" type="noConversion"/>
  </si>
  <si>
    <t>2012.12.28</t>
    <phoneticPr fontId="10" type="noConversion"/>
  </si>
  <si>
    <t>강원-공립12-2012-08호</t>
    <phoneticPr fontId="2" type="noConversion"/>
  </si>
  <si>
    <t>www.yao.or.kr</t>
  </si>
  <si>
    <t>망원경 및 사진</t>
  </si>
  <si>
    <t>14:00-20:00</t>
  </si>
  <si>
    <t>군민, 자매결연 및 중부내륙권행정협력 자치단체 주민, 폐광지역 주민, 영월군 박물관조례 제7조 조항 50%
예술인패스소지자 청소년요금</t>
    <phoneticPr fontId="2" type="noConversion"/>
  </si>
  <si>
    <t>국빈, 7세미만영유아, 상이군경, 공무수행자, 교육자료수집목적의 교원, 65세이상경로, 국가유공자, 참전군인, 장애인, 투표참여자, 그린카드, 영월군자원봉사실적보유자, 고엽제후유의증 해당자</t>
    <phoneticPr fontId="10" type="noConversion"/>
  </si>
  <si>
    <t>난고 김삿갓 문학관</t>
  </si>
  <si>
    <t>강원도 영월군 김삿갓면 김삿갓로 216-22</t>
    <phoneticPr fontId="2" type="noConversion"/>
  </si>
  <si>
    <t>033-375-7900</t>
  </si>
  <si>
    <t>2012.12.28</t>
    <phoneticPr fontId="2" type="noConversion"/>
  </si>
  <si>
    <t>강원-공립12-2012-05호</t>
    <phoneticPr fontId="2" type="noConversion"/>
  </si>
  <si>
    <t>www.ywmuseum.com</t>
  </si>
  <si>
    <t>서적 및 생활용품</t>
    <phoneticPr fontId="2" type="noConversion"/>
  </si>
  <si>
    <t>군민, 자매결연 및 중부내륙권행정협력 자치단체 주민, 폐광지역 주민 50%
예술인패스소지자 청소년요금 적용</t>
    <phoneticPr fontId="2" type="noConversion"/>
  </si>
  <si>
    <t>동강사진박물관</t>
    <phoneticPr fontId="10" type="noConversion"/>
  </si>
  <si>
    <t>강원도 영월군 영월읍 영월로 1902-10</t>
    <phoneticPr fontId="10" type="noConversion"/>
  </si>
  <si>
    <t>033-375-4554</t>
    <phoneticPr fontId="10" type="noConversion"/>
  </si>
  <si>
    <t>2005.07.23</t>
    <phoneticPr fontId="2" type="noConversion"/>
  </si>
  <si>
    <t>2006.01.17</t>
    <phoneticPr fontId="2" type="noConversion"/>
  </si>
  <si>
    <t>강원-공립12-2006-01호</t>
    <phoneticPr fontId="2" type="noConversion"/>
  </si>
  <si>
    <t>www.dgphotomuseum.com</t>
    <phoneticPr fontId="2" type="noConversion"/>
  </si>
  <si>
    <t>사진작품, 카메라</t>
    <phoneticPr fontId="2" type="noConversion"/>
  </si>
  <si>
    <t>25~20</t>
    <phoneticPr fontId="2" type="noConversion"/>
  </si>
  <si>
    <t>국빈, 7세미만영유아, 공무수행자, 교육자료수집목적의 교원, 65세이상경로, 유공자, 장애인, 투표참여자, 그린카드, 영월군자원봉사실적보유자, 고엽제후유의증 해당자</t>
    <phoneticPr fontId="10" type="noConversion"/>
  </si>
  <si>
    <t>영월동굴생태관</t>
    <phoneticPr fontId="10" type="noConversion"/>
  </si>
  <si>
    <t>강원도 영월군 김삿갓면 영월동로 1121-15</t>
    <phoneticPr fontId="10" type="noConversion"/>
  </si>
  <si>
    <t>033-372-6828</t>
    <phoneticPr fontId="10" type="noConversion"/>
  </si>
  <si>
    <t>2009.09.04</t>
    <phoneticPr fontId="10" type="noConversion"/>
  </si>
  <si>
    <t>2010.02.03</t>
    <phoneticPr fontId="10" type="noConversion"/>
  </si>
  <si>
    <t>강원-공립12-2010-06호</t>
    <phoneticPr fontId="2" type="noConversion"/>
  </si>
  <si>
    <t>화석 및 탐험장비</t>
  </si>
  <si>
    <t>강원도탄광문화촌</t>
    <phoneticPr fontId="10" type="noConversion"/>
  </si>
  <si>
    <t>강원도 영월군 북면 밤재로351</t>
    <phoneticPr fontId="10" type="noConversion"/>
  </si>
  <si>
    <t>033-372-1520</t>
    <phoneticPr fontId="10" type="noConversion"/>
  </si>
  <si>
    <t>2009.10.20</t>
    <phoneticPr fontId="10" type="noConversion"/>
  </si>
  <si>
    <t>강원-공립12-2012-07호</t>
    <phoneticPr fontId="2" type="noConversion"/>
  </si>
  <si>
    <t>채탄장비 및 생활용품</t>
    <phoneticPr fontId="2" type="noConversion"/>
  </si>
  <si>
    <t>30~28.5</t>
    <phoneticPr fontId="2" type="noConversion"/>
  </si>
  <si>
    <t>국빈, 7세이하 영유아, 유공자, 제대군인, 장애인 및 보호자1명, 65세이상경로</t>
    <phoneticPr fontId="2" type="noConversion"/>
  </si>
  <si>
    <t>동강생태정보센터</t>
    <phoneticPr fontId="10" type="noConversion"/>
  </si>
  <si>
    <t>강원도 영월군 영월읍 동강로 716</t>
    <phoneticPr fontId="10" type="noConversion"/>
  </si>
  <si>
    <t>033-375-1155</t>
    <phoneticPr fontId="10" type="noConversion"/>
  </si>
  <si>
    <t>2010.08.25</t>
    <phoneticPr fontId="10" type="noConversion"/>
  </si>
  <si>
    <t>강원-공립12-2012-09호</t>
    <phoneticPr fontId="2" type="noConversion"/>
  </si>
  <si>
    <t>압화 및 모형</t>
    <phoneticPr fontId="2" type="noConversion"/>
  </si>
  <si>
    <t>33~50</t>
    <phoneticPr fontId="2" type="noConversion"/>
  </si>
  <si>
    <t>군민, 명예군민, 자매결연 및 중부내륙권행정협력 지방자치단체 주민, 「폐광지역개발지원에 관한 특별법」에 따른 폐광지역 주민, 군수가 발급한 자원봉사마일리지증을 소지한 사람</t>
    <phoneticPr fontId="2" type="noConversion"/>
  </si>
  <si>
    <t xml:space="preserve">국빈·외교사절단 및 그 수행자, 「국가유공자 등 예우 및 지원에 관한 법률」의 적용을 받는 국가유공자와 그 유족 또는 가족(애국지사 및 상이등급 1급의 경우는 보조자 1인 포함), 「독립유공자예우에 관한 법률」의 적용을 받는 독립유공자와 그 유족 또는 가족, 「5·18민주유공자예우에 관한 법률」의 적용을 받는 5·18민주유공자와 그 유족 또는 가족, 「참전유공자예우 및 단체설립에 관한 법률」의 적용을 받는 참전유공자, 「제대군인지원에 관한 법률」의 적용을 받는 장기복무제대군인, 「장애인복지법」의 적용을 받는 장애인 및 그와 동행하는 보조자 1명, 공무수행을 위하여 출입하는 사람, 4세 이하의 영유아 또는 65세 이상의 경로자, 그밖에 군수가 관람료 면제가 필요하다고 인정하는 사람
</t>
    <phoneticPr fontId="2" type="noConversion"/>
  </si>
  <si>
    <t>영월Y파크(술샘박물관)</t>
    <phoneticPr fontId="2" type="noConversion"/>
  </si>
  <si>
    <t>강원도 영월군 주천면 송학주천로 1467-9</t>
    <phoneticPr fontId="2" type="noConversion"/>
  </si>
  <si>
    <t>033-372-9411</t>
    <phoneticPr fontId="2" type="noConversion"/>
  </si>
  <si>
    <t>2014.11.11</t>
    <phoneticPr fontId="2" type="noConversion"/>
  </si>
  <si>
    <t>2017.11.01</t>
    <phoneticPr fontId="2" type="noConversion"/>
  </si>
  <si>
    <t>강원-공립12-2017-01호</t>
    <phoneticPr fontId="2" type="noConversion"/>
  </si>
  <si>
    <t>www.instagram.com/youngwol_ypark/</t>
    <phoneticPr fontId="2" type="noConversion"/>
  </si>
  <si>
    <t>도자기/ 민속품/ 근현대자료 등</t>
  </si>
  <si>
    <t>라디오스타박물관</t>
    <phoneticPr fontId="2" type="noConversion"/>
  </si>
  <si>
    <t>강원도 영월군 영월읍 금강공원길 84-3</t>
    <phoneticPr fontId="2" type="noConversion"/>
  </si>
  <si>
    <t>033-372-8123</t>
    <phoneticPr fontId="2" type="noConversion"/>
  </si>
  <si>
    <t>2015.08.14</t>
    <phoneticPr fontId="2" type="noConversion"/>
  </si>
  <si>
    <t>2017.11.22</t>
    <phoneticPr fontId="2" type="noConversion"/>
  </si>
  <si>
    <t>강원-공립12-2017-05호</t>
    <phoneticPr fontId="2" type="noConversion"/>
  </si>
  <si>
    <t>www.radiostar.or.kr</t>
    <phoneticPr fontId="2" type="noConversion"/>
  </si>
  <si>
    <t>라디오, 전축 및 음반</t>
    <phoneticPr fontId="2" type="noConversion"/>
  </si>
  <si>
    <t>단종역사관</t>
    <phoneticPr fontId="10" type="noConversion"/>
  </si>
  <si>
    <t>강원도 영월군 영월읍 단종로 190</t>
    <phoneticPr fontId="10" type="noConversion"/>
  </si>
  <si>
    <t>033-370-2656</t>
    <phoneticPr fontId="10" type="noConversion"/>
  </si>
  <si>
    <t>2002.04.05</t>
    <phoneticPr fontId="10" type="noConversion"/>
  </si>
  <si>
    <t>강원-공립12-2012-06호</t>
    <phoneticPr fontId="2" type="noConversion"/>
  </si>
  <si>
    <t>고문서</t>
  </si>
  <si>
    <t>화천민속박물관</t>
    <phoneticPr fontId="2" type="noConversion"/>
  </si>
  <si>
    <t>강원도 화천군 하남면 춘화로3337</t>
    <phoneticPr fontId="2" type="noConversion"/>
  </si>
  <si>
    <t>033-440-2549</t>
    <phoneticPr fontId="2" type="noConversion"/>
  </si>
  <si>
    <t>2006.03.28</t>
    <phoneticPr fontId="2" type="noConversion"/>
  </si>
  <si>
    <t>2015.01.29</t>
    <phoneticPr fontId="2" type="noConversion"/>
  </si>
  <si>
    <t>강원-사립12-2015-01호</t>
    <phoneticPr fontId="24" type="noConversion"/>
  </si>
  <si>
    <t>www.hcmuseum.kr</t>
    <phoneticPr fontId="2" type="noConversion"/>
  </si>
  <si>
    <t>강원 공립 총계</t>
    <phoneticPr fontId="2" type="noConversion"/>
  </si>
  <si>
    <t>강릉선교장박물관</t>
  </si>
  <si>
    <t>강원도 강릉시 운정길 63</t>
  </si>
  <si>
    <t>033-648-5303</t>
  </si>
  <si>
    <t>1980.05.29</t>
  </si>
  <si>
    <t>2013.12.31</t>
  </si>
  <si>
    <t>강원-사립12-2013-08호</t>
    <phoneticPr fontId="2" type="noConversion"/>
  </si>
  <si>
    <t>https://knsgj.net</t>
  </si>
  <si>
    <t>민속, 가구, 서화전적류, 금속류 등</t>
  </si>
  <si>
    <t>강릉 선교장 소장 태극기</t>
  </si>
  <si>
    <t>청소년/병역명문가/65세이상 경로/군인/경찰/장애인/국가유공자 할인적용</t>
  </si>
  <si>
    <t>강릉시민 상시무료/한옥스테이 이용객 관람무료</t>
  </si>
  <si>
    <t>강릉커피박물관</t>
    <phoneticPr fontId="2" type="noConversion"/>
  </si>
  <si>
    <t>강원도 강릉시 왕산면 왕산로 2171-19</t>
    <phoneticPr fontId="2" type="noConversion"/>
  </si>
  <si>
    <t>070-8888-0077</t>
    <phoneticPr fontId="2" type="noConversion"/>
  </si>
  <si>
    <t>2008.12.01</t>
    <phoneticPr fontId="2" type="noConversion"/>
  </si>
  <si>
    <t>2011.03.29</t>
    <phoneticPr fontId="2" type="noConversion"/>
  </si>
  <si>
    <t>강원-사립21-2011-01호</t>
    <phoneticPr fontId="2" type="noConversion"/>
  </si>
  <si>
    <t>www.coffeemuseum.kr</t>
    <phoneticPr fontId="2" type="noConversion"/>
  </si>
  <si>
    <t>커피그라인더, 커피로스터,커피메이커, 잔 등</t>
    <phoneticPr fontId="2" type="noConversion"/>
  </si>
  <si>
    <t>문화의날 할인(30%)</t>
    <phoneticPr fontId="2" type="noConversion"/>
  </si>
  <si>
    <t>만4세이하</t>
    <phoneticPr fontId="2" type="noConversion"/>
  </si>
  <si>
    <t>만4세 이하</t>
    <phoneticPr fontId="2" type="noConversion"/>
  </si>
  <si>
    <t>원주시</t>
    <phoneticPr fontId="2" type="noConversion"/>
  </si>
  <si>
    <t>강원감영관찰사박물관</t>
    <phoneticPr fontId="2" type="noConversion"/>
  </si>
  <si>
    <t>강원도 원주시 흥업면사제로 399-10</t>
    <phoneticPr fontId="2" type="noConversion"/>
  </si>
  <si>
    <t>033-763-1534</t>
    <phoneticPr fontId="2" type="noConversion"/>
  </si>
  <si>
    <t>2013.01.31</t>
    <phoneticPr fontId="2" type="noConversion"/>
  </si>
  <si>
    <t>2015.12.30</t>
    <phoneticPr fontId="2" type="noConversion"/>
  </si>
  <si>
    <t>강원-사립12-2015-08호</t>
    <phoneticPr fontId="2" type="noConversion"/>
  </si>
  <si>
    <t>gymuseum.co.kr</t>
  </si>
  <si>
    <t>1년/1회</t>
    <phoneticPr fontId="2" type="noConversion"/>
  </si>
  <si>
    <t>고문서,금속,도자기,유리보석,나무,골갑패갑등</t>
    <phoneticPr fontId="2" type="noConversion"/>
  </si>
  <si>
    <t>정선군</t>
    <phoneticPr fontId="2" type="noConversion"/>
  </si>
  <si>
    <t>강원랜드 뿌리관</t>
  </si>
  <si>
    <t>강원도 정선군 사북읍 삼삼길 33</t>
    <phoneticPr fontId="2" type="noConversion"/>
  </si>
  <si>
    <t>033-592-0103</t>
    <phoneticPr fontId="2" type="noConversion"/>
  </si>
  <si>
    <t>2008.06.10</t>
  </si>
  <si>
    <t>www.33mf.org</t>
  </si>
  <si>
    <t>서류,책,금속류 등</t>
    <phoneticPr fontId="2" type="noConversion"/>
  </si>
  <si>
    <t>전제</t>
    <phoneticPr fontId="2" type="noConversion"/>
  </si>
  <si>
    <t>동양자수박물관</t>
    <phoneticPr fontId="2" type="noConversion"/>
  </si>
  <si>
    <t>강원도 강릉시 죽헌길 140-12</t>
    <phoneticPr fontId="2" type="noConversion"/>
  </si>
  <si>
    <t>033-644-0600</t>
    <phoneticPr fontId="2" type="noConversion"/>
  </si>
  <si>
    <t>2011.01.11</t>
    <phoneticPr fontId="2" type="noConversion"/>
  </si>
  <si>
    <t>2011.06.23</t>
    <phoneticPr fontId="2" type="noConversion"/>
  </si>
  <si>
    <t>강원-사립12-2011-02호</t>
    <phoneticPr fontId="2" type="noConversion"/>
  </si>
  <si>
    <t>http://www.orientalembroidery.org/</t>
  </si>
  <si>
    <t>강릉시민</t>
    <phoneticPr fontId="2" type="noConversion"/>
  </si>
  <si>
    <t>영월군</t>
    <phoneticPr fontId="2" type="noConversion"/>
  </si>
  <si>
    <t>만봉불화박물관</t>
    <phoneticPr fontId="2" type="noConversion"/>
  </si>
  <si>
    <t>강원도 영월군 김삿갓면 망경대산길 135-3</t>
    <phoneticPr fontId="2" type="noConversion"/>
  </si>
  <si>
    <t>033-372-5009</t>
    <phoneticPr fontId="2" type="noConversion"/>
  </si>
  <si>
    <t>2013.05.28</t>
    <phoneticPr fontId="2" type="noConversion"/>
  </si>
  <si>
    <t>2013.07.18</t>
    <phoneticPr fontId="2" type="noConversion"/>
  </si>
  <si>
    <t>강원-사립12-2013-04호</t>
    <phoneticPr fontId="2" type="noConversion"/>
  </si>
  <si>
    <t>www.shinwon.or.kr</t>
  </si>
  <si>
    <t>불화,글씨,도자기 등</t>
  </si>
  <si>
    <t>시왕도 초본, 사자도 초본</t>
  </si>
  <si>
    <t>강원도 지정문화재 10점</t>
  </si>
  <si>
    <t>군민</t>
    <phoneticPr fontId="2" type="noConversion"/>
  </si>
  <si>
    <t>5세이하, 장애 2급이상</t>
    <phoneticPr fontId="2" type="noConversion"/>
  </si>
  <si>
    <t>만해문학박물관</t>
  </si>
  <si>
    <t>강원도 인제군 북면 만해로91</t>
    <phoneticPr fontId="2" type="noConversion"/>
  </si>
  <si>
    <t>033-462-2303</t>
  </si>
  <si>
    <t>2007.12.03</t>
    <phoneticPr fontId="2" type="noConversion"/>
  </si>
  <si>
    <t>강원-사립12-2007-06호</t>
    <phoneticPr fontId="2" type="noConversion"/>
  </si>
  <si>
    <t>manhae2003.dongguk.edu/</t>
  </si>
  <si>
    <t>도서, 패널, 문서, 동상 등</t>
  </si>
  <si>
    <t xml:space="preserve">도서-&lt;불교&gt;지 </t>
  </si>
  <si>
    <t>국가등록문화재 6점</t>
  </si>
  <si>
    <t>무릉고서화미술박물관</t>
    <phoneticPr fontId="2" type="noConversion"/>
  </si>
  <si>
    <t>033-763-1535</t>
    <phoneticPr fontId="2" type="noConversion"/>
  </si>
  <si>
    <t>1997.5.</t>
    <phoneticPr fontId="2" type="noConversion"/>
  </si>
  <si>
    <t>2005.09.13</t>
    <phoneticPr fontId="2" type="noConversion"/>
  </si>
  <si>
    <t>강원-사립12-2005-02호</t>
    <phoneticPr fontId="2" type="noConversion"/>
  </si>
  <si>
    <t>www.wmum.modoo.at</t>
  </si>
  <si>
    <t>고서,고화,도자기,미속품 등</t>
    <phoneticPr fontId="2" type="noConversion"/>
  </si>
  <si>
    <t>고산구곡도 외</t>
    <phoneticPr fontId="2" type="noConversion"/>
  </si>
  <si>
    <t>서울시문화재지정8</t>
    <phoneticPr fontId="2" type="noConversion"/>
  </si>
  <si>
    <t>뮤지엄 산(페이퍼갤러리)</t>
  </si>
  <si>
    <t>강원도 원주시 지정면 월송리 오크밸리 2길 260</t>
    <phoneticPr fontId="2" type="noConversion"/>
  </si>
  <si>
    <t>033-730-9000~1</t>
    <phoneticPr fontId="2" type="noConversion"/>
  </si>
  <si>
    <t>2013.05.16</t>
    <phoneticPr fontId="2" type="noConversion"/>
  </si>
  <si>
    <t>강원-사립12-2012-03호</t>
    <phoneticPr fontId="2" type="noConversion"/>
  </si>
  <si>
    <t>www.museumsan.org</t>
    <phoneticPr fontId="2" type="noConversion"/>
  </si>
  <si>
    <t>종이공예 및 전적류</t>
  </si>
  <si>
    <t>초조본 대방광불화엄경 주본 권제36</t>
    <phoneticPr fontId="2" type="noConversion"/>
  </si>
  <si>
    <t>국보1점, 보물8점, 서울시유형문화재 1점</t>
    <phoneticPr fontId="2" type="noConversion"/>
  </si>
  <si>
    <t>강원도민,경로,장애인,국가유공자,대학생,문화의 날(50%) 할인,예술인패스(20%)할인</t>
    <phoneticPr fontId="2" type="noConversion"/>
  </si>
  <si>
    <t>미취학아동</t>
  </si>
  <si>
    <t>평창군</t>
    <phoneticPr fontId="2" type="noConversion"/>
  </si>
  <si>
    <t>비엔나인형박물관</t>
    <phoneticPr fontId="2" type="noConversion"/>
  </si>
  <si>
    <t>강원도 평창군 대관령면 솔봉로 296</t>
    <phoneticPr fontId="2" type="noConversion"/>
  </si>
  <si>
    <t>033-333-3330</t>
    <phoneticPr fontId="2" type="noConversion"/>
  </si>
  <si>
    <t>2019.06.20</t>
    <phoneticPr fontId="2" type="noConversion"/>
  </si>
  <si>
    <t>2019.11.11</t>
    <phoneticPr fontId="2" type="noConversion"/>
  </si>
  <si>
    <t>강원-사립21-2019-05호</t>
    <phoneticPr fontId="2" type="noConversion"/>
  </si>
  <si>
    <t>www.viennadollmusuem.com</t>
    <phoneticPr fontId="2" type="noConversion"/>
  </si>
  <si>
    <t>PVC·도기류 인형, 피규어 등</t>
    <phoneticPr fontId="2" type="noConversion"/>
  </si>
  <si>
    <t>20~50%</t>
    <phoneticPr fontId="2" type="noConversion"/>
  </si>
  <si>
    <t>강원도민, 알펜시아, 하늘목장(30%)
대관령면 내 숙박시설 이용객(20%) 등</t>
    <phoneticPr fontId="2" type="noConversion"/>
  </si>
  <si>
    <t>장애인, 36개월 미만 유아, 국가유공자</t>
    <phoneticPr fontId="2" type="noConversion"/>
  </si>
  <si>
    <t>사립강원종합박물관</t>
    <phoneticPr fontId="2" type="noConversion"/>
  </si>
  <si>
    <t>강원도 삼척시 신기면 강원남부로 3016</t>
    <phoneticPr fontId="2" type="noConversion"/>
  </si>
  <si>
    <t>033-541-1523</t>
    <phoneticPr fontId="2" type="noConversion"/>
  </si>
  <si>
    <t>2004.10.04</t>
  </si>
  <si>
    <t>2017.09.22</t>
  </si>
  <si>
    <t>강원-사립12-2017-04호</t>
  </si>
  <si>
    <t>www.museum.gangwon.kr</t>
    <phoneticPr fontId="2" type="noConversion"/>
  </si>
  <si>
    <t>화석, 광물, 도자기, 금속공예, 옥, 목공예, 민속 등</t>
  </si>
  <si>
    <t>08:00-18:00</t>
    <phoneticPr fontId="2" type="noConversion"/>
  </si>
  <si>
    <t>약20%</t>
    <phoneticPr fontId="2" type="noConversion"/>
  </si>
  <si>
    <t>약30%</t>
    <phoneticPr fontId="2" type="noConversion"/>
  </si>
  <si>
    <t>지역주민, 유공자, 장애인</t>
    <phoneticPr fontId="2" type="noConversion"/>
  </si>
  <si>
    <t>미취학아동</t>
    <phoneticPr fontId="2" type="noConversion"/>
  </si>
  <si>
    <t>삼탄아트마인</t>
  </si>
  <si>
    <t>강원도 정선군 고한읍 함백산로 1445-44</t>
    <phoneticPr fontId="2" type="noConversion"/>
  </si>
  <si>
    <t>033-591-3001</t>
    <phoneticPr fontId="2" type="noConversion"/>
  </si>
  <si>
    <t>2013.05.24</t>
  </si>
  <si>
    <t>2016.11.14</t>
    <phoneticPr fontId="2" type="noConversion"/>
  </si>
  <si>
    <t>강원-사립13-2016-03호</t>
    <phoneticPr fontId="2" type="noConversion"/>
  </si>
  <si>
    <t>www.samtanartmine.com</t>
  </si>
  <si>
    <t>광업소 유물 ,원시미술품 등</t>
    <phoneticPr fontId="2" type="noConversion"/>
  </si>
  <si>
    <t>·정선, 태백지역민 및 광부출신
·복지카드 및 국가유공자</t>
    <phoneticPr fontId="2" type="noConversion"/>
  </si>
  <si>
    <t>만5세이하,고한읍주민</t>
    <phoneticPr fontId="2" type="noConversion"/>
  </si>
  <si>
    <t>손성목영화박물관</t>
  </si>
  <si>
    <t>강원도 강릉시 경포로 399</t>
  </si>
  <si>
    <t>033-655-1132</t>
  </si>
  <si>
    <t>2014.08.31</t>
    <phoneticPr fontId="2" type="noConversion"/>
  </si>
  <si>
    <t>2014.08.18</t>
  </si>
  <si>
    <t>강원-사립12-2014-02호</t>
  </si>
  <si>
    <t>www.filmmuseum.co.kr</t>
  </si>
  <si>
    <t>영사기,촬영기,라디오,TV</t>
  </si>
  <si>
    <t>경로, 장애인,군인,강릉시민</t>
  </si>
  <si>
    <t>36개월미만</t>
  </si>
  <si>
    <t>아라리인형의집 박물관</t>
    <phoneticPr fontId="2" type="noConversion"/>
  </si>
  <si>
    <t>강원도 정선군 북평면 명주내길 43-1</t>
    <phoneticPr fontId="2" type="noConversion"/>
  </si>
  <si>
    <t>033-563-9667</t>
    <phoneticPr fontId="2" type="noConversion"/>
  </si>
  <si>
    <t>2004.04.30</t>
  </si>
  <si>
    <t>www.arari.net</t>
  </si>
  <si>
    <t>인형,포스터,인형극관련물품 등</t>
    <phoneticPr fontId="2" type="noConversion"/>
  </si>
  <si>
    <t>복지카드 및 국가유공자 무료</t>
    <phoneticPr fontId="2" type="noConversion"/>
  </si>
  <si>
    <t>에디슨과학박물관</t>
  </si>
  <si>
    <t>강원도 강릉시 경포로 371번길 26</t>
  </si>
  <si>
    <t>033-655-1131</t>
  </si>
  <si>
    <t>1992.11.28</t>
    <phoneticPr fontId="2" type="noConversion"/>
  </si>
  <si>
    <t>2012.03.20</t>
  </si>
  <si>
    <t>강원-사립12-2012-01호</t>
  </si>
  <si>
    <t>www.edisonmuseum.kr</t>
  </si>
  <si>
    <t xml:space="preserve"> X </t>
  </si>
  <si>
    <t>에디슨발명품</t>
  </si>
  <si>
    <t>영월곤충박물관</t>
    <phoneticPr fontId="2" type="noConversion"/>
  </si>
  <si>
    <t>강원도 영월군 영월읍 동강로 716</t>
    <phoneticPr fontId="2" type="noConversion"/>
  </si>
  <si>
    <t>033-374-5888</t>
    <phoneticPr fontId="2" type="noConversion"/>
  </si>
  <si>
    <t>2002.05.05</t>
    <phoneticPr fontId="2" type="noConversion"/>
  </si>
  <si>
    <t>2013.08.05</t>
    <phoneticPr fontId="2" type="noConversion"/>
  </si>
  <si>
    <t>강원-사립12-2013-06호</t>
    <phoneticPr fontId="2" type="noConversion"/>
  </si>
  <si>
    <t>www.insectarium.co.kr</t>
    <phoneticPr fontId="2" type="noConversion"/>
  </si>
  <si>
    <t>표본,화석,생물</t>
    <phoneticPr fontId="2" type="noConversion"/>
  </si>
  <si>
    <t>군민, 65세이상</t>
    <phoneticPr fontId="2" type="noConversion"/>
  </si>
  <si>
    <t>장애인, 국가유공자</t>
    <phoneticPr fontId="2" type="noConversion"/>
  </si>
  <si>
    <t>영월미디어기자박물관</t>
    <phoneticPr fontId="2" type="noConversion"/>
  </si>
  <si>
    <t>강원도 영월군 한반도면 서강로 1094</t>
    <phoneticPr fontId="2" type="noConversion"/>
  </si>
  <si>
    <t>033-372-1094</t>
    <phoneticPr fontId="2" type="noConversion"/>
  </si>
  <si>
    <t>2012.05.24</t>
    <phoneticPr fontId="10" type="noConversion"/>
  </si>
  <si>
    <t>강원-사립12-2012-14호</t>
    <phoneticPr fontId="2" type="noConversion"/>
  </si>
  <si>
    <t>café.daum.net/ywmm</t>
    <phoneticPr fontId="10" type="noConversion"/>
  </si>
  <si>
    <t>도서 및 취재용품, 사진등</t>
    <phoneticPr fontId="2" type="noConversion"/>
  </si>
  <si>
    <t>장애 2급이상, 5세미만</t>
    <phoneticPr fontId="2" type="noConversion"/>
  </si>
  <si>
    <t>영월아프리카미술박물관</t>
    <phoneticPr fontId="2" type="noConversion"/>
  </si>
  <si>
    <t>강원도 영월군 김삿갓면 영월동로 1107-1</t>
    <phoneticPr fontId="2" type="noConversion"/>
  </si>
  <si>
    <t>033-372-3229</t>
    <phoneticPr fontId="2" type="noConversion"/>
  </si>
  <si>
    <t>2009.05.19</t>
    <phoneticPr fontId="2" type="noConversion"/>
  </si>
  <si>
    <t>2010.02.03</t>
    <phoneticPr fontId="2" type="noConversion"/>
  </si>
  <si>
    <t>강원-사립12-2010-02호</t>
    <phoneticPr fontId="2" type="noConversion"/>
  </si>
  <si>
    <t>www.aamy.kr</t>
  </si>
  <si>
    <t>공용</t>
    <phoneticPr fontId="2" type="noConversion"/>
  </si>
  <si>
    <t>나무, 청동, 장신구 등</t>
    <phoneticPr fontId="2" type="noConversion"/>
  </si>
  <si>
    <t>영월종교미술박물관</t>
    <phoneticPr fontId="2" type="noConversion"/>
  </si>
  <si>
    <t>강원도 영월군 북면 시루산길 122-2</t>
    <phoneticPr fontId="2" type="noConversion"/>
  </si>
  <si>
    <t>033-378-0153</t>
    <phoneticPr fontId="2" type="noConversion"/>
  </si>
  <si>
    <t>2009.11.02</t>
    <phoneticPr fontId="2" type="noConversion"/>
  </si>
  <si>
    <t>강원-사립12-2012-16호</t>
    <phoneticPr fontId="2" type="noConversion"/>
  </si>
  <si>
    <t>목조각, 석조각, 브론즈 등</t>
    <phoneticPr fontId="2" type="noConversion"/>
  </si>
  <si>
    <t>09:00 -17:00</t>
    <phoneticPr fontId="2" type="noConversion"/>
  </si>
  <si>
    <t>장애 2급이상</t>
    <phoneticPr fontId="2" type="noConversion"/>
  </si>
  <si>
    <t>영월초등교육박물관</t>
    <phoneticPr fontId="2" type="noConversion"/>
  </si>
  <si>
    <t>강원도 영월군 북면 밤재로 7</t>
    <phoneticPr fontId="2" type="noConversion"/>
  </si>
  <si>
    <t>033-375-1223</t>
    <phoneticPr fontId="2" type="noConversion"/>
  </si>
  <si>
    <t>강원-사립12-2012-13호</t>
    <phoneticPr fontId="2" type="noConversion"/>
  </si>
  <si>
    <t>고서류, 사진 등</t>
  </si>
  <si>
    <t>영월화석박물관</t>
    <phoneticPr fontId="2" type="noConversion"/>
  </si>
  <si>
    <t>강원도 영월군 주천면 평창강로 139</t>
    <phoneticPr fontId="2" type="noConversion"/>
  </si>
  <si>
    <t>033-375-0088</t>
    <phoneticPr fontId="2" type="noConversion"/>
  </si>
  <si>
    <t>2007.12.08</t>
    <phoneticPr fontId="2" type="noConversion"/>
  </si>
  <si>
    <t>강원-사립12-2009-02호</t>
    <phoneticPr fontId="2" type="noConversion"/>
  </si>
  <si>
    <t>화석</t>
    <phoneticPr fontId="2" type="noConversion"/>
  </si>
  <si>
    <t>왕조실록의궤박물관</t>
  </si>
  <si>
    <t>강원도 평창군진부면오대산로176</t>
    <phoneticPr fontId="2" type="noConversion"/>
  </si>
  <si>
    <t>033-339-7000</t>
  </si>
  <si>
    <t>2019.10.11</t>
  </si>
  <si>
    <t>2019.10.10</t>
  </si>
  <si>
    <t>강원-사립12-2019-02호</t>
    <phoneticPr fontId="2" type="noConversion"/>
  </si>
  <si>
    <t>www.wjsum.kr</t>
  </si>
  <si>
    <t>조선왕조실록 및 의궤, 평창월정사밀부 및 참봉교지 등</t>
  </si>
  <si>
    <t xml:space="preserve">평창월정사 밀부          오대산사고 등록 </t>
  </si>
  <si>
    <t>문화재자료 2점</t>
  </si>
  <si>
    <t>원주허브팜식물박물관</t>
  </si>
  <si>
    <t>강원도 원주시 마장2길33</t>
    <phoneticPr fontId="2" type="noConversion"/>
  </si>
  <si>
    <t>033-762-3113</t>
  </si>
  <si>
    <t>2008.05.10</t>
    <phoneticPr fontId="2" type="noConversion"/>
  </si>
  <si>
    <t>2008.05.13</t>
    <phoneticPr fontId="2" type="noConversion"/>
  </si>
  <si>
    <t>강원-사립12-2008-02호</t>
    <phoneticPr fontId="2" type="noConversion"/>
  </si>
  <si>
    <t>www.wonjuherb.com</t>
  </si>
  <si>
    <t>야생화,나무,허브등식물</t>
    <phoneticPr fontId="2" type="noConversion"/>
  </si>
  <si>
    <t>10:00-일몰시까지</t>
  </si>
  <si>
    <t>지역주민1,000원씩</t>
  </si>
  <si>
    <t>36개월미만어린이</t>
  </si>
  <si>
    <t>월정사성보박물관</t>
  </si>
  <si>
    <t>1999.10.13</t>
  </si>
  <si>
    <t>강원-사립12-2000-01호</t>
    <phoneticPr fontId="2" type="noConversion"/>
  </si>
  <si>
    <t>www.wjssm.kr</t>
  </si>
  <si>
    <t>1,000여권</t>
  </si>
  <si>
    <t>불화,불상,전적 등</t>
  </si>
  <si>
    <t>상원사중창권선문 등</t>
  </si>
  <si>
    <t xml:space="preserve">국보2점, 보물52점, 유형문화재24건, 문화재자료 26점, 중요민속문화재 1점, 등록문화재 3점 </t>
  </si>
  <si>
    <t>09:30-17:00
09:30-18:00</t>
    <phoneticPr fontId="2" type="noConversion"/>
  </si>
  <si>
    <t>인도미술박물관</t>
    <phoneticPr fontId="2" type="noConversion"/>
  </si>
  <si>
    <t>강원도 영월군 주천면 송학주천로 899-6</t>
    <phoneticPr fontId="2" type="noConversion"/>
  </si>
  <si>
    <t>033-375-2883</t>
    <phoneticPr fontId="2" type="noConversion"/>
  </si>
  <si>
    <t>2012.05.26</t>
    <phoneticPr fontId="2" type="noConversion"/>
  </si>
  <si>
    <t>강원-사립12-2012-15호</t>
    <phoneticPr fontId="2" type="noConversion"/>
  </si>
  <si>
    <t>blog.naver.com/indianart</t>
  </si>
  <si>
    <t>회화, 조각, 공예품</t>
  </si>
  <si>
    <t>장애 2급이상, 마을주민</t>
    <phoneticPr fontId="2" type="noConversion"/>
  </si>
  <si>
    <t>정동진시간박물관</t>
  </si>
  <si>
    <t>강원도 강릉시 강동면 헌화로 990-1</t>
    <phoneticPr fontId="2" type="noConversion"/>
  </si>
  <si>
    <t>033-645-4540</t>
  </si>
  <si>
    <t>2013.07.03</t>
  </si>
  <si>
    <t>2013.03.12</t>
  </si>
  <si>
    <t>강원-사립12-2013-01호</t>
    <phoneticPr fontId="2" type="noConversion"/>
  </si>
  <si>
    <t>https://timemuseum.org</t>
  </si>
  <si>
    <t>시계작품 등</t>
  </si>
  <si>
    <t>20</t>
    <phoneticPr fontId="2" type="noConversion"/>
  </si>
  <si>
    <t>50</t>
    <phoneticPr fontId="2" type="noConversion"/>
  </si>
  <si>
    <t>경로, 장애, 국가유공자</t>
  </si>
  <si>
    <t>49개월 미만 유아 무료</t>
  </si>
  <si>
    <t>조선민화박물관</t>
    <phoneticPr fontId="2" type="noConversion"/>
  </si>
  <si>
    <t>강원도 영월군 김삿갓면 김삿갓로 432-10</t>
    <phoneticPr fontId="2" type="noConversion"/>
  </si>
  <si>
    <t>033-375-6100</t>
    <phoneticPr fontId="2" type="noConversion"/>
  </si>
  <si>
    <t>2000.07.29</t>
    <phoneticPr fontId="2" type="noConversion"/>
  </si>
  <si>
    <t>2007.07.16</t>
    <phoneticPr fontId="2" type="noConversion"/>
  </si>
  <si>
    <t>강원-사립12-2007-10호</t>
    <phoneticPr fontId="2" type="noConversion"/>
  </si>
  <si>
    <t>www.minhwa.co.kr</t>
  </si>
  <si>
    <t>민화 및 기타</t>
  </si>
  <si>
    <t>참소리축음기박물관</t>
  </si>
  <si>
    <t>강원도 강릉시 경포로 393</t>
  </si>
  <si>
    <t>033-655-1130</t>
  </si>
  <si>
    <t>1993.02.11</t>
    <phoneticPr fontId="2" type="noConversion"/>
  </si>
  <si>
    <t>강원-사립12-1993-01호</t>
  </si>
  <si>
    <t>축음기,뮤직박스</t>
  </si>
  <si>
    <t>책과인쇄박물관</t>
    <phoneticPr fontId="2" type="noConversion"/>
  </si>
  <si>
    <t>강원도 춘천시 신동면 풍류1길 156</t>
    <phoneticPr fontId="2" type="noConversion"/>
  </si>
  <si>
    <t>033-264-9923</t>
    <phoneticPr fontId="2" type="noConversion"/>
  </si>
  <si>
    <t>2015.07.14</t>
    <phoneticPr fontId="2" type="noConversion"/>
  </si>
  <si>
    <t>2019.10.14</t>
    <phoneticPr fontId="2" type="noConversion"/>
  </si>
  <si>
    <t>강원-사립12-2019-03호</t>
    <phoneticPr fontId="2" type="noConversion"/>
  </si>
  <si>
    <t>www.mobapkorea.com</t>
  </si>
  <si>
    <t xml:space="preserve">금속, 지류,나무 </t>
    <phoneticPr fontId="2" type="noConversion"/>
  </si>
  <si>
    <t>장애인, 군인, 국가유공자</t>
    <phoneticPr fontId="2" type="noConversion"/>
  </si>
  <si>
    <t xml:space="preserve">어린이 과학동아 기자단 </t>
    <phoneticPr fontId="2" type="noConversion"/>
  </si>
  <si>
    <t>치악산고판화박물관</t>
    <phoneticPr fontId="2" type="noConversion"/>
  </si>
  <si>
    <t>강원도 원주시 신림면 물안길62</t>
    <phoneticPr fontId="2" type="noConversion"/>
  </si>
  <si>
    <t>033-761-7885</t>
    <phoneticPr fontId="2" type="noConversion"/>
  </si>
  <si>
    <t>2003.06.20</t>
    <phoneticPr fontId="2" type="noConversion"/>
  </si>
  <si>
    <t>2004.07.01</t>
    <phoneticPr fontId="2" type="noConversion"/>
  </si>
  <si>
    <t>강원-사립12-2004-01호</t>
    <phoneticPr fontId="2" type="noConversion"/>
  </si>
  <si>
    <t>www.gopanhwa.com</t>
  </si>
  <si>
    <t>판화, 미술, 고서 등</t>
    <phoneticPr fontId="2" type="noConversion"/>
  </si>
  <si>
    <t>강원도지정문화재7점</t>
  </si>
  <si>
    <t>노인,장애인,군인 등</t>
  </si>
  <si>
    <t>5세 미만 유아, 장애인(1~3급) 등</t>
  </si>
  <si>
    <t>피노키오박물관</t>
  </si>
  <si>
    <t>강원도 강릉시 강동면 율곡로 1441</t>
    <phoneticPr fontId="2" type="noConversion"/>
  </si>
  <si>
    <t>033-644-9411</t>
  </si>
  <si>
    <t>2011.10.06</t>
  </si>
  <si>
    <t>2014.01.24</t>
    <phoneticPr fontId="2" type="noConversion"/>
  </si>
  <si>
    <t>강원-사립12-2014-01호</t>
  </si>
  <si>
    <t>wwwmuseumhaslla.om</t>
  </si>
  <si>
    <t>마리오네트, 조각, 회화, 설치작품</t>
  </si>
  <si>
    <t>횡성군</t>
    <phoneticPr fontId="2" type="noConversion"/>
  </si>
  <si>
    <t>한얼문예박물관</t>
    <phoneticPr fontId="2" type="noConversion"/>
  </si>
  <si>
    <t>강원도 횡성군 우천면 경강로 2885-2</t>
    <phoneticPr fontId="2" type="noConversion"/>
  </si>
  <si>
    <t>033-345-0151</t>
    <phoneticPr fontId="2" type="noConversion"/>
  </si>
  <si>
    <t>2008.04.18</t>
    <phoneticPr fontId="2" type="noConversion"/>
  </si>
  <si>
    <t>2008.01.28</t>
    <phoneticPr fontId="2" type="noConversion"/>
  </si>
  <si>
    <t>강원-사립12-2008-01호</t>
    <phoneticPr fontId="2" type="noConversion"/>
  </si>
  <si>
    <t>blog.naver.com/hemuseum</t>
  </si>
  <si>
    <t xml:space="preserve">고문서,고화,수석,조각,금속, 토도, 
도자기,서화탁본,민속품,악기 등 </t>
    <phoneticPr fontId="2" type="noConversion"/>
  </si>
  <si>
    <t>호안다구박물관</t>
    <phoneticPr fontId="2" type="noConversion"/>
  </si>
  <si>
    <t>강원도 영월군 김삿갓면 내리계곡로 1088</t>
    <phoneticPr fontId="2" type="noConversion"/>
  </si>
  <si>
    <t>033-378-5779</t>
    <phoneticPr fontId="2" type="noConversion"/>
  </si>
  <si>
    <t>2007.12.15</t>
    <phoneticPr fontId="10" type="noConversion"/>
  </si>
  <si>
    <t>강원-사립12-2010-03호</t>
    <phoneticPr fontId="2" type="noConversion"/>
  </si>
  <si>
    <t>1회/년</t>
  </si>
  <si>
    <t>찻잔, 주자류</t>
  </si>
  <si>
    <t>장애 2급이상, 지역아동센터, 국가유공자</t>
    <phoneticPr fontId="2" type="noConversion"/>
  </si>
  <si>
    <t>호야지리박물관</t>
    <phoneticPr fontId="2" type="noConversion"/>
  </si>
  <si>
    <t>강원도 영월군 무릉도원면 무릉법흥로 303</t>
    <phoneticPr fontId="2" type="noConversion"/>
  </si>
  <si>
    <t>033-372-8872</t>
    <phoneticPr fontId="2" type="noConversion"/>
  </si>
  <si>
    <t>2007.05.04</t>
    <phoneticPr fontId="2" type="noConversion"/>
  </si>
  <si>
    <t>2008.12.08</t>
    <phoneticPr fontId="2" type="noConversion"/>
  </si>
  <si>
    <t>강원-사립12-2008-03호</t>
    <phoneticPr fontId="2" type="noConversion"/>
  </si>
  <si>
    <t>www.geomuseum.co.kr</t>
  </si>
  <si>
    <t>고지도, 고서, 표본 등</t>
  </si>
  <si>
    <t>장애 2급이상, 3세이하</t>
    <phoneticPr fontId="2" type="noConversion"/>
  </si>
  <si>
    <t>환희컵박물관</t>
  </si>
  <si>
    <t>강원도 강릉시 해안로 10</t>
  </si>
  <si>
    <t>033-661-3413</t>
  </si>
  <si>
    <t>2013.04.01</t>
    <phoneticPr fontId="2" type="noConversion"/>
  </si>
  <si>
    <t>2013.6.11</t>
  </si>
  <si>
    <t>강원-사립12-2013-03호</t>
    <phoneticPr fontId="2" type="noConversion"/>
  </si>
  <si>
    <t>www.cupmuseum.org</t>
  </si>
  <si>
    <t>2/1년</t>
  </si>
  <si>
    <t>컵, pot, plate, 휘겨린</t>
  </si>
  <si>
    <t>경로, 국가유공자, 장애인</t>
    <phoneticPr fontId="2" type="noConversion"/>
  </si>
  <si>
    <t>36개월미민</t>
    <phoneticPr fontId="2" type="noConversion"/>
  </si>
  <si>
    <t>국가유공자 장애인</t>
  </si>
  <si>
    <t>LISEUM세계민족악기전시관</t>
  </si>
  <si>
    <t>강원도 춘천시 남산면 남이섬길 1</t>
    <phoneticPr fontId="2" type="noConversion"/>
  </si>
  <si>
    <t>031-580-8016</t>
    <phoneticPr fontId="2" type="noConversion"/>
  </si>
  <si>
    <t>2004.12.01</t>
    <phoneticPr fontId="2" type="noConversion"/>
  </si>
  <si>
    <t>2010.7.28</t>
    <phoneticPr fontId="2" type="noConversion"/>
  </si>
  <si>
    <t>강원-사립12-2010-04호</t>
    <phoneticPr fontId="2" type="noConversion"/>
  </si>
  <si>
    <t>https://blog.naver.com/exhibitionnae</t>
  </si>
  <si>
    <t>악기, 기악면</t>
    <phoneticPr fontId="2" type="noConversion"/>
  </si>
  <si>
    <t>고려궁박물관</t>
    <phoneticPr fontId="2" type="noConversion"/>
  </si>
  <si>
    <t>강원도 평창군 대관령면 올림픽로 1169</t>
    <phoneticPr fontId="2" type="noConversion"/>
  </si>
  <si>
    <t>033-336-1111</t>
    <phoneticPr fontId="2" type="noConversion"/>
  </si>
  <si>
    <t>2016.01.01</t>
    <phoneticPr fontId="2" type="noConversion"/>
  </si>
  <si>
    <t>2017.07.27</t>
    <phoneticPr fontId="2" type="noConversion"/>
  </si>
  <si>
    <t>강원-사립21-2017-02호</t>
    <phoneticPr fontId="2" type="noConversion"/>
  </si>
  <si>
    <t>http://www.koreapalace.co.kr/</t>
    <phoneticPr fontId="2" type="noConversion"/>
  </si>
  <si>
    <t xml:space="preserve">회화, 금속, 토기  등 </t>
    <phoneticPr fontId="2" type="noConversion"/>
  </si>
  <si>
    <t>고려청자 등</t>
    <phoneticPr fontId="2" type="noConversion"/>
  </si>
  <si>
    <t>주요민속자료20점, 중요민속자료5점
중요민속자료5점
중요민속자료5점</t>
    <phoneticPr fontId="2" type="noConversion"/>
  </si>
  <si>
    <t>인제스피디움 클래식카 박물관</t>
  </si>
  <si>
    <t>강원도 인제군 기린면 상하답로 130</t>
  </si>
  <si>
    <t>1644-3366</t>
  </si>
  <si>
    <t>2018.01.29</t>
  </si>
  <si>
    <t>강원-사립12-2018-01호</t>
    <phoneticPr fontId="2" type="noConversion"/>
  </si>
  <si>
    <t>https://www.speedium.co.kr/</t>
  </si>
  <si>
    <t>2~3회/년</t>
  </si>
  <si>
    <t>자동차, 미니카다이캐스트, 미술품 등</t>
  </si>
  <si>
    <t>36개월미만무료</t>
  </si>
  <si>
    <t>투숙객, 지역주민, 장애인, 군인, 
국가유공자 등</t>
  </si>
  <si>
    <t>금강산자연사박물관(휴관)</t>
    <phoneticPr fontId="2" type="noConversion"/>
  </si>
  <si>
    <t>강원도 고성군 현내면 동해대로 7961</t>
    <phoneticPr fontId="2" type="noConversion"/>
  </si>
  <si>
    <t>033-681-1800</t>
  </si>
  <si>
    <t>2003.04.06</t>
    <phoneticPr fontId="2" type="noConversion"/>
  </si>
  <si>
    <t>치악민속박물관(휴관)</t>
    <phoneticPr fontId="2" type="noConversion"/>
  </si>
  <si>
    <t>강원도 원주시 고문골길 113</t>
    <phoneticPr fontId="2" type="noConversion"/>
  </si>
  <si>
    <t>033-747-6956</t>
  </si>
  <si>
    <t>1996.06.07</t>
  </si>
  <si>
    <t>1997.06.04</t>
    <phoneticPr fontId="2" type="noConversion"/>
  </si>
  <si>
    <t>강원-사립12-1997-106호</t>
    <phoneticPr fontId="2" type="noConversion"/>
  </si>
  <si>
    <t>자기, 민속품, 고서 등</t>
  </si>
  <si>
    <t>65세이상 무료</t>
  </si>
  <si>
    <t>65세이상</t>
  </si>
  <si>
    <t>강아지숲 박물관</t>
    <phoneticPr fontId="2" type="noConversion"/>
  </si>
  <si>
    <t>강원도 춘천시 남산면 충효로 437</t>
    <phoneticPr fontId="2" type="noConversion"/>
  </si>
  <si>
    <t>033-913-1400</t>
    <phoneticPr fontId="2" type="noConversion"/>
  </si>
  <si>
    <t>2020.11.16</t>
    <phoneticPr fontId="2" type="noConversion"/>
  </si>
  <si>
    <t>2020.09.29</t>
    <phoneticPr fontId="2" type="noConversion"/>
  </si>
  <si>
    <t>강원-사립12-2020-01호</t>
    <phoneticPr fontId="2" type="noConversion"/>
  </si>
  <si>
    <t>http://dforest.co.kr/</t>
  </si>
  <si>
    <t>우표, 도서, 용품 등</t>
    <phoneticPr fontId="2" type="noConversion"/>
  </si>
  <si>
    <t>300일이상</t>
    <phoneticPr fontId="2" type="noConversion"/>
  </si>
  <si>
    <t>디자인씽킹뮤지엄</t>
    <phoneticPr fontId="2" type="noConversion"/>
  </si>
  <si>
    <t>강원도 강릉시 구정면 정등로 130</t>
    <phoneticPr fontId="2" type="noConversion"/>
  </si>
  <si>
    <t>033-823-2700~1</t>
    <phoneticPr fontId="2" type="noConversion"/>
  </si>
  <si>
    <t>2015.07.09</t>
  </si>
  <si>
    <t>강원-사립12-2015-64호</t>
    <phoneticPr fontId="2" type="noConversion"/>
  </si>
  <si>
    <t>designthinkingmuseum.com</t>
  </si>
  <si>
    <t>10대 이상</t>
    <phoneticPr fontId="2" type="noConversion"/>
  </si>
  <si>
    <t>저울, 고가구, 토기, 서체 등</t>
    <phoneticPr fontId="2" type="noConversion"/>
  </si>
  <si>
    <t>군인 10%할인</t>
    <phoneticPr fontId="2" type="noConversion"/>
  </si>
  <si>
    <t xml:space="preserve">경로, 장애인, 5세미만 </t>
    <phoneticPr fontId="2" type="noConversion"/>
  </si>
  <si>
    <t>군인 10%할인</t>
  </si>
  <si>
    <t>강원 사립 총계</t>
    <phoneticPr fontId="2" type="noConversion"/>
  </si>
  <si>
    <t>가톨릭관동대학교박물관</t>
    <phoneticPr fontId="2" type="noConversion"/>
  </si>
  <si>
    <t>강원도 강릉시 범일로 579번길 24</t>
    <phoneticPr fontId="2" type="noConversion"/>
  </si>
  <si>
    <t>033-649-7851</t>
    <phoneticPr fontId="2" type="noConversion"/>
  </si>
  <si>
    <t>1976.04.10</t>
    <phoneticPr fontId="2" type="noConversion"/>
  </si>
  <si>
    <t>강원-대학12-2001-02호</t>
    <phoneticPr fontId="2" type="noConversion"/>
  </si>
  <si>
    <t>http://museum.cku.ac.kr/</t>
    <phoneticPr fontId="2" type="noConversion"/>
  </si>
  <si>
    <t>고고, 역사, 민속품, 고문서, 서화, 탁본 등</t>
    <phoneticPr fontId="2" type="noConversion"/>
  </si>
  <si>
    <t>강릉원주대학교 박물관</t>
    <phoneticPr fontId="2" type="noConversion"/>
  </si>
  <si>
    <t>강원도 강릉시 죽헌길 7</t>
    <phoneticPr fontId="2" type="noConversion"/>
  </si>
  <si>
    <t>033-640-2596</t>
    <phoneticPr fontId="2" type="noConversion"/>
  </si>
  <si>
    <t>1979.03.01</t>
    <phoneticPr fontId="2" type="noConversion"/>
  </si>
  <si>
    <t>강원-대학12-2000-164호
(강원-대학12-2000-03호)</t>
    <phoneticPr fontId="2" type="noConversion"/>
  </si>
  <si>
    <t>http://museum.gwnu.ac.kr</t>
    <phoneticPr fontId="2" type="noConversion"/>
  </si>
  <si>
    <t>발굴매장문화재 및 민속자료</t>
    <phoneticPr fontId="2" type="noConversion"/>
  </si>
  <si>
    <t>강원대학교 중앙박물관</t>
    <phoneticPr fontId="2" type="noConversion"/>
  </si>
  <si>
    <t>강원도 춘천시 강원대학길 1</t>
    <phoneticPr fontId="2" type="noConversion"/>
  </si>
  <si>
    <t>033-250-8077</t>
    <phoneticPr fontId="2" type="noConversion"/>
  </si>
  <si>
    <t>1979.05.01</t>
    <phoneticPr fontId="2" type="noConversion"/>
  </si>
  <si>
    <t>강원-대학12-2001-01호</t>
    <phoneticPr fontId="2" type="noConversion"/>
  </si>
  <si>
    <t>http://museum.kangwon.ac.kr</t>
  </si>
  <si>
    <t>학교시설공유</t>
    <phoneticPr fontId="2" type="noConversion"/>
  </si>
  <si>
    <t>고고, 민속유물 등</t>
    <phoneticPr fontId="2" type="noConversion"/>
  </si>
  <si>
    <t>윤희순 의병가사집</t>
    <phoneticPr fontId="2" type="noConversion"/>
  </si>
  <si>
    <t>코로나휴관</t>
    <phoneticPr fontId="2" type="noConversion"/>
  </si>
  <si>
    <t>연세대학교 원주박물관</t>
    <phoneticPr fontId="2" type="noConversion"/>
  </si>
  <si>
    <t>강원도 원주시 연세대길1</t>
    <phoneticPr fontId="2" type="noConversion"/>
  </si>
  <si>
    <t>033-760-2732</t>
  </si>
  <si>
    <t>2001.05.31</t>
    <phoneticPr fontId="2" type="noConversion"/>
  </si>
  <si>
    <t>강원-대학11-2005-01호</t>
    <phoneticPr fontId="2" type="noConversion"/>
  </si>
  <si>
    <t>ywmuseum.yonsei.ac.kr/</t>
    <phoneticPr fontId="2" type="noConversion"/>
  </si>
  <si>
    <t>144점</t>
    <phoneticPr fontId="2" type="noConversion"/>
  </si>
  <si>
    <t xml:space="preserve">강원 </t>
    <phoneticPr fontId="2" type="noConversion"/>
  </si>
  <si>
    <t xml:space="preserve">대학 </t>
    <phoneticPr fontId="2" type="noConversion"/>
  </si>
  <si>
    <t>한림대학교박물관</t>
    <phoneticPr fontId="2" type="noConversion"/>
  </si>
  <si>
    <t>강원도 춘천시 한림대학길 1</t>
    <phoneticPr fontId="2" type="noConversion"/>
  </si>
  <si>
    <t>033-248-2851</t>
    <phoneticPr fontId="2" type="noConversion"/>
  </si>
  <si>
    <t>1988.05.18</t>
    <phoneticPr fontId="2" type="noConversion"/>
  </si>
  <si>
    <t>강원-대학12-2016-01호</t>
    <phoneticPr fontId="2" type="noConversion"/>
  </si>
  <si>
    <t>museum.hallym.ac.kr</t>
  </si>
  <si>
    <t>학교시설 공유</t>
    <phoneticPr fontId="2" type="noConversion"/>
  </si>
  <si>
    <t>금속, 토도,  서화 등</t>
    <phoneticPr fontId="2" type="noConversion"/>
  </si>
  <si>
    <t>강원 대학 총계</t>
    <phoneticPr fontId="2" type="noConversion"/>
  </si>
  <si>
    <t>강원 총계</t>
    <phoneticPr fontId="2" type="noConversion"/>
  </si>
  <si>
    <t>충북</t>
    <phoneticPr fontId="2" type="noConversion"/>
  </si>
  <si>
    <t>청주시</t>
    <phoneticPr fontId="2" type="noConversion"/>
  </si>
  <si>
    <t>국립청주박물관</t>
    <phoneticPr fontId="2" type="noConversion"/>
  </si>
  <si>
    <t>충청북도 청주시 상당구 명암로 143</t>
    <phoneticPr fontId="2" type="noConversion"/>
  </si>
  <si>
    <t>043-229-6300</t>
    <phoneticPr fontId="2" type="noConversion"/>
  </si>
  <si>
    <t>1987.08.17</t>
    <phoneticPr fontId="2" type="noConversion"/>
  </si>
  <si>
    <t>2016.03.16</t>
    <phoneticPr fontId="2" type="noConversion"/>
  </si>
  <si>
    <t>국립11-2016-06호</t>
    <phoneticPr fontId="2" type="noConversion"/>
  </si>
  <si>
    <t>https://cheongju.museum.go.kr</t>
    <phoneticPr fontId="2" type="noConversion"/>
  </si>
  <si>
    <t>금속품, 도토기, 고서, 서화 등</t>
  </si>
  <si>
    <t>계유명전씨아미타불비상 등</t>
    <phoneticPr fontId="2" type="noConversion"/>
  </si>
  <si>
    <t>국보1점, 보물16점,
지방유형문화재 등 19점</t>
    <phoneticPr fontId="2" type="noConversion"/>
  </si>
  <si>
    <t>공군박물관</t>
  </si>
  <si>
    <t>충청북도 청주시 상당구 남일면 단재로 635</t>
  </si>
  <si>
    <t>043-290-6072</t>
  </si>
  <si>
    <t>1979.03.22</t>
    <phoneticPr fontId="2" type="noConversion"/>
  </si>
  <si>
    <t>국립12-2012-08호</t>
  </si>
  <si>
    <t>www.afa.ac.kr/museum</t>
  </si>
  <si>
    <t>중앙/개별병용</t>
  </si>
  <si>
    <t>50 / 3000㎡</t>
  </si>
  <si>
    <t>항공기 등</t>
  </si>
  <si>
    <t>부활호, L-4연락기, F-51D무스탕, T-6 건국기, 6.25 전쟁 군사 기록물</t>
  </si>
  <si>
    <t>10종 12점</t>
  </si>
  <si>
    <t>09:00-16:20</t>
  </si>
  <si>
    <t>충북 국립 총계</t>
    <phoneticPr fontId="2" type="noConversion"/>
  </si>
  <si>
    <t>감우재전승기념관</t>
  </si>
  <si>
    <t>충청북도 음성군 음성읍 생음대로 594</t>
    <phoneticPr fontId="2" type="noConversion"/>
  </si>
  <si>
    <t>043-871-5930</t>
  </si>
  <si>
    <t>2003.11.07</t>
    <phoneticPr fontId="2" type="noConversion"/>
  </si>
  <si>
    <t>www.eumseong.go.kr</t>
  </si>
  <si>
    <t>6.25전쟁 관련 유물(국군, 인민군)</t>
  </si>
  <si>
    <t>영동군</t>
    <phoneticPr fontId="2" type="noConversion"/>
  </si>
  <si>
    <t>난계국악박물관</t>
    <phoneticPr fontId="2" type="noConversion"/>
  </si>
  <si>
    <t>충청북도 영동군 심천면 국악로 9</t>
    <phoneticPr fontId="2" type="noConversion"/>
  </si>
  <si>
    <t>043-740-3886</t>
    <phoneticPr fontId="2" type="noConversion"/>
  </si>
  <si>
    <t>2000.09.23</t>
    <phoneticPr fontId="2" type="noConversion"/>
  </si>
  <si>
    <t>2001.07.28</t>
    <phoneticPr fontId="2" type="noConversion"/>
  </si>
  <si>
    <t>충북-공립21-2000-01호</t>
    <phoneticPr fontId="2" type="noConversion"/>
  </si>
  <si>
    <t>https://www.yd21.go.kr/gugak/html/sub02/020201.html</t>
    <phoneticPr fontId="2" type="noConversion"/>
  </si>
  <si>
    <t>국악기 등</t>
    <phoneticPr fontId="2" type="noConversion"/>
  </si>
  <si>
    <t>~6세, 65세이상, 장애인 등</t>
    <phoneticPr fontId="2" type="noConversion"/>
  </si>
  <si>
    <t>농업역사박물관</t>
  </si>
  <si>
    <t>충청북도 괴산군 괴산읍 충민로 검승1길 6</t>
    <phoneticPr fontId="2" type="noConversion"/>
  </si>
  <si>
    <t>043-830-2684</t>
  </si>
  <si>
    <t>2015.01.01</t>
    <phoneticPr fontId="2" type="noConversion"/>
  </si>
  <si>
    <t>미등록</t>
    <phoneticPr fontId="24" type="noConversion"/>
  </si>
  <si>
    <t>http://www.goesan.go.kr/museum</t>
    <phoneticPr fontId="24" type="noConversion"/>
  </si>
  <si>
    <t>X</t>
    <phoneticPr fontId="24" type="noConversion"/>
  </si>
  <si>
    <t>고문서,민속품등</t>
    <phoneticPr fontId="2" type="noConversion"/>
  </si>
  <si>
    <t>보은군</t>
    <phoneticPr fontId="2" type="noConversion"/>
  </si>
  <si>
    <t>보은향토민속자료전시관</t>
    <phoneticPr fontId="2" type="noConversion"/>
  </si>
  <si>
    <t>충청북도 보은군 보은읍 군청길 38</t>
    <phoneticPr fontId="2" type="noConversion"/>
  </si>
  <si>
    <t>043-540-3408</t>
    <phoneticPr fontId="2" type="noConversion"/>
  </si>
  <si>
    <t>1995.10.21</t>
    <phoneticPr fontId="2" type="noConversion"/>
  </si>
  <si>
    <t>솔향공원 소나무전시관</t>
    <phoneticPr fontId="2" type="noConversion"/>
  </si>
  <si>
    <t>충청북도 보은군 속리산면 속리산로 600</t>
    <phoneticPr fontId="2" type="noConversion"/>
  </si>
  <si>
    <t>043-540-3774</t>
    <phoneticPr fontId="2" type="noConversion"/>
  </si>
  <si>
    <t>2007.05.01</t>
    <phoneticPr fontId="10" type="noConversion"/>
  </si>
  <si>
    <t>민속품 등</t>
    <phoneticPr fontId="10" type="noConversion"/>
  </si>
  <si>
    <t>단양군</t>
    <phoneticPr fontId="2" type="noConversion"/>
  </si>
  <si>
    <t>수양개선사유물전시관</t>
    <phoneticPr fontId="2" type="noConversion"/>
  </si>
  <si>
    <t>충청북도 단양군 적성면 수양개유적로390</t>
    <phoneticPr fontId="2" type="noConversion"/>
  </si>
  <si>
    <t>043-423-8502</t>
    <phoneticPr fontId="2" type="noConversion"/>
  </si>
  <si>
    <t>2006.07.25</t>
    <phoneticPr fontId="2" type="noConversion"/>
  </si>
  <si>
    <t xml:space="preserve">www.danyang.go.kr/suyanggae </t>
    <phoneticPr fontId="2" type="noConversion"/>
  </si>
  <si>
    <t>3회/10년</t>
    <phoneticPr fontId="2" type="noConversion"/>
  </si>
  <si>
    <t>국가귀속유물
(고고, 토도, 화석 등)</t>
    <phoneticPr fontId="2" type="noConversion"/>
  </si>
  <si>
    <t>동절기: 09:00-22:00
하절기: 9:00-23:00</t>
    <phoneticPr fontId="2" type="noConversion"/>
  </si>
  <si>
    <t>경로, 장애인, 6세 이하</t>
    <phoneticPr fontId="2" type="noConversion"/>
  </si>
  <si>
    <t>영동향토민속자료전시관</t>
    <phoneticPr fontId="2" type="noConversion"/>
  </si>
  <si>
    <t>충청북도 영동군 심천면 국악로 18</t>
    <phoneticPr fontId="2" type="noConversion"/>
  </si>
  <si>
    <t>043-740-3207</t>
    <phoneticPr fontId="2" type="noConversion"/>
  </si>
  <si>
    <t>1994.06.18</t>
    <phoneticPr fontId="2" type="noConversion"/>
  </si>
  <si>
    <t>https://www.yd21.go.kr/gugak/html/sub02/020402.html</t>
  </si>
  <si>
    <t>민속품, 전적류 등</t>
    <phoneticPr fontId="2" type="noConversion"/>
  </si>
  <si>
    <t>도 유형문화재 132호(심원리 승탑, 향토유적 지봉리 불상)</t>
    <phoneticPr fontId="2" type="noConversion"/>
  </si>
  <si>
    <t>옥천군</t>
    <phoneticPr fontId="2" type="noConversion"/>
  </si>
  <si>
    <t>옥천향토전시관</t>
    <phoneticPr fontId="2" type="noConversion"/>
  </si>
  <si>
    <t>충청북도 옥천군 안내면 장계1길 57</t>
    <phoneticPr fontId="2" type="noConversion"/>
  </si>
  <si>
    <t>043-730-3418</t>
    <phoneticPr fontId="2" type="noConversion"/>
  </si>
  <si>
    <t>1996.05.01</t>
    <phoneticPr fontId="2" type="noConversion"/>
  </si>
  <si>
    <t xml:space="preserve">금속, 토도 등 </t>
  </si>
  <si>
    <t xml:space="preserve">옥천 청석교 </t>
  </si>
  <si>
    <t>도 유형 1점</t>
  </si>
  <si>
    <t>음성군 향토민속자료전시관(휴관)</t>
    <phoneticPr fontId="2" type="noConversion"/>
  </si>
  <si>
    <t>의림지 역사박물관</t>
  </si>
  <si>
    <t>충청북도 제천시 의림대로 47길 7</t>
    <phoneticPr fontId="2" type="noConversion"/>
  </si>
  <si>
    <t>043-641-6565</t>
  </si>
  <si>
    <t>2019.01.08</t>
    <phoneticPr fontId="2" type="noConversion"/>
  </si>
  <si>
    <t>2019.04.09</t>
    <phoneticPr fontId="2" type="noConversion"/>
  </si>
  <si>
    <t>충북-공립12-2019-01호</t>
  </si>
  <si>
    <t>http://museum.jecheon.go.kr</t>
  </si>
  <si>
    <t>중앙/개별(2수장고)</t>
    <phoneticPr fontId="2" type="noConversion"/>
  </si>
  <si>
    <t>민속생활품, 서지류, 근현대자료등</t>
  </si>
  <si>
    <t xml:space="preserve">1. 「국민기초생활 보장법」 제2조제1호에 따른 수급권자 및 같은 조 제10호에 따른 차상위계층에 속하는 사람
2. 「국가유공자 등 예우 및 지원에 관한 법률 시행령」 제86조에 따른 국가유공자 및 그 유족 또는 가족
3. 「의사상자 등 예우 및 지원에 관한 법률 시행령」 제17조의2에 따른 의사자 유족, 의상자 및 그 가족
4. 「장애인복지법」제32조에 따라 등록된 장애인(「장애인복지법 시행규칙」별표 1에 따른 장애의 정도가 심한 장애인은 보호자 1명을 포함한다.)&lt;개정 2019.10.11.&gt;
5. 「노인복지법」제26조에 따른 만65세 이상인 사람
6. 「제천시 의림지 역사박물관 유물 수집 및 관리 조례」 제5조와 제6조 또는 그 밖의 사유로 제천시에 유물을 기증하였거나 기탁 중인 기증자와 기탁자 및 그 가족
7. 공무수행을 위해 출입하는 공무원
8. 영유아(만6세 이하인 사람)
9. 「제천시 병역명문가 예우에 관한 조례」에 따른 예우 대상자
10. 학사일정에 따라 단체로 방문하는 제천시 관내 초·중·고등학교 학생, 대학생 및 인솔교사
11. 시장이 필요하다고 인정하는 사람&lt;2019.10.11.&gt;
</t>
  </si>
  <si>
    <t>제8대유엔사무총장반기문 평화기념관</t>
  </si>
  <si>
    <t>충청북도 음성군 원남면 행치길 15-5</t>
  </si>
  <si>
    <t>043-872-3122</t>
  </si>
  <si>
    <t>2018.12.06</t>
    <phoneticPr fontId="2" type="noConversion"/>
  </si>
  <si>
    <t>충북-공립12-2019-02호</t>
  </si>
  <si>
    <t>https://www.eumseong.go.kr</t>
  </si>
  <si>
    <t>금속, 도자기, 회화, 사진, 지류, 상훈 등</t>
  </si>
  <si>
    <t>제천시</t>
    <phoneticPr fontId="2" type="noConversion"/>
  </si>
  <si>
    <t>제천국제발효박물관</t>
    <phoneticPr fontId="2" type="noConversion"/>
  </si>
  <si>
    <t>충청북도 제천시 한방엑스포로 19</t>
    <phoneticPr fontId="2" type="noConversion"/>
  </si>
  <si>
    <t>043-647-2694</t>
    <phoneticPr fontId="2" type="noConversion"/>
  </si>
  <si>
    <t>2010.08.10</t>
    <phoneticPr fontId="2" type="noConversion"/>
  </si>
  <si>
    <t>www.expopark.kr</t>
  </si>
  <si>
    <t>토기, 도자기 등</t>
    <phoneticPr fontId="2" type="noConversion"/>
  </si>
  <si>
    <t xml:space="preserve">의병장 류인석 심의 등 </t>
    <phoneticPr fontId="2" type="noConversion"/>
  </si>
  <si>
    <t>등록문화재 1점,시도유형문화재 86점, 시도민속문화재 1점</t>
  </si>
  <si>
    <t>제천유물전시관</t>
    <phoneticPr fontId="2" type="noConversion"/>
  </si>
  <si>
    <t>충청북도 제천시 청풍면 청풍호로 2048</t>
    <phoneticPr fontId="2" type="noConversion"/>
  </si>
  <si>
    <t>043-641-5532</t>
    <phoneticPr fontId="2" type="noConversion"/>
  </si>
  <si>
    <t>2001.10.26</t>
    <phoneticPr fontId="2" type="noConversion"/>
  </si>
  <si>
    <t>09:00-18:00
09:00-17:00(동절기)</t>
    <phoneticPr fontId="2" type="noConversion"/>
  </si>
  <si>
    <t>문화가 있는 날 (50%)</t>
    <phoneticPr fontId="2" type="noConversion"/>
  </si>
  <si>
    <t>어린이(초등학생 미만), 65세 이상 노인, 장애인, 국가유공자</t>
    <phoneticPr fontId="2" type="noConversion"/>
  </si>
  <si>
    <t>제천의병전시관</t>
    <phoneticPr fontId="2" type="noConversion"/>
  </si>
  <si>
    <t>충청북도 제천시 봉양읍 의암로 566-7</t>
    <phoneticPr fontId="2" type="noConversion"/>
  </si>
  <si>
    <t>043-641-5525</t>
    <phoneticPr fontId="2" type="noConversion"/>
  </si>
  <si>
    <t>충북-공립21-2018-02호</t>
    <phoneticPr fontId="2" type="noConversion"/>
  </si>
  <si>
    <t>www.jecheon.go.kr/jcub/index.do</t>
    <phoneticPr fontId="2" type="noConversion"/>
  </si>
  <si>
    <t>고문서, 전적류, 무기류 등</t>
    <phoneticPr fontId="2" type="noConversion"/>
  </si>
  <si>
    <t>등록문화재 4점,시도유형문화재 86점, 시도민속문화재 1점</t>
    <phoneticPr fontId="2" type="noConversion"/>
  </si>
  <si>
    <t>충주시</t>
    <phoneticPr fontId="2" type="noConversion"/>
  </si>
  <si>
    <t>조동리선사유적박물관</t>
    <phoneticPr fontId="2" type="noConversion"/>
  </si>
  <si>
    <t>충청북도 충주시 동량면 조동1길 15</t>
    <phoneticPr fontId="2" type="noConversion"/>
  </si>
  <si>
    <t>043-850-3991</t>
    <phoneticPr fontId="2" type="noConversion"/>
  </si>
  <si>
    <t>2005.11.09</t>
    <phoneticPr fontId="2" type="noConversion"/>
  </si>
  <si>
    <t>2012.02.01</t>
    <phoneticPr fontId="2" type="noConversion"/>
  </si>
  <si>
    <t>충북-공립21-2012-01호</t>
    <phoneticPr fontId="2" type="noConversion"/>
  </si>
  <si>
    <t>https://www.chungju.go.kr/museum/</t>
  </si>
  <si>
    <t>석기류, 토도류 등</t>
    <phoneticPr fontId="2" type="noConversion"/>
  </si>
  <si>
    <t>증평군</t>
    <phoneticPr fontId="2" type="noConversion"/>
  </si>
  <si>
    <t>증평민속체험박물관</t>
    <phoneticPr fontId="2" type="noConversion"/>
  </si>
  <si>
    <t>충청북도 증평군 증평읍 둔덕길 89</t>
    <phoneticPr fontId="2" type="noConversion"/>
  </si>
  <si>
    <t>043-835-4154</t>
    <phoneticPr fontId="2" type="noConversion"/>
  </si>
  <si>
    <t>2010.06.12</t>
    <phoneticPr fontId="2" type="noConversion"/>
  </si>
  <si>
    <t>2012.12.20</t>
    <phoneticPr fontId="2" type="noConversion"/>
  </si>
  <si>
    <t>충북-공립12-2012-03호</t>
    <phoneticPr fontId="2" type="noConversion"/>
  </si>
  <si>
    <t>http://museum.jp.go.kr/</t>
    <phoneticPr fontId="2" type="noConversion"/>
  </si>
  <si>
    <t>3월~10월(09:00-18:00)
11월~2월
(09:00-17:00)</t>
    <phoneticPr fontId="2" type="noConversion"/>
  </si>
  <si>
    <t>진천군</t>
    <phoneticPr fontId="2" type="noConversion"/>
  </si>
  <si>
    <t>진천종박물관</t>
    <phoneticPr fontId="2" type="noConversion"/>
  </si>
  <si>
    <t>충청북도 진천군 진천읍 백곡로 1504-12</t>
    <phoneticPr fontId="2" type="noConversion"/>
  </si>
  <si>
    <t>043-539-3847</t>
    <phoneticPr fontId="2" type="noConversion"/>
  </si>
  <si>
    <t>2005.12.28</t>
    <phoneticPr fontId="2" type="noConversion"/>
  </si>
  <si>
    <t>충북-공립12-2005-03호</t>
    <phoneticPr fontId="2" type="noConversion"/>
  </si>
  <si>
    <t>http://www.jincheonbell.net/</t>
    <phoneticPr fontId="2" type="noConversion"/>
  </si>
  <si>
    <t>금속, 목재 등</t>
    <phoneticPr fontId="2" type="noConversion"/>
  </si>
  <si>
    <t>진천군민, 그린카드 소지자 할인</t>
    <phoneticPr fontId="2" type="noConversion"/>
  </si>
  <si>
    <t>국빈 또는 외교사절단, 7세 이하 어린이, 65세 이상 노인, 국가보훈대상자, 장애 정도가 심한 장애인과 보호자 등</t>
    <phoneticPr fontId="2" type="noConversion"/>
  </si>
  <si>
    <t>청주고인쇄박물관</t>
    <phoneticPr fontId="2" type="noConversion"/>
  </si>
  <si>
    <t>충청북도 청주시 흥덕구 직지대로713</t>
    <phoneticPr fontId="2" type="noConversion"/>
  </si>
  <si>
    <t>043-201-4266</t>
    <phoneticPr fontId="2" type="noConversion"/>
  </si>
  <si>
    <t>1992.03.17</t>
    <phoneticPr fontId="2" type="noConversion"/>
  </si>
  <si>
    <t>1997.02.26</t>
    <phoneticPr fontId="2" type="noConversion"/>
  </si>
  <si>
    <t>충북-공립12-1992-02호</t>
    <phoneticPr fontId="2" type="noConversion"/>
  </si>
  <si>
    <t>www.cheongju.go.kr/jikjiworld/index.do</t>
    <phoneticPr fontId="2" type="noConversion"/>
  </si>
  <si>
    <t>고서, 고문서, 목판, 사진 등</t>
    <phoneticPr fontId="2" type="noConversion"/>
  </si>
  <si>
    <t>신편산학계몽 등</t>
    <phoneticPr fontId="2" type="noConversion"/>
  </si>
  <si>
    <t>보물17점, 도지정58점</t>
    <phoneticPr fontId="2" type="noConversion"/>
  </si>
  <si>
    <t>청주백제유물전시관</t>
    <phoneticPr fontId="2" type="noConversion"/>
  </si>
  <si>
    <t>충청북도 청주시 흥덕구 1순환로 438번길 1</t>
    <phoneticPr fontId="2" type="noConversion"/>
  </si>
  <si>
    <t>043-201-4256</t>
    <phoneticPr fontId="2" type="noConversion"/>
  </si>
  <si>
    <t>2001.11.29</t>
    <phoneticPr fontId="2" type="noConversion"/>
  </si>
  <si>
    <t>충북-공립21-2002-01호</t>
    <phoneticPr fontId="2" type="noConversion"/>
  </si>
  <si>
    <t>www.cjbaekje.net/</t>
    <phoneticPr fontId="2" type="noConversion"/>
  </si>
  <si>
    <t>토기, 고문서 등</t>
    <phoneticPr fontId="2" type="noConversion"/>
  </si>
  <si>
    <t>충렬사유물전시관</t>
    <phoneticPr fontId="2" type="noConversion"/>
  </si>
  <si>
    <t>충청북도 충주시 충렬1길 6(단월동)</t>
    <phoneticPr fontId="2" type="noConversion"/>
  </si>
  <si>
    <t>043-850-7302</t>
  </si>
  <si>
    <t>1978.11.23</t>
    <phoneticPr fontId="2" type="noConversion"/>
  </si>
  <si>
    <t>고문서류</t>
  </si>
  <si>
    <t>추련도</t>
  </si>
  <si>
    <t>충북교육박물관</t>
    <phoneticPr fontId="2" type="noConversion"/>
  </si>
  <si>
    <t>충청북도 청주시 상당구 교서로 17</t>
    <phoneticPr fontId="2" type="noConversion"/>
  </si>
  <si>
    <t>043-256-5225</t>
    <phoneticPr fontId="2" type="noConversion"/>
  </si>
  <si>
    <t>2006.07.14</t>
    <phoneticPr fontId="2" type="noConversion"/>
  </si>
  <si>
    <t>www.cbec.go.kr/edu/</t>
    <phoneticPr fontId="2" type="noConversion"/>
  </si>
  <si>
    <t>교육자료, 지류 등</t>
    <phoneticPr fontId="2" type="noConversion"/>
  </si>
  <si>
    <t>충주박물관</t>
    <phoneticPr fontId="2" type="noConversion"/>
  </si>
  <si>
    <t>충청북도 충주시 중앙탑면 중앙탑길 112-28</t>
    <phoneticPr fontId="2" type="noConversion"/>
  </si>
  <si>
    <t>043-850-3924</t>
    <phoneticPr fontId="2" type="noConversion"/>
  </si>
  <si>
    <t>1986.11.25</t>
    <phoneticPr fontId="2" type="noConversion"/>
  </si>
  <si>
    <t>1990.11.03</t>
    <phoneticPr fontId="2" type="noConversion"/>
  </si>
  <si>
    <t>충북-공립11-1992-01호</t>
    <phoneticPr fontId="2" type="noConversion"/>
  </si>
  <si>
    <t>선림보훈 등</t>
    <phoneticPr fontId="2" type="noConversion"/>
  </si>
  <si>
    <t>보물1점, 도지정문화재3점, 국가민속문화재1점</t>
    <phoneticPr fontId="2" type="noConversion"/>
  </si>
  <si>
    <t>충주세계무술박물관</t>
    <phoneticPr fontId="2" type="noConversion"/>
  </si>
  <si>
    <t>충청북도 충주시 남한강로 26</t>
    <phoneticPr fontId="2" type="noConversion"/>
  </si>
  <si>
    <t>043-850-6751</t>
  </si>
  <si>
    <t>2011.07.08</t>
    <phoneticPr fontId="2" type="noConversion"/>
  </si>
  <si>
    <t>2012.12.20</t>
  </si>
  <si>
    <t>충북-공립21-2012-04호</t>
  </si>
  <si>
    <t>나무, 금속, 직물 등</t>
    <phoneticPr fontId="2" type="noConversion"/>
  </si>
  <si>
    <t>이수일 진무공신교서</t>
    <phoneticPr fontId="2" type="noConversion"/>
  </si>
  <si>
    <t>충청북도농업과학관</t>
    <phoneticPr fontId="2" type="noConversion"/>
  </si>
  <si>
    <t>충청북도 청주시 청원구 오창읍 가곡길 46</t>
    <phoneticPr fontId="2" type="noConversion"/>
  </si>
  <si>
    <t>043-220-5722</t>
    <phoneticPr fontId="2" type="noConversion"/>
  </si>
  <si>
    <t>2001.05.10</t>
    <phoneticPr fontId="2" type="noConversion"/>
  </si>
  <si>
    <t>www.ares.chungbuk.kr</t>
    <phoneticPr fontId="2" type="noConversion"/>
  </si>
  <si>
    <t>농기구, 민속품 등</t>
    <phoneticPr fontId="2" type="noConversion"/>
  </si>
  <si>
    <t>한지체험박물관</t>
  </si>
  <si>
    <t>충청북도 괴산군 연풍면 원풍로 233</t>
  </si>
  <si>
    <t>043-832-3223</t>
  </si>
  <si>
    <t>2013.01.01</t>
    <phoneticPr fontId="2" type="noConversion"/>
  </si>
  <si>
    <t>http://www.museumhanji.com/</t>
  </si>
  <si>
    <t>고문서, 민속품 등</t>
  </si>
  <si>
    <t>장애인, 국가유공자, 경로(65세이상)</t>
  </si>
  <si>
    <t>괴산 사이버 군민증 제출시</t>
  </si>
  <si>
    <t>상설전시와 가격 동</t>
  </si>
  <si>
    <t>충북 공립 총계</t>
    <phoneticPr fontId="2" type="noConversion"/>
  </si>
  <si>
    <t>가산박물관</t>
    <phoneticPr fontId="2" type="noConversion"/>
  </si>
  <si>
    <t>충청북도 옥천군 안내면 안내회남로310-5</t>
    <phoneticPr fontId="2" type="noConversion"/>
  </si>
  <si>
    <t>043-733-9129</t>
    <phoneticPr fontId="2" type="noConversion"/>
  </si>
  <si>
    <t>충북-사립21-2008-01호</t>
  </si>
  <si>
    <t>http://blog.naver.com/phhyenym</t>
    <phoneticPr fontId="2" type="noConversion"/>
  </si>
  <si>
    <t>고서, 고문서,민속자료, 석물, 항아리 토기등</t>
    <phoneticPr fontId="2" type="noConversion"/>
  </si>
  <si>
    <t>농민문학기념관</t>
    <phoneticPr fontId="2" type="noConversion"/>
  </si>
  <si>
    <t>충청북도 영동군 매곡면 노천2길 5-1</t>
    <phoneticPr fontId="2" type="noConversion"/>
  </si>
  <si>
    <t>043-743-5186</t>
    <phoneticPr fontId="2" type="noConversion"/>
  </si>
  <si>
    <t>2005.02.10</t>
    <phoneticPr fontId="2" type="noConversion"/>
  </si>
  <si>
    <t>2009.11.30</t>
    <phoneticPr fontId="2" type="noConversion"/>
  </si>
  <si>
    <t>충북-사립21-2009-02호</t>
    <phoneticPr fontId="2" type="noConversion"/>
  </si>
  <si>
    <t>www.nongminmk.com</t>
    <phoneticPr fontId="2" type="noConversion"/>
  </si>
  <si>
    <t>문학자료, 서적 등</t>
    <phoneticPr fontId="2" type="noConversion"/>
  </si>
  <si>
    <t>동곡박물관</t>
    <phoneticPr fontId="2" type="noConversion"/>
  </si>
  <si>
    <t>충청북도 영동군 영동읍 대학로 10</t>
    <phoneticPr fontId="2" type="noConversion"/>
  </si>
  <si>
    <t>043-742-3652</t>
    <phoneticPr fontId="2" type="noConversion"/>
  </si>
  <si>
    <t>2000.03.01</t>
    <phoneticPr fontId="2" type="noConversion"/>
  </si>
  <si>
    <t>2007.12.27</t>
    <phoneticPr fontId="2" type="noConversion"/>
  </si>
  <si>
    <t>충북-사립12-2007-02호</t>
    <phoneticPr fontId="2" type="noConversion"/>
  </si>
  <si>
    <t>www.ydinter.hs.kr</t>
    <phoneticPr fontId="2" type="noConversion"/>
  </si>
  <si>
    <t>민속품, 교육자료 등</t>
    <phoneticPr fontId="2" type="noConversion"/>
  </si>
  <si>
    <t>불교천태중앙박물관</t>
    <phoneticPr fontId="2" type="noConversion"/>
  </si>
  <si>
    <t>충청북도 단양군 영춘면 백자길 9</t>
    <phoneticPr fontId="2" type="noConversion"/>
  </si>
  <si>
    <t>043-423-9103</t>
    <phoneticPr fontId="2" type="noConversion"/>
  </si>
  <si>
    <t>2013.08.25</t>
    <phoneticPr fontId="2" type="noConversion"/>
  </si>
  <si>
    <t>2013.06.25</t>
    <phoneticPr fontId="2" type="noConversion"/>
  </si>
  <si>
    <t>충북-사립12-2013-01호</t>
    <phoneticPr fontId="2" type="noConversion"/>
  </si>
  <si>
    <t>www.bmpc.net</t>
    <phoneticPr fontId="2" type="noConversion"/>
  </si>
  <si>
    <t>50/1,134</t>
    <phoneticPr fontId="2" type="noConversion"/>
  </si>
  <si>
    <t>불상, 불화, 회화등</t>
    <phoneticPr fontId="2" type="noConversion"/>
  </si>
  <si>
    <t>초조본대방광불화엄경권20등  진실주집 등   묘법연화경 등</t>
    <phoneticPr fontId="2" type="noConversion"/>
  </si>
  <si>
    <t>국보 2점                   보물 10점                  충청북도지정문화재 44점</t>
    <phoneticPr fontId="2" type="noConversion"/>
  </si>
  <si>
    <t>충북</t>
    <phoneticPr fontId="10" type="noConversion"/>
  </si>
  <si>
    <t>충주시</t>
    <phoneticPr fontId="10" type="noConversion"/>
  </si>
  <si>
    <t>사립</t>
    <phoneticPr fontId="10" type="noConversion"/>
  </si>
  <si>
    <t>세계술문화박물관</t>
    <phoneticPr fontId="10" type="noConversion"/>
  </si>
  <si>
    <t>충청북도 충주시 중앙탑면 탑정안길 12</t>
    <phoneticPr fontId="10" type="noConversion"/>
  </si>
  <si>
    <t>043-855-7333</t>
    <phoneticPr fontId="2" type="noConversion"/>
  </si>
  <si>
    <t>2005.05.01</t>
    <phoneticPr fontId="2" type="noConversion"/>
  </si>
  <si>
    <t>2005.12.13</t>
    <phoneticPr fontId="2" type="noConversion"/>
  </si>
  <si>
    <t>충북-사립12-2005-02호</t>
  </si>
  <si>
    <t>www.liquorium.com</t>
    <phoneticPr fontId="2" type="noConversion"/>
  </si>
  <si>
    <t>토기류, 서화류, 유리제품, 금속제류 등</t>
    <phoneticPr fontId="10" type="noConversion"/>
  </si>
  <si>
    <t>충주시민(20%), 65세이상경노(20%), 장애인복지카드(40%), 국가유공자(40%)</t>
    <phoneticPr fontId="2" type="noConversion"/>
  </si>
  <si>
    <t>특별전시 별도 관람료징수 안함</t>
    <phoneticPr fontId="2" type="noConversion"/>
  </si>
  <si>
    <t>지적박물관</t>
    <phoneticPr fontId="2" type="noConversion"/>
  </si>
  <si>
    <t>충청북도 제천시 금성면 양월로 34</t>
    <phoneticPr fontId="2" type="noConversion"/>
  </si>
  <si>
    <t>043-651-5115</t>
    <phoneticPr fontId="2" type="noConversion"/>
  </si>
  <si>
    <t>1999.10.16</t>
    <phoneticPr fontId="2" type="noConversion"/>
  </si>
  <si>
    <t>1999.12.29</t>
    <phoneticPr fontId="2" type="noConversion"/>
  </si>
  <si>
    <t>충북-사립21-1999-02호</t>
    <phoneticPr fontId="2" type="noConversion"/>
  </si>
  <si>
    <t>www.forjijeok.com</t>
    <phoneticPr fontId="2" type="noConversion"/>
  </si>
  <si>
    <t>측량서적, 토지문서, 측량기기, 임야약도</t>
    <phoneticPr fontId="2" type="noConversion"/>
  </si>
  <si>
    <t>철박물관</t>
  </si>
  <si>
    <t>충청북도 음성군 감곡면 영산로 360</t>
    <phoneticPr fontId="2" type="noConversion"/>
  </si>
  <si>
    <t>043-883-2321</t>
  </si>
  <si>
    <t>2000.07.21</t>
    <phoneticPr fontId="2" type="noConversion"/>
  </si>
  <si>
    <t>1999.12.29</t>
  </si>
  <si>
    <t>충북-사립12-1999-01호</t>
  </si>
  <si>
    <t>www.ironmuseum.or.kr</t>
  </si>
  <si>
    <t>금속, 토도, 목재 등</t>
  </si>
  <si>
    <t>15톤 전기로</t>
  </si>
  <si>
    <t>등록문화재 1건 8점</t>
  </si>
  <si>
    <t>한국잠사박물관</t>
    <phoneticPr fontId="2" type="noConversion"/>
  </si>
  <si>
    <t>충청북도 청주시 흥덕구 강내면 청주역로 213-52</t>
    <phoneticPr fontId="2" type="noConversion"/>
  </si>
  <si>
    <t>043-236-1321</t>
    <phoneticPr fontId="2" type="noConversion"/>
  </si>
  <si>
    <t>1995.10.27</t>
    <phoneticPr fontId="2" type="noConversion"/>
  </si>
  <si>
    <t>충북-사립12-1996-01호</t>
    <phoneticPr fontId="2" type="noConversion"/>
  </si>
  <si>
    <t>www.jamsamuseum.co.kr</t>
  </si>
  <si>
    <t>고서, 민속품 등</t>
  </si>
  <si>
    <t>경로(만65세이상), 장애인 등</t>
  </si>
  <si>
    <t xml:space="preserve"> 기초생활수급자 </t>
  </si>
  <si>
    <t>한국차문화박물관</t>
    <phoneticPr fontId="2" type="noConversion"/>
  </si>
  <si>
    <t>충청북도 제천시 봉양읍 국사봉로 741</t>
    <phoneticPr fontId="2" type="noConversion"/>
  </si>
  <si>
    <t>043-651-8800</t>
    <phoneticPr fontId="2" type="noConversion"/>
  </si>
  <si>
    <t>2017.05.18</t>
    <phoneticPr fontId="2" type="noConversion"/>
  </si>
  <si>
    <t>www.teacm.modoo.at</t>
    <phoneticPr fontId="2" type="noConversion"/>
  </si>
  <si>
    <t>도기, 자기, 금속, 차</t>
    <phoneticPr fontId="2" type="noConversion"/>
  </si>
  <si>
    <t>국가유공자,장애인</t>
    <phoneticPr fontId="2" type="noConversion"/>
  </si>
  <si>
    <t>지역마을 직계존비속</t>
    <phoneticPr fontId="2" type="noConversion"/>
  </si>
  <si>
    <t>한독의약박물관</t>
  </si>
  <si>
    <t>충청북도 음성군 대소면 대풍산단로 78</t>
    <phoneticPr fontId="2" type="noConversion"/>
  </si>
  <si>
    <t>043-530-1004</t>
  </si>
  <si>
    <t>1964.04.27</t>
  </si>
  <si>
    <t>2016.06.29</t>
  </si>
  <si>
    <t>충북-사립12-2016-01호</t>
  </si>
  <si>
    <t>https://handokmuseum.modoo.at/</t>
  </si>
  <si>
    <t>고서, 도자류, 미술품 등</t>
  </si>
  <si>
    <t>청자상감상약국명합 등</t>
  </si>
  <si>
    <t>보물 6점,도지정문화재 2점</t>
  </si>
  <si>
    <t>매괴박물관</t>
  </si>
  <si>
    <t>충청북도 음성군 감곡면 성당길 10</t>
    <phoneticPr fontId="2" type="noConversion"/>
  </si>
  <si>
    <t>043-881-2809</t>
  </si>
  <si>
    <t>2002.10.10</t>
  </si>
  <si>
    <t>WWW.maegoe.com</t>
  </si>
  <si>
    <t>감곡성당 옛 사용하던 유물, 미사제구,사진전시등</t>
  </si>
  <si>
    <t>예수성심기,성모성심기</t>
  </si>
  <si>
    <t>유형문화재2점</t>
  </si>
  <si>
    <t>동절기 9:30~1700
하절기 9:00~17:30</t>
  </si>
  <si>
    <t>예뿌리민속박물관(휴관)</t>
    <phoneticPr fontId="2" type="noConversion"/>
  </si>
  <si>
    <t>충청북도 청주시 상당구 가덕면 금거1길 10</t>
    <phoneticPr fontId="2" type="noConversion"/>
  </si>
  <si>
    <t>043-283-6127(연락불가)</t>
    <phoneticPr fontId="2" type="noConversion"/>
  </si>
  <si>
    <t>2006.05.21</t>
    <phoneticPr fontId="2" type="noConversion"/>
  </si>
  <si>
    <t>충북-사립12-2006-01호</t>
    <phoneticPr fontId="2" type="noConversion"/>
  </si>
  <si>
    <t>서양화,한국화, 민화 등</t>
    <phoneticPr fontId="2" type="noConversion"/>
  </si>
  <si>
    <t>충북 사립 총계</t>
    <phoneticPr fontId="2" type="noConversion"/>
  </si>
  <si>
    <t>중원대학교박물관</t>
    <phoneticPr fontId="2" type="noConversion"/>
  </si>
  <si>
    <t>충청북도 괴산군 괴산읍 문무로85</t>
  </si>
  <si>
    <t>043-830-8283</t>
  </si>
  <si>
    <t>2009.07.01</t>
  </si>
  <si>
    <t>2009.10.20</t>
  </si>
  <si>
    <t>충북-대학12-2009-01호</t>
  </si>
  <si>
    <t>museum.jwu.ac.kr</t>
  </si>
  <si>
    <t>자연사, 민속, 서화 등</t>
  </si>
  <si>
    <t>문화가 있는 날 무료관람</t>
  </si>
  <si>
    <t>미취학아동(7세미만), 장애인, 국가유공자, 본교 재학생 및 교직원 등</t>
  </si>
  <si>
    <t>청주대학교박물관</t>
    <phoneticPr fontId="2" type="noConversion"/>
  </si>
  <si>
    <t>충청북도 청주시 청원구 대성로 298</t>
    <phoneticPr fontId="2" type="noConversion"/>
  </si>
  <si>
    <t>043-229-8762</t>
    <phoneticPr fontId="2" type="noConversion"/>
  </si>
  <si>
    <t>1967.11.10</t>
    <phoneticPr fontId="2" type="noConversion"/>
  </si>
  <si>
    <t>충북-대학12-2000-03호</t>
    <phoneticPr fontId="2" type="noConversion"/>
  </si>
  <si>
    <t>http://www.cju.ac.kr/muse/index.do</t>
    <phoneticPr fontId="2" type="noConversion"/>
  </si>
  <si>
    <t>금강반야경소론찬요조현록, 자치통감목 권 24 27, 묘법연경화</t>
    <phoneticPr fontId="2" type="noConversion"/>
  </si>
  <si>
    <t>보물 1건                   시도지정문화재 3건</t>
    <phoneticPr fontId="2" type="noConversion"/>
  </si>
  <si>
    <t>충북대학교박물관</t>
    <phoneticPr fontId="2" type="noConversion"/>
  </si>
  <si>
    <t>충청북도 청주시 서원구 충대로 1, 충북대학교박물관(S9동)</t>
    <phoneticPr fontId="2" type="noConversion"/>
  </si>
  <si>
    <t>043-261-2900</t>
    <phoneticPr fontId="2" type="noConversion"/>
  </si>
  <si>
    <t>1970.09.27</t>
    <phoneticPr fontId="2" type="noConversion"/>
  </si>
  <si>
    <t>2001.03.17</t>
    <phoneticPr fontId="2" type="noConversion"/>
  </si>
  <si>
    <t>충북-대학12-2000-02호</t>
    <phoneticPr fontId="2" type="noConversion"/>
  </si>
  <si>
    <t>https://museum.chungbuk.ac.kr/</t>
  </si>
  <si>
    <t>금속, 옥석, 토도, 서화탁본 등</t>
    <phoneticPr fontId="2" type="noConversion"/>
  </si>
  <si>
    <t>김길통 좌리공신교서 등</t>
    <phoneticPr fontId="2" type="noConversion"/>
  </si>
  <si>
    <t>보물 1점, 중요민속자료 286점, 도유형문화재 11점</t>
    <phoneticPr fontId="2" type="noConversion"/>
  </si>
  <si>
    <t>한국교원대학교 교육박물관</t>
    <phoneticPr fontId="2" type="noConversion"/>
  </si>
  <si>
    <t xml:space="preserve">충청북도 청주시 흥덕구 강내면 태성탑연로 250 </t>
    <phoneticPr fontId="2" type="noConversion"/>
  </si>
  <si>
    <t>043-230-3361</t>
    <phoneticPr fontId="2" type="noConversion"/>
  </si>
  <si>
    <t>2010.11.16
(1987.10.31)</t>
    <phoneticPr fontId="10" type="noConversion"/>
  </si>
  <si>
    <t>2013.03.20
(2001.01.16)</t>
    <phoneticPr fontId="10" type="noConversion"/>
  </si>
  <si>
    <t>충북-대학12-2001-01호</t>
    <phoneticPr fontId="10" type="noConversion"/>
  </si>
  <si>
    <t>museum.knue.ac.kr</t>
    <phoneticPr fontId="2" type="noConversion"/>
  </si>
  <si>
    <t>784,760
(학교전체)</t>
    <phoneticPr fontId="10" type="noConversion"/>
  </si>
  <si>
    <t>교내주차장</t>
    <phoneticPr fontId="2" type="noConversion"/>
  </si>
  <si>
    <t>교육자료, 고고, 민속품 등</t>
  </si>
  <si>
    <t>한국교통대학교 박물관</t>
    <phoneticPr fontId="2" type="noConversion"/>
  </si>
  <si>
    <t>충청북도 충주시 대소원면 대학로 50</t>
    <phoneticPr fontId="2" type="noConversion"/>
  </si>
  <si>
    <t>043-841-5696</t>
    <phoneticPr fontId="2" type="noConversion"/>
  </si>
  <si>
    <t>1980.04.01</t>
    <phoneticPr fontId="2" type="noConversion"/>
  </si>
  <si>
    <t>2011.01.20</t>
    <phoneticPr fontId="2" type="noConversion"/>
  </si>
  <si>
    <t>충북-대학12-2011-02호</t>
    <phoneticPr fontId="2" type="noConversion"/>
  </si>
  <si>
    <t>www.ut.ac.kr/museum.do</t>
  </si>
  <si>
    <t>평산신씨 종가 고문서</t>
    <phoneticPr fontId="2" type="noConversion"/>
  </si>
  <si>
    <t>충청북도 유형문화재 1점</t>
    <phoneticPr fontId="2" type="noConversion"/>
  </si>
  <si>
    <t>충북 대학 총계</t>
    <phoneticPr fontId="2" type="noConversion"/>
  </si>
  <si>
    <t>충북 총계</t>
    <phoneticPr fontId="2" type="noConversion"/>
  </si>
  <si>
    <t>충남</t>
    <phoneticPr fontId="2" type="noConversion"/>
  </si>
  <si>
    <t>국립공주박물관</t>
  </si>
  <si>
    <t>충청남도 공주시 관광단지길 34</t>
    <phoneticPr fontId="2" type="noConversion"/>
  </si>
  <si>
    <t>041-850-6300</t>
  </si>
  <si>
    <t>국립11-2016-05호</t>
    <phoneticPr fontId="2" type="noConversion"/>
  </si>
  <si>
    <t>https://gongju.museum.go.kr</t>
    <phoneticPr fontId="2" type="noConversion"/>
  </si>
  <si>
    <t xml:space="preserve">토도, 금속, 도자기 등 </t>
  </si>
  <si>
    <t>진묘수 등</t>
  </si>
  <si>
    <t>국보10점, 보물20점,
중요민속자료5점</t>
    <phoneticPr fontId="2" type="noConversion"/>
  </si>
  <si>
    <t>부여군</t>
    <phoneticPr fontId="2" type="noConversion"/>
  </si>
  <si>
    <t>국립부여박물관</t>
    <phoneticPr fontId="2" type="noConversion"/>
  </si>
  <si>
    <t>충청남도 부여군 부여읍 금성로 5</t>
    <phoneticPr fontId="2" type="noConversion"/>
  </si>
  <si>
    <t>041-833-8562</t>
    <phoneticPr fontId="2" type="noConversion"/>
  </si>
  <si>
    <t>1945.10.13</t>
    <phoneticPr fontId="2" type="noConversion"/>
  </si>
  <si>
    <t>국립11-2012-05호</t>
    <phoneticPr fontId="10" type="noConversion"/>
  </si>
  <si>
    <t>http://buyeo.museum.go.kr</t>
    <phoneticPr fontId="2" type="noConversion"/>
  </si>
  <si>
    <t>중앙/개별</t>
  </si>
  <si>
    <t>금속, 도토 등</t>
    <phoneticPr fontId="2" type="noConversion"/>
  </si>
  <si>
    <t>백제금동대향로 등</t>
    <phoneticPr fontId="2" type="noConversion"/>
  </si>
  <si>
    <t>국보 2점, 보물 4점</t>
    <phoneticPr fontId="2" type="noConversion"/>
  </si>
  <si>
    <t>국립해양문화재연구소 태안해양유물전시관</t>
    <phoneticPr fontId="2" type="noConversion"/>
  </si>
  <si>
    <t>충청남도 태안군 근흥면 신진대교길 94-33</t>
    <phoneticPr fontId="2" type="noConversion"/>
  </si>
  <si>
    <t>041-419-7000</t>
    <phoneticPr fontId="2" type="noConversion"/>
  </si>
  <si>
    <t>2018.12.14</t>
    <phoneticPr fontId="2" type="noConversion"/>
  </si>
  <si>
    <t>www.seamuse.go.kr</t>
    <phoneticPr fontId="2" type="noConversion"/>
  </si>
  <si>
    <t>금속, 토도, 목재, 초본류 등</t>
    <phoneticPr fontId="2" type="noConversion"/>
  </si>
  <si>
    <t>청자퇴화두꺼비모양 벼루 등</t>
    <phoneticPr fontId="2" type="noConversion"/>
  </si>
  <si>
    <t>보물 3건 5점</t>
    <phoneticPr fontId="2" type="noConversion"/>
  </si>
  <si>
    <t>국립해양생물자원관 씨큐리움</t>
  </si>
  <si>
    <t>충청남도 서천군 장항읍 장산로101번길 75</t>
  </si>
  <si>
    <t>041-950-0600</t>
  </si>
  <si>
    <t>2015.04.20</t>
    <phoneticPr fontId="2" type="noConversion"/>
  </si>
  <si>
    <t>2016.10.20</t>
    <phoneticPr fontId="2" type="noConversion"/>
  </si>
  <si>
    <t>국립12-2016-09호</t>
  </si>
  <si>
    <t>www.mabik.re.kr</t>
  </si>
  <si>
    <t xml:space="preserve"> 중앙 </t>
  </si>
  <si>
    <t>박제표본, 골격표본 등</t>
  </si>
  <si>
    <t>09:30-18:00
(하절기)
09:30-17:00
(동절기)</t>
  </si>
  <si>
    <t>09:30-19:00
(하절기)
09:30-18:00
(동절기)
* 토요일, 공휴일 적용</t>
  </si>
  <si>
    <t>지역민 50% 할인,
다자녀 가정 50% 할인,
단체(20인 이상) 500원 할인,
지역 유관기관 상호할인</t>
  </si>
  <si>
    <t>60개월 미만 어린이, 65세 이상 노인,
국가유공자, 독립유공자, 5·18민주유공자, 특수임무유공자, 의사상자, 참전유공자, 고엽제후유의증환자, 장애인, 기초생활수급자, 병장 이하 군인</t>
  </si>
  <si>
    <t>아산시</t>
    <phoneticPr fontId="2" type="noConversion"/>
  </si>
  <si>
    <t>충무공이순신기념관</t>
    <phoneticPr fontId="2" type="noConversion"/>
  </si>
  <si>
    <t>충청남도 아산시 염치읍 현충사길 126</t>
    <phoneticPr fontId="2" type="noConversion"/>
  </si>
  <si>
    <t>041-539-4600</t>
    <phoneticPr fontId="2" type="noConversion"/>
  </si>
  <si>
    <t>2011.04.28</t>
    <phoneticPr fontId="2" type="noConversion"/>
  </si>
  <si>
    <t>2017.08.02</t>
    <phoneticPr fontId="2" type="noConversion"/>
  </si>
  <si>
    <t>국립12-2017-02호</t>
    <phoneticPr fontId="2" type="noConversion"/>
  </si>
  <si>
    <t>http://hcs.cha.go.kr</t>
    <phoneticPr fontId="2" type="noConversion"/>
  </si>
  <si>
    <t>고전적, 고문서, 무구류, 공예 등</t>
    <phoneticPr fontId="2" type="noConversion"/>
  </si>
  <si>
    <t>난중일기초고본 등</t>
    <phoneticPr fontId="2" type="noConversion"/>
  </si>
  <si>
    <t>국보9점, 보물22점</t>
    <phoneticPr fontId="2" type="noConversion"/>
  </si>
  <si>
    <t>금산군</t>
    <phoneticPr fontId="2" type="noConversion"/>
  </si>
  <si>
    <t>칠백의총관리소(기념관)</t>
    <phoneticPr fontId="2" type="noConversion"/>
  </si>
  <si>
    <t>충청남도 금산군 금성면 의총길 50</t>
    <phoneticPr fontId="2" type="noConversion"/>
  </si>
  <si>
    <t>041-753-8701</t>
    <phoneticPr fontId="2" type="noConversion"/>
  </si>
  <si>
    <t>1976.09.20</t>
    <phoneticPr fontId="2" type="noConversion"/>
  </si>
  <si>
    <t>700.cha.go.kr</t>
    <phoneticPr fontId="2" type="noConversion"/>
  </si>
  <si>
    <t>고서, 고문서, 근대회화(기록화) 등</t>
    <phoneticPr fontId="2" type="noConversion"/>
  </si>
  <si>
    <t>조헌관련 유품 등</t>
    <phoneticPr fontId="2" type="noConversion"/>
  </si>
  <si>
    <t>9:00 -18:00</t>
    <phoneticPr fontId="2" type="noConversion"/>
  </si>
  <si>
    <t>우정박물관</t>
  </si>
  <si>
    <t>충청남도 천안시 양지말1길 11-14</t>
    <phoneticPr fontId="2" type="noConversion"/>
  </si>
  <si>
    <t>041-560-5900</t>
  </si>
  <si>
    <t>1985.05.1</t>
    <phoneticPr fontId="2" type="noConversion"/>
  </si>
  <si>
    <t>2019.04.30</t>
    <phoneticPr fontId="2" type="noConversion"/>
  </si>
  <si>
    <t>국립12-2019-02호</t>
  </si>
  <si>
    <t>www.postmuseum.go.kr</t>
  </si>
  <si>
    <t xml:space="preserve">지류, 금속류, 피복류 등 </t>
  </si>
  <si>
    <t>우체통</t>
  </si>
  <si>
    <t>등록문화재2점</t>
  </si>
  <si>
    <t>충남 국립 총계</t>
    <phoneticPr fontId="2" type="noConversion"/>
  </si>
  <si>
    <t>홍성군</t>
    <phoneticPr fontId="2" type="noConversion"/>
  </si>
  <si>
    <t>결성농요농사박물관</t>
    <phoneticPr fontId="2" type="noConversion"/>
  </si>
  <si>
    <t>충청남도 홍성군 결성면 구성남로 91</t>
    <phoneticPr fontId="2" type="noConversion"/>
  </si>
  <si>
    <t>041-642-3256</t>
  </si>
  <si>
    <t>2004.03.03</t>
    <phoneticPr fontId="2" type="noConversion"/>
  </si>
  <si>
    <t xml:space="preserve">www.history.hongseong.go.kr </t>
    <phoneticPr fontId="2" type="noConversion"/>
  </si>
  <si>
    <t>민속품, 고문서 등</t>
    <phoneticPr fontId="2" type="noConversion"/>
  </si>
  <si>
    <t>고남패총박물관</t>
  </si>
  <si>
    <t>충청남도 태안군 고남면 안면대로 4270-6</t>
    <phoneticPr fontId="2" type="noConversion"/>
  </si>
  <si>
    <t>041-670-2337</t>
  </si>
  <si>
    <t>2002.04.03</t>
    <phoneticPr fontId="2" type="noConversion"/>
  </si>
  <si>
    <t>2002.04.03</t>
  </si>
  <si>
    <t>충남-공립12-2002-01호</t>
  </si>
  <si>
    <t>https://taean.go.kr/tour/sub04_07_01_01.do</t>
    <phoneticPr fontId="2" type="noConversion"/>
  </si>
  <si>
    <t>하절기(3~10)
9:00-18:00
동절기(11~2)
9:00-17:00</t>
  </si>
  <si>
    <t>경로(65세이상),장애인,만6세이하, 문화가 있는 날, 여행주간, 기획전시 및 프로그램 운영 시 군민무료</t>
    <phoneticPr fontId="2" type="noConversion"/>
  </si>
  <si>
    <t>금산역사문화박물관</t>
  </si>
  <si>
    <t>충청남도 금산군 금산읍 금산로 1575</t>
    <phoneticPr fontId="2" type="noConversion"/>
  </si>
  <si>
    <t>041-750-2400</t>
    <phoneticPr fontId="2" type="noConversion"/>
  </si>
  <si>
    <t>2018.05.28</t>
    <phoneticPr fontId="2" type="noConversion"/>
  </si>
  <si>
    <t>2018.05.10</t>
    <phoneticPr fontId="2" type="noConversion"/>
  </si>
  <si>
    <t>충남-공립12-2018-07호</t>
  </si>
  <si>
    <t>https://www.geumsan.go.kr/museum/</t>
    <phoneticPr fontId="2" type="noConversion"/>
  </si>
  <si>
    <t>선사,역사, 민속유물</t>
  </si>
  <si>
    <t>금산인삼관</t>
  </si>
  <si>
    <t>충청남도 금산군 금산읍 인삼광장로 30</t>
    <phoneticPr fontId="2" type="noConversion"/>
  </si>
  <si>
    <t>041-750-2627</t>
  </si>
  <si>
    <t>1998.05.13</t>
    <phoneticPr fontId="2" type="noConversion"/>
  </si>
  <si>
    <t>https://www.geumsan.go.kr/insam/html/sub07/0705.html</t>
    <phoneticPr fontId="2" type="noConversion"/>
  </si>
  <si>
    <t>식품</t>
  </si>
  <si>
    <t xml:space="preserve">충남 </t>
    <phoneticPr fontId="2" type="noConversion"/>
  </si>
  <si>
    <t>당진시</t>
    <phoneticPr fontId="2" type="noConversion"/>
  </si>
  <si>
    <t>기지시줄다리기박물관</t>
    <phoneticPr fontId="2" type="noConversion"/>
  </si>
  <si>
    <t>충청남도 당진시 송악읍 안틀모시길 11</t>
    <phoneticPr fontId="2" type="noConversion"/>
  </si>
  <si>
    <t>041-350-4929</t>
  </si>
  <si>
    <t>2011.04.08</t>
    <phoneticPr fontId="2" type="noConversion"/>
  </si>
  <si>
    <t>2011.11.29</t>
    <phoneticPr fontId="2" type="noConversion"/>
  </si>
  <si>
    <t>충남-공립12-2011-05호</t>
    <phoneticPr fontId="2" type="noConversion"/>
  </si>
  <si>
    <t>www.gijisijuldarigi.dangjin.go.kr</t>
  </si>
  <si>
    <t>능산리고분군전시관</t>
  </si>
  <si>
    <t>충청남도 부여군 부여읍 왕릉로 61</t>
    <phoneticPr fontId="2" type="noConversion"/>
  </si>
  <si>
    <t>041-830-2890</t>
  </si>
  <si>
    <t>1987.12.01</t>
    <phoneticPr fontId="2" type="noConversion"/>
  </si>
  <si>
    <t>https://blog.naver.com/sabitomb</t>
  </si>
  <si>
    <t>65세이상, 부여군민,청양군민, 공주시민 무료, 장애인, 6세이하</t>
    <phoneticPr fontId="2" type="noConversion"/>
  </si>
  <si>
    <t>논산시</t>
    <phoneticPr fontId="2" type="noConversion"/>
  </si>
  <si>
    <t>백제군사박물관</t>
    <phoneticPr fontId="2" type="noConversion"/>
  </si>
  <si>
    <t>충청남도 논산시 부적면 충곡로 311-54</t>
    <phoneticPr fontId="2" type="noConversion"/>
  </si>
  <si>
    <t>041-746-8433</t>
    <phoneticPr fontId="2" type="noConversion"/>
  </si>
  <si>
    <t>2005.03.07</t>
    <phoneticPr fontId="2" type="noConversion"/>
  </si>
  <si>
    <t>2008.05.12</t>
    <phoneticPr fontId="2" type="noConversion"/>
  </si>
  <si>
    <t>충남-공립12-2008-01호</t>
    <phoneticPr fontId="2" type="noConversion"/>
  </si>
  <si>
    <t>museum.nonsan.go.kr</t>
    <phoneticPr fontId="2" type="noConversion"/>
  </si>
  <si>
    <t>금속, 목재, 석재, 유리, FRP 등</t>
    <phoneticPr fontId="2" type="noConversion"/>
  </si>
  <si>
    <t>이삼장군 유물</t>
    <phoneticPr fontId="2" type="noConversion"/>
  </si>
  <si>
    <t>도지정문화재 4점</t>
    <phoneticPr fontId="2" type="noConversion"/>
  </si>
  <si>
    <t>백제역사문화관</t>
    <phoneticPr fontId="2" type="noConversion"/>
  </si>
  <si>
    <t>충청남도 부여군 규암면 백제문로 455</t>
    <phoneticPr fontId="2" type="noConversion"/>
  </si>
  <si>
    <t>041-408-7290</t>
    <phoneticPr fontId="2" type="noConversion"/>
  </si>
  <si>
    <t>2006.03.16</t>
    <phoneticPr fontId="2" type="noConversion"/>
  </si>
  <si>
    <t>2010.07.06</t>
    <phoneticPr fontId="2" type="noConversion"/>
  </si>
  <si>
    <t>충남-공립12-2010-01호</t>
    <phoneticPr fontId="2" type="noConversion"/>
  </si>
  <si>
    <t>www.bhm.or.kr</t>
    <phoneticPr fontId="2" type="noConversion"/>
  </si>
  <si>
    <t>도토기류 등 고고유물</t>
    <phoneticPr fontId="2" type="noConversion"/>
  </si>
  <si>
    <t>09:00-18:00(단, 동절기 17:00)</t>
    <phoneticPr fontId="2" type="noConversion"/>
  </si>
  <si>
    <t>일반 25,
그외 20</t>
    <phoneticPr fontId="2" type="noConversion"/>
  </si>
  <si>
    <t>*백제문화단지 운영 및 발전에 기여할 수 있다고 인정되는 단체 및 관련 행사 참여자
*다자녀 가정 우대카드 소지자 및 가족(3자녀 이상 18세 미만 기준)
*백제관련 전통 불교행사 참여자
*개장 기념 행사 참여자
*기타 도지사가 인정하는 경우</t>
    <phoneticPr fontId="2" type="noConversion"/>
  </si>
  <si>
    <t>*국빈 또는 외교사절단과 수행안내자
*「장애인복지법」에 따른 장애인
(다만 장애등급 1급~3급에 해당하는 경우에는 동행자 보호자 1명을 추가한다.)
*「국가유공자 등 예우 및 지원에 관한 법률」에 따른 국가유공자 및 유족이나 가족
*「독립유공자예우에 관한 법률」에 따른 독립유공자 및 유족이나 가족
*「참전 유공자 예우 및 단체설립에 관한 법률」에 따른 참전유공자
*6세 이하의 취학 전 아동 또는 65세 이상 사람
*국민기초생활수급자
*공무수행을 위해 출입하는 사람
*그 밖에 도지사가 필요하다고 인정하는 사람
*매월 마지막 주 수요일에 방문하는 부여군민</t>
    <phoneticPr fontId="2" type="noConversion"/>
  </si>
  <si>
    <t>보령시</t>
    <phoneticPr fontId="2" type="noConversion"/>
  </si>
  <si>
    <t>보령박물관</t>
    <phoneticPr fontId="2" type="noConversion"/>
  </si>
  <si>
    <t>충청남도 보령시 대흥로63</t>
    <phoneticPr fontId="2" type="noConversion"/>
  </si>
  <si>
    <t>041-930-3446</t>
    <phoneticPr fontId="2" type="noConversion"/>
  </si>
  <si>
    <t>2013.11.29</t>
    <phoneticPr fontId="2" type="noConversion"/>
  </si>
  <si>
    <t>2013.11.11</t>
    <phoneticPr fontId="2" type="noConversion"/>
  </si>
  <si>
    <t>충남-공립12-2013-02호</t>
    <phoneticPr fontId="2" type="noConversion"/>
  </si>
  <si>
    <t>http://culture.brcn.go.kr</t>
    <phoneticPr fontId="2" type="noConversion"/>
  </si>
  <si>
    <t>호서 옥마산 
김부대왕지기</t>
    <phoneticPr fontId="2" type="noConversion"/>
  </si>
  <si>
    <t>시도지정문화재 1건 1점</t>
    <phoneticPr fontId="2" type="noConversion"/>
  </si>
  <si>
    <t>보령석탄박물관</t>
    <phoneticPr fontId="2" type="noConversion"/>
  </si>
  <si>
    <t>충청남도 보령시 성주면 성주산로 508</t>
    <phoneticPr fontId="2" type="noConversion"/>
  </si>
  <si>
    <t>041-934-1902</t>
  </si>
  <si>
    <t>1995.05.18</t>
    <phoneticPr fontId="2" type="noConversion"/>
  </si>
  <si>
    <t>1995.05.16</t>
    <phoneticPr fontId="2" type="noConversion"/>
  </si>
  <si>
    <t>충남-공립12-1995-01호</t>
  </si>
  <si>
    <t>www.1stcoal.go.kr</t>
  </si>
  <si>
    <t>광물,화석,굴진, 채탄장비,서적 등</t>
  </si>
  <si>
    <t>보령시민</t>
  </si>
  <si>
    <t xml:space="preserve">경로, 장애인, 국가유공자 등 </t>
  </si>
  <si>
    <t>서천군</t>
    <phoneticPr fontId="2" type="noConversion"/>
  </si>
  <si>
    <t>서천 이하복고택 전시관</t>
    <phoneticPr fontId="2" type="noConversion"/>
  </si>
  <si>
    <t>충청남도 서천군 기산면 신막로 57번길 32-11</t>
  </si>
  <si>
    <t>041-950-4230</t>
    <phoneticPr fontId="2" type="noConversion"/>
  </si>
  <si>
    <t>2018.11.08</t>
    <phoneticPr fontId="2" type="noConversion"/>
  </si>
  <si>
    <t>충남-공립21-2018-05호</t>
    <phoneticPr fontId="2" type="noConversion"/>
  </si>
  <si>
    <t>금속, 토도, 서지류 등</t>
    <phoneticPr fontId="2" type="noConversion"/>
  </si>
  <si>
    <t>201(코로나휴관기간포함)</t>
    <phoneticPr fontId="2" type="noConversion"/>
  </si>
  <si>
    <t>하절기 
09:00-18:00
동절기 
09:00-17:00</t>
    <phoneticPr fontId="2" type="noConversion"/>
  </si>
  <si>
    <t>천안시</t>
    <phoneticPr fontId="2" type="noConversion"/>
  </si>
  <si>
    <t>석오이동녕기념관</t>
    <phoneticPr fontId="2" type="noConversion"/>
  </si>
  <si>
    <t>충청남도 천안시 동남구 목천읍 동리4길 35</t>
    <phoneticPr fontId="2" type="noConversion"/>
  </si>
  <si>
    <t>041-521-3355</t>
    <phoneticPr fontId="2" type="noConversion"/>
  </si>
  <si>
    <t>2010.02.23</t>
    <phoneticPr fontId="2" type="noConversion"/>
  </si>
  <si>
    <t>2020.07.22</t>
    <phoneticPr fontId="2" type="noConversion"/>
  </si>
  <si>
    <t>충남-공립21-2020-02호</t>
    <phoneticPr fontId="2" type="noConversion"/>
  </si>
  <si>
    <t>www.cheonan.go.kr/leedn.do</t>
    <phoneticPr fontId="2" type="noConversion"/>
  </si>
  <si>
    <t>초상화, 서한 등</t>
    <phoneticPr fontId="2" type="noConversion"/>
  </si>
  <si>
    <t>석장리박물관</t>
  </si>
  <si>
    <t>충청남도 공주시 금벽로 990</t>
    <phoneticPr fontId="2" type="noConversion"/>
  </si>
  <si>
    <t>041-840-8924</t>
  </si>
  <si>
    <t>2006.09.26</t>
    <phoneticPr fontId="2" type="noConversion"/>
  </si>
  <si>
    <t>2006.02.09</t>
    <phoneticPr fontId="2" type="noConversion"/>
  </si>
  <si>
    <t>충남-공립12-2006-01호</t>
  </si>
  <si>
    <t>www.sjnmuseum.go.kr</t>
  </si>
  <si>
    <t>석기, 토기, 화석 등</t>
  </si>
  <si>
    <t>석장리유적</t>
  </si>
  <si>
    <t>1식</t>
  </si>
  <si>
    <t>7~16%</t>
  </si>
  <si>
    <t>경로, 장애인, 공주시민 등</t>
  </si>
  <si>
    <t xml:space="preserve"> 전체 </t>
  </si>
  <si>
    <t>송산리고분군 모형전시관</t>
  </si>
  <si>
    <t>충청남도 공주시 왕릉로 37</t>
    <phoneticPr fontId="2" type="noConversion"/>
  </si>
  <si>
    <t>041-840-2214</t>
  </si>
  <si>
    <t>2003.05.01</t>
    <phoneticPr fontId="2" type="noConversion"/>
  </si>
  <si>
    <t>모형물</t>
  </si>
  <si>
    <t>7~16</t>
  </si>
  <si>
    <t>경로, 장애인, 공주시민, 동주도시 등</t>
  </si>
  <si>
    <t>심훈기념관</t>
    <phoneticPr fontId="2" type="noConversion"/>
  </si>
  <si>
    <t>충청남도 당진시 송악읍 상록수길 105</t>
    <phoneticPr fontId="2" type="noConversion"/>
  </si>
  <si>
    <t>041-360-6883</t>
    <phoneticPr fontId="2" type="noConversion"/>
  </si>
  <si>
    <t>2014.09.16</t>
    <phoneticPr fontId="2" type="noConversion"/>
  </si>
  <si>
    <t>dangjin.go.kr/shimhoon/</t>
    <phoneticPr fontId="2" type="noConversion"/>
  </si>
  <si>
    <t>고서, 민속품 등</t>
    <phoneticPr fontId="2" type="noConversion"/>
  </si>
  <si>
    <t>영인산산림박물관</t>
    <phoneticPr fontId="2" type="noConversion"/>
  </si>
  <si>
    <t>충청남도 아산시 염치읍 아산온천로 16-30</t>
    <phoneticPr fontId="2" type="noConversion"/>
  </si>
  <si>
    <t>041-538-1947</t>
    <phoneticPr fontId="2" type="noConversion"/>
  </si>
  <si>
    <t>2012.05.11</t>
    <phoneticPr fontId="2" type="noConversion"/>
  </si>
  <si>
    <t>충남-공립12-2012-02호</t>
    <phoneticPr fontId="2" type="noConversion"/>
  </si>
  <si>
    <t>museum.asanfmc.or.kr</t>
    <phoneticPr fontId="2" type="noConversion"/>
  </si>
  <si>
    <t>표본(동식물, 곤충), 광물, 민속 등</t>
    <phoneticPr fontId="2" type="noConversion"/>
  </si>
  <si>
    <t>하절기(10:00-18:00)
동절기
(10:00-17:00)</t>
    <phoneticPr fontId="2" type="noConversion"/>
  </si>
  <si>
    <t>외암민속관</t>
    <phoneticPr fontId="2" type="noConversion"/>
  </si>
  <si>
    <t>충청남도 아산시 송악면 외암민속길5</t>
    <phoneticPr fontId="2" type="noConversion"/>
  </si>
  <si>
    <t>041-540-2654</t>
    <phoneticPr fontId="2" type="noConversion"/>
  </si>
  <si>
    <t>2004.10.30</t>
    <phoneticPr fontId="2" type="noConversion"/>
  </si>
  <si>
    <t>구축 중</t>
    <phoneticPr fontId="2" type="noConversion"/>
  </si>
  <si>
    <t>하절기(09:00-18:00)
동절기(09:00-17:00)</t>
    <phoneticPr fontId="2" type="noConversion"/>
  </si>
  <si>
    <t>문화의 날, 명절(설, 추석), 
대보름제 무료 입장</t>
    <phoneticPr fontId="2" type="noConversion"/>
  </si>
  <si>
    <t>아산시민, 미취학 아동, 65세 이상, 
장애우</t>
    <phoneticPr fontId="2" type="noConversion"/>
  </si>
  <si>
    <t>유관순열사기념관</t>
    <phoneticPr fontId="2" type="noConversion"/>
  </si>
  <si>
    <t>충청남도 천안시 동남구 병천면 유관순길 38</t>
    <phoneticPr fontId="2" type="noConversion"/>
  </si>
  <si>
    <t>041-564-1223</t>
    <phoneticPr fontId="2" type="noConversion"/>
  </si>
  <si>
    <t>2003.04.01</t>
    <phoneticPr fontId="2" type="noConversion"/>
  </si>
  <si>
    <t>2018.01.16</t>
    <phoneticPr fontId="2" type="noConversion"/>
  </si>
  <si>
    <t>충남-공립21-2018-02호</t>
    <phoneticPr fontId="2" type="noConversion"/>
  </si>
  <si>
    <t>www.cheonan.go.kr/yugwansun.do　</t>
    <phoneticPr fontId="2" type="noConversion"/>
  </si>
  <si>
    <t>서적, 복식 등</t>
    <phoneticPr fontId="2" type="noConversion"/>
  </si>
  <si>
    <t>태안군</t>
    <phoneticPr fontId="2" type="noConversion"/>
  </si>
  <si>
    <t>유류피해극복기념관</t>
    <phoneticPr fontId="2" type="noConversion"/>
  </si>
  <si>
    <t>충청남도 태안군 소원면 천리포 1길 120</t>
    <phoneticPr fontId="2" type="noConversion"/>
  </si>
  <si>
    <t>041-635-2991</t>
    <phoneticPr fontId="2" type="noConversion"/>
  </si>
  <si>
    <t>2017.09.15</t>
    <phoneticPr fontId="2" type="noConversion"/>
  </si>
  <si>
    <t>충남 공립12-2018-03호</t>
    <phoneticPr fontId="2" type="noConversion"/>
  </si>
  <si>
    <t>http://www.chungnam.go.kr/memorialMain.do</t>
  </si>
  <si>
    <t>조류, 어류, 저서생물, 방제도구 등</t>
    <phoneticPr fontId="2" type="noConversion"/>
  </si>
  <si>
    <t>(동절기) 09:00 -17:00
(하절기) 09:30 -17:30</t>
    <phoneticPr fontId="2" type="noConversion"/>
  </si>
  <si>
    <t>예산군</t>
    <phoneticPr fontId="2" type="noConversion"/>
  </si>
  <si>
    <t>윤봉길의사기념관</t>
    <phoneticPr fontId="2" type="noConversion"/>
  </si>
  <si>
    <t>충청남도 예산군 덕산면 덕산온천로 183-5</t>
    <phoneticPr fontId="2" type="noConversion"/>
  </si>
  <si>
    <t>041-339-8232</t>
    <phoneticPr fontId="2" type="noConversion"/>
  </si>
  <si>
    <t>2001.12.21</t>
    <phoneticPr fontId="2" type="noConversion"/>
  </si>
  <si>
    <t>충남-공립21-2020-01호</t>
    <phoneticPr fontId="2" type="noConversion"/>
  </si>
  <si>
    <t>http://www.yesan.go.kr/ystfo/sub03_01.do</t>
    <phoneticPr fontId="2" type="noConversion"/>
  </si>
  <si>
    <t>윤봉길의사유품</t>
    <phoneticPr fontId="2" type="noConversion"/>
  </si>
  <si>
    <t>보물 제568호-2호(1972. 7. 16. 지정)
보물 제568-3호(1976. 4. 23. 지정)</t>
    <phoneticPr fontId="2" type="noConversion"/>
  </si>
  <si>
    <t>보물 총 62
보물 제568호-2호(1972. 7. 16. 지정) 35점
보물 제568-3호(1976. 4. 24. 지정) 27점</t>
    <phoneticPr fontId="2" type="noConversion"/>
  </si>
  <si>
    <t>09:00-18:00(하절기)
09:00-17:00(동절기)</t>
    <phoneticPr fontId="2" type="noConversion"/>
  </si>
  <si>
    <t>09:00~18:00(하절기)
09:00~17:00(동절기)</t>
    <phoneticPr fontId="2" type="noConversion"/>
  </si>
  <si>
    <t>정림사지박물관</t>
  </si>
  <si>
    <t>충청남도 부여군 부여읍 정림로 83</t>
    <phoneticPr fontId="2" type="noConversion"/>
  </si>
  <si>
    <t>041-832-2721</t>
  </si>
  <si>
    <t>2006.09.29</t>
    <phoneticPr fontId="2" type="noConversion"/>
  </si>
  <si>
    <t>2008.05.02</t>
    <phoneticPr fontId="2" type="noConversion"/>
  </si>
  <si>
    <t>충남-공립12-2008-02호</t>
  </si>
  <si>
    <t>www.jeongnimsaji.or.kr</t>
  </si>
  <si>
    <t>토도,와전,자기,서화 등</t>
  </si>
  <si>
    <t>부여 김동효영정 등</t>
  </si>
  <si>
    <t>도유형문화재 3점           도문화재자료 2점</t>
  </si>
  <si>
    <t>부여,공주,청양 신분증소지자 무료입장</t>
  </si>
  <si>
    <t>6세이하 ,65세이상,국가유공자와 가족또는 유족, 장애인, 기타 군수가 정한자</t>
  </si>
  <si>
    <t>천안박물관</t>
    <phoneticPr fontId="2" type="noConversion"/>
  </si>
  <si>
    <t>충청남도 천안시 동남구 천안대로 429-13</t>
    <phoneticPr fontId="2" type="noConversion"/>
  </si>
  <si>
    <t>041-521-2891</t>
    <phoneticPr fontId="2" type="noConversion"/>
  </si>
  <si>
    <t>2008.09.22</t>
    <phoneticPr fontId="2" type="noConversion"/>
  </si>
  <si>
    <t>2008.12.03</t>
    <phoneticPr fontId="2" type="noConversion"/>
  </si>
  <si>
    <t>충남-공립11-2008-04호</t>
    <phoneticPr fontId="2" type="noConversion"/>
  </si>
  <si>
    <t>www.cheonan.go.kr/museum.do</t>
    <phoneticPr fontId="2" type="noConversion"/>
  </si>
  <si>
    <t>고서, 고문서, 민속품  등</t>
    <phoneticPr fontId="2" type="noConversion"/>
  </si>
  <si>
    <t>박문수 초상 등</t>
    <phoneticPr fontId="2" type="noConversion"/>
  </si>
  <si>
    <t>6점</t>
    <phoneticPr fontId="2" type="noConversion"/>
  </si>
  <si>
    <t>하절기(3~10) 9:00~18:00
동절기(11~2) 9:00~17:00</t>
    <phoneticPr fontId="2" type="noConversion"/>
  </si>
  <si>
    <t>천안흥타령관</t>
    <phoneticPr fontId="2" type="noConversion"/>
  </si>
  <si>
    <t>충청남도 천안시 동남구 천안대로 412</t>
    <phoneticPr fontId="2" type="noConversion"/>
  </si>
  <si>
    <t>041-521-3461</t>
    <phoneticPr fontId="2" type="noConversion"/>
  </si>
  <si>
    <t>2014.04.03</t>
    <phoneticPr fontId="2" type="noConversion"/>
  </si>
  <si>
    <t>충남-공립21-2018-01호</t>
    <phoneticPr fontId="2" type="noConversion"/>
  </si>
  <si>
    <t>http://www.cheonan.go.kr/museum.do</t>
    <phoneticPr fontId="2" type="noConversion"/>
  </si>
  <si>
    <t>도자기 등</t>
    <phoneticPr fontId="2" type="noConversion"/>
  </si>
  <si>
    <t>청양군</t>
    <phoneticPr fontId="2" type="noConversion"/>
  </si>
  <si>
    <t>청양군 백제문화체험박물관</t>
    <phoneticPr fontId="2" type="noConversion"/>
  </si>
  <si>
    <t>충청남도 청양군 대치면 장곡길 43-24</t>
    <phoneticPr fontId="2" type="noConversion"/>
  </si>
  <si>
    <t>041-940-4871</t>
    <phoneticPr fontId="2" type="noConversion"/>
  </si>
  <si>
    <t>2016.10.28</t>
    <phoneticPr fontId="2" type="noConversion"/>
  </si>
  <si>
    <t>충남-공립12-2018-06호</t>
    <phoneticPr fontId="2" type="noConversion"/>
  </si>
  <si>
    <t>https://www.cheongyang.go.kr/museum.do</t>
    <phoneticPr fontId="2" type="noConversion"/>
  </si>
  <si>
    <t>금속, 토도, 서화, 민속유물 등</t>
    <phoneticPr fontId="2" type="noConversion"/>
  </si>
  <si>
    <t>청양 최익현 초상화, 
 청양 최익현 압송도,보부상 유품</t>
    <phoneticPr fontId="2" type="noConversion"/>
  </si>
  <si>
    <t>국가민속문화재 26점,  
충남 유형문화재 2점</t>
    <phoneticPr fontId="2" type="noConversion"/>
  </si>
  <si>
    <t>현재 50%할인 적용</t>
    <phoneticPr fontId="2" type="noConversion"/>
  </si>
  <si>
    <t>6세이하 ,65세이상,국가유공자와 가족또는 유족, 장애인, 기타 군수가 정한자</t>
    <phoneticPr fontId="2" type="noConversion"/>
  </si>
  <si>
    <t>충청남도역사박물관</t>
  </si>
  <si>
    <t>충청남도 공주시 국고개길 24(전시동)</t>
  </si>
  <si>
    <t>041-856-8608</t>
  </si>
  <si>
    <t>2006.09.28</t>
    <phoneticPr fontId="2" type="noConversion"/>
  </si>
  <si>
    <t>충남-공립12-2011-01호</t>
  </si>
  <si>
    <t>http://museum.cihc.or.kr/museum</t>
  </si>
  <si>
    <t>기록류(고서, 고문서), 회화, 민속품, 사진 등</t>
  </si>
  <si>
    <t xml:space="preserve"> 성주도씨 종중문서 일괄 등 </t>
  </si>
  <si>
    <t>보물 2건 11점, 국가민속문화재 2건 62점, 충청남도지정문화재 13건 64점</t>
  </si>
  <si>
    <t xml:space="preserve"> 연5회 </t>
  </si>
  <si>
    <t>합덕수리민속박물관</t>
    <phoneticPr fontId="2" type="noConversion"/>
  </si>
  <si>
    <t>충청남도 당진시 합덕읍 덕평로 379-9</t>
    <phoneticPr fontId="2" type="noConversion"/>
  </si>
  <si>
    <t>041-350-4931</t>
    <phoneticPr fontId="2" type="noConversion"/>
  </si>
  <si>
    <t>2005.10.26</t>
    <phoneticPr fontId="2" type="noConversion"/>
  </si>
  <si>
    <t>충남-공립12-2008-03호</t>
    <phoneticPr fontId="2" type="noConversion"/>
  </si>
  <si>
    <t>https://www.dangjin.go.kr/prog/tursmCn/tour/sub03_02_01/view.do?cntno=53</t>
  </si>
  <si>
    <t>1회/8년</t>
    <phoneticPr fontId="2" type="noConversion"/>
  </si>
  <si>
    <t>홍주성역사관</t>
    <phoneticPr fontId="2" type="noConversion"/>
  </si>
  <si>
    <t>충청남도 홍성군 홍성읍 아문길 20</t>
    <phoneticPr fontId="2" type="noConversion"/>
  </si>
  <si>
    <t>041-630-9240</t>
  </si>
  <si>
    <t>2011.05.06</t>
  </si>
  <si>
    <t>2011.07.01</t>
    <phoneticPr fontId="2" type="noConversion"/>
  </si>
  <si>
    <t>충남-공립12-2011-04호</t>
    <phoneticPr fontId="2" type="noConversion"/>
  </si>
  <si>
    <t>고문서, 전적, 회화 등</t>
    <phoneticPr fontId="2" type="noConversion"/>
  </si>
  <si>
    <t>도지정유형문화재 7점</t>
    <phoneticPr fontId="2" type="noConversion"/>
  </si>
  <si>
    <t>충남 공립 총계</t>
    <phoneticPr fontId="2" type="noConversion"/>
  </si>
  <si>
    <t>한국자연사박물관</t>
    <phoneticPr fontId="2" type="noConversion"/>
  </si>
  <si>
    <t>충청남도 공주시 반포면 임금봉길 49-25</t>
    <phoneticPr fontId="2" type="noConversion"/>
  </si>
  <si>
    <t>042-824-4055</t>
  </si>
  <si>
    <t>2004.10.28</t>
  </si>
  <si>
    <t>충남-사립11-2004-01호</t>
    <phoneticPr fontId="2" type="noConversion"/>
  </si>
  <si>
    <t>www.krnamu.or.kr</t>
  </si>
  <si>
    <t>지질분야
(공룡화석,운석,광물 등)</t>
  </si>
  <si>
    <t xml:space="preserve"> 개인후원회원 및 기관회원 </t>
  </si>
  <si>
    <t>공주기독교박물관</t>
  </si>
  <si>
    <t>충청남도 공주시 제민1길 18</t>
    <phoneticPr fontId="2" type="noConversion"/>
  </si>
  <si>
    <t>041-853-7007</t>
  </si>
  <si>
    <t>2018.07.01</t>
    <phoneticPr fontId="2" type="noConversion"/>
  </si>
  <si>
    <t>2018.07.01</t>
  </si>
  <si>
    <t>충남-사립 21-2018-04호</t>
    <phoneticPr fontId="2" type="noConversion"/>
  </si>
  <si>
    <t>유튜브-공주기독교박물관</t>
  </si>
  <si>
    <t>스테인드글라스, 기증유물-사진, 책자, 그릇등</t>
  </si>
  <si>
    <t xml:space="preserve"> 만 48개월 미만 유아, 국가보훈대상자, 기초수급자, 장애인(1~3급) 등 </t>
  </si>
  <si>
    <t>한국민속극박물관</t>
  </si>
  <si>
    <t>충청남도 공주시 의당면 돌모루2길 17-15</t>
    <phoneticPr fontId="2" type="noConversion"/>
  </si>
  <si>
    <t>041-855-4933</t>
  </si>
  <si>
    <t>1996.10.04</t>
  </si>
  <si>
    <t>1999.11.22</t>
    <phoneticPr fontId="2" type="noConversion"/>
  </si>
  <si>
    <t>충남-사립12-1999-03호</t>
    <phoneticPr fontId="2" type="noConversion"/>
  </si>
  <si>
    <t>http://cafe.naver.com/dolmorootown</t>
  </si>
  <si>
    <t>민속, 탈, 인형, 농기구</t>
  </si>
  <si>
    <t>상동</t>
  </si>
  <si>
    <t>65세이상 4세 이하</t>
  </si>
  <si>
    <t>도계민화박물관</t>
    <phoneticPr fontId="2" type="noConversion"/>
  </si>
  <si>
    <t>충청남도 천안시 동남구 정골1길 73-9</t>
    <phoneticPr fontId="2" type="noConversion"/>
  </si>
  <si>
    <t>041-551-6886</t>
  </si>
  <si>
    <t>2016.01.28</t>
    <phoneticPr fontId="2" type="noConversion"/>
  </si>
  <si>
    <t>2016.01.04</t>
  </si>
  <si>
    <t>충남-사립21-2016-01호</t>
    <phoneticPr fontId="2" type="noConversion"/>
  </si>
  <si>
    <t>https://blog.naver.com/onuonu0610</t>
  </si>
  <si>
    <t>고 민화 등</t>
  </si>
  <si>
    <t xml:space="preserve">독립기념관 </t>
    <phoneticPr fontId="2" type="noConversion"/>
  </si>
  <si>
    <t>충청남도 천안시 동남구 목천읍 독립기념관로 1</t>
    <phoneticPr fontId="2" type="noConversion"/>
  </si>
  <si>
    <t>041-560-0114</t>
    <phoneticPr fontId="2" type="noConversion"/>
  </si>
  <si>
    <t>1987.08.15</t>
    <phoneticPr fontId="2" type="noConversion"/>
  </si>
  <si>
    <t>충남-사립11-1992-01호</t>
  </si>
  <si>
    <t>www.i815.or.kr</t>
    <phoneticPr fontId="2" type="noConversion"/>
  </si>
  <si>
    <t>1회/10년</t>
  </si>
  <si>
    <t>전적류, 문서류, 문화예술종교류, 생활류 등</t>
  </si>
  <si>
    <t>104,249점</t>
    <phoneticPr fontId="2" type="noConversion"/>
  </si>
  <si>
    <t>조선말 큰사전 원고 등</t>
  </si>
  <si>
    <t>보물 2점
등록문화재 76점</t>
  </si>
  <si>
    <t>연16회</t>
    <phoneticPr fontId="2" type="noConversion"/>
  </si>
  <si>
    <t>하절기(3-10월) 09:30-17:00 / 동절기(11-2월) 09:30-18:00</t>
    <phoneticPr fontId="2" type="noConversion"/>
  </si>
  <si>
    <t>동산박물관</t>
  </si>
  <si>
    <t>충청남도 공주시 반포면 정광터1길 108-8</t>
    <phoneticPr fontId="2" type="noConversion"/>
  </si>
  <si>
    <t>041-858-5009</t>
  </si>
  <si>
    <t>2013.01.01</t>
  </si>
  <si>
    <t>2013.05.02</t>
  </si>
  <si>
    <t>충남-사립12-2013-01호</t>
    <phoneticPr fontId="2" type="noConversion"/>
  </si>
  <si>
    <t>www.dongsanmuseum.com</t>
  </si>
  <si>
    <t>토도, 석조유물, 고서, 고서류</t>
  </si>
  <si>
    <t>복권박물관</t>
    <phoneticPr fontId="2" type="noConversion"/>
  </si>
  <si>
    <t>충청남도 천안시 동남구 문암로 283</t>
  </si>
  <si>
    <t>02-2073-7755</t>
  </si>
  <si>
    <t>1997.03.03</t>
    <phoneticPr fontId="2" type="noConversion"/>
  </si>
  <si>
    <t>충남-사립21-1997-01호</t>
  </si>
  <si>
    <t>복권 등</t>
    <phoneticPr fontId="2" type="noConversion"/>
  </si>
  <si>
    <t>부여생활사박물관</t>
    <phoneticPr fontId="2" type="noConversion"/>
  </si>
  <si>
    <t>충청남도 부여군 규암면 백제문로553</t>
    <phoneticPr fontId="2" type="noConversion"/>
  </si>
  <si>
    <t>041-835-0041</t>
    <phoneticPr fontId="2" type="noConversion"/>
  </si>
  <si>
    <t>2010.10.01</t>
    <phoneticPr fontId="2" type="noConversion"/>
  </si>
  <si>
    <t>2018.07.20</t>
    <phoneticPr fontId="2" type="noConversion"/>
  </si>
  <si>
    <t>충남-사립12-2018-08호</t>
  </si>
  <si>
    <t>https://buyeolifemuseum.modoo.at/</t>
  </si>
  <si>
    <t>50권</t>
    <phoneticPr fontId="2" type="noConversion"/>
  </si>
  <si>
    <t>토도, 금속, 서화, 기와 등 고대~근세까지 유물과 도서, 음반,  필름, 가구 등 근현대 생활자료</t>
  </si>
  <si>
    <t>65세이상,장애인할인(20%)</t>
    <phoneticPr fontId="2" type="noConversion"/>
  </si>
  <si>
    <t>만 48개월미만 유아</t>
    <phoneticPr fontId="2" type="noConversion"/>
  </si>
  <si>
    <t>수덕사근역성보관</t>
  </si>
  <si>
    <t>충청남도 예산군 덕산면 수덕사안길 79</t>
    <phoneticPr fontId="2" type="noConversion"/>
  </si>
  <si>
    <t>041-330-7777</t>
  </si>
  <si>
    <t>2000.04.11</t>
  </si>
  <si>
    <t>1999.09.10</t>
  </si>
  <si>
    <t>충남-사립12-1999-02호</t>
  </si>
  <si>
    <t>http://sudeokmuseum.or.kr</t>
  </si>
  <si>
    <t>조작, 회화, 공예, 전적 등</t>
  </si>
  <si>
    <t>보물 제1147호(2008.3.12.지정) 묘법연화경 2점
보물 제1381호(2003.11.14. 지정) 목조연화대좌 1점
보물 제1543(2008.3.12. 지정) 상교정본자비도량참범 2점
보물 1572호(2008.8.28.) 서산 문수사 금동여래좌상 복장유물 일부 1점
보물 1915호(2016.9.1.) 개심사 달마대사관심론 경판 1점
보물 1916호(2016.9.1.) 개심사 달마대사혈맥론 경판 1점
보물 1961호(2017.12.26.)개심사 묘법연화경 경판 1점
보물 1962호(2017.12.26.)개심사 계초심학인문 경판 1점
보물 1963호(2017.12.26.)개심사 도가논변모자리혹론 경판 1점
보물 1965호(2017.12.26.)개심사 예수시왕생칠재의찬요 경판 1점
보물 1966호(2017.12.26.)개심사 성관자재구수육자선정 경판 1점
보물 1967호(2017.12.26.)개심사 오대진언 경판 1점</t>
    <phoneticPr fontId="2" type="noConversion"/>
  </si>
  <si>
    <t>보물 총 14점
보물 제1147호(2008.3.12.지정) 묘법연화경 2점
보물 제1381호(2003.11.14. 지정) 목조연화대좌 1점
보물 제1543(2008.3.12. 지정) 상교정본자비도량참범 2점
보물 1572호(2008.8.28.) 서산 문수사 금동여래좌상 복장유물 일부 1점
보물 1915호(2016.9.1.) 개심사 달마대사관심론 경판 1점
보물 1916호(2016.9.1.) 개심사 달마대사혈맥론 경판 1점
보물 1961호(2017.12.26.)개심사 묘법연화경 경판 1점
보물 1962호(2017.12.26.)개심사 계초심학인문 경판 1점
보물 1963호(2017.12.26.)개심사 도가논변모자리혹론 경판 1점
보물 1965호(2017.12.26.)개심사 예수시왕생칠재의찬요 경판 1점
보물 1966호(2017.12.26.)개심사 성관자재구수육자선정 경판 1점
보물 1967호(2017.12.26.)개심사 오대진언 경판 1점</t>
    <phoneticPr fontId="2" type="noConversion"/>
  </si>
  <si>
    <t>09:30-18;00</t>
    <phoneticPr fontId="2" type="noConversion"/>
  </si>
  <si>
    <t>아산정린박물관</t>
    <phoneticPr fontId="2" type="noConversion"/>
  </si>
  <si>
    <t>충청남도 아산시 배방읍 휴대길 142</t>
    <phoneticPr fontId="2" type="noConversion"/>
  </si>
  <si>
    <t>041-549-4005</t>
  </si>
  <si>
    <t>2015.01.06</t>
    <phoneticPr fontId="2" type="noConversion"/>
  </si>
  <si>
    <t>충남-사립12-2015-01호</t>
    <phoneticPr fontId="10" type="noConversion"/>
  </si>
  <si>
    <t>blog.naver.com/jeonglin</t>
  </si>
  <si>
    <t>(B)기획전시실과 동일 _203</t>
  </si>
  <si>
    <t>토기,석기,전돌,도자기등</t>
  </si>
  <si>
    <t xml:space="preserve">65세 이상 경로 할인 , 만 4세 미만 무료 </t>
  </si>
  <si>
    <t>안면도쥬라기박물관</t>
    <phoneticPr fontId="2" type="noConversion"/>
  </si>
  <si>
    <t>충청남도 태안군 남면 곰섬로 37-20</t>
    <phoneticPr fontId="2" type="noConversion"/>
  </si>
  <si>
    <t>041-674-5660</t>
    <phoneticPr fontId="2" type="noConversion"/>
  </si>
  <si>
    <t>2011.07.11</t>
    <phoneticPr fontId="2" type="noConversion"/>
  </si>
  <si>
    <t>2011.05.15</t>
    <phoneticPr fontId="2" type="noConversion"/>
  </si>
  <si>
    <t>충남-사립12-2011-06호</t>
    <phoneticPr fontId="10" type="noConversion"/>
  </si>
  <si>
    <t>http://www.anmyondojurassic.com/</t>
    <phoneticPr fontId="2" type="noConversion"/>
  </si>
  <si>
    <t>화석, 광물, 박제, 모형 등</t>
    <phoneticPr fontId="2" type="noConversion"/>
  </si>
  <si>
    <t>태안군 거주자, 태안군내 펜션할인 확인증 지참, 태안군로컬푸드 5만원이상 구매고객할인</t>
    <phoneticPr fontId="2" type="noConversion"/>
  </si>
  <si>
    <t>만75세 이상, 국민기초생활수급자, 36개월미만 영유아</t>
    <phoneticPr fontId="2" type="noConversion"/>
  </si>
  <si>
    <t xml:space="preserve">온양민속박물관 </t>
    <phoneticPr fontId="2" type="noConversion"/>
  </si>
  <si>
    <t>충청남도 아산시 충무로 123</t>
    <phoneticPr fontId="2" type="noConversion"/>
  </si>
  <si>
    <t>041-542-6001</t>
    <phoneticPr fontId="2" type="noConversion"/>
  </si>
  <si>
    <t>1978.10.25</t>
    <phoneticPr fontId="2" type="noConversion"/>
  </si>
  <si>
    <t>2006.11.30</t>
    <phoneticPr fontId="2" type="noConversion"/>
  </si>
  <si>
    <t>충남-사립11-2006-02호</t>
    <phoneticPr fontId="10" type="noConversion"/>
  </si>
  <si>
    <t>http://onyangmuseum.or.kr</t>
    <phoneticPr fontId="2" type="noConversion"/>
  </si>
  <si>
    <t>도토기, 서화, 민속품 등</t>
    <phoneticPr fontId="2" type="noConversion"/>
  </si>
  <si>
    <t xml:space="preserve">감주와 갑주함 외 7건 </t>
    <phoneticPr fontId="2" type="noConversion"/>
  </si>
  <si>
    <t>충청남도 민속자료 3점,
충청남도 유형문화재 5점</t>
    <phoneticPr fontId="2" type="noConversion"/>
  </si>
  <si>
    <t>시티투어, 아산시민(일괄 1,000)
러시아 관광객(50%)</t>
    <phoneticPr fontId="2" type="noConversion"/>
  </si>
  <si>
    <t xml:space="preserve">36개월 미만 유아
휠체어를 타고 오는 장애인 </t>
    <phoneticPr fontId="2" type="noConversion"/>
  </si>
  <si>
    <t>태영민속박물관</t>
    <phoneticPr fontId="2" type="noConversion"/>
  </si>
  <si>
    <t>충청남도 금산군 남이면 하금평촌길26</t>
    <phoneticPr fontId="2" type="noConversion"/>
  </si>
  <si>
    <t>041-754-7942</t>
    <phoneticPr fontId="2" type="noConversion"/>
  </si>
  <si>
    <t>2001.10.21</t>
    <phoneticPr fontId="2" type="noConversion"/>
  </si>
  <si>
    <t>충남-사립12-2001-02호</t>
    <phoneticPr fontId="2" type="noConversion"/>
  </si>
  <si>
    <t>www.tfmuseum.org</t>
    <phoneticPr fontId="2" type="noConversion"/>
  </si>
  <si>
    <t>한국고건축박물관</t>
  </si>
  <si>
    <t>충청남도 예산군 덕산면 홍덕서로 543</t>
    <phoneticPr fontId="2" type="noConversion"/>
  </si>
  <si>
    <t>041-337-5877</t>
  </si>
  <si>
    <t>1998.10.24</t>
    <phoneticPr fontId="2" type="noConversion"/>
  </si>
  <si>
    <t>1999.06.17</t>
    <phoneticPr fontId="2" type="noConversion"/>
  </si>
  <si>
    <t>충남-사립12-1999-01호</t>
  </si>
  <si>
    <t>www.ktam.or.kr</t>
  </si>
  <si>
    <t>목재</t>
  </si>
  <si>
    <t>한국도량형박물관</t>
  </si>
  <si>
    <t>충청남도 당진시 산곡길 219-4</t>
    <phoneticPr fontId="2" type="noConversion"/>
  </si>
  <si>
    <t>041-356-9739</t>
  </si>
  <si>
    <t>2012.08.01</t>
    <phoneticPr fontId="2" type="noConversion"/>
  </si>
  <si>
    <t>2012.09.21</t>
    <phoneticPr fontId="2" type="noConversion"/>
  </si>
  <si>
    <t>충남-사립12-2012-01호</t>
    <phoneticPr fontId="2" type="noConversion"/>
  </si>
  <si>
    <t>www.kwmuseum.co.kr</t>
  </si>
  <si>
    <t>17%(20인 이상)</t>
  </si>
  <si>
    <t>장애인, 65세 이상 1000원</t>
  </si>
  <si>
    <t>한국문인인장박물관</t>
  </si>
  <si>
    <t>충청남도 예산군 광시면 운산2길 116-6</t>
    <phoneticPr fontId="2" type="noConversion"/>
  </si>
  <si>
    <t>041-332-0592</t>
  </si>
  <si>
    <t>2000.07.17</t>
  </si>
  <si>
    <t>2006.11.30</t>
  </si>
  <si>
    <t>충남-사립12-2006-02호</t>
  </si>
  <si>
    <t>blog.naver.com/cnliteraryhs</t>
  </si>
  <si>
    <t>석재, 목재 등의 인장</t>
  </si>
  <si>
    <t>한국식기박물관</t>
    <phoneticPr fontId="2" type="noConversion"/>
  </si>
  <si>
    <t>충청남도 홍성군 장곡면 무한로 957-24</t>
    <phoneticPr fontId="2" type="noConversion"/>
  </si>
  <si>
    <t>070-8808-3833</t>
    <phoneticPr fontId="2" type="noConversion"/>
  </si>
  <si>
    <t>2010.09.10</t>
    <phoneticPr fontId="2" type="noConversion"/>
  </si>
  <si>
    <t>충남-사립12-2010-02호</t>
    <phoneticPr fontId="10" type="noConversion"/>
  </si>
  <si>
    <t>https://hansikm.com/</t>
    <phoneticPr fontId="2" type="noConversion"/>
  </si>
  <si>
    <t>토기,도기,민속품</t>
    <phoneticPr fontId="2" type="noConversion"/>
  </si>
  <si>
    <t>한국토종씨앗박물관</t>
  </si>
  <si>
    <t>충청남도 예산군 대술면 시산 서길 64-9</t>
    <phoneticPr fontId="2" type="noConversion"/>
  </si>
  <si>
    <t>041-333-5613</t>
    <phoneticPr fontId="2" type="noConversion"/>
  </si>
  <si>
    <t>2015.05.18</t>
    <phoneticPr fontId="2" type="noConversion"/>
  </si>
  <si>
    <t>2016.12.12</t>
    <phoneticPr fontId="2" type="noConversion"/>
  </si>
  <si>
    <t>충남-사립12-2016-03호</t>
    <phoneticPr fontId="2" type="noConversion"/>
  </si>
  <si>
    <t>토종씨앗.com</t>
  </si>
  <si>
    <t>씨앗, 서지, 농기구</t>
  </si>
  <si>
    <t>격연1회</t>
  </si>
  <si>
    <t>공세리성지성당박물관</t>
    <phoneticPr fontId="2" type="noConversion"/>
  </si>
  <si>
    <t>충청남도 아산시 인주면 공세리성당길 10</t>
    <phoneticPr fontId="2" type="noConversion"/>
  </si>
  <si>
    <t>041-533-8181</t>
  </si>
  <si>
    <t>2009.09.23</t>
  </si>
  <si>
    <t>2020.07.22</t>
  </si>
  <si>
    <t>충남-사립12-2020-01호</t>
  </si>
  <si>
    <t>gongseri.or.kr</t>
    <phoneticPr fontId="2" type="noConversion"/>
  </si>
  <si>
    <t>금속, 서적, 의류, 목재 등</t>
  </si>
  <si>
    <t>공세리성당, 사제관</t>
  </si>
  <si>
    <t>도지정문화재2점</t>
  </si>
  <si>
    <t>충남 사립 총계</t>
    <phoneticPr fontId="2" type="noConversion"/>
  </si>
  <si>
    <t>공주대학교박물관</t>
  </si>
  <si>
    <t>충청남도 공주시 공주대학로 56</t>
    <phoneticPr fontId="2" type="noConversion"/>
  </si>
  <si>
    <t>041-850-8733</t>
  </si>
  <si>
    <t>1964.08.12</t>
    <phoneticPr fontId="2" type="noConversion"/>
  </si>
  <si>
    <t>충남-대학12-2001-01호</t>
  </si>
  <si>
    <t>https://blog.naver.com/kongjucastle</t>
    <phoneticPr fontId="2" type="noConversion"/>
  </si>
  <si>
    <t>학내주차장이용</t>
  </si>
  <si>
    <t>고고(토도,옥석, 금속 등), 서화류, 교사류 등</t>
  </si>
  <si>
    <t>초려선생필,정훈,강경첨통 등시도유형문화재 제104호/민속자료 제5호/문화재자료 제302호</t>
    <phoneticPr fontId="2" type="noConversion"/>
  </si>
  <si>
    <t>공휴일 휴관</t>
  </si>
  <si>
    <t>공주교육대학교박물관</t>
    <phoneticPr fontId="2" type="noConversion"/>
  </si>
  <si>
    <t>충청남도 공주시 웅진로 27</t>
    <phoneticPr fontId="2" type="noConversion"/>
  </si>
  <si>
    <t>041-850-1351</t>
  </si>
  <si>
    <t>1974.05.15</t>
    <phoneticPr fontId="2" type="noConversion"/>
  </si>
  <si>
    <t>충남-대학12-2008-05호</t>
    <phoneticPr fontId="2" type="noConversion"/>
  </si>
  <si>
    <t>https://webserver.gjue.ac.kr/museum/</t>
  </si>
  <si>
    <t>백석대학교 기독교박물관</t>
    <phoneticPr fontId="2" type="noConversion"/>
  </si>
  <si>
    <t>충청남도 천안시 동남구 백석대학로 1</t>
    <phoneticPr fontId="2" type="noConversion"/>
  </si>
  <si>
    <t>041-550-9102</t>
    <phoneticPr fontId="2" type="noConversion"/>
  </si>
  <si>
    <t>2003.01.01</t>
    <phoneticPr fontId="2" type="noConversion"/>
  </si>
  <si>
    <t>충남-대학12-2011-02호</t>
    <phoneticPr fontId="2" type="noConversion"/>
  </si>
  <si>
    <t>http://community.bu.ac.kr/museum</t>
  </si>
  <si>
    <t>성경시대유물,
고성경 및 교회사 등</t>
    <phoneticPr fontId="2" type="noConversion"/>
  </si>
  <si>
    <t>선문대학교박물관</t>
    <phoneticPr fontId="2" type="noConversion"/>
  </si>
  <si>
    <t>충청남도 아산시 탕정면 선문로 221번길 70</t>
    <phoneticPr fontId="2" type="noConversion"/>
  </si>
  <si>
    <t>041-530-2782</t>
    <phoneticPr fontId="2" type="noConversion"/>
  </si>
  <si>
    <t>2006.10.27</t>
    <phoneticPr fontId="2" type="noConversion"/>
  </si>
  <si>
    <t>museum.sunmoon.ac.kr</t>
    <phoneticPr fontId="2" type="noConversion"/>
  </si>
  <si>
    <t xml:space="preserve">교체없음 </t>
    <phoneticPr fontId="2" type="noConversion"/>
  </si>
  <si>
    <t xml:space="preserve">도자, 서화, 탁본 등 </t>
    <phoneticPr fontId="2" type="noConversion"/>
  </si>
  <si>
    <t>코로나19 휴관</t>
    <phoneticPr fontId="2" type="noConversion"/>
  </si>
  <si>
    <t>서산시</t>
    <phoneticPr fontId="2" type="noConversion"/>
  </si>
  <si>
    <t>한서대학교박물관</t>
    <phoneticPr fontId="2" type="noConversion"/>
  </si>
  <si>
    <t>충청남도 서산시 해미면 대곡리 한서 1로 46</t>
    <phoneticPr fontId="2" type="noConversion"/>
  </si>
  <si>
    <t>041-660-1720</t>
    <phoneticPr fontId="2" type="noConversion"/>
  </si>
  <si>
    <t>1995.12.12</t>
    <phoneticPr fontId="2" type="noConversion"/>
  </si>
  <si>
    <t>2019.05.20</t>
    <phoneticPr fontId="2" type="noConversion"/>
  </si>
  <si>
    <t>충남-대학12-2019-01호</t>
    <phoneticPr fontId="2" type="noConversion"/>
  </si>
  <si>
    <t>금속,토도,지류,벼루등</t>
    <phoneticPr fontId="2" type="noConversion"/>
  </si>
  <si>
    <t>192점</t>
    <phoneticPr fontId="2" type="noConversion"/>
  </si>
  <si>
    <t>13:30-17:30</t>
    <phoneticPr fontId="2" type="noConversion"/>
  </si>
  <si>
    <t>충남 대학 총계</t>
    <phoneticPr fontId="2" type="noConversion"/>
  </si>
  <si>
    <t>충남 총계</t>
    <phoneticPr fontId="2" type="noConversion"/>
  </si>
  <si>
    <t>전북</t>
    <phoneticPr fontId="2" type="noConversion"/>
  </si>
  <si>
    <t>익산시</t>
    <phoneticPr fontId="2" type="noConversion"/>
  </si>
  <si>
    <t>국립익산박물관</t>
    <phoneticPr fontId="2" type="noConversion"/>
  </si>
  <si>
    <t>전라북도 익산시 금마면 미륵사지로 362</t>
    <phoneticPr fontId="2" type="noConversion"/>
  </si>
  <si>
    <t>063-830-0900</t>
    <phoneticPr fontId="2" type="noConversion"/>
  </si>
  <si>
    <t>2020.01.10</t>
    <phoneticPr fontId="2" type="noConversion"/>
  </si>
  <si>
    <t>2019.03.07</t>
    <phoneticPr fontId="2" type="noConversion"/>
  </si>
  <si>
    <t>국립11-2019-01호</t>
  </si>
  <si>
    <t>https://iksan.museum.go.kr</t>
    <phoneticPr fontId="2" type="noConversion"/>
  </si>
  <si>
    <t>금속, 토제, 유리, 보석 등</t>
  </si>
  <si>
    <t>미륵사지 석탑 사리장엄구(보물1991호) 등</t>
  </si>
  <si>
    <t>국보 10점구, 보물 10점</t>
  </si>
  <si>
    <t>국립전주박물관</t>
    <phoneticPr fontId="2" type="noConversion"/>
  </si>
  <si>
    <t>전라북도 전주시 완산구 쑥고개로 249</t>
    <phoneticPr fontId="2" type="noConversion"/>
  </si>
  <si>
    <t>063-223-5651</t>
    <phoneticPr fontId="2" type="noConversion"/>
  </si>
  <si>
    <t>1990.10.26</t>
    <phoneticPr fontId="2" type="noConversion"/>
  </si>
  <si>
    <t>국립11-2016-03호</t>
    <phoneticPr fontId="2" type="noConversion"/>
  </si>
  <si>
    <t>https://jeonju.museum.go.kr</t>
    <phoneticPr fontId="2" type="noConversion"/>
  </si>
  <si>
    <t>26회/1년</t>
    <phoneticPr fontId="2" type="noConversion"/>
  </si>
  <si>
    <t xml:space="preserve">금속, 토도,  서화탁본 등 </t>
    <phoneticPr fontId="2" type="noConversion"/>
  </si>
  <si>
    <t>완산부지도 등</t>
    <phoneticPr fontId="2" type="noConversion"/>
  </si>
  <si>
    <t>보물 6점</t>
    <phoneticPr fontId="2" type="noConversion"/>
  </si>
  <si>
    <t>무주군</t>
    <phoneticPr fontId="2" type="noConversion"/>
  </si>
  <si>
    <t>국립태권도박물관</t>
    <phoneticPr fontId="2" type="noConversion"/>
  </si>
  <si>
    <t>전라북도 무주군 설천면 무설로 1482</t>
    <phoneticPr fontId="2" type="noConversion"/>
  </si>
  <si>
    <t>063-320-0500</t>
    <phoneticPr fontId="2" type="noConversion"/>
  </si>
  <si>
    <t>국립12-2014-02호</t>
    <phoneticPr fontId="2" type="noConversion"/>
  </si>
  <si>
    <t>museum.tkdwon.kr</t>
    <phoneticPr fontId="2" type="noConversion"/>
  </si>
  <si>
    <t>지류, 복식, 금속 등</t>
    <phoneticPr fontId="2" type="noConversion"/>
  </si>
  <si>
    <t>하절기:10:00-18:00
동절기: 10:00-17:00</t>
    <phoneticPr fontId="2" type="noConversion"/>
  </si>
  <si>
    <t xml:space="preserve">하절기:10:0
0-19:00
동절기:10:00-18:00 </t>
    <phoneticPr fontId="2" type="noConversion"/>
  </si>
  <si>
    <t>국립전사박물관</t>
  </si>
  <si>
    <t>전라북도 익산시 여산면 옥금동길 6</t>
  </si>
  <si>
    <t>063-859-6968</t>
  </si>
  <si>
    <t>2015.09.21</t>
  </si>
  <si>
    <t>2015.09.17</t>
  </si>
  <si>
    <t>국립12-2015-05호</t>
  </si>
  <si>
    <t>www.army.mi.kr/museum</t>
  </si>
  <si>
    <t>6.25전쟁 유물, 도검류, 서적, 
군복류, 군사관련자료 등</t>
  </si>
  <si>
    <t>09:00-16:00</t>
  </si>
  <si>
    <t>전북 국립 총계</t>
    <phoneticPr fontId="2" type="noConversion"/>
  </si>
  <si>
    <t>정읍시</t>
    <phoneticPr fontId="2" type="noConversion"/>
  </si>
  <si>
    <t>고부역사문화관</t>
    <phoneticPr fontId="2" type="noConversion"/>
  </si>
  <si>
    <t>전라북도 정읍시 고부면 영주로 530</t>
    <phoneticPr fontId="2" type="noConversion"/>
  </si>
  <si>
    <t>063-539-7242</t>
    <phoneticPr fontId="2" type="noConversion"/>
  </si>
  <si>
    <t>2019.07.08</t>
    <phoneticPr fontId="2" type="noConversion"/>
  </si>
  <si>
    <t>고창군</t>
    <phoneticPr fontId="2" type="noConversion"/>
  </si>
  <si>
    <t>고창고인돌박물관</t>
    <phoneticPr fontId="2" type="noConversion"/>
  </si>
  <si>
    <t>전라북도 고창군 고창읍 고인돌공원길 74</t>
    <phoneticPr fontId="2" type="noConversion"/>
  </si>
  <si>
    <t>063-560-8666</t>
    <phoneticPr fontId="2" type="noConversion"/>
  </si>
  <si>
    <t>2008.09.25</t>
    <phoneticPr fontId="2" type="noConversion"/>
  </si>
  <si>
    <t>2018.12.27</t>
    <phoneticPr fontId="2" type="noConversion"/>
  </si>
  <si>
    <t>전북-공립12-2018-2호</t>
    <phoneticPr fontId="2" type="noConversion"/>
  </si>
  <si>
    <t>www.gochang.go.kr/gcdolmen</t>
    <phoneticPr fontId="2" type="noConversion"/>
  </si>
  <si>
    <t>236/10,240</t>
    <phoneticPr fontId="2" type="noConversion"/>
  </si>
  <si>
    <t>문화가 있는날 50%</t>
    <phoneticPr fontId="2" type="noConversion"/>
  </si>
  <si>
    <t>고창군민,경로,장애인,국가유공자</t>
    <phoneticPr fontId="2" type="noConversion"/>
  </si>
  <si>
    <t>고창판소리박물관</t>
    <phoneticPr fontId="2" type="noConversion"/>
  </si>
  <si>
    <t>전라북도 고창군 고창읍 동리로100</t>
    <phoneticPr fontId="2" type="noConversion"/>
  </si>
  <si>
    <t>063-560-8061</t>
    <phoneticPr fontId="2" type="noConversion"/>
  </si>
  <si>
    <t>2001.06.25</t>
    <phoneticPr fontId="2" type="noConversion"/>
  </si>
  <si>
    <t>2005.04.28</t>
    <phoneticPr fontId="2" type="noConversion"/>
  </si>
  <si>
    <t>전북-공립12-2005-1호</t>
    <phoneticPr fontId="2" type="noConversion"/>
  </si>
  <si>
    <t>pansorimuseum.gochang.go.kr</t>
    <phoneticPr fontId="2" type="noConversion"/>
  </si>
  <si>
    <t>1회/2년(부분교체)</t>
    <phoneticPr fontId="2" type="noConversion"/>
  </si>
  <si>
    <t>무형문화재(판소리)</t>
    <phoneticPr fontId="2" type="noConversion"/>
  </si>
  <si>
    <t>수사공강응환가전유물</t>
    <phoneticPr fontId="2" type="noConversion"/>
  </si>
  <si>
    <t>시도 유형문화재 12점</t>
    <phoneticPr fontId="2" type="noConversion"/>
  </si>
  <si>
    <t xml:space="preserve">전북 </t>
    <phoneticPr fontId="2" type="noConversion"/>
  </si>
  <si>
    <t>구파백정기의사기념관</t>
    <phoneticPr fontId="2" type="noConversion"/>
  </si>
  <si>
    <t>전라북도 정읍시 영원면 영원로 1049</t>
    <phoneticPr fontId="2" type="noConversion"/>
  </si>
  <si>
    <t>063-539-5237</t>
    <phoneticPr fontId="2" type="noConversion"/>
  </si>
  <si>
    <t>2004.06.05</t>
    <phoneticPr fontId="2" type="noConversion"/>
  </si>
  <si>
    <t>http://www.jeongeup.go.kr/</t>
    <phoneticPr fontId="2" type="noConversion"/>
  </si>
  <si>
    <t>인장, 친필서신</t>
    <phoneticPr fontId="2" type="noConversion"/>
  </si>
  <si>
    <t>군산시</t>
    <phoneticPr fontId="2" type="noConversion"/>
  </si>
  <si>
    <t>군산근대역사박물관</t>
    <phoneticPr fontId="2" type="noConversion"/>
  </si>
  <si>
    <t>전라북도 군산시 해망로 240</t>
    <phoneticPr fontId="2" type="noConversion"/>
  </si>
  <si>
    <t>063-454-7870</t>
    <phoneticPr fontId="2" type="noConversion"/>
  </si>
  <si>
    <t>2011.09.30</t>
    <phoneticPr fontId="2" type="noConversion"/>
  </si>
  <si>
    <t>2011.09.21</t>
    <phoneticPr fontId="2" type="noConversion"/>
  </si>
  <si>
    <t>전북-공립12-2011-4호</t>
    <phoneticPr fontId="2" type="noConversion"/>
  </si>
  <si>
    <t>museum.gunsan.go.kr</t>
    <phoneticPr fontId="2" type="noConversion"/>
  </si>
  <si>
    <t>15회/1년</t>
    <phoneticPr fontId="2" type="noConversion"/>
  </si>
  <si>
    <t>고고, 근현대사, 지류, 민속품 등</t>
  </si>
  <si>
    <t>군산시 거주자</t>
    <phoneticPr fontId="2" type="noConversion"/>
  </si>
  <si>
    <t>국가유공자, 장애인, 6세이하 65세 이상</t>
    <phoneticPr fontId="2" type="noConversion"/>
  </si>
  <si>
    <t>박물관 입장시 무료</t>
    <phoneticPr fontId="2" type="noConversion"/>
  </si>
  <si>
    <t>남원시</t>
    <phoneticPr fontId="2" type="noConversion"/>
  </si>
  <si>
    <t>남원향토박물관</t>
    <phoneticPr fontId="2" type="noConversion"/>
  </si>
  <si>
    <t>전라북도 남원시 양림길 14-9</t>
    <phoneticPr fontId="2" type="noConversion"/>
  </si>
  <si>
    <t>063-620-5798</t>
    <phoneticPr fontId="2" type="noConversion"/>
  </si>
  <si>
    <t>2004.05.01</t>
    <phoneticPr fontId="2" type="noConversion"/>
  </si>
  <si>
    <t>2006.11.01</t>
    <phoneticPr fontId="2" type="noConversion"/>
  </si>
  <si>
    <t>전북-공립12-2006-4호</t>
    <phoneticPr fontId="2" type="noConversion"/>
  </si>
  <si>
    <t>www.namwon.go.kr/tour</t>
    <phoneticPr fontId="2" type="noConversion"/>
  </si>
  <si>
    <t>난중잡록 등</t>
    <phoneticPr fontId="2" type="noConversion"/>
  </si>
  <si>
    <t>도지정문화재 4건 59점</t>
    <phoneticPr fontId="2" type="noConversion"/>
  </si>
  <si>
    <t>완주군</t>
    <phoneticPr fontId="2" type="noConversion"/>
  </si>
  <si>
    <t>대한민국술테마박물관</t>
    <phoneticPr fontId="2" type="noConversion"/>
  </si>
  <si>
    <t>전라북도 완주군 구이면 덕천전원길 232-58</t>
    <phoneticPr fontId="2" type="noConversion"/>
  </si>
  <si>
    <t>063-290-3841~7</t>
    <phoneticPr fontId="2" type="noConversion"/>
  </si>
  <si>
    <t>2015.10.15</t>
    <phoneticPr fontId="2" type="noConversion"/>
  </si>
  <si>
    <t>2015.09.02</t>
    <phoneticPr fontId="2" type="noConversion"/>
  </si>
  <si>
    <t>전북-공립12-2015-2호</t>
    <phoneticPr fontId="2" type="noConversion"/>
  </si>
  <si>
    <t>http://www.sulmuseum.kr</t>
    <phoneticPr fontId="2" type="noConversion"/>
  </si>
  <si>
    <t>술병, 잔류, 지류, 민속품, 근현대생활사 자료 등</t>
    <phoneticPr fontId="2" type="noConversion"/>
  </si>
  <si>
    <t>완주군민(50%)</t>
    <phoneticPr fontId="2" type="noConversion"/>
  </si>
  <si>
    <t>박물관 운영조례 의거
국빈, 국가유공자, 장애우, 경로, 구이면민 등</t>
    <phoneticPr fontId="2" type="noConversion"/>
  </si>
  <si>
    <t>마한박물관</t>
  </si>
  <si>
    <t>전라북도 익산시 금마면 고도9길 41-14</t>
    <phoneticPr fontId="2" type="noConversion"/>
  </si>
  <si>
    <t>063-859-4633</t>
  </si>
  <si>
    <t>2013.01.04</t>
    <phoneticPr fontId="2" type="noConversion"/>
  </si>
  <si>
    <t>전북-공립12-2013-5호</t>
  </si>
  <si>
    <t>http://www.iksan.go.kr/mahan</t>
    <phoneticPr fontId="2" type="noConversion"/>
  </si>
  <si>
    <t>180대/15,757㎡</t>
    <phoneticPr fontId="2" type="noConversion"/>
  </si>
  <si>
    <t>고고유물, 민속자료</t>
  </si>
  <si>
    <t>무주곤충박물관</t>
    <phoneticPr fontId="2" type="noConversion"/>
  </si>
  <si>
    <t>전라북도 무주군 설천면 무설로 1324</t>
    <phoneticPr fontId="2" type="noConversion"/>
  </si>
  <si>
    <t>063-324-1155</t>
  </si>
  <si>
    <t>2007.05.05</t>
    <phoneticPr fontId="2" type="noConversion"/>
  </si>
  <si>
    <t>2017.03.20</t>
    <phoneticPr fontId="2" type="noConversion"/>
  </si>
  <si>
    <t>전북-공립12-2017-1호</t>
  </si>
  <si>
    <t>http://tour.muju.go.kr/bandiland/index.do</t>
    <phoneticPr fontId="2" type="noConversion"/>
  </si>
  <si>
    <t>자연사표본(곤충, 화석)</t>
    <phoneticPr fontId="2" type="noConversion"/>
  </si>
  <si>
    <t>*무주군민 30% 감면
*타지역경로(65세이상)3,000원
*문화가 있는 날 관람객 20% 감면</t>
    <phoneticPr fontId="2" type="noConversion"/>
  </si>
  <si>
    <t>국가유공자, 독립유공자, 참전유공자, 고엽제휴유증환자, 5.18민주유공자, 특수임무유공자, 의사상자, 국군포로, 장애인, 투표자(3개월 이내),  무주군민 만65세 이상, 36개월 이하 등</t>
    <phoneticPr fontId="2" type="noConversion"/>
  </si>
  <si>
    <t>김제시</t>
    <phoneticPr fontId="2" type="noConversion"/>
  </si>
  <si>
    <t>벽골제농경문화박물관</t>
    <phoneticPr fontId="2" type="noConversion"/>
  </si>
  <si>
    <t>전라북도 김제시 부량면 벽골제로 442</t>
    <phoneticPr fontId="2" type="noConversion"/>
  </si>
  <si>
    <t>063-540-4993</t>
    <phoneticPr fontId="2" type="noConversion"/>
  </si>
  <si>
    <t xml:space="preserve"> 1998.04.21</t>
    <phoneticPr fontId="2" type="noConversion"/>
  </si>
  <si>
    <t>2006.12.15</t>
    <phoneticPr fontId="2" type="noConversion"/>
  </si>
  <si>
    <t>전북-공립12-2006-5호</t>
    <phoneticPr fontId="2" type="noConversion"/>
  </si>
  <si>
    <t>tour.gimje.go.kr</t>
    <phoneticPr fontId="2" type="noConversion"/>
  </si>
  <si>
    <t xml:space="preserve">목제,초제,금속, 지류 등 </t>
    <phoneticPr fontId="2" type="noConversion"/>
  </si>
  <si>
    <t>시도유형문화재 제104호</t>
    <phoneticPr fontId="2" type="noConversion"/>
  </si>
  <si>
    <t xml:space="preserve"> 35점</t>
    <phoneticPr fontId="2" type="noConversion"/>
  </si>
  <si>
    <t>보석박물관</t>
    <phoneticPr fontId="2" type="noConversion"/>
  </si>
  <si>
    <t>전라북도 익산시 왕궁면 호반로 8</t>
    <phoneticPr fontId="2" type="noConversion"/>
  </si>
  <si>
    <t>063-859-4641</t>
    <phoneticPr fontId="2" type="noConversion"/>
  </si>
  <si>
    <t>2002.05.22</t>
    <phoneticPr fontId="2" type="noConversion"/>
  </si>
  <si>
    <t>2006.03.20</t>
    <phoneticPr fontId="2" type="noConversion"/>
  </si>
  <si>
    <t>전북-공립12-2006-2호</t>
  </si>
  <si>
    <t>http://www.jewelmuseum.go.kr</t>
    <phoneticPr fontId="2" type="noConversion"/>
  </si>
  <si>
    <t>2회/1년</t>
    <phoneticPr fontId="10" type="noConversion"/>
  </si>
  <si>
    <t>중앙</t>
    <phoneticPr fontId="10" type="noConversion"/>
  </si>
  <si>
    <t>보석 및 화석 등</t>
    <phoneticPr fontId="2" type="noConversion"/>
  </si>
  <si>
    <t>지역주민할인제, 문화가 있는날 할인 등</t>
    <phoneticPr fontId="2" type="noConversion"/>
  </si>
  <si>
    <t>6세 이하, 65세 이상, 장애인복지카드 및 국가유공자증 소지자 등</t>
    <phoneticPr fontId="2" type="noConversion"/>
  </si>
  <si>
    <t>부안군</t>
    <phoneticPr fontId="2" type="noConversion"/>
  </si>
  <si>
    <t>부안청자박물관</t>
    <phoneticPr fontId="2" type="noConversion"/>
  </si>
  <si>
    <t>전라북도 부안군 보안면 청자로 1493</t>
    <phoneticPr fontId="2" type="noConversion"/>
  </si>
  <si>
    <t>063-580-3959</t>
    <phoneticPr fontId="2" type="noConversion"/>
  </si>
  <si>
    <t>2011.04.07</t>
    <phoneticPr fontId="2" type="noConversion"/>
  </si>
  <si>
    <t>2011.04.26</t>
    <phoneticPr fontId="2" type="noConversion"/>
  </si>
  <si>
    <t>전북-공립12-2011-2호</t>
    <phoneticPr fontId="2" type="noConversion"/>
  </si>
  <si>
    <t>http://www.buan.go.kr/buancela/index.buan</t>
    <phoneticPr fontId="2" type="noConversion"/>
  </si>
  <si>
    <t>1회/2~3년(부분 교체)</t>
    <phoneticPr fontId="2" type="noConversion"/>
  </si>
  <si>
    <t>토도자기류</t>
    <phoneticPr fontId="2" type="noConversion"/>
  </si>
  <si>
    <t>10:00-18:00(하절기), 10:00-17:00(동절기)</t>
    <phoneticPr fontId="2" type="noConversion"/>
  </si>
  <si>
    <t>부안 숙박업체, 음식점, 내소사 등 유료 시설 이용시 30%, 군민 50%</t>
    <phoneticPr fontId="2" type="noConversion"/>
  </si>
  <si>
    <t>65세이상,장애우, 6세 이하, 문화의 날</t>
    <phoneticPr fontId="2" type="noConversion"/>
  </si>
  <si>
    <t>순창군</t>
    <phoneticPr fontId="2" type="noConversion"/>
  </si>
  <si>
    <t>순창장류박물관</t>
    <phoneticPr fontId="2" type="noConversion"/>
  </si>
  <si>
    <t>전라북도 순창군 순창읍 장류로 43</t>
    <phoneticPr fontId="2" type="noConversion"/>
  </si>
  <si>
    <t>063-650-1627</t>
    <phoneticPr fontId="2" type="noConversion"/>
  </si>
  <si>
    <t>2007.11.01</t>
    <phoneticPr fontId="2" type="noConversion"/>
  </si>
  <si>
    <t>2013.01.03</t>
    <phoneticPr fontId="2" type="noConversion"/>
  </si>
  <si>
    <t>전북-공립12-2013-2호</t>
    <phoneticPr fontId="2" type="noConversion"/>
  </si>
  <si>
    <t>23대/567.3㎡</t>
    <phoneticPr fontId="2" type="noConversion"/>
  </si>
  <si>
    <t>순창의 장류, 민속, 역사, 인물관련 유물</t>
    <phoneticPr fontId="2" type="noConversion"/>
  </si>
  <si>
    <t>순창성황대신사적현판 등</t>
    <phoneticPr fontId="2" type="noConversion"/>
  </si>
  <si>
    <t>국보1점,보물1점,
중요민속문화재 1점</t>
    <phoneticPr fontId="2" type="noConversion"/>
  </si>
  <si>
    <t>임실군</t>
    <phoneticPr fontId="2" type="noConversion"/>
  </si>
  <si>
    <t>신평면 생활사박물관</t>
    <phoneticPr fontId="2" type="noConversion"/>
  </si>
  <si>
    <t>전라북도 임실군 신평면 석등슬치로 369</t>
    <phoneticPr fontId="2" type="noConversion"/>
  </si>
  <si>
    <t>063-640-4124</t>
    <phoneticPr fontId="2" type="noConversion"/>
  </si>
  <si>
    <t>2002.12.24</t>
    <phoneticPr fontId="2" type="noConversion"/>
  </si>
  <si>
    <t>lifem.imsil.go.kr</t>
    <phoneticPr fontId="2" type="noConversion"/>
  </si>
  <si>
    <t>고문서, 민속품 등</t>
    <phoneticPr fontId="2" type="noConversion"/>
  </si>
  <si>
    <t>전주시</t>
    <phoneticPr fontId="2" type="noConversion"/>
  </si>
  <si>
    <t>어진박물관</t>
    <phoneticPr fontId="2" type="noConversion"/>
  </si>
  <si>
    <t>전라북도 전주시 완산구 태조로 44, 경기전 경내</t>
    <phoneticPr fontId="2" type="noConversion"/>
  </si>
  <si>
    <t>063-231-0090</t>
    <phoneticPr fontId="2" type="noConversion"/>
  </si>
  <si>
    <t>2010.11.06</t>
    <phoneticPr fontId="2" type="noConversion"/>
  </si>
  <si>
    <t>2011.02.23</t>
    <phoneticPr fontId="2" type="noConversion"/>
  </si>
  <si>
    <t>전북-공립12-2011-1호</t>
  </si>
  <si>
    <t>www.eojinmuseum.org</t>
    <phoneticPr fontId="2" type="noConversion"/>
  </si>
  <si>
    <t>회화, 고서적, 직물, 목기류</t>
    <phoneticPr fontId="2" type="noConversion"/>
  </si>
  <si>
    <t>조선태조어진 등</t>
    <phoneticPr fontId="2" type="noConversion"/>
  </si>
  <si>
    <t>국보 1점, 도지정문화재 14점</t>
    <phoneticPr fontId="2" type="noConversion"/>
  </si>
  <si>
    <t>유</t>
    <phoneticPr fontId="2" type="noConversion"/>
  </si>
  <si>
    <t xml:space="preserve">익산시 </t>
  </si>
  <si>
    <t>왕궁리유적전시관</t>
  </si>
  <si>
    <t>전라북도 익산시 왕궁면 궁성로 666</t>
    <phoneticPr fontId="2" type="noConversion"/>
  </si>
  <si>
    <t>063-859-4631</t>
  </si>
  <si>
    <t>2008.12.23</t>
    <phoneticPr fontId="2" type="noConversion"/>
  </si>
  <si>
    <t>2008.02.15</t>
    <phoneticPr fontId="2" type="noConversion"/>
  </si>
  <si>
    <t>전북-공립12-2008-1호</t>
    <phoneticPr fontId="2" type="noConversion"/>
  </si>
  <si>
    <t>http://www.iksan.go.kr/wg</t>
    <phoneticPr fontId="2" type="noConversion"/>
  </si>
  <si>
    <t>111대/3,547㎡</t>
    <phoneticPr fontId="2" type="noConversion"/>
  </si>
  <si>
    <t xml:space="preserve">토도, 금속 등 </t>
  </si>
  <si>
    <t>입점리고분전시관</t>
    <phoneticPr fontId="2" type="noConversion"/>
  </si>
  <si>
    <t>전라북도 익산시 웅포면 입점고분길 80</t>
    <phoneticPr fontId="2" type="noConversion"/>
  </si>
  <si>
    <t>063-859-4634</t>
    <phoneticPr fontId="2" type="noConversion"/>
  </si>
  <si>
    <t>2004.04.21</t>
    <phoneticPr fontId="2" type="noConversion"/>
  </si>
  <si>
    <t>http://www.iksan.go.kr/ipjeomri</t>
    <phoneticPr fontId="2" type="noConversion"/>
  </si>
  <si>
    <t>0회</t>
    <phoneticPr fontId="2" type="noConversion"/>
  </si>
  <si>
    <t>26대/1,892㎡</t>
    <phoneticPr fontId="2" type="noConversion"/>
  </si>
  <si>
    <t>고고유물</t>
    <phoneticPr fontId="2" type="noConversion"/>
  </si>
  <si>
    <t>전북산림박물관</t>
  </si>
  <si>
    <t>전라북도 순창군 복흥면 추령로 1777</t>
  </si>
  <si>
    <t>063-652-6792</t>
  </si>
  <si>
    <t>2002.03.25</t>
    <phoneticPr fontId="2" type="noConversion"/>
  </si>
  <si>
    <t>2012.02.17</t>
    <phoneticPr fontId="2" type="noConversion"/>
  </si>
  <si>
    <t>전북-공립12-2012-2호</t>
  </si>
  <si>
    <t>http://forest.jb.go.kr/forestmuseum</t>
    <phoneticPr fontId="2" type="noConversion"/>
  </si>
  <si>
    <t>공예품, 임산물, 박제류, 표본류, 민속품 등</t>
  </si>
  <si>
    <t>전주역사박물관</t>
    <phoneticPr fontId="2" type="noConversion"/>
  </si>
  <si>
    <t>전라북도 전주시 완산구 쑥고개로 259</t>
    <phoneticPr fontId="2" type="noConversion"/>
  </si>
  <si>
    <t>063-228-6485</t>
    <phoneticPr fontId="2" type="noConversion"/>
  </si>
  <si>
    <t>전북-공립12-2002-1호</t>
    <phoneticPr fontId="2" type="noConversion"/>
  </si>
  <si>
    <t>http://www.jeonjumuseum.org</t>
    <phoneticPr fontId="2" type="noConversion"/>
  </si>
  <si>
    <t>74/2761</t>
    <phoneticPr fontId="2" type="noConversion"/>
  </si>
  <si>
    <t>고서 , 고문서, 생활유물 등</t>
    <phoneticPr fontId="2" type="noConversion"/>
  </si>
  <si>
    <t>전주이씨칠산군파종중문서 등</t>
    <phoneticPr fontId="2" type="noConversion"/>
  </si>
  <si>
    <t>도지정문화재 14점,
중요민속자료 6점</t>
    <phoneticPr fontId="2" type="noConversion"/>
  </si>
  <si>
    <t>전주전통술박물관</t>
    <phoneticPr fontId="2" type="noConversion"/>
  </si>
  <si>
    <t>전라북도 전주시 완산구 한지길 74</t>
    <phoneticPr fontId="2" type="noConversion"/>
  </si>
  <si>
    <t>063-287-6305</t>
    <phoneticPr fontId="2" type="noConversion"/>
  </si>
  <si>
    <t>2002.06.12</t>
    <phoneticPr fontId="2" type="noConversion"/>
  </si>
  <si>
    <t>전북-공립21-2008-2호</t>
    <phoneticPr fontId="2" type="noConversion"/>
  </si>
  <si>
    <t>www.urisul.net</t>
    <phoneticPr fontId="2" type="noConversion"/>
  </si>
  <si>
    <t>도자기, 목기류, 고문서 등</t>
    <phoneticPr fontId="2" type="noConversion"/>
  </si>
  <si>
    <t>정읍시립박물관</t>
    <phoneticPr fontId="2" type="noConversion"/>
  </si>
  <si>
    <t>전라북도 정읍시 내장산로 370-12</t>
    <phoneticPr fontId="2" type="noConversion"/>
  </si>
  <si>
    <t>063-539-6791</t>
    <phoneticPr fontId="2" type="noConversion"/>
  </si>
  <si>
    <t>2012.06.22</t>
    <phoneticPr fontId="2" type="noConversion"/>
  </si>
  <si>
    <t>전북-공립12-2013-1호</t>
    <phoneticPr fontId="2" type="noConversion"/>
  </si>
  <si>
    <t>3회(부분)/1년</t>
    <phoneticPr fontId="2" type="noConversion"/>
  </si>
  <si>
    <t>35/412.5</t>
    <phoneticPr fontId="2" type="noConversion"/>
  </si>
  <si>
    <t>고고유물, 민속품 등</t>
    <phoneticPr fontId="2" type="noConversion"/>
  </si>
  <si>
    <t>김회련공신녹권 등</t>
    <phoneticPr fontId="2" type="noConversion"/>
  </si>
  <si>
    <t>보물32,등록문화재7, 도지정8</t>
    <phoneticPr fontId="2" type="noConversion"/>
  </si>
  <si>
    <t>진안군</t>
    <phoneticPr fontId="2" type="noConversion"/>
  </si>
  <si>
    <t>진안역사박물관</t>
    <phoneticPr fontId="2" type="noConversion"/>
  </si>
  <si>
    <t>전라북도 진안군 진안읍 내사양길 7</t>
    <phoneticPr fontId="2" type="noConversion"/>
  </si>
  <si>
    <t>063-430-8086</t>
    <phoneticPr fontId="2" type="noConversion"/>
  </si>
  <si>
    <t>2006.06.21</t>
    <phoneticPr fontId="2" type="noConversion"/>
  </si>
  <si>
    <t>2012.07.05</t>
    <phoneticPr fontId="2" type="noConversion"/>
  </si>
  <si>
    <t>전북-공립11-2012-3호</t>
    <phoneticPr fontId="2" type="noConversion"/>
  </si>
  <si>
    <t>https://jinan.go.kr/museum/</t>
    <phoneticPr fontId="2" type="noConversion"/>
  </si>
  <si>
    <t>38대/437㎡</t>
    <phoneticPr fontId="2" type="noConversion"/>
  </si>
  <si>
    <t>민속품, 도토, 서지류 등</t>
    <phoneticPr fontId="2" type="noConversion"/>
  </si>
  <si>
    <t>진안가위박물관</t>
  </si>
  <si>
    <t>전라북도 진안군 진안읍 마이산로 258</t>
    <phoneticPr fontId="2" type="noConversion"/>
  </si>
  <si>
    <t>063-430-8774</t>
  </si>
  <si>
    <t>2016.12.09</t>
  </si>
  <si>
    <t>2017.03.20</t>
  </si>
  <si>
    <t>전북-공립21-2017-2호</t>
  </si>
  <si>
    <t>https://www.jinan.go.kr/scissormuseum/</t>
    <phoneticPr fontId="2" type="noConversion"/>
  </si>
  <si>
    <t>가위 및 가위관련 액세서리</t>
  </si>
  <si>
    <t>동학농민혁명기념관</t>
    <phoneticPr fontId="2" type="noConversion"/>
  </si>
  <si>
    <t>전라북도 정읍시 덕천면 동학로 742</t>
    <phoneticPr fontId="2" type="noConversion"/>
  </si>
  <si>
    <t>063-536-1894</t>
    <phoneticPr fontId="2" type="noConversion"/>
  </si>
  <si>
    <t>2004.05.11</t>
    <phoneticPr fontId="2" type="noConversion"/>
  </si>
  <si>
    <t>2012.02.08</t>
    <phoneticPr fontId="2" type="noConversion"/>
  </si>
  <si>
    <t>전북-공립12-2012-1호</t>
    <phoneticPr fontId="2" type="noConversion"/>
  </si>
  <si>
    <t>www.1894.or.kr</t>
    <phoneticPr fontId="2" type="noConversion"/>
  </si>
  <si>
    <t>동학농민혁명 관련 고문서 등</t>
    <phoneticPr fontId="2" type="noConversion"/>
  </si>
  <si>
    <t>사발통문과 일괄문서 등</t>
    <phoneticPr fontId="2" type="noConversion"/>
  </si>
  <si>
    <t>전북도유형문화재 3점, 
전북도문화재자료 2점</t>
    <phoneticPr fontId="2" type="noConversion"/>
  </si>
  <si>
    <t>3월~10월
09:00-19:00
11월~2월
09:00-18:00</t>
    <phoneticPr fontId="2" type="noConversion"/>
  </si>
  <si>
    <t>일제강점기군산역사관</t>
    <phoneticPr fontId="2" type="noConversion"/>
  </si>
  <si>
    <t>전라북도 군산시 동국사길 21</t>
    <phoneticPr fontId="2" type="noConversion"/>
  </si>
  <si>
    <t>063-467-0815</t>
    <phoneticPr fontId="2" type="noConversion"/>
  </si>
  <si>
    <t>2019.05.17</t>
    <phoneticPr fontId="2" type="noConversion"/>
  </si>
  <si>
    <t>2020.06.17</t>
    <phoneticPr fontId="2" type="noConversion"/>
  </si>
  <si>
    <t>전북-공립12-2020-1호</t>
    <phoneticPr fontId="2" type="noConversion"/>
  </si>
  <si>
    <t>www.일제강점기군산역사관.com</t>
    <phoneticPr fontId="2" type="noConversion"/>
  </si>
  <si>
    <t>도서, 문서, 서화, 사진, 앨범 등</t>
    <phoneticPr fontId="2" type="noConversion"/>
  </si>
  <si>
    <t>3월~10월
09:00-18:00
11월~2월
09:00-17:00</t>
    <phoneticPr fontId="2" type="noConversion"/>
  </si>
  <si>
    <t>3월-10월
09:00-18:00
11월~2월
0.9:00-17:00</t>
    <phoneticPr fontId="2" type="noConversion"/>
  </si>
  <si>
    <t>군산시민 할인</t>
    <phoneticPr fontId="2" type="noConversion"/>
  </si>
  <si>
    <t>만 6세이하 아동, 만65세 이상 고령자, 국가보훈대상자, 장애인복지증 소지자, 국빈 외교사절단 등</t>
    <phoneticPr fontId="2" type="noConversion"/>
  </si>
  <si>
    <t>전북 공립 총계</t>
    <phoneticPr fontId="2" type="noConversion"/>
  </si>
  <si>
    <t>금산사 성보박물관</t>
    <phoneticPr fontId="2" type="noConversion"/>
  </si>
  <si>
    <t>전라북도 김제시 금산면 모악15길 1</t>
    <phoneticPr fontId="2" type="noConversion"/>
  </si>
  <si>
    <t>063-548-7844</t>
    <phoneticPr fontId="2" type="noConversion"/>
  </si>
  <si>
    <t>2011.10.16</t>
    <phoneticPr fontId="2" type="noConversion"/>
  </si>
  <si>
    <t>2015.07.10</t>
    <phoneticPr fontId="2" type="noConversion"/>
  </si>
  <si>
    <t>전북-사립21-2015-1호</t>
    <phoneticPr fontId="2" type="noConversion"/>
  </si>
  <si>
    <t>www.geumsansa.org</t>
    <phoneticPr fontId="2" type="noConversion"/>
  </si>
  <si>
    <t>불교미술</t>
    <phoneticPr fontId="2" type="noConversion"/>
  </si>
  <si>
    <t>남원실상사 약수암 육각아미타여래설법상</t>
  </si>
  <si>
    <t>보물3건 8점, 도지정문화재 1건 1점</t>
    <phoneticPr fontId="2" type="noConversion"/>
  </si>
  <si>
    <t>예수병원의학박물관</t>
  </si>
  <si>
    <t>전라북도 전주시 완산구 서원로 394</t>
  </si>
  <si>
    <t>063-230-8778</t>
  </si>
  <si>
    <t>2010.03.10</t>
  </si>
  <si>
    <t>2009.07.</t>
    <phoneticPr fontId="2" type="noConversion"/>
  </si>
  <si>
    <t>전북-사립21-2009-1호</t>
  </si>
  <si>
    <t>http://museum.jesushospital.com/</t>
    <phoneticPr fontId="2" type="noConversion"/>
  </si>
  <si>
    <t>사진, 선교사 물품,
의학 도구 및 장비</t>
    <phoneticPr fontId="2" type="noConversion"/>
  </si>
  <si>
    <t>마티잉골드 왕진 사진
요도확장기
휴대용 수술도구
방광 내시경
암환자 치료기록지</t>
  </si>
  <si>
    <t>근대문화유산 목록 
의료분야 등재 유물 5</t>
  </si>
  <si>
    <t>원불교역사박물관</t>
  </si>
  <si>
    <t>전라북도 익산시 익산대로 501</t>
  </si>
  <si>
    <t>063-850-3240</t>
  </si>
  <si>
    <t>전북-사립12-2003-1호</t>
    <phoneticPr fontId="2" type="noConversion"/>
  </si>
  <si>
    <t>http:/www.wonmuseum.net</t>
    <phoneticPr fontId="2" type="noConversion"/>
  </si>
  <si>
    <t>1회</t>
  </si>
  <si>
    <t>고고, 근현대미술, 역사문헌, 근현대사, 민속품, 학교사, 원불교종교사</t>
    <phoneticPr fontId="2" type="noConversion"/>
  </si>
  <si>
    <t>원숭이학교 자연사박물관</t>
    <phoneticPr fontId="2" type="noConversion"/>
  </si>
  <si>
    <t>전라북도 부안군 상서면 부안로 1783</t>
    <phoneticPr fontId="2" type="noConversion"/>
  </si>
  <si>
    <t>063-584-0708</t>
    <phoneticPr fontId="2" type="noConversion"/>
  </si>
  <si>
    <t>2002.06.29</t>
    <phoneticPr fontId="2" type="noConversion"/>
  </si>
  <si>
    <t>2006.09.14</t>
    <phoneticPr fontId="2" type="noConversion"/>
  </si>
  <si>
    <t>전북-사립12-2006-3호</t>
  </si>
  <si>
    <t>www.monkeypark.co.kr</t>
    <phoneticPr fontId="2" type="noConversion"/>
  </si>
  <si>
    <t>화석,원석,보석, 및 야생동물</t>
    <phoneticPr fontId="2" type="noConversion"/>
  </si>
  <si>
    <t xml:space="preserve">10:00-18:00 </t>
  </si>
  <si>
    <t>65세이상, 장애인, 6세 이하</t>
    <phoneticPr fontId="2" type="noConversion"/>
  </si>
  <si>
    <t>전주한지박물관</t>
  </si>
  <si>
    <t>전라북도 전주시 덕진구 팔복로 59</t>
  </si>
  <si>
    <t>063-210-8103</t>
  </si>
  <si>
    <t>1997.10.21</t>
    <phoneticPr fontId="2" type="noConversion"/>
  </si>
  <si>
    <t>2007.07.31</t>
    <phoneticPr fontId="2" type="noConversion"/>
  </si>
  <si>
    <t>전북-사립12-2007-1호</t>
  </si>
  <si>
    <t>www.hanjimuseum.co.kr</t>
    <phoneticPr fontId="2" type="noConversion"/>
  </si>
  <si>
    <t>지류, 고문서, 종이공예품 등</t>
    <phoneticPr fontId="2" type="noConversion"/>
  </si>
  <si>
    <t>완주책박물관</t>
    <phoneticPr fontId="2" type="noConversion"/>
  </si>
  <si>
    <t>전라북도 완주군 삼례읍 삼례역로 68</t>
    <phoneticPr fontId="2" type="noConversion"/>
  </si>
  <si>
    <t>063-291-7820</t>
    <phoneticPr fontId="2" type="noConversion"/>
  </si>
  <si>
    <t>2013.06.05</t>
    <phoneticPr fontId="2" type="noConversion"/>
  </si>
  <si>
    <t>2013.08.29</t>
    <phoneticPr fontId="2" type="noConversion"/>
  </si>
  <si>
    <t>전북-사립12-2013-8호</t>
    <phoneticPr fontId="2" type="noConversion"/>
  </si>
  <si>
    <t>www.koreabookcity.com</t>
    <phoneticPr fontId="2" type="noConversion"/>
  </si>
  <si>
    <t>주제별 고서</t>
    <phoneticPr fontId="2" type="noConversion"/>
  </si>
  <si>
    <t>군민, 국가유공자, 만 36개월 미만 유아, 기초수급자, 장애인, 65세이상 등</t>
    <phoneticPr fontId="2" type="noConversion"/>
  </si>
  <si>
    <t>천호가톨릭성물박물관</t>
    <phoneticPr fontId="2" type="noConversion"/>
  </si>
  <si>
    <t>전라북도 완주군 비봉면 천호성지길 151</t>
    <phoneticPr fontId="2" type="noConversion"/>
  </si>
  <si>
    <t>063-262-0801</t>
    <phoneticPr fontId="2" type="noConversion"/>
  </si>
  <si>
    <t>2013.12.14</t>
    <phoneticPr fontId="2" type="noConversion"/>
  </si>
  <si>
    <t>www.cheonhosmus.com</t>
    <phoneticPr fontId="2" type="noConversion"/>
  </si>
  <si>
    <t>성물</t>
    <phoneticPr fontId="2" type="noConversion"/>
  </si>
  <si>
    <t>09:30-16:00</t>
    <phoneticPr fontId="2" type="noConversion"/>
  </si>
  <si>
    <t>09:30-1600</t>
    <phoneticPr fontId="2" type="noConversion"/>
  </si>
  <si>
    <t>충간공보물제651호박물관</t>
  </si>
  <si>
    <t>전라북도 익산시 삼기면 미륵산1길 8</t>
    <phoneticPr fontId="2" type="noConversion"/>
  </si>
  <si>
    <t>063-841-7277</t>
  </si>
  <si>
    <t>2013.04.13</t>
    <phoneticPr fontId="2" type="noConversion"/>
  </si>
  <si>
    <t>2013.05.14</t>
    <phoneticPr fontId="2" type="noConversion"/>
  </si>
  <si>
    <t>전북-사립21-2013-06호</t>
    <phoneticPr fontId="2" type="noConversion"/>
  </si>
  <si>
    <t>전적, 민속품 등</t>
    <phoneticPr fontId="2" type="noConversion"/>
  </si>
  <si>
    <t xml:space="preserve">보물제651호 연안이씨종중문적 </t>
    <phoneticPr fontId="2" type="noConversion"/>
  </si>
  <si>
    <t>보물18점</t>
  </si>
  <si>
    <t>카메라영상박물관</t>
    <phoneticPr fontId="2" type="noConversion"/>
  </si>
  <si>
    <t>전라북도 완주군 소양면 신교응암길 14</t>
    <phoneticPr fontId="2" type="noConversion"/>
  </si>
  <si>
    <t>063-243-8090</t>
  </si>
  <si>
    <t>2009.12.16</t>
    <phoneticPr fontId="2" type="noConversion"/>
  </si>
  <si>
    <t>전북-사립21-2009-2호</t>
  </si>
  <si>
    <t>카메라, 관련 서적, 유리건판, 영상자료 등</t>
    <phoneticPr fontId="2" type="noConversion"/>
  </si>
  <si>
    <t>예약</t>
    <phoneticPr fontId="2" type="noConversion"/>
  </si>
  <si>
    <t>전북 사립 총계</t>
    <phoneticPr fontId="2" type="noConversion"/>
  </si>
  <si>
    <t>군산대학교박물관</t>
    <phoneticPr fontId="2" type="noConversion"/>
  </si>
  <si>
    <t>전라북도 군산시 대학로 558</t>
    <phoneticPr fontId="2" type="noConversion"/>
  </si>
  <si>
    <t>063-469-4193</t>
    <phoneticPr fontId="2" type="noConversion"/>
  </si>
  <si>
    <t>1984.05.01</t>
    <phoneticPr fontId="2" type="noConversion"/>
  </si>
  <si>
    <t>전북-대학11-2000-3호</t>
    <phoneticPr fontId="2" type="noConversion"/>
  </si>
  <si>
    <t>http://www.kunsan.ac.kr/museum</t>
    <phoneticPr fontId="2" type="noConversion"/>
  </si>
  <si>
    <t>원광대학교박물관</t>
    <phoneticPr fontId="2" type="noConversion"/>
  </si>
  <si>
    <t>전라북도 익산시 익산대로 460</t>
    <phoneticPr fontId="2" type="noConversion"/>
  </si>
  <si>
    <t>063-850-5483</t>
    <phoneticPr fontId="2" type="noConversion"/>
  </si>
  <si>
    <t>1968.01.01</t>
    <phoneticPr fontId="2" type="noConversion"/>
  </si>
  <si>
    <t>전북-대학11-2000-2호</t>
    <phoneticPr fontId="2" type="noConversion"/>
  </si>
  <si>
    <t>museum.wonkwang.ac.kr</t>
    <phoneticPr fontId="2" type="noConversion"/>
  </si>
  <si>
    <t xml:space="preserve">상설전시실 기획전시실로 활용 운영 </t>
    <phoneticPr fontId="2" type="noConversion"/>
  </si>
  <si>
    <t>25대/151㎡</t>
    <phoneticPr fontId="2" type="noConversion"/>
  </si>
  <si>
    <t xml:space="preserve">금속, 토도, 석조, 목제, 사직, 골각패갑, 서화탁본 등 </t>
    <phoneticPr fontId="2" type="noConversion"/>
  </si>
  <si>
    <t>대곡사명 감로왕도 등</t>
    <phoneticPr fontId="2" type="noConversion"/>
  </si>
  <si>
    <t>보물1점, 시도지정유형문화재4점</t>
    <phoneticPr fontId="10" type="noConversion"/>
  </si>
  <si>
    <t>전북대학교박물관</t>
    <phoneticPr fontId="2" type="noConversion"/>
  </si>
  <si>
    <t>전라북도 전주시 덕진구 백제대로567</t>
    <phoneticPr fontId="2" type="noConversion"/>
  </si>
  <si>
    <t>063-270-3488</t>
    <phoneticPr fontId="2" type="noConversion"/>
  </si>
  <si>
    <t>1961.05.01</t>
    <phoneticPr fontId="2" type="noConversion"/>
  </si>
  <si>
    <t>전북-대학11-2001-1호</t>
    <phoneticPr fontId="2" type="noConversion"/>
  </si>
  <si>
    <t>http://museum.jbnu.ac.kr</t>
    <phoneticPr fontId="2" type="noConversion"/>
  </si>
  <si>
    <t>전주부지도 등</t>
    <phoneticPr fontId="2" type="noConversion"/>
  </si>
  <si>
    <t>도유형 5,061</t>
    <phoneticPr fontId="2" type="noConversion"/>
  </si>
  <si>
    <t>토요일
09:30-17:30</t>
    <phoneticPr fontId="2" type="noConversion"/>
  </si>
  <si>
    <t>전주대학교박물관</t>
    <phoneticPr fontId="2" type="noConversion"/>
  </si>
  <si>
    <t>전라북도 전주시 완산구 천잠로303</t>
    <phoneticPr fontId="2" type="noConversion"/>
  </si>
  <si>
    <t>063-220-2158~9</t>
    <phoneticPr fontId="2" type="noConversion"/>
  </si>
  <si>
    <t>1985.02.25</t>
    <phoneticPr fontId="2" type="noConversion"/>
  </si>
  <si>
    <t>전북-대학11-2000-1호</t>
    <phoneticPr fontId="2" type="noConversion"/>
  </si>
  <si>
    <t xml:space="preserve">홈페이지(www.museum.jj.ac.kr) SNS(http://facebook.com/jjmuseum, http://blog.daum.net/jjmuseum </t>
    <phoneticPr fontId="2" type="noConversion"/>
  </si>
  <si>
    <t>개별방식</t>
    <phoneticPr fontId="2" type="noConversion"/>
  </si>
  <si>
    <t>대학내구비</t>
    <phoneticPr fontId="2" type="noConversion"/>
  </si>
  <si>
    <t>전북 대학 총계</t>
    <phoneticPr fontId="2" type="noConversion"/>
  </si>
  <si>
    <t>전북 총계</t>
    <phoneticPr fontId="2" type="noConversion"/>
  </si>
  <si>
    <t>전남</t>
    <phoneticPr fontId="2" type="noConversion"/>
  </si>
  <si>
    <t>나주시</t>
    <phoneticPr fontId="2" type="noConversion"/>
  </si>
  <si>
    <t>국립나주박물관</t>
    <phoneticPr fontId="2" type="noConversion"/>
  </si>
  <si>
    <t>전라남도 나주시 반남면 고분로 747</t>
    <phoneticPr fontId="2" type="noConversion"/>
  </si>
  <si>
    <t>061-330-7800</t>
    <phoneticPr fontId="2" type="noConversion"/>
  </si>
  <si>
    <t>2013.11.22</t>
    <phoneticPr fontId="2" type="noConversion"/>
  </si>
  <si>
    <t>국립11-2013-05호</t>
    <phoneticPr fontId="2" type="noConversion"/>
  </si>
  <si>
    <t>https://www.naju.museum.go.kr</t>
    <phoneticPr fontId="2" type="noConversion"/>
  </si>
  <si>
    <t>고고품, 민속품 등</t>
  </si>
  <si>
    <t>나주 신촌리 금동관
나주 서성문 안 석등</t>
    <phoneticPr fontId="2" type="noConversion"/>
  </si>
  <si>
    <t>국보1점, 보물1점</t>
    <phoneticPr fontId="2" type="noConversion"/>
  </si>
  <si>
    <t>국립해양문화재연구소 해양유물전시관</t>
    <phoneticPr fontId="24" type="noConversion"/>
  </si>
  <si>
    <t>전라남도 목포시 남농로 136</t>
    <phoneticPr fontId="24" type="noConversion"/>
  </si>
  <si>
    <t>061-270-2000</t>
    <phoneticPr fontId="24" type="noConversion"/>
  </si>
  <si>
    <t>1994.12.14</t>
    <phoneticPr fontId="24" type="noConversion"/>
  </si>
  <si>
    <t>2017.12.14</t>
    <phoneticPr fontId="24" type="noConversion"/>
  </si>
  <si>
    <t>국립11-2017-05호
(문제-2017-6호)</t>
    <phoneticPr fontId="24" type="noConversion"/>
  </si>
  <si>
    <t>www.seamuse.go.kr</t>
    <phoneticPr fontId="24" type="noConversion"/>
  </si>
  <si>
    <t>3회/1년</t>
    <phoneticPr fontId="24" type="noConversion"/>
  </si>
  <si>
    <t>고선박, 도자기 등</t>
  </si>
  <si>
    <t>전남 국립 총계</t>
    <phoneticPr fontId="2" type="noConversion"/>
  </si>
  <si>
    <t>강진군</t>
    <phoneticPr fontId="2" type="noConversion"/>
  </si>
  <si>
    <t>다산박물관</t>
    <phoneticPr fontId="2" type="noConversion"/>
  </si>
  <si>
    <t>전라남도 강진군 도암면 다산로 766-20</t>
    <phoneticPr fontId="2" type="noConversion"/>
  </si>
  <si>
    <t>061-430-3916</t>
    <phoneticPr fontId="2" type="noConversion"/>
  </si>
  <si>
    <t>2014.07.26</t>
    <phoneticPr fontId="2" type="noConversion"/>
  </si>
  <si>
    <t>2014.10.28</t>
    <phoneticPr fontId="2" type="noConversion"/>
  </si>
  <si>
    <t>전남-공립12-2014-06호</t>
    <phoneticPr fontId="2" type="noConversion"/>
  </si>
  <si>
    <t>www.dasan.gangjin.go.kr</t>
    <phoneticPr fontId="2" type="noConversion"/>
  </si>
  <si>
    <t>서책 및 서화류 등</t>
    <phoneticPr fontId="2" type="noConversion"/>
  </si>
  <si>
    <t>문화의 날 50%할인
남도패스 50%할인</t>
    <phoneticPr fontId="2" type="noConversion"/>
  </si>
  <si>
    <t xml:space="preserve">65세 이상 노인, 미취학 아동, 장애인,
국가유공자 등 </t>
    <phoneticPr fontId="2" type="noConversion"/>
  </si>
  <si>
    <t>5세미만 65세이상, 국가유공자, 독립유공자, 국가보훈대상자, 장애인 등</t>
    <phoneticPr fontId="2" type="noConversion"/>
  </si>
  <si>
    <t>고려청자박물관</t>
  </si>
  <si>
    <t>전라남도 강진군 대구면 청자촌길 33</t>
    <phoneticPr fontId="24" type="noConversion"/>
  </si>
  <si>
    <t>061-430-3755</t>
    <phoneticPr fontId="24" type="noConversion"/>
  </si>
  <si>
    <t>1997.09.03</t>
    <phoneticPr fontId="24" type="noConversion"/>
  </si>
  <si>
    <t>2006.05.19</t>
    <phoneticPr fontId="24" type="noConversion"/>
  </si>
  <si>
    <t>전남-공립12-2006-02호</t>
    <phoneticPr fontId="24" type="noConversion"/>
  </si>
  <si>
    <t>www.celadon.go.kr</t>
  </si>
  <si>
    <t>도자(도토류), 금속 등</t>
  </si>
  <si>
    <t>청자상감운학국화문개합 등</t>
  </si>
  <si>
    <t>도지정유형문화재2점</t>
  </si>
  <si>
    <t>공무수행을 위하여 출입하는 사람
6세 미만 취학 전 아동(보호자 동반)
어린이날에 입장하는 어린이
강진군민의 날에 입장하는 사람
국군의 날에 입장하는 군인
현충일에 입장하는 국가보훈가족
국가유공자 및 장애인
65세 이상 노인
그 밖에 군수가 필요하다고 인정하는 사람</t>
    <phoneticPr fontId="2" type="noConversion"/>
  </si>
  <si>
    <t xml:space="preserve"> 전체</t>
    <phoneticPr fontId="2" type="noConversion"/>
  </si>
  <si>
    <t>해남군</t>
    <phoneticPr fontId="2" type="noConversion"/>
  </si>
  <si>
    <t>고산윤선도유물전시관</t>
    <phoneticPr fontId="2" type="noConversion"/>
  </si>
  <si>
    <t>전라남도 해남군 해남읍 녹우당길 130</t>
    <phoneticPr fontId="2" type="noConversion"/>
  </si>
  <si>
    <t>061-530-5548</t>
    <phoneticPr fontId="2" type="noConversion"/>
  </si>
  <si>
    <t>1991.03.10</t>
    <phoneticPr fontId="2" type="noConversion"/>
  </si>
  <si>
    <t>2015.08.20</t>
    <phoneticPr fontId="2" type="noConversion"/>
  </si>
  <si>
    <t>전남-공립12-1991-01호</t>
    <phoneticPr fontId="2" type="noConversion"/>
  </si>
  <si>
    <t>www.gosan.haenam.go.kr</t>
  </si>
  <si>
    <t xml:space="preserve">고문서, 회화류, 목판 등 </t>
    <phoneticPr fontId="2" type="noConversion"/>
  </si>
  <si>
    <t>윤두서 자화상 등</t>
    <phoneticPr fontId="2" type="noConversion"/>
  </si>
  <si>
    <t>국보1점, 보물3종(일괄),
지방문화재1종</t>
    <phoneticPr fontId="2" type="noConversion"/>
  </si>
  <si>
    <t>문화가있는날, 박물관제휴기관,지자체버스투어 등</t>
    <phoneticPr fontId="2" type="noConversion"/>
  </si>
  <si>
    <t>전체(코로나19로 한시적으로 전체 무료 관람)</t>
    <phoneticPr fontId="2" type="noConversion"/>
  </si>
  <si>
    <t>문화의 날 할인 등</t>
    <phoneticPr fontId="2" type="noConversion"/>
  </si>
  <si>
    <t>고흥군</t>
    <phoneticPr fontId="2" type="noConversion"/>
  </si>
  <si>
    <t>고흥갑재민속전시관</t>
    <phoneticPr fontId="2" type="noConversion"/>
  </si>
  <si>
    <t>전라남도 고흥군 두원면 두원운석길 9</t>
    <phoneticPr fontId="2" type="noConversion"/>
  </si>
  <si>
    <t>061-833-0815</t>
    <phoneticPr fontId="2" type="noConversion"/>
  </si>
  <si>
    <t>2018.06.25</t>
    <phoneticPr fontId="2" type="noConversion"/>
  </si>
  <si>
    <t>2018.06.19</t>
    <phoneticPr fontId="2" type="noConversion"/>
  </si>
  <si>
    <t>전남-공립21-2018-02호</t>
    <phoneticPr fontId="2" type="noConversion"/>
  </si>
  <si>
    <t>buncheong.goheung.go.kr</t>
    <phoneticPr fontId="2" type="noConversion"/>
  </si>
  <si>
    <t>지류, 도토류, 금속류 등</t>
    <phoneticPr fontId="2" type="noConversion"/>
  </si>
  <si>
    <t>고흥군에 거주하는 자, 남해안중권에 거주하는 자, 65세 이상, 문화의 날(50%) 할인</t>
    <phoneticPr fontId="2" type="noConversion"/>
  </si>
  <si>
    <t>공무수행, 만 6세 이하 및 고흥군민 중 만65세 이상인 자, 장애인복지카드 소지자, 국가유공자와 그 배우자 , 참전유공자와 고엽제후유증 등록된 자, 「국민기초생활보장법」에 의한 수급자, 고흥군 명예군민증 수여받은 자, 다자녀 우대증을 소지한 세대주, 기타</t>
  </si>
  <si>
    <t>고흥분청문화박물관</t>
    <phoneticPr fontId="2" type="noConversion"/>
  </si>
  <si>
    <t>전라남도 고흥군 두원면 분청문화박물관길 99</t>
    <phoneticPr fontId="2" type="noConversion"/>
  </si>
  <si>
    <t>061-830-5990</t>
    <phoneticPr fontId="2" type="noConversion"/>
  </si>
  <si>
    <t>2017.10.31</t>
    <phoneticPr fontId="2" type="noConversion"/>
  </si>
  <si>
    <t>전남-공립11-2017-05호</t>
    <phoneticPr fontId="2" type="noConversion"/>
  </si>
  <si>
    <t>고흥군에 거주하는 자, 남해안중권에 거주하는 자, 65세 이상, 문화의 날(50%) 할인</t>
  </si>
  <si>
    <t>광양역사문화관</t>
  </si>
  <si>
    <t>전라남도 광양시 매천로 829</t>
    <phoneticPr fontId="2" type="noConversion"/>
  </si>
  <si>
    <t>061-797-2305</t>
  </si>
  <si>
    <t>2011.02.25</t>
    <phoneticPr fontId="2" type="noConversion"/>
  </si>
  <si>
    <t>광양역사에 관한 영상 및 모형 등</t>
    <phoneticPr fontId="2" type="noConversion"/>
  </si>
  <si>
    <t>연13회</t>
  </si>
  <si>
    <t>목포시</t>
    <phoneticPr fontId="2" type="noConversion"/>
  </si>
  <si>
    <t>김대중노벨평화상기념관</t>
    <phoneticPr fontId="2" type="noConversion"/>
  </si>
  <si>
    <t>전라남도 목포시 삼학로92번길 68</t>
    <phoneticPr fontId="2" type="noConversion"/>
  </si>
  <si>
    <t>061-245-5660</t>
    <phoneticPr fontId="2" type="noConversion"/>
  </si>
  <si>
    <t>2013.06.15</t>
    <phoneticPr fontId="2" type="noConversion"/>
  </si>
  <si>
    <t>2013.12.05</t>
    <phoneticPr fontId="2" type="noConversion"/>
  </si>
  <si>
    <t>전남-공립12-2013-03호</t>
    <phoneticPr fontId="2" type="noConversion"/>
  </si>
  <si>
    <t>www.kdjnpmemorial.or.kr</t>
    <phoneticPr fontId="2" type="noConversion"/>
  </si>
  <si>
    <t>김대중대통령 유품 및 업적 사진</t>
    <phoneticPr fontId="2" type="noConversion"/>
  </si>
  <si>
    <t>나주배박물관</t>
    <phoneticPr fontId="2" type="noConversion"/>
  </si>
  <si>
    <t>전라남도 나주시 금천면 영산로 5838</t>
    <phoneticPr fontId="2" type="noConversion"/>
  </si>
  <si>
    <t>061-331-5038</t>
    <phoneticPr fontId="2" type="noConversion"/>
  </si>
  <si>
    <t>1992.04.20</t>
    <phoneticPr fontId="2" type="noConversion"/>
  </si>
  <si>
    <t>2017.08.01</t>
    <phoneticPr fontId="2" type="noConversion"/>
  </si>
  <si>
    <t>전남-공립12-2017-06호</t>
    <phoneticPr fontId="2" type="noConversion"/>
  </si>
  <si>
    <t>http://blog.naver.com/najupearmuseum</t>
    <phoneticPr fontId="2" type="noConversion"/>
  </si>
  <si>
    <t>민속품,지류,사진작품등</t>
    <phoneticPr fontId="2" type="noConversion"/>
  </si>
  <si>
    <t>낙안읍성자료관</t>
  </si>
  <si>
    <t>전라남도 순천시 낙안면 서내리 85-1</t>
    <phoneticPr fontId="2" type="noConversion"/>
  </si>
  <si>
    <t>061-749-8842</t>
  </si>
  <si>
    <t>2012.11.22</t>
    <phoneticPr fontId="2" type="noConversion"/>
  </si>
  <si>
    <t>www.suncheon.go.kr/nagan/</t>
    <phoneticPr fontId="2" type="noConversion"/>
  </si>
  <si>
    <t>미니어처 및 단순 재현 물품</t>
    <phoneticPr fontId="2" type="noConversion"/>
  </si>
  <si>
    <t>전체(낙안읍성 입장객)</t>
    <phoneticPr fontId="2" type="noConversion"/>
  </si>
  <si>
    <t>목포생활도자박물관</t>
    <phoneticPr fontId="2" type="noConversion"/>
  </si>
  <si>
    <t>전라남도 목포시 남농로 117</t>
    <phoneticPr fontId="2" type="noConversion"/>
  </si>
  <si>
    <t>061-270-8480</t>
    <phoneticPr fontId="2" type="noConversion"/>
  </si>
  <si>
    <t>2006.08.04</t>
    <phoneticPr fontId="2" type="noConversion"/>
  </si>
  <si>
    <t>2008.04.16</t>
    <phoneticPr fontId="2" type="noConversion"/>
  </si>
  <si>
    <t>전남-공립12-2008-01호</t>
    <phoneticPr fontId="2" type="noConversion"/>
  </si>
  <si>
    <t>https://doja.mokpo.go.kr</t>
    <phoneticPr fontId="2" type="noConversion"/>
  </si>
  <si>
    <t>목포시민 50%</t>
    <phoneticPr fontId="2" type="noConversion"/>
  </si>
  <si>
    <t>65세이상, 국가유공자, 장애인, 목포시 거주 13세 이하 어린이 등(조례규정)</t>
  </si>
  <si>
    <t>목포자연사박물관</t>
    <phoneticPr fontId="2" type="noConversion"/>
  </si>
  <si>
    <t>전라남도 목포시 남농로 135</t>
    <phoneticPr fontId="2" type="noConversion"/>
  </si>
  <si>
    <t>061-270-3655</t>
    <phoneticPr fontId="2" type="noConversion"/>
  </si>
  <si>
    <t>2004.09.10</t>
    <phoneticPr fontId="2" type="noConversion"/>
  </si>
  <si>
    <t>2006.08.25</t>
    <phoneticPr fontId="2" type="noConversion"/>
  </si>
  <si>
    <t>전남-공립12-2006-03호</t>
  </si>
  <si>
    <t>https://museum.mokpo.go.kr</t>
    <phoneticPr fontId="2" type="noConversion"/>
  </si>
  <si>
    <t>2020.11 계약해지, 리모델링 중</t>
    <phoneticPr fontId="2" type="noConversion"/>
  </si>
  <si>
    <t>지질, 광물, 예술품</t>
    <phoneticPr fontId="2" type="noConversion"/>
  </si>
  <si>
    <t>신안압해도수각류공룡알둥지화석</t>
  </si>
  <si>
    <t>천연기념물 1점</t>
  </si>
  <si>
    <t>목포근대역사관1관</t>
    <phoneticPr fontId="2" type="noConversion"/>
  </si>
  <si>
    <t>전라남도 목포시 영산로29번길6</t>
    <phoneticPr fontId="2" type="noConversion"/>
  </si>
  <si>
    <t>061-242-0340</t>
    <phoneticPr fontId="2" type="noConversion"/>
  </si>
  <si>
    <t>2017.03.30</t>
    <phoneticPr fontId="2" type="noConversion"/>
  </si>
  <si>
    <t>전남-공립12-2017-02호</t>
    <phoneticPr fontId="2" type="noConversion"/>
  </si>
  <si>
    <t>목포시민50%감면및목포관내초등학생이하 무료</t>
    <phoneticPr fontId="2" type="noConversion"/>
  </si>
  <si>
    <t xml:space="preserve">7세이하유치원생, 65세이상노인 </t>
    <phoneticPr fontId="2" type="noConversion"/>
  </si>
  <si>
    <t>목포근대역사관2관</t>
    <phoneticPr fontId="2" type="noConversion"/>
  </si>
  <si>
    <t>전라남도 목포시 번화로18</t>
    <phoneticPr fontId="2" type="noConversion"/>
  </si>
  <si>
    <t>061-270-8728</t>
    <phoneticPr fontId="2" type="noConversion"/>
  </si>
  <si>
    <t>입장료에 기 포함</t>
    <phoneticPr fontId="2" type="noConversion"/>
  </si>
  <si>
    <t>순천시</t>
    <phoneticPr fontId="2" type="noConversion"/>
  </si>
  <si>
    <t>순천만자연생태관</t>
    <phoneticPr fontId="2" type="noConversion"/>
  </si>
  <si>
    <t>전라남도 순천시 순천만길 513-25</t>
    <phoneticPr fontId="2" type="noConversion"/>
  </si>
  <si>
    <t>061-749-6052</t>
    <phoneticPr fontId="2" type="noConversion"/>
  </si>
  <si>
    <t>2004.11.05</t>
    <phoneticPr fontId="2" type="noConversion"/>
  </si>
  <si>
    <t>www.suncheonbay.go.kr</t>
    <phoneticPr fontId="2" type="noConversion"/>
  </si>
  <si>
    <t>박제</t>
    <phoneticPr fontId="2" type="noConversion"/>
  </si>
  <si>
    <t>전체(순천만습지 입장객)</t>
    <phoneticPr fontId="2" type="noConversion"/>
  </si>
  <si>
    <t>기독교역사박물관</t>
    <phoneticPr fontId="2" type="noConversion"/>
  </si>
  <si>
    <t>전라남도 순천시 매산길 61</t>
    <phoneticPr fontId="2" type="noConversion"/>
  </si>
  <si>
    <t>061-749-4530</t>
    <phoneticPr fontId="2" type="noConversion"/>
  </si>
  <si>
    <t>2014.11.21</t>
    <phoneticPr fontId="2" type="noConversion"/>
  </si>
  <si>
    <t>전남-공립12-2014-07호</t>
  </si>
  <si>
    <t>https://www.suncheon.go.kr/tour/tourist/0010/0001/</t>
  </si>
  <si>
    <t>고서류, 집기류, 사진 등</t>
  </si>
  <si>
    <t xml:space="preserve">전남 </t>
    <phoneticPr fontId="2" type="noConversion"/>
  </si>
  <si>
    <t>뿌리깊은나무박물관</t>
    <phoneticPr fontId="2" type="noConversion"/>
  </si>
  <si>
    <t>전라남도 순천시 낙안면 평촌3길 45</t>
    <phoneticPr fontId="2" type="noConversion"/>
  </si>
  <si>
    <t>061-749-8855</t>
    <phoneticPr fontId="2" type="noConversion"/>
  </si>
  <si>
    <t>2011.11.21</t>
    <phoneticPr fontId="2" type="noConversion"/>
  </si>
  <si>
    <t>전남-공립12-2012-07호</t>
  </si>
  <si>
    <t>https://www.suncheon.go.kr/tour/tourist/0010/0002/</t>
  </si>
  <si>
    <t>월왕전목판</t>
  </si>
  <si>
    <t>1(6점)</t>
  </si>
  <si>
    <t>문화가있는날,  남해안 남중권 할인 등</t>
    <phoneticPr fontId="2" type="noConversion"/>
  </si>
  <si>
    <t>65세이상, 국가유공자 등</t>
    <phoneticPr fontId="2" type="noConversion"/>
  </si>
  <si>
    <t>유</t>
  </si>
  <si>
    <t>여수시</t>
    <phoneticPr fontId="2" type="noConversion"/>
  </si>
  <si>
    <t>여수민속전시관</t>
    <phoneticPr fontId="2" type="noConversion"/>
  </si>
  <si>
    <t>전라남도 여수시 율촌면 서부로 1442</t>
    <phoneticPr fontId="2" type="noConversion"/>
  </si>
  <si>
    <t>061-683-2231</t>
    <phoneticPr fontId="2" type="noConversion"/>
  </si>
  <si>
    <t>2012.06.21</t>
    <phoneticPr fontId="2" type="noConversion"/>
  </si>
  <si>
    <t>전남-공립21-2013-02호</t>
    <phoneticPr fontId="2" type="noConversion"/>
  </si>
  <si>
    <t>www.yfg.modoo.at</t>
  </si>
  <si>
    <t>09:00-17:00(동절기) 09:00-18:00(하절기)</t>
    <phoneticPr fontId="2" type="noConversion"/>
  </si>
  <si>
    <t>영암군</t>
    <phoneticPr fontId="2" type="noConversion"/>
  </si>
  <si>
    <t>영암도기박물관</t>
    <phoneticPr fontId="2" type="noConversion"/>
  </si>
  <si>
    <t>전라남도 영암군 군서면 서호정길 5</t>
    <phoneticPr fontId="2" type="noConversion"/>
  </si>
  <si>
    <t>061-470-6851</t>
    <phoneticPr fontId="2" type="noConversion"/>
  </si>
  <si>
    <t>2009.04.10</t>
    <phoneticPr fontId="2" type="noConversion"/>
  </si>
  <si>
    <t>전남-공립12-2009-02호</t>
    <phoneticPr fontId="2" type="noConversion"/>
  </si>
  <si>
    <t>www.yeongam.go.kr/home/dogi</t>
    <phoneticPr fontId="2" type="noConversion"/>
  </si>
  <si>
    <t>983(1292)</t>
    <phoneticPr fontId="2" type="noConversion"/>
  </si>
  <si>
    <t>완도군</t>
    <phoneticPr fontId="2" type="noConversion"/>
  </si>
  <si>
    <t>장보고기념관</t>
    <phoneticPr fontId="2" type="noConversion"/>
  </si>
  <si>
    <t>전라남도 완도군 완도읍 청해진로 1455</t>
    <phoneticPr fontId="2" type="noConversion"/>
  </si>
  <si>
    <t>061-550-6932</t>
    <phoneticPr fontId="2" type="noConversion"/>
  </si>
  <si>
    <t>2008.02.29</t>
    <phoneticPr fontId="2" type="noConversion"/>
  </si>
  <si>
    <t>2017.11.13</t>
    <phoneticPr fontId="2" type="noConversion"/>
  </si>
  <si>
    <t>전남-공립12-2017-09호</t>
    <phoneticPr fontId="2" type="noConversion"/>
  </si>
  <si>
    <t>www.wando.go.kr/changpogo</t>
    <phoneticPr fontId="2" type="noConversion"/>
  </si>
  <si>
    <t xml:space="preserve">금속, 토도, 모형물 등 </t>
    <phoneticPr fontId="2" type="noConversion"/>
  </si>
  <si>
    <t>결연도시, 주요관광지입장권소지자</t>
    <phoneticPr fontId="2" type="noConversion"/>
  </si>
  <si>
    <t>6세이하, 65세이상, 장애인,국가유공자,완도군민</t>
    <phoneticPr fontId="2" type="noConversion"/>
  </si>
  <si>
    <t>전라남도농업박물관</t>
    <phoneticPr fontId="2" type="noConversion"/>
  </si>
  <si>
    <t>전라남도 영암군 삼호읍 녹색로 653-15</t>
    <phoneticPr fontId="2" type="noConversion"/>
  </si>
  <si>
    <t>061-462-2796</t>
    <phoneticPr fontId="2" type="noConversion"/>
  </si>
  <si>
    <t>1993.09.24</t>
    <phoneticPr fontId="2" type="noConversion"/>
  </si>
  <si>
    <t>1993.11.20</t>
    <phoneticPr fontId="2" type="noConversion"/>
  </si>
  <si>
    <t>전남-공립12-1993-01호</t>
    <phoneticPr fontId="2" type="noConversion"/>
  </si>
  <si>
    <t>www.jam.go.kr</t>
    <phoneticPr fontId="2" type="noConversion"/>
  </si>
  <si>
    <t>농기구, 민속품, 고문서, 고서 등</t>
    <phoneticPr fontId="2" type="noConversion"/>
  </si>
  <si>
    <t>전라남도 산림박물관</t>
    <phoneticPr fontId="2" type="noConversion"/>
  </si>
  <si>
    <t>전라남도 완도군 군외면 초평1ㄷ길 156</t>
    <phoneticPr fontId="2" type="noConversion"/>
  </si>
  <si>
    <t>061-550-3514</t>
    <phoneticPr fontId="2" type="noConversion"/>
  </si>
  <si>
    <t>2009.11.27</t>
    <phoneticPr fontId="2" type="noConversion"/>
  </si>
  <si>
    <t>2009.12.24</t>
    <phoneticPr fontId="2" type="noConversion"/>
  </si>
  <si>
    <t>전남-공립12-2009-06호</t>
    <phoneticPr fontId="10" type="noConversion"/>
  </si>
  <si>
    <t>www.wando.arboretum.go.kr</t>
    <phoneticPr fontId="2" type="noConversion"/>
  </si>
  <si>
    <t>표본,  민속자료,  생업도구 등</t>
    <phoneticPr fontId="2" type="noConversion"/>
  </si>
  <si>
    <t>전라병영성 하멜기념관</t>
  </si>
  <si>
    <t>전라남도 강진군 병영면 병영성로 180</t>
    <phoneticPr fontId="2" type="noConversion"/>
  </si>
  <si>
    <t>061-430-3318</t>
  </si>
  <si>
    <t>동계 09:00~17:00
하계 09:00~18:00</t>
    <phoneticPr fontId="24" type="noConversion"/>
  </si>
  <si>
    <t>09:00~18:00</t>
    <phoneticPr fontId="24" type="noConversion"/>
  </si>
  <si>
    <t>신안군</t>
    <phoneticPr fontId="2" type="noConversion"/>
  </si>
  <si>
    <t>증도갯벌생태전시관</t>
    <phoneticPr fontId="2" type="noConversion"/>
  </si>
  <si>
    <t>전라남도 신안군 증도면 지도증도로 1766-4</t>
    <phoneticPr fontId="2" type="noConversion"/>
  </si>
  <si>
    <t>061-275-8400</t>
    <phoneticPr fontId="2" type="noConversion"/>
  </si>
  <si>
    <t>2006.07.27</t>
    <phoneticPr fontId="2" type="noConversion"/>
  </si>
  <si>
    <t>어구</t>
    <phoneticPr fontId="2" type="noConversion"/>
  </si>
  <si>
    <t>진도군</t>
    <phoneticPr fontId="2" type="noConversion"/>
  </si>
  <si>
    <t>진도역사관</t>
  </si>
  <si>
    <t>전라남도 진도군 의신면 운림산방로 315</t>
    <phoneticPr fontId="2" type="noConversion"/>
  </si>
  <si>
    <t>061-540-6286</t>
    <phoneticPr fontId="2" type="noConversion"/>
  </si>
  <si>
    <t>2003.10.31</t>
    <phoneticPr fontId="2" type="noConversion"/>
  </si>
  <si>
    <t>2017.06.19</t>
    <phoneticPr fontId="2" type="noConversion"/>
  </si>
  <si>
    <t>전남-공립12-2017-04호</t>
  </si>
  <si>
    <t>향토유물, 회화류</t>
  </si>
  <si>
    <t>남도패스10%, 남도한바퀴50%</t>
    <phoneticPr fontId="2" type="noConversion"/>
  </si>
  <si>
    <t>진도군민, 유치원, 경로, 장애우, 국가유공자</t>
  </si>
  <si>
    <t>필암서원 유물전시관</t>
  </si>
  <si>
    <t>전라남도 장성군 황룡면 필암서원로 187</t>
  </si>
  <si>
    <t>061-390-7224</t>
  </si>
  <si>
    <t>2000.01.</t>
  </si>
  <si>
    <t>고문헌, 목판</t>
  </si>
  <si>
    <t>필암서원 하서선생 문집책판</t>
  </si>
  <si>
    <t>지정문화재 6점</t>
  </si>
  <si>
    <t>장성군민 및 관내 산업체 근무자, 국가유공자 및 유족, 518민주유공자 및 유적, 참전유공자 및 유족, 독립유공자 및 유족, 고엽제 후유증환자 및 유족, 장애인(1~3급) 및 보조자 1명 65세 이상</t>
  </si>
  <si>
    <t>하의3도농민운동기념관</t>
    <phoneticPr fontId="2" type="noConversion"/>
  </si>
  <si>
    <t>전라남도 신안군 하의면 대리 35-9</t>
    <phoneticPr fontId="2" type="noConversion"/>
  </si>
  <si>
    <t>061-275-5025</t>
    <phoneticPr fontId="2" type="noConversion"/>
  </si>
  <si>
    <t>담양군</t>
    <phoneticPr fontId="2" type="noConversion"/>
  </si>
  <si>
    <t>한국대나무박물관</t>
    <phoneticPr fontId="2" type="noConversion"/>
  </si>
  <si>
    <t>전라남도 담양군 담양읍 죽향문화로35</t>
    <phoneticPr fontId="2" type="noConversion"/>
  </si>
  <si>
    <t>061-380-2909</t>
    <phoneticPr fontId="2" type="noConversion"/>
  </si>
  <si>
    <t>1998.03.12</t>
    <phoneticPr fontId="2" type="noConversion"/>
  </si>
  <si>
    <t>2016.05.29</t>
    <phoneticPr fontId="2" type="noConversion"/>
  </si>
  <si>
    <t xml:space="preserve">전남-공립12-2016-02호 </t>
    <phoneticPr fontId="2" type="noConversion"/>
  </si>
  <si>
    <t>damyang.go.kr</t>
    <phoneticPr fontId="2" type="noConversion"/>
  </si>
  <si>
    <t>대나무공예품</t>
    <phoneticPr fontId="2" type="noConversion"/>
  </si>
  <si>
    <t>한국민화뮤지엄</t>
  </si>
  <si>
    <t>전라남도 강진군 대구면 청자촌길 61-5</t>
    <phoneticPr fontId="2" type="noConversion"/>
  </si>
  <si>
    <t>061-433-9770</t>
  </si>
  <si>
    <t>2015.05.02</t>
    <phoneticPr fontId="2" type="noConversion"/>
  </si>
  <si>
    <t>2015.12.24</t>
    <phoneticPr fontId="2" type="noConversion"/>
  </si>
  <si>
    <t>전남-공립12-2015-06호</t>
  </si>
  <si>
    <t>minhwamuseum.com</t>
    <phoneticPr fontId="2" type="noConversion"/>
  </si>
  <si>
    <t>1.5회/1년</t>
    <phoneticPr fontId="2" type="noConversion"/>
  </si>
  <si>
    <t>고미술, 목기 등</t>
  </si>
  <si>
    <t>만65세 이상, 강진군민</t>
    <phoneticPr fontId="2" type="noConversion"/>
  </si>
  <si>
    <t>장애2급 이상, 5세 미만</t>
    <phoneticPr fontId="2" type="noConversion"/>
  </si>
  <si>
    <t>구례군</t>
    <phoneticPr fontId="2" type="noConversion"/>
  </si>
  <si>
    <t>한국압화박물관</t>
    <phoneticPr fontId="2" type="noConversion"/>
  </si>
  <si>
    <t>전라남도 구례군 구례읍 동산1길 29</t>
    <phoneticPr fontId="2" type="noConversion"/>
  </si>
  <si>
    <t>061-781-7117</t>
    <phoneticPr fontId="2" type="noConversion"/>
  </si>
  <si>
    <t>2016.06.23</t>
    <phoneticPr fontId="2" type="noConversion"/>
  </si>
  <si>
    <t>2016.05.26</t>
    <phoneticPr fontId="2" type="noConversion"/>
  </si>
  <si>
    <t>전남-공립12-2016-01호</t>
    <phoneticPr fontId="2" type="noConversion"/>
  </si>
  <si>
    <t>https://gurye.go.kr/farmtech/</t>
  </si>
  <si>
    <t>6대/79㎡</t>
    <phoneticPr fontId="2" type="noConversion"/>
  </si>
  <si>
    <t>공예, 회화, 문헌, 표본, 기타</t>
    <phoneticPr fontId="2" type="noConversion"/>
  </si>
  <si>
    <t>남도패스(25)/순천시민(50)
무료: 문화가 있는 날, 대한민국압화대전 시상식</t>
    <phoneticPr fontId="2" type="noConversion"/>
  </si>
  <si>
    <t>경로(65세이상), 장애인, 국가보훈, 미취학아동, 구례군민</t>
    <phoneticPr fontId="2" type="noConversion"/>
  </si>
  <si>
    <t>보성군</t>
    <phoneticPr fontId="2" type="noConversion"/>
  </si>
  <si>
    <t>한국차박물관</t>
    <phoneticPr fontId="2" type="noConversion"/>
  </si>
  <si>
    <t>전라남도 보성군 보성읍 녹차로 775</t>
    <phoneticPr fontId="2" type="noConversion"/>
  </si>
  <si>
    <t>061-850-8670</t>
    <phoneticPr fontId="2" type="noConversion"/>
  </si>
  <si>
    <t>2010.09.11</t>
    <phoneticPr fontId="2" type="noConversion"/>
  </si>
  <si>
    <t>2011.03.23</t>
    <phoneticPr fontId="2" type="noConversion"/>
  </si>
  <si>
    <t>전남-공립12-2011-01호</t>
  </si>
  <si>
    <t>http://www.boseong.go.kr/tea</t>
    <phoneticPr fontId="2" type="noConversion"/>
  </si>
  <si>
    <t>도자기, 지류, 금속 등</t>
  </si>
  <si>
    <t>한국천연염색박물관</t>
    <phoneticPr fontId="2" type="noConversion"/>
  </si>
  <si>
    <t>전라남도 나주시 다시면 백호로 379</t>
    <phoneticPr fontId="2" type="noConversion"/>
  </si>
  <si>
    <t>061-335-0091</t>
    <phoneticPr fontId="2" type="noConversion"/>
  </si>
  <si>
    <t>2006.05.14</t>
    <phoneticPr fontId="2" type="noConversion"/>
  </si>
  <si>
    <t>2009.05.14</t>
    <phoneticPr fontId="2" type="noConversion"/>
  </si>
  <si>
    <t>전남-공립12-2009-13호</t>
    <phoneticPr fontId="2" type="noConversion"/>
  </si>
  <si>
    <t>www.naturaldyeing.or.kr</t>
    <phoneticPr fontId="2" type="noConversion"/>
  </si>
  <si>
    <t>천연염색민속품, 현대작품,해외작품등</t>
    <phoneticPr fontId="2" type="noConversion"/>
  </si>
  <si>
    <t>해남공룡박물관</t>
    <phoneticPr fontId="2" type="noConversion"/>
  </si>
  <si>
    <t>전라남도 해남군 황산면 공룡박물관길 234</t>
    <phoneticPr fontId="2" type="noConversion"/>
  </si>
  <si>
    <t>061-530-5949</t>
  </si>
  <si>
    <t>2007.04.27</t>
    <phoneticPr fontId="2" type="noConversion"/>
  </si>
  <si>
    <t>2012.08.06</t>
    <phoneticPr fontId="2" type="noConversion"/>
  </si>
  <si>
    <t>전남-공립12-2012-04호</t>
  </si>
  <si>
    <t>uhangridinopia.haenam.go.kr</t>
  </si>
  <si>
    <t>화석, 암석 등</t>
  </si>
  <si>
    <t>해남 우항리 공룡 익룡 새발자국 화석산지</t>
  </si>
  <si>
    <t>천연기념물 1점</t>
    <phoneticPr fontId="2" type="noConversion"/>
  </si>
  <si>
    <t>문화가 있는 날, 박물관 제휴 기관</t>
  </si>
  <si>
    <t xml:space="preserve"> 만 5세 미만, 지역주민, 국가유공자, 장애인 등 </t>
    <phoneticPr fontId="2" type="noConversion"/>
  </si>
  <si>
    <t>홍길동 전시관</t>
  </si>
  <si>
    <t>전라남도 장성군 황룡면 홍길동로 431</t>
  </si>
  <si>
    <t>061-390-7251</t>
  </si>
  <si>
    <t>2004.05.03</t>
  </si>
  <si>
    <t>O(http://www.honggildong.com)</t>
  </si>
  <si>
    <t>왕인박사기념관</t>
    <phoneticPr fontId="2" type="noConversion"/>
  </si>
  <si>
    <t>전라남도 영암군 군서면 왕인로 440</t>
    <phoneticPr fontId="2" type="noConversion"/>
  </si>
  <si>
    <t>061-470-6656</t>
    <phoneticPr fontId="2" type="noConversion"/>
  </si>
  <si>
    <t>2006.03.01</t>
    <phoneticPr fontId="2" type="noConversion"/>
  </si>
  <si>
    <t>6세미만,65세이상,장애인,국가유공자,영암군민</t>
    <phoneticPr fontId="2" type="noConversion"/>
  </si>
  <si>
    <t>장흥군</t>
    <phoneticPr fontId="2" type="noConversion"/>
  </si>
  <si>
    <t>전라남도 장흥군 장흥읍 읍성로2</t>
    <phoneticPr fontId="2" type="noConversion"/>
  </si>
  <si>
    <t>061-860-6926</t>
    <phoneticPr fontId="2" type="noConversion"/>
  </si>
  <si>
    <t>2015.04.</t>
    <phoneticPr fontId="2" type="noConversion"/>
  </si>
  <si>
    <t>2020.01.20</t>
    <phoneticPr fontId="2" type="noConversion"/>
  </si>
  <si>
    <t>전남-공립12-2020-01호</t>
    <phoneticPr fontId="2" type="noConversion"/>
  </si>
  <si>
    <t>고문서, 민속품, 예술품 등</t>
    <phoneticPr fontId="2" type="noConversion"/>
  </si>
  <si>
    <t>방촌유물전시관</t>
    <phoneticPr fontId="2" type="noConversion"/>
  </si>
  <si>
    <t>전라남도 장흥군 관산읍 장흥대로 1645</t>
    <phoneticPr fontId="2" type="noConversion"/>
  </si>
  <si>
    <t>061-864-6531</t>
    <phoneticPr fontId="2" type="noConversion"/>
  </si>
  <si>
    <t>2005.09.06</t>
    <phoneticPr fontId="2" type="noConversion"/>
  </si>
  <si>
    <t>전남-공립12-2020-02호</t>
    <phoneticPr fontId="2" type="noConversion"/>
  </si>
  <si>
    <t>고서, 고문서, 민속품 등</t>
    <phoneticPr fontId="2" type="noConversion"/>
  </si>
  <si>
    <t>에로스서각박물관</t>
    <phoneticPr fontId="2" type="noConversion"/>
  </si>
  <si>
    <t>전라남도 신안군 암태면 박달로 362-26</t>
    <phoneticPr fontId="2" type="noConversion"/>
  </si>
  <si>
    <t>061-240-8656</t>
    <phoneticPr fontId="2" type="noConversion"/>
  </si>
  <si>
    <t>2018.11.13</t>
    <phoneticPr fontId="2" type="noConversion"/>
  </si>
  <si>
    <t>서각</t>
    <phoneticPr fontId="2" type="noConversion"/>
  </si>
  <si>
    <t>관람불가</t>
    <phoneticPr fontId="2" type="noConversion"/>
  </si>
  <si>
    <t>세계화석광물박물관</t>
    <phoneticPr fontId="2" type="noConversion"/>
  </si>
  <si>
    <t>전라남도 신안군 안좌면 대리길 18-20</t>
    <phoneticPr fontId="2" type="noConversion"/>
  </si>
  <si>
    <t>061-262-0230</t>
    <phoneticPr fontId="2" type="noConversion"/>
  </si>
  <si>
    <t>2019.07.25</t>
    <phoneticPr fontId="2" type="noConversion"/>
  </si>
  <si>
    <t>화석, 광물</t>
    <phoneticPr fontId="2" type="noConversion"/>
  </si>
  <si>
    <t>나주복암리고분전시관</t>
    <phoneticPr fontId="2" type="noConversion"/>
  </si>
  <si>
    <t>전라남도 나주시 다시면 백호로 287</t>
    <phoneticPr fontId="2" type="noConversion"/>
  </si>
  <si>
    <t>061-337-0090</t>
    <phoneticPr fontId="2" type="noConversion"/>
  </si>
  <si>
    <t>2016.04.30</t>
    <phoneticPr fontId="2" type="noConversion"/>
  </si>
  <si>
    <t>2020.03.13</t>
    <phoneticPr fontId="2" type="noConversion"/>
  </si>
  <si>
    <t>전남-공립12-2020-03호</t>
  </si>
  <si>
    <t>http://www.njbogam.or.kr/</t>
    <phoneticPr fontId="2" type="noConversion"/>
  </si>
  <si>
    <t>토도류, 인골 등</t>
    <phoneticPr fontId="2" type="noConversion"/>
  </si>
  <si>
    <t>세계조개박물관</t>
    <phoneticPr fontId="2" type="noConversion"/>
  </si>
  <si>
    <t>전라남도 신안군 자은면 자은서부2길 508-65</t>
    <phoneticPr fontId="2" type="noConversion"/>
  </si>
  <si>
    <t>061-240-5474</t>
    <phoneticPr fontId="2" type="noConversion"/>
  </si>
  <si>
    <t>2020.12.11</t>
    <phoneticPr fontId="2" type="noConversion"/>
  </si>
  <si>
    <t>전남-공립12-2020-07호</t>
    <phoneticPr fontId="2" type="noConversion"/>
  </si>
  <si>
    <t>http://tour.shinan.go.kr/home/tour/theme_tour/theme_tour_17/theme_tour_17_01/page.wscms</t>
  </si>
  <si>
    <t>조개, 고둥</t>
    <phoneticPr fontId="2" type="noConversion"/>
  </si>
  <si>
    <t>신안철새박물관</t>
    <phoneticPr fontId="2" type="noConversion"/>
  </si>
  <si>
    <t>전라남도 신안군 흑산면 흑산일주로 212</t>
    <phoneticPr fontId="2" type="noConversion"/>
  </si>
  <si>
    <t>061-241-1005</t>
    <phoneticPr fontId="2" type="noConversion"/>
  </si>
  <si>
    <t>2015.05.08</t>
    <phoneticPr fontId="2" type="noConversion"/>
  </si>
  <si>
    <t>조류 표본</t>
    <phoneticPr fontId="2" type="noConversion"/>
  </si>
  <si>
    <t>전남 공립 총계</t>
    <phoneticPr fontId="2" type="noConversion"/>
  </si>
  <si>
    <t>귀족호도박물관</t>
  </si>
  <si>
    <t>전라남도 장흥군 장흥읍 남부관광로 56-90</t>
    <phoneticPr fontId="2" type="noConversion"/>
  </si>
  <si>
    <t>061-862-9944</t>
  </si>
  <si>
    <t>2002.11.15</t>
    <phoneticPr fontId="2" type="noConversion"/>
  </si>
  <si>
    <t>전남-사립12-2009-07호</t>
  </si>
  <si>
    <t>www. Hodonamu.com</t>
    <phoneticPr fontId="2" type="noConversion"/>
  </si>
  <si>
    <t>2회/3년</t>
    <phoneticPr fontId="2" type="noConversion"/>
  </si>
  <si>
    <t>종자, 나무, 토제 등</t>
    <phoneticPr fontId="2" type="noConversion"/>
  </si>
  <si>
    <t>화순군</t>
    <phoneticPr fontId="2" type="noConversion"/>
  </si>
  <si>
    <t>규남박물관</t>
    <phoneticPr fontId="2" type="noConversion"/>
  </si>
  <si>
    <t>전라남도 화순군 이서면 백아로 3109</t>
    <phoneticPr fontId="2" type="noConversion"/>
  </si>
  <si>
    <t>070-4233-9060</t>
    <phoneticPr fontId="2" type="noConversion"/>
  </si>
  <si>
    <t>2011.11.01</t>
    <phoneticPr fontId="2" type="noConversion"/>
  </si>
  <si>
    <t>2012.04.01</t>
    <phoneticPr fontId="2" type="noConversion"/>
  </si>
  <si>
    <t>전남-사립12-2012-02호</t>
    <phoneticPr fontId="2" type="noConversion"/>
  </si>
  <si>
    <t>www.gyunammuseum.org</t>
    <phoneticPr fontId="2" type="noConversion"/>
  </si>
  <si>
    <t>지도, 그림, 서책, 편지, 인장</t>
    <phoneticPr fontId="2" type="noConversion"/>
  </si>
  <si>
    <t>하백원의 만국전도, 하백원의 동국지도</t>
    <phoneticPr fontId="2" type="noConversion"/>
  </si>
  <si>
    <t>나야나 교육박물관</t>
    <phoneticPr fontId="2" type="noConversion"/>
  </si>
  <si>
    <t>전라남도 담양군 담양읍 언골길 7-12</t>
    <phoneticPr fontId="2" type="noConversion"/>
  </si>
  <si>
    <t>061-382-0080</t>
    <phoneticPr fontId="2" type="noConversion"/>
  </si>
  <si>
    <t>2017.08.20</t>
    <phoneticPr fontId="2" type="noConversion"/>
  </si>
  <si>
    <t>전남-사립12-2017-08호</t>
  </si>
  <si>
    <t>blog.naver.com/nayamuseum</t>
    <phoneticPr fontId="2" type="noConversion"/>
  </si>
  <si>
    <t>도서류, 교보재, 타자기, 기계식 계산기, 가면류</t>
  </si>
  <si>
    <t>담양우표박물관</t>
    <phoneticPr fontId="2" type="noConversion"/>
  </si>
  <si>
    <t>전라남도 담양군 대전면 대치9길16</t>
    <phoneticPr fontId="2" type="noConversion"/>
  </si>
  <si>
    <t>061-383-3863</t>
  </si>
  <si>
    <t>2015.03.14</t>
    <phoneticPr fontId="2" type="noConversion"/>
  </si>
  <si>
    <t>2015.08.18</t>
    <phoneticPr fontId="2" type="noConversion"/>
  </si>
  <si>
    <t>전남-사립12-2015-03호</t>
    <phoneticPr fontId="2" type="noConversion"/>
  </si>
  <si>
    <t>www.cafe.daum.net/nsk7000</t>
    <phoneticPr fontId="2" type="noConversion"/>
  </si>
  <si>
    <t>우표</t>
    <phoneticPr fontId="2" type="noConversion"/>
  </si>
  <si>
    <t>땅끝해양자연사박물관</t>
    <phoneticPr fontId="2" type="noConversion"/>
  </si>
  <si>
    <t>전라남도 해남군 송지면 땅끝마을길 89</t>
    <phoneticPr fontId="2" type="noConversion"/>
  </si>
  <si>
    <t>061-535-2110</t>
    <phoneticPr fontId="2" type="noConversion"/>
  </si>
  <si>
    <t>2012.12.27</t>
    <phoneticPr fontId="2" type="noConversion"/>
  </si>
  <si>
    <t>2009.09.09</t>
    <phoneticPr fontId="2" type="noConversion"/>
  </si>
  <si>
    <t>전남-사립12-2009-05호</t>
  </si>
  <si>
    <t>www.tmnhm.co.kr</t>
  </si>
  <si>
    <t>자연사</t>
    <phoneticPr fontId="2" type="noConversion"/>
  </si>
  <si>
    <t>36개월미만 무료,복지카드할인.단체예약할인등</t>
    <phoneticPr fontId="2" type="noConversion"/>
  </si>
  <si>
    <t>대원사 티벳박물관</t>
  </si>
  <si>
    <t>전라남도 보성군 문덕면 죽산길 520-1</t>
  </si>
  <si>
    <t>062-852-3038</t>
  </si>
  <si>
    <t>2001.06.15</t>
    <phoneticPr fontId="2" type="noConversion"/>
  </si>
  <si>
    <t>전남-사립12-2001-03호</t>
    <phoneticPr fontId="2" type="noConversion"/>
  </si>
  <si>
    <t>http://www.tibetan-museum.org/</t>
  </si>
  <si>
    <t>불상, 경전, 탕카, 만다라, 민속품</t>
  </si>
  <si>
    <t>65세 경로 2,000원</t>
  </si>
  <si>
    <t>대흥사성보박물관</t>
  </si>
  <si>
    <t>전라남도 해남군 삼산면 대흥사길 400</t>
    <phoneticPr fontId="2" type="noConversion"/>
  </si>
  <si>
    <t>061-534-5502</t>
  </si>
  <si>
    <t>2012.06.01</t>
    <phoneticPr fontId="2" type="noConversion"/>
  </si>
  <si>
    <t>2018.08.12</t>
    <phoneticPr fontId="2" type="noConversion"/>
  </si>
  <si>
    <t>전남-사립12-2012-05호</t>
  </si>
  <si>
    <t>www.daeheungsa.co.kr</t>
  </si>
  <si>
    <t>금속. 서책, 목판, 서화, 등</t>
  </si>
  <si>
    <t>금동여래보살좌상등</t>
  </si>
  <si>
    <t>보물8점, 지방문화재7점</t>
  </si>
  <si>
    <t>10:00-16;00</t>
  </si>
  <si>
    <t>0(코로나관련 휴관)</t>
    <phoneticPr fontId="2" type="noConversion"/>
  </si>
  <si>
    <t>도갑사 성보박물관</t>
    <phoneticPr fontId="2" type="noConversion"/>
  </si>
  <si>
    <t>전라남도 영암군 군서면 도갑사로 306</t>
    <phoneticPr fontId="2" type="noConversion"/>
  </si>
  <si>
    <t>061-473-5122</t>
    <phoneticPr fontId="2" type="noConversion"/>
  </si>
  <si>
    <t>전남-사립21-2002-01호</t>
    <phoneticPr fontId="2" type="noConversion"/>
  </si>
  <si>
    <t>www.dogapsa.com</t>
    <phoneticPr fontId="2" type="noConversion"/>
  </si>
  <si>
    <t>목조상, 청동출토유물 등</t>
    <phoneticPr fontId="2" type="noConversion"/>
  </si>
  <si>
    <t>미암박물관</t>
  </si>
  <si>
    <t>전라남도 담양군 대덕면 장동길 76</t>
    <phoneticPr fontId="2" type="noConversion"/>
  </si>
  <si>
    <t>061-381-1239</t>
    <phoneticPr fontId="2" type="noConversion"/>
  </si>
  <si>
    <t>2015.07.01</t>
    <phoneticPr fontId="2" type="noConversion"/>
  </si>
  <si>
    <t>전남-사립12-2017-07호</t>
    <phoneticPr fontId="2" type="noConversion"/>
  </si>
  <si>
    <t>지류(고문헌),목판등</t>
    <phoneticPr fontId="2" type="noConversion"/>
  </si>
  <si>
    <t>미암일기등</t>
    <phoneticPr fontId="2" type="noConversion"/>
  </si>
  <si>
    <t>보물12점,지정문화재238점</t>
    <phoneticPr fontId="2" type="noConversion"/>
  </si>
  <si>
    <t>송광사성보박물관</t>
    <phoneticPr fontId="2" type="noConversion"/>
  </si>
  <si>
    <t>전라남도 순천시 송광면 송강사안길 100</t>
    <phoneticPr fontId="2" type="noConversion"/>
  </si>
  <si>
    <t>061-755-0407</t>
    <phoneticPr fontId="2" type="noConversion"/>
  </si>
  <si>
    <t>1936.10.04</t>
    <phoneticPr fontId="2" type="noConversion"/>
  </si>
  <si>
    <t>전남-사립12-2001-02호</t>
    <phoneticPr fontId="2" type="noConversion"/>
  </si>
  <si>
    <t>www.songgwangsa.org</t>
    <phoneticPr fontId="2" type="noConversion"/>
  </si>
  <si>
    <t>약10,000</t>
    <phoneticPr fontId="2" type="noConversion"/>
  </si>
  <si>
    <t>금속, 목제, 고전적, 불화, 복장, 민속품, 서화탁본 등</t>
    <phoneticPr fontId="2" type="noConversion"/>
  </si>
  <si>
    <t>약 5,000</t>
    <phoneticPr fontId="2" type="noConversion"/>
  </si>
  <si>
    <t>보조국사삼존불감 등</t>
    <phoneticPr fontId="2" type="noConversion"/>
  </si>
  <si>
    <t>국보4점, 보물2669점
도지정유형문화재 39점
등록문화재 5점</t>
    <phoneticPr fontId="2" type="noConversion"/>
  </si>
  <si>
    <t>09:00-17:30</t>
    <phoneticPr fontId="2" type="noConversion"/>
  </si>
  <si>
    <t>영광군</t>
    <phoneticPr fontId="2" type="noConversion"/>
  </si>
  <si>
    <t>수다라성보박물관</t>
    <phoneticPr fontId="2" type="noConversion"/>
  </si>
  <si>
    <t>전라남도 영광군 불갑면 불갑사로450</t>
    <phoneticPr fontId="2" type="noConversion"/>
  </si>
  <si>
    <t>061-352-8097</t>
    <phoneticPr fontId="2" type="noConversion"/>
  </si>
  <si>
    <t>2009.09.12</t>
    <phoneticPr fontId="2" type="noConversion"/>
  </si>
  <si>
    <t>2009.08.17</t>
    <phoneticPr fontId="2" type="noConversion"/>
  </si>
  <si>
    <t>전남-사립12-2009-04호</t>
    <phoneticPr fontId="2" type="noConversion"/>
  </si>
  <si>
    <t xml:space="preserve">전적,불화,공예 </t>
  </si>
  <si>
    <t>불갑사 불복장 전적등</t>
  </si>
  <si>
    <t xml:space="preserve">보물 3건 포함 259점    시도지정 문화재  5점   비지정 문화재 154점    총  418점   </t>
  </si>
  <si>
    <t>와보랑께박물관</t>
  </si>
  <si>
    <t>전라남도 강진군 병영면 장강로 804-6</t>
    <phoneticPr fontId="2" type="noConversion"/>
  </si>
  <si>
    <t>061-432-1465</t>
  </si>
  <si>
    <t>전남-사립12-2015-02호</t>
    <phoneticPr fontId="2" type="noConversion"/>
  </si>
  <si>
    <t>www.와보랑께.kr</t>
    <phoneticPr fontId="2" type="noConversion"/>
  </si>
  <si>
    <t>민속품,목재,철재,서화 등</t>
  </si>
  <si>
    <t>25인이상단체, 강진군민50%</t>
    <phoneticPr fontId="2" type="noConversion"/>
  </si>
  <si>
    <t>85세이상</t>
    <phoneticPr fontId="2" type="noConversion"/>
  </si>
  <si>
    <t>25인이상단체,  강진군민50%</t>
    <phoneticPr fontId="2" type="noConversion"/>
  </si>
  <si>
    <t>기증자, 후원회원</t>
    <phoneticPr fontId="2" type="noConversion"/>
  </si>
  <si>
    <t>우리삶문화옥당박물관</t>
  </si>
  <si>
    <t>전라남도 영광군 백수읍 대신길 3길 3</t>
    <phoneticPr fontId="2" type="noConversion"/>
  </si>
  <si>
    <t>070-7011-6887</t>
  </si>
  <si>
    <t>2007.09.27</t>
  </si>
  <si>
    <t>2008.05.06</t>
  </si>
  <si>
    <t xml:space="preserve">전남-사립12-2008-03호 </t>
    <phoneticPr fontId="2" type="noConversion"/>
  </si>
  <si>
    <t xml:space="preserve">www.okdangmuseim.net
</t>
  </si>
  <si>
    <t>토기, 석기, 민속유물, 
불상, 음향영상장비등</t>
    <phoneticPr fontId="10" type="noConversion"/>
  </si>
  <si>
    <t>화엄사성보박물관</t>
    <phoneticPr fontId="2" type="noConversion"/>
  </si>
  <si>
    <t>전라남도 구례군 마산면 화엄사로 539</t>
    <phoneticPr fontId="2" type="noConversion"/>
  </si>
  <si>
    <t>061-783-7610</t>
    <phoneticPr fontId="2" type="noConversion"/>
  </si>
  <si>
    <t>2013.10.01</t>
    <phoneticPr fontId="2" type="noConversion"/>
  </si>
  <si>
    <t>2014.07.22</t>
    <phoneticPr fontId="2" type="noConversion"/>
  </si>
  <si>
    <t>전남-사립12-2014-03호</t>
    <phoneticPr fontId="2" type="noConversion"/>
  </si>
  <si>
    <t>www.hwaeomsa.com</t>
    <phoneticPr fontId="2" type="noConversion"/>
  </si>
  <si>
    <t>조각. 회화. 공예. 전적. 출토. 경판.</t>
    <phoneticPr fontId="2" type="noConversion"/>
  </si>
  <si>
    <t>13건 50점</t>
    <phoneticPr fontId="2" type="noConversion"/>
  </si>
  <si>
    <t>각황전 앞 석등 외</t>
    <phoneticPr fontId="2" type="noConversion"/>
  </si>
  <si>
    <t>국보4점, 보물8점.</t>
    <phoneticPr fontId="2" type="noConversion"/>
  </si>
  <si>
    <t>청우요도자기박물관</t>
    <phoneticPr fontId="2" type="noConversion"/>
  </si>
  <si>
    <t>전라남도 강진군 대구면 청자촌길 30-11</t>
    <phoneticPr fontId="2" type="noConversion"/>
  </si>
  <si>
    <t>061-434-3477</t>
    <phoneticPr fontId="2" type="noConversion"/>
  </si>
  <si>
    <t>2019.08.08</t>
    <phoneticPr fontId="2" type="noConversion"/>
  </si>
  <si>
    <t>2019.12.11</t>
    <phoneticPr fontId="2" type="noConversion"/>
  </si>
  <si>
    <t>전남-사립12-2019-01호</t>
    <phoneticPr fontId="2" type="noConversion"/>
  </si>
  <si>
    <t>청자, 백자, 토기 등</t>
    <phoneticPr fontId="2" type="noConversion"/>
  </si>
  <si>
    <t>히든트릭박물관(휴관)</t>
    <phoneticPr fontId="2" type="noConversion"/>
  </si>
  <si>
    <t>전라남도 담양군 담양읍 학동리 642</t>
    <phoneticPr fontId="2" type="noConversion"/>
  </si>
  <si>
    <t>2012.07.28</t>
    <phoneticPr fontId="2" type="noConversion"/>
  </si>
  <si>
    <t>전남-사립21-2012-08호</t>
  </si>
  <si>
    <t>선암사 성보박물관</t>
    <phoneticPr fontId="2" type="noConversion"/>
  </si>
  <si>
    <t>전라남도 순천시 승주읍 선암사길 450</t>
    <phoneticPr fontId="2" type="noConversion"/>
  </si>
  <si>
    <t>061-754-6062</t>
    <phoneticPr fontId="2" type="noConversion"/>
  </si>
  <si>
    <t>2001.03.23</t>
    <phoneticPr fontId="2" type="noConversion"/>
  </si>
  <si>
    <t>전남-사립12-2001-01호</t>
    <phoneticPr fontId="2" type="noConversion"/>
  </si>
  <si>
    <t>http://www.seonammuseum.com/</t>
  </si>
  <si>
    <t>불화 전지류</t>
    <phoneticPr fontId="2" type="noConversion"/>
  </si>
  <si>
    <t>영암곤충박물관</t>
    <phoneticPr fontId="2" type="noConversion"/>
  </si>
  <si>
    <t>전라남도 영암군 기찬랜드로 41</t>
    <phoneticPr fontId="2" type="noConversion"/>
  </si>
  <si>
    <t>061-461-4300</t>
    <phoneticPr fontId="2" type="noConversion"/>
  </si>
  <si>
    <t>2020.04.30</t>
    <phoneticPr fontId="2" type="noConversion"/>
  </si>
  <si>
    <t>2020.04.14</t>
    <phoneticPr fontId="2" type="noConversion"/>
  </si>
  <si>
    <t>전남-사립12-2020-04호</t>
    <phoneticPr fontId="2" type="noConversion"/>
  </si>
  <si>
    <t>www.영암곤충박물관.kr</t>
    <phoneticPr fontId="2" type="noConversion"/>
  </si>
  <si>
    <t>곤충 표본 등</t>
    <phoneticPr fontId="2" type="noConversion"/>
  </si>
  <si>
    <t>영암군민, 65세이상 5,000원</t>
    <phoneticPr fontId="2" type="noConversion"/>
  </si>
  <si>
    <t>27개월이하</t>
    <phoneticPr fontId="2" type="noConversion"/>
  </si>
  <si>
    <t>전남 사립 총계</t>
    <phoneticPr fontId="2" type="noConversion"/>
  </si>
  <si>
    <t>동신대학교 문화박물관</t>
    <phoneticPr fontId="2" type="noConversion"/>
  </si>
  <si>
    <t>전라남도 나주시 동신대길 67</t>
    <phoneticPr fontId="2" type="noConversion"/>
  </si>
  <si>
    <t>061-330-3114</t>
    <phoneticPr fontId="2" type="noConversion"/>
  </si>
  <si>
    <t>1996.11.11</t>
    <phoneticPr fontId="2" type="noConversion"/>
  </si>
  <si>
    <t>2011.10.24</t>
    <phoneticPr fontId="2" type="noConversion"/>
  </si>
  <si>
    <t>전남-대학12-2011-05호</t>
    <phoneticPr fontId="2" type="noConversion"/>
  </si>
  <si>
    <t>http://dsum.dsu.ac.kr/</t>
    <phoneticPr fontId="2" type="noConversion"/>
  </si>
  <si>
    <t>카메라, 카메라 관련 각종 악세사리, 
사진, 그림 등 미술품</t>
    <phoneticPr fontId="2" type="noConversion"/>
  </si>
  <si>
    <t>무안군</t>
    <phoneticPr fontId="2" type="noConversion"/>
  </si>
  <si>
    <t>목포대학교박물관</t>
    <phoneticPr fontId="2" type="noConversion"/>
  </si>
  <si>
    <t>전라남도 무안군 청계면 영산로 1666</t>
    <phoneticPr fontId="2" type="noConversion"/>
  </si>
  <si>
    <t>061-450-2934</t>
    <phoneticPr fontId="2" type="noConversion"/>
  </si>
  <si>
    <t>1982.03.</t>
    <phoneticPr fontId="2" type="noConversion"/>
  </si>
  <si>
    <t>전남-대학12-2000-01호</t>
    <phoneticPr fontId="2" type="noConversion"/>
  </si>
  <si>
    <t>http://mnum.mokpo.ac.kr</t>
    <phoneticPr fontId="2" type="noConversion"/>
  </si>
  <si>
    <t>2회(부분)/1년</t>
    <phoneticPr fontId="2" type="noConversion"/>
  </si>
  <si>
    <t>금속,옥석,토도,골각기류,고문서,전적,민속자료 둥</t>
    <phoneticPr fontId="2" type="noConversion"/>
  </si>
  <si>
    <t>순천대학교박물관</t>
    <phoneticPr fontId="2" type="noConversion"/>
  </si>
  <si>
    <t>전라남도 순천시 중앙로 255</t>
    <phoneticPr fontId="2" type="noConversion"/>
  </si>
  <si>
    <t>061-750-5041</t>
    <phoneticPr fontId="2" type="noConversion"/>
  </si>
  <si>
    <t>1987.09.01</t>
    <phoneticPr fontId="2" type="noConversion"/>
  </si>
  <si>
    <t>전남-대학12-2003-02호</t>
    <phoneticPr fontId="2" type="noConversion"/>
  </si>
  <si>
    <t>http://museum.scnu.ac.kr</t>
    <phoneticPr fontId="2" type="noConversion"/>
  </si>
  <si>
    <t>고고, 서화, 민속품 등</t>
    <phoneticPr fontId="2" type="noConversion"/>
  </si>
  <si>
    <t>전남 대학 총계</t>
    <phoneticPr fontId="2" type="noConversion"/>
  </si>
  <si>
    <t>전남 총계</t>
    <phoneticPr fontId="2" type="noConversion"/>
  </si>
  <si>
    <t>경북</t>
    <phoneticPr fontId="2" type="noConversion"/>
  </si>
  <si>
    <t>경주시</t>
    <phoneticPr fontId="2" type="noConversion"/>
  </si>
  <si>
    <t>국립경주박물관</t>
    <phoneticPr fontId="2" type="noConversion"/>
  </si>
  <si>
    <t>경상북도 경주시 일정로186</t>
    <phoneticPr fontId="2" type="noConversion"/>
  </si>
  <si>
    <t>054-740-7500</t>
    <phoneticPr fontId="2" type="noConversion"/>
  </si>
  <si>
    <t>1945.10.07</t>
    <phoneticPr fontId="2" type="noConversion"/>
  </si>
  <si>
    <t>국립11-2013-03호</t>
    <phoneticPr fontId="2" type="noConversion"/>
  </si>
  <si>
    <t>https://www.gyeonju.museum.go.kr</t>
    <phoneticPr fontId="2" type="noConversion"/>
  </si>
  <si>
    <t xml:space="preserve">고고, 미술품 등 </t>
    <phoneticPr fontId="2" type="noConversion"/>
  </si>
  <si>
    <t xml:space="preserve">성덕대왕 신종 등 </t>
    <phoneticPr fontId="2" type="noConversion"/>
  </si>
  <si>
    <t>국보15점, 보물42점, 경상북도문화재자료 2점</t>
    <phoneticPr fontId="2" type="noConversion"/>
  </si>
  <si>
    <t>전채</t>
    <phoneticPr fontId="2" type="noConversion"/>
  </si>
  <si>
    <t>상주시</t>
    <phoneticPr fontId="2" type="noConversion"/>
  </si>
  <si>
    <t>국립낙동강생물자원관</t>
    <phoneticPr fontId="2" type="noConversion"/>
  </si>
  <si>
    <t>경상북도 상주시 도남2길 137</t>
    <phoneticPr fontId="2" type="noConversion"/>
  </si>
  <si>
    <t>054-530-0700</t>
    <phoneticPr fontId="2" type="noConversion"/>
  </si>
  <si>
    <t>2015.06.03</t>
    <phoneticPr fontId="2" type="noConversion"/>
  </si>
  <si>
    <t>국립12-2016-07호</t>
    <phoneticPr fontId="2" type="noConversion"/>
  </si>
  <si>
    <t>www.nnibr.re.kr</t>
    <phoneticPr fontId="2" type="noConversion"/>
  </si>
  <si>
    <t>생물표본</t>
    <phoneticPr fontId="2" type="noConversion"/>
  </si>
  <si>
    <t xml:space="preserve">상주시민(50%), 다자녀 가정(자녀 3명 모두 미성년의 경우에 한함, 50%), 그린카드 소지자 본인(30%) 
</t>
    <phoneticPr fontId="2" type="noConversion"/>
  </si>
  <si>
    <t xml:space="preserve">ㅇ업무협약기관의 경우 50% 내에서 할인
ㅇ 정부시책 및 각종행사 등 관장이 필요하다고 인정하는 경우 할인 </t>
    <phoneticPr fontId="2" type="noConversion"/>
  </si>
  <si>
    <t>만 4세 이하(10명당 인솔자 1명 포함), 만 65세 이상, 장애인(1~3급, 보호자 1인 포함), 국가․독립유공자, 민주유공자 및 자녀, 기초수급자, 소년․소녀가장, 차상위계층, 초․중․고등학생 20명 기준 인솔자 1명, 상주시 도남동 주민,연간회원</t>
    <phoneticPr fontId="2" type="noConversion"/>
  </si>
  <si>
    <t>전체(상설전시 관람료에 포함)</t>
    <phoneticPr fontId="2" type="noConversion"/>
  </si>
  <si>
    <t>포항시</t>
    <phoneticPr fontId="2" type="noConversion"/>
  </si>
  <si>
    <t>국립등대박물관</t>
    <phoneticPr fontId="2" type="noConversion"/>
  </si>
  <si>
    <t>경상북도 포항시 남구 호미곶면 해맞이로150번길 20</t>
    <phoneticPr fontId="2" type="noConversion"/>
  </si>
  <si>
    <t>054-284-4857</t>
    <phoneticPr fontId="2" type="noConversion"/>
  </si>
  <si>
    <t>1985.02.07</t>
    <phoneticPr fontId="2" type="noConversion"/>
  </si>
  <si>
    <t>국립12-1993-01호</t>
    <phoneticPr fontId="2" type="noConversion"/>
  </si>
  <si>
    <t>www.lighthouse-museum.or.kr</t>
    <phoneticPr fontId="2" type="noConversion"/>
  </si>
  <si>
    <t>금속, 지류, 섬유, 목재 등</t>
    <phoneticPr fontId="2" type="noConversion"/>
  </si>
  <si>
    <t>경북 국립 총계</t>
    <phoneticPr fontId="2" type="noConversion"/>
  </si>
  <si>
    <t>경산시립박물관</t>
  </si>
  <si>
    <t>경상북도 경산시 박물관로 46</t>
    <phoneticPr fontId="2" type="noConversion"/>
  </si>
  <si>
    <t>053-804-7314</t>
  </si>
  <si>
    <t>2007.04.16</t>
    <phoneticPr fontId="2" type="noConversion"/>
  </si>
  <si>
    <t>경북-공립12-2007-01호</t>
    <phoneticPr fontId="2" type="noConversion"/>
  </si>
  <si>
    <t>http://museum.gbgs.go.kr</t>
  </si>
  <si>
    <t xml:space="preserve">금속, 토도, 고서, 회화 등 </t>
  </si>
  <si>
    <t>보물 747호 최문병의병장 말안장</t>
  </si>
  <si>
    <t xml:space="preserve">연1회 </t>
  </si>
  <si>
    <t>경상북도산림과학박물관</t>
  </si>
  <si>
    <t>경상북도 안동시 도산면 퇴계로 2189</t>
    <phoneticPr fontId="2" type="noConversion"/>
  </si>
  <si>
    <t>054-855-8682</t>
  </si>
  <si>
    <t>2004.05.24</t>
    <phoneticPr fontId="2" type="noConversion"/>
  </si>
  <si>
    <t>2007.11.08</t>
    <phoneticPr fontId="2" type="noConversion"/>
  </si>
  <si>
    <t>경북-공립12-2007-03호</t>
    <phoneticPr fontId="2" type="noConversion"/>
  </si>
  <si>
    <t>http://fsm.gb.go.kr</t>
    <phoneticPr fontId="2" type="noConversion"/>
  </si>
  <si>
    <t>고가구, 고문서, 목공예품 등</t>
    <phoneticPr fontId="2" type="noConversion"/>
  </si>
  <si>
    <t>구미시립민속관</t>
  </si>
  <si>
    <t>경상북도 구미시 산책길 51</t>
    <phoneticPr fontId="2" type="noConversion"/>
  </si>
  <si>
    <t>054-480-6645</t>
    <phoneticPr fontId="2" type="noConversion"/>
  </si>
  <si>
    <t>1994.02.17</t>
    <phoneticPr fontId="2" type="noConversion"/>
  </si>
  <si>
    <t>민속품, 토지, 자기 등</t>
    <phoneticPr fontId="2" type="noConversion"/>
  </si>
  <si>
    <t>군위숭덕박물관</t>
  </si>
  <si>
    <t>경상북도 군위군 동서2길 35(서부리 99)</t>
    <phoneticPr fontId="2" type="noConversion"/>
  </si>
  <si>
    <t>054-380-6076</t>
    <phoneticPr fontId="2" type="noConversion"/>
  </si>
  <si>
    <t>10/115㎡</t>
    <phoneticPr fontId="2" type="noConversion"/>
  </si>
  <si>
    <t>민속품, 토도류, 전적류</t>
  </si>
  <si>
    <t>김천세계도자기박물관</t>
  </si>
  <si>
    <t>경상북도 김천시 대항면 직지사길 118</t>
    <phoneticPr fontId="2" type="noConversion"/>
  </si>
  <si>
    <t>054-420-6726</t>
    <phoneticPr fontId="2" type="noConversion"/>
  </si>
  <si>
    <t>2006.04.26</t>
    <phoneticPr fontId="2" type="noConversion"/>
  </si>
  <si>
    <t>2006.10.23</t>
    <phoneticPr fontId="2" type="noConversion"/>
  </si>
  <si>
    <t>경북-공립12-2006-1호</t>
    <phoneticPr fontId="2" type="noConversion"/>
  </si>
  <si>
    <t>https://www.gc.go.kr/museum/main.do</t>
  </si>
  <si>
    <t>도자기, 크리스탈 등</t>
    <phoneticPr fontId="2" type="noConversion"/>
  </si>
  <si>
    <t>예술인패스, 그린카드 소지자 등</t>
    <phoneticPr fontId="2" type="noConversion"/>
  </si>
  <si>
    <t>경로, 유아, 장애인, 국가유공자, 독립유공자 등</t>
    <phoneticPr fontId="2" type="noConversion"/>
  </si>
  <si>
    <t>유치원:무료
초등학생:500원</t>
    <phoneticPr fontId="2" type="noConversion"/>
  </si>
  <si>
    <t>대가야박물관</t>
  </si>
  <si>
    <t>경상북도 고령군 대가야읍 대가야로1203</t>
    <phoneticPr fontId="2" type="noConversion"/>
  </si>
  <si>
    <t>054-950-7103</t>
    <phoneticPr fontId="2" type="noConversion"/>
  </si>
  <si>
    <t>2005.04.02</t>
    <phoneticPr fontId="2" type="noConversion"/>
  </si>
  <si>
    <t>경북-공립12-2005-04호</t>
    <phoneticPr fontId="2" type="noConversion"/>
  </si>
  <si>
    <t>www.daegaya.net</t>
    <phoneticPr fontId="2" type="noConversion"/>
  </si>
  <si>
    <t>유물전시중</t>
    <phoneticPr fontId="2" type="noConversion"/>
  </si>
  <si>
    <t>김종직 종가 고문서 등</t>
    <phoneticPr fontId="2" type="noConversion"/>
  </si>
  <si>
    <t>보물2점, 중요민속문화재1점, 시도지정문화재2점</t>
    <phoneticPr fontId="2" type="noConversion"/>
  </si>
  <si>
    <t>09:00-18:00
동절기 09:00-17:00</t>
    <phoneticPr fontId="2" type="noConversion"/>
  </si>
  <si>
    <t>9:00-18:00
동절기 09:00-17:00</t>
    <phoneticPr fontId="2" type="noConversion"/>
  </si>
  <si>
    <t>관광교류협의회 회원도시(목포시, 강진군, 청송군, 청도군, 합천군, 대구중구) 주민 50%할인                             합천군 영상테마파크 및 대장경테마파크 관람 후 대가야박물관 관람시 50% 할인</t>
    <phoneticPr fontId="2" type="noConversion"/>
  </si>
  <si>
    <t>고령군민, 미취학, 경로, 장애우, 병역전문가, 국가유공자, 대구가톨릭대학교 및 영남대학교, 한미병원 직원, 경북대학교 병원행사시 직원</t>
    <phoneticPr fontId="2" type="noConversion"/>
  </si>
  <si>
    <t>독도박물관</t>
  </si>
  <si>
    <t>경상북도 울릉군 울릉읍 약수터길 90-17</t>
    <phoneticPr fontId="2" type="noConversion"/>
  </si>
  <si>
    <t>054-790-6433</t>
    <phoneticPr fontId="2" type="noConversion"/>
  </si>
  <si>
    <t>1997.08.08</t>
    <phoneticPr fontId="2" type="noConversion"/>
  </si>
  <si>
    <t>경북-공립12-1999-03호</t>
    <phoneticPr fontId="2" type="noConversion"/>
  </si>
  <si>
    <t>www.dokdomuseum.go.kr</t>
    <phoneticPr fontId="2" type="noConversion"/>
  </si>
  <si>
    <t>고지도, 고문서 등</t>
    <phoneticPr fontId="2" type="noConversion"/>
  </si>
  <si>
    <t>문경도자기박물관</t>
  </si>
  <si>
    <t>경상북도 문경시 문경읍 문경대로 2416</t>
    <phoneticPr fontId="2" type="noConversion"/>
  </si>
  <si>
    <t>054-550-6416</t>
    <phoneticPr fontId="2" type="noConversion"/>
  </si>
  <si>
    <t>2002.06.17</t>
    <phoneticPr fontId="2" type="noConversion"/>
  </si>
  <si>
    <t>2009.10.26</t>
    <phoneticPr fontId="2" type="noConversion"/>
  </si>
  <si>
    <t>경북-공립12-2009-01호</t>
    <phoneticPr fontId="2" type="noConversion"/>
  </si>
  <si>
    <t>https://www.gbmg.go.kr/tour/main.do</t>
    <phoneticPr fontId="2" type="noConversion"/>
  </si>
  <si>
    <t>도자류</t>
    <phoneticPr fontId="2" type="noConversion"/>
  </si>
  <si>
    <t>문경석탄박물관</t>
  </si>
  <si>
    <t>경상북도 문경시 가은읍 왕능길 112</t>
    <phoneticPr fontId="2" type="noConversion"/>
  </si>
  <si>
    <t>054-572-6854</t>
    <phoneticPr fontId="2" type="noConversion"/>
  </si>
  <si>
    <t>1999.05.20</t>
    <phoneticPr fontId="2" type="noConversion"/>
  </si>
  <si>
    <t>경북-공립12-1999-02호</t>
    <phoneticPr fontId="2" type="noConversion"/>
  </si>
  <si>
    <t>http://ecorala.com/</t>
  </si>
  <si>
    <t>광물, 광산장비, 도면, 도서</t>
  </si>
  <si>
    <t>시민,
경로
50%</t>
    <phoneticPr fontId="2" type="noConversion"/>
  </si>
  <si>
    <t>국가유공자, 중증 장애인</t>
    <phoneticPr fontId="2" type="noConversion"/>
  </si>
  <si>
    <t>문경자연생태박물관</t>
    <phoneticPr fontId="2" type="noConversion"/>
  </si>
  <si>
    <t>경상북도 문경시 문경읍 새재1길 45</t>
    <phoneticPr fontId="2" type="noConversion"/>
  </si>
  <si>
    <t>054-550-8383</t>
    <phoneticPr fontId="2" type="noConversion"/>
  </si>
  <si>
    <t>2015.12.29</t>
    <phoneticPr fontId="2" type="noConversion"/>
  </si>
  <si>
    <t>경북-공립12-2015-05호</t>
    <phoneticPr fontId="2" type="noConversion"/>
  </si>
  <si>
    <t>https://www.gbmg.go.kr/tour/contents.do?mId=0103010100</t>
    <phoneticPr fontId="2" type="noConversion"/>
  </si>
  <si>
    <t>박제, 모형, 동식물 표본 등</t>
    <phoneticPr fontId="2" type="noConversion"/>
  </si>
  <si>
    <t>천연기념물</t>
    <phoneticPr fontId="2" type="noConversion"/>
  </si>
  <si>
    <t>문화의 날행사, 시민, 협력기관 관람객</t>
    <phoneticPr fontId="2" type="noConversion"/>
  </si>
  <si>
    <t>미취학, 경노, 장애인, 국가유공자, 다자녀</t>
    <phoneticPr fontId="2" type="noConversion"/>
  </si>
  <si>
    <t>사촌마을자료관</t>
    <phoneticPr fontId="2" type="noConversion"/>
  </si>
  <si>
    <t>경상북도 의성군 점곡면 점곡길 28</t>
    <phoneticPr fontId="2" type="noConversion"/>
  </si>
  <si>
    <t>054-830-6934</t>
    <phoneticPr fontId="2" type="noConversion"/>
  </si>
  <si>
    <t>고서적, 상소문, 교지</t>
    <phoneticPr fontId="2" type="noConversion"/>
  </si>
  <si>
    <t>삼성현역사문화관</t>
  </si>
  <si>
    <t>경상북도 경산시 남산면 삼성현공원로 59</t>
    <phoneticPr fontId="2" type="noConversion"/>
  </si>
  <si>
    <t>053-804-7329</t>
  </si>
  <si>
    <t>2015.11.03.</t>
    <phoneticPr fontId="2" type="noConversion"/>
  </si>
  <si>
    <t>경북-공립12-2015-02호</t>
    <phoneticPr fontId="2" type="noConversion"/>
  </si>
  <si>
    <t>http://samseonghyeon.gbgs.go.kr</t>
  </si>
  <si>
    <t>고서, 고문헌, 회화 등</t>
  </si>
  <si>
    <t>지역주민, 경로, 장애우 등</t>
  </si>
  <si>
    <t>상주박물관</t>
    <phoneticPr fontId="2" type="noConversion"/>
  </si>
  <si>
    <t>경상북도 상주시 사벌국면 경천로 684</t>
    <phoneticPr fontId="2" type="noConversion"/>
  </si>
  <si>
    <t>054-537-6752</t>
  </si>
  <si>
    <t>2007.11.02</t>
    <phoneticPr fontId="2" type="noConversion"/>
  </si>
  <si>
    <t>2007.12.31</t>
    <phoneticPr fontId="2" type="noConversion"/>
  </si>
  <si>
    <t>경북-공립12-2007-06호</t>
    <phoneticPr fontId="2" type="noConversion"/>
  </si>
  <si>
    <t xml:space="preserve">http://www.sangju.go.kr/tour/main/main.jsp?code=TOUR_PLACE_14_1_1&amp;home_url=tour
</t>
    <phoneticPr fontId="2" type="noConversion"/>
  </si>
  <si>
    <t>84/2,112㎡</t>
    <phoneticPr fontId="2" type="noConversion"/>
  </si>
  <si>
    <t>고고, 고서, 고문서, 민속품, 매장문화재 등</t>
  </si>
  <si>
    <t xml:space="preserve">검간 조정 일기(보물 제1003호) 등 </t>
  </si>
  <si>
    <t xml:space="preserve">보물 80점, 천연기념물 2점, 도지정문화재 8점 </t>
  </si>
  <si>
    <t xml:space="preserve"> 연1회</t>
  </si>
  <si>
    <t>50~30</t>
    <phoneticPr fontId="2" type="noConversion"/>
  </si>
  <si>
    <t xml:space="preserve"> 지역주민, 동주도시, 
주변 박물관 및 관광명소 할인 </t>
    <phoneticPr fontId="2" type="noConversion"/>
  </si>
  <si>
    <t xml:space="preserve">경로, 미취학, 5.18 민주유공자, 고엽제휴유증, 국가유공자, 유물 기증 및 기탁자 등 </t>
  </si>
  <si>
    <t>상주동학교당유물전시관</t>
    <phoneticPr fontId="2" type="noConversion"/>
  </si>
  <si>
    <t>경상북도 상주시 은척면 우기1길 64</t>
    <phoneticPr fontId="2" type="noConversion"/>
  </si>
  <si>
    <t>054-541-4288</t>
    <phoneticPr fontId="2" type="noConversion"/>
  </si>
  <si>
    <t>전적, 복식, 목판 등</t>
    <phoneticPr fontId="2" type="noConversion"/>
  </si>
  <si>
    <t>동학교당 유물</t>
    <phoneticPr fontId="2" type="noConversion"/>
  </si>
  <si>
    <t>지방민속문화재 1084점</t>
    <phoneticPr fontId="2" type="noConversion"/>
  </si>
  <si>
    <t>상주자전거박물관</t>
  </si>
  <si>
    <t>경상북도 상주시 용마로 415</t>
    <phoneticPr fontId="2" type="noConversion"/>
  </si>
  <si>
    <t>054-537-6174</t>
  </si>
  <si>
    <t>2014.03.31</t>
    <phoneticPr fontId="2" type="noConversion"/>
  </si>
  <si>
    <t>경북-공립12-2014-03호</t>
    <phoneticPr fontId="2" type="noConversion"/>
  </si>
  <si>
    <t>56/1,751㎡</t>
    <phoneticPr fontId="2" type="noConversion"/>
  </si>
  <si>
    <t>전시, 체험 자전거</t>
  </si>
  <si>
    <t>미취학 아동, 장애인, 65세 이상 노인</t>
  </si>
  <si>
    <t>소수박물관</t>
  </si>
  <si>
    <t>경상북도 영주시 순흥면 소백로 2780</t>
    <phoneticPr fontId="2" type="noConversion"/>
  </si>
  <si>
    <t>054-639-7960</t>
    <phoneticPr fontId="2" type="noConversion"/>
  </si>
  <si>
    <t>2004.09.22</t>
    <phoneticPr fontId="2" type="noConversion"/>
  </si>
  <si>
    <t>2008.06.23</t>
    <phoneticPr fontId="2" type="noConversion"/>
  </si>
  <si>
    <t>경북-공립12-2008-01호</t>
    <phoneticPr fontId="2" type="noConversion"/>
  </si>
  <si>
    <t>www.yeongju.go.kr/open_content/
sosuseowon/index.do</t>
    <phoneticPr fontId="2" type="noConversion"/>
  </si>
  <si>
    <t>26/ 349</t>
    <phoneticPr fontId="2" type="noConversion"/>
  </si>
  <si>
    <t>고서, 고문서 등</t>
    <phoneticPr fontId="2" type="noConversion"/>
  </si>
  <si>
    <t>안향초상 등</t>
    <phoneticPr fontId="2" type="noConversion"/>
  </si>
  <si>
    <t>국보1건, 보물2건, 국가민속문화재1건, 도유형문화재8건, 문화재자료2건</t>
    <phoneticPr fontId="2" type="noConversion"/>
  </si>
  <si>
    <t>영주시민, 동주도시 시민 등</t>
    <phoneticPr fontId="2" type="noConversion"/>
  </si>
  <si>
    <t>65세 이상, 국가유공자, 장애인(1~3급:1인추가), 영주시 의로운 시민, 한국선비문화축제 기간중</t>
    <phoneticPr fontId="2" type="noConversion"/>
  </si>
  <si>
    <t>영주시민, 동주도시 시민</t>
    <phoneticPr fontId="2" type="noConversion"/>
  </si>
  <si>
    <t>안동민속박물관</t>
  </si>
  <si>
    <t>경상북도 안동시 민속촌길 13</t>
    <phoneticPr fontId="2" type="noConversion"/>
  </si>
  <si>
    <t>054-821-0649</t>
    <phoneticPr fontId="2" type="noConversion"/>
  </si>
  <si>
    <t>1992.06.26</t>
    <phoneticPr fontId="2" type="noConversion"/>
  </si>
  <si>
    <t>경북-공립12-1993-01호</t>
    <phoneticPr fontId="2" type="noConversion"/>
  </si>
  <si>
    <t>www.andong.go.kr/fm</t>
    <phoneticPr fontId="2" type="noConversion"/>
  </si>
  <si>
    <t>275 /11,924㎡</t>
    <phoneticPr fontId="2" type="noConversion"/>
  </si>
  <si>
    <t>고고, 민속품 등</t>
    <phoneticPr fontId="10" type="noConversion"/>
  </si>
  <si>
    <t>안동 하회탈 및 병산탈</t>
    <phoneticPr fontId="2" type="noConversion"/>
  </si>
  <si>
    <t>국보 1건 13점</t>
    <phoneticPr fontId="2" type="noConversion"/>
  </si>
  <si>
    <t>그린카드 등</t>
    <phoneticPr fontId="2" type="noConversion"/>
  </si>
  <si>
    <t>경로, 장애우, 
유치원생, 유공자</t>
    <phoneticPr fontId="10" type="noConversion"/>
  </si>
  <si>
    <t>영일민속박물관</t>
  </si>
  <si>
    <t>경상북도 포항시 북구 흥해읍 한동로 51</t>
    <phoneticPr fontId="2" type="noConversion"/>
  </si>
  <si>
    <t>054-270-2273</t>
    <phoneticPr fontId="2" type="noConversion"/>
  </si>
  <si>
    <t>1983.10.29</t>
    <phoneticPr fontId="2" type="noConversion"/>
  </si>
  <si>
    <t>경북-공립12-1993-02호</t>
    <phoneticPr fontId="2" type="noConversion"/>
  </si>
  <si>
    <t>www.pohang.go.kr</t>
  </si>
  <si>
    <t>영양산촌생활박물관</t>
  </si>
  <si>
    <t>경상북도 영양군 입암면 영양로 963</t>
    <phoneticPr fontId="2" type="noConversion"/>
  </si>
  <si>
    <t>054-680-5361</t>
    <phoneticPr fontId="2" type="noConversion"/>
  </si>
  <si>
    <t>2006.09.21</t>
    <phoneticPr fontId="2" type="noConversion"/>
  </si>
  <si>
    <t>경북-공립12-2007-02호</t>
    <phoneticPr fontId="2" type="noConversion"/>
  </si>
  <si>
    <t>http://www.yyg.go.kr/museum</t>
    <phoneticPr fontId="2" type="noConversion"/>
  </si>
  <si>
    <t>금속, 목재, 지류 등</t>
  </si>
  <si>
    <t>연0.5회</t>
    <phoneticPr fontId="2" type="noConversion"/>
  </si>
  <si>
    <t>09:00-18:00
09:00-17:00(동계)</t>
    <phoneticPr fontId="2" type="noConversion"/>
  </si>
  <si>
    <t>예천박물관</t>
  </si>
  <si>
    <t>경상북도 예천군 감천면 복골길 150</t>
  </si>
  <si>
    <t>054-650-8317</t>
    <phoneticPr fontId="2" type="noConversion"/>
  </si>
  <si>
    <t>2010.05.11</t>
    <phoneticPr fontId="2" type="noConversion"/>
  </si>
  <si>
    <t>2015.12.29</t>
  </si>
  <si>
    <t>경북-공립12-2015-06호</t>
    <phoneticPr fontId="2" type="noConversion"/>
  </si>
  <si>
    <t xml:space="preserve">www.ycg.kr/open.content/museum/ </t>
    <phoneticPr fontId="2" type="noConversion"/>
  </si>
  <si>
    <t>고서, 고문서, 민속품 등</t>
  </si>
  <si>
    <t>대동운부군옥 목판 및 고본 등</t>
    <phoneticPr fontId="2" type="noConversion"/>
  </si>
  <si>
    <t>보물 268점, 도지정문화재 33점</t>
    <phoneticPr fontId="2" type="noConversion"/>
  </si>
  <si>
    <t>옛길박물관</t>
  </si>
  <si>
    <t>경상북도 문경시 문경읍 새재로 944</t>
    <phoneticPr fontId="2" type="noConversion"/>
  </si>
  <si>
    <t>054-550-8366</t>
  </si>
  <si>
    <t>1997.04.27</t>
    <phoneticPr fontId="2" type="noConversion"/>
  </si>
  <si>
    <t>경북-공립12-1997-01호</t>
    <phoneticPr fontId="2" type="noConversion"/>
  </si>
  <si>
    <t>https://www.gbmg.go.kr/tour/contents.do?mId=0102010100</t>
    <phoneticPr fontId="2" type="noConversion"/>
  </si>
  <si>
    <t>민속품, 고서, 고문서, 고지도, 출토복식, 
아리랑 관련 잡지, 음반 등</t>
  </si>
  <si>
    <t>문경 평산신씨 묘 출토복식
문경 최진일가 묘 출토복식
옥소 권섭 영정
문경 근암서원 소장유물 
임하당 신후명 고문서
사근도형지안, 문경옥소고</t>
  </si>
  <si>
    <t>중요민속문화재 2건 71점
시도문화재자료 1건 1점
시도유형문화재 2건 309점</t>
  </si>
  <si>
    <t>동절기:09:00-17:00/하절기: 09:00-18:00</t>
    <phoneticPr fontId="2" type="noConversion"/>
  </si>
  <si>
    <t>50%(문경시민)</t>
  </si>
  <si>
    <t>경로, 장애우, 7세미만, 국가유공자 등</t>
  </si>
  <si>
    <t>옥진각</t>
  </si>
  <si>
    <t>경상북도 안동시 도산면 도산서원길 154</t>
    <phoneticPr fontId="2" type="noConversion"/>
  </si>
  <si>
    <t>054-856-1073</t>
    <phoneticPr fontId="2" type="noConversion"/>
  </si>
  <si>
    <t>1971.01.01</t>
    <phoneticPr fontId="2" type="noConversion"/>
  </si>
  <si>
    <t>https://www.andong.go.kr/dosanseowon/main.do</t>
    <phoneticPr fontId="2" type="noConversion"/>
  </si>
  <si>
    <t>서적, 민속품 등</t>
  </si>
  <si>
    <t xml:space="preserve">전교당 등 </t>
    <phoneticPr fontId="2" type="noConversion"/>
  </si>
  <si>
    <t>안동시민</t>
    <phoneticPr fontId="2" type="noConversion"/>
  </si>
  <si>
    <t>국가유공자, 장애인, 65세 이상, 기초수급자, 다자녀가정 등</t>
    <phoneticPr fontId="10" type="noConversion"/>
  </si>
  <si>
    <t>우륵박물관</t>
  </si>
  <si>
    <t>경상북도 고령군 대가야읍 가야금길98</t>
    <phoneticPr fontId="2" type="noConversion"/>
  </si>
  <si>
    <t>054-950-7136</t>
    <phoneticPr fontId="2" type="noConversion"/>
  </si>
  <si>
    <t>2006.03.31</t>
    <phoneticPr fontId="2" type="noConversion"/>
  </si>
  <si>
    <t>2017.08.25</t>
    <phoneticPr fontId="2" type="noConversion"/>
  </si>
  <si>
    <t>경북-공립12-2017-03호</t>
    <phoneticPr fontId="2" type="noConversion"/>
  </si>
  <si>
    <t>운강이강년기념관</t>
    <phoneticPr fontId="2" type="noConversion"/>
  </si>
  <si>
    <t>경상북도 문경시 가은읍 대야로 1683</t>
    <phoneticPr fontId="2" type="noConversion"/>
  </si>
  <si>
    <t>054-550-6415</t>
    <phoneticPr fontId="2" type="noConversion"/>
  </si>
  <si>
    <t>2002.04.11</t>
    <phoneticPr fontId="2" type="noConversion"/>
  </si>
  <si>
    <t>http://ungang.gbmg.go.kr/</t>
    <phoneticPr fontId="2" type="noConversion"/>
  </si>
  <si>
    <t>고서, 고문서, 도서, 훈장 등</t>
    <phoneticPr fontId="2" type="noConversion"/>
  </si>
  <si>
    <t>울진 봉평리 신라비 전시관</t>
  </si>
  <si>
    <t>경상북도 울진군 죽변면 봉화길 9(봉평리 521)</t>
    <phoneticPr fontId="2" type="noConversion"/>
  </si>
  <si>
    <t>054-789-5460</t>
  </si>
  <si>
    <t>비석</t>
  </si>
  <si>
    <t>울진 봉평리 신라비</t>
  </si>
  <si>
    <t>국보 1점</t>
  </si>
  <si>
    <t>의성조문국박물관</t>
  </si>
  <si>
    <t>경상북도 의성군 금성면 초전1길 83</t>
    <phoneticPr fontId="2" type="noConversion"/>
  </si>
  <si>
    <t>054-830-6909</t>
    <phoneticPr fontId="2" type="noConversion"/>
  </si>
  <si>
    <t>2013.04.25</t>
    <phoneticPr fontId="2" type="noConversion"/>
  </si>
  <si>
    <t>2012.12.24</t>
    <phoneticPr fontId="2" type="noConversion"/>
  </si>
  <si>
    <t>경북-공립12-2012-04호</t>
    <phoneticPr fontId="2" type="noConversion"/>
  </si>
  <si>
    <t>https://www.usc.go.kr/jmgmuseum/main.tc</t>
    <phoneticPr fontId="2" type="noConversion"/>
  </si>
  <si>
    <t>토기류, 민속품, 전적류, 금속유물등</t>
    <phoneticPr fontId="2" type="noConversion"/>
  </si>
  <si>
    <t>정수사 영산회상도(경상북도 유형문화재 제371호)
정수사 지장시왕도(경상북도 유형문화재 제372호)
경덕사 소장고문서 및 유물(경상북도 유형문화재 제443호)
진민사 소장 고문서 및 유물
(문화재자료 제653호)</t>
    <phoneticPr fontId="2" type="noConversion"/>
  </si>
  <si>
    <t>도유형문화재 3건 193점,
문화재자료 1건 133점</t>
    <phoneticPr fontId="2" type="noConversion"/>
  </si>
  <si>
    <t xml:space="preserve">물놀이장 이용료
유아 및 어린이 3,000원
청소년 및 성인 5,000원
상상놀이터
유아 및 어린이 2,000원
청소년 및 성인 1,000원
※의성군민 50%감면
나머지 부분은 무료
</t>
    <phoneticPr fontId="2" type="noConversion"/>
  </si>
  <si>
    <t>인삼박물관</t>
  </si>
  <si>
    <t>경상북도 영주시 풍기읍 죽령로 1378</t>
    <phoneticPr fontId="2" type="noConversion"/>
  </si>
  <si>
    <t>054-639-7686</t>
    <phoneticPr fontId="2" type="noConversion"/>
  </si>
  <si>
    <t>2013.05.03</t>
    <phoneticPr fontId="2" type="noConversion"/>
  </si>
  <si>
    <t>2014.04.10</t>
    <phoneticPr fontId="2" type="noConversion"/>
  </si>
  <si>
    <t>경북-공립12-2014-05호</t>
    <phoneticPr fontId="2" type="noConversion"/>
  </si>
  <si>
    <t>www.yeongju.go.kr/insam</t>
    <phoneticPr fontId="2" type="noConversion"/>
  </si>
  <si>
    <t>76/3,512</t>
    <phoneticPr fontId="2" type="noConversion"/>
  </si>
  <si>
    <t>민속품, 회화, 서지류</t>
    <phoneticPr fontId="2" type="noConversion"/>
  </si>
  <si>
    <t>전통문화콘텐츠박물관</t>
  </si>
  <si>
    <t>경상북도 안동시 서동문로 203</t>
    <phoneticPr fontId="2" type="noConversion"/>
  </si>
  <si>
    <t>054-843-7900</t>
    <phoneticPr fontId="2" type="noConversion"/>
  </si>
  <si>
    <t>2007.09.01</t>
    <phoneticPr fontId="2" type="noConversion"/>
  </si>
  <si>
    <t>2009.11.05</t>
    <phoneticPr fontId="2" type="noConversion"/>
  </si>
  <si>
    <t>경북-공립12-2009-02호</t>
    <phoneticPr fontId="2" type="noConversion"/>
  </si>
  <si>
    <t>www.andong.go.kr/tm/</t>
    <phoneticPr fontId="2" type="noConversion"/>
  </si>
  <si>
    <t>오디오 및 비디오 파일</t>
    <phoneticPr fontId="2" type="noConversion"/>
  </si>
  <si>
    <t>등록주소가 안동인 자</t>
    <phoneticPr fontId="2" type="noConversion"/>
  </si>
  <si>
    <t>장애인 및 보호자 1인, 경로,국가유공자,기초생활수급자</t>
    <phoneticPr fontId="2" type="noConversion"/>
  </si>
  <si>
    <t>정기룡장군유물전시관</t>
  </si>
  <si>
    <t>경상북도 상주시 사벌면 충의로 230</t>
    <phoneticPr fontId="2" type="noConversion"/>
  </si>
  <si>
    <t>054-537-6066</t>
    <phoneticPr fontId="2" type="noConversion"/>
  </si>
  <si>
    <t>교지 등 전체 복제품</t>
    <phoneticPr fontId="2" type="noConversion"/>
  </si>
  <si>
    <t>복제품</t>
    <phoneticPr fontId="2" type="noConversion"/>
  </si>
  <si>
    <t>청도박물관</t>
  </si>
  <si>
    <t>경상북도 청도군 이서면 이서로 567</t>
    <phoneticPr fontId="2" type="noConversion"/>
  </si>
  <si>
    <t>054-370-2281</t>
    <phoneticPr fontId="2" type="noConversion"/>
  </si>
  <si>
    <t>경북-공립12-2014-04호</t>
    <phoneticPr fontId="2" type="noConversion"/>
  </si>
  <si>
    <t>http://www.cheongdo.go.kr/open.content/museum</t>
    <phoneticPr fontId="2" type="noConversion"/>
  </si>
  <si>
    <t>1~2/1년</t>
  </si>
  <si>
    <t>경질토기, 민속품류</t>
    <phoneticPr fontId="2" type="noConversion"/>
  </si>
  <si>
    <t>청송민속박물관</t>
  </si>
  <si>
    <t>경상북도 청송군 청송읍 주왕산로 222</t>
  </si>
  <si>
    <t>054-874-9321</t>
  </si>
  <si>
    <t>1999.06.21</t>
    <phoneticPr fontId="2" type="noConversion"/>
  </si>
  <si>
    <t>1999.05.31</t>
    <phoneticPr fontId="2" type="noConversion"/>
  </si>
  <si>
    <t>경북-공립12-1999-01호</t>
  </si>
  <si>
    <t>민속품(목재, 지류, 금속, 석재, 토재, 초재)</t>
    <phoneticPr fontId="2" type="noConversion"/>
  </si>
  <si>
    <t>청송이촌리오층석탑</t>
    <phoneticPr fontId="2" type="noConversion"/>
  </si>
  <si>
    <t>경북문화재자료 1점</t>
    <phoneticPr fontId="2" type="noConversion"/>
  </si>
  <si>
    <t>청송수석꽃돌박물관</t>
  </si>
  <si>
    <t>경상북도 청송군 주왕산면 주왕산로 494</t>
    <phoneticPr fontId="2" type="noConversion"/>
  </si>
  <si>
    <t>054-873-2400</t>
    <phoneticPr fontId="2" type="noConversion"/>
  </si>
  <si>
    <t>2014.09.03</t>
    <phoneticPr fontId="2" type="noConversion"/>
  </si>
  <si>
    <t>석재, 목재</t>
    <phoneticPr fontId="2" type="noConversion"/>
  </si>
  <si>
    <t xml:space="preserve">3월~10월:09:30-18:00 11월~2월:09:30-17:00 </t>
    <phoneticPr fontId="2" type="noConversion"/>
  </si>
  <si>
    <t xml:space="preserve">3월~10월:09:30~18:00 11월~2월:09:30~17:00 </t>
    <phoneticPr fontId="2" type="noConversion"/>
  </si>
  <si>
    <t>칠곡호국평화기념관</t>
  </si>
  <si>
    <t>경상북도 칠곡군 석적읍 강변대로 1580</t>
    <phoneticPr fontId="2" type="noConversion"/>
  </si>
  <si>
    <t>054-979-5514</t>
    <phoneticPr fontId="2" type="noConversion"/>
  </si>
  <si>
    <t>2017.02.14.</t>
    <phoneticPr fontId="2" type="noConversion"/>
  </si>
  <si>
    <t>경북-공립21-2017-01호</t>
    <phoneticPr fontId="2" type="noConversion"/>
  </si>
  <si>
    <t>www.chilgok.go.kr/chppm</t>
    <phoneticPr fontId="2" type="noConversion"/>
  </si>
  <si>
    <t>대형33/소형280</t>
    <phoneticPr fontId="2" type="noConversion"/>
  </si>
  <si>
    <t>6.25전쟁 관련 무기, 군용장비, 작전명령서, 유품 등</t>
    <phoneticPr fontId="2" type="noConversion"/>
  </si>
  <si>
    <t>하절기 09:00-18:00 / 동절기 09:00-17:00</t>
    <phoneticPr fontId="2" type="noConversion"/>
  </si>
  <si>
    <t>칠곡군 거주민(주민등록지 기준), 칠곡군 소재 초중고교 단체 관람객, 다자녀 가정, 자원봉사증 소지자(칠곡군수 발급)</t>
    <phoneticPr fontId="2" type="noConversion"/>
  </si>
  <si>
    <t>미취학아동, 경로우대자(만65세 이상), 장애인 및 동반 보호자 1인, 단체 인솔 교원 및 관광안내사, 기초생활수급자, 차상위계층, 각종 유공자(국가, 독립, 참전, 특수임무, 5.18민주), 공무수행자, 국빈, 외교사절단 등</t>
    <phoneticPr fontId="2" type="noConversion"/>
  </si>
  <si>
    <t>함창명주박물관</t>
  </si>
  <si>
    <t>경상북도 상주시 함창읍 무운로 1593</t>
    <phoneticPr fontId="2" type="noConversion"/>
  </si>
  <si>
    <t>054-541-9260</t>
    <phoneticPr fontId="2" type="noConversion"/>
  </si>
  <si>
    <t>2013.04.18</t>
    <phoneticPr fontId="2" type="noConversion"/>
  </si>
  <si>
    <t xml:space="preserve">"https://www.sangju.go.kr/tour/sights/detail.tc?mn=4016&amp;pageSeq=2902&amp;paramIdx=654
"
</t>
    <phoneticPr fontId="2" type="noConversion"/>
  </si>
  <si>
    <t>25대/298.5㎡</t>
  </si>
  <si>
    <t>배틀, 생사검척기, 명주다리미 등</t>
    <phoneticPr fontId="2" type="noConversion"/>
  </si>
  <si>
    <t>청량산박물관</t>
  </si>
  <si>
    <t>경상북도 봉화군 명호면 광석길 39</t>
  </si>
  <si>
    <t>054-679-6671</t>
  </si>
  <si>
    <t>2004.06.11</t>
    <phoneticPr fontId="2" type="noConversion"/>
  </si>
  <si>
    <t>2004.03.23.</t>
  </si>
  <si>
    <t>경북-공립12-2004-02호</t>
    <phoneticPr fontId="2" type="noConversion"/>
  </si>
  <si>
    <t>www.bonghwa.go.kr/open.content/mt/</t>
    <phoneticPr fontId="2" type="noConversion"/>
  </si>
  <si>
    <t>고문서, 전적 등</t>
  </si>
  <si>
    <t>척곡장로교 면례회 회록</t>
  </si>
  <si>
    <t>도문화재 자료 5건 5점</t>
  </si>
  <si>
    <t>봉화군</t>
    <phoneticPr fontId="2" type="noConversion"/>
  </si>
  <si>
    <t>충재박물관</t>
    <phoneticPr fontId="2" type="noConversion"/>
  </si>
  <si>
    <t>경상북도 봉화군 봉화읍 충재길 60</t>
    <phoneticPr fontId="2" type="noConversion"/>
  </si>
  <si>
    <t>054-674-0963</t>
    <phoneticPr fontId="2" type="noConversion"/>
  </si>
  <si>
    <t>2007.09.15.</t>
    <phoneticPr fontId="2" type="noConversion"/>
  </si>
  <si>
    <t>https://chungjae.modoo.at/</t>
    <phoneticPr fontId="2" type="noConversion"/>
  </si>
  <si>
    <t>고문서, 고도서, 생활유물 등등</t>
    <phoneticPr fontId="2" type="noConversion"/>
  </si>
  <si>
    <t>고문서,고서,유묵 등등</t>
    <phoneticPr fontId="2" type="noConversion"/>
  </si>
  <si>
    <t>박열의사기념관</t>
    <phoneticPr fontId="2" type="noConversion"/>
  </si>
  <si>
    <t>경상북도 문경시 마성면 샘골길 44</t>
    <phoneticPr fontId="2" type="noConversion"/>
  </si>
  <si>
    <t>054-572-3396</t>
  </si>
  <si>
    <t>2012.10.09</t>
  </si>
  <si>
    <t>www.parkyeol.com/</t>
    <phoneticPr fontId="2" type="noConversion"/>
  </si>
  <si>
    <t>신문 및 기록물(사본), 도서, 사진 등</t>
  </si>
  <si>
    <t>구미성리학역사관</t>
    <phoneticPr fontId="2" type="noConversion"/>
  </si>
  <si>
    <t>경상북도 구미시 금오산로 336-13</t>
    <phoneticPr fontId="2" type="noConversion"/>
  </si>
  <si>
    <t>054-480-2683</t>
    <phoneticPr fontId="2" type="noConversion"/>
  </si>
  <si>
    <t>2020.10.23</t>
    <phoneticPr fontId="2" type="noConversion"/>
  </si>
  <si>
    <t>2020.12.18</t>
    <phoneticPr fontId="2" type="noConversion"/>
  </si>
  <si>
    <t>경북-공립12-2020-06호</t>
    <phoneticPr fontId="2" type="noConversion"/>
  </si>
  <si>
    <t>홈페이지 구축 중</t>
    <phoneticPr fontId="2" type="noConversion"/>
  </si>
  <si>
    <t>등록 중</t>
    <phoneticPr fontId="2" type="noConversion"/>
  </si>
  <si>
    <t>전체(2021.6월까지)</t>
    <phoneticPr fontId="2" type="noConversion"/>
  </si>
  <si>
    <t>김천시립박물관</t>
    <phoneticPr fontId="2" type="noConversion"/>
  </si>
  <si>
    <t>경상북도 김천시 대항면 직지사길 130</t>
    <phoneticPr fontId="2" type="noConversion"/>
  </si>
  <si>
    <t>054-420-1510</t>
    <phoneticPr fontId="2" type="noConversion"/>
  </si>
  <si>
    <t>2020.06.22</t>
    <phoneticPr fontId="2" type="noConversion"/>
  </si>
  <si>
    <t>2020.04.10</t>
    <phoneticPr fontId="2" type="noConversion"/>
  </si>
  <si>
    <t>경북-공립12-2020-02호</t>
    <phoneticPr fontId="2" type="noConversion"/>
  </si>
  <si>
    <t>https://www.gc.go.kr/museum/main.do</t>
    <phoneticPr fontId="2" type="noConversion"/>
  </si>
  <si>
    <t>도자기, 지류 등</t>
    <phoneticPr fontId="2" type="noConversion"/>
  </si>
  <si>
    <t>김천시민</t>
    <phoneticPr fontId="2" type="noConversion"/>
  </si>
  <si>
    <t>성주군</t>
    <phoneticPr fontId="2" type="noConversion"/>
  </si>
  <si>
    <t>성주성산동고분군전시관</t>
    <phoneticPr fontId="2" type="noConversion"/>
  </si>
  <si>
    <t>경상북도 성주군 성주읍 성산4길37</t>
    <phoneticPr fontId="2" type="noConversion"/>
  </si>
  <si>
    <t>054-930-8355</t>
    <phoneticPr fontId="2" type="noConversion"/>
  </si>
  <si>
    <t>2020.12.01</t>
    <phoneticPr fontId="2" type="noConversion"/>
  </si>
  <si>
    <t>2020.11.25</t>
    <phoneticPr fontId="2" type="noConversion"/>
  </si>
  <si>
    <t>경북-공립12-2020-05호</t>
    <phoneticPr fontId="2" type="noConversion"/>
  </si>
  <si>
    <t>https://sj.go.kr/goboongoon/main.do</t>
    <phoneticPr fontId="2" type="noConversion"/>
  </si>
  <si>
    <t xml:space="preserve">금속, 토도,  옥석류 등 </t>
    <phoneticPr fontId="2" type="noConversion"/>
  </si>
  <si>
    <t>경북 공립 총계</t>
    <phoneticPr fontId="2" type="noConversion"/>
  </si>
  <si>
    <t>경산공룡박물관</t>
    <phoneticPr fontId="2" type="noConversion"/>
  </si>
  <si>
    <t>경상북도 경산시 남산면 하대2길32-7</t>
    <phoneticPr fontId="2" type="noConversion"/>
  </si>
  <si>
    <t>053-857-0700</t>
    <phoneticPr fontId="2" type="noConversion"/>
  </si>
  <si>
    <t>2012.05.01</t>
    <phoneticPr fontId="2" type="noConversion"/>
  </si>
  <si>
    <t>경북-사립12-2013-01호</t>
    <phoneticPr fontId="2" type="noConversion"/>
  </si>
  <si>
    <t>공룡화석,동식물표본,인체표본외</t>
    <phoneticPr fontId="2" type="noConversion"/>
  </si>
  <si>
    <t>국가유공자,장애인:30%</t>
    <phoneticPr fontId="2" type="noConversion"/>
  </si>
  <si>
    <t>24개월이하 유아</t>
    <phoneticPr fontId="2" type="noConversion"/>
  </si>
  <si>
    <t>경상북도독립운동기념관</t>
    <phoneticPr fontId="2" type="noConversion"/>
  </si>
  <si>
    <t>경상북도 안동시 임하면 독립기념관길 2</t>
    <phoneticPr fontId="2" type="noConversion"/>
  </si>
  <si>
    <t>054-820-2600</t>
    <phoneticPr fontId="2" type="noConversion"/>
  </si>
  <si>
    <t>2007.06.30</t>
    <phoneticPr fontId="2" type="noConversion"/>
  </si>
  <si>
    <t>경북-사립12-2007-04호</t>
    <phoneticPr fontId="2" type="noConversion"/>
  </si>
  <si>
    <t>http://815gb.or.kr</t>
    <phoneticPr fontId="2" type="noConversion"/>
  </si>
  <si>
    <t>지류(고근현대 전적), 직류, 금속, 목재, 석재 등</t>
    <phoneticPr fontId="2" type="noConversion"/>
  </si>
  <si>
    <t>경상북도문화재연구원박물관</t>
    <phoneticPr fontId="2" type="noConversion"/>
  </si>
  <si>
    <t>경상북도 영천시 금호읍 원제 2길 38</t>
    <phoneticPr fontId="2" type="noConversion"/>
  </si>
  <si>
    <t>054)331-9711</t>
    <phoneticPr fontId="2" type="noConversion"/>
  </si>
  <si>
    <t>2008.11.17</t>
    <phoneticPr fontId="2" type="noConversion"/>
  </si>
  <si>
    <t>2017.04.21</t>
    <phoneticPr fontId="2" type="noConversion"/>
  </si>
  <si>
    <t>경북-사립12-2017-02호</t>
    <phoneticPr fontId="2" type="noConversion"/>
  </si>
  <si>
    <t>www.gbcp.or.kr</t>
    <phoneticPr fontId="2" type="noConversion"/>
  </si>
  <si>
    <t>토제, 도자기, 금속 등</t>
    <phoneticPr fontId="2" type="noConversion"/>
  </si>
  <si>
    <t>경주테디베어박물관</t>
    <phoneticPr fontId="2" type="noConversion"/>
  </si>
  <si>
    <t>경상북도 경주시 보문로 280-3</t>
    <phoneticPr fontId="2" type="noConversion"/>
  </si>
  <si>
    <t>054-742-7400</t>
  </si>
  <si>
    <t>2011.04.06</t>
  </si>
  <si>
    <t>2011.07.07</t>
  </si>
  <si>
    <t>경북-사립21-2011-01호</t>
    <phoneticPr fontId="2" type="noConversion"/>
  </si>
  <si>
    <t>www.teddybearmuseum.com</t>
  </si>
  <si>
    <t>17 
(공용주차장
이용가능)</t>
    <phoneticPr fontId="2" type="noConversion"/>
  </si>
  <si>
    <t>희귀테디베어 및 골동품</t>
  </si>
  <si>
    <t>경로,군경,장애우 2,000원 할인</t>
  </si>
  <si>
    <t>36개월 미만 아동</t>
  </si>
  <si>
    <t>의성군</t>
    <phoneticPr fontId="2" type="noConversion"/>
  </si>
  <si>
    <t>금오민속박물관</t>
    <phoneticPr fontId="2" type="noConversion"/>
  </si>
  <si>
    <t>경상북도 의성군 단북면 중령길22-8</t>
    <phoneticPr fontId="2" type="noConversion"/>
  </si>
  <si>
    <t>054-861-9190</t>
    <phoneticPr fontId="2" type="noConversion"/>
  </si>
  <si>
    <t>경북-사립12-2003-01호</t>
    <phoneticPr fontId="2" type="noConversion"/>
  </si>
  <si>
    <t>YouTube(한국전통창조박물관)</t>
    <phoneticPr fontId="2" type="noConversion"/>
  </si>
  <si>
    <t>1회</t>
    <phoneticPr fontId="2" type="noConversion"/>
  </si>
  <si>
    <t>승용20대 /대형공용주차장</t>
    <phoneticPr fontId="2" type="noConversion"/>
  </si>
  <si>
    <t>금속, 지류, 도자, 나무, 기타</t>
    <phoneticPr fontId="2" type="noConversion"/>
  </si>
  <si>
    <t>보경사성보박물관</t>
    <phoneticPr fontId="2" type="noConversion"/>
  </si>
  <si>
    <t>경상북도 포항시 북구 송라면 보경로 523</t>
    <phoneticPr fontId="2" type="noConversion"/>
  </si>
  <si>
    <t>054-262-1117</t>
  </si>
  <si>
    <t>2017.05.03</t>
    <phoneticPr fontId="2" type="noConversion"/>
  </si>
  <si>
    <t>경북-사립21-2017-04호</t>
  </si>
  <si>
    <t>불교회화 등</t>
  </si>
  <si>
    <t>보경사 괘불탱, 보경사 서운암 동종</t>
    <phoneticPr fontId="2" type="noConversion"/>
  </si>
  <si>
    <t>영주시</t>
    <phoneticPr fontId="2" type="noConversion"/>
  </si>
  <si>
    <t>부석사성보박물관</t>
    <phoneticPr fontId="2" type="noConversion"/>
  </si>
  <si>
    <t>경상북도 영주시 부석면 부석사로 345</t>
    <phoneticPr fontId="2" type="noConversion"/>
  </si>
  <si>
    <t>054-633-3464</t>
    <phoneticPr fontId="2" type="noConversion"/>
  </si>
  <si>
    <t>경북-사립12-2011-03호</t>
    <phoneticPr fontId="2" type="noConversion"/>
  </si>
  <si>
    <t>www.pusoksa.org</t>
    <phoneticPr fontId="2" type="noConversion"/>
  </si>
  <si>
    <t>조사당벽화 등</t>
    <phoneticPr fontId="2" type="noConversion"/>
  </si>
  <si>
    <t>국보1점, 보물2점</t>
    <phoneticPr fontId="2" type="noConversion"/>
  </si>
  <si>
    <t>불국사박물관</t>
    <phoneticPr fontId="2" type="noConversion"/>
  </si>
  <si>
    <t>경상북도 경주시 불국로 385</t>
    <phoneticPr fontId="2" type="noConversion"/>
  </si>
  <si>
    <t>054-745-8911</t>
    <phoneticPr fontId="2" type="noConversion"/>
  </si>
  <si>
    <t>2018.11.06</t>
    <phoneticPr fontId="2" type="noConversion"/>
  </si>
  <si>
    <t>2018.09.11</t>
    <phoneticPr fontId="2" type="noConversion"/>
  </si>
  <si>
    <t>경북-사립12-2018-02호</t>
    <phoneticPr fontId="2" type="noConversion"/>
  </si>
  <si>
    <t>http://www.bulguksa.or.kr</t>
    <phoneticPr fontId="2" type="noConversion"/>
  </si>
  <si>
    <t>고고, 회화, 서적, 도자, 금속공예 등</t>
    <phoneticPr fontId="2" type="noConversion"/>
  </si>
  <si>
    <t>불국사 삼층석탑 사리장엄구,
불국사 영산회상도</t>
    <phoneticPr fontId="2" type="noConversion"/>
  </si>
  <si>
    <t xml:space="preserve">국보 1점, 보물 1점 </t>
    <phoneticPr fontId="2" type="noConversion"/>
  </si>
  <si>
    <t>경주시민, 만65세이상, 미취학 어린이,
장애인 본인 및 동반 1명,
국가유공자 본인 및 배우자,
조계종 신도</t>
    <phoneticPr fontId="2" type="noConversion"/>
  </si>
  <si>
    <t>안동소주박물관</t>
    <phoneticPr fontId="2" type="noConversion"/>
  </si>
  <si>
    <t>경상북도 안동시 강남로 71-1</t>
    <phoneticPr fontId="2" type="noConversion"/>
  </si>
  <si>
    <t>054-858-4541</t>
    <phoneticPr fontId="2" type="noConversion"/>
  </si>
  <si>
    <t>1996.07.26</t>
    <phoneticPr fontId="2" type="noConversion"/>
  </si>
  <si>
    <t>경북-사립12-2000-02호</t>
    <phoneticPr fontId="2" type="noConversion"/>
  </si>
  <si>
    <t xml:space="preserve">   www.andongsoju.net</t>
    <phoneticPr fontId="2" type="noConversion"/>
  </si>
  <si>
    <t>고고.민속물.음식모형등</t>
    <phoneticPr fontId="2" type="noConversion"/>
  </si>
  <si>
    <t>365일
(코로나로인
하여 일시
휴관)</t>
    <phoneticPr fontId="2" type="noConversion"/>
  </si>
  <si>
    <t>용문사성보유물관</t>
    <phoneticPr fontId="2" type="noConversion"/>
  </si>
  <si>
    <t>경상북도 예천군 용문면 용문사길 285-30</t>
    <phoneticPr fontId="2" type="noConversion"/>
  </si>
  <si>
    <t>054-655-8695</t>
    <phoneticPr fontId="2" type="noConversion"/>
  </si>
  <si>
    <t>2006.11.09</t>
    <phoneticPr fontId="2" type="noConversion"/>
  </si>
  <si>
    <t>경북-사립12-2007-07호</t>
    <phoneticPr fontId="2" type="noConversion"/>
  </si>
  <si>
    <t>http://www.yongmunsa.kr/museum/</t>
    <phoneticPr fontId="2" type="noConversion"/>
  </si>
  <si>
    <t>전적, 불화, 불교공예 등</t>
    <phoneticPr fontId="2" type="noConversion"/>
  </si>
  <si>
    <t>용문사 감역교지 등</t>
    <phoneticPr fontId="2" type="noConversion"/>
  </si>
  <si>
    <t>보물4점, 
경북도유형문화재 1점</t>
    <phoneticPr fontId="2" type="noConversion"/>
  </si>
  <si>
    <t>연0~1회</t>
    <phoneticPr fontId="2" type="noConversion"/>
  </si>
  <si>
    <t>09:30-17:30
10:00-17:00(동계)</t>
    <phoneticPr fontId="2" type="noConversion"/>
  </si>
  <si>
    <t>유교문화박물관</t>
    <phoneticPr fontId="2" type="noConversion"/>
  </si>
  <si>
    <t>경상북도 안동시 퇴계로 1997</t>
    <phoneticPr fontId="2" type="noConversion"/>
  </si>
  <si>
    <t>054-851-0800</t>
    <phoneticPr fontId="2" type="noConversion"/>
  </si>
  <si>
    <t>2006.06.20</t>
    <phoneticPr fontId="2" type="noConversion"/>
  </si>
  <si>
    <t>2006.06.23</t>
    <phoneticPr fontId="2" type="noConversion"/>
  </si>
  <si>
    <t>경북-사립12-2008-02호</t>
    <phoneticPr fontId="2" type="noConversion"/>
  </si>
  <si>
    <t>www.facebook.com/confuseum/
www.koreastudy.or.kr/cfseum/</t>
    <phoneticPr fontId="2" type="noConversion"/>
  </si>
  <si>
    <t xml:space="preserve">고서, 고문서, 목판, 편액, 민속품 등 </t>
    <phoneticPr fontId="2" type="noConversion"/>
  </si>
  <si>
    <t xml:space="preserve">한국의 유교책판 등 </t>
    <phoneticPr fontId="2" type="noConversion"/>
  </si>
  <si>
    <t xml:space="preserve">세계기록유산64,278점, 아태기록유산 551점, 국보 1점, 보물 1,854점, 시도유형문화재 216점, 문화재자료 216점, 등록문화재 691점 </t>
    <phoneticPr fontId="2" type="noConversion"/>
  </si>
  <si>
    <t>동절기 9:00-17:30
하절기 9:00-17:00</t>
    <phoneticPr fontId="2" type="noConversion"/>
  </si>
  <si>
    <t>은해사성보박물관</t>
    <phoneticPr fontId="2" type="noConversion"/>
  </si>
  <si>
    <t>경상북도 영천시 청통면 청통로 951</t>
    <phoneticPr fontId="2" type="noConversion"/>
  </si>
  <si>
    <t>054-335-6991</t>
    <phoneticPr fontId="2" type="noConversion"/>
  </si>
  <si>
    <t>2009.05.02</t>
    <phoneticPr fontId="2" type="noConversion"/>
  </si>
  <si>
    <t>2012.08.23</t>
    <phoneticPr fontId="2" type="noConversion"/>
  </si>
  <si>
    <t>경북-사립12-2012-03호</t>
    <phoneticPr fontId="2" type="noConversion"/>
  </si>
  <si>
    <t>www.eunhae-sa.org</t>
    <phoneticPr fontId="2" type="noConversion"/>
  </si>
  <si>
    <t>회화, 공예</t>
    <phoneticPr fontId="2" type="noConversion"/>
  </si>
  <si>
    <t>은해사괘불탱 외</t>
    <phoneticPr fontId="2" type="noConversion"/>
  </si>
  <si>
    <t>보물3점 유형1건2점</t>
    <phoneticPr fontId="2" type="noConversion"/>
  </si>
  <si>
    <t>잉카마야박물관</t>
    <phoneticPr fontId="2" type="noConversion"/>
  </si>
  <si>
    <t>경상북도 문경시 전곡길 13-10</t>
    <phoneticPr fontId="2" type="noConversion"/>
  </si>
  <si>
    <t>054-572-3170</t>
    <phoneticPr fontId="2" type="noConversion"/>
  </si>
  <si>
    <t>경북-사립12-2015-04호</t>
    <phoneticPr fontId="2" type="noConversion"/>
  </si>
  <si>
    <t>www.잉카마야.kr</t>
    <phoneticPr fontId="2" type="noConversion"/>
  </si>
  <si>
    <t>토기,목기,철기,목각,그림</t>
    <phoneticPr fontId="2" type="noConversion"/>
  </si>
  <si>
    <t>직지성보박물관</t>
    <phoneticPr fontId="2" type="noConversion"/>
  </si>
  <si>
    <t>경상북도 김천시 대항면 직지사길 95</t>
  </si>
  <si>
    <t>054-429-1720</t>
  </si>
  <si>
    <t>1995.10.05</t>
    <phoneticPr fontId="2" type="noConversion"/>
  </si>
  <si>
    <t>1996.11.22</t>
  </si>
  <si>
    <t>경북-사립12-1996-02호</t>
    <phoneticPr fontId="2" type="noConversion"/>
  </si>
  <si>
    <t>www.jikjimuseum.org</t>
  </si>
  <si>
    <t>2회1년</t>
  </si>
  <si>
    <t>불교 유물(전적,회화,조각,탁본등)</t>
  </si>
  <si>
    <t>도리사 금동육각사리함 등</t>
  </si>
  <si>
    <t>국보 1건 1점
보물 8건 12점
시도지정문화재 7건 12점
문화재자료 1건 1점
등록문화재 2건 2점</t>
  </si>
  <si>
    <t>09:30-16:00</t>
  </si>
  <si>
    <t>포스코역사박물관</t>
    <phoneticPr fontId="2" type="noConversion"/>
  </si>
  <si>
    <t>경상북도 포항시 남구 동해안로 6213-14</t>
    <phoneticPr fontId="2" type="noConversion"/>
  </si>
  <si>
    <t>054-220-7703</t>
  </si>
  <si>
    <t>2003.07.03</t>
  </si>
  <si>
    <t>2004.03.23</t>
    <phoneticPr fontId="2" type="noConversion"/>
  </si>
  <si>
    <t>경북-사립12-2004-01호</t>
  </si>
  <si>
    <t>http://museum.posco.com</t>
  </si>
  <si>
    <t>도서,문서,서신 등</t>
  </si>
  <si>
    <t>(등록문화재)삼화제철소 고로</t>
  </si>
  <si>
    <t>10:00-17:00(토)</t>
  </si>
  <si>
    <t>포항바다화석박물관</t>
    <phoneticPr fontId="2" type="noConversion"/>
  </si>
  <si>
    <t>경상북도 포항시 남구 호미곶면 해맞이로 136</t>
    <phoneticPr fontId="2" type="noConversion"/>
  </si>
  <si>
    <t>054-284-9229</t>
  </si>
  <si>
    <t>2009.12.28</t>
  </si>
  <si>
    <t>경북-사립12-2012-02호</t>
  </si>
  <si>
    <t>화석 및 수석</t>
  </si>
  <si>
    <t>하회세계탈박물관</t>
    <phoneticPr fontId="2" type="noConversion"/>
  </si>
  <si>
    <t>경상북도 안동시 풍천면 전서로 206</t>
    <phoneticPr fontId="2" type="noConversion"/>
  </si>
  <si>
    <t>054-853-2288</t>
    <phoneticPr fontId="2" type="noConversion"/>
  </si>
  <si>
    <t>1995.08.01</t>
    <phoneticPr fontId="2" type="noConversion"/>
  </si>
  <si>
    <t>1996.04.22</t>
    <phoneticPr fontId="2" type="noConversion"/>
  </si>
  <si>
    <t>경북-사립12-1996-01호</t>
    <phoneticPr fontId="2" type="noConversion"/>
  </si>
  <si>
    <t>www.mask.kr</t>
    <phoneticPr fontId="2" type="noConversion"/>
  </si>
  <si>
    <t>탈, 목조각, 인형</t>
    <phoneticPr fontId="2" type="noConversion"/>
  </si>
  <si>
    <t>한국대중음악박물관</t>
  </si>
  <si>
    <t>경상북도 경주시 엑스포로 9</t>
    <phoneticPr fontId="2" type="noConversion"/>
  </si>
  <si>
    <t>054-776-5502</t>
    <phoneticPr fontId="2" type="noConversion"/>
  </si>
  <si>
    <t>2015.04.25</t>
    <phoneticPr fontId="2" type="noConversion"/>
  </si>
  <si>
    <t>경북-사립12-2015-03호</t>
    <phoneticPr fontId="2" type="noConversion"/>
  </si>
  <si>
    <t>www.kpopmuseum.com</t>
    <phoneticPr fontId="2" type="noConversion"/>
  </si>
  <si>
    <t>sp,lp,오디오기기,지류,서적</t>
    <phoneticPr fontId="2" type="noConversion"/>
  </si>
  <si>
    <t>현장할인 20%</t>
    <phoneticPr fontId="2" type="noConversion"/>
  </si>
  <si>
    <t>36개월 미만 무료</t>
    <phoneticPr fontId="2" type="noConversion"/>
  </si>
  <si>
    <t>칠곡군</t>
    <phoneticPr fontId="2" type="noConversion"/>
  </si>
  <si>
    <t>안다미로귀때박물관</t>
    <phoneticPr fontId="2" type="noConversion"/>
  </si>
  <si>
    <t>경상북도 칠곡군 기산면 강정길 47-10</t>
    <phoneticPr fontId="2" type="noConversion"/>
  </si>
  <si>
    <t>054-972-0747</t>
    <phoneticPr fontId="2" type="noConversion"/>
  </si>
  <si>
    <t>2013.09.09</t>
    <phoneticPr fontId="2" type="noConversion"/>
  </si>
  <si>
    <t>2019.09.03</t>
    <phoneticPr fontId="2" type="noConversion"/>
  </si>
  <si>
    <t>경북-사립21-2019-01호</t>
    <phoneticPr fontId="2" type="noConversion"/>
  </si>
  <si>
    <t>www.andamirospout.com</t>
    <phoneticPr fontId="2" type="noConversion"/>
  </si>
  <si>
    <t>귀때, 민속품 등</t>
    <phoneticPr fontId="2" type="noConversion"/>
  </si>
  <si>
    <t>경주세계자동차박물관</t>
    <phoneticPr fontId="2" type="noConversion"/>
  </si>
  <si>
    <t xml:space="preserve">경상북도 경주시 보문로 132-22 </t>
    <phoneticPr fontId="2" type="noConversion"/>
  </si>
  <si>
    <t>054-742-8900</t>
    <phoneticPr fontId="2" type="noConversion"/>
  </si>
  <si>
    <t>2017.03.29</t>
    <phoneticPr fontId="2" type="noConversion"/>
  </si>
  <si>
    <t>2020.07.20</t>
    <phoneticPr fontId="2" type="noConversion"/>
  </si>
  <si>
    <t>경북-사립12-2020-03호</t>
    <phoneticPr fontId="2" type="noConversion"/>
  </si>
  <si>
    <t>http://carmuseum.co.kr</t>
    <phoneticPr fontId="2" type="noConversion"/>
  </si>
  <si>
    <t>자동차</t>
    <phoneticPr fontId="2" type="noConversion"/>
  </si>
  <si>
    <t>경로,군경,장애우 10% 할인</t>
    <phoneticPr fontId="2" type="noConversion"/>
  </si>
  <si>
    <t>영천역사박물관</t>
  </si>
  <si>
    <t>경상북도 영천시 선창길 9</t>
  </si>
  <si>
    <t>054-337-7990</t>
  </si>
  <si>
    <t>2014.05.14</t>
    <phoneticPr fontId="2" type="noConversion"/>
  </si>
  <si>
    <t>2020.10.29</t>
    <phoneticPr fontId="2" type="noConversion"/>
  </si>
  <si>
    <t>경북-사립12-2020-04호</t>
  </si>
  <si>
    <t>홈페이지 제작중</t>
    <phoneticPr fontId="10" type="noConversion"/>
  </si>
  <si>
    <t>1화/1년</t>
  </si>
  <si>
    <t>주로 영천시와 관련된 고문서, 민속품등의 문화재</t>
  </si>
  <si>
    <t>경상북도 유형문화재 제521호민간조보</t>
  </si>
  <si>
    <t>경상북도 유형문화재 1점</t>
  </si>
  <si>
    <t>청솔수석박물관</t>
  </si>
  <si>
    <t>경상북도 김천시 남면 오봉로 717</t>
  </si>
  <si>
    <t>054-435-0029</t>
    <phoneticPr fontId="10" type="noConversion"/>
  </si>
  <si>
    <t>2019.05.05</t>
    <phoneticPr fontId="2" type="noConversion"/>
  </si>
  <si>
    <t>2020.02.24</t>
    <phoneticPr fontId="10" type="noConversion"/>
  </si>
  <si>
    <t>경북-사립12-2020-01호</t>
    <phoneticPr fontId="2" type="noConversion"/>
  </si>
  <si>
    <t>cheongsolmuseum@naver.com</t>
  </si>
  <si>
    <t>50대이상</t>
  </si>
  <si>
    <t>수석</t>
  </si>
  <si>
    <t>300일 이상</t>
  </si>
  <si>
    <t>국군장병 5,000 / 부대시설이용시 2,000원 할인</t>
  </si>
  <si>
    <t>경북 사립 총계</t>
    <phoneticPr fontId="2" type="noConversion"/>
  </si>
  <si>
    <t>경북과학대학교박물관</t>
    <phoneticPr fontId="2" type="noConversion"/>
  </si>
  <si>
    <t>경상북도 칠곡군 기산면 지산로 483</t>
    <phoneticPr fontId="2" type="noConversion"/>
  </si>
  <si>
    <t>054-972-9796</t>
    <phoneticPr fontId="2" type="noConversion"/>
  </si>
  <si>
    <t>1996.03.01</t>
    <phoneticPr fontId="2" type="noConversion"/>
  </si>
  <si>
    <t>경북-대학12-2002-01호</t>
    <phoneticPr fontId="2" type="noConversion"/>
  </si>
  <si>
    <t>kmuseum.kbsc.ac.kr</t>
    <phoneticPr fontId="2" type="noConversion"/>
  </si>
  <si>
    <t>금속,서화,토도,탁본</t>
    <phoneticPr fontId="2" type="noConversion"/>
  </si>
  <si>
    <t>경북대학교 자연사박물관</t>
    <phoneticPr fontId="2" type="noConversion"/>
  </si>
  <si>
    <t>경상북도 군위군 효령면 경북대로 2228(장군리 190-2)</t>
    <phoneticPr fontId="2" type="noConversion"/>
  </si>
  <si>
    <t>054-383-7026</t>
    <phoneticPr fontId="2" type="noConversion"/>
  </si>
  <si>
    <t>2004.05.06</t>
    <phoneticPr fontId="2" type="noConversion"/>
  </si>
  <si>
    <t>2005.03.31</t>
    <phoneticPr fontId="2" type="noConversion"/>
  </si>
  <si>
    <t>경북-대학12-2005-02호</t>
    <phoneticPr fontId="2" type="noConversion"/>
  </si>
  <si>
    <t>mnh.knu.ac.kr</t>
    <phoneticPr fontId="2" type="noConversion"/>
  </si>
  <si>
    <t>70/805㎡</t>
    <phoneticPr fontId="2" type="noConversion"/>
  </si>
  <si>
    <t>화석, 동물박제 등</t>
    <phoneticPr fontId="2" type="noConversion"/>
  </si>
  <si>
    <t>천연기념물 57점</t>
    <phoneticPr fontId="2" type="noConversion"/>
  </si>
  <si>
    <t>경주대학교박물관</t>
    <phoneticPr fontId="2" type="noConversion"/>
  </si>
  <si>
    <t>경상북도 경주시 태종로 188</t>
    <phoneticPr fontId="2" type="noConversion"/>
  </si>
  <si>
    <t>054-770-5081</t>
    <phoneticPr fontId="2" type="noConversion"/>
  </si>
  <si>
    <t>1992.07.</t>
    <phoneticPr fontId="2" type="noConversion"/>
  </si>
  <si>
    <t>2005.09.08</t>
    <phoneticPr fontId="2" type="noConversion"/>
  </si>
  <si>
    <t>경북-대학12-2005-03호</t>
    <phoneticPr fontId="2" type="noConversion"/>
  </si>
  <si>
    <t>토도류 등</t>
    <phoneticPr fontId="2" type="noConversion"/>
  </si>
  <si>
    <t>대구가톨릭대학교 역사박물관</t>
  </si>
  <si>
    <t>경상북도 경산시 하양읍 하양로 13-13</t>
  </si>
  <si>
    <t>053-850-3282</t>
  </si>
  <si>
    <t>1988.03.04</t>
    <phoneticPr fontId="2" type="noConversion"/>
  </si>
  <si>
    <t>경북-대학11-2000-06호</t>
    <phoneticPr fontId="2" type="noConversion"/>
  </si>
  <si>
    <t>http://museum.cu.ac.kr/</t>
  </si>
  <si>
    <t>대구대학교 중앙박물관</t>
  </si>
  <si>
    <t>경상북도 경산시 진량읍 대구대로 201</t>
  </si>
  <si>
    <t>053-850-5621</t>
  </si>
  <si>
    <t>1980.05.01</t>
    <phoneticPr fontId="2" type="noConversion"/>
  </si>
  <si>
    <t>경북-대학12-2000-05호</t>
    <phoneticPr fontId="2" type="noConversion"/>
  </si>
  <si>
    <t>http://museum.daegu.ac.kr</t>
  </si>
  <si>
    <t>금속, 토도, 서화, 민속 등</t>
  </si>
  <si>
    <t>대구한의대학교박물관</t>
    <phoneticPr fontId="2" type="noConversion"/>
  </si>
  <si>
    <t>경상북도 경산시 한의대로1</t>
  </si>
  <si>
    <t xml:space="preserve">  053-819-1148</t>
  </si>
  <si>
    <t>1995.09.16</t>
    <phoneticPr fontId="2" type="noConversion"/>
  </si>
  <si>
    <t xml:space="preserve"> O</t>
    <phoneticPr fontId="2" type="noConversion"/>
  </si>
  <si>
    <t>경북-대학12-2005-05호</t>
    <phoneticPr fontId="2" type="noConversion"/>
  </si>
  <si>
    <t>http://museum.dhu.ac.kr/</t>
  </si>
  <si>
    <t>한의학 관련 유물</t>
  </si>
  <si>
    <t>562점</t>
  </si>
  <si>
    <t>동국대학교 경주캠퍼스 박물관</t>
    <phoneticPr fontId="2" type="noConversion"/>
  </si>
  <si>
    <t>경상북도 경주시 동대로 123 동국대학교 경주캠퍼스 박물관</t>
    <phoneticPr fontId="2" type="noConversion"/>
  </si>
  <si>
    <t>054-770-2462</t>
    <phoneticPr fontId="2" type="noConversion"/>
  </si>
  <si>
    <t>1983.04.10</t>
    <phoneticPr fontId="2" type="noConversion"/>
  </si>
  <si>
    <t>2005.01.15</t>
    <phoneticPr fontId="2" type="noConversion"/>
  </si>
  <si>
    <t>경북-대학12-2005-01호</t>
  </si>
  <si>
    <t>museum.dongguk.ac.kr</t>
    <phoneticPr fontId="2" type="noConversion"/>
  </si>
  <si>
    <t>고고, 불교미술품 등</t>
    <phoneticPr fontId="2" type="noConversion"/>
  </si>
  <si>
    <t>안동대학교박물관</t>
    <phoneticPr fontId="2" type="noConversion"/>
  </si>
  <si>
    <t>경상북도 안동시 경동로 1375</t>
    <phoneticPr fontId="2" type="noConversion"/>
  </si>
  <si>
    <t>054-820-7424</t>
    <phoneticPr fontId="2" type="noConversion"/>
  </si>
  <si>
    <t>1979.03.12</t>
    <phoneticPr fontId="2" type="noConversion"/>
  </si>
  <si>
    <t>경북-대학12-2000-03호</t>
    <phoneticPr fontId="2" type="noConversion"/>
  </si>
  <si>
    <t>www.museumandong.ac.kr</t>
    <phoneticPr fontId="2" type="noConversion"/>
  </si>
  <si>
    <t>고고, 민속, 복식 등</t>
    <phoneticPr fontId="2" type="noConversion"/>
  </si>
  <si>
    <t>안동석사자, 역동서원</t>
    <phoneticPr fontId="2" type="noConversion"/>
  </si>
  <si>
    <t>영남대학교 자연박물관</t>
    <phoneticPr fontId="2" type="noConversion"/>
  </si>
  <si>
    <t>경상북도 경산시 대학로 280</t>
    <phoneticPr fontId="2" type="noConversion"/>
  </si>
  <si>
    <t>053-810-3865</t>
  </si>
  <si>
    <t>1998.04.28</t>
    <phoneticPr fontId="2" type="noConversion"/>
  </si>
  <si>
    <t>2006.11.06</t>
  </si>
  <si>
    <t>경북-대학12-2006-02호</t>
    <phoneticPr fontId="2" type="noConversion"/>
  </si>
  <si>
    <t>동물, 식물의 표본과 종자</t>
  </si>
  <si>
    <t>영남대학교박물관</t>
    <phoneticPr fontId="2" type="noConversion"/>
  </si>
  <si>
    <t>053-810-1707</t>
  </si>
  <si>
    <t>1968.05.</t>
    <phoneticPr fontId="2" type="noConversion"/>
  </si>
  <si>
    <t>경북-대학11-2000-04호</t>
    <phoneticPr fontId="2" type="noConversion"/>
  </si>
  <si>
    <t>museum.yu.ac.kr</t>
  </si>
  <si>
    <t xml:space="preserve">약 37,800 </t>
  </si>
  <si>
    <t>고고 역사 · 민속 인류 · 미술 등</t>
  </si>
  <si>
    <t>분청사기상감모란문매병
(보물 제239호)</t>
  </si>
  <si>
    <t>위덕대학교박물관</t>
    <phoneticPr fontId="2" type="noConversion"/>
  </si>
  <si>
    <t>경상북도 경주시 강동면 동해대로 261</t>
    <phoneticPr fontId="2" type="noConversion"/>
  </si>
  <si>
    <t>054-760-1250</t>
    <phoneticPr fontId="2" type="noConversion"/>
  </si>
  <si>
    <t>2000.06.29</t>
    <phoneticPr fontId="2" type="noConversion"/>
  </si>
  <si>
    <t>(0회/1년)</t>
    <phoneticPr fontId="2" type="noConversion"/>
  </si>
  <si>
    <t>경북 대학 총계</t>
    <phoneticPr fontId="2" type="noConversion"/>
  </si>
  <si>
    <t>경북 총계</t>
    <phoneticPr fontId="2" type="noConversion"/>
  </si>
  <si>
    <t>경남</t>
    <phoneticPr fontId="2" type="noConversion"/>
  </si>
  <si>
    <t>국립김해박물관</t>
  </si>
  <si>
    <t>경상남도 김해시 가야의길 190</t>
    <phoneticPr fontId="2" type="noConversion"/>
  </si>
  <si>
    <t>055-320-6800</t>
  </si>
  <si>
    <t>1998.07.29</t>
    <phoneticPr fontId="2" type="noConversion"/>
  </si>
  <si>
    <t>국립11-2012-07호</t>
    <phoneticPr fontId="2" type="noConversion"/>
  </si>
  <si>
    <t>https://www.gimhae.museum.go.kr</t>
    <phoneticPr fontId="2" type="noConversion"/>
  </si>
  <si>
    <t xml:space="preserve">금속, 토도, 석 등 </t>
    <phoneticPr fontId="2" type="noConversion"/>
  </si>
  <si>
    <t>부산 복천동 출토 금동관 등</t>
    <phoneticPr fontId="2" type="noConversion"/>
  </si>
  <si>
    <t>보물 771점(9건)</t>
    <phoneticPr fontId="2" type="noConversion"/>
  </si>
  <si>
    <t>국립진주박물관</t>
  </si>
  <si>
    <t>경상남도 진주시 남강로 626-35</t>
    <phoneticPr fontId="2" type="noConversion"/>
  </si>
  <si>
    <t>055-742-5951</t>
  </si>
  <si>
    <t>1984.11.02</t>
    <phoneticPr fontId="2" type="noConversion"/>
  </si>
  <si>
    <t>국립11-2016-04호</t>
    <phoneticPr fontId="10" type="noConversion"/>
  </si>
  <si>
    <t>https://jinju.museum.go.kr</t>
    <phoneticPr fontId="2" type="noConversion"/>
  </si>
  <si>
    <t>주차장없음</t>
    <phoneticPr fontId="2" type="noConversion"/>
  </si>
  <si>
    <t>금속, 토제, 지류, 석재 등</t>
  </si>
  <si>
    <t>도기 바퀴장식 뿔잔 등</t>
    <phoneticPr fontId="2" type="noConversion"/>
  </si>
  <si>
    <t xml:space="preserve"> 보물 20점,
 문화재자료 4건 79점,
 시도유형문화재 231점</t>
    <phoneticPr fontId="2" type="noConversion"/>
  </si>
  <si>
    <t>해군사관학교박물관</t>
    <phoneticPr fontId="2" type="noConversion"/>
  </si>
  <si>
    <t>경상남도 창원시 진해구 중원로 1, 사서함88-2-6호</t>
  </si>
  <si>
    <t>055-907-5372</t>
  </si>
  <si>
    <t>1976.01.17</t>
    <phoneticPr fontId="2" type="noConversion"/>
  </si>
  <si>
    <t>국립12-2001-03호</t>
  </si>
  <si>
    <t>museum.navy.ac.kr</t>
  </si>
  <si>
    <t>20.6월 리모델링에 따른 폐쇄
'20.12월 박물관 철거</t>
  </si>
  <si>
    <t>함정관련 기념물, 총포 및 무기류, 기념패 등</t>
  </si>
  <si>
    <t>중완구 등</t>
  </si>
  <si>
    <t>경남 국립 총계</t>
    <phoneticPr fontId="2" type="noConversion"/>
  </si>
  <si>
    <t>거제어촌민속전시관</t>
  </si>
  <si>
    <t>경상남도 거제시 일운면 지세포해안로 41</t>
  </si>
  <si>
    <t>055-639-8270</t>
  </si>
  <si>
    <t>2003.10.15</t>
    <phoneticPr fontId="2" type="noConversion"/>
  </si>
  <si>
    <t>경남-공립12-2008-05호</t>
  </si>
  <si>
    <t>https://www.gmdc.co.kr/_marine/</t>
    <phoneticPr fontId="2" type="noConversion"/>
  </si>
  <si>
    <t xml:space="preserve">민속품,패류,어구,어류박제품 등 </t>
    <phoneticPr fontId="2" type="noConversion"/>
  </si>
  <si>
    <t>09:00~18:00</t>
    <phoneticPr fontId="2" type="noConversion"/>
  </si>
  <si>
    <t>군인
(33)</t>
    <phoneticPr fontId="2" type="noConversion"/>
  </si>
  <si>
    <t>거제시민,경로,
관광지통합이용권이용자
(20%)</t>
    <phoneticPr fontId="2" type="noConversion"/>
  </si>
  <si>
    <t>미취학아동,국가보훈대상자,
장애인등록소지자,다자녀가정,
기초생활수급자,그린카드소지자</t>
    <phoneticPr fontId="2" type="noConversion"/>
  </si>
  <si>
    <t>거창군</t>
    <phoneticPr fontId="2" type="noConversion"/>
  </si>
  <si>
    <t>거창박물관</t>
    <phoneticPr fontId="2" type="noConversion"/>
  </si>
  <si>
    <t>경상남도 거창군 거창읍 수남로 2181</t>
    <phoneticPr fontId="2" type="noConversion"/>
  </si>
  <si>
    <t>055-940-8740</t>
    <phoneticPr fontId="2" type="noConversion"/>
  </si>
  <si>
    <t>1988.05.20</t>
    <phoneticPr fontId="2" type="noConversion"/>
  </si>
  <si>
    <t>경남-공립11-1992-03호</t>
    <phoneticPr fontId="2" type="noConversion"/>
  </si>
  <si>
    <t>www.geochang.go.kr/museum</t>
    <phoneticPr fontId="2" type="noConversion"/>
  </si>
  <si>
    <t xml:space="preserve">토도, 철기, 서화류, 민속품, 생활용품 등 </t>
    <phoneticPr fontId="2" type="noConversion"/>
  </si>
  <si>
    <t>유형문화재 제275호
대동여지도 등 9건</t>
    <phoneticPr fontId="2" type="noConversion"/>
  </si>
  <si>
    <t>유형문화재 6종
문화재자료 3종 73점</t>
    <phoneticPr fontId="2" type="noConversion"/>
  </si>
  <si>
    <t>09:00-18:00,
09:00-17:00</t>
    <phoneticPr fontId="2" type="noConversion"/>
  </si>
  <si>
    <t>09:00-18:00
09:00-17:00</t>
    <phoneticPr fontId="2" type="noConversion"/>
  </si>
  <si>
    <t>진주시</t>
    <phoneticPr fontId="2" type="noConversion"/>
  </si>
  <si>
    <t>경상남도 산림박물관</t>
    <phoneticPr fontId="2" type="noConversion"/>
  </si>
  <si>
    <t>경상남도 진주시 이반성면 수목원로 386</t>
    <phoneticPr fontId="2" type="noConversion"/>
  </si>
  <si>
    <t>055-254-3821</t>
    <phoneticPr fontId="2" type="noConversion"/>
  </si>
  <si>
    <t>2001.11.01</t>
    <phoneticPr fontId="2" type="noConversion"/>
  </si>
  <si>
    <t>경남-공립12-2008-04호</t>
    <phoneticPr fontId="2" type="noConversion"/>
  </si>
  <si>
    <t>http://www.gyeongnam.go.kr/tree/index.gyeong</t>
    <phoneticPr fontId="2" type="noConversion"/>
  </si>
  <si>
    <t>2회/2년</t>
    <phoneticPr fontId="2" type="noConversion"/>
  </si>
  <si>
    <t>목 공예품, 목재 모형, 동식물 표본 등</t>
    <phoneticPr fontId="2" type="noConversion"/>
  </si>
  <si>
    <t>하절기
9:00-18:00
동절기
09:00-17:00</t>
    <phoneticPr fontId="2" type="noConversion"/>
  </si>
  <si>
    <t>가족할인, 
제로페이 할인(2021.12.31.한)</t>
    <phoneticPr fontId="2" type="noConversion"/>
  </si>
  <si>
    <t>국빈과 그수행자, 외국 사절단과 그 수행자, 만6세이하 및 65세이상
장애인과 보호자, 국가유공자와 그 유족,독립유공자와 그 유족, 참전군인, 5.18민주유공자와 그 유족, 기초생활수급자, 공무수행를 위해 출입하는자, 숲사랑지도원 및 숲사랑지도위원, 경남 다누리카드 소지자와 그 배우자 및 자녀, 수목원 소재지 및 인근지역주민(진주시 이반성면, 일반성면, 진성면, 사봉면, 지수면), 어린이날 입장하는 아동, 국군의날 입장하는 군인, 병역이행명문가증을 소지한 사람, 경상남도 주최 및 주관 행사에 참여하는 사람</t>
    <phoneticPr fontId="2" type="noConversion"/>
  </si>
  <si>
    <t>고성공룡박물관</t>
    <phoneticPr fontId="2" type="noConversion"/>
  </si>
  <si>
    <t>경상남도 고성군 하이면 자란만로 618</t>
    <phoneticPr fontId="2" type="noConversion"/>
  </si>
  <si>
    <t>055-670-4451</t>
    <phoneticPr fontId="2" type="noConversion"/>
  </si>
  <si>
    <t>2004.11.09</t>
    <phoneticPr fontId="2" type="noConversion"/>
  </si>
  <si>
    <t>2005.11.15</t>
    <phoneticPr fontId="2" type="noConversion"/>
  </si>
  <si>
    <t>경남-공립12-2005-03호</t>
  </si>
  <si>
    <t>museum.goseong.go.kr</t>
  </si>
  <si>
    <t>화석, 공룡골격, 공룡조형물</t>
    <phoneticPr fontId="2" type="noConversion"/>
  </si>
  <si>
    <t>동절기09:00-16:00, 하절기 09:00- 17:00</t>
    <phoneticPr fontId="2" type="noConversion"/>
  </si>
  <si>
    <t>동절기09:00-17:00, 하절기 09:00- 18:00</t>
    <phoneticPr fontId="2" type="noConversion"/>
  </si>
  <si>
    <t>어른 16%,  청소년 25%, 어린이33%</t>
    <phoneticPr fontId="2" type="noConversion"/>
  </si>
  <si>
    <t>협의 지자체 주요관광시설 방문자
(단체할인율 적용)</t>
    <phoneticPr fontId="2" type="noConversion"/>
  </si>
  <si>
    <t>경로, 영유아(3세미만), 유공자, 국군포로, 고엽제후유의증, 장애인, 수급자, 한부모가족, 다문화가족, 다자녀가구, 그린카드</t>
    <phoneticPr fontId="2" type="noConversion"/>
  </si>
  <si>
    <t>고성박물관</t>
    <phoneticPr fontId="2" type="noConversion"/>
  </si>
  <si>
    <t>경상남도 고성군 고성읍 송학로 113번길 50</t>
    <phoneticPr fontId="2" type="noConversion"/>
  </si>
  <si>
    <t>055-670-5822</t>
    <phoneticPr fontId="2" type="noConversion"/>
  </si>
  <si>
    <t>2012.05.17</t>
    <phoneticPr fontId="2" type="noConversion"/>
  </si>
  <si>
    <t>경남-공립12-2011-02호</t>
    <phoneticPr fontId="2" type="noConversion"/>
  </si>
  <si>
    <t>https://www.goseong.go.kr/gsmuseum/index.goseong</t>
  </si>
  <si>
    <t>고고, 민속, 역사 등</t>
    <phoneticPr fontId="2" type="noConversion"/>
  </si>
  <si>
    <t>고성송산리승총명록 등</t>
    <phoneticPr fontId="2" type="noConversion"/>
  </si>
  <si>
    <t>도지정문화재 3건 53점</t>
    <phoneticPr fontId="2" type="noConversion"/>
  </si>
  <si>
    <t>09:00-18:00(하절기), 09:00-17:00(동절기)</t>
    <phoneticPr fontId="2" type="noConversion"/>
  </si>
  <si>
    <t>고성수석전시관</t>
    <phoneticPr fontId="2" type="noConversion"/>
  </si>
  <si>
    <t>경상남도 고성군 회화면 1116</t>
    <phoneticPr fontId="2" type="noConversion"/>
  </si>
  <si>
    <t>055-670-4505</t>
    <phoneticPr fontId="2" type="noConversion"/>
  </si>
  <si>
    <t>2002.04.23</t>
    <phoneticPr fontId="2" type="noConversion"/>
  </si>
  <si>
    <t>http://dhp.goseong.go.kr/index.goseong</t>
    <phoneticPr fontId="2" type="noConversion"/>
  </si>
  <si>
    <t>수석</t>
    <phoneticPr fontId="2" type="noConversion"/>
  </si>
  <si>
    <t>09:00-18:00(하절기)
9:00 -17:00(동절기)</t>
    <phoneticPr fontId="2" type="noConversion"/>
  </si>
  <si>
    <t>고성자연사박물관</t>
    <phoneticPr fontId="2" type="noConversion"/>
  </si>
  <si>
    <t>2000.07.31</t>
    <phoneticPr fontId="2" type="noConversion"/>
  </si>
  <si>
    <t>박제동물</t>
    <phoneticPr fontId="2" type="noConversion"/>
  </si>
  <si>
    <t>고성탈박물관</t>
    <phoneticPr fontId="2" type="noConversion"/>
  </si>
  <si>
    <t>경상남도 고성군 고성읍 율대2길 23</t>
    <phoneticPr fontId="2" type="noConversion"/>
  </si>
  <si>
    <t>055-672-8829</t>
    <phoneticPr fontId="2" type="noConversion"/>
  </si>
  <si>
    <t>2005.12.23</t>
    <phoneticPr fontId="2" type="noConversion"/>
  </si>
  <si>
    <t>경남-공립12-2014-01호</t>
    <phoneticPr fontId="2" type="noConversion"/>
  </si>
  <si>
    <t>http://mask.goseong.go.kr</t>
    <phoneticPr fontId="2" type="noConversion"/>
  </si>
  <si>
    <t>탈, 민속</t>
    <phoneticPr fontId="2" type="noConversion"/>
  </si>
  <si>
    <t>09:00-18:00(하절기), 
9:00-17:00(동절기)</t>
    <phoneticPr fontId="2" type="noConversion"/>
  </si>
  <si>
    <t>09:00-18:00(하절기) 
9:00-17:01(동절기)</t>
    <phoneticPr fontId="2" type="noConversion"/>
  </si>
  <si>
    <t>김해시</t>
    <phoneticPr fontId="2" type="noConversion"/>
  </si>
  <si>
    <t>김해목재문화박물관</t>
    <phoneticPr fontId="2" type="noConversion"/>
  </si>
  <si>
    <t>경상남도 김해시 관동로27번길 5-49</t>
    <phoneticPr fontId="2" type="noConversion"/>
  </si>
  <si>
    <t>055-324-6006</t>
    <phoneticPr fontId="2" type="noConversion"/>
  </si>
  <si>
    <t>2015.11.16</t>
    <phoneticPr fontId="2" type="noConversion"/>
  </si>
  <si>
    <t>경남-공립21-2018-02호</t>
    <phoneticPr fontId="2" type="noConversion"/>
  </si>
  <si>
    <t>https://www.gimhae.go.kr/wood.web</t>
    <phoneticPr fontId="2" type="noConversion"/>
  </si>
  <si>
    <t>목가구, 목생활구, 목공구, 농기구, 목제악기 등</t>
    <phoneticPr fontId="2" type="noConversion"/>
  </si>
  <si>
    <t>김해분청도자박물관</t>
    <phoneticPr fontId="2" type="noConversion"/>
  </si>
  <si>
    <t>경상남도 김해시 진례면 진례로 275-35</t>
    <phoneticPr fontId="2" type="noConversion"/>
  </si>
  <si>
    <t>055-345-6037</t>
    <phoneticPr fontId="2" type="noConversion"/>
  </si>
  <si>
    <t>2009.05.15</t>
    <phoneticPr fontId="2" type="noConversion"/>
  </si>
  <si>
    <t>2018.08.31</t>
    <phoneticPr fontId="2" type="noConversion"/>
  </si>
  <si>
    <t>경남-공립21-2018-04호</t>
    <phoneticPr fontId="2" type="noConversion"/>
  </si>
  <si>
    <t>http://www.doja.gimhae.go.kr</t>
    <phoneticPr fontId="2" type="noConversion"/>
  </si>
  <si>
    <t>9/108.5㎡</t>
    <phoneticPr fontId="2" type="noConversion"/>
  </si>
  <si>
    <t>토도류(자기)</t>
    <phoneticPr fontId="2" type="noConversion"/>
  </si>
  <si>
    <t>김해민속박물관</t>
  </si>
  <si>
    <t>경상남도 김해시 분성로261번길 35</t>
    <phoneticPr fontId="2" type="noConversion"/>
  </si>
  <si>
    <t>055-328-2646</t>
  </si>
  <si>
    <t>2005.10.01</t>
    <phoneticPr fontId="2" type="noConversion"/>
  </si>
  <si>
    <t>2017.09.29</t>
    <phoneticPr fontId="2" type="noConversion"/>
  </si>
  <si>
    <t>경남-공립12-2017-04호</t>
  </si>
  <si>
    <t>http://ghfolkmuseum.or.kr/</t>
  </si>
  <si>
    <t>김해화포천습지 생태박물관</t>
    <phoneticPr fontId="2" type="noConversion"/>
  </si>
  <si>
    <t>경상남도 김해시 한림면 한림로 183-300</t>
    <phoneticPr fontId="2" type="noConversion"/>
  </si>
  <si>
    <t>055-342-9898</t>
    <phoneticPr fontId="2" type="noConversion"/>
  </si>
  <si>
    <t>2012.09.14</t>
    <phoneticPr fontId="2" type="noConversion"/>
  </si>
  <si>
    <t>2018.09.17</t>
    <phoneticPr fontId="2" type="noConversion"/>
  </si>
  <si>
    <t>경남-공립21-2018-05호</t>
    <phoneticPr fontId="2" type="noConversion"/>
  </si>
  <si>
    <t>http://hwapo.gimhae.go.kr/main/</t>
  </si>
  <si>
    <t>곤충,동식물 박제</t>
    <phoneticPr fontId="2" type="noConversion"/>
  </si>
  <si>
    <t>산청군</t>
    <phoneticPr fontId="2" type="noConversion"/>
  </si>
  <si>
    <t>남명기념관</t>
    <phoneticPr fontId="2" type="noConversion"/>
  </si>
  <si>
    <t>경상남도 산청군 시천면 남명로 311</t>
    <phoneticPr fontId="2" type="noConversion"/>
  </si>
  <si>
    <t>055-973-9721</t>
    <phoneticPr fontId="2" type="noConversion"/>
  </si>
  <si>
    <t>2004.08.18</t>
    <phoneticPr fontId="2" type="noConversion"/>
  </si>
  <si>
    <t>목판 등</t>
    <phoneticPr fontId="2" type="noConversion"/>
  </si>
  <si>
    <t>남해군</t>
    <phoneticPr fontId="2" type="noConversion"/>
  </si>
  <si>
    <t>남해유배문학관</t>
    <phoneticPr fontId="2" type="noConversion"/>
  </si>
  <si>
    <t>경상남도 남해군 남해읍 남해대로 2745</t>
    <phoneticPr fontId="2" type="noConversion"/>
  </si>
  <si>
    <t>055-860-8888</t>
    <phoneticPr fontId="2" type="noConversion"/>
  </si>
  <si>
    <t>2010.11.01</t>
    <phoneticPr fontId="2" type="noConversion"/>
  </si>
  <si>
    <t>2011.05.11</t>
    <phoneticPr fontId="2" type="noConversion"/>
  </si>
  <si>
    <t>경남-공립12-2011-01호</t>
    <phoneticPr fontId="2" type="noConversion"/>
  </si>
  <si>
    <t>http://tour.namhae.go.kr</t>
    <phoneticPr fontId="2" type="noConversion"/>
  </si>
  <si>
    <t>토기, 민속품, 지류 등</t>
    <phoneticPr fontId="2" type="noConversion"/>
  </si>
  <si>
    <t>난계 이희급 선무원종공신녹권</t>
    <phoneticPr fontId="2" type="noConversion"/>
  </si>
  <si>
    <t>경남문화재자료 1점</t>
    <phoneticPr fontId="2" type="noConversion"/>
  </si>
  <si>
    <t>문화가 있는날, 문화누리카드, 예술인패스,다누리카드, 그린카드</t>
    <phoneticPr fontId="2" type="noConversion"/>
  </si>
  <si>
    <t>65세이상, 장애우,남해주민, 미취학아동</t>
    <phoneticPr fontId="2" type="noConversion"/>
  </si>
  <si>
    <t>대성동고분박물관</t>
    <phoneticPr fontId="2" type="noConversion"/>
  </si>
  <si>
    <t>경상남도 김해시 가야의길 126</t>
    <phoneticPr fontId="2" type="noConversion"/>
  </si>
  <si>
    <t>055-350-0401</t>
    <phoneticPr fontId="2" type="noConversion"/>
  </si>
  <si>
    <t>2003.08.29</t>
    <phoneticPr fontId="2" type="noConversion"/>
  </si>
  <si>
    <t>2004.03.30</t>
    <phoneticPr fontId="2" type="noConversion"/>
  </si>
  <si>
    <t>경남-공립12-2004-01호</t>
    <phoneticPr fontId="2" type="noConversion"/>
  </si>
  <si>
    <t>https://www.gimhae.go.kr/ds.web</t>
    <phoneticPr fontId="2" type="noConversion"/>
  </si>
  <si>
    <t>85대/3,813㎡</t>
    <phoneticPr fontId="2" type="noConversion"/>
  </si>
  <si>
    <t>금속, 토도, 석, 유리, 골각기 등</t>
    <phoneticPr fontId="2" type="noConversion"/>
  </si>
  <si>
    <t>목면시배유지</t>
    <phoneticPr fontId="2" type="noConversion"/>
  </si>
  <si>
    <t>경상남도 산청군 단성면 목화로 887</t>
    <phoneticPr fontId="2" type="noConversion"/>
  </si>
  <si>
    <t>055-973-2445</t>
    <phoneticPr fontId="2" type="noConversion"/>
  </si>
  <si>
    <t>1997.01.01</t>
    <phoneticPr fontId="2" type="noConversion"/>
  </si>
  <si>
    <t>밀양시</t>
    <phoneticPr fontId="2" type="noConversion"/>
  </si>
  <si>
    <t>밀양시립박물관</t>
    <phoneticPr fontId="2" type="noConversion"/>
  </si>
  <si>
    <t>경상남도 밀양시 밀양대공원로 100</t>
    <phoneticPr fontId="2" type="noConversion"/>
  </si>
  <si>
    <t>055-359-6060</t>
    <phoneticPr fontId="2" type="noConversion"/>
  </si>
  <si>
    <t>1974.03.15</t>
    <phoneticPr fontId="2" type="noConversion"/>
  </si>
  <si>
    <t>경남-공립12-1993-02호</t>
    <phoneticPr fontId="2" type="noConversion"/>
  </si>
  <si>
    <t>https://www.miryang.go.kr/msm</t>
    <phoneticPr fontId="2" type="noConversion"/>
  </si>
  <si>
    <t>민속품, 금속, 목판, 서화 등</t>
    <phoneticPr fontId="2" type="noConversion"/>
  </si>
  <si>
    <t>밀양12경도 등</t>
    <phoneticPr fontId="2" type="noConversion"/>
  </si>
  <si>
    <t>경남 유형문화재 13건 4,617점
경남 문화재자료 4건 60점</t>
    <phoneticPr fontId="2" type="noConversion"/>
  </si>
  <si>
    <t>예술인패스, 그린카드, 임산부, 통합할인권, 가족단위</t>
    <phoneticPr fontId="2" type="noConversion"/>
  </si>
  <si>
    <t>65세 이상, 국가유공자, 독립유공자, 장애인, 다자녀, 의사상자, 다문화가족, 한부모가족 등</t>
    <phoneticPr fontId="2" type="noConversion"/>
  </si>
  <si>
    <t>창녕군</t>
    <phoneticPr fontId="2" type="noConversion"/>
  </si>
  <si>
    <t>박진전쟁기념관</t>
    <phoneticPr fontId="2" type="noConversion"/>
  </si>
  <si>
    <t>경상남도  창녕군 남지읍 월상길 27</t>
  </si>
  <si>
    <t>055-530-1511</t>
    <phoneticPr fontId="2" type="noConversion"/>
  </si>
  <si>
    <t>2018.03.27</t>
    <phoneticPr fontId="2" type="noConversion"/>
  </si>
  <si>
    <t>경남-공립21-2018-03호</t>
  </si>
  <si>
    <t>www.cng.go.kr/tour/museum.web</t>
    <phoneticPr fontId="2" type="noConversion"/>
  </si>
  <si>
    <t>무기류(총기류 등)</t>
    <phoneticPr fontId="2" type="noConversion"/>
  </si>
  <si>
    <t>봉황동유적 패총단면전시관</t>
    <phoneticPr fontId="2" type="noConversion"/>
  </si>
  <si>
    <t>경상남도 김해시 가락로 63번길 26</t>
    <phoneticPr fontId="2" type="noConversion"/>
  </si>
  <si>
    <t>055-330-7313</t>
    <phoneticPr fontId="2" type="noConversion"/>
  </si>
  <si>
    <t>2006.10.10</t>
    <phoneticPr fontId="2" type="noConversion"/>
  </si>
  <si>
    <t>www.ds.gimhae.go.kr</t>
    <phoneticPr fontId="10" type="noConversion"/>
  </si>
  <si>
    <t>패총</t>
    <phoneticPr fontId="2" type="noConversion"/>
  </si>
  <si>
    <t>전체무료</t>
    <phoneticPr fontId="2" type="noConversion"/>
  </si>
  <si>
    <t>산청박물관</t>
    <phoneticPr fontId="2" type="noConversion"/>
  </si>
  <si>
    <t>경상남도 산청군 생초면 산수로 1064</t>
    <phoneticPr fontId="2" type="noConversion"/>
  </si>
  <si>
    <t>070-8990-2133</t>
    <phoneticPr fontId="2" type="noConversion"/>
  </si>
  <si>
    <t>2011.04.06</t>
    <phoneticPr fontId="2" type="noConversion"/>
  </si>
  <si>
    <t>2017.10.23</t>
    <phoneticPr fontId="2" type="noConversion"/>
  </si>
  <si>
    <t>경남-공립12-2017-05호</t>
    <phoneticPr fontId="2" type="noConversion"/>
  </si>
  <si>
    <t>www.sancheong.go.kr/schmuseum</t>
    <phoneticPr fontId="2" type="noConversion"/>
  </si>
  <si>
    <t xml:space="preserve">개별 </t>
    <phoneticPr fontId="2" type="noConversion"/>
  </si>
  <si>
    <t>토기류 등</t>
    <phoneticPr fontId="2" type="noConversion"/>
  </si>
  <si>
    <t>산청한의학박물관</t>
    <phoneticPr fontId="2" type="noConversion"/>
  </si>
  <si>
    <t>경상남도 산청군 금서면 동의보감로555번길 61</t>
    <phoneticPr fontId="2" type="noConversion"/>
  </si>
  <si>
    <t>055-970-6633</t>
    <phoneticPr fontId="2" type="noConversion"/>
  </si>
  <si>
    <t>2007.07.13</t>
    <phoneticPr fontId="2" type="noConversion"/>
  </si>
  <si>
    <t>경남-공립12-2007-03호</t>
    <phoneticPr fontId="2" type="noConversion"/>
  </si>
  <si>
    <t>http://scmmuseum.unids.kr/</t>
  </si>
  <si>
    <t xml:space="preserve">고서, 한의학유물, 도자기 등 </t>
    <phoneticPr fontId="2" type="noConversion"/>
  </si>
  <si>
    <t>향약집성방 등</t>
    <phoneticPr fontId="2" type="noConversion"/>
  </si>
  <si>
    <t>경남도지정문화재2점</t>
    <phoneticPr fontId="2" type="noConversion"/>
  </si>
  <si>
    <t>여행주간 등</t>
    <phoneticPr fontId="2" type="noConversion"/>
  </si>
  <si>
    <t>창원시</t>
    <phoneticPr fontId="2" type="noConversion"/>
  </si>
  <si>
    <t>성산패총전시관</t>
    <phoneticPr fontId="2" type="noConversion"/>
  </si>
  <si>
    <t>경상남도 창원시 성산구 성산패총로 137</t>
    <phoneticPr fontId="2" type="noConversion"/>
  </si>
  <si>
    <t>055-225-7161</t>
    <phoneticPr fontId="2" type="noConversion"/>
  </si>
  <si>
    <t>철기류, 토기류, 골각류, 석기류 등</t>
    <phoneticPr fontId="2" type="noConversion"/>
  </si>
  <si>
    <t>안동문화의집</t>
    <phoneticPr fontId="2" type="noConversion"/>
  </si>
  <si>
    <t>경상남도 김해시 삼안로 72(안동)</t>
    <phoneticPr fontId="2" type="noConversion"/>
  </si>
  <si>
    <t>055-330-3225</t>
    <phoneticPr fontId="2" type="noConversion"/>
  </si>
  <si>
    <t>2002.03.04</t>
    <phoneticPr fontId="2" type="noConversion"/>
  </si>
  <si>
    <t>2017.12.29</t>
    <phoneticPr fontId="2" type="noConversion"/>
  </si>
  <si>
    <t>경남-공립22-2017-07호</t>
  </si>
  <si>
    <t>https://www.gimhae.go.kr/00224/00227/00230.web?amode=view&amp;idx=446&amp;</t>
  </si>
  <si>
    <t>양산시</t>
    <phoneticPr fontId="2" type="noConversion"/>
  </si>
  <si>
    <t>양산시립박물관</t>
    <phoneticPr fontId="2" type="noConversion"/>
  </si>
  <si>
    <t>경상남도 양산시 북정로 78</t>
    <phoneticPr fontId="2" type="noConversion"/>
  </si>
  <si>
    <t>055-392-3311</t>
    <phoneticPr fontId="2" type="noConversion"/>
  </si>
  <si>
    <t>2013.04.11</t>
    <phoneticPr fontId="10" type="noConversion"/>
  </si>
  <si>
    <t>경남-공립11-2012-04호</t>
    <phoneticPr fontId="2" type="noConversion"/>
  </si>
  <si>
    <t>www.yangsan.co.kr/museum</t>
  </si>
  <si>
    <t>고고, 민속, 미술, 도자, 회화 등</t>
    <phoneticPr fontId="2" type="noConversion"/>
  </si>
  <si>
    <t>양산이씨종손가고문서</t>
    <phoneticPr fontId="2" type="noConversion"/>
  </si>
  <si>
    <t>보물 16점, 경남지정문화재 41점</t>
    <phoneticPr fontId="2" type="noConversion"/>
  </si>
  <si>
    <t>웅천도요지전시관</t>
  </si>
  <si>
    <t>경상남도 창원시 진해구 두동도요로 198</t>
    <phoneticPr fontId="2" type="noConversion"/>
  </si>
  <si>
    <t>055-225-6851</t>
  </si>
  <si>
    <t>2018.10.30</t>
  </si>
  <si>
    <t>경남-공립12-2018-06호</t>
  </si>
  <si>
    <t>www.ucdoyoji.changwon.go.kr</t>
  </si>
  <si>
    <t>토도류 등</t>
  </si>
  <si>
    <t>의령군</t>
    <phoneticPr fontId="2" type="noConversion"/>
  </si>
  <si>
    <t>의병박물관</t>
    <phoneticPr fontId="2" type="noConversion"/>
  </si>
  <si>
    <t>경상남도 의령군 의령읍 충익로 1-25</t>
    <phoneticPr fontId="2" type="noConversion"/>
  </si>
  <si>
    <t>055-580-2845</t>
    <phoneticPr fontId="2" type="noConversion"/>
  </si>
  <si>
    <t>1993.04.21</t>
    <phoneticPr fontId="2" type="noConversion"/>
  </si>
  <si>
    <t>경남-공립12-1993-01호</t>
    <phoneticPr fontId="2" type="noConversion"/>
  </si>
  <si>
    <t>http://ub.uiryeong.go.kr/</t>
    <phoneticPr fontId="2" type="noConversion"/>
  </si>
  <si>
    <t>23/500㎡</t>
    <phoneticPr fontId="2" type="noConversion"/>
  </si>
  <si>
    <t>고고.민속,의병관련 등</t>
    <phoneticPr fontId="2" type="noConversion"/>
  </si>
  <si>
    <t>곽재우 유물일괄</t>
    <phoneticPr fontId="2" type="noConversion"/>
  </si>
  <si>
    <t>보물 1건 6점</t>
    <phoneticPr fontId="2" type="noConversion"/>
  </si>
  <si>
    <t>지리산빨치산토벌전시관</t>
    <phoneticPr fontId="2" type="noConversion"/>
  </si>
  <si>
    <t>경상남도 산청군 시천면 지리산대로 536</t>
    <phoneticPr fontId="2" type="noConversion"/>
  </si>
  <si>
    <t>055-974-0160</t>
    <phoneticPr fontId="2" type="noConversion"/>
  </si>
  <si>
    <t>4대/46㎡</t>
    <phoneticPr fontId="2" type="noConversion"/>
  </si>
  <si>
    <t>소장자료 없음(모두 대여자료)</t>
    <phoneticPr fontId="2" type="noConversion"/>
  </si>
  <si>
    <t>동절기 10:00-17:00
하절기 10:00-17:00</t>
    <phoneticPr fontId="2" type="noConversion"/>
  </si>
  <si>
    <t>하동군</t>
    <phoneticPr fontId="2" type="noConversion"/>
  </si>
  <si>
    <t>지리산역사관</t>
    <phoneticPr fontId="2" type="noConversion"/>
  </si>
  <si>
    <t>경상남도 하동군 화개면 화개로 1438</t>
    <phoneticPr fontId="2" type="noConversion"/>
  </si>
  <si>
    <t>055-880-2954</t>
  </si>
  <si>
    <t>2002.06.03</t>
    <phoneticPr fontId="2" type="noConversion"/>
  </si>
  <si>
    <t>농기구 등 민속품</t>
    <phoneticPr fontId="2" type="noConversion"/>
  </si>
  <si>
    <t>진영문화의집</t>
    <phoneticPr fontId="2" type="noConversion"/>
  </si>
  <si>
    <t>경상남도 김해시 진영읍 여래로 20번길 11</t>
    <phoneticPr fontId="2" type="noConversion"/>
  </si>
  <si>
    <t>055-330-3226</t>
    <phoneticPr fontId="2" type="noConversion"/>
  </si>
  <si>
    <t>1999.12.20</t>
    <phoneticPr fontId="2" type="noConversion"/>
  </si>
  <si>
    <t>경남-공립22-2017-06호</t>
    <phoneticPr fontId="2" type="noConversion"/>
  </si>
  <si>
    <t>www.gimhae.go.kr/town/main/?dong_code=5350047</t>
    <phoneticPr fontId="2" type="noConversion"/>
  </si>
  <si>
    <t>10:00~17:00
(토요일)</t>
    <phoneticPr fontId="2" type="noConversion"/>
  </si>
  <si>
    <t>진주청동기문화박물관</t>
    <phoneticPr fontId="2" type="noConversion"/>
  </si>
  <si>
    <t>경상남도 진주시 대평면 호반로 1353</t>
    <phoneticPr fontId="2" type="noConversion"/>
  </si>
  <si>
    <t>055-749-5172</t>
    <phoneticPr fontId="2" type="noConversion"/>
  </si>
  <si>
    <t>2009.06.11</t>
    <phoneticPr fontId="2" type="noConversion"/>
  </si>
  <si>
    <t>2009.04.15</t>
    <phoneticPr fontId="2" type="noConversion"/>
  </si>
  <si>
    <t>경남-공립12-2009-01호</t>
  </si>
  <si>
    <t>http://bronze.jinju.go.kr/main/</t>
    <phoneticPr fontId="2" type="noConversion"/>
  </si>
  <si>
    <t>그린카드, 다자녀, 자매도시 등</t>
    <phoneticPr fontId="2" type="noConversion"/>
  </si>
  <si>
    <t xml:space="preserve">7세 미만 아동, 65세 이상 </t>
    <phoneticPr fontId="2" type="noConversion"/>
  </si>
  <si>
    <t>창녕박물관</t>
    <phoneticPr fontId="2" type="noConversion"/>
  </si>
  <si>
    <t>경상남도 창녕군 창녕읍 창밀로 34</t>
  </si>
  <si>
    <t>055-530-1500</t>
    <phoneticPr fontId="2" type="noConversion"/>
  </si>
  <si>
    <t>1996.03.02</t>
    <phoneticPr fontId="2" type="noConversion"/>
  </si>
  <si>
    <t>1997.07.02</t>
    <phoneticPr fontId="2" type="noConversion"/>
  </si>
  <si>
    <t>경남-공립12-1997-01호</t>
  </si>
  <si>
    <t>www.cng.go.kr/tour/museum.web</t>
  </si>
  <si>
    <t xml:space="preserve">토기, 자기, 금속, 서지류 등 </t>
  </si>
  <si>
    <t>창녕상무좌사유품 등</t>
  </si>
  <si>
    <t>창녕비봉리패총전시관</t>
    <phoneticPr fontId="2" type="noConversion"/>
  </si>
  <si>
    <t>경상남도  창녕군 부곡면 비봉길 7</t>
  </si>
  <si>
    <t>055-530-1515</t>
    <phoneticPr fontId="2" type="noConversion"/>
  </si>
  <si>
    <t>2017.04.01</t>
    <phoneticPr fontId="2" type="noConversion"/>
  </si>
  <si>
    <t>2017.02.13</t>
    <phoneticPr fontId="2" type="noConversion"/>
  </si>
  <si>
    <t>경남-공립21-2017-02호</t>
  </si>
  <si>
    <t xml:space="preserve"> 수시</t>
    <phoneticPr fontId="2" type="noConversion"/>
  </si>
  <si>
    <t>토기, 석기, 골각기 등</t>
    <phoneticPr fontId="2" type="noConversion"/>
  </si>
  <si>
    <t>창원시립마산박물관</t>
  </si>
  <si>
    <t>경상남도 창원시 마산합포구 문신길 105</t>
    <phoneticPr fontId="2" type="noConversion"/>
  </si>
  <si>
    <t>055-225-7171</t>
  </si>
  <si>
    <t>2001.09.12</t>
    <phoneticPr fontId="2" type="noConversion"/>
  </si>
  <si>
    <t>2008.01.23</t>
    <phoneticPr fontId="2" type="noConversion"/>
  </si>
  <si>
    <t>경남-공립12-2008-03호</t>
  </si>
  <si>
    <t>https://www.changwon.go.kr/depart/contents.do?mId=0305010100</t>
  </si>
  <si>
    <t>민속품 및 근대자료류등</t>
  </si>
  <si>
    <t>창원시립진해박물관</t>
  </si>
  <si>
    <t>경상남도 창원시 진해구 중원동로 52</t>
    <phoneticPr fontId="2" type="noConversion"/>
  </si>
  <si>
    <t>055-548-2053</t>
  </si>
  <si>
    <t>1998.07.</t>
  </si>
  <si>
    <t>토도류, 철기류 등</t>
  </si>
  <si>
    <t>9:00 -18:00</t>
  </si>
  <si>
    <t>창원역사민속관</t>
  </si>
  <si>
    <t>경상남도 창원시 의창구 창이대로397번길 25</t>
    <phoneticPr fontId="2" type="noConversion"/>
  </si>
  <si>
    <t>055-714-7646</t>
  </si>
  <si>
    <t>2012.08.24</t>
  </si>
  <si>
    <t>2012.12.28</t>
  </si>
  <si>
    <t>경남-공립12-2012-05호</t>
  </si>
  <si>
    <t>www.cwcf.or.kr</t>
  </si>
  <si>
    <t>민속품, 생활용품 등</t>
  </si>
  <si>
    <t>통영시</t>
    <phoneticPr fontId="2" type="noConversion"/>
  </si>
  <si>
    <t>통영시립박물관</t>
    <phoneticPr fontId="2" type="noConversion"/>
  </si>
  <si>
    <t>경상남도 통영시 중앙로 65</t>
    <phoneticPr fontId="2" type="noConversion"/>
  </si>
  <si>
    <t>055-646-8371</t>
    <phoneticPr fontId="2" type="noConversion"/>
  </si>
  <si>
    <t>경남-공립12-2013-01호</t>
    <phoneticPr fontId="2" type="noConversion"/>
  </si>
  <si>
    <t>http://museum.tongyeong.go.kr/</t>
  </si>
  <si>
    <t>하동야생차박물관</t>
    <phoneticPr fontId="2" type="noConversion"/>
  </si>
  <si>
    <t>경상남도 하동군 화개면 화개로 571-25</t>
    <phoneticPr fontId="2" type="noConversion"/>
  </si>
  <si>
    <t>055-880-2955</t>
    <phoneticPr fontId="2" type="noConversion"/>
  </si>
  <si>
    <t>경남-공립12-2017-01호</t>
    <phoneticPr fontId="2" type="noConversion"/>
  </si>
  <si>
    <t>www.hadongteamuseum.org</t>
    <phoneticPr fontId="2" type="noConversion"/>
  </si>
  <si>
    <t>금속,  토도, 민속유물 등</t>
  </si>
  <si>
    <t>09:00-18:00
(10)</t>
    <phoneticPr fontId="2" type="noConversion"/>
  </si>
  <si>
    <t>함안군</t>
    <phoneticPr fontId="2" type="noConversion"/>
  </si>
  <si>
    <t>함안박물관</t>
    <phoneticPr fontId="2" type="noConversion"/>
  </si>
  <si>
    <t>경상남도 함안군 가야읍 고분길 153-31</t>
    <phoneticPr fontId="2" type="noConversion"/>
  </si>
  <si>
    <t>055-580-3901</t>
    <phoneticPr fontId="2" type="noConversion"/>
  </si>
  <si>
    <t>2003.10.30</t>
    <phoneticPr fontId="2" type="noConversion"/>
  </si>
  <si>
    <t>2005.06.13</t>
    <phoneticPr fontId="2" type="noConversion"/>
  </si>
  <si>
    <t>경남-공립12-2005-01호</t>
    <phoneticPr fontId="2" type="noConversion"/>
  </si>
  <si>
    <t>www.haman.go.kr/museum.web</t>
    <phoneticPr fontId="2" type="noConversion"/>
  </si>
  <si>
    <t>도천재 단서죽백 등</t>
    <phoneticPr fontId="2" type="noConversion"/>
  </si>
  <si>
    <t>도지정문화재 8건 476점</t>
    <phoneticPr fontId="2" type="noConversion"/>
  </si>
  <si>
    <t>함양군</t>
    <phoneticPr fontId="2" type="noConversion"/>
  </si>
  <si>
    <t>함양박물관</t>
  </si>
  <si>
    <t>경상남도 함양읍 필봉산길55</t>
    <phoneticPr fontId="2" type="noConversion"/>
  </si>
  <si>
    <t>055-960-5546</t>
    <phoneticPr fontId="2" type="noConversion"/>
  </si>
  <si>
    <t>2014.12.18</t>
    <phoneticPr fontId="2" type="noConversion"/>
  </si>
  <si>
    <t>2014.08.07.</t>
    <phoneticPr fontId="2" type="noConversion"/>
  </si>
  <si>
    <t>경남-공립12-2014-05호</t>
  </si>
  <si>
    <t>www.hygn.go.kr/museum.web</t>
    <phoneticPr fontId="2" type="noConversion"/>
  </si>
  <si>
    <t>감재일기 등</t>
  </si>
  <si>
    <t>시도유형문화재 5점
문화재자료 3점</t>
    <phoneticPr fontId="2" type="noConversion"/>
  </si>
  <si>
    <t>합천박물관</t>
    <phoneticPr fontId="2" type="noConversion"/>
  </si>
  <si>
    <t>경상남도 합천군 쌍책면 황강옥전로 1558</t>
    <phoneticPr fontId="2" type="noConversion"/>
  </si>
  <si>
    <t>055-930-4882</t>
  </si>
  <si>
    <t>2005.08.29</t>
    <phoneticPr fontId="2" type="noConversion"/>
  </si>
  <si>
    <t>경남-공립12-2005-02호</t>
  </si>
  <si>
    <t>https://www.hc.go.kr/museum.web</t>
  </si>
  <si>
    <t>항일독립운동가 주기철목사기념관</t>
  </si>
  <si>
    <t>경상남도 창원시 진해구 웅천동로 174</t>
    <phoneticPr fontId="2" type="noConversion"/>
  </si>
  <si>
    <t>055-545-0330</t>
  </si>
  <si>
    <t>2015.03.24</t>
    <phoneticPr fontId="2" type="noConversion"/>
  </si>
  <si>
    <t>www.jugicheol.or.kr</t>
  </si>
  <si>
    <t>서지류, 목재류, 피모류, 책자</t>
  </si>
  <si>
    <t>진주익룡발자국전시관</t>
    <phoneticPr fontId="2" type="noConversion"/>
  </si>
  <si>
    <t>경상남도 진주시 영천강로68번길 22</t>
    <phoneticPr fontId="2" type="noConversion"/>
  </si>
  <si>
    <t>055-749-7401</t>
    <phoneticPr fontId="2" type="noConversion"/>
  </si>
  <si>
    <t>2019.11.19</t>
    <phoneticPr fontId="2" type="noConversion"/>
  </si>
  <si>
    <t>2019.12.20</t>
    <phoneticPr fontId="2" type="noConversion"/>
  </si>
  <si>
    <t>경남-공립12-2019-07호</t>
    <phoneticPr fontId="2" type="noConversion"/>
  </si>
  <si>
    <t>www.jinju.or.kr/ptero</t>
    <phoneticPr fontId="2" type="noConversion"/>
  </si>
  <si>
    <t>천연기념물 제534호 진주호탄동 익룡새공룡발자국 화석산지</t>
    <phoneticPr fontId="2" type="noConversion"/>
  </si>
  <si>
    <t>전시관 부지 전체</t>
    <phoneticPr fontId="2" type="noConversion"/>
  </si>
  <si>
    <t>동절기 10:00~17:00 하절기 09:00~18:00</t>
    <phoneticPr fontId="2" type="noConversion"/>
  </si>
  <si>
    <t>두자녀이상, 남중권, 자매도시, 동주권, 혁신도시 할인</t>
    <phoneticPr fontId="2" type="noConversion"/>
  </si>
  <si>
    <t>장애인, 독립유공자, 국빈, 65세이상노인, 참전유공자, 진주시 명예시민, 장기기증자, 의로운시민 등</t>
    <phoneticPr fontId="2" type="noConversion"/>
  </si>
  <si>
    <t>김해시수도박물관</t>
    <phoneticPr fontId="2" type="noConversion"/>
  </si>
  <si>
    <t>경상남도 김해시 한림면 김해대로1347</t>
    <phoneticPr fontId="2" type="noConversion"/>
  </si>
  <si>
    <t>055-330-6710</t>
    <phoneticPr fontId="2" type="noConversion"/>
  </si>
  <si>
    <t>2019.01.02</t>
    <phoneticPr fontId="2" type="noConversion"/>
  </si>
  <si>
    <t>2019.02.21</t>
    <phoneticPr fontId="2" type="noConversion"/>
  </si>
  <si>
    <t>경남-공립21-2019-02호</t>
    <phoneticPr fontId="2" type="noConversion"/>
  </si>
  <si>
    <t>www.gimhae.go.kr/water.web</t>
    <phoneticPr fontId="2" type="noConversion"/>
  </si>
  <si>
    <t>민속품, 서류, 검사장비 등</t>
    <phoneticPr fontId="2" type="noConversion"/>
  </si>
  <si>
    <t>김해문화의집</t>
    <phoneticPr fontId="2" type="noConversion"/>
  </si>
  <si>
    <t>경상남도 김해시 김해대로2371번길 24-18</t>
    <phoneticPr fontId="2" type="noConversion"/>
  </si>
  <si>
    <t>055-330-3227</t>
    <phoneticPr fontId="2" type="noConversion"/>
  </si>
  <si>
    <t>1996.12.09</t>
    <phoneticPr fontId="2" type="noConversion"/>
  </si>
  <si>
    <t>경남-공립22-2019-03호</t>
    <phoneticPr fontId="2" type="noConversion"/>
  </si>
  <si>
    <t>http://www.gimhae.go.kr/00224/00227/00230.web?amode=view&amp;idx=426&amp;</t>
  </si>
  <si>
    <t>진영역철도박물관</t>
    <phoneticPr fontId="2" type="noConversion"/>
  </si>
  <si>
    <t>경상남도 김해시 진영읍 진영로 145-1</t>
    <phoneticPr fontId="2" type="noConversion"/>
  </si>
  <si>
    <t>055-344-0799</t>
    <phoneticPr fontId="2" type="noConversion"/>
  </si>
  <si>
    <t>2019.10.07</t>
    <phoneticPr fontId="2" type="noConversion"/>
  </si>
  <si>
    <t>2019.10.25</t>
    <phoneticPr fontId="2" type="noConversion"/>
  </si>
  <si>
    <t>경남-공립21-2019-06호</t>
    <phoneticPr fontId="2" type="noConversion"/>
  </si>
  <si>
    <t>https://blog.naver.com/jinyeongmuseum</t>
    <phoneticPr fontId="2" type="noConversion"/>
  </si>
  <si>
    <t>31/376.5㎡</t>
    <phoneticPr fontId="2" type="noConversion"/>
  </si>
  <si>
    <t>철도역 사용 장비, 승차권 및 일보, 제복 등</t>
    <phoneticPr fontId="2" type="noConversion"/>
  </si>
  <si>
    <t>청마기념관</t>
  </si>
  <si>
    <t>경상남도 거제시 방하2길6</t>
    <phoneticPr fontId="2" type="noConversion"/>
  </si>
  <si>
    <t>055-635-8340</t>
  </si>
  <si>
    <t>2008.04.18</t>
  </si>
  <si>
    <t>2019.10.16</t>
  </si>
  <si>
    <t>경남-공립21-2019-05호</t>
  </si>
  <si>
    <t>http://cheongma.or.kr/</t>
    <phoneticPr fontId="2" type="noConversion"/>
  </si>
  <si>
    <t>서적, 지류 등</t>
  </si>
  <si>
    <t>경남 공립 총계</t>
    <phoneticPr fontId="2" type="noConversion"/>
  </si>
  <si>
    <t>거제민속박물관</t>
    <phoneticPr fontId="2" type="noConversion"/>
  </si>
  <si>
    <t>경상남도 거제시 연초면 대금산로 339-7</t>
    <phoneticPr fontId="2" type="noConversion"/>
  </si>
  <si>
    <t>055-637-3722</t>
  </si>
  <si>
    <t>2000.04.26</t>
    <phoneticPr fontId="2" type="noConversion"/>
  </si>
  <si>
    <t>경남-사립21-2000-01호</t>
    <phoneticPr fontId="2" type="noConversion"/>
  </si>
  <si>
    <t>민속,고서화,농기구,고가구</t>
  </si>
  <si>
    <t>거제박물관</t>
  </si>
  <si>
    <t>경상남도 거제시 거제대로 3791</t>
    <phoneticPr fontId="2" type="noConversion"/>
  </si>
  <si>
    <t>055-687-6790</t>
  </si>
  <si>
    <t>1991.12.21</t>
  </si>
  <si>
    <t>1992.10.17</t>
  </si>
  <si>
    <t>경남-사립12-1992-01호</t>
  </si>
  <si>
    <t>www.geoje.museum.or.kr</t>
  </si>
  <si>
    <t>도.토기, 민속품,고서,서화 등</t>
  </si>
  <si>
    <t>문화가 있는날 ,경로우대,장애인 20% 할인</t>
  </si>
  <si>
    <t>병역명문가,만48개월 미만 유아</t>
  </si>
  <si>
    <t>김해한림박물관</t>
  </si>
  <si>
    <t>경상남도 김해시 한림면 김해대로 1029-20</t>
  </si>
  <si>
    <t>055-345-1016</t>
  </si>
  <si>
    <t>2006.03.25</t>
  </si>
  <si>
    <t>2006.11.21</t>
  </si>
  <si>
    <t>경남-사립12-2006-04호</t>
  </si>
  <si>
    <t>http://traditional-art.co.kr/main/index.html</t>
  </si>
  <si>
    <t>금속, 토제, 도자기, 석, 초제, 나무, 지 피모, 사직</t>
  </si>
  <si>
    <t>장애인할인 50%</t>
  </si>
  <si>
    <t>미리벌민속박물관</t>
  </si>
  <si>
    <t>경상남도 밀양시 초동면 초동중앙로 439</t>
    <phoneticPr fontId="2" type="noConversion"/>
  </si>
  <si>
    <t>055-391-2882</t>
  </si>
  <si>
    <t>1998.05.20</t>
    <phoneticPr fontId="2" type="noConversion"/>
  </si>
  <si>
    <t>경남-사립12-1999-01호</t>
  </si>
  <si>
    <t>www.miribeol.org</t>
  </si>
  <si>
    <t>민속품, 서지류 등</t>
  </si>
  <si>
    <t>강세황 행서팔곡병 등</t>
  </si>
  <si>
    <t>경남 유형문화재 2점, 
경남 문화재자료 663점</t>
    <phoneticPr fontId="2" type="noConversion"/>
  </si>
  <si>
    <t>성인 16%
학생 16%
유치원 20%</t>
  </si>
  <si>
    <t>65세 이상</t>
  </si>
  <si>
    <t>기초생활수급자, 장애자, 초동면 거주자(지역민)</t>
  </si>
  <si>
    <t>성인 16%
학생 16%
유치원 20%</t>
    <phoneticPr fontId="2" type="noConversion"/>
  </si>
  <si>
    <t>기초생활수급자, 장애인, 초동면 거주자(지역민)</t>
    <phoneticPr fontId="2" type="noConversion"/>
  </si>
  <si>
    <t>산청산골박물관</t>
    <phoneticPr fontId="2" type="noConversion"/>
  </si>
  <si>
    <t>경상남도 산청군 신안면 중촌갈전로 859</t>
    <phoneticPr fontId="2" type="noConversion"/>
  </si>
  <si>
    <t>055-972-7895</t>
    <phoneticPr fontId="2" type="noConversion"/>
  </si>
  <si>
    <t>2015.05.01</t>
    <phoneticPr fontId="2" type="noConversion"/>
  </si>
  <si>
    <t>2015.06.19</t>
    <phoneticPr fontId="2" type="noConversion"/>
  </si>
  <si>
    <t>경남-사립12-2015-01호</t>
    <phoneticPr fontId="2" type="noConversion"/>
  </si>
  <si>
    <t>www.산청산골박물관.com</t>
    <phoneticPr fontId="2" type="noConversion"/>
  </si>
  <si>
    <t>토기, 민속품 등</t>
    <phoneticPr fontId="2" type="noConversion"/>
  </si>
  <si>
    <t>얼음골축음기소리박물관</t>
    <phoneticPr fontId="2" type="noConversion"/>
  </si>
  <si>
    <t>경상남도 밀양시 산내면 산내로 926-1</t>
    <phoneticPr fontId="2" type="noConversion"/>
  </si>
  <si>
    <t>055-354-8878</t>
    <phoneticPr fontId="2" type="noConversion"/>
  </si>
  <si>
    <t>2016.04.20</t>
    <phoneticPr fontId="2" type="noConversion"/>
  </si>
  <si>
    <t>경남-사립12-2016-01호</t>
    <phoneticPr fontId="2" type="noConversion"/>
  </si>
  <si>
    <t>www.epsmuseum.co.kr</t>
    <phoneticPr fontId="2" type="noConversion"/>
  </si>
  <si>
    <t>소리과학 관련 유물
(축음기, 라디오, TV, 전화기 등)</t>
    <phoneticPr fontId="2" type="noConversion"/>
  </si>
  <si>
    <t>경로(65세 이상), 장애우(1~3등급), 
밀양시민, 군인 40%</t>
    <phoneticPr fontId="2" type="noConversion"/>
  </si>
  <si>
    <t>영아(2세 미만), 
각 지원사업 전시관람자</t>
    <phoneticPr fontId="2" type="noConversion"/>
  </si>
  <si>
    <t>영산정사성보박물관</t>
    <phoneticPr fontId="2" type="noConversion"/>
  </si>
  <si>
    <t>경상남도 밀양시 무안면 가례로 233</t>
    <phoneticPr fontId="2" type="noConversion"/>
  </si>
  <si>
    <t>055-356-0181</t>
    <phoneticPr fontId="2" type="noConversion"/>
  </si>
  <si>
    <t>2012.05.20</t>
    <phoneticPr fontId="2" type="noConversion"/>
  </si>
  <si>
    <t>2012.09.10</t>
    <phoneticPr fontId="2" type="noConversion"/>
  </si>
  <si>
    <t>경남-사립12-2012-02호</t>
    <phoneticPr fontId="2" type="noConversion"/>
  </si>
  <si>
    <t>200</t>
    <phoneticPr fontId="2" type="noConversion"/>
  </si>
  <si>
    <t>불사리, 폐엽경 등</t>
    <phoneticPr fontId="2" type="noConversion"/>
  </si>
  <si>
    <t>밀양영산정사고불서 등</t>
    <phoneticPr fontId="2" type="noConversion"/>
  </si>
  <si>
    <t>경남 유형문화재 2점</t>
    <phoneticPr fontId="2" type="noConversion"/>
  </si>
  <si>
    <t>옥천사성보박물관</t>
    <phoneticPr fontId="2" type="noConversion"/>
  </si>
  <si>
    <t>경상남도 고성군 개천면 연화산 1로 471-9</t>
    <phoneticPr fontId="2" type="noConversion"/>
  </si>
  <si>
    <t>055-673-4951</t>
  </si>
  <si>
    <t>1999.10.11</t>
    <phoneticPr fontId="2" type="noConversion"/>
  </si>
  <si>
    <t>2017.06.29</t>
    <phoneticPr fontId="2" type="noConversion"/>
  </si>
  <si>
    <t>경남-사립12-2017-03호</t>
  </si>
  <si>
    <t>http://www.okcheonsa.or.kr/</t>
  </si>
  <si>
    <t>불교문화재,고문서 등</t>
    <phoneticPr fontId="2" type="noConversion"/>
  </si>
  <si>
    <t xml:space="preserve">청동북 등 </t>
    <phoneticPr fontId="2" type="noConversion"/>
  </si>
  <si>
    <t>국가지정문화재 2건
도지정문화재 20건</t>
    <phoneticPr fontId="2" type="noConversion"/>
  </si>
  <si>
    <t>10:00-17:00(하절기), 
10:00-16:00(동절기)</t>
    <phoneticPr fontId="2" type="noConversion"/>
  </si>
  <si>
    <t>10:00-17:00(하절기) 
10:00-16:00(동절기)</t>
    <phoneticPr fontId="2" type="noConversion"/>
  </si>
  <si>
    <t>외도조경식물원</t>
  </si>
  <si>
    <t>경상남도 거제시 일운면 외도길 17</t>
    <phoneticPr fontId="2" type="noConversion"/>
  </si>
  <si>
    <t>055-681-4541</t>
  </si>
  <si>
    <t>1995.04.15</t>
    <phoneticPr fontId="2" type="noConversion"/>
  </si>
  <si>
    <t>2001.06.11</t>
  </si>
  <si>
    <t>경남-사립15-2001-01호</t>
    <phoneticPr fontId="2" type="noConversion"/>
  </si>
  <si>
    <t>http://www.oedobotania.com</t>
  </si>
  <si>
    <t>08:30-18:00</t>
    <phoneticPr fontId="2" type="noConversion"/>
  </si>
  <si>
    <t>25%(학생단체30인이상)</t>
  </si>
  <si>
    <t>군경(25%)</t>
  </si>
  <si>
    <t xml:space="preserve">불루씨티(약20%) </t>
  </si>
  <si>
    <t>거제시민, 병역명문가</t>
  </si>
  <si>
    <t>장사도해상공원</t>
  </si>
  <si>
    <t>경상남도 통영시 한산면 장사도길 95</t>
    <phoneticPr fontId="2" type="noConversion"/>
  </si>
  <si>
    <t>055-633-0362</t>
  </si>
  <si>
    <t>2008.03.22</t>
  </si>
  <si>
    <t>2015.12.23</t>
  </si>
  <si>
    <t>경남-사립15-2015-04호</t>
    <phoneticPr fontId="2" type="noConversion"/>
  </si>
  <si>
    <t>www.jangsado.co.kr</t>
  </si>
  <si>
    <t>옻칠 개인 작품 전시(대여)</t>
  </si>
  <si>
    <t>08:30-17:00</t>
    <phoneticPr fontId="2" type="noConversion"/>
  </si>
  <si>
    <t>장애우, 지역주민(50%)</t>
  </si>
  <si>
    <t>3세이하</t>
  </si>
  <si>
    <t>장생도라지박물관</t>
  </si>
  <si>
    <t>경상남도 진주시 금곡면 정자천로15번길 5</t>
    <phoneticPr fontId="2" type="noConversion"/>
  </si>
  <si>
    <t>055-771-1000</t>
  </si>
  <si>
    <t>2013.08.19</t>
    <phoneticPr fontId="2" type="noConversion"/>
  </si>
  <si>
    <t>경남-사립21-2014-02호</t>
  </si>
  <si>
    <t>www.doraji.co.kr</t>
  </si>
  <si>
    <t>30/2,414</t>
  </si>
  <si>
    <t>고고, 서적, 민속품 등</t>
  </si>
  <si>
    <t>08:30-17:30</t>
  </si>
  <si>
    <t xml:space="preserve">2종 </t>
    <phoneticPr fontId="2" type="noConversion"/>
  </si>
  <si>
    <t>진주어린이박물관</t>
    <phoneticPr fontId="2" type="noConversion"/>
  </si>
  <si>
    <t xml:space="preserve">경상남도 진주시 망경로 224번길 40 </t>
    <phoneticPr fontId="2" type="noConversion"/>
  </si>
  <si>
    <t>055-754-0007</t>
    <phoneticPr fontId="2" type="noConversion"/>
  </si>
  <si>
    <t>2017.09.26</t>
    <phoneticPr fontId="2" type="noConversion"/>
  </si>
  <si>
    <t>2018.02.12</t>
    <phoneticPr fontId="2" type="noConversion"/>
  </si>
  <si>
    <t>경남-사립21-2018-01호</t>
    <phoneticPr fontId="2" type="noConversion"/>
  </si>
  <si>
    <t>www.jcm.or.kr</t>
    <phoneticPr fontId="2" type="noConversion"/>
  </si>
  <si>
    <t xml:space="preserve">묘지석, 삼안총, 소학, 문진, 장도, 삭도
화로, 다로 등 </t>
    <phoneticPr fontId="2" type="noConversion"/>
  </si>
  <si>
    <t xml:space="preserve">국민기초생활수급자 또는 다자녀 가구 
(세대원 30%할인)
장애인(본인30%할인)
만 65세이상 (본인 30%할인)
국가유공자(본인30%할인)
제휴기관(세대원 10%할인)
</t>
    <phoneticPr fontId="2" type="noConversion"/>
  </si>
  <si>
    <t>만 36개월 미만(무료입장)</t>
  </si>
  <si>
    <t>토지주택박물관</t>
    <phoneticPr fontId="2" type="noConversion"/>
  </si>
  <si>
    <t>경상남도 진주시 충의로 19</t>
    <phoneticPr fontId="2" type="noConversion"/>
  </si>
  <si>
    <t>055-922-5432</t>
  </si>
  <si>
    <t>2015.06.26</t>
    <phoneticPr fontId="2" type="noConversion"/>
  </si>
  <si>
    <t>경남-사립12-2015-02호</t>
  </si>
  <si>
    <t>museum.lh.or.kr</t>
    <phoneticPr fontId="2" type="noConversion"/>
  </si>
  <si>
    <t>고문서, 고고, 민속품 등</t>
  </si>
  <si>
    <t>분류두공부시언해(1051-4호)
심원권 일기(642호)</t>
    <phoneticPr fontId="2" type="noConversion"/>
  </si>
  <si>
    <t>보물(1점)
경남유형문화재(1점)</t>
    <phoneticPr fontId="2" type="noConversion"/>
  </si>
  <si>
    <t>통도사성보박물관</t>
    <phoneticPr fontId="2" type="noConversion"/>
  </si>
  <si>
    <t>경상남도 양산시 하북면 통도사로108</t>
    <phoneticPr fontId="2" type="noConversion"/>
  </si>
  <si>
    <t>055-384-0010</t>
    <phoneticPr fontId="2" type="noConversion"/>
  </si>
  <si>
    <t>1987.09.23</t>
    <phoneticPr fontId="2" type="noConversion"/>
  </si>
  <si>
    <t>경남-사립12-1992-02호</t>
    <phoneticPr fontId="2" type="noConversion"/>
  </si>
  <si>
    <t>www.tongdosamuseum.or.kr</t>
    <phoneticPr fontId="2" type="noConversion"/>
  </si>
  <si>
    <t>불교미술</t>
  </si>
  <si>
    <t>통도사 은제도금아미타여래삼존상 및 복장유물</t>
  </si>
  <si>
    <t xml:space="preserve">국보 1건 1점
보물 26건 93점
시도지정문화재 49건 979점 </t>
  </si>
  <si>
    <t>포로수용소유적박물관</t>
  </si>
  <si>
    <t>경상남도 거제시 계룡로 61</t>
  </si>
  <si>
    <t>055-639-0625</t>
  </si>
  <si>
    <t>1999.10.15</t>
    <phoneticPr fontId="2" type="noConversion"/>
  </si>
  <si>
    <t>경남-사립12-2012-03호</t>
  </si>
  <si>
    <t>www.pow.or.kr</t>
  </si>
  <si>
    <t>기치류, 무기류 등</t>
  </si>
  <si>
    <t>경남 문화재자료 제99호
거제도 포로수용소
잔존유적지(부분)</t>
  </si>
  <si>
    <t>0
(유적지의 일부분으로 
소장유물자료에 
포함시키지 않음)</t>
  </si>
  <si>
    <t>(하절기)
09:00~19:00
(동절기)
09:00~18:00</t>
  </si>
  <si>
    <t>거제시민 할인, 문화가 있는 날 할인</t>
  </si>
  <si>
    <t>장애인, 국가보훈대상자, 
기초생활수급자, 미취학 아동,
 초등학생(어린이날 방문)</t>
  </si>
  <si>
    <t>표충사호국박물관</t>
  </si>
  <si>
    <t>경상남도 밀양시 단장면 표충로 1338</t>
    <phoneticPr fontId="2" type="noConversion"/>
  </si>
  <si>
    <t>055-352-1150</t>
  </si>
  <si>
    <t>2002.12.20</t>
  </si>
  <si>
    <t>2003.02.28</t>
  </si>
  <si>
    <t>경남-사립12-2003-01호</t>
  </si>
  <si>
    <t>https://www.pyochungsa.or.kr/</t>
  </si>
  <si>
    <t xml:space="preserve"> 불교문화재</t>
  </si>
  <si>
    <t>청동은입사향완 등</t>
  </si>
  <si>
    <t>국보 1건, 보물 2건, 국가민속문화재 1건, 도지정유형문화재 21건, 도지정문화재자료 7건, 도기념물 1건</t>
  </si>
  <si>
    <t>국가유공자, 장애우, 만65세 경로, 미취학 아동, 대한불교조계종 전국신도증 소지자</t>
  </si>
  <si>
    <t>국가유공자, 장애인, 만65세 경로, 미취학 아동, 대한불교조계종 전국신도증 소지자</t>
    <phoneticPr fontId="2" type="noConversion"/>
  </si>
  <si>
    <t>합천한의학박물관</t>
  </si>
  <si>
    <t>경상남도 합천군 용주면 고품길 42</t>
    <phoneticPr fontId="2" type="noConversion"/>
  </si>
  <si>
    <t>055-934-0601</t>
  </si>
  <si>
    <t>2013.08.02</t>
  </si>
  <si>
    <t>2014.03.05</t>
  </si>
  <si>
    <t>경남-사립12-2014-04호</t>
  </si>
  <si>
    <t>hckmm.modoo.at</t>
  </si>
  <si>
    <t>상시교체</t>
  </si>
  <si>
    <t>한의학유물, 전통생활유물</t>
  </si>
  <si>
    <t>항공우주박물관</t>
  </si>
  <si>
    <t>경상남도 사천시 사남면 공단1로 78</t>
    <phoneticPr fontId="2" type="noConversion"/>
  </si>
  <si>
    <t>055-851-6565</t>
  </si>
  <si>
    <t>2002.08.28</t>
    <phoneticPr fontId="2" type="noConversion"/>
  </si>
  <si>
    <t>경남-사립12-2002-02호</t>
  </si>
  <si>
    <t>WWW.kaimuseum.co.kr</t>
  </si>
  <si>
    <t xml:space="preserve"> 교체 없음</t>
  </si>
  <si>
    <t>실물항공기, 우주선모형, 한국전쟁 전사품 등</t>
  </si>
  <si>
    <t xml:space="preserve">09:00-18:00(3월-10월)    09:00-17:00(11월-2월)      </t>
    <phoneticPr fontId="2" type="noConversion"/>
  </si>
  <si>
    <t>매월 마지막주 수요일 문화가 있는 날</t>
  </si>
  <si>
    <t>만36개월미만 유아,국가유공자,        장애우, 우대증 소지자</t>
  </si>
  <si>
    <t>해금강테마박물관</t>
  </si>
  <si>
    <t>경상남도 거제시 남부면 해금강로 120</t>
  </si>
  <si>
    <t>055-632-0670</t>
  </si>
  <si>
    <t>2005.08.05</t>
  </si>
  <si>
    <t>2006.10.23</t>
  </si>
  <si>
    <t>경남-사립12-2006-03호</t>
  </si>
  <si>
    <t>www.hggmuseum.co.kr</t>
  </si>
  <si>
    <t>근현대생활사자료, 전쟁유물, 해양유물 등</t>
  </si>
  <si>
    <t>1336(1684)</t>
  </si>
  <si>
    <t>연16회</t>
  </si>
  <si>
    <t>경로, 장애우, 국가보훈대상자</t>
  </si>
  <si>
    <t>만 36개월 미만 유아</t>
  </si>
  <si>
    <t>3000~4000</t>
  </si>
  <si>
    <t>해인사성보박물관</t>
  </si>
  <si>
    <t>경상남도 합천군 가야면 가야산로 1742-17</t>
    <phoneticPr fontId="2" type="noConversion"/>
  </si>
  <si>
    <t>055-934-3150</t>
  </si>
  <si>
    <t>2002.05.12</t>
  </si>
  <si>
    <t>2002.09.12</t>
  </si>
  <si>
    <t>경남-사립12-2002-01호</t>
  </si>
  <si>
    <t>www.haeinsamuseum.com</t>
  </si>
  <si>
    <t>100/2,500㎡</t>
    <phoneticPr fontId="2" type="noConversion"/>
  </si>
  <si>
    <t>불교조각,불교조각, 불교회화, 불교공예, 
불교전적, (불교)경판, 일반회화 등</t>
  </si>
  <si>
    <t>합천 해인사 건칠희랑대사 좌상 등</t>
  </si>
  <si>
    <t>국보 1점, 보물 522점, 중요민속문화재 4점, 시도지정문화재 16점, 문화재자료 2점</t>
    <phoneticPr fontId="2" type="noConversion"/>
  </si>
  <si>
    <t xml:space="preserve">10:00-17:00
동절기 16시
</t>
  </si>
  <si>
    <t>10:00-17:00
동절기 16시</t>
  </si>
  <si>
    <t>남가람박물관</t>
    <phoneticPr fontId="2" type="noConversion"/>
  </si>
  <si>
    <t>경상남도 진주시 내동면 칠봉산길 190</t>
    <phoneticPr fontId="2" type="noConversion"/>
  </si>
  <si>
    <t>055-756-8280</t>
    <phoneticPr fontId="2" type="noConversion"/>
  </si>
  <si>
    <t>2020.06.11</t>
    <phoneticPr fontId="2" type="noConversion"/>
  </si>
  <si>
    <t>2020.03.09</t>
    <phoneticPr fontId="2" type="noConversion"/>
  </si>
  <si>
    <t>경남-사립12-2020-02호</t>
    <phoneticPr fontId="2" type="noConversion"/>
  </si>
  <si>
    <t>www.namgaram.or.kr</t>
    <phoneticPr fontId="2" type="noConversion"/>
  </si>
  <si>
    <t>불상,토도,서화,목가구,공예 등</t>
    <phoneticPr fontId="2" type="noConversion"/>
  </si>
  <si>
    <t>군인,노인,장애인 일반 기준 50%</t>
    <phoneticPr fontId="2" type="noConversion"/>
  </si>
  <si>
    <t>어린이~청소년+장애인 중복 무료</t>
    <phoneticPr fontId="2" type="noConversion"/>
  </si>
  <si>
    <t>한국궁중꽃박물관</t>
    <phoneticPr fontId="2" type="noConversion"/>
  </si>
  <si>
    <t>경상남도 양산시 매곡외산로 232</t>
    <phoneticPr fontId="2" type="noConversion"/>
  </si>
  <si>
    <t>055-362-3661</t>
    <phoneticPr fontId="2" type="noConversion"/>
  </si>
  <si>
    <t>2020.05.09</t>
    <phoneticPr fontId="2" type="noConversion"/>
  </si>
  <si>
    <t>2020.03.03</t>
    <phoneticPr fontId="2" type="noConversion"/>
  </si>
  <si>
    <t>경남-사립12-2020-01호</t>
    <phoneticPr fontId="2" type="noConversion"/>
  </si>
  <si>
    <t>www.royalsilkflower.co.kr/</t>
    <phoneticPr fontId="2" type="noConversion"/>
  </si>
  <si>
    <t xml:space="preserve">채화, 도기, 금속, 서화 등 </t>
    <phoneticPr fontId="2" type="noConversion"/>
  </si>
  <si>
    <t>09:00-18:00      (1일 4회 전시해설로만 관람)</t>
    <phoneticPr fontId="2" type="noConversion"/>
  </si>
  <si>
    <t>09:00-18:00        (1일 4회 전시해설로만 관람)</t>
    <phoneticPr fontId="2" type="noConversion"/>
  </si>
  <si>
    <t>5세미만, 국가보훈대상자, 장애인</t>
    <phoneticPr fontId="2" type="noConversion"/>
  </si>
  <si>
    <t>경남 사립 총계</t>
    <phoneticPr fontId="2" type="noConversion"/>
  </si>
  <si>
    <t>경남대학교박물관</t>
    <phoneticPr fontId="2" type="noConversion"/>
  </si>
  <si>
    <t>경상남도 창원시 마산합포구 경남대학로7</t>
    <phoneticPr fontId="2" type="noConversion"/>
  </si>
  <si>
    <t>055-249-2924</t>
  </si>
  <si>
    <t>1976.11.18</t>
    <phoneticPr fontId="2" type="noConversion"/>
  </si>
  <si>
    <t>2006.01.16</t>
    <phoneticPr fontId="2" type="noConversion"/>
  </si>
  <si>
    <t>경남-대학12-2006-01호</t>
  </si>
  <si>
    <t>https://museum.kyungnam.ac.kr/main/</t>
  </si>
  <si>
    <t>중앙, 개별</t>
  </si>
  <si>
    <t>고고유물, 고문서, 민속품 등</t>
  </si>
  <si>
    <t>유한지 예서 기원첩 등</t>
  </si>
  <si>
    <t>보물 1건 1점
시도지정문화재 2건 138점</t>
  </si>
  <si>
    <t>10:00-17:00
(방학 15시)</t>
    <phoneticPr fontId="2" type="noConversion"/>
  </si>
  <si>
    <t>경상대학교박물관</t>
    <phoneticPr fontId="2" type="noConversion"/>
  </si>
  <si>
    <t>경상남도 진주시 진주대로 501</t>
    <phoneticPr fontId="2" type="noConversion"/>
  </si>
  <si>
    <t>055-772-0601</t>
  </si>
  <si>
    <t>1984.07.06</t>
    <phoneticPr fontId="2" type="noConversion"/>
  </si>
  <si>
    <t>경남-대학12-2000-02호</t>
  </si>
  <si>
    <t>http://museum.gnu.ac.kr/main/</t>
    <phoneticPr fontId="2" type="noConversion"/>
  </si>
  <si>
    <t xml:space="preserve">토도, 옥석, 골각 등 </t>
  </si>
  <si>
    <t>보물 제 2042호 환두대도
보물 제 2043호 이식
보물 제 2044호 이식
보물 제 2045호 이식</t>
  </si>
  <si>
    <t>10점</t>
  </si>
  <si>
    <t>인제대학교박물관</t>
    <phoneticPr fontId="2" type="noConversion"/>
  </si>
  <si>
    <t>경상남도 김해시 인제로 197</t>
    <phoneticPr fontId="2" type="noConversion"/>
  </si>
  <si>
    <t>055-320-3178</t>
    <phoneticPr fontId="2" type="noConversion"/>
  </si>
  <si>
    <t>2006.06.01</t>
    <phoneticPr fontId="2" type="noConversion"/>
  </si>
  <si>
    <t>2008.01.02</t>
    <phoneticPr fontId="2" type="noConversion"/>
  </si>
  <si>
    <t>경남-대학21-2008-02호</t>
    <phoneticPr fontId="2" type="noConversion"/>
  </si>
  <si>
    <t>injemuseum.inje.ac.kr</t>
    <phoneticPr fontId="2" type="noConversion"/>
  </si>
  <si>
    <t>독립건물아님</t>
    <phoneticPr fontId="2" type="noConversion"/>
  </si>
  <si>
    <t>금속, 목재, 토기류 등</t>
    <phoneticPr fontId="2" type="noConversion"/>
  </si>
  <si>
    <t>09:00-15:00</t>
    <phoneticPr fontId="2" type="noConversion"/>
  </si>
  <si>
    <t>진주교육대학교박물관</t>
    <phoneticPr fontId="2" type="noConversion"/>
  </si>
  <si>
    <t>경상남도 진주시 진양호로 369번길 3</t>
    <phoneticPr fontId="2" type="noConversion"/>
  </si>
  <si>
    <t>055-740-1532</t>
  </si>
  <si>
    <t>1998.03.02</t>
    <phoneticPr fontId="2" type="noConversion"/>
  </si>
  <si>
    <t>2014.02.06</t>
    <phoneticPr fontId="2" type="noConversion"/>
  </si>
  <si>
    <t>경남-대학12-2014-03호</t>
  </si>
  <si>
    <t>www.cue.ac.kr</t>
    <phoneticPr fontId="2" type="noConversion"/>
  </si>
  <si>
    <t>교과서 및 교육자료 등</t>
    <phoneticPr fontId="2" type="noConversion"/>
  </si>
  <si>
    <t>코로나로 인한 휴관</t>
    <phoneticPr fontId="2" type="noConversion"/>
  </si>
  <si>
    <t>창원대학교박물관</t>
    <phoneticPr fontId="2" type="noConversion"/>
  </si>
  <si>
    <t>경상남도 창원시 의창구 창원대학로20 창원대학교박물관</t>
    <phoneticPr fontId="2" type="noConversion"/>
  </si>
  <si>
    <t>055-213-2431</t>
  </si>
  <si>
    <t>1981.03.01</t>
    <phoneticPr fontId="2" type="noConversion"/>
  </si>
  <si>
    <t>경남-대학12-2008-01호</t>
  </si>
  <si>
    <t>http://museum.changwon.ac.kr/</t>
  </si>
  <si>
    <t>토도, 금속, 옥석유리, 민속품, 탁본 등</t>
  </si>
  <si>
    <t>박홍정 선무공신녹권</t>
  </si>
  <si>
    <t>1점</t>
  </si>
  <si>
    <t>연10회</t>
  </si>
  <si>
    <t>경남 대학 총계</t>
    <phoneticPr fontId="2" type="noConversion"/>
  </si>
  <si>
    <t>경남 총계</t>
    <phoneticPr fontId="2" type="noConversion"/>
  </si>
  <si>
    <t>제주</t>
    <phoneticPr fontId="2" type="noConversion"/>
  </si>
  <si>
    <t>제주시</t>
    <phoneticPr fontId="2" type="noConversion"/>
  </si>
  <si>
    <t>국립제주박물관</t>
    <phoneticPr fontId="2" type="noConversion"/>
  </si>
  <si>
    <t>제주특별자치도 제주시 일주동로 17</t>
    <phoneticPr fontId="2" type="noConversion"/>
  </si>
  <si>
    <t>064-720-8000</t>
  </si>
  <si>
    <t>국립11-2013-04호</t>
    <phoneticPr fontId="2" type="noConversion"/>
  </si>
  <si>
    <t>https://jeju.museum.go.kr</t>
    <phoneticPr fontId="2" type="noConversion"/>
  </si>
  <si>
    <t>비정기적</t>
    <phoneticPr fontId="2" type="noConversion"/>
  </si>
  <si>
    <t>금속,토도,지류 등</t>
    <phoneticPr fontId="2" type="noConversion"/>
  </si>
  <si>
    <t>지영록 등</t>
    <phoneticPr fontId="2" type="noConversion"/>
  </si>
  <si>
    <t>국가지정 1점
시도지정 1점</t>
    <phoneticPr fontId="2" type="noConversion"/>
  </si>
  <si>
    <t>제주 국립 총계</t>
    <phoneticPr fontId="2" type="noConversion"/>
  </si>
  <si>
    <t xml:space="preserve">제주 </t>
    <phoneticPr fontId="2" type="noConversion"/>
  </si>
  <si>
    <t>서귀포시</t>
    <phoneticPr fontId="2" type="noConversion"/>
  </si>
  <si>
    <t>감귤박물관</t>
  </si>
  <si>
    <t>제주특별자치도 서귀포시 효돈순환로 441</t>
    <phoneticPr fontId="2" type="noConversion"/>
  </si>
  <si>
    <t>064-760-6400</t>
    <phoneticPr fontId="2" type="noConversion"/>
  </si>
  <si>
    <t>2005.02.25</t>
    <phoneticPr fontId="2" type="noConversion"/>
  </si>
  <si>
    <t>2005.02.04</t>
    <phoneticPr fontId="2" type="noConversion"/>
  </si>
  <si>
    <t>제주-공립12-2005-01호</t>
    <phoneticPr fontId="2" type="noConversion"/>
  </si>
  <si>
    <t>http://culture.seogwipo.go.kr/citrus/</t>
    <phoneticPr fontId="2" type="noConversion"/>
  </si>
  <si>
    <t>문서 전적, 민구류</t>
    <phoneticPr fontId="2" type="noConversion"/>
  </si>
  <si>
    <t>제주도민 50%</t>
    <phoneticPr fontId="2" type="noConversion"/>
  </si>
  <si>
    <t>경로,장애우,국가보훈대상자 등</t>
    <phoneticPr fontId="2" type="noConversion"/>
  </si>
  <si>
    <t>김만덕기념관</t>
  </si>
  <si>
    <t>제주특별자치도 제주시 산지로 7</t>
    <phoneticPr fontId="2" type="noConversion"/>
  </si>
  <si>
    <t>064-759-6090</t>
    <phoneticPr fontId="2" type="noConversion"/>
  </si>
  <si>
    <t>2016.03.28</t>
  </si>
  <si>
    <t>제주-공립12-2016-03호</t>
    <phoneticPr fontId="2" type="noConversion"/>
  </si>
  <si>
    <t>www.mandukmuseum.or.kr</t>
    <phoneticPr fontId="2" type="noConversion"/>
  </si>
  <si>
    <t>고서,민속품,회화,사진 등</t>
    <phoneticPr fontId="2" type="noConversion"/>
  </si>
  <si>
    <t>설문대여성문화센터 여성역사문화전시관</t>
  </si>
  <si>
    <t>제주특별자치도 제주시 선덕로 8길12</t>
    <phoneticPr fontId="2" type="noConversion"/>
  </si>
  <si>
    <t>064-710-4246</t>
    <phoneticPr fontId="2" type="noConversion"/>
  </si>
  <si>
    <t>2010.01.13</t>
    <phoneticPr fontId="2" type="noConversion"/>
  </si>
  <si>
    <t>제주-공립21-2011-04호</t>
    <phoneticPr fontId="2" type="noConversion"/>
  </si>
  <si>
    <t>http://swcenter.jeju.go.kr</t>
    <phoneticPr fontId="2" type="noConversion"/>
  </si>
  <si>
    <t>여성생활사 자료 등</t>
    <phoneticPr fontId="2" type="noConversion"/>
  </si>
  <si>
    <t>제주4·3평화기념관</t>
  </si>
  <si>
    <t>제주특별자치도 제주시 명림로 430</t>
    <phoneticPr fontId="2" type="noConversion"/>
  </si>
  <si>
    <t>064-723-4301</t>
    <phoneticPr fontId="2" type="noConversion"/>
  </si>
  <si>
    <t>2008.03.28</t>
    <phoneticPr fontId="2" type="noConversion"/>
  </si>
  <si>
    <t>2010.11.18</t>
    <phoneticPr fontId="2" type="noConversion"/>
  </si>
  <si>
    <t>제주-공립12-2010-07호</t>
    <phoneticPr fontId="2" type="noConversion"/>
  </si>
  <si>
    <t>http://www.jeju43peace.or.kr/</t>
    <phoneticPr fontId="2" type="noConversion"/>
  </si>
  <si>
    <t>96(매점포함)</t>
    <phoneticPr fontId="2" type="noConversion"/>
  </si>
  <si>
    <t xml:space="preserve">유해발굴 유류품, 민구류 등 </t>
    <phoneticPr fontId="2" type="noConversion"/>
  </si>
  <si>
    <t>제주교육박물관</t>
  </si>
  <si>
    <t>제주특별자치도 제주시 오복4길 25(이도2동 539-14)</t>
    <phoneticPr fontId="2" type="noConversion"/>
  </si>
  <si>
    <t>064-720-9114</t>
    <phoneticPr fontId="2" type="noConversion"/>
  </si>
  <si>
    <t>1995.04.29</t>
    <phoneticPr fontId="2" type="noConversion"/>
  </si>
  <si>
    <t>1995.09.13</t>
    <phoneticPr fontId="2" type="noConversion"/>
  </si>
  <si>
    <t>제주-공립12-1995-01호</t>
    <phoneticPr fontId="2" type="noConversion"/>
  </si>
  <si>
    <t>www.jjemuseum.go.kr</t>
    <phoneticPr fontId="2" type="noConversion"/>
  </si>
  <si>
    <t>전적류, 교수학습자료, 문서류, 민속자료, 
시청각자료, 역사자료 등</t>
    <phoneticPr fontId="2" type="noConversion"/>
  </si>
  <si>
    <t>37,421건 38,979점</t>
    <phoneticPr fontId="2" type="noConversion"/>
  </si>
  <si>
    <t>효열록(孝烈錄) 등</t>
    <phoneticPr fontId="2" type="noConversion"/>
  </si>
  <si>
    <t>제주특별자치도 
유형문화재 3점</t>
    <phoneticPr fontId="2" type="noConversion"/>
  </si>
  <si>
    <t>9:00-18:00</t>
    <phoneticPr fontId="2" type="noConversion"/>
  </si>
  <si>
    <t>제주돌문화공원</t>
  </si>
  <si>
    <t>제주특별자치도 제주시 조천읍 남조로 2023</t>
    <phoneticPr fontId="2" type="noConversion"/>
  </si>
  <si>
    <t>064-710-7731</t>
  </si>
  <si>
    <t>2006.06.03</t>
    <phoneticPr fontId="2" type="noConversion"/>
  </si>
  <si>
    <t>2006.05.09</t>
    <phoneticPr fontId="2" type="noConversion"/>
  </si>
  <si>
    <t>제주-공립12-2006-05호</t>
    <phoneticPr fontId="2" type="noConversion"/>
  </si>
  <si>
    <t>www.jeju.go.kr/jejustonepark</t>
  </si>
  <si>
    <t>자연석, 도토, 목기류 등</t>
  </si>
  <si>
    <t>조록나무뿌리 형상물, 
돌하르방</t>
    <phoneticPr fontId="2" type="noConversion"/>
  </si>
  <si>
    <t>제주도 기념물 20점,
 제주도 민속문화재 1점</t>
    <phoneticPr fontId="2" type="noConversion"/>
  </si>
  <si>
    <t>온라인 구매시 단체 할인률 적용</t>
  </si>
  <si>
    <t>1. 국빈·외교사절단 및 그 수행원
2. 12세 이하인 사람(단체인 경우에는 인솔교사를 포함한다)
3. 65세 이상인 사람
4. 「장애인복지법」제2조에 따른 등록장애인, 장애등급 1급부터 3급까지 장애인과 동행하는 보호자 1명
5. 「국가유공자 등 예우 및 지원에 관한 법률」제67조 및 같은 법 시행령 제86조에 해당하는 사람
6. 「독립유공자예우에 관한 법률」제23조 및 같은 법 시행령 제15조에 해당하는 사람
7. 「제주4·3사건 진상규명 및 희생자 명예회복에 관한 특별법」에 따른 희생자
8. 「5·18민주유공자예우에 관한 법률」제59조 및 같은 법 시행령 제52조에 해당하는 사람
9. 「참전유공자예우에 관한 법률」제10조 및 같은 법 시행령 제12조에 해당하는 사람
10. 「국민기초생활보장법」에 따른 수급자
11. 공무수행을 위하여 출입하는 사람
12. 「제주특별자치도 명예도민증 수여 조례」에 따른 명예도민증 소지자(동행한 배우자와 직계 존속·비속을 포함한다)
13. 「의사상자 등 예우 및 지원에 관한 법률 시행령」 제17조의2에 따른 의사자 유족증이나 의상자증을 발급받은 사람. 다만, 의상자 중 부상등급이 1급 또는 2급에 해당하는 사람이 활동보조자와 동행하는 경우에는 그 활동보조자 중 1명을 포함한다. 
14. 「제주특별자치도 자원봉사활동 지원 조례」 제23조의2에 따라 감면액 이상의 자원봉사마리일지를 소지한 사람</t>
  </si>
  <si>
    <t>1. 국빈·외교사절단 및 그 수행원
2. 12세 이하인 사람(단체인 경우에는 인솔교사를 포함한다)
3. 65세 이상인 사람
4. 「장애인복지법」제2조에 따른 등록장애인, 장애등급 1급부터 3급까지 장애인과 동행하는 보호자 1명
5. 「국가유공자 등 예우 및 지원에 관한 법률」제67조 및 같은 법 시행령 제86조에 해당하는 사람
6. 「독립유공자예우에 관한 법률」제23조 및 같은 법 시행령 제15조에 해당하는 사람
7. 「제주4·3사건 진상규명 및 희생자 명예회복에 관한 특별법」에 따른 희생자
8. 「5·18민주유공자예우에 관한 법률」제59조 및 같은 법 시행령 제52조에 해당하는 사람
9. 「참전유공자예우에 관한 법률」제10조 및 같은 법 시행령 제12조에 해당하는 사람
10. 「국민기초생활보장법」에 따른 수급자
11. 공무수행을 위하여 출입하는 사람
12. 「제주특별자치도 명예도민증 수여 조례」에 따른 명예도민증 소지자(동행한 배우자와 직계 존속·비속을 포함한다)
13. 「의사상자 등 예우 및 지원에 관한 법률 시행령」 제17조의2에 따른 의사자 유족증이나 의상자증을 발급받은 사람. 다만, 의상자 중 부상등급이 1급 또는 2급에 해당하는 사람이 활동보조자와 동행하는 경우에는 그 활동보조자 중 1명을 포함한다. 
14. 「제주특별자치도 자원봉사활동 지원 조례」 제23조의2에 따라 감면액 이상의 자원봉사마리일지를 소지한 사람</t>
    <phoneticPr fontId="2" type="noConversion"/>
  </si>
  <si>
    <t>제주특별자치도 민속자연사박물관</t>
  </si>
  <si>
    <t>제주특별자치도 제주시 삼성로 40(일도이동)</t>
    <phoneticPr fontId="2" type="noConversion"/>
  </si>
  <si>
    <t>064-710-7707</t>
    <phoneticPr fontId="2" type="noConversion"/>
  </si>
  <si>
    <t>제주-공립12-1984-01호</t>
    <phoneticPr fontId="2" type="noConversion"/>
  </si>
  <si>
    <t>http://www.jeju.go.kr/museum/index.htm</t>
    <phoneticPr fontId="2" type="noConversion"/>
  </si>
  <si>
    <t>고서, 회화, 민속품, 자연사자료 등</t>
    <phoneticPr fontId="2" type="noConversion"/>
  </si>
  <si>
    <t>제주삼읍도총지도 등</t>
    <phoneticPr fontId="2" type="noConversion"/>
  </si>
  <si>
    <t>지방문화재 9점</t>
    <phoneticPr fontId="2" type="noConversion"/>
  </si>
  <si>
    <t>09:00~17:00</t>
    <phoneticPr fontId="2" type="noConversion"/>
  </si>
  <si>
    <t>도민할인</t>
    <phoneticPr fontId="2" type="noConversion"/>
  </si>
  <si>
    <t>1. 국빈이나 외교사절단과 그를 수행하는 사람
2. 12세 이하의 사람(단체인 경우에는 인솔교사를 포함한다)
3. 65세 이상의 사람(단, 내국인에 한한다.)
4. 박물관에 자료를 무상 기증하는 사람
5. 학술연구를 목적으로 출입하는 사람
6. 공무수행을 위하여 출입하는 사람
7. 「장애인복지법」제32조제1항에 따른 등록장애인과 동행하는 보조인 1명
8.「국가유공자 등 예우 및 지원에 관한 법률 시행령」제86조제1항에 해당하는 사람
9.「독립유공자 예우에 관한 법률」제23조 및 같은 법률 시행령 제15조에 해당하는 사람
10.「5·18민주유공자 예우에 관한 법률 시행령」제52조제1항에 해당하는 사람
11.「참전유공자 예우에 관한 법률」제5조에 따라 참전유공자로 등록된 사람
12.「고엽제후유의증 등 환자지원 및 단체설립에 관한 법률」제8조의3 각 호에 해당하는 사람
13.「특수임무유공자 예우 및 단체설립에 관한 법률 시행령」제58조에 해당하는 사람
14.「의사상자 등 예우 및 지원에 관한 법률 시행령」제17조의2제1항 각 호에 해당하는 사람
15.「제주4ㆍ3사건 진상규명 및 희생자 명예회복에 관한 특별법」제2조 제2호에 따른 희생자 및 제3호에 따른 유족
16.「제주특별자치도 병역명문가 예우 및 지원에 관한 조례」제2조제2호 및 제3호에 해당하는 사람
17.「국군포로의 송환 및 대우 등에 관한 법률」 제6조에 따라 등록된 사람
18. 그 밖에 도지사가 필요하다고 인정하는 사람</t>
    <phoneticPr fontId="2" type="noConversion"/>
  </si>
  <si>
    <t>해녀박물관</t>
  </si>
  <si>
    <t>제주특별자치도 제주시 구좌읍 해녀박물관길 26</t>
    <phoneticPr fontId="2" type="noConversion"/>
  </si>
  <si>
    <t>064-782-9898</t>
    <phoneticPr fontId="2" type="noConversion"/>
  </si>
  <si>
    <t>2006.06.09</t>
    <phoneticPr fontId="2" type="noConversion"/>
  </si>
  <si>
    <t>제주-공립12-2008-02호</t>
    <phoneticPr fontId="2" type="noConversion"/>
  </si>
  <si>
    <t>www.jeju.go.kr/haenyeo/index.htm</t>
  </si>
  <si>
    <t>금속, 목기, 사직 등 민속유물</t>
    <phoneticPr fontId="2" type="noConversion"/>
  </si>
  <si>
    <t>제주해녀의 물옷과 물질도구</t>
    <phoneticPr fontId="2" type="noConversion"/>
  </si>
  <si>
    <t>제주특별자치도 민속문화재 14점</t>
    <phoneticPr fontId="2" type="noConversion"/>
  </si>
  <si>
    <t>~24세 500
25세~ 1,100</t>
    <phoneticPr fontId="2" type="noConversion"/>
  </si>
  <si>
    <t>27.3~40</t>
    <phoneticPr fontId="2" type="noConversion"/>
  </si>
  <si>
    <t>도민할인 50</t>
    <phoneticPr fontId="2" type="noConversion"/>
  </si>
  <si>
    <t>1. 국빈· 외교사절단 및 그 수행자
2. 12세 이하인 어린이(단체인 경우에는 인솔교사를 포함한다)
3. 65세 이상인 사람
4. 박물관에 자료를 무상기증한 사람
5. 「장애인복지법」제32조에 따라 등록된 장애인 및 장애의 정도가 심한 장애인과 동행하는 보호자 1명
6. 「국가유공자 등 예우 및 지원에 관한 법률」제67조 및 같은 법 시행령 제86조에 해당하는 사람
7. 「독립유공자예우에 관한 법률」제23조 및 같은 법 시행령 제15조에  해당하는 사람
8. 「5·18민주유공자 예우에 관한 법률」제59조 및 같은 법 시행령 제52조에 해당하는 사람
9. 「참전유공자 예우 및 단체설립에 관한 법률」제10조 및 같은 법 시행령 제12조에 해당하는 사람
10. 「제주 4·3사건 진상규명 및 희생자 명예회복에 관한 특별법」에 따른 희생자 및 그 배우자와 직계 존·비속
11. 삭제&lt;2019.6.26.&gt;
12. 삭제&lt;2019.6.26.&gt;
13. 「고엽제후유의증 등 환자지원 및 단체설립에 관한 법률」제8조의3 및 같은 법 시행령 제10조의3에 해당하는 사람
14. 「특수임무유공자 예우 및 단체설립에 관한 법률」제74조 및 같은 법 시행령 제58조에 해당하는 사람
15.「의사상자 등 예우 및 지원에 관한 법률」제15조 및 같은 법 시행령 제17조의2에 해당하는 사람
16. 각 지자체가 발급하는 다자녀 우대카드 소지자 및 그 배우자와 직계 존·비속
17. 공무수행을 위하여 출입하는 사람
18. 학술연구를 목적으로 출입하는 사람
19. 「제주특별자치도 해녀 진료비 지원조례」에 따라 해녀증을 발급받은 사람으로서 그 소지자
20. 「제주특별자치도 명예도민증 수여 등에 관한 조례」에 따라 제주특별자치도 명예도민증을 수여 받은 사람으로서 그 소지자(동행하는 배우자 및 직계 존·비속을 포함한다)
21. 그 밖에 도지사가 공익상 특별히 필요하다고 인정하는 사람</t>
    <phoneticPr fontId="2" type="noConversion"/>
  </si>
  <si>
    <t>제주세계자연유산센터 세계유산전시관</t>
  </si>
  <si>
    <t>제주특별자치도 제주시 조천읍 선교로 569-36</t>
    <phoneticPr fontId="2" type="noConversion"/>
  </si>
  <si>
    <t>064-710-8997</t>
    <phoneticPr fontId="2" type="noConversion"/>
  </si>
  <si>
    <t>2012.09.04</t>
    <phoneticPr fontId="2" type="noConversion"/>
  </si>
  <si>
    <t>2017.06.05</t>
  </si>
  <si>
    <t>제주-공립21-2017-01호</t>
    <phoneticPr fontId="2" type="noConversion"/>
  </si>
  <si>
    <t>http://www.jeju.go.kr/wnhcenter/index.htm</t>
  </si>
  <si>
    <t>암석, 화석, 유화 등</t>
    <phoneticPr fontId="2" type="noConversion"/>
  </si>
  <si>
    <t>도민, 유공자, 공무수행자, 경로, 장애 등</t>
    <phoneticPr fontId="2" type="noConversion"/>
  </si>
  <si>
    <t>제주항일기념관</t>
    <phoneticPr fontId="2" type="noConversion"/>
  </si>
  <si>
    <t>제주특별자치도 제주시 조천읍 신북로 303</t>
    <phoneticPr fontId="2" type="noConversion"/>
  </si>
  <si>
    <t>064-783-2008</t>
    <phoneticPr fontId="2" type="noConversion"/>
  </si>
  <si>
    <t>1997.08.15</t>
    <phoneticPr fontId="2" type="noConversion"/>
  </si>
  <si>
    <t>2020.07.24</t>
    <phoneticPr fontId="2" type="noConversion"/>
  </si>
  <si>
    <t>제주-공립21-2020-01호</t>
    <phoneticPr fontId="2" type="noConversion"/>
  </si>
  <si>
    <t>http://www.jeju.go.kr/hangil/index.htm</t>
    <phoneticPr fontId="2" type="noConversion"/>
  </si>
  <si>
    <t>근현대 항일관련 유물(고문서, 군장 등)</t>
    <phoneticPr fontId="2" type="noConversion"/>
  </si>
  <si>
    <t>503건</t>
    <phoneticPr fontId="2" type="noConversion"/>
  </si>
  <si>
    <t>서복전시관</t>
    <phoneticPr fontId="2" type="noConversion"/>
  </si>
  <si>
    <t>제주특별자치도 서귀포시 칠십리로 156-8</t>
    <phoneticPr fontId="2" type="noConversion"/>
  </si>
  <si>
    <t>064-760-6361</t>
    <phoneticPr fontId="2" type="noConversion"/>
  </si>
  <si>
    <t>2003.09.06</t>
    <phoneticPr fontId="2" type="noConversion"/>
  </si>
  <si>
    <t>https://culture.seogwipo.go.kr/seobok/index.htm</t>
    <phoneticPr fontId="2" type="noConversion"/>
  </si>
  <si>
    <t>청동마차, 병마용, 모작품 등</t>
    <phoneticPr fontId="2" type="noConversion"/>
  </si>
  <si>
    <t>제주 삼양동 유적</t>
    <phoneticPr fontId="2" type="noConversion"/>
  </si>
  <si>
    <t>제주특별자치도 제주시 선사로2길 13</t>
    <phoneticPr fontId="2" type="noConversion"/>
  </si>
  <si>
    <t>064-710-6806</t>
    <phoneticPr fontId="2" type="noConversion"/>
  </si>
  <si>
    <t>2004.01.05</t>
    <phoneticPr fontId="2" type="noConversion"/>
  </si>
  <si>
    <t>http://www.jeju.go.kr/mokkwana/index.htm</t>
    <phoneticPr fontId="2" type="noConversion"/>
  </si>
  <si>
    <t>한국야구명예의전당</t>
    <phoneticPr fontId="2" type="noConversion"/>
  </si>
  <si>
    <t>제주특별자치도 서귀포시 중산간서로 97-1</t>
    <phoneticPr fontId="2" type="noConversion"/>
  </si>
  <si>
    <t>064-760-6412</t>
    <phoneticPr fontId="2" type="noConversion"/>
  </si>
  <si>
    <t>사진, 비디오, 트로피, 야구방망이, 야구공등</t>
    <phoneticPr fontId="2" type="noConversion"/>
  </si>
  <si>
    <t>일반30%할인, 청소년(9세~24세) 및 군인 16%할인</t>
    <phoneticPr fontId="2" type="noConversion"/>
  </si>
  <si>
    <t>도민, 경로, 장애우, 국가보훈대상자</t>
    <phoneticPr fontId="2" type="noConversion"/>
  </si>
  <si>
    <t>제주목 관아</t>
    <phoneticPr fontId="2" type="noConversion"/>
  </si>
  <si>
    <t>제주특별자치도 제주시 관덕로 25</t>
    <phoneticPr fontId="2" type="noConversion"/>
  </si>
  <si>
    <t>064-710-6711</t>
    <phoneticPr fontId="2" type="noConversion"/>
  </si>
  <si>
    <t>2003.01.22</t>
    <phoneticPr fontId="2" type="noConversion"/>
  </si>
  <si>
    <t>도민,경로,장애우,국가보훈대상자 등</t>
    <phoneticPr fontId="2" type="noConversion"/>
  </si>
  <si>
    <t>항몽유적지</t>
    <phoneticPr fontId="2" type="noConversion"/>
  </si>
  <si>
    <t>제주특별자치도 제주시 애월읍 항파두리로 50</t>
    <phoneticPr fontId="2" type="noConversion"/>
  </si>
  <si>
    <t>064-710-6721</t>
    <phoneticPr fontId="2" type="noConversion"/>
  </si>
  <si>
    <t>1984.02.25</t>
    <phoneticPr fontId="2" type="noConversion"/>
  </si>
  <si>
    <t>http://www.jeju.go.kr/hangpadori/index.htm</t>
    <phoneticPr fontId="2" type="noConversion"/>
  </si>
  <si>
    <t>구시물통,암기와,수기와,주측돌,분청사기고려청자파편</t>
    <phoneticPr fontId="2" type="noConversion"/>
  </si>
  <si>
    <t>한라산국립공원 산악박물관</t>
    <phoneticPr fontId="2" type="noConversion"/>
  </si>
  <si>
    <t>제주특별자치도 제주시 산록북로 588</t>
    <phoneticPr fontId="2" type="noConversion"/>
  </si>
  <si>
    <t>064-710-4637</t>
    <phoneticPr fontId="2" type="noConversion"/>
  </si>
  <si>
    <t>2019.05.10</t>
    <phoneticPr fontId="2" type="noConversion"/>
  </si>
  <si>
    <t>제주-공립12-2019-01호</t>
    <phoneticPr fontId="2" type="noConversion"/>
  </si>
  <si>
    <t>http://www.jeju.go.kr/hallasan/index.htm</t>
    <phoneticPr fontId="2" type="noConversion"/>
  </si>
  <si>
    <t>복합, 지류(등산용품, 산악서적 등)</t>
    <phoneticPr fontId="2" type="noConversion"/>
  </si>
  <si>
    <t>제주 공립 총계</t>
    <phoneticPr fontId="2" type="noConversion"/>
  </si>
  <si>
    <t>제주건강과 性 박물관</t>
  </si>
  <si>
    <t>제주특별자치도 서귀포시 안덕면 일주서로 1611</t>
    <phoneticPr fontId="2" type="noConversion"/>
  </si>
  <si>
    <t>064-792-5700</t>
    <phoneticPr fontId="2" type="noConversion"/>
  </si>
  <si>
    <t>제주-사립12-2006-06호</t>
    <phoneticPr fontId="2" type="noConversion"/>
  </si>
  <si>
    <t>www.sexmuseum.or.kr</t>
    <phoneticPr fontId="2" type="noConversion"/>
  </si>
  <si>
    <t>전시유물(실내), 조각상(실외)
전시관 액자, FRP조형물</t>
    <phoneticPr fontId="2" type="noConversion"/>
  </si>
  <si>
    <t xml:space="preserve">동절기09:00~18:00
하절기
09:00-19:00
여름성수기
09:00-20:00
</t>
    <phoneticPr fontId="2" type="noConversion"/>
  </si>
  <si>
    <t xml:space="preserve">동절기09:00~18:00
하절기
09:00-19:00
여름성수기
09:00-20:00
</t>
  </si>
  <si>
    <t>제주도민, 경로우대(65세이상),
장애인(1~3급)</t>
    <phoneticPr fontId="2" type="noConversion"/>
  </si>
  <si>
    <t>24개월미만 영아 동반이장가능</t>
    <phoneticPr fontId="2" type="noConversion"/>
  </si>
  <si>
    <t>테마공원 선녀와 나무꾼</t>
    <phoneticPr fontId="2" type="noConversion"/>
  </si>
  <si>
    <t>제주특별자치도 제주시 선교로 267</t>
    <phoneticPr fontId="2" type="noConversion"/>
  </si>
  <si>
    <t>064-784-9001</t>
    <phoneticPr fontId="2" type="noConversion"/>
  </si>
  <si>
    <t>2008.05.04</t>
    <phoneticPr fontId="2" type="noConversion"/>
  </si>
  <si>
    <t>2008.10.24</t>
    <phoneticPr fontId="2" type="noConversion"/>
  </si>
  <si>
    <t>제주-사립21-2008-05호</t>
    <phoneticPr fontId="2" type="noConversion"/>
  </si>
  <si>
    <t>http://www.namuggun.com</t>
    <phoneticPr fontId="2" type="noConversion"/>
  </si>
  <si>
    <t>금속, 의류, 민속품. 지류 등</t>
    <phoneticPr fontId="2" type="noConversion"/>
  </si>
  <si>
    <t>30
도민, 경로</t>
    <phoneticPr fontId="2" type="noConversion"/>
  </si>
  <si>
    <t>도민 30%</t>
    <phoneticPr fontId="2" type="noConversion"/>
  </si>
  <si>
    <t>넥슨컴퓨터박물관</t>
  </si>
  <si>
    <t>제주특별자치도 제주시 1100로 3198-8</t>
    <phoneticPr fontId="2" type="noConversion"/>
  </si>
  <si>
    <t>064-745-1994</t>
  </si>
  <si>
    <t>2013.07.27</t>
    <phoneticPr fontId="2" type="noConversion"/>
  </si>
  <si>
    <t>2013.07.26</t>
    <phoneticPr fontId="2" type="noConversion"/>
  </si>
  <si>
    <t>제주-사립12-2013-04호</t>
    <phoneticPr fontId="2" type="noConversion"/>
  </si>
  <si>
    <t>www.nexoncomputermuseum.org</t>
  </si>
  <si>
    <t>IT 기기, 소프트웨어</t>
  </si>
  <si>
    <t>제주도민, 경로자,군인, 장애인</t>
  </si>
  <si>
    <t>36개월 미만 어린이
장애인1-3급 보호자</t>
  </si>
  <si>
    <t>메이즈뮤지움</t>
  </si>
  <si>
    <t>제주특별자치도 제주시 구좌읍 비자림로 2134-47</t>
    <phoneticPr fontId="2" type="noConversion"/>
  </si>
  <si>
    <t>064-784-3838</t>
  </si>
  <si>
    <t>2011.05.24</t>
    <phoneticPr fontId="2" type="noConversion"/>
  </si>
  <si>
    <t>제주-사립12-2011-05호</t>
    <phoneticPr fontId="2" type="noConversion"/>
  </si>
  <si>
    <t>www.mazeland.co.kr</t>
    <phoneticPr fontId="2" type="noConversion"/>
  </si>
  <si>
    <t>근대유럽 퍼즐 및 중남미 민속유물</t>
  </si>
  <si>
    <t xml:space="preserve">장애인 55%  </t>
    <phoneticPr fontId="2" type="noConversion"/>
  </si>
  <si>
    <t>성직자, 평대리 주민</t>
    <phoneticPr fontId="2" type="noConversion"/>
  </si>
  <si>
    <t>방림원 식물원</t>
  </si>
  <si>
    <t>제주특별자치도 제주시 한경면 용금로 864</t>
    <phoneticPr fontId="2" type="noConversion"/>
  </si>
  <si>
    <t>064-773-0090</t>
    <phoneticPr fontId="2" type="noConversion"/>
  </si>
  <si>
    <t>2005.11.15</t>
  </si>
  <si>
    <t>제주-사립12-2005-03호</t>
    <phoneticPr fontId="2" type="noConversion"/>
  </si>
  <si>
    <t>www.banglimwon.com</t>
    <phoneticPr fontId="2" type="noConversion"/>
  </si>
  <si>
    <t>식물류</t>
    <phoneticPr fontId="2" type="noConversion"/>
  </si>
  <si>
    <t>09:00-17:00(11월-2월)     09:00-18:00(3월-10월)</t>
    <phoneticPr fontId="2" type="noConversion"/>
  </si>
  <si>
    <t>장애인, 국가유공자, 도민 6000</t>
    <phoneticPr fontId="2" type="noConversion"/>
  </si>
  <si>
    <t>본태박물관</t>
  </si>
  <si>
    <t>제주특별자치도 서귀포시 안덕면 산록남로792번길 69</t>
    <phoneticPr fontId="2" type="noConversion"/>
  </si>
  <si>
    <t>064-792-8108</t>
    <phoneticPr fontId="2" type="noConversion"/>
  </si>
  <si>
    <t>2012.11.03</t>
    <phoneticPr fontId="2" type="noConversion"/>
  </si>
  <si>
    <t>2012.11.29</t>
    <phoneticPr fontId="2" type="noConversion"/>
  </si>
  <si>
    <t>제주-사립12-2012-08호</t>
    <phoneticPr fontId="2" type="noConversion"/>
  </si>
  <si>
    <t>www.bontemuseum.com</t>
    <phoneticPr fontId="2" type="noConversion"/>
  </si>
  <si>
    <t>6회/1년</t>
    <phoneticPr fontId="2" type="noConversion"/>
  </si>
  <si>
    <t>민속 공예품, 현대 미술품 등</t>
    <phoneticPr fontId="2" type="noConversion"/>
  </si>
  <si>
    <t>15~55%</t>
    <phoneticPr fontId="2" type="noConversion"/>
  </si>
  <si>
    <t>제주도민
경로
복지
국가유공자
관광지 제휴
호텔 제휴</t>
    <phoneticPr fontId="2" type="noConversion"/>
  </si>
  <si>
    <t>만 36개월 미만
 본태 아카데미 및 평생회원
ICOM 회원 등</t>
    <phoneticPr fontId="2" type="noConversion"/>
  </si>
  <si>
    <t>생각하는 정원</t>
  </si>
  <si>
    <t>제주특별자치도 제주시 한경면 녹차분재로 675</t>
  </si>
  <si>
    <t>064-772-3701</t>
  </si>
  <si>
    <t>1992.07.30</t>
    <phoneticPr fontId="2" type="noConversion"/>
  </si>
  <si>
    <t>2006.03.24</t>
  </si>
  <si>
    <t>제주-사립15-2006-03호</t>
    <phoneticPr fontId="2" type="noConversion"/>
  </si>
  <si>
    <t>www.spiritedgarden.com</t>
  </si>
  <si>
    <t>식물과 괴석</t>
  </si>
  <si>
    <t>만 36개월 미만 영유아</t>
  </si>
  <si>
    <t>석부작 박물관</t>
  </si>
  <si>
    <t>제주특별자치도 서귀포시 일주동로 8941</t>
    <phoneticPr fontId="2" type="noConversion"/>
  </si>
  <si>
    <t>064-739-3331</t>
    <phoneticPr fontId="2" type="noConversion"/>
  </si>
  <si>
    <t>2007.09.03</t>
    <phoneticPr fontId="2" type="noConversion"/>
  </si>
  <si>
    <t>제주-사립21-2007-11호</t>
    <phoneticPr fontId="2" type="noConversion"/>
  </si>
  <si>
    <t>www.seokbujak.com</t>
    <phoneticPr fontId="2" type="noConversion"/>
  </si>
  <si>
    <t>석부작 ,분제 ,희귀식물,제주자연석작품</t>
    <phoneticPr fontId="2" type="noConversion"/>
  </si>
  <si>
    <t>30인 이상</t>
    <phoneticPr fontId="2" type="noConversion"/>
  </si>
  <si>
    <t>세계술박물관</t>
    <phoneticPr fontId="2" type="noConversion"/>
  </si>
  <si>
    <t>제주특별자치도 서귀포시 표선면 한마음초등로431</t>
    <phoneticPr fontId="2" type="noConversion"/>
  </si>
  <si>
    <t>064-787-9500</t>
    <phoneticPr fontId="2" type="noConversion"/>
  </si>
  <si>
    <t>2016.02.26</t>
    <phoneticPr fontId="2" type="noConversion"/>
  </si>
  <si>
    <t>제주-사립21-2016-01호</t>
    <phoneticPr fontId="2" type="noConversion"/>
  </si>
  <si>
    <t>www.worlm.co.kr</t>
    <phoneticPr fontId="2" type="noConversion"/>
  </si>
  <si>
    <t xml:space="preserve">금속, 토기, 유리 </t>
    <phoneticPr fontId="2" type="noConversion"/>
  </si>
  <si>
    <t>세계오지민속박물관(휴관)</t>
    <phoneticPr fontId="2" type="noConversion"/>
  </si>
  <si>
    <t>제주특별자치도 서귀포시 성산읍 서성일로 474</t>
    <phoneticPr fontId="2" type="noConversion"/>
  </si>
  <si>
    <t>064-784-6565</t>
    <phoneticPr fontId="2" type="noConversion"/>
  </si>
  <si>
    <t>2014.04.01</t>
    <phoneticPr fontId="2" type="noConversion"/>
  </si>
  <si>
    <t>2015.06.02</t>
  </si>
  <si>
    <t>제주-사립12-2015-05호</t>
    <phoneticPr fontId="2" type="noConversion"/>
  </si>
  <si>
    <t>www.theveniceland.com</t>
    <phoneticPr fontId="2" type="noConversion"/>
  </si>
  <si>
    <t>민속품, 조각, 가면 등</t>
    <phoneticPr fontId="2" type="noConversion"/>
  </si>
  <si>
    <t>세계자동차&amp;피아노박물관</t>
  </si>
  <si>
    <t>제주특별자치도 서귀포시 안덕면 중산간서로 1610</t>
    <phoneticPr fontId="2" type="noConversion"/>
  </si>
  <si>
    <t>064-792-3000</t>
    <phoneticPr fontId="2" type="noConversion"/>
  </si>
  <si>
    <t>2008.05.09</t>
    <phoneticPr fontId="2" type="noConversion"/>
  </si>
  <si>
    <t>제주-사립21-2008-03호</t>
    <phoneticPr fontId="2" type="noConversion"/>
  </si>
  <si>
    <t>www.koreaautomuseum.com</t>
  </si>
  <si>
    <t>자동차, 피아노</t>
    <phoneticPr fontId="2" type="noConversion"/>
  </si>
  <si>
    <t>11,000(원)</t>
    <phoneticPr fontId="2" type="noConversion"/>
  </si>
  <si>
    <t>모바일</t>
    <phoneticPr fontId="2" type="noConversion"/>
  </si>
  <si>
    <t>장애 어린이</t>
    <phoneticPr fontId="2" type="noConversion"/>
  </si>
  <si>
    <t>도민 유치원, 어린이집 (4,000원)</t>
    <phoneticPr fontId="2" type="noConversion"/>
  </si>
  <si>
    <t>세계조가비박물관</t>
  </si>
  <si>
    <t>제주특별자치도 서귀포시 태평로 284</t>
    <phoneticPr fontId="2" type="noConversion"/>
  </si>
  <si>
    <t>064-762-5551</t>
    <phoneticPr fontId="2" type="noConversion"/>
  </si>
  <si>
    <t>2011.02.24</t>
    <phoneticPr fontId="2" type="noConversion"/>
  </si>
  <si>
    <t>2011.08.02</t>
    <phoneticPr fontId="2" type="noConversion"/>
  </si>
  <si>
    <t>제주-사립21-2011-08호</t>
    <phoneticPr fontId="2" type="noConversion"/>
  </si>
  <si>
    <t>www.wsmuseum.co.kr</t>
    <phoneticPr fontId="2" type="noConversion"/>
  </si>
  <si>
    <t>조가비</t>
    <phoneticPr fontId="2" type="noConversion"/>
  </si>
  <si>
    <t>소인국테마파크 전시관</t>
  </si>
  <si>
    <t>제주특별자치도 서귀포시 중산간서로 1878</t>
    <phoneticPr fontId="2" type="noConversion"/>
  </si>
  <si>
    <t>064-793-5400</t>
    <phoneticPr fontId="2" type="noConversion"/>
  </si>
  <si>
    <t>2001.09.01</t>
    <phoneticPr fontId="2" type="noConversion"/>
  </si>
  <si>
    <t>2007.04.02</t>
  </si>
  <si>
    <t>제주-사립21-2007-03호</t>
    <phoneticPr fontId="2" type="noConversion"/>
  </si>
  <si>
    <t>www.soingook.com</t>
    <phoneticPr fontId="2" type="noConversion"/>
  </si>
  <si>
    <t>전시 조형물 등</t>
    <phoneticPr fontId="2" type="noConversion"/>
  </si>
  <si>
    <t>도민 할인</t>
    <phoneticPr fontId="2" type="noConversion"/>
  </si>
  <si>
    <t>아프리카박물관</t>
  </si>
  <si>
    <t>제주특별자치도 서귀포시 이어도로 49</t>
  </si>
  <si>
    <t>064-738-6565</t>
  </si>
  <si>
    <t>1998.11.19</t>
    <phoneticPr fontId="2" type="noConversion"/>
  </si>
  <si>
    <t>2005.05.06</t>
  </si>
  <si>
    <t>제주-사립12-2005-02호</t>
    <phoneticPr fontId="2" type="noConversion"/>
  </si>
  <si>
    <t>https://blog.naver.com/africanmuse</t>
  </si>
  <si>
    <t>가면, 조각상, 아프리카 의상 등</t>
  </si>
  <si>
    <t xml:space="preserve"> 제주도민, 장애인, 국가유공자, 국군 할인 적용</t>
  </si>
  <si>
    <t xml:space="preserve">36개월 미만 영유아 </t>
  </si>
  <si>
    <t>에코랜드</t>
  </si>
  <si>
    <t>제주특별자치도 제주시 조천읍 번영로 1278-169</t>
    <phoneticPr fontId="2" type="noConversion"/>
  </si>
  <si>
    <t>064-802-8054</t>
    <phoneticPr fontId="2" type="noConversion"/>
  </si>
  <si>
    <t>2010.10.20</t>
    <phoneticPr fontId="2" type="noConversion"/>
  </si>
  <si>
    <t>2013.01.08</t>
    <phoneticPr fontId="2" type="noConversion"/>
  </si>
  <si>
    <t>제주-사립15-2013-02호</t>
    <phoneticPr fontId="2" type="noConversion"/>
  </si>
  <si>
    <t>www.ecolandjeju.co.kr</t>
    <phoneticPr fontId="2" type="noConversion"/>
  </si>
  <si>
    <t>수목 및 화훼류</t>
    <phoneticPr fontId="2" type="noConversion"/>
  </si>
  <si>
    <t>08:30-17:30</t>
    <phoneticPr fontId="2" type="noConversion"/>
  </si>
  <si>
    <t>도민
25</t>
    <phoneticPr fontId="2" type="noConversion"/>
  </si>
  <si>
    <t>유공자는 어린이 요금적용</t>
    <phoneticPr fontId="2" type="noConversion"/>
  </si>
  <si>
    <t>여미지식물원</t>
  </si>
  <si>
    <t>제주특별자치도 서귀포시 중문관광로93</t>
    <phoneticPr fontId="2" type="noConversion"/>
  </si>
  <si>
    <t>064-735-1100</t>
    <phoneticPr fontId="2" type="noConversion"/>
  </si>
  <si>
    <t>제주-사립15-2006-02호</t>
    <phoneticPr fontId="2" type="noConversion"/>
  </si>
  <si>
    <t>www.yeomiji.or.kr</t>
    <phoneticPr fontId="2" type="noConversion"/>
  </si>
  <si>
    <t>유공자,장애인,도민,모바일이용</t>
    <phoneticPr fontId="2" type="noConversion"/>
  </si>
  <si>
    <t>0세~3세(36개월미만)</t>
    <phoneticPr fontId="2" type="noConversion"/>
  </si>
  <si>
    <t>이랜드뮤지엄</t>
  </si>
  <si>
    <t>제주특별자치도 제주시 한림해안로 530</t>
    <phoneticPr fontId="2" type="noConversion"/>
  </si>
  <si>
    <t>064-796-9600</t>
    <phoneticPr fontId="2" type="noConversion"/>
  </si>
  <si>
    <t>2015.06.30</t>
    <phoneticPr fontId="2" type="noConversion"/>
  </si>
  <si>
    <t>제주-사립21-2015-03호</t>
    <phoneticPr fontId="2" type="noConversion"/>
  </si>
  <si>
    <t>http://blog.naver.com/elandmuseum</t>
    <phoneticPr fontId="2" type="noConversion"/>
  </si>
  <si>
    <t>헐리우드 영화 의상 및 소품</t>
    <phoneticPr fontId="2" type="noConversion"/>
  </si>
  <si>
    <t>경로(65세 이상), 유아(36개월 미만), 장애인</t>
    <phoneticPr fontId="2" type="noConversion"/>
  </si>
  <si>
    <t>리조트 투숙객 무료</t>
    <phoneticPr fontId="2" type="noConversion"/>
  </si>
  <si>
    <t>일출랜드 식물원</t>
  </si>
  <si>
    <t>제주특별자치도 서귀포시 성산읍 중산간동로 4150-30</t>
    <phoneticPr fontId="2" type="noConversion"/>
  </si>
  <si>
    <t>064-784-2080</t>
  </si>
  <si>
    <t>2002.04.28</t>
    <phoneticPr fontId="2" type="noConversion"/>
  </si>
  <si>
    <t>2007.01.15</t>
  </si>
  <si>
    <t>제주-사립15-2007-01호</t>
    <phoneticPr fontId="2" type="noConversion"/>
  </si>
  <si>
    <t>www.ilchulland.com</t>
  </si>
  <si>
    <t>제주 토종 동백 등 500여종 60만본</t>
  </si>
  <si>
    <t>9:00-18:00</t>
  </si>
  <si>
    <t>장애, 군경, 제주도민 등</t>
  </si>
  <si>
    <t>제주민속촌</t>
  </si>
  <si>
    <t>제주특별자치도 서귀포시 표선면 631-34</t>
    <phoneticPr fontId="2" type="noConversion"/>
  </si>
  <si>
    <t>064-787-4501</t>
  </si>
  <si>
    <t>2010.04.13</t>
    <phoneticPr fontId="2" type="noConversion"/>
  </si>
  <si>
    <t>2001.04.13</t>
  </si>
  <si>
    <t>제주-사립12-2001-01호</t>
    <phoneticPr fontId="2" type="noConversion"/>
  </si>
  <si>
    <t>www.jejufolk.com</t>
  </si>
  <si>
    <t>민구류 등</t>
  </si>
  <si>
    <t>08:30-18:00</t>
  </si>
  <si>
    <t>제주도민할인, 프로모션, 제휴업체 등</t>
  </si>
  <si>
    <t>만 48개월 미만 유아, 국가보훈대상자, 기초수급자, 지역주민</t>
  </si>
  <si>
    <t>제주유리박물관</t>
  </si>
  <si>
    <t>제주특별자치도 서귀포시 중산간서로 1403</t>
    <phoneticPr fontId="2" type="noConversion"/>
  </si>
  <si>
    <t>064-792-6262</t>
    <phoneticPr fontId="2" type="noConversion"/>
  </si>
  <si>
    <t>2011.04.05</t>
    <phoneticPr fontId="2" type="noConversion"/>
  </si>
  <si>
    <t>2010.11.02</t>
  </si>
  <si>
    <t>제주-사립21-2010-06호</t>
    <phoneticPr fontId="2" type="noConversion"/>
  </si>
  <si>
    <t>www.glassmuseum.co.kr</t>
    <phoneticPr fontId="2" type="noConversion"/>
  </si>
  <si>
    <t>유리</t>
    <phoneticPr fontId="2" type="noConversion"/>
  </si>
  <si>
    <t>10:00-20:00</t>
    <phoneticPr fontId="2" type="noConversion"/>
  </si>
  <si>
    <t>문화누리카드 할인,경로할인, 유공자할인, 복지할인</t>
    <phoneticPr fontId="2" type="noConversion"/>
  </si>
  <si>
    <t>제주테디베어뮤지엄</t>
  </si>
  <si>
    <t>제주특별자치도 서귀포시 중문관광로 110번길 31</t>
    <phoneticPr fontId="2" type="noConversion"/>
  </si>
  <si>
    <t>064-738-7600</t>
    <phoneticPr fontId="2" type="noConversion"/>
  </si>
  <si>
    <t>2001.04.24</t>
    <phoneticPr fontId="2" type="noConversion"/>
  </si>
  <si>
    <t>제주-사립21-2001-03호</t>
    <phoneticPr fontId="2" type="noConversion"/>
  </si>
  <si>
    <t>www.teddybearmuseum.com</t>
    <phoneticPr fontId="2" type="noConversion"/>
  </si>
  <si>
    <t>antique teddy bear</t>
    <phoneticPr fontId="2" type="noConversion"/>
  </si>
  <si>
    <t>도민</t>
    <phoneticPr fontId="2" type="noConversion"/>
  </si>
  <si>
    <t>제주 허브동산</t>
  </si>
  <si>
    <t>제주특별자치도 서귀포시 표선면 돈오름로 170</t>
    <phoneticPr fontId="2" type="noConversion"/>
  </si>
  <si>
    <t>064-787-7362</t>
    <phoneticPr fontId="2" type="noConversion"/>
  </si>
  <si>
    <t>2009.07.15</t>
    <phoneticPr fontId="2" type="noConversion"/>
  </si>
  <si>
    <t>2009.07.15</t>
  </si>
  <si>
    <t>제주-사립15-2009-02호</t>
    <phoneticPr fontId="2" type="noConversion"/>
  </si>
  <si>
    <t>www.herbdongsan.com</t>
    <phoneticPr fontId="2" type="noConversion"/>
  </si>
  <si>
    <t>30회/1년</t>
    <phoneticPr fontId="2" type="noConversion"/>
  </si>
  <si>
    <t>허브, 나무, 꽃 등</t>
    <phoneticPr fontId="2" type="noConversion"/>
  </si>
  <si>
    <t>09:30-22:00</t>
    <phoneticPr fontId="2" type="noConversion"/>
  </si>
  <si>
    <t>제주도민,군경,복지,경로,국가유공자</t>
    <phoneticPr fontId="2" type="noConversion"/>
  </si>
  <si>
    <t>지역주민, 36개월 이하</t>
    <phoneticPr fontId="2" type="noConversion"/>
  </si>
  <si>
    <t>제주 공룡랜드 전시관</t>
  </si>
  <si>
    <t>제주특별자치도 제주시 애월읍 광령평화2길 1</t>
    <phoneticPr fontId="2" type="noConversion"/>
  </si>
  <si>
    <t>064-746-3060</t>
    <phoneticPr fontId="2" type="noConversion"/>
  </si>
  <si>
    <t>2007.07.23</t>
    <phoneticPr fontId="2" type="noConversion"/>
  </si>
  <si>
    <t>제주-사립21-2007-06호</t>
    <phoneticPr fontId="2" type="noConversion"/>
  </si>
  <si>
    <t>http://jdpark.kr</t>
    <phoneticPr fontId="2" type="noConversion"/>
  </si>
  <si>
    <t>광물, 공룡화석 등</t>
    <phoneticPr fontId="2" type="noConversion"/>
  </si>
  <si>
    <t>09:00-18:30</t>
    <phoneticPr fontId="2" type="noConversion"/>
  </si>
  <si>
    <t>군경,유공자,장애,제주도민 등</t>
    <phoneticPr fontId="2" type="noConversion"/>
  </si>
  <si>
    <t>제주</t>
    <phoneticPr fontId="24" type="noConversion"/>
  </si>
  <si>
    <t>제주시</t>
    <phoneticPr fontId="24" type="noConversion"/>
  </si>
  <si>
    <t>사립</t>
    <phoneticPr fontId="24" type="noConversion"/>
  </si>
  <si>
    <t>2종</t>
    <phoneticPr fontId="24" type="noConversion"/>
  </si>
  <si>
    <t xml:space="preserve"> 세계미니어처 전시관</t>
  </si>
  <si>
    <t>제주특별자치도 제주시 조천읍 비자림로606</t>
    <phoneticPr fontId="24" type="noConversion"/>
  </si>
  <si>
    <t>064-782-7720</t>
    <phoneticPr fontId="24" type="noConversion"/>
  </si>
  <si>
    <t>2001.06.21</t>
    <phoneticPr fontId="24" type="noConversion"/>
  </si>
  <si>
    <t>제주-사립21-2006-04호</t>
    <phoneticPr fontId="24" type="noConversion"/>
  </si>
  <si>
    <t>www.jejucentralpark.com</t>
    <phoneticPr fontId="24" type="noConversion"/>
  </si>
  <si>
    <t>FRP. 마블</t>
    <phoneticPr fontId="24" type="noConversion"/>
  </si>
  <si>
    <t>20, 50</t>
    <phoneticPr fontId="24" type="noConversion"/>
  </si>
  <si>
    <t>국가유공자,징애우, 군경,
경로,제주도민 등 20%</t>
    <phoneticPr fontId="24" type="noConversion"/>
  </si>
  <si>
    <t>6월~8월(3개월)파크무료개방</t>
    <phoneticPr fontId="2" type="noConversion"/>
  </si>
  <si>
    <t>제주아이스뮤지엄 종합전시관</t>
  </si>
  <si>
    <t>제주특별자치도 제주시 은수길 69</t>
    <phoneticPr fontId="2" type="noConversion"/>
  </si>
  <si>
    <t>064-742-3700</t>
    <phoneticPr fontId="2" type="noConversion"/>
  </si>
  <si>
    <t>2012.07.15</t>
    <phoneticPr fontId="2" type="noConversion"/>
  </si>
  <si>
    <t>2012.09.28</t>
    <phoneticPr fontId="2" type="noConversion"/>
  </si>
  <si>
    <t>제주-사립21-2012-06호</t>
    <phoneticPr fontId="2" type="noConversion"/>
  </si>
  <si>
    <t>www.jejuicemuseum.com</t>
    <phoneticPr fontId="2" type="noConversion"/>
  </si>
  <si>
    <t>그림, 얼음조각,  인형, 조각 등</t>
    <phoneticPr fontId="2" type="noConversion"/>
  </si>
  <si>
    <t>08:30-21:00</t>
    <phoneticPr fontId="2" type="noConversion"/>
  </si>
  <si>
    <t>장애인,  경로우대</t>
    <phoneticPr fontId="2" type="noConversion"/>
  </si>
  <si>
    <t>국가보훈대상자, 기초수급자</t>
    <phoneticPr fontId="2" type="noConversion"/>
  </si>
  <si>
    <t>제주옹기박물관</t>
  </si>
  <si>
    <t>제주특별자치도 서귀포시 대정읍 무영로 254번길3-1</t>
    <phoneticPr fontId="2" type="noConversion"/>
  </si>
  <si>
    <t>064-792-7955</t>
  </si>
  <si>
    <t>2010.11.27</t>
    <phoneticPr fontId="2" type="noConversion"/>
  </si>
  <si>
    <t>2010.05.28</t>
  </si>
  <si>
    <t>제주-사립21-2010-03호</t>
    <phoneticPr fontId="2" type="noConversion"/>
  </si>
  <si>
    <t>cafe.daum.net/jejuonggigul</t>
  </si>
  <si>
    <t>옹기, 도자기, 기와, 민속품</t>
  </si>
  <si>
    <t>제주커피박물관바움</t>
  </si>
  <si>
    <t>제주특별자치도 서귀포시 성산읍 서성일로 1168번길 89-17</t>
    <phoneticPr fontId="2" type="noConversion"/>
  </si>
  <si>
    <t>064-784-2255</t>
    <phoneticPr fontId="2" type="noConversion"/>
  </si>
  <si>
    <t>2016.02.26</t>
  </si>
  <si>
    <t>제주-사립12-2016-02호</t>
    <phoneticPr fontId="2" type="noConversion"/>
  </si>
  <si>
    <t>www.jejubaum.com</t>
    <phoneticPr fontId="2" type="noConversion"/>
  </si>
  <si>
    <t>09:30-18:30</t>
    <phoneticPr fontId="2" type="noConversion"/>
  </si>
  <si>
    <t>편의시설이용시 박물관이용무료</t>
    <phoneticPr fontId="2" type="noConversion"/>
  </si>
  <si>
    <t>제주항공우주박물관</t>
    <phoneticPr fontId="2" type="noConversion"/>
  </si>
  <si>
    <t>제주특별자치도 서귀포시 안덕면 녹차분재로 218</t>
    <phoneticPr fontId="2" type="noConversion"/>
  </si>
  <si>
    <t>064-800-2000</t>
    <phoneticPr fontId="2" type="noConversion"/>
  </si>
  <si>
    <t>2014.04.24</t>
    <phoneticPr fontId="2" type="noConversion"/>
  </si>
  <si>
    <t>2014.04.21</t>
    <phoneticPr fontId="2" type="noConversion"/>
  </si>
  <si>
    <t>제주-사립11-2014-01호</t>
    <phoneticPr fontId="2" type="noConversion"/>
  </si>
  <si>
    <t>www.jdc-jam.com</t>
    <phoneticPr fontId="2" type="noConversion"/>
  </si>
  <si>
    <t>공군 항공기, 공군 역사 유물, 운석 유물 등</t>
    <phoneticPr fontId="2" type="noConversion"/>
  </si>
  <si>
    <t>연2회 이상</t>
    <phoneticPr fontId="2" type="noConversion"/>
  </si>
  <si>
    <t xml:space="preserve">군경, 복지, 경로, 국가유공자
</t>
    <phoneticPr fontId="2" type="noConversion"/>
  </si>
  <si>
    <t>제주해양동물박물관</t>
  </si>
  <si>
    <t>제주특별자치도 서귀포시 성산읍 서성일로 689-21</t>
    <phoneticPr fontId="2" type="noConversion"/>
  </si>
  <si>
    <t>064-782-3711</t>
    <phoneticPr fontId="2" type="noConversion"/>
  </si>
  <si>
    <t>2017.09.19</t>
    <phoneticPr fontId="2" type="noConversion"/>
  </si>
  <si>
    <t>2018.04.26</t>
  </si>
  <si>
    <t>제주-사립12-2018-03호</t>
    <phoneticPr fontId="2" type="noConversion"/>
  </si>
  <si>
    <t>www.jejumarineanimal.com</t>
    <phoneticPr fontId="2" type="noConversion"/>
  </si>
  <si>
    <t>해양동물 표본</t>
    <phoneticPr fontId="2" type="noConversion"/>
  </si>
  <si>
    <t>조안베어뮤지엄</t>
  </si>
  <si>
    <t>제주특별자치도 서귀포시 대포로113</t>
    <phoneticPr fontId="2" type="noConversion"/>
  </si>
  <si>
    <t>064-739-1024</t>
  </si>
  <si>
    <t>2008.08.15</t>
    <phoneticPr fontId="10" type="noConversion"/>
  </si>
  <si>
    <t>2008.12.30</t>
  </si>
  <si>
    <t>제주-사립21-2008-10호</t>
    <phoneticPr fontId="2" type="noConversion"/>
  </si>
  <si>
    <t>www.joanneteddybear.com</t>
  </si>
  <si>
    <t>테디베어</t>
  </si>
  <si>
    <t>제주도민,장애인,경로</t>
    <phoneticPr fontId="10" type="noConversion"/>
  </si>
  <si>
    <t>지역주민, 36개월 미만,국가유공자</t>
    <phoneticPr fontId="2" type="noConversion"/>
  </si>
  <si>
    <t>초콜릿박물관</t>
  </si>
  <si>
    <t>제주특별자치도 서귀포시 대정읍 일주서로3000번길144</t>
    <phoneticPr fontId="2" type="noConversion"/>
  </si>
  <si>
    <t>064-792-3121</t>
    <phoneticPr fontId="2" type="noConversion"/>
  </si>
  <si>
    <t>2002.05.04</t>
    <phoneticPr fontId="2" type="noConversion"/>
  </si>
  <si>
    <t>제주-사립21-2010-04호</t>
    <phoneticPr fontId="2" type="noConversion"/>
  </si>
  <si>
    <t>www.chocolatemuseum.org</t>
    <phoneticPr fontId="2" type="noConversion"/>
  </si>
  <si>
    <t>남미 민속 공예품</t>
    <phoneticPr fontId="2" type="noConversion"/>
  </si>
  <si>
    <t>10:30-17:00
(동절기)
10:30-18:00
(하절기)</t>
    <phoneticPr fontId="2" type="noConversion"/>
  </si>
  <si>
    <t>대정읍 주민</t>
    <phoneticPr fontId="2" type="noConversion"/>
  </si>
  <si>
    <t>경로, 장애인</t>
    <phoneticPr fontId="2" type="noConversion"/>
  </si>
  <si>
    <t>카멜리아힐</t>
  </si>
  <si>
    <t>제주특별자치도 서귀포시 안덕면 병악로 166</t>
    <phoneticPr fontId="2" type="noConversion"/>
  </si>
  <si>
    <t>064-792-0088</t>
  </si>
  <si>
    <t>2010.02.19</t>
    <phoneticPr fontId="2" type="noConversion"/>
  </si>
  <si>
    <t>2010.02.19</t>
  </si>
  <si>
    <t>제주-사립15-2010-02호</t>
    <phoneticPr fontId="2" type="noConversion"/>
  </si>
  <si>
    <t>www.camelliahill.co.kr</t>
  </si>
  <si>
    <t>08:30-17:00</t>
  </si>
  <si>
    <t>도민할인</t>
  </si>
  <si>
    <t>테지움사파리</t>
  </si>
  <si>
    <t>제주특별자치도 제주시 애월읍 평화로 2159</t>
    <phoneticPr fontId="2" type="noConversion"/>
  </si>
  <si>
    <t>064-799-4820</t>
    <phoneticPr fontId="2" type="noConversion"/>
  </si>
  <si>
    <t>2008.07.15</t>
    <phoneticPr fontId="2" type="noConversion"/>
  </si>
  <si>
    <t>2009.12.14</t>
  </si>
  <si>
    <t>제주-사립21-2009-03호</t>
    <phoneticPr fontId="2" type="noConversion"/>
  </si>
  <si>
    <t>www.teseum.net</t>
    <phoneticPr fontId="2" type="noConversion"/>
  </si>
  <si>
    <t>1회/년</t>
    <phoneticPr fontId="2" type="noConversion"/>
  </si>
  <si>
    <t>작품테디베어</t>
    <phoneticPr fontId="2" type="noConversion"/>
  </si>
  <si>
    <t>08:30-19:00</t>
    <phoneticPr fontId="2" type="noConversion"/>
  </si>
  <si>
    <t>경로/장애/국가유공자 57.1%
지역주민43.8%</t>
    <phoneticPr fontId="2" type="noConversion"/>
  </si>
  <si>
    <t>토이파크 뮤지엄</t>
  </si>
  <si>
    <t>제주특별자치도 서귀포시 안덕면 동광로 267-7</t>
    <phoneticPr fontId="2" type="noConversion"/>
  </si>
  <si>
    <t>064-794-0333</t>
    <phoneticPr fontId="2" type="noConversion"/>
  </si>
  <si>
    <t>2011.06.14</t>
    <phoneticPr fontId="2" type="noConversion"/>
  </si>
  <si>
    <t>2018.02.01</t>
  </si>
  <si>
    <t>제주-사립21-2018-01호</t>
    <phoneticPr fontId="2" type="noConversion"/>
  </si>
  <si>
    <t>www.toypark.withmedia.kr</t>
    <phoneticPr fontId="2" type="noConversion"/>
  </si>
  <si>
    <t>장난감,인형</t>
    <phoneticPr fontId="2" type="noConversion"/>
  </si>
  <si>
    <t>09:00-20:00</t>
    <phoneticPr fontId="2" type="noConversion"/>
  </si>
  <si>
    <t>5,000(원)</t>
    <phoneticPr fontId="2" type="noConversion"/>
  </si>
  <si>
    <t>65세 이상 장애우</t>
    <phoneticPr fontId="2" type="noConversion"/>
  </si>
  <si>
    <t>30개월 미만</t>
    <phoneticPr fontId="2" type="noConversion"/>
  </si>
  <si>
    <t>피규어 뮤지엄제주</t>
  </si>
  <si>
    <t>제주특별자치도 서귀포시 안덕면 한창로 243</t>
    <phoneticPr fontId="2" type="noConversion"/>
  </si>
  <si>
    <t>064-792-2244</t>
    <phoneticPr fontId="2" type="noConversion"/>
  </si>
  <si>
    <t>2017.09.28</t>
    <phoneticPr fontId="2" type="noConversion"/>
  </si>
  <si>
    <t>제주-사립21-2018-02호</t>
    <phoneticPr fontId="2" type="noConversion"/>
  </si>
  <si>
    <t>www.figurejeju.com</t>
    <phoneticPr fontId="2" type="noConversion"/>
  </si>
  <si>
    <t>피규어</t>
    <phoneticPr fontId="2" type="noConversion"/>
  </si>
  <si>
    <t>20명 이상 단체 2000원 할인</t>
    <phoneticPr fontId="2" type="noConversion"/>
  </si>
  <si>
    <t>만 24개월 이하 유아</t>
    <phoneticPr fontId="2" type="noConversion"/>
  </si>
  <si>
    <t>한림공원</t>
  </si>
  <si>
    <t>제주특별자치도 제주시 한림읍 한림로 300</t>
    <phoneticPr fontId="24" type="noConversion"/>
  </si>
  <si>
    <t>064-796-0001</t>
    <phoneticPr fontId="24" type="noConversion"/>
  </si>
  <si>
    <t>1986.07.01</t>
    <phoneticPr fontId="24" type="noConversion"/>
  </si>
  <si>
    <t>2007.12.20</t>
    <phoneticPr fontId="2" type="noConversion"/>
  </si>
  <si>
    <t>제주-사립15-2007-13호</t>
  </si>
  <si>
    <t>www.hallimpark.com</t>
    <phoneticPr fontId="24" type="noConversion"/>
  </si>
  <si>
    <t>식물 400</t>
  </si>
  <si>
    <t>식물</t>
    <phoneticPr fontId="10" type="noConversion"/>
  </si>
  <si>
    <t>천연기념물제236호
제주한림용암동굴지대</t>
    <phoneticPr fontId="24" type="noConversion"/>
  </si>
  <si>
    <t>30인 이상
17%</t>
    <phoneticPr fontId="24" type="noConversion"/>
  </si>
  <si>
    <t>장애인,
유공자
17%</t>
    <phoneticPr fontId="24" type="noConversion"/>
  </si>
  <si>
    <t>지역주민 17%</t>
    <phoneticPr fontId="24" type="noConversion"/>
  </si>
  <si>
    <t>국빈, 외교사절, 현역 사병</t>
    <phoneticPr fontId="24" type="noConversion"/>
  </si>
  <si>
    <t>헬로키티아일랜드</t>
  </si>
  <si>
    <t>제주특별자치도 서귀포시 안덕면 한창로 340</t>
    <phoneticPr fontId="2" type="noConversion"/>
  </si>
  <si>
    <t>064-792-6114</t>
    <phoneticPr fontId="2" type="noConversion"/>
  </si>
  <si>
    <t>2014.01.01</t>
    <phoneticPr fontId="2" type="noConversion"/>
  </si>
  <si>
    <t>제주-사립12-2015-04호</t>
    <phoneticPr fontId="2" type="noConversion"/>
  </si>
  <si>
    <t>www.hellokittyisland.co.kr</t>
  </si>
  <si>
    <t>인형, 지갑외 전시작품, 미술작품</t>
    <phoneticPr fontId="2" type="noConversion"/>
  </si>
  <si>
    <t>1월 1일 돼지띠 무료입장
장애인, 군경, 도민 할인입장</t>
    <phoneticPr fontId="2" type="noConversion"/>
  </si>
  <si>
    <t>1월 1일 해당년도 띠별 무료입장
5월 8일 경노우대 무료입장
메이크어위시 재단과 협약 무료입장</t>
    <phoneticPr fontId="2" type="noConversion"/>
  </si>
  <si>
    <t xml:space="preserve">휴애리 </t>
  </si>
  <si>
    <t>제주특별자치도 서귀포시 남원읍 신례동로256</t>
    <phoneticPr fontId="2" type="noConversion"/>
  </si>
  <si>
    <t>064-732-2114</t>
    <phoneticPr fontId="2" type="noConversion"/>
  </si>
  <si>
    <t>제주-사립15-2010-01호</t>
    <phoneticPr fontId="2" type="noConversion"/>
  </si>
  <si>
    <t>http//hueree.com</t>
    <phoneticPr fontId="2" type="noConversion"/>
  </si>
  <si>
    <t>식물(진달래과),회화조각 도자기</t>
    <phoneticPr fontId="2" type="noConversion"/>
  </si>
  <si>
    <t>진달래93과,</t>
    <phoneticPr fontId="2" type="noConversion"/>
  </si>
  <si>
    <t>식물(진달래과 93과 237종)</t>
    <phoneticPr fontId="2" type="noConversion"/>
  </si>
  <si>
    <t>SOS박물관(휴관)</t>
    <phoneticPr fontId="2" type="noConversion"/>
  </si>
  <si>
    <t>제주특별자치도 서귀포시 월드컵로 31</t>
    <phoneticPr fontId="2" type="noConversion"/>
  </si>
  <si>
    <t>064-739-7707</t>
    <phoneticPr fontId="2" type="noConversion"/>
  </si>
  <si>
    <t>2012.08.17</t>
    <phoneticPr fontId="2" type="noConversion"/>
  </si>
  <si>
    <t>제주-사립21-2012-04호</t>
    <phoneticPr fontId="2" type="noConversion"/>
  </si>
  <si>
    <t>제주평화박물관(휴관)</t>
    <phoneticPr fontId="2" type="noConversion"/>
  </si>
  <si>
    <t>제주특별자치도 제주시 한경면 청수서5길 63</t>
    <phoneticPr fontId="2" type="noConversion"/>
  </si>
  <si>
    <t>064-772-2500</t>
  </si>
  <si>
    <t>2004.04.29</t>
    <phoneticPr fontId="2" type="noConversion"/>
  </si>
  <si>
    <t>제주-사립12-2004-01호</t>
    <phoneticPr fontId="2" type="noConversion"/>
  </si>
  <si>
    <t>보석앤화석박물관(휴관)</t>
    <phoneticPr fontId="2" type="noConversion"/>
  </si>
  <si>
    <t>제주특별자치도 서귀포시 표선면 하천리 357-1</t>
    <phoneticPr fontId="2" type="noConversion"/>
  </si>
  <si>
    <t>064-787-7831</t>
  </si>
  <si>
    <t>2008..02.29</t>
    <phoneticPr fontId="2" type="noConversion"/>
  </si>
  <si>
    <t>제주-사립12-2008-01호</t>
    <phoneticPr fontId="2" type="noConversion"/>
  </si>
  <si>
    <t>그리스신화박물관</t>
    <phoneticPr fontId="2" type="noConversion"/>
  </si>
  <si>
    <t>제주특별자치도 제주시 한림읍 광산로 942</t>
    <phoneticPr fontId="2" type="noConversion"/>
  </si>
  <si>
    <t>064-773-5800</t>
    <phoneticPr fontId="2" type="noConversion"/>
  </si>
  <si>
    <t>2012.02.07</t>
    <phoneticPr fontId="2" type="noConversion"/>
  </si>
  <si>
    <t>제주-사립12-2012-05호</t>
    <phoneticPr fontId="2" type="noConversion"/>
  </si>
  <si>
    <t>www.greekmythology.co.kr</t>
    <phoneticPr fontId="2" type="noConversion"/>
  </si>
  <si>
    <t>대리석조각류, 회화류, 도자기점토류, 천동투구류, 은동합금류, 사암류</t>
    <phoneticPr fontId="2" type="noConversion"/>
  </si>
  <si>
    <t>경로,장애,유공자</t>
    <phoneticPr fontId="2" type="noConversion"/>
  </si>
  <si>
    <t>SN박물관</t>
    <phoneticPr fontId="2" type="noConversion"/>
  </si>
  <si>
    <t>제주특별자치도 제주시 구좌읍 금백조로 930</t>
    <phoneticPr fontId="2" type="noConversion"/>
  </si>
  <si>
    <t>064-784-0930</t>
    <phoneticPr fontId="2" type="noConversion"/>
  </si>
  <si>
    <t>2013.01.10</t>
    <phoneticPr fontId="2" type="noConversion"/>
  </si>
  <si>
    <t>제주-사립12-2020-02호</t>
    <phoneticPr fontId="2" type="noConversion"/>
  </si>
  <si>
    <t>http://www.snoopygarden.com/</t>
    <phoneticPr fontId="2" type="noConversion"/>
  </si>
  <si>
    <t xml:space="preserve"> O</t>
  </si>
  <si>
    <t xml:space="preserve">
1.피규어류
기능이 없는 장식용 물품
20신문류
신문 일괄
3.간행물류
도서, 잡지 등 
4.빈티지상품
2000넌 이전 제작된 상품
5.상품류
2000년 이후 제작된 상품
6.음반류 
음반(音盤)은 음을 기록한 매체
7.기타
위의 분류에 포함되지 않는 모든 유물</t>
    <phoneticPr fontId="2" type="noConversion"/>
  </si>
  <si>
    <t>182건</t>
    <phoneticPr fontId="2" type="noConversion"/>
  </si>
  <si>
    <t>421점</t>
    <phoneticPr fontId="2" type="noConversion"/>
  </si>
  <si>
    <t>동절기
09:00-18:00
하절기
09:00-19:00</t>
    <phoneticPr fontId="2" type="noConversion"/>
  </si>
  <si>
    <t>제주도민, 경로 30%
장애인/국가유공자 50%</t>
    <phoneticPr fontId="2" type="noConversion"/>
  </si>
  <si>
    <t>얼리버드, 아침동백만나기 20%
인더레인 20%
마감할인 50%</t>
    <phoneticPr fontId="2" type="noConversion"/>
  </si>
  <si>
    <t>송당주민 무료입장</t>
    <phoneticPr fontId="2" type="noConversion"/>
  </si>
  <si>
    <t>예나르 공예박물관</t>
    <phoneticPr fontId="2" type="noConversion"/>
  </si>
  <si>
    <t>제주특별자치도 제주시 한경면 저지리 2114-60</t>
    <phoneticPr fontId="2" type="noConversion"/>
  </si>
  <si>
    <t>064-772-4281</t>
  </si>
  <si>
    <t>2020.10.24</t>
    <phoneticPr fontId="2" type="noConversion"/>
  </si>
  <si>
    <t>2020.10.08</t>
    <phoneticPr fontId="2" type="noConversion"/>
  </si>
  <si>
    <t>제주-사립12-2020-03호</t>
    <phoneticPr fontId="2" type="noConversion"/>
  </si>
  <si>
    <t>jejucraft-mu blog.naver.com</t>
    <phoneticPr fontId="2" type="noConversion"/>
  </si>
  <si>
    <t>3회</t>
    <phoneticPr fontId="2" type="noConversion"/>
  </si>
  <si>
    <t>민속공예품류
반닫이, 찬장, 궤, 농, 식기,
소목도구, 옹기, 죽제품, 등</t>
    <phoneticPr fontId="2" type="noConversion"/>
  </si>
  <si>
    <t>500여건
(등록유물 196건))</t>
    <phoneticPr fontId="2" type="noConversion"/>
  </si>
  <si>
    <t>미등록(예정)</t>
    <phoneticPr fontId="2" type="noConversion"/>
  </si>
  <si>
    <t>60여점</t>
    <phoneticPr fontId="2" type="noConversion"/>
  </si>
  <si>
    <t>유굥자, 장애인,도민, 모바일이용</t>
    <phoneticPr fontId="2" type="noConversion"/>
  </si>
  <si>
    <t>0세~3세 (36개월)</t>
    <phoneticPr fontId="2" type="noConversion"/>
  </si>
  <si>
    <t>제주 사립 총계</t>
    <phoneticPr fontId="2" type="noConversion"/>
  </si>
  <si>
    <t>제주대학교박물관</t>
    <phoneticPr fontId="2" type="noConversion"/>
  </si>
  <si>
    <t>제주특별자치도 제주시 제주대학로 102</t>
    <phoneticPr fontId="2" type="noConversion"/>
  </si>
  <si>
    <t>064-754-2243</t>
    <phoneticPr fontId="2" type="noConversion"/>
  </si>
  <si>
    <t>1967.03.20</t>
    <phoneticPr fontId="2" type="noConversion"/>
  </si>
  <si>
    <t>제주-대학11-2001-02호</t>
    <phoneticPr fontId="2" type="noConversion"/>
  </si>
  <si>
    <t>http://museum.jejunu.ac.kr/</t>
    <phoneticPr fontId="2" type="noConversion"/>
  </si>
  <si>
    <t>민속품, 고문서, 전적류, 서화 등</t>
    <phoneticPr fontId="2" type="noConversion"/>
  </si>
  <si>
    <t>내왓당 무신도</t>
    <phoneticPr fontId="2" type="noConversion"/>
  </si>
  <si>
    <t>국가중요민속문화재(10점)</t>
    <phoneticPr fontId="2" type="noConversion"/>
  </si>
  <si>
    <t>제주 대학 총계</t>
    <phoneticPr fontId="2" type="noConversion"/>
  </si>
  <si>
    <t>제주 총계</t>
    <phoneticPr fontId="2" type="noConversion"/>
  </si>
  <si>
    <t>4. 미술관 운영 현황</t>
    <phoneticPr fontId="2" type="noConversion"/>
  </si>
  <si>
    <t>4. 소장자료 현황</t>
    <phoneticPr fontId="2" type="noConversion"/>
  </si>
  <si>
    <t>미술관명</t>
    <phoneticPr fontId="2" type="noConversion"/>
  </si>
  <si>
    <t>미술관 주소</t>
    <phoneticPr fontId="2" type="noConversion"/>
  </si>
  <si>
    <t>운영프로그램
(반드시 종류의 개수 작성)</t>
    <phoneticPr fontId="2" type="noConversion"/>
  </si>
  <si>
    <t>조사/연구</t>
  </si>
  <si>
    <t>해외교류</t>
    <phoneticPr fontId="2" type="noConversion"/>
  </si>
  <si>
    <t>등록/
미등록</t>
    <phoneticPr fontId="2" type="noConversion"/>
  </si>
  <si>
    <t>(A+B)
전시실
면적합계
(㎡)</t>
    <phoneticPr fontId="2" type="noConversion"/>
  </si>
  <si>
    <t>조사연구
보고서
발간횟수
(연0회)</t>
    <phoneticPr fontId="2" type="noConversion"/>
  </si>
  <si>
    <t>외부 발표횟수
(연0회)</t>
    <phoneticPr fontId="2" type="noConversion"/>
  </si>
  <si>
    <t>해외
박물관
MOU
체결현황
(0개국
  0개소)</t>
    <phoneticPr fontId="2" type="noConversion"/>
  </si>
  <si>
    <t>공무원
(일반직, 전문계약직,
 별정직 등)</t>
    <phoneticPr fontId="2" type="noConversion"/>
  </si>
  <si>
    <t>일반
직원</t>
    <phoneticPr fontId="2" type="noConversion"/>
  </si>
  <si>
    <t>과천시</t>
    <phoneticPr fontId="2" type="noConversion"/>
  </si>
  <si>
    <t>등록</t>
    <phoneticPr fontId="2" type="noConversion"/>
  </si>
  <si>
    <t>국립현대미술관(과천관)</t>
    <phoneticPr fontId="2" type="noConversion"/>
  </si>
  <si>
    <t>경기도 과천시 광명로 313</t>
    <phoneticPr fontId="10" type="noConversion"/>
  </si>
  <si>
    <t>02-2188-6114</t>
    <phoneticPr fontId="10" type="noConversion"/>
  </si>
  <si>
    <t>1986.08.25</t>
    <phoneticPr fontId="10" type="noConversion"/>
  </si>
  <si>
    <t>국립13-2017-07호</t>
  </si>
  <si>
    <t>www.mmca.go.kr, 
www.facebook.com/MMCAKorea, www.instagram.com/MMCAKorea, 
www.twitter.com/MMCAKOREA, www.youtube.com/MMCAKorea, tv.naver.com/mmca</t>
  </si>
  <si>
    <t>163대/5,787㎡</t>
    <phoneticPr fontId="2" type="noConversion"/>
  </si>
  <si>
    <t>소장품: 한국화, 회화, 뉴미디어 등(3관 전체)</t>
    <phoneticPr fontId="2" type="noConversion"/>
  </si>
  <si>
    <t>8,782(4관 전체)</t>
    <phoneticPr fontId="2" type="noConversion"/>
  </si>
  <si>
    <t>한국화, 회화 등</t>
  </si>
  <si>
    <t>등록문화재 5점(4관 전체)</t>
    <phoneticPr fontId="2" type="noConversion"/>
  </si>
  <si>
    <t>41(3관 전체)</t>
  </si>
  <si>
    <t>10(3관 전체)</t>
  </si>
  <si>
    <t>14(3관 전체)</t>
  </si>
  <si>
    <t>17(3관 전체)</t>
  </si>
  <si>
    <t>연1회(4관 전체)</t>
    <phoneticPr fontId="2" type="noConversion"/>
  </si>
  <si>
    <t>화, 수, 목, 금, 토, 일
10:00 -18:00</t>
    <phoneticPr fontId="2" type="noConversion"/>
  </si>
  <si>
    <t>기획전시별 별도 책정
(2,000원~3,000원 수준)</t>
  </si>
  <si>
    <t>20~50</t>
  </si>
  <si>
    <t xml:space="preserve">현대카드 플래티넘 회원 50% (동반 1인 포함, 월5회, 해당 카드결제 시)
아시아나클럽 일반회원 20% (카드제시자에 한함)
CJone 회원 50% 할인(앱) </t>
  </si>
  <si>
    <t>1.일반
만24세 이하 또는 만65세 이상
대학생
국가유공자·독립유공자(유공자증 소지시 본인 및 동반가족)
국가유공자·독립유공자 유족증 소지자
미술관에 미술작품 등의 자료 기증자(기증자 카드 소지시 본인 및 동반가족) 
국립현대미술관 유료회원
박물관·미술관 학예사 자격 취득자
예술인패스 소지자
ICOM(국제박물관협의회)카드 소지자
학생인솔교사 및 관광안내사(사전예약 단체에 한함)
장애인 및 동행보호자
기초수급 대상자 및 차상위 계층(증명서 제시자에 한함)
2.제휴사
현대카드 프리미엄 회원 (동반 1인 포함, 월5회, 해당 카드 결제시)
아시아나클럽 우수회원 카드(카드제시자에 한함
3.매월 마지막 수요일 문화가 있는 날</t>
    <phoneticPr fontId="2" type="noConversion"/>
  </si>
  <si>
    <t>64(4관 전체)</t>
    <phoneticPr fontId="2" type="noConversion"/>
  </si>
  <si>
    <t>10(4관 전체)</t>
  </si>
  <si>
    <t>54(4관 전체)</t>
    <phoneticPr fontId="2" type="noConversion"/>
  </si>
  <si>
    <t>11(4관 전체)</t>
    <phoneticPr fontId="2" type="noConversion"/>
  </si>
  <si>
    <t>73(4관 전체)</t>
    <phoneticPr fontId="2" type="noConversion"/>
  </si>
  <si>
    <t>409(4관전체)</t>
    <phoneticPr fontId="2" type="noConversion"/>
  </si>
  <si>
    <t>83(4관전체)</t>
    <phoneticPr fontId="2" type="noConversion"/>
  </si>
  <si>
    <t>국립현대미술관(서울관)</t>
    <phoneticPr fontId="2" type="noConversion"/>
  </si>
  <si>
    <t>서울특별시 종로구 삼청로 30</t>
    <phoneticPr fontId="10" type="noConversion"/>
  </si>
  <si>
    <t>02-3701-9500</t>
    <phoneticPr fontId="10" type="noConversion"/>
  </si>
  <si>
    <t>2013.11.12</t>
    <phoneticPr fontId="10" type="noConversion"/>
  </si>
  <si>
    <t>국립13-2017-08호</t>
  </si>
  <si>
    <t>www.mmca.go.kr, www.facebook.com/MMCAKorea, 
www.instagram.com/MMCAKorea, www.twitter.com/MMCAKOREA, 
www.youtube.com/MMCAKorea, tv.naver.com/mmca</t>
  </si>
  <si>
    <t>384대/13,045㎡</t>
    <phoneticPr fontId="2" type="noConversion"/>
  </si>
  <si>
    <t>월, 화, 목, 금, 일 10:00 ~ 18:00
수, 토: 10:00 ~ 21:00</t>
  </si>
  <si>
    <t>4000(통합권)</t>
  </si>
  <si>
    <t>1.일반
만24세 이하 또는 만65세 이상
대학생
국가유공자·독립유공자(유공자증 소지시 본인 및 동반가족)
국가유공자·독립유공자 유족증 소지자
미술관에 미술작품 등의 자료 기증자(기증자 카드 소지시 본인 및 동반가족) 
국립현대미술관 유료회원
박물관·미술관 학예사 자격 취득자
예술인패스 소지자
ICOM(국제박물관협의회)카드 소지자
학생인솔교사 및 관광안내사(사전예약 단체에 한함)
장애인 및 동행보호자
기초수급 대상자 및 차상위 계층(증명서 제시자에 한함)
2.제휴사
현대카드 프리미엄 회원 (동반 1인 포함, 월5회, 해당 카드 결제시)
아시아나클럽 우수회원 카드(카드제시자에 한함
3.매월 마지막 수요일 문화가 있는 날</t>
  </si>
  <si>
    <t>국립현대미술관(덕수궁관)</t>
    <phoneticPr fontId="2" type="noConversion"/>
  </si>
  <si>
    <t>서울특별시 중구 세종대로 99</t>
    <phoneticPr fontId="10" type="noConversion"/>
  </si>
  <si>
    <t>02-2022-0600</t>
    <phoneticPr fontId="10" type="noConversion"/>
  </si>
  <si>
    <t>1998.12.01</t>
    <phoneticPr fontId="10" type="noConversion"/>
  </si>
  <si>
    <t>국립13-2017-09호</t>
  </si>
  <si>
    <t>www.mmca.go.kr, www.facebook.com/MMCAKorea, 
www.instagram.com/MMCAKorea, www.twitter.com/MMCAKOREA,
 www.youtube.com/MMCAKorea, tv.naver.com/mmca</t>
  </si>
  <si>
    <t>화, 목, 금, 일 10:00 ~ 18:00
수, 토: 10:00 ~ 21:00</t>
  </si>
  <si>
    <t>기획전시별 별도 책정
(2,000원~3,000원 수준)
* 덕수궁 입장료 제외</t>
  </si>
  <si>
    <t>국립현대미술관 미술품수장센터(청주관)</t>
    <phoneticPr fontId="2" type="noConversion"/>
  </si>
  <si>
    <t>충청북도 청주시 청원구 상당로 314</t>
    <phoneticPr fontId="2" type="noConversion"/>
  </si>
  <si>
    <t>043-261-1400</t>
    <phoneticPr fontId="2" type="noConversion"/>
  </si>
  <si>
    <t>소장품: 조각, 공예, 서예, 사진 등</t>
  </si>
  <si>
    <t>10:00 -18:00</t>
  </si>
  <si>
    <t>겸재정선미술관</t>
    <phoneticPr fontId="2" type="noConversion"/>
  </si>
  <si>
    <t>서울특별시 강서구 양천로47길 36</t>
    <phoneticPr fontId="2" type="noConversion"/>
  </si>
  <si>
    <t>02-2659-2206</t>
    <phoneticPr fontId="2" type="noConversion"/>
  </si>
  <si>
    <t>2009.04.23</t>
    <phoneticPr fontId="2" type="noConversion"/>
  </si>
  <si>
    <t>2014.02.14</t>
    <phoneticPr fontId="2" type="noConversion"/>
  </si>
  <si>
    <t>서울-공립13-2014-03호</t>
    <phoneticPr fontId="2" type="noConversion"/>
  </si>
  <si>
    <t>www.gjjs.or.kr</t>
    <phoneticPr fontId="2" type="noConversion"/>
  </si>
  <si>
    <t>26/825.56</t>
    <phoneticPr fontId="2" type="noConversion"/>
  </si>
  <si>
    <t>고서화, 전적류, 현대회화 등</t>
    <phoneticPr fontId="2" type="noConversion"/>
  </si>
  <si>
    <t>연0회</t>
    <phoneticPr fontId="2" type="noConversion"/>
  </si>
  <si>
    <t>허준박물관-겸재정선미술관 통합관람권(35%), 문화가 있는 날 야간 무료입장 등</t>
    <phoneticPr fontId="2" type="noConversion"/>
  </si>
  <si>
    <t>미취학 6세이하, 65세이상 어르신,
장애인, 국가유공자, 독립유공자, 장애인 보호자, 다둥이행복카드 소지자, 투표확인증 제출자 등</t>
    <phoneticPr fontId="2" type="noConversion"/>
  </si>
  <si>
    <t>관악구</t>
    <phoneticPr fontId="2" type="noConversion"/>
  </si>
  <si>
    <t>남서울미술관</t>
    <phoneticPr fontId="2" type="noConversion"/>
  </si>
  <si>
    <t>서울특별시 관악구 남부순환로 2476</t>
    <phoneticPr fontId="2" type="noConversion"/>
  </si>
  <si>
    <t>02-598-6245</t>
    <phoneticPr fontId="2" type="noConversion"/>
  </si>
  <si>
    <t>2005.03.11</t>
    <phoneticPr fontId="2" type="noConversion"/>
  </si>
  <si>
    <t>서울-공립13-2005-01호</t>
    <phoneticPr fontId="2" type="noConversion"/>
  </si>
  <si>
    <t>https://sema.eseoul.go.kr</t>
    <phoneticPr fontId="2" type="noConversion"/>
  </si>
  <si>
    <t>서울시립미술관</t>
    <phoneticPr fontId="2" type="noConversion"/>
  </si>
  <si>
    <t>서울특별시 중구 덕수궁길 61(서소문동 37)</t>
    <phoneticPr fontId="2" type="noConversion"/>
  </si>
  <si>
    <t>02-2124-8800</t>
    <phoneticPr fontId="2" type="noConversion"/>
  </si>
  <si>
    <t>1988.08.19</t>
    <phoneticPr fontId="2" type="noConversion"/>
  </si>
  <si>
    <t>1999.03.15</t>
    <phoneticPr fontId="2" type="noConversion"/>
  </si>
  <si>
    <t>서울-공립13-1999-01호</t>
    <phoneticPr fontId="2" type="noConversion"/>
  </si>
  <si>
    <t>회화,한국화,사진,조각,설치,뉴미디어 등</t>
    <phoneticPr fontId="2" type="noConversion"/>
  </si>
  <si>
    <t>10:00-19:00
10:00-18:00</t>
    <phoneticPr fontId="2" type="noConversion"/>
  </si>
  <si>
    <t>성북구립미술관</t>
    <phoneticPr fontId="2" type="noConversion"/>
  </si>
  <si>
    <t>서울특별시 성북구 성북로 134</t>
    <phoneticPr fontId="2" type="noConversion"/>
  </si>
  <si>
    <t>02-6925-5011</t>
  </si>
  <si>
    <t xml:space="preserve"> 2009.11.29</t>
    <phoneticPr fontId="2" type="noConversion"/>
  </si>
  <si>
    <t>2010.12.29</t>
    <phoneticPr fontId="2" type="noConversion"/>
  </si>
  <si>
    <t>서울-공립21-2010-07호</t>
  </si>
  <si>
    <t xml:space="preserve">http://sma.sbculture.or.kr/, 
https://www.facebook.com/seongbukmuseum
</t>
  </si>
  <si>
    <t>회화(서양화, 동양화, 드로잉), 조각 등</t>
    <phoneticPr fontId="2" type="noConversion"/>
  </si>
  <si>
    <t>10:00 -18:00</t>
    <phoneticPr fontId="2" type="noConversion"/>
  </si>
  <si>
    <t>종로구립 박노수미술관</t>
    <phoneticPr fontId="2" type="noConversion"/>
  </si>
  <si>
    <t>서울특별시 종로구 옥인1길 34</t>
    <phoneticPr fontId="2" type="noConversion"/>
  </si>
  <si>
    <t>02-2148-4171</t>
    <phoneticPr fontId="2" type="noConversion"/>
  </si>
  <si>
    <t>2013.09.11</t>
    <phoneticPr fontId="2" type="noConversion"/>
  </si>
  <si>
    <t>2013.08.13</t>
    <phoneticPr fontId="2" type="noConversion"/>
  </si>
  <si>
    <t>서울-공립13-2013-07호</t>
    <phoneticPr fontId="2" type="noConversion"/>
  </si>
  <si>
    <t>https://www.jfac.or.kr/site/main/content/parkns01</t>
  </si>
  <si>
    <t>평면화, 고가구, 도자기, 수석, 드로잉 등</t>
    <phoneticPr fontId="2" type="noConversion"/>
  </si>
  <si>
    <t>1800 (19~24세 1800원, 25세~ 3000원)</t>
  </si>
  <si>
    <t>40 (어른 40, 청소년 33, 어린이 50)</t>
  </si>
  <si>
    <t>종로구민(50% 할인), 한복착용(50% 할인), 문화가 있는 날(50% 할인)</t>
  </si>
  <si>
    <t>국빈·외교사절단 및 수행자, 6세 이하 어린이, 만 65세 이상, 장애인 및 보호자, 국가유공자와 그 유족 또는 가족, 기초수급자, 다둥이행복카드 소지자 및 가족, 종로구 명예구민, 연구 및 공무수행</t>
  </si>
  <si>
    <t>종로구립 고희동미술관</t>
  </si>
  <si>
    <t>서울특별시 종로구 창덕궁5길 40</t>
    <phoneticPr fontId="2" type="noConversion"/>
  </si>
  <si>
    <t>02-741-8424</t>
  </si>
  <si>
    <t>2012.11.23</t>
    <phoneticPr fontId="2" type="noConversion"/>
  </si>
  <si>
    <t>서울-공립21-2017-04호</t>
  </si>
  <si>
    <t>https://www.jfac.or.kr/site/main/home</t>
  </si>
  <si>
    <t>회화, 도자기, 민속품 등</t>
  </si>
  <si>
    <t>DDP디자인뮤지엄</t>
    <phoneticPr fontId="2" type="noConversion"/>
  </si>
  <si>
    <t>서울특별시 중구 을지로 281</t>
    <phoneticPr fontId="2" type="noConversion"/>
  </si>
  <si>
    <t>02-2153-0001</t>
    <phoneticPr fontId="2" type="noConversion"/>
  </si>
  <si>
    <t>2020.02.17</t>
    <phoneticPr fontId="2" type="noConversion"/>
  </si>
  <si>
    <t>서울-공립13-2020-01호</t>
    <phoneticPr fontId="2" type="noConversion"/>
  </si>
  <si>
    <t>www.ddp.or.kr</t>
    <phoneticPr fontId="2" type="noConversion"/>
  </si>
  <si>
    <t>디자인제품, 포스터, 서적, LP 등</t>
    <phoneticPr fontId="2" type="noConversion"/>
  </si>
  <si>
    <t>12:00 - 21:00(갤러리문)
10:00~19:00(디자인박물관)</t>
    <phoneticPr fontId="2" type="noConversion"/>
  </si>
  <si>
    <t>12:00 - 21:00(갤러리문)
10:00~21:00(디자인박물관/금,토)</t>
    <phoneticPr fontId="2" type="noConversion"/>
  </si>
  <si>
    <t>63아트</t>
  </si>
  <si>
    <t>서울특별시 영등포구 63로 50</t>
    <phoneticPr fontId="2" type="noConversion"/>
  </si>
  <si>
    <t>02-789-5101</t>
  </si>
  <si>
    <t>서울-사립13-2008-13호</t>
    <phoneticPr fontId="2" type="noConversion"/>
  </si>
  <si>
    <t>www.63art.co.kr</t>
    <phoneticPr fontId="2" type="noConversion"/>
  </si>
  <si>
    <t>미술작품 등</t>
    <phoneticPr fontId="2" type="noConversion"/>
  </si>
  <si>
    <t>10:00~22:00</t>
    <phoneticPr fontId="2" type="noConversion"/>
  </si>
  <si>
    <t>JCC아트센터</t>
    <phoneticPr fontId="2" type="noConversion"/>
  </si>
  <si>
    <t>서울특별시 종로구 창경궁로35길 29</t>
    <phoneticPr fontId="2" type="noConversion"/>
  </si>
  <si>
    <t>02-2183-7373~4</t>
    <phoneticPr fontId="2" type="noConversion"/>
  </si>
  <si>
    <t>2015.10.27</t>
    <phoneticPr fontId="2" type="noConversion"/>
  </si>
  <si>
    <t>2016.02.22</t>
    <phoneticPr fontId="2" type="noConversion"/>
  </si>
  <si>
    <t>서울-사립21-2016-01호</t>
    <phoneticPr fontId="2" type="noConversion"/>
  </si>
  <si>
    <t>http://www.jeijcc.org/</t>
    <phoneticPr fontId="2" type="noConversion"/>
  </si>
  <si>
    <t>평면, 입체, 서예, 공예 등</t>
    <phoneticPr fontId="2" type="noConversion"/>
  </si>
  <si>
    <t>10-17
또는 10-18</t>
    <phoneticPr fontId="2" type="noConversion"/>
  </si>
  <si>
    <t>K현대미술관</t>
    <phoneticPr fontId="2" type="noConversion"/>
  </si>
  <si>
    <t>서울특별시 강남구 선릉로 807</t>
    <phoneticPr fontId="2" type="noConversion"/>
  </si>
  <si>
    <t>02-2138-0952</t>
    <phoneticPr fontId="2" type="noConversion"/>
  </si>
  <si>
    <t>2017.05.26</t>
    <phoneticPr fontId="2" type="noConversion"/>
  </si>
  <si>
    <t>서울-사립21-2017-02호</t>
  </si>
  <si>
    <t>.www.kmcaseoul.org</t>
    <phoneticPr fontId="2" type="noConversion"/>
  </si>
  <si>
    <t>회화, 목기 등</t>
    <phoneticPr fontId="2" type="noConversion"/>
  </si>
  <si>
    <t>10:00 -19:00</t>
    <phoneticPr fontId="2" type="noConversion"/>
  </si>
  <si>
    <t>10:00 -19:00</t>
  </si>
  <si>
    <t>등록</t>
  </si>
  <si>
    <t>OCI미술관</t>
  </si>
  <si>
    <t>서울특별시 종로구 우정국로 45-14</t>
    <phoneticPr fontId="2" type="noConversion"/>
  </si>
  <si>
    <t>02-734-0440</t>
  </si>
  <si>
    <t>서울-사립13-2011-03호</t>
  </si>
  <si>
    <t>www.ocimuseum.org</t>
  </si>
  <si>
    <t>회화 등</t>
  </si>
  <si>
    <t>백자청화운현명만자문병</t>
  </si>
  <si>
    <t>서울시 유형문화재 1점</t>
  </si>
  <si>
    <t>1개국
1개소</t>
  </si>
  <si>
    <t>10:00-18:00
(수요일 10:00-21:00)</t>
  </si>
  <si>
    <t>예술인패스</t>
  </si>
  <si>
    <t>금호미술관</t>
  </si>
  <si>
    <t>서울특별시 종로구 삼청로 18</t>
    <phoneticPr fontId="2" type="noConversion"/>
  </si>
  <si>
    <t>02-720-5114</t>
  </si>
  <si>
    <t>서울-사립13-1996-02호</t>
    <phoneticPr fontId="2" type="noConversion"/>
  </si>
  <si>
    <t>http://www.kumhomuseum.com/</t>
    <phoneticPr fontId="2" type="noConversion"/>
  </si>
  <si>
    <t xml:space="preserve">회화, 사진, 조각 등 </t>
    <phoneticPr fontId="2" type="noConversion"/>
  </si>
  <si>
    <t>문화의 날(50%) 할인 / 전시에 따라 변동</t>
    <phoneticPr fontId="2" type="noConversion"/>
  </si>
  <si>
    <t>김세중미술관</t>
    <phoneticPr fontId="2" type="noConversion"/>
  </si>
  <si>
    <t>서울특별시 용산구 효창원로 70길 35</t>
    <phoneticPr fontId="2" type="noConversion"/>
  </si>
  <si>
    <t>02-717-5129</t>
    <phoneticPr fontId="2" type="noConversion"/>
  </si>
  <si>
    <t>2017.12.12</t>
    <phoneticPr fontId="2" type="noConversion"/>
  </si>
  <si>
    <t>서울-사립21-2017-07호</t>
  </si>
  <si>
    <t>www.kimsechoong.com</t>
    <phoneticPr fontId="2" type="noConversion"/>
  </si>
  <si>
    <t xml:space="preserve">조각, 서양화, 동양화, 서예 등 </t>
    <phoneticPr fontId="2" type="noConversion"/>
  </si>
  <si>
    <t>김 골롬바와 아녜스 자매</t>
    <phoneticPr fontId="2" type="noConversion"/>
  </si>
  <si>
    <t>10:00 - 17:00</t>
    <phoneticPr fontId="2" type="noConversion"/>
  </si>
  <si>
    <t>대림미술관</t>
    <phoneticPr fontId="2" type="noConversion"/>
  </si>
  <si>
    <t>서울특별시 종로구 자하문로 4길 21</t>
    <phoneticPr fontId="2" type="noConversion"/>
  </si>
  <si>
    <t>02-720-0667</t>
  </si>
  <si>
    <t>1996.05.21</t>
  </si>
  <si>
    <t>서울-사립13-1996-03호</t>
  </si>
  <si>
    <t>http://www.daelimmuseum.org/index.do</t>
    <phoneticPr fontId="2" type="noConversion"/>
  </si>
  <si>
    <t>20~40</t>
    <phoneticPr fontId="2" type="noConversion"/>
  </si>
  <si>
    <t>회원, 문화의 날, 복지 및 경로 : 20%</t>
    <phoneticPr fontId="2" type="noConversion"/>
  </si>
  <si>
    <t xml:space="preserve">만 36개월 미만 유아, 
문화소외 아동, 청소년 (단체 예약시)
전시 재관람 방문객 </t>
    <phoneticPr fontId="2" type="noConversion"/>
  </si>
  <si>
    <t>디뮤지엄(대림미술관 분관)</t>
    <phoneticPr fontId="2" type="noConversion"/>
  </si>
  <si>
    <t>서울특별시 용산구 독서당로 29길 5-6</t>
    <phoneticPr fontId="2" type="noConversion"/>
  </si>
  <si>
    <t>02-796-8166~9</t>
  </si>
  <si>
    <t>2015.09.01</t>
  </si>
  <si>
    <t>2017.03.22</t>
  </si>
  <si>
    <t>밀알미술관</t>
  </si>
  <si>
    <t>서울특별시 강남구 일원로 90</t>
    <phoneticPr fontId="2" type="noConversion"/>
  </si>
  <si>
    <t>02-3412-0061</t>
  </si>
  <si>
    <t>서울-사립13-1999-05호</t>
    <phoneticPr fontId="2" type="noConversion"/>
  </si>
  <si>
    <t>www.milalmuseum.or.kr</t>
    <phoneticPr fontId="2" type="noConversion"/>
  </si>
  <si>
    <t xml:space="preserve">회화 </t>
    <phoneticPr fontId="2" type="noConversion"/>
  </si>
  <si>
    <t>9:30-17:00</t>
    <phoneticPr fontId="2" type="noConversion"/>
  </si>
  <si>
    <t>사비나미술관</t>
    <phoneticPr fontId="2" type="noConversion"/>
  </si>
  <si>
    <t>서울특별시 은평구 진관 1로 93</t>
    <phoneticPr fontId="2" type="noConversion"/>
  </si>
  <si>
    <t>02-736-4371</t>
  </si>
  <si>
    <t>2002.07.16</t>
    <phoneticPr fontId="2" type="noConversion"/>
  </si>
  <si>
    <t>서울-사립13-2002-04호</t>
    <phoneticPr fontId="2" type="noConversion"/>
  </si>
  <si>
    <t>www.savinamuseum.com</t>
    <phoneticPr fontId="2" type="noConversion"/>
  </si>
  <si>
    <t>현대미술작품(회화, 조각, 드로잉, 미디어아트 등)</t>
  </si>
  <si>
    <t>1개국 
1개소</t>
  </si>
  <si>
    <t>09:30-18:30</t>
  </si>
  <si>
    <t>부분</t>
    <phoneticPr fontId="2" type="noConversion"/>
  </si>
  <si>
    <t>20인이상 1,000원할인</t>
  </si>
  <si>
    <t>65세이상 경로, 장애우(동반1인), 국가유공자 50%할인
은평구지역주민 1,000원할인</t>
  </si>
  <si>
    <t>36개월 이하 유아, 특별전</t>
    <phoneticPr fontId="2" type="noConversion"/>
  </si>
  <si>
    <t>삼성미술관 Leeum</t>
    <phoneticPr fontId="2" type="noConversion"/>
  </si>
  <si>
    <t>서울특별시 용산구 이태원로55길 60-16</t>
    <phoneticPr fontId="2" type="noConversion"/>
  </si>
  <si>
    <t>02-2014-6900</t>
    <phoneticPr fontId="2" type="noConversion"/>
  </si>
  <si>
    <t>2004.10.13</t>
    <phoneticPr fontId="2" type="noConversion"/>
  </si>
  <si>
    <t>2004.12.06</t>
    <phoneticPr fontId="2" type="noConversion"/>
  </si>
  <si>
    <t>서울-사립13-2004-07호</t>
    <phoneticPr fontId="2" type="noConversion"/>
  </si>
  <si>
    <t>www.leeum.org</t>
    <phoneticPr fontId="2" type="noConversion"/>
  </si>
  <si>
    <t>한국전통미술(도자기, 고서화, 금속), 현대미술품</t>
  </si>
  <si>
    <t>청자진사연화문표형주자 외</t>
    <phoneticPr fontId="2" type="noConversion"/>
  </si>
  <si>
    <t>10:30~18:00</t>
    <phoneticPr fontId="2" type="noConversion"/>
  </si>
  <si>
    <t>국가 유공자 및 장애인, 65세 이상, 문화의날</t>
    <phoneticPr fontId="2" type="noConversion"/>
  </si>
  <si>
    <t>6세 이하 미취학 아동, 리움 멤버십</t>
    <phoneticPr fontId="2" type="noConversion"/>
  </si>
  <si>
    <t>상원미술관</t>
    <phoneticPr fontId="2" type="noConversion"/>
  </si>
  <si>
    <t>서울특별시 종로구 평창31길 27</t>
    <phoneticPr fontId="2" type="noConversion"/>
  </si>
  <si>
    <t>02-396-3185</t>
    <phoneticPr fontId="2" type="noConversion"/>
  </si>
  <si>
    <t>2003.09.23</t>
  </si>
  <si>
    <t>서울-사립13-2005-04호</t>
    <phoneticPr fontId="2" type="noConversion"/>
  </si>
  <si>
    <t>www.imageroot.co.kr</t>
    <phoneticPr fontId="2" type="noConversion"/>
  </si>
  <si>
    <t>공예, 디자인, 한국화 등</t>
    <phoneticPr fontId="2" type="noConversion"/>
  </si>
  <si>
    <t>10:30-17:3</t>
    <phoneticPr fontId="2" type="noConversion"/>
  </si>
  <si>
    <t>30-50</t>
    <phoneticPr fontId="2" type="noConversion"/>
  </si>
  <si>
    <t>예술인패스소지자 30%, 지역주민 50% 등</t>
    <phoneticPr fontId="2" type="noConversion"/>
  </si>
  <si>
    <t>만 65세 이상, 만 3세 미만, 국가유공자, 장애인, 멤버쉽카드 소지자 등</t>
    <phoneticPr fontId="2" type="noConversion"/>
  </si>
  <si>
    <t>성곡미술관</t>
    <phoneticPr fontId="2" type="noConversion"/>
  </si>
  <si>
    <t>서울특별시 종로구 경희궁길 42</t>
    <phoneticPr fontId="2" type="noConversion"/>
  </si>
  <si>
    <t>02-737-7650</t>
    <phoneticPr fontId="2" type="noConversion"/>
  </si>
  <si>
    <t>1995.11.08</t>
    <phoneticPr fontId="2" type="noConversion"/>
  </si>
  <si>
    <t>서울-사립13-1995-02호</t>
    <phoneticPr fontId="2" type="noConversion"/>
  </si>
  <si>
    <t>http://www.sungkokmuseum.org/</t>
    <phoneticPr fontId="2" type="noConversion"/>
  </si>
  <si>
    <t>회화, 조각, 사진, 등 현대미술작품</t>
    <phoneticPr fontId="2" type="noConversion"/>
  </si>
  <si>
    <t>전시별 상이</t>
    <phoneticPr fontId="2" type="noConversion"/>
  </si>
  <si>
    <t>20인이상 단체 및 국가유공자/경로</t>
    <phoneticPr fontId="2" type="noConversion"/>
  </si>
  <si>
    <t>미취학, 만 65세 이상</t>
    <phoneticPr fontId="2" type="noConversion"/>
  </si>
  <si>
    <t>수시로 변함</t>
    <phoneticPr fontId="2" type="noConversion"/>
  </si>
  <si>
    <t>세종문화회관 미술관</t>
    <phoneticPr fontId="2" type="noConversion"/>
  </si>
  <si>
    <t>서울특별시 종로구 세종대로 175</t>
    <phoneticPr fontId="2" type="noConversion"/>
  </si>
  <si>
    <t>02-399-1153</t>
    <phoneticPr fontId="2" type="noConversion"/>
  </si>
  <si>
    <t>세종·충무공이야기(2009.10.09)
세종미술관(2015.04.06)</t>
    <phoneticPr fontId="2" type="noConversion"/>
  </si>
  <si>
    <t>2015.12.16</t>
    <phoneticPr fontId="2" type="noConversion"/>
  </si>
  <si>
    <t>서울-사립21-2015-09호</t>
    <phoneticPr fontId="2" type="noConversion"/>
  </si>
  <si>
    <t>www.sejongpac.or.kr</t>
    <phoneticPr fontId="2" type="noConversion"/>
  </si>
  <si>
    <t>회화, 조각, 미디어 아트 등</t>
    <phoneticPr fontId="2" type="noConversion"/>
  </si>
  <si>
    <t>미술관1관 216일
미술관2관 255일</t>
    <phoneticPr fontId="2" type="noConversion"/>
  </si>
  <si>
    <t>10:30-20:00</t>
    <phoneticPr fontId="2" type="noConversion"/>
  </si>
  <si>
    <t>4,000~15,000</t>
    <phoneticPr fontId="2" type="noConversion"/>
  </si>
  <si>
    <t>1000~9,000</t>
    <phoneticPr fontId="2" type="noConversion"/>
  </si>
  <si>
    <t>2000~11,000</t>
    <phoneticPr fontId="2" type="noConversion"/>
  </si>
  <si>
    <t>20~23</t>
    <phoneticPr fontId="2" type="noConversion"/>
  </si>
  <si>
    <t>- 서울시 정책카드 10% 
 - 세종회원 할인 35~40%
 - 기업제휴 할인 20%
 - 문화가있는날 할인 50%
 - 문화예술인 할인 20% 등</t>
    <phoneticPr fontId="2" type="noConversion"/>
  </si>
  <si>
    <t xml:space="preserve">- 국가유공자 및 장애인 등
</t>
    <phoneticPr fontId="2" type="noConversion"/>
  </si>
  <si>
    <t>세화미술관</t>
    <phoneticPr fontId="2" type="noConversion"/>
  </si>
  <si>
    <t>서울특별시 종로구 새문안로 68 흥국생명빌딩 3층</t>
    <phoneticPr fontId="2" type="noConversion"/>
  </si>
  <si>
    <t>02-2002-7787</t>
    <phoneticPr fontId="2" type="noConversion"/>
  </si>
  <si>
    <t>2017.10.30</t>
    <phoneticPr fontId="2" type="noConversion"/>
  </si>
  <si>
    <t>2017.01.31</t>
    <phoneticPr fontId="2" type="noConversion"/>
  </si>
  <si>
    <t>서울-사립13-2017-01호</t>
    <phoneticPr fontId="2" type="noConversion"/>
  </si>
  <si>
    <t>www.sehwamuseum.org</t>
    <phoneticPr fontId="2" type="noConversion"/>
  </si>
  <si>
    <t>평면, 조형 등</t>
    <phoneticPr fontId="2" type="noConversion"/>
  </si>
  <si>
    <t>소마미술관</t>
    <phoneticPr fontId="2" type="noConversion"/>
  </si>
  <si>
    <t>02-425-1077</t>
    <phoneticPr fontId="2" type="noConversion"/>
  </si>
  <si>
    <t>2004.09.16
(2018.09.14)</t>
    <phoneticPr fontId="2" type="noConversion"/>
  </si>
  <si>
    <t>1998.12.31</t>
    <phoneticPr fontId="2" type="noConversion"/>
  </si>
  <si>
    <t>서울-사립13-1998-02호</t>
  </si>
  <si>
    <t>soma.kspo.or.kr</t>
    <phoneticPr fontId="2" type="noConversion"/>
  </si>
  <si>
    <t>조각, 회화, 드로잉 등</t>
    <phoneticPr fontId="2" type="noConversion"/>
  </si>
  <si>
    <t>예술인패스, 군인, 대학생은 청소년요금 적용</t>
    <phoneticPr fontId="2" type="noConversion"/>
  </si>
  <si>
    <t>만 6세 이하, 만 65세이상, 장애인, 국가유공자 등</t>
    <phoneticPr fontId="2" type="noConversion"/>
  </si>
  <si>
    <t>아라리오뮤지엄 인 스페이스</t>
    <phoneticPr fontId="2" type="noConversion"/>
  </si>
  <si>
    <t>서울특별시 종로구 율곡로 83</t>
    <phoneticPr fontId="2" type="noConversion"/>
  </si>
  <si>
    <t>02-736-5700</t>
    <phoneticPr fontId="2" type="noConversion"/>
  </si>
  <si>
    <t>2014.09.01</t>
    <phoneticPr fontId="2" type="noConversion"/>
  </si>
  <si>
    <t>2014.12.10</t>
    <phoneticPr fontId="2" type="noConversion"/>
  </si>
  <si>
    <t>서울-사립13-2014-08호</t>
    <phoneticPr fontId="2" type="noConversion"/>
  </si>
  <si>
    <t>www.arariomuseum.org</t>
    <phoneticPr fontId="2" type="noConversion"/>
  </si>
  <si>
    <t>평면, 조각, 사진, 비디오, 설치 등</t>
    <phoneticPr fontId="2" type="noConversion"/>
  </si>
  <si>
    <t>• 65세 이상 경로자, 장애인 50% 할인
• 삼성카드 10% 할인, 프리미엄카드 월1회 무료입장(본인적용)
• 현대카드 20% M포인트 사용 (현장결제 시 적용)
• 10인 이상 단체 20%, 학생 단체 10명 이상 30%</t>
    <phoneticPr fontId="2" type="noConversion"/>
  </si>
  <si>
    <t>아르코미술관</t>
    <phoneticPr fontId="2" type="noConversion"/>
  </si>
  <si>
    <t>서울특별시 종로구 동숭길3</t>
    <phoneticPr fontId="2" type="noConversion"/>
  </si>
  <si>
    <t>02-760-4626</t>
    <phoneticPr fontId="2" type="noConversion"/>
  </si>
  <si>
    <t>1979.05.21</t>
    <phoneticPr fontId="2" type="noConversion"/>
  </si>
  <si>
    <t>2006.08.07</t>
    <phoneticPr fontId="2" type="noConversion"/>
  </si>
  <si>
    <t>서울-사립13-2006-05호</t>
    <phoneticPr fontId="2" type="noConversion"/>
  </si>
  <si>
    <t>www.arko.or.kr/artcenter/</t>
    <phoneticPr fontId="2" type="noConversion"/>
  </si>
  <si>
    <t xml:space="preserve">서양화, 동양화,  조각, 공예 등 </t>
    <phoneticPr fontId="2" type="noConversion"/>
  </si>
  <si>
    <t>아모레퍼시픽미술관</t>
    <phoneticPr fontId="2" type="noConversion"/>
  </si>
  <si>
    <t>서울특별시 용산구 한강대로 100</t>
    <phoneticPr fontId="2" type="noConversion"/>
  </si>
  <si>
    <t>02-6040-2345</t>
    <phoneticPr fontId="2" type="noConversion"/>
  </si>
  <si>
    <t>2018.02.23</t>
    <phoneticPr fontId="2" type="noConversion"/>
  </si>
  <si>
    <t>2018.05.02</t>
    <phoneticPr fontId="2" type="noConversion"/>
  </si>
  <si>
    <t>서울-사립13-2018-01호</t>
    <phoneticPr fontId="2" type="noConversion"/>
  </si>
  <si>
    <t>apma.com
apma.amorepacific.com
museum.amorepacific.com</t>
    <phoneticPr fontId="2" type="noConversion"/>
  </si>
  <si>
    <t>비공개</t>
    <phoneticPr fontId="2" type="noConversion"/>
  </si>
  <si>
    <t>회화, 토기, 도자기, 공예, 설치미술, 사진, 미디어 등</t>
    <phoneticPr fontId="2" type="noConversion"/>
  </si>
  <si>
    <t>백자대호 등</t>
    <phoneticPr fontId="2" type="noConversion"/>
  </si>
  <si>
    <t>보물 4점</t>
    <phoneticPr fontId="2" type="noConversion"/>
  </si>
  <si>
    <t>10:00 - 18:00</t>
    <phoneticPr fontId="2" type="noConversion"/>
  </si>
  <si>
    <t xml:space="preserve"> 만 65세 이상(20%), 국가유공자(50%), 장애인(50%) 등</t>
    <phoneticPr fontId="2" type="noConversion"/>
  </si>
  <si>
    <t>아모레퍼시픽 임직원, ICOM카드 소지자, 
 36개월 미만 유아 등</t>
    <phoneticPr fontId="2" type="noConversion"/>
  </si>
  <si>
    <t>아트선재센터</t>
    <phoneticPr fontId="2" type="noConversion"/>
  </si>
  <si>
    <t>서울특별시 종로구 울곡로 3길 87</t>
    <phoneticPr fontId="2" type="noConversion"/>
  </si>
  <si>
    <t>02-733-8949</t>
    <phoneticPr fontId="2" type="noConversion"/>
  </si>
  <si>
    <t>1998.07.04</t>
    <phoneticPr fontId="2" type="noConversion"/>
  </si>
  <si>
    <t>1995.04.22</t>
    <phoneticPr fontId="2" type="noConversion"/>
  </si>
  <si>
    <t>서울-사립13-1995-01호</t>
    <phoneticPr fontId="2" type="noConversion"/>
  </si>
  <si>
    <t>www.artsonje.org</t>
    <phoneticPr fontId="2" type="noConversion"/>
  </si>
  <si>
    <t>회화, 조각, 미디어, 사진 등</t>
  </si>
  <si>
    <t>12:00~19:00</t>
    <phoneticPr fontId="2" type="noConversion"/>
  </si>
  <si>
    <t>경로우대, 미취학아동, 장애인</t>
  </si>
  <si>
    <t>아트센터 나비 미술관</t>
    <phoneticPr fontId="2" type="noConversion"/>
  </si>
  <si>
    <t>서울특별시 종로구 종로26 SK본사빌딩 4층</t>
    <phoneticPr fontId="2" type="noConversion"/>
  </si>
  <si>
    <t>02-2121-1031</t>
    <phoneticPr fontId="2" type="noConversion"/>
  </si>
  <si>
    <t>2000.12.20</t>
    <phoneticPr fontId="2" type="noConversion"/>
  </si>
  <si>
    <t>서울-사립13-1992-01호</t>
    <phoneticPr fontId="2" type="noConversion"/>
  </si>
  <si>
    <t>www.nabi.or.kr</t>
    <phoneticPr fontId="2" type="noConversion"/>
  </si>
  <si>
    <t>2실 90.5</t>
    <phoneticPr fontId="2" type="noConversion"/>
  </si>
  <si>
    <t>회화,조각,공예,기타</t>
    <phoneticPr fontId="2" type="noConversion"/>
  </si>
  <si>
    <t>11:00 - 18:00</t>
    <phoneticPr fontId="2" type="noConversion"/>
  </si>
  <si>
    <t>서울서예박물관</t>
  </si>
  <si>
    <t>서울특별시 서초구 남부순환로 2406</t>
    <phoneticPr fontId="2" type="noConversion"/>
  </si>
  <si>
    <t>02-580-1300</t>
  </si>
  <si>
    <t>1988.02.15</t>
    <phoneticPr fontId="2" type="noConversion"/>
  </si>
  <si>
    <t>서울-사립13-2002-01호</t>
    <phoneticPr fontId="2" type="noConversion"/>
  </si>
  <si>
    <t xml:space="preserve"> www.sac.or.kr</t>
    <phoneticPr fontId="2" type="noConversion"/>
  </si>
  <si>
    <t>변동</t>
    <phoneticPr fontId="2" type="noConversion"/>
  </si>
  <si>
    <t>서예, 문인화, 탁본, 문헌자료 등</t>
    <phoneticPr fontId="2" type="noConversion"/>
  </si>
  <si>
    <t>독립선언서</t>
    <phoneticPr fontId="2" type="noConversion"/>
  </si>
  <si>
    <t>근대문화재1점</t>
    <phoneticPr fontId="2" type="noConversion"/>
  </si>
  <si>
    <t>0~15,000</t>
    <phoneticPr fontId="2" type="noConversion"/>
  </si>
  <si>
    <t>0~8,000</t>
    <phoneticPr fontId="2" type="noConversion"/>
  </si>
  <si>
    <t>0~12,000</t>
    <phoneticPr fontId="2" type="noConversion"/>
  </si>
  <si>
    <t>정가에서 2,000원</t>
    <phoneticPr fontId="2" type="noConversion"/>
  </si>
  <si>
    <t xml:space="preserve">(증빙시, 전시별 상이)
예술의전당 후원회원 2,000원 할인 (1인 4매)
예술의전당 골드회원 2,000원 할인 (1인 4매)
예술의전당 블루 · 그린회원, 예당우리V카드 2,000원 할인 (1인 2매)
문화의날(50%)
* 현장할인 입장가 30~50% 할인
경로우대(만65세 이상) 본인
장애인 1~3급/중증 본인 및 동반 1인
장애인 4~6급/경증, 국가유공자 본인 
의상자, 국가유공자유족, 의사자유족 본인 </t>
    <phoneticPr fontId="2" type="noConversion"/>
  </si>
  <si>
    <t>한가람디자인미술관</t>
  </si>
  <si>
    <t>1999.11.01</t>
    <phoneticPr fontId="2" type="noConversion"/>
  </si>
  <si>
    <t>서울-사립13-2002-02호</t>
    <phoneticPr fontId="2" type="noConversion"/>
  </si>
  <si>
    <t>사진 등</t>
    <phoneticPr fontId="2" type="noConversion"/>
  </si>
  <si>
    <t>한가람미술관</t>
  </si>
  <si>
    <t>1990.10.17</t>
    <phoneticPr fontId="2" type="noConversion"/>
  </si>
  <si>
    <t>서울-사립13-2002-03호</t>
    <phoneticPr fontId="2" type="noConversion"/>
  </si>
  <si>
    <t>회화, 판화, 조각, 설치 등</t>
    <phoneticPr fontId="2" type="noConversion"/>
  </si>
  <si>
    <t>유리지공예관</t>
    <phoneticPr fontId="2" type="noConversion"/>
  </si>
  <si>
    <t>서울특별시 서초구 중앙로 555</t>
    <phoneticPr fontId="2" type="noConversion"/>
  </si>
  <si>
    <t>02-578-6663</t>
    <phoneticPr fontId="2" type="noConversion"/>
  </si>
  <si>
    <t>2004.10.08</t>
    <phoneticPr fontId="2" type="noConversion"/>
  </si>
  <si>
    <t>2005.08.27</t>
    <phoneticPr fontId="2" type="noConversion"/>
  </si>
  <si>
    <t>서울-사립13-2005-07호</t>
    <phoneticPr fontId="2" type="noConversion"/>
  </si>
  <si>
    <t>yoolizzycraftmuseum.org</t>
    <phoneticPr fontId="2" type="noConversion"/>
  </si>
  <si>
    <t>금속, 나무, 도자, 평면</t>
    <phoneticPr fontId="2" type="noConversion"/>
  </si>
  <si>
    <t>일민미술관</t>
    <phoneticPr fontId="2" type="noConversion"/>
  </si>
  <si>
    <t>서울특별시 종로구 세종대로 152</t>
    <phoneticPr fontId="2" type="noConversion"/>
  </si>
  <si>
    <t>02-2020-2050</t>
    <phoneticPr fontId="2" type="noConversion"/>
  </si>
  <si>
    <t>1994.07.19</t>
    <phoneticPr fontId="2" type="noConversion"/>
  </si>
  <si>
    <t>1996.12.19</t>
    <phoneticPr fontId="2" type="noConversion"/>
  </si>
  <si>
    <t>서울-사립13-1996-04호</t>
    <phoneticPr fontId="2" type="noConversion"/>
  </si>
  <si>
    <t>www.ilmin.org</t>
    <phoneticPr fontId="2" type="noConversion"/>
  </si>
  <si>
    <t>회화, 도자기, 가구 등</t>
    <phoneticPr fontId="2" type="noConversion"/>
  </si>
  <si>
    <t xml:space="preserve">장애인/만 65세 이상/문화의 날(50%), 예술인패스(40%), 미술관 멤버쉽 회원 할인(10%) 등 </t>
    <phoneticPr fontId="2" type="noConversion"/>
  </si>
  <si>
    <t>미취학아동, 매주 수요일 점심 직장인 무료</t>
    <phoneticPr fontId="2" type="noConversion"/>
  </si>
  <si>
    <t>자하미술관</t>
  </si>
  <si>
    <t>서울특별시 종로구 창의문로5가길 46</t>
    <phoneticPr fontId="2" type="noConversion"/>
  </si>
  <si>
    <t>02-395-3222</t>
    <phoneticPr fontId="2" type="noConversion"/>
  </si>
  <si>
    <t>2008.03.01</t>
    <phoneticPr fontId="2" type="noConversion"/>
  </si>
  <si>
    <t>2010.12.23</t>
    <phoneticPr fontId="2" type="noConversion"/>
  </si>
  <si>
    <t>서울-사립13-2010-06호</t>
    <phoneticPr fontId="2" type="noConversion"/>
  </si>
  <si>
    <t>www.zahamuseum.org</t>
    <phoneticPr fontId="2" type="noConversion"/>
  </si>
  <si>
    <t>장애인, 65세이상</t>
  </si>
  <si>
    <t>전시때에 따라 상이</t>
    <phoneticPr fontId="2" type="noConversion"/>
  </si>
  <si>
    <t>장애인, 65세이상,문화소외계층</t>
    <phoneticPr fontId="2" type="noConversion"/>
  </si>
  <si>
    <t>코리아나미술관</t>
  </si>
  <si>
    <t>2013.11.20</t>
    <phoneticPr fontId="2" type="noConversion"/>
  </si>
  <si>
    <t>2006.09.05</t>
  </si>
  <si>
    <t>서울-사립13-2006-08호</t>
    <phoneticPr fontId="2" type="noConversion"/>
  </si>
  <si>
    <t xml:space="preserve">회화, 조각, 판화, 서예, 사진, 영상 등 </t>
  </si>
  <si>
    <t>초등학생3000</t>
    <phoneticPr fontId="2" type="noConversion"/>
  </si>
  <si>
    <t>25~30</t>
  </si>
  <si>
    <t xml:space="preserve">예술인패스 소지자 30% 할인
미술관+박물관 통합관람 시, 25%할인 </t>
  </si>
  <si>
    <t xml:space="preserve">7세 이하, 65세 이상, 장애인 등 </t>
  </si>
  <si>
    <t xml:space="preserve">종로구 </t>
    <phoneticPr fontId="2" type="noConversion"/>
  </si>
  <si>
    <t xml:space="preserve">등록 </t>
    <phoneticPr fontId="2" type="noConversion"/>
  </si>
  <si>
    <t xml:space="preserve">토탈미술관 </t>
    <phoneticPr fontId="2" type="noConversion"/>
  </si>
  <si>
    <t xml:space="preserve">서울특별시 종로구 평창32길 8 </t>
    <phoneticPr fontId="2" type="noConversion"/>
  </si>
  <si>
    <t>02-379-7037</t>
    <phoneticPr fontId="2" type="noConversion"/>
  </si>
  <si>
    <t>1983.11.17</t>
    <phoneticPr fontId="2" type="noConversion"/>
  </si>
  <si>
    <t>2006.11.17</t>
    <phoneticPr fontId="2" type="noConversion"/>
  </si>
  <si>
    <t>서울-사립13-2009-09호</t>
    <phoneticPr fontId="2" type="noConversion"/>
  </si>
  <si>
    <t>www.totalmuseum.org</t>
    <phoneticPr fontId="2" type="noConversion"/>
  </si>
  <si>
    <t>현대미술</t>
    <phoneticPr fontId="2" type="noConversion"/>
  </si>
  <si>
    <t>연9회(대관포함)</t>
    <phoneticPr fontId="2" type="noConversion"/>
  </si>
  <si>
    <t>11:00-18:00</t>
  </si>
  <si>
    <t>포스코미술관</t>
  </si>
  <si>
    <t>서울특별시 강남구 테헤란로 440 
포스코센터 지하1층 포스코미술관</t>
    <phoneticPr fontId="2" type="noConversion"/>
  </si>
  <si>
    <t>02-3457-1665</t>
  </si>
  <si>
    <t>1998.02.13</t>
    <phoneticPr fontId="2" type="noConversion"/>
  </si>
  <si>
    <t>서울-사립13-1998-01호</t>
  </si>
  <si>
    <t>http://www.poscoartmuseum.org</t>
  </si>
  <si>
    <t>회화, 조각, 등 작품</t>
  </si>
  <si>
    <t>연6~7회</t>
  </si>
  <si>
    <t>한미사진미술관</t>
    <phoneticPr fontId="2" type="noConversion"/>
  </si>
  <si>
    <t>서울특별시 송파구 위례성대로 14 한미타워 19, 20층</t>
    <phoneticPr fontId="2" type="noConversion"/>
  </si>
  <si>
    <t>02-418-1315</t>
    <phoneticPr fontId="2" type="noConversion"/>
  </si>
  <si>
    <t>2003.11.21</t>
    <phoneticPr fontId="2" type="noConversion"/>
  </si>
  <si>
    <t>서울-사립13-1993-07호</t>
    <phoneticPr fontId="2" type="noConversion"/>
  </si>
  <si>
    <t>www.photomuseum.or.kr</t>
    <phoneticPr fontId="2" type="noConversion"/>
  </si>
  <si>
    <t>사진</t>
    <phoneticPr fontId="2" type="noConversion"/>
  </si>
  <si>
    <t>11:00-18:30</t>
    <phoneticPr fontId="2" type="noConversion"/>
  </si>
  <si>
    <t>송파구민, 사진학과 학생 10% 할인</t>
    <phoneticPr fontId="2" type="noConversion"/>
  </si>
  <si>
    <t>미취학, 65세이상, 장애인</t>
    <phoneticPr fontId="2" type="noConversion"/>
  </si>
  <si>
    <t>(재)한원미술관</t>
    <phoneticPr fontId="2" type="noConversion"/>
  </si>
  <si>
    <t>서울특별시 서초구 남부순환로 2423 한원빌딩 B1</t>
    <phoneticPr fontId="2" type="noConversion"/>
  </si>
  <si>
    <t>02-588-5642</t>
    <phoneticPr fontId="2" type="noConversion"/>
  </si>
  <si>
    <t>1993.12.16</t>
    <phoneticPr fontId="2" type="noConversion"/>
  </si>
  <si>
    <t>1993.05.14</t>
    <phoneticPr fontId="2" type="noConversion"/>
  </si>
  <si>
    <t>www.hanwon.org</t>
    <phoneticPr fontId="2" type="noConversion"/>
  </si>
  <si>
    <t>동양화, 서양화, 판화, 조각, 서예 등</t>
    <phoneticPr fontId="2" type="noConversion"/>
  </si>
  <si>
    <t>헬로우뮤지움</t>
  </si>
  <si>
    <t>서울특별시 성동구 성수일로 12길 20</t>
    <phoneticPr fontId="2" type="noConversion"/>
  </si>
  <si>
    <t>02-3217-4222</t>
  </si>
  <si>
    <t>2007.11.14</t>
    <phoneticPr fontId="2" type="noConversion"/>
  </si>
  <si>
    <t>2007.12.06</t>
    <phoneticPr fontId="2" type="noConversion"/>
  </si>
  <si>
    <t>서울-사립13-2007-08호</t>
  </si>
  <si>
    <t>www.hellomuseum.com</t>
    <phoneticPr fontId="2" type="noConversion"/>
  </si>
  <si>
    <t xml:space="preserve">. 성동구민 일반관람 30% 할인
. 다자녀 할인 (다둥이 카드 소지자에 한해 어린이 2명이상 입장시 20% 할인)
</t>
    <phoneticPr fontId="2" type="noConversion"/>
  </si>
  <si>
    <t>. 24개월 미만 유아
. 수요일 조부모 무료
. Icom 카드 소지자
.국가유공자 및 독립운동가 후손/유족
.4~5급 장애인</t>
    <phoneticPr fontId="2" type="noConversion"/>
  </si>
  <si>
    <t>환기미술관</t>
  </si>
  <si>
    <t>서울특별시 종로구 자하문로40길 63</t>
    <phoneticPr fontId="2" type="noConversion"/>
  </si>
  <si>
    <t>02-391-7701</t>
  </si>
  <si>
    <t>1992.11.05</t>
  </si>
  <si>
    <t>1993.07.21</t>
  </si>
  <si>
    <t>서울-사립13-1993-09호</t>
    <phoneticPr fontId="2" type="noConversion"/>
  </si>
  <si>
    <t>www.whankimuseum.org</t>
    <phoneticPr fontId="2" type="noConversion"/>
  </si>
  <si>
    <t xml:space="preserve">유화, 드로잉,조각 등 </t>
  </si>
  <si>
    <t>전시별로 상이함</t>
    <phoneticPr fontId="2" type="noConversion"/>
  </si>
  <si>
    <t>예술인패스, 문화의 날(30%) 등</t>
    <phoneticPr fontId="2" type="noConversion"/>
  </si>
  <si>
    <t>미취학아동 / 장애인 / ICOM카드 소지자 / 행사주간 등</t>
    <phoneticPr fontId="2" type="noConversion"/>
  </si>
  <si>
    <t>롯데뮤지엄</t>
  </si>
  <si>
    <t>서울특별시 송파구 올림픽로 300 롯데월드타워 7층</t>
    <phoneticPr fontId="2" type="noConversion"/>
  </si>
  <si>
    <t>1544-7744</t>
  </si>
  <si>
    <t>2018.01.26</t>
  </si>
  <si>
    <t>https://www.lottemuseum.com/</t>
  </si>
  <si>
    <t>805,872㎡(243,776평)</t>
  </si>
  <si>
    <t>회화, 조각 등</t>
  </si>
  <si>
    <t>10:30-20:00</t>
  </si>
  <si>
    <t>송파구 주민 할인, 얼리버드, 롯데임직원 할인, 후원사 할인 등</t>
  </si>
  <si>
    <t>만 4세 미만 유아</t>
  </si>
  <si>
    <t>서울과학기술대학교 미술관</t>
    <phoneticPr fontId="2" type="noConversion"/>
  </si>
  <si>
    <t>서울특별시 노원구 공릉로232 다빈치관224호</t>
    <phoneticPr fontId="2" type="noConversion"/>
  </si>
  <si>
    <t>02-970-6215</t>
  </si>
  <si>
    <t>2013.05.01</t>
    <phoneticPr fontId="2" type="noConversion"/>
  </si>
  <si>
    <t>2013.06.13</t>
    <phoneticPr fontId="2" type="noConversion"/>
  </si>
  <si>
    <t>서울-대학21-2013-04호</t>
  </si>
  <si>
    <t>http://art.seoultech.ac.kr/</t>
  </si>
  <si>
    <t>회화, 서예, 도자기 등</t>
  </si>
  <si>
    <t>서울대학교미술관</t>
  </si>
  <si>
    <t>02-880-9504</t>
  </si>
  <si>
    <t>2006.06.06</t>
  </si>
  <si>
    <t>2006.05.09</t>
  </si>
  <si>
    <t>www.snumoa.org/</t>
  </si>
  <si>
    <t>5회1년</t>
  </si>
  <si>
    <t>미술품</t>
  </si>
  <si>
    <t>인덕대학교 아정미술관</t>
    <phoneticPr fontId="2" type="noConversion"/>
  </si>
  <si>
    <t>서울특별시 노원구 초안산로 12 (은봉관 1층)</t>
    <phoneticPr fontId="2" type="noConversion"/>
  </si>
  <si>
    <t>02-950-7331</t>
    <phoneticPr fontId="2" type="noConversion"/>
  </si>
  <si>
    <t>2009.09.24</t>
    <phoneticPr fontId="2" type="noConversion"/>
  </si>
  <si>
    <t>2013.09.17</t>
    <phoneticPr fontId="2" type="noConversion"/>
  </si>
  <si>
    <t>서울-대학21-2013-08호</t>
    <phoneticPr fontId="2" type="noConversion"/>
  </si>
  <si>
    <t>www.induk.ac.kr</t>
    <phoneticPr fontId="2" type="noConversion"/>
  </si>
  <si>
    <t>회화, 도자, 서예 등</t>
    <phoneticPr fontId="2" type="noConversion"/>
  </si>
  <si>
    <t>한양여자대학교 미술관</t>
    <phoneticPr fontId="2" type="noConversion"/>
  </si>
  <si>
    <t>서울특별시 성동구 살곶이길 200</t>
    <phoneticPr fontId="2" type="noConversion"/>
  </si>
  <si>
    <t>02-2290-2506</t>
  </si>
  <si>
    <t>2008.03.26</t>
  </si>
  <si>
    <t>2014.08.26</t>
  </si>
  <si>
    <t>서울-대학21-2014-07호</t>
    <phoneticPr fontId="2" type="noConversion"/>
  </si>
  <si>
    <t>www.hywoman.ac.kr/artmuseum/ind</t>
  </si>
  <si>
    <t>회화, 공예, 조각 등</t>
  </si>
  <si>
    <t>9:00 -17:00</t>
  </si>
  <si>
    <t>숙명여자대학교 문신미술관</t>
    <phoneticPr fontId="2" type="noConversion"/>
  </si>
  <si>
    <t>02-2077-7052</t>
    <phoneticPr fontId="2" type="noConversion"/>
  </si>
  <si>
    <t>2004.05.10</t>
    <phoneticPr fontId="2" type="noConversion"/>
  </si>
  <si>
    <t>2005.03.11</t>
  </si>
  <si>
    <t>서울-대학13-2005-02호</t>
  </si>
  <si>
    <t>http://www.sookmyung.ac.kr/sites/moonshin/index.do</t>
  </si>
  <si>
    <t>정리중</t>
    <phoneticPr fontId="2" type="noConversion"/>
  </si>
  <si>
    <t xml:space="preserve">조각, 드로잉 </t>
    <phoneticPr fontId="2" type="noConversion"/>
  </si>
  <si>
    <t>부산</t>
    <phoneticPr fontId="24" type="noConversion"/>
  </si>
  <si>
    <t>해운대구</t>
    <phoneticPr fontId="24" type="noConversion"/>
  </si>
  <si>
    <t>공립</t>
    <phoneticPr fontId="24" type="noConversion"/>
  </si>
  <si>
    <t>부산광역시립미술관</t>
    <phoneticPr fontId="24" type="noConversion"/>
  </si>
  <si>
    <t>부산광역시 해운대구 APEC로 58</t>
    <phoneticPr fontId="24" type="noConversion"/>
  </si>
  <si>
    <t>051-744-2602</t>
    <phoneticPr fontId="24" type="noConversion"/>
  </si>
  <si>
    <t>1998.03.20</t>
    <phoneticPr fontId="24" type="noConversion"/>
  </si>
  <si>
    <t>1998.04.06</t>
    <phoneticPr fontId="24" type="noConversion"/>
  </si>
  <si>
    <t>부산-공립13-1998-01호</t>
    <phoneticPr fontId="24" type="noConversion"/>
  </si>
  <si>
    <t>www.art.busan.go.kr</t>
    <phoneticPr fontId="2" type="noConversion"/>
  </si>
  <si>
    <t>작품 2,886 / 자료 99 / 아카이브 49,251</t>
    <phoneticPr fontId="2" type="noConversion"/>
  </si>
  <si>
    <t xml:space="preserve">부산시민, 예술인패스소지자, 의무복무 군인 할인 </t>
    <phoneticPr fontId="2" type="noConversion"/>
  </si>
  <si>
    <t>7세 미만 영유아, 65세 이상 경로, 장애인, 국가유공자, 독립유공자, 다자녀가정 등 
부산광역시립미술관 및 부산광역시현대미술관 운영 조례 제5조의2</t>
    <phoneticPr fontId="2" type="noConversion"/>
  </si>
  <si>
    <t>무료~5,000원</t>
    <phoneticPr fontId="2" type="noConversion"/>
  </si>
  <si>
    <t>무료~3,000원</t>
    <phoneticPr fontId="2" type="noConversion"/>
  </si>
  <si>
    <t>40~50</t>
    <phoneticPr fontId="2" type="noConversion"/>
  </si>
  <si>
    <t xml:space="preserve">예술인패스소지자, 의무복무 군인 할인 </t>
  </si>
  <si>
    <t>부산현대미술관</t>
    <phoneticPr fontId="2" type="noConversion"/>
  </si>
  <si>
    <t>부산광역시 사하구 낙동남로 1191</t>
    <phoneticPr fontId="2" type="noConversion"/>
  </si>
  <si>
    <t>051-220-7400</t>
  </si>
  <si>
    <t>2018.05.30</t>
    <phoneticPr fontId="2" type="noConversion"/>
  </si>
  <si>
    <t>부산-공립13-2018-01호</t>
    <phoneticPr fontId="2" type="noConversion"/>
  </si>
  <si>
    <t>https://www.busan.go.kr/moca</t>
    <phoneticPr fontId="2" type="noConversion"/>
  </si>
  <si>
    <t>뉴미디어, 단채널영상, 다채널영상, 영상설치 등</t>
    <phoneticPr fontId="2" type="noConversion"/>
  </si>
  <si>
    <t>무료~5000원</t>
    <phoneticPr fontId="2" type="noConversion"/>
  </si>
  <si>
    <t>보호자 동반 7세 미만의 영유아, 65세 이상 경로, 장애인, 국가유공자, 독립유공자, 5.18.민주유공자, 다자녀가정 관련증 소지자 등
(부산광역시립미술관 및 부산광역시현대미술관 운영조례 제5조의2 해당자)</t>
    <phoneticPr fontId="2" type="noConversion"/>
  </si>
  <si>
    <t>DOT(디오티)미술관</t>
    <phoneticPr fontId="2" type="noConversion"/>
  </si>
  <si>
    <t>부산광역시 금정구 금샘로 35</t>
    <phoneticPr fontId="2" type="noConversion"/>
  </si>
  <si>
    <t>051-518-8480</t>
    <phoneticPr fontId="2" type="noConversion"/>
  </si>
  <si>
    <t>부산-사립13-2018-01호</t>
    <phoneticPr fontId="2" type="noConversion"/>
  </si>
  <si>
    <t>https://dotmuseum.co.kr/</t>
  </si>
  <si>
    <t>6대/217㎡</t>
    <phoneticPr fontId="2" type="noConversion"/>
  </si>
  <si>
    <t>회화, 설치, 조각, 기타</t>
    <phoneticPr fontId="2" type="noConversion"/>
  </si>
  <si>
    <t>해운대구</t>
    <phoneticPr fontId="2" type="noConversion"/>
  </si>
  <si>
    <t>고은사진미술관</t>
    <phoneticPr fontId="2" type="noConversion"/>
  </si>
  <si>
    <t>부산광역시 해운대구 해운대로452번길 16</t>
    <phoneticPr fontId="2" type="noConversion"/>
  </si>
  <si>
    <t>051-746-0055</t>
    <phoneticPr fontId="2" type="noConversion"/>
  </si>
  <si>
    <t>2011.04.16</t>
    <phoneticPr fontId="2" type="noConversion"/>
  </si>
  <si>
    <t>2012.12.03</t>
    <phoneticPr fontId="2" type="noConversion"/>
  </si>
  <si>
    <t>부산-사립13-2012-04호</t>
    <phoneticPr fontId="2" type="noConversion"/>
  </si>
  <si>
    <t>http://www.goeunmuseum.kr</t>
    <phoneticPr fontId="2" type="noConversion"/>
  </si>
  <si>
    <t xml:space="preserve">등록 </t>
  </si>
  <si>
    <t>킴스아트필드미술관</t>
  </si>
  <si>
    <t>부산광역시 금정구 죽전1길 29(금성동)</t>
    <phoneticPr fontId="2" type="noConversion"/>
  </si>
  <si>
    <t>051-517-6800</t>
  </si>
  <si>
    <t>2006.04.01</t>
  </si>
  <si>
    <t>2009.01.23</t>
  </si>
  <si>
    <t>부산-사립13-2009-01호</t>
    <phoneticPr fontId="2" type="noConversion"/>
  </si>
  <si>
    <t>https://blog.naver.com/kafmuseum</t>
  </si>
  <si>
    <t>회화,조각,입체,판화,사진</t>
  </si>
  <si>
    <t>11:00-17:00</t>
  </si>
  <si>
    <t>한광미술관</t>
    <phoneticPr fontId="2" type="noConversion"/>
  </si>
  <si>
    <t>부산광역시 중구 중앙대로 130</t>
    <phoneticPr fontId="2" type="noConversion"/>
  </si>
  <si>
    <t>051-469-0095</t>
    <phoneticPr fontId="2" type="noConversion"/>
  </si>
  <si>
    <t>1970.09.01</t>
    <phoneticPr fontId="2" type="noConversion"/>
  </si>
  <si>
    <t>1996.11.02</t>
    <phoneticPr fontId="2" type="noConversion"/>
  </si>
  <si>
    <t>부산-사립13-1996-01호</t>
    <phoneticPr fontId="2" type="noConversion"/>
  </si>
  <si>
    <t>www.asiaart.co.kr</t>
    <phoneticPr fontId="2" type="noConversion"/>
  </si>
  <si>
    <t>고서화</t>
    <phoneticPr fontId="2" type="noConversion"/>
  </si>
  <si>
    <t>13:30-17:00</t>
    <phoneticPr fontId="2" type="noConversion"/>
  </si>
  <si>
    <t>경성대학교 미술관</t>
    <phoneticPr fontId="2" type="noConversion"/>
  </si>
  <si>
    <t>부산광역시 남구 수영로 309 26호관 B108호</t>
    <phoneticPr fontId="2" type="noConversion"/>
  </si>
  <si>
    <t>051-663-5361</t>
    <phoneticPr fontId="2" type="noConversion"/>
  </si>
  <si>
    <t>1997.09.01</t>
    <phoneticPr fontId="2" type="noConversion"/>
  </si>
  <si>
    <t>부산-대학13-2000-01호</t>
    <phoneticPr fontId="2" type="noConversion"/>
  </si>
  <si>
    <t>https://cms1.ks.ac.kr/culture</t>
    <phoneticPr fontId="2" type="noConversion"/>
  </si>
  <si>
    <t>회화, 서예, 공예, 조각, 판화, 사진</t>
    <phoneticPr fontId="2" type="noConversion"/>
  </si>
  <si>
    <t>동아대학교 석당미술관</t>
    <phoneticPr fontId="2" type="noConversion"/>
  </si>
  <si>
    <t>051-200-8749</t>
    <phoneticPr fontId="2" type="noConversion"/>
  </si>
  <si>
    <t>2013.03.01</t>
    <phoneticPr fontId="2" type="noConversion"/>
  </si>
  <si>
    <t>2015.03.25</t>
    <phoneticPr fontId="2" type="noConversion"/>
  </si>
  <si>
    <t>부산-대학13-2015-01호</t>
    <phoneticPr fontId="2" type="noConversion"/>
  </si>
  <si>
    <t>http://museumsd.donga.ac.kr</t>
    <phoneticPr fontId="2" type="noConversion"/>
  </si>
  <si>
    <t>회화, 조각, 공예,서예, 사진, 
뉴미디어 및 설치, 판화, 기타</t>
    <phoneticPr fontId="2" type="noConversion"/>
  </si>
  <si>
    <t>9:30 -17:00</t>
    <phoneticPr fontId="2" type="noConversion"/>
  </si>
  <si>
    <t>대구문화예술회관 미술관</t>
    <phoneticPr fontId="2" type="noConversion"/>
  </si>
  <si>
    <t>대구광역시 공원순환로 201</t>
    <phoneticPr fontId="2" type="noConversion"/>
  </si>
  <si>
    <t>053-606-6114</t>
    <phoneticPr fontId="2" type="noConversion"/>
  </si>
  <si>
    <t>1991.10.08</t>
    <phoneticPr fontId="2" type="noConversion"/>
  </si>
  <si>
    <t>2014.03.17</t>
    <phoneticPr fontId="2" type="noConversion"/>
  </si>
  <si>
    <t>대구-공립13-2014-01호</t>
    <phoneticPr fontId="2" type="noConversion"/>
  </si>
  <si>
    <t>http://artcenter.daegu.go.kr/</t>
    <phoneticPr fontId="2" type="noConversion"/>
  </si>
  <si>
    <t xml:space="preserve">미술작품(회화, 사진, 공예, 조각 등) </t>
    <phoneticPr fontId="2" type="noConversion"/>
  </si>
  <si>
    <t>10:00~17:50
코로나19 제한관람</t>
    <phoneticPr fontId="2" type="noConversion"/>
  </si>
  <si>
    <t>대구</t>
    <phoneticPr fontId="24" type="noConversion"/>
  </si>
  <si>
    <t>수성구</t>
    <phoneticPr fontId="24" type="noConversion"/>
  </si>
  <si>
    <t>등록</t>
    <phoneticPr fontId="24" type="noConversion"/>
  </si>
  <si>
    <t>대구미술관</t>
    <phoneticPr fontId="24" type="noConversion"/>
  </si>
  <si>
    <t>대구광역시 수성구 미술관로40</t>
    <phoneticPr fontId="24" type="noConversion"/>
  </si>
  <si>
    <t>053-803-7900</t>
    <phoneticPr fontId="24" type="noConversion"/>
  </si>
  <si>
    <t>2011.05.26</t>
    <phoneticPr fontId="24" type="noConversion"/>
  </si>
  <si>
    <t>2011.04.11</t>
  </si>
  <si>
    <t>대구-공립13-2011-02호</t>
    <phoneticPr fontId="2" type="noConversion"/>
  </si>
  <si>
    <t>artmuseum.daegu.go.kr
mam.daegu.go.kr
blog.naver.com/damuseum</t>
    <phoneticPr fontId="24" type="noConversion"/>
  </si>
  <si>
    <t>회화, 조각, 사진, 판화, 미디어 등</t>
  </si>
  <si>
    <t>연11회</t>
    <phoneticPr fontId="24" type="noConversion"/>
  </si>
  <si>
    <t>10:00-18:00
코로나19로 제한입장</t>
    <phoneticPr fontId="24" type="noConversion"/>
  </si>
  <si>
    <t>10
~50</t>
    <phoneticPr fontId="24" type="noConversion"/>
  </si>
  <si>
    <t>예술인패스카드 소지자 30%
100시간이상 자원봉사자 50%
다자녀가정할인(구성원) 50%
기초생활수급자 50%
그린카드 이용자(본인) 50%
코코아 회원 및 이벤트 할인(10%~50%)</t>
    <phoneticPr fontId="24" type="noConversion"/>
  </si>
  <si>
    <t>7세미만, 경로, 장애인, 국가유공자, 병역명문가, 학술 및 공무수행, 
국빈사절, 초대권소지자, 
일반전 문화가 있는날 전체관람객</t>
    <phoneticPr fontId="24" type="noConversion"/>
  </si>
  <si>
    <t>경북대학교미술관</t>
    <phoneticPr fontId="2" type="noConversion"/>
  </si>
  <si>
    <t>053-950-7968</t>
    <phoneticPr fontId="2" type="noConversion"/>
  </si>
  <si>
    <t>2006.03.02</t>
    <phoneticPr fontId="2" type="noConversion"/>
  </si>
  <si>
    <t>2009.12.31</t>
    <phoneticPr fontId="2" type="noConversion"/>
  </si>
  <si>
    <t>대구-대학13-2009-02호</t>
  </si>
  <si>
    <t>http://artmuseum.knu.ac.kr/</t>
  </si>
  <si>
    <t>회화, 조각, 사진, 판화 등</t>
  </si>
  <si>
    <t>계명대학교 극재미술관</t>
    <phoneticPr fontId="2" type="noConversion"/>
  </si>
  <si>
    <t>대구광역시 남구 명덕로 104</t>
    <phoneticPr fontId="2" type="noConversion"/>
  </si>
  <si>
    <t>053-620-2381</t>
    <phoneticPr fontId="2" type="noConversion"/>
  </si>
  <si>
    <t>1999.10.28</t>
    <phoneticPr fontId="2" type="noConversion"/>
  </si>
  <si>
    <t>2012.12.04</t>
    <phoneticPr fontId="2" type="noConversion"/>
  </si>
  <si>
    <t>대구-대학13-2012-01호</t>
    <phoneticPr fontId="2" type="noConversion"/>
  </si>
  <si>
    <t>http://newcms.kmu.ac.kr/arts/1528/subview.do</t>
    <phoneticPr fontId="2" type="noConversion"/>
  </si>
  <si>
    <t>유화, 크로키 등</t>
    <phoneticPr fontId="2" type="noConversion"/>
  </si>
  <si>
    <t>인천광역시 송암미술관</t>
  </si>
  <si>
    <t>인천광역시 미추홀구 비류대로 55번길 68</t>
  </si>
  <si>
    <t>032-440-6770</t>
  </si>
  <si>
    <t>인천-공립13-1992-01호</t>
  </si>
  <si>
    <t>http://icmuseum.incheon.go.kr</t>
  </si>
  <si>
    <t>회화, 서예, 공예, 토도류 등</t>
  </si>
  <si>
    <t>평양성도 병풍 등</t>
  </si>
  <si>
    <t>보물 1점, 시지정유형문화재 3점</t>
  </si>
  <si>
    <t>인천아트플랫폼</t>
    <phoneticPr fontId="2" type="noConversion"/>
  </si>
  <si>
    <t>인천광역시 중구 제물량로218번길 3</t>
    <phoneticPr fontId="2" type="noConversion"/>
  </si>
  <si>
    <t>032-760-1000</t>
    <phoneticPr fontId="2" type="noConversion"/>
  </si>
  <si>
    <t>2009.09.25</t>
    <phoneticPr fontId="2" type="noConversion"/>
  </si>
  <si>
    <t>2012.07.26</t>
    <phoneticPr fontId="2" type="noConversion"/>
  </si>
  <si>
    <t>인천-공립13-2012-03호</t>
    <phoneticPr fontId="2" type="noConversion"/>
  </si>
  <si>
    <t>www.inartplatform.kr</t>
    <phoneticPr fontId="2" type="noConversion"/>
  </si>
  <si>
    <t>회화, 조각, 설치 작품 등</t>
    <phoneticPr fontId="2" type="noConversion"/>
  </si>
  <si>
    <t>2개국          2개소</t>
    <phoneticPr fontId="2" type="noConversion"/>
  </si>
  <si>
    <t>11:00 -18:00</t>
    <phoneticPr fontId="2" type="noConversion"/>
  </si>
  <si>
    <t>더리미미술관</t>
    <phoneticPr fontId="2" type="noConversion"/>
  </si>
  <si>
    <t>인천광역시 강화군 선원면 선원사지로51번길14</t>
    <phoneticPr fontId="2" type="noConversion"/>
  </si>
  <si>
    <t>032-933-9297</t>
    <phoneticPr fontId="2" type="noConversion"/>
  </si>
  <si>
    <t>1995.08.06</t>
    <phoneticPr fontId="2" type="noConversion"/>
  </si>
  <si>
    <t>1996.05.23</t>
    <phoneticPr fontId="2" type="noConversion"/>
  </si>
  <si>
    <t>인천-사립13-1996-01호</t>
    <phoneticPr fontId="2" type="noConversion"/>
  </si>
  <si>
    <t>deorimimuseum.com</t>
    <phoneticPr fontId="2" type="noConversion"/>
  </si>
  <si>
    <t>회화,판화,석재, 민속,공예품</t>
    <phoneticPr fontId="2" type="noConversion"/>
  </si>
  <si>
    <t>10:00-19;00</t>
    <phoneticPr fontId="2" type="noConversion"/>
  </si>
  <si>
    <t>문화의 날 50%
/자체지정일 면제</t>
    <phoneticPr fontId="2" type="noConversion"/>
  </si>
  <si>
    <t>미취학 아동</t>
    <phoneticPr fontId="2" type="noConversion"/>
  </si>
  <si>
    <t>상설전시관람료에 포함</t>
    <phoneticPr fontId="2" type="noConversion"/>
  </si>
  <si>
    <t>전원미술관</t>
    <phoneticPr fontId="2" type="noConversion"/>
  </si>
  <si>
    <t>인천광역시 강화군 송해면 강화대로766번길 27</t>
    <phoneticPr fontId="2" type="noConversion"/>
  </si>
  <si>
    <t>032-933-0045</t>
    <phoneticPr fontId="2" type="noConversion"/>
  </si>
  <si>
    <t>1996.09.06</t>
    <phoneticPr fontId="2" type="noConversion"/>
  </si>
  <si>
    <t>인천-사립13-1996-02호</t>
  </si>
  <si>
    <t>유치원, 65세이상, 장애인</t>
    <phoneticPr fontId="2" type="noConversion"/>
  </si>
  <si>
    <t>해든뮤지움</t>
    <phoneticPr fontId="2" type="noConversion"/>
  </si>
  <si>
    <t>인천광역시 강화군 길상면 장흥로101번길 44</t>
    <phoneticPr fontId="2" type="noConversion"/>
  </si>
  <si>
    <t>032-937-6911~2</t>
    <phoneticPr fontId="2" type="noConversion"/>
  </si>
  <si>
    <t>2013.05.11</t>
    <phoneticPr fontId="2" type="noConversion"/>
  </si>
  <si>
    <t>2017.09.01</t>
    <phoneticPr fontId="2" type="noConversion"/>
  </si>
  <si>
    <t>인천-사립13-2017-01호</t>
  </si>
  <si>
    <t>www.haedenmuseum.com/</t>
    <phoneticPr fontId="2" type="noConversion"/>
  </si>
  <si>
    <t>현대미술(회화, 판화, 사진, 영상, 입체 등)</t>
    <phoneticPr fontId="2" type="noConversion"/>
  </si>
  <si>
    <t>장애인 단체, 군인 단체 할인</t>
    <phoneticPr fontId="2" type="noConversion"/>
  </si>
  <si>
    <t>미취학아동 등</t>
    <phoneticPr fontId="2" type="noConversion"/>
  </si>
  <si>
    <t>광주시립미술관</t>
    <phoneticPr fontId="2" type="noConversion"/>
  </si>
  <si>
    <t>광주광역시 북구 하서로 52</t>
    <phoneticPr fontId="2" type="noConversion"/>
  </si>
  <si>
    <t>062-613-7113</t>
    <phoneticPr fontId="2" type="noConversion"/>
  </si>
  <si>
    <t>1992.08.01</t>
    <phoneticPr fontId="2" type="noConversion"/>
  </si>
  <si>
    <t>광주 공립13-1993-01호</t>
    <phoneticPr fontId="2" type="noConversion"/>
  </si>
  <si>
    <t>https://artmuse.gwangju.go.kr/</t>
    <phoneticPr fontId="2" type="noConversion"/>
  </si>
  <si>
    <t>한국화,서양화,조각,판화,드로잉 등</t>
    <phoneticPr fontId="2" type="noConversion"/>
  </si>
  <si>
    <t>3개국 3개소</t>
    <phoneticPr fontId="2" type="noConversion"/>
  </si>
  <si>
    <t>시화문화마을 금봉미술관</t>
    <phoneticPr fontId="2" type="noConversion"/>
  </si>
  <si>
    <t>광주광역시 북구 각화대로 91</t>
    <phoneticPr fontId="2" type="noConversion"/>
  </si>
  <si>
    <t>062-269-9883</t>
    <phoneticPr fontId="2" type="noConversion"/>
  </si>
  <si>
    <t>2015.06.04</t>
    <phoneticPr fontId="2" type="noConversion"/>
  </si>
  <si>
    <t>2015.09.21</t>
    <phoneticPr fontId="2" type="noConversion"/>
  </si>
  <si>
    <t>광주-공립13-2015-01호</t>
    <phoneticPr fontId="2" type="noConversion"/>
  </si>
  <si>
    <t>bukgu.gwangju.kr/shihwa/</t>
    <phoneticPr fontId="2" type="noConversion"/>
  </si>
  <si>
    <t>서화</t>
    <phoneticPr fontId="2" type="noConversion"/>
  </si>
  <si>
    <t>연13회</t>
    <phoneticPr fontId="2" type="noConversion"/>
  </si>
  <si>
    <t>양림미술관</t>
    <phoneticPr fontId="2" type="noConversion"/>
  </si>
  <si>
    <t>광주광역시 남구 제중로 70</t>
    <phoneticPr fontId="2" type="noConversion"/>
  </si>
  <si>
    <t>062-607-2315</t>
    <phoneticPr fontId="2" type="noConversion"/>
  </si>
  <si>
    <t>이강하 미술관</t>
    <phoneticPr fontId="2" type="noConversion"/>
  </si>
  <si>
    <t>광주광역시 남구 3.1만세운동길 6</t>
    <phoneticPr fontId="2" type="noConversion"/>
  </si>
  <si>
    <t>062-674-8515</t>
  </si>
  <si>
    <t>2018.02.09</t>
    <phoneticPr fontId="2" type="noConversion"/>
  </si>
  <si>
    <t>2018.07.02</t>
    <phoneticPr fontId="2" type="noConversion"/>
  </si>
  <si>
    <t>광주-공립13-2018-02호</t>
  </si>
  <si>
    <t>www.lkh-artmuseum.com</t>
  </si>
  <si>
    <t>회화, 유품</t>
  </si>
  <si>
    <t>국윤미술관</t>
  </si>
  <si>
    <t>광주광역시 동구 의재로 82</t>
    <phoneticPr fontId="2" type="noConversion"/>
  </si>
  <si>
    <t>062-232-7335</t>
    <phoneticPr fontId="2" type="noConversion"/>
  </si>
  <si>
    <t>2008.07.21</t>
  </si>
  <si>
    <t>2008.06.17</t>
    <phoneticPr fontId="2" type="noConversion"/>
  </si>
  <si>
    <t>광주-사립13-2008-01호</t>
    <phoneticPr fontId="2" type="noConversion"/>
  </si>
  <si>
    <t>http://cafe.daum.net/yywol</t>
  </si>
  <si>
    <t>회화, 조소, 설치작</t>
  </si>
  <si>
    <t>드영미술관</t>
  </si>
  <si>
    <t xml:space="preserve">광주광역시 동구 성촌길 6 </t>
  </si>
  <si>
    <t>062-223-6515</t>
  </si>
  <si>
    <t>2019.05.01</t>
    <phoneticPr fontId="2" type="noConversion"/>
  </si>
  <si>
    <t>2018.05.11</t>
  </si>
  <si>
    <t>광주-사립13-2018-01호</t>
  </si>
  <si>
    <t>deyoungmuseum.co.kr</t>
  </si>
  <si>
    <t>평면 및 입체 등</t>
  </si>
  <si>
    <t>광주</t>
    <phoneticPr fontId="10" type="noConversion"/>
  </si>
  <si>
    <t>동구</t>
    <phoneticPr fontId="10" type="noConversion"/>
  </si>
  <si>
    <t>등록</t>
    <phoneticPr fontId="10" type="noConversion"/>
  </si>
  <si>
    <t>무등현대미술관</t>
    <phoneticPr fontId="10" type="noConversion"/>
  </si>
  <si>
    <t>광주광역시 동구 증심사길 9</t>
    <phoneticPr fontId="10" type="noConversion"/>
  </si>
  <si>
    <t>062-223-6677</t>
    <phoneticPr fontId="2" type="noConversion"/>
  </si>
  <si>
    <t>2007.10.02</t>
    <phoneticPr fontId="2" type="noConversion"/>
  </si>
  <si>
    <t>광주-사립13-2007-01호</t>
  </si>
  <si>
    <t>http://www.mdmoca.co.kr/</t>
    <phoneticPr fontId="2" type="noConversion"/>
  </si>
  <si>
    <t>회화, 조각, 사진 등</t>
    <phoneticPr fontId="2" type="noConversion"/>
  </si>
  <si>
    <t xml:space="preserve">연3회 </t>
    <phoneticPr fontId="2" type="noConversion"/>
  </si>
  <si>
    <t>10:00~18"00</t>
    <phoneticPr fontId="2" type="noConversion"/>
  </si>
  <si>
    <t>소암미술관</t>
    <phoneticPr fontId="2" type="noConversion"/>
  </si>
  <si>
    <t>광주광역시 남구 중앙로 83-1</t>
    <phoneticPr fontId="2" type="noConversion"/>
  </si>
  <si>
    <t>062-671-7711</t>
  </si>
  <si>
    <t>2017.08.22</t>
    <phoneticPr fontId="2" type="noConversion"/>
  </si>
  <si>
    <t>광주-사립13-2017-02호</t>
  </si>
  <si>
    <t>www.soam-museum.com</t>
    <phoneticPr fontId="2" type="noConversion"/>
  </si>
  <si>
    <t>유화, 서예, 조각, 판화, 사진 등</t>
  </si>
  <si>
    <t>연6회</t>
  </si>
  <si>
    <t>우제길미술관</t>
    <phoneticPr fontId="2" type="noConversion"/>
  </si>
  <si>
    <t>광주광역시 동구 의재로 140-6</t>
    <phoneticPr fontId="2" type="noConversion"/>
  </si>
  <si>
    <t>062-224-6601</t>
    <phoneticPr fontId="2" type="noConversion"/>
  </si>
  <si>
    <t>1999.09.01</t>
    <phoneticPr fontId="2" type="noConversion"/>
  </si>
  <si>
    <t>광주-사립13-2001-01호</t>
  </si>
  <si>
    <t>www.wooart.co.kr</t>
  </si>
  <si>
    <t xml:space="preserve"> 8대/92㎡ </t>
    <phoneticPr fontId="2" type="noConversion"/>
  </si>
  <si>
    <t>칠보공예, 목공예, 판화, 유화, 브론즈 
회화, 서화, 조각, 공예 등</t>
    <phoneticPr fontId="2" type="noConversion"/>
  </si>
  <si>
    <t>문화누리카드 할인</t>
  </si>
  <si>
    <t>은암미술관</t>
    <phoneticPr fontId="2" type="noConversion"/>
  </si>
  <si>
    <t>광주광역시 동구 서석로 85번길 8-12</t>
  </si>
  <si>
    <t>062-226-6677</t>
    <phoneticPr fontId="2" type="noConversion"/>
  </si>
  <si>
    <t>2010.06.18</t>
    <phoneticPr fontId="2" type="noConversion"/>
  </si>
  <si>
    <t>광주-사립21-2011-01호</t>
    <phoneticPr fontId="2" type="noConversion"/>
  </si>
  <si>
    <t>www.eunam.org</t>
    <phoneticPr fontId="2" type="noConversion"/>
  </si>
  <si>
    <t>회화, 서화, 조각, 공예 등</t>
    <phoneticPr fontId="2" type="noConversion"/>
  </si>
  <si>
    <t>연17회</t>
    <phoneticPr fontId="2" type="noConversion"/>
  </si>
  <si>
    <t>2개국 
2개소</t>
    <phoneticPr fontId="2" type="noConversion"/>
  </si>
  <si>
    <t>의재미술관</t>
    <phoneticPr fontId="2" type="noConversion"/>
  </si>
  <si>
    <t>광주광역시 동구 증심사길 155</t>
    <phoneticPr fontId="2" type="noConversion"/>
  </si>
  <si>
    <t>062-222-3040</t>
    <phoneticPr fontId="2" type="noConversion"/>
  </si>
  <si>
    <t>2001.11.17</t>
    <phoneticPr fontId="2" type="noConversion"/>
  </si>
  <si>
    <t>광주-사립13-2004-01호</t>
  </si>
  <si>
    <t>www.uijaemuseum.org</t>
    <phoneticPr fontId="2" type="noConversion"/>
  </si>
  <si>
    <t>서화, 유품 등</t>
    <phoneticPr fontId="2" type="noConversion"/>
  </si>
  <si>
    <t xml:space="preserve">리모델공사로 인해 
현재 휴관중 </t>
    <phoneticPr fontId="2" type="noConversion"/>
  </si>
  <si>
    <t>65세 이상 성인, 7세 이하 아동, 국가유공자, 장애인</t>
    <phoneticPr fontId="2" type="noConversion"/>
  </si>
  <si>
    <t>주안미술관</t>
    <phoneticPr fontId="10" type="noConversion"/>
  </si>
  <si>
    <t>광주광역시 동구 제봉로 197</t>
    <phoneticPr fontId="10" type="noConversion"/>
  </si>
  <si>
    <t>062-222-2083</t>
    <phoneticPr fontId="10" type="noConversion"/>
  </si>
  <si>
    <t>2015.12.01</t>
    <phoneticPr fontId="10" type="noConversion"/>
  </si>
  <si>
    <t>2015.12.01</t>
    <phoneticPr fontId="2" type="noConversion"/>
  </si>
  <si>
    <t>광주-사립13-2015-02호</t>
  </si>
  <si>
    <t>https://blog.naver.com/juanartmuseum</t>
    <phoneticPr fontId="2" type="noConversion"/>
  </si>
  <si>
    <t>회화, 혼합재료</t>
    <phoneticPr fontId="2" type="noConversion"/>
  </si>
  <si>
    <t>10:00-20:00</t>
    <phoneticPr fontId="10" type="noConversion"/>
  </si>
  <si>
    <t>조선대학교 미술관</t>
  </si>
  <si>
    <t>광주광역시 동구 필문대로309</t>
  </si>
  <si>
    <t>062-230-7832,6767</t>
    <phoneticPr fontId="10" type="noConversion"/>
  </si>
  <si>
    <t>1987.12.20</t>
    <phoneticPr fontId="2" type="noConversion"/>
  </si>
  <si>
    <t>2008.12.17</t>
    <phoneticPr fontId="10" type="noConversion"/>
  </si>
  <si>
    <t>광주-대학13-2008-02호</t>
    <phoneticPr fontId="10" type="noConversion"/>
  </si>
  <si>
    <t>http://blog.naver.com/cuma7832</t>
    <phoneticPr fontId="10" type="noConversion"/>
  </si>
  <si>
    <t>X</t>
    <phoneticPr fontId="10" type="noConversion"/>
  </si>
  <si>
    <t xml:space="preserve">서양화, 한국화, 판화 등 </t>
    <phoneticPr fontId="10" type="noConversion"/>
  </si>
  <si>
    <t>연4회</t>
    <phoneticPr fontId="10" type="noConversion"/>
  </si>
  <si>
    <t>10:00 -17:00</t>
    <phoneticPr fontId="10" type="noConversion"/>
  </si>
  <si>
    <t>전체</t>
    <phoneticPr fontId="10" type="noConversion"/>
  </si>
  <si>
    <t xml:space="preserve">광주 </t>
    <phoneticPr fontId="2" type="noConversion"/>
  </si>
  <si>
    <t>광주대학교 호심미술관</t>
    <phoneticPr fontId="2" type="noConversion"/>
  </si>
  <si>
    <t>광주광역시 남구 효덕로 277</t>
    <phoneticPr fontId="2" type="noConversion"/>
  </si>
  <si>
    <t>062-670-2173</t>
  </si>
  <si>
    <t>2017.01.01</t>
    <phoneticPr fontId="2" type="noConversion"/>
  </si>
  <si>
    <t>2019.10.04</t>
    <phoneticPr fontId="2" type="noConversion"/>
  </si>
  <si>
    <t>광주-대학21-2019-01호</t>
    <phoneticPr fontId="2" type="noConversion"/>
  </si>
  <si>
    <t>http://www.gwangju.ac.kr/html/kr/</t>
    <phoneticPr fontId="2" type="noConversion"/>
  </si>
  <si>
    <t>회화 및 조각</t>
    <phoneticPr fontId="2" type="noConversion"/>
  </si>
  <si>
    <t>대전시립미술관</t>
    <phoneticPr fontId="2" type="noConversion"/>
  </si>
  <si>
    <t>대전광역시 서구 둔산대로 155</t>
    <phoneticPr fontId="2" type="noConversion"/>
  </si>
  <si>
    <t>042-270-7370</t>
    <phoneticPr fontId="2" type="noConversion"/>
  </si>
  <si>
    <t>1998.04.15</t>
    <phoneticPr fontId="2" type="noConversion"/>
  </si>
  <si>
    <t>1998.06.29</t>
    <phoneticPr fontId="2" type="noConversion"/>
  </si>
  <si>
    <t>대전-공립13-1998-01호</t>
    <phoneticPr fontId="2" type="noConversion"/>
  </si>
  <si>
    <t>www.daejeon.go.kr/dma</t>
    <phoneticPr fontId="2" type="noConversion"/>
  </si>
  <si>
    <t>한국화, 회화, 조각, 뉴미디어, 사진, 드로잉·판화, 서예, 공예 등</t>
    <phoneticPr fontId="2" type="noConversion"/>
  </si>
  <si>
    <t>연14회</t>
    <phoneticPr fontId="2" type="noConversion"/>
  </si>
  <si>
    <t>65세 이상 노인, 6세 이하 어린이
장애인등록증 소지자(1~3급 장애인 동반 1인 포함)
국가유공자증, 국가유공자유족증 소지자
독립유공자증, 독립유공자유족증 소지자
5.18민주유공자증, 5.18민주유공자유족증 소지자 
참전유공자, 고엽제후유의증환자증 소지자 
특수임무유공자증, 특수임무유공자유족증 소지자
공무수행을 위하여 출입하는 자 
꿈나무사랑카드 소지자(배우자 포함)
대전광역시 명예시민증 소지자(배우자 포함)
투표확인증(1회에 한하여 선거일 후 3개월까지 유효)</t>
  </si>
  <si>
    <t>7세 이상 어린이, 초등학생(33%)할인
 청소년, 19~25세(40%)할인</t>
    <phoneticPr fontId="2" type="noConversion"/>
  </si>
  <si>
    <t>이응노미술관</t>
    <phoneticPr fontId="2" type="noConversion"/>
  </si>
  <si>
    <t>대전광역시 서구 둔산대로 157</t>
    <phoneticPr fontId="2" type="noConversion"/>
  </si>
  <si>
    <t>042-611-9800</t>
  </si>
  <si>
    <t>2007.05.03</t>
    <phoneticPr fontId="2" type="noConversion"/>
  </si>
  <si>
    <t>2012.02.09</t>
    <phoneticPr fontId="2" type="noConversion"/>
  </si>
  <si>
    <t>대전-공립13-2012-01호</t>
  </si>
  <si>
    <t>https://www.leeungnomuseum.or.kr/</t>
  </si>
  <si>
    <t>회화, 조각, 판화 등</t>
    <phoneticPr fontId="2" type="noConversion"/>
  </si>
  <si>
    <t>03월 ~ 10월 : 10:00 ~ 19:00
11월 ~ 02월 : 10:00 ~ 18:00</t>
    <phoneticPr fontId="2" type="noConversion"/>
  </si>
  <si>
    <t>노인(65세 이상) 및 유아(6세 이하), 장애의 정도가 심한 장애인 및 돌보는 사람 1인, 고엽제휴유의증 환자증 소지자, 유공자(국가유공자, 독립유공자, 5.18민주 유공자, 참전유공자, 특수임무유공자) 및 유족증 소지자, 명예시민증 소지자(배우자포함), 선거 투표 참여자(투표확인증), 다자녀 우대 ‘꿈나무 사랑카드’소지자 전원, 이응노미술관 개인, 법인 멤버십, 예술인패스, icom 카드 소지자, 문화가 있는 날 무료입장</t>
    <phoneticPr fontId="2" type="noConversion"/>
  </si>
  <si>
    <t xml:space="preserve">대전 </t>
    <phoneticPr fontId="2" type="noConversion"/>
  </si>
  <si>
    <t>성암미술관</t>
    <phoneticPr fontId="2" type="noConversion"/>
  </si>
  <si>
    <t>대전광역시 유성구 온천동로 19-1</t>
    <phoneticPr fontId="2" type="noConversion"/>
  </si>
  <si>
    <t>042-822-7882</t>
    <phoneticPr fontId="2" type="noConversion"/>
  </si>
  <si>
    <t>2011.12.27</t>
    <phoneticPr fontId="2" type="noConversion"/>
  </si>
  <si>
    <t>2011.12.22</t>
    <phoneticPr fontId="2" type="noConversion"/>
  </si>
  <si>
    <t>대전-사립13-2011-01호</t>
    <phoneticPr fontId="2" type="noConversion"/>
  </si>
  <si>
    <t>http://성암미술관.한국s</t>
    <phoneticPr fontId="2" type="noConversion"/>
  </si>
  <si>
    <t>서화, 도자</t>
    <phoneticPr fontId="2" type="noConversion"/>
  </si>
  <si>
    <t>13:00~17:30</t>
    <phoneticPr fontId="2" type="noConversion"/>
  </si>
  <si>
    <t>문화의날 50%할인,경로,장애인,군인 25%할인</t>
    <phoneticPr fontId="2" type="noConversion"/>
  </si>
  <si>
    <t>남철미술관(휴관)</t>
    <phoneticPr fontId="2" type="noConversion"/>
  </si>
  <si>
    <t>대전광역시 서구 갈마로 173-1</t>
    <phoneticPr fontId="2" type="noConversion"/>
  </si>
  <si>
    <t>042-525-2094</t>
    <phoneticPr fontId="2" type="noConversion"/>
  </si>
  <si>
    <t>2001.11.24</t>
  </si>
  <si>
    <t>대전-사립13-2001-02호</t>
    <phoneticPr fontId="2" type="noConversion"/>
  </si>
  <si>
    <t>여진불교미술관</t>
    <phoneticPr fontId="2" type="noConversion"/>
  </si>
  <si>
    <t>대전광역시 유성구 엑스포로 624</t>
    <phoneticPr fontId="2" type="noConversion"/>
  </si>
  <si>
    <t>042-934-8466</t>
    <phoneticPr fontId="2" type="noConversion"/>
  </si>
  <si>
    <t>2005.11.22</t>
    <phoneticPr fontId="2" type="noConversion"/>
  </si>
  <si>
    <t>2005.11.21</t>
    <phoneticPr fontId="2" type="noConversion"/>
  </si>
  <si>
    <t>대전-사립13-2005-03호</t>
    <phoneticPr fontId="2" type="noConversion"/>
  </si>
  <si>
    <t>문화재자료 1점</t>
    <phoneticPr fontId="2" type="noConversion"/>
  </si>
  <si>
    <t>9:00~18:00</t>
    <phoneticPr fontId="2" type="noConversion"/>
  </si>
  <si>
    <t>9:00~18:00</t>
  </si>
  <si>
    <t>경기도미술관</t>
  </si>
  <si>
    <t>경기도 안산시 단원구 동산로 268</t>
  </si>
  <si>
    <t>031-481-7000</t>
  </si>
  <si>
    <t>2006.10.25</t>
  </si>
  <si>
    <t>2007.01.17</t>
    <phoneticPr fontId="2" type="noConversion"/>
  </si>
  <si>
    <t>경기-공립13-2007-01호</t>
  </si>
  <si>
    <t>http://gmoma.ggcf.kr</t>
  </si>
  <si>
    <t>5/-</t>
    <phoneticPr fontId="2" type="noConversion"/>
  </si>
  <si>
    <t>미술작품</t>
  </si>
  <si>
    <t>아람미술관</t>
  </si>
  <si>
    <t>경기도 고양시 일산동구 중앙로 1286</t>
  </si>
  <si>
    <t>031-960-0180</t>
  </si>
  <si>
    <t>2011.09.01</t>
    <phoneticPr fontId="2" type="noConversion"/>
  </si>
  <si>
    <t>경기-공립13-2011-07호</t>
    <phoneticPr fontId="2" type="noConversion"/>
  </si>
  <si>
    <t>www.artgy.or.kr</t>
  </si>
  <si>
    <t>한국화, 민화 등</t>
  </si>
  <si>
    <t>예술인 패스, 문화가 있는 날 등</t>
  </si>
  <si>
    <t>민 36개월 미만 유아, 국가보훈대상자, 장애인 등</t>
  </si>
  <si>
    <t>김홍도미술관</t>
    <phoneticPr fontId="2" type="noConversion"/>
  </si>
  <si>
    <t>경기도 안산시 상록구 충장로 422</t>
  </si>
  <si>
    <t>031-481-0505</t>
  </si>
  <si>
    <t>2013.04.05</t>
    <phoneticPr fontId="2" type="noConversion"/>
  </si>
  <si>
    <t>2016.02.17</t>
    <phoneticPr fontId="2" type="noConversion"/>
  </si>
  <si>
    <t>경기-공립13-2016-01호</t>
  </si>
  <si>
    <t>https://www.ansanart.com</t>
  </si>
  <si>
    <t xml:space="preserve">현대미술(회화,서예, 판화, 조각 등) </t>
  </si>
  <si>
    <t>안산시민 50%할인, 성인 및 학교단체(20인이상) 50%</t>
  </si>
  <si>
    <t>미취학(~7세), 65세이상, 장애인</t>
  </si>
  <si>
    <t>백남준아트센터</t>
  </si>
  <si>
    <t>경기도 용인시 기흥구 백남준로 10</t>
  </si>
  <si>
    <t>031-201-8500</t>
  </si>
  <si>
    <t>2008.10.08</t>
    <phoneticPr fontId="2" type="noConversion"/>
  </si>
  <si>
    <t>2008.09.08</t>
    <phoneticPr fontId="2" type="noConversion"/>
  </si>
  <si>
    <t>경기-공립13-2008-16호</t>
  </si>
  <si>
    <t>http://njp.ggcf.kr</t>
  </si>
  <si>
    <t>167/5,256㎡</t>
    <phoneticPr fontId="2" type="noConversion"/>
  </si>
  <si>
    <t>작품(설치, 미디어 등)</t>
  </si>
  <si>
    <t>3개국
3개소</t>
    <phoneticPr fontId="2" type="noConversion"/>
  </si>
  <si>
    <t>성남큐브미술관</t>
  </si>
  <si>
    <t>경기도 분당구 성남대로 808</t>
  </si>
  <si>
    <t>031-783-8000</t>
  </si>
  <si>
    <t>2010.08.06</t>
    <phoneticPr fontId="2" type="noConversion"/>
  </si>
  <si>
    <t>2012.09.05</t>
    <phoneticPr fontId="2" type="noConversion"/>
  </si>
  <si>
    <t>경기-공립21-2012-09호</t>
  </si>
  <si>
    <t>www.snab.or.kr</t>
  </si>
  <si>
    <t>회화, 조각, 사진 등</t>
  </si>
  <si>
    <t>10:00~18:00</t>
  </si>
  <si>
    <t>전체 ※단, 공동주최 전시는 전시별 상이</t>
  </si>
  <si>
    <t>수원시립아이파크미술관</t>
    <phoneticPr fontId="2" type="noConversion"/>
  </si>
  <si>
    <t>경기도 수원시 팔달구 정조로 833
(신풍동 238-1)</t>
    <phoneticPr fontId="2" type="noConversion"/>
  </si>
  <si>
    <t>031-228-3800</t>
  </si>
  <si>
    <t>2015.10.08</t>
  </si>
  <si>
    <t>2017.11.21</t>
  </si>
  <si>
    <t>경기-공립13-2018-05호</t>
    <phoneticPr fontId="10" type="noConversion"/>
  </si>
  <si>
    <t>suma.suwon.go.kr</t>
  </si>
  <si>
    <t>79/2,173.95</t>
    <phoneticPr fontId="2" type="noConversion"/>
  </si>
  <si>
    <t>회화, 한국화, 조각, 사진, 뉴미디어 등</t>
  </si>
  <si>
    <t>하절기
10:00~19:00
동절기
10:00~18:00</t>
    <phoneticPr fontId="2" type="noConversion"/>
  </si>
  <si>
    <t>문회의날, ICOM카드, 예술인 패스, 수원시 명예이민증 소지자 무료, 수원시민 25%, 자원봉사카드소지자 50%, 다자녀 50%</t>
    <phoneticPr fontId="2" type="noConversion"/>
  </si>
  <si>
    <t>만7세 미만 어린이, 만65세이상 어르신, 장애의 정도가 심한장애인, 기초수급자, 국가보훈대상자 등</t>
  </si>
  <si>
    <t>양주시립장욱진미술관</t>
  </si>
  <si>
    <t>경기도 양주시 장흥면 권율로 193</t>
    <phoneticPr fontId="2" type="noConversion"/>
  </si>
  <si>
    <t>031-8082-4245</t>
  </si>
  <si>
    <t>2014.04.28</t>
    <phoneticPr fontId="2" type="noConversion"/>
  </si>
  <si>
    <t>2014.07.08</t>
    <phoneticPr fontId="2" type="noConversion"/>
  </si>
  <si>
    <t>경기-공립13-2014-03호</t>
    <phoneticPr fontId="2" type="noConversion"/>
  </si>
  <si>
    <t>http://changucchin.yangju.go.kr/</t>
  </si>
  <si>
    <t>유화,판화,드로잉,입체 등</t>
  </si>
  <si>
    <t>영유아, 노인</t>
  </si>
  <si>
    <t>양평군립미술관</t>
  </si>
  <si>
    <t>경기도 양평군 양평읍 문화복지길2</t>
  </si>
  <si>
    <t>031-775-8515</t>
  </si>
  <si>
    <t>2011.12.16</t>
    <phoneticPr fontId="2" type="noConversion"/>
  </si>
  <si>
    <t>2012.12.17</t>
    <phoneticPr fontId="2" type="noConversion"/>
  </si>
  <si>
    <t>경기-공립21-2012-11호</t>
  </si>
  <si>
    <t>www.ymuseum.org</t>
  </si>
  <si>
    <t>33/ 379.5㎡</t>
    <phoneticPr fontId="2" type="noConversion"/>
  </si>
  <si>
    <t>평면, 입체, 미디어 등</t>
  </si>
  <si>
    <t>문화가 있는 날 무료입장(100%),그린카드 소지자 1인 무료 입장,예술인패스 30%</t>
  </si>
  <si>
    <t>군인, 경로, 장애인, 유공자, 양평군민,36개월미만유아</t>
  </si>
  <si>
    <t>여주세계생활도자관</t>
  </si>
  <si>
    <t>경기도 여주시 신륵사길7</t>
  </si>
  <si>
    <t>031-887-8250</t>
  </si>
  <si>
    <t>2001.07.01</t>
    <phoneticPr fontId="2" type="noConversion"/>
  </si>
  <si>
    <t>2007.12.20</t>
  </si>
  <si>
    <t>경기-공립13-2007-13호</t>
  </si>
  <si>
    <t>www.kocef.org</t>
  </si>
  <si>
    <t>도자공예, 생활도자 디자인</t>
  </si>
  <si>
    <t>오산시립미술관</t>
  </si>
  <si>
    <t>경기도 오산시 현충로 100</t>
  </si>
  <si>
    <t>031-379-9940</t>
  </si>
  <si>
    <t>2012.07.01</t>
    <phoneticPr fontId="2" type="noConversion"/>
  </si>
  <si>
    <t>2017.12.01</t>
  </si>
  <si>
    <t>경기-공립13-2017-06호</t>
  </si>
  <si>
    <t>www.osan.go.kr/arts</t>
  </si>
  <si>
    <t>회화, 조각, 사진, 미디어, 공예 등</t>
  </si>
  <si>
    <t xml:space="preserve"> 이천시립월전미술관</t>
  </si>
  <si>
    <t>경기도 이천시 경충대로 2709번길 185</t>
    <phoneticPr fontId="2" type="noConversion"/>
  </si>
  <si>
    <t>031-637-0032</t>
  </si>
  <si>
    <t>2007.08.14</t>
    <phoneticPr fontId="2" type="noConversion"/>
  </si>
  <si>
    <t>2008.03.31</t>
    <phoneticPr fontId="2" type="noConversion"/>
  </si>
  <si>
    <t>경기-공립13-2008-05호</t>
  </si>
  <si>
    <t>www.iwoljeon.org</t>
  </si>
  <si>
    <t>서화, 고서, 인장, 고기물, 청동기, 도자, 문방, 금동</t>
  </si>
  <si>
    <t xml:space="preserve">30, 
50 </t>
    <phoneticPr fontId="2" type="noConversion"/>
  </si>
  <si>
    <t>그린카드 예술인패스(30%)
이천시민 교류도시 군부대장병및가족 명예시민(50%)</t>
  </si>
  <si>
    <t>만65세이상, 만6세이하, 국가유공자및유족, 독립유공자및유족, 518민주유공자및유족, 장애인</t>
  </si>
  <si>
    <t xml:space="preserve">30%
50% </t>
  </si>
  <si>
    <t>CICA미술관</t>
  </si>
  <si>
    <t>경기도 김포시 양촌읍 삼도로 196-30</t>
  </si>
  <si>
    <t>031-988-6363</t>
  </si>
  <si>
    <t>2015.07.31</t>
    <phoneticPr fontId="2" type="noConversion"/>
  </si>
  <si>
    <t>2015.07.07</t>
  </si>
  <si>
    <t>경기-사립13-2015-05호</t>
  </si>
  <si>
    <t>www.cicamuseum.com</t>
  </si>
  <si>
    <t>회화, 조각, 판화</t>
  </si>
  <si>
    <t>연30회</t>
    <phoneticPr fontId="2" type="noConversion"/>
  </si>
  <si>
    <t>10:30-5:30</t>
  </si>
  <si>
    <t>부모동반시무료</t>
    <phoneticPr fontId="2" type="noConversion"/>
  </si>
  <si>
    <t>초대장발부</t>
  </si>
  <si>
    <t>가일미술관</t>
  </si>
  <si>
    <t>경기도 가평군 청평면 북한강로 1549</t>
  </si>
  <si>
    <t>031-584-4700</t>
  </si>
  <si>
    <t>2003.05.02</t>
  </si>
  <si>
    <t>2005.02.17</t>
  </si>
  <si>
    <t>경기-사립13-2005-03호</t>
  </si>
  <si>
    <t>www.gailart.org</t>
  </si>
  <si>
    <t>2회</t>
  </si>
  <si>
    <t>회화, 조각, 도서</t>
  </si>
  <si>
    <t>전체 무료</t>
  </si>
  <si>
    <t xml:space="preserve">구하우스 </t>
  </si>
  <si>
    <t>경기도 양평군 서종면 무내미길 49-12</t>
  </si>
  <si>
    <t>031-774-7460</t>
  </si>
  <si>
    <t>2016.07.01</t>
    <phoneticPr fontId="2" type="noConversion"/>
  </si>
  <si>
    <t>2016.09.27</t>
    <phoneticPr fontId="2" type="noConversion"/>
  </si>
  <si>
    <t>경기-사립13-2016-09호</t>
  </si>
  <si>
    <t>www.koohouse.org</t>
  </si>
  <si>
    <t>13/ 161㎡</t>
    <phoneticPr fontId="2" type="noConversion"/>
  </si>
  <si>
    <t>컨템포러리 아트워크(회화,조각,사진,디자인가구등)</t>
  </si>
  <si>
    <t>65세이상, 양평군민,복지카드소지자</t>
  </si>
  <si>
    <t>만36개월미만 유아</t>
  </si>
  <si>
    <t>남송미술관</t>
  </si>
  <si>
    <t>경기도 가평군 북면 백둔로 322</t>
  </si>
  <si>
    <t>031-581-0772</t>
  </si>
  <si>
    <t>2005.10.08</t>
  </si>
  <si>
    <t>2006.02.20</t>
  </si>
  <si>
    <t>경기-사립13-2006-04호</t>
  </si>
  <si>
    <t>www.namsongart.com.</t>
  </si>
  <si>
    <t>회화,조각,사진, 판화</t>
  </si>
  <si>
    <t>가평군민</t>
  </si>
  <si>
    <t>장애인,경로(65세이상), 국가유공자</t>
    <phoneticPr fontId="10" type="noConversion"/>
  </si>
  <si>
    <t xml:space="preserve">가평군민 ,국가유공자 .장애인 </t>
  </si>
  <si>
    <t>가평군민, 국가유공자 ,
장애인, 
65세이상 무료</t>
    <phoneticPr fontId="10" type="noConversion"/>
  </si>
  <si>
    <t>닻미술관</t>
  </si>
  <si>
    <t>경기도 광주시 초월읍 진새골길 184</t>
  </si>
  <si>
    <t>031-798-2581</t>
  </si>
  <si>
    <t>2010.10.26</t>
    <phoneticPr fontId="2" type="noConversion"/>
  </si>
  <si>
    <t>2011.12.02</t>
    <phoneticPr fontId="2" type="noConversion"/>
  </si>
  <si>
    <t>경기-사립13-2011-10호</t>
  </si>
  <si>
    <t>www.datzmuseum.org</t>
  </si>
  <si>
    <t>사진, 판화, 회화, 영상 등</t>
  </si>
  <si>
    <t>경로(65세 이상) 1,000원 할인</t>
    <phoneticPr fontId="2" type="noConversion"/>
  </si>
  <si>
    <t>장애인, 미취학 아동, 문화가 있는 날</t>
  </si>
  <si>
    <t>마가미술관</t>
  </si>
  <si>
    <t>경기도 용인시 처인구 모현읍 문형동림로 101번길 37</t>
  </si>
  <si>
    <t>031-334-0365</t>
  </si>
  <si>
    <t>1998.10.10</t>
    <phoneticPr fontId="2" type="noConversion"/>
  </si>
  <si>
    <t>2002.03.12</t>
  </si>
  <si>
    <t>경기-사립13-2002-05호</t>
  </si>
  <si>
    <t>www.magamuseum.co.kr</t>
  </si>
  <si>
    <t>판화, 타피스트리, 섬유미술, 조각 등</t>
  </si>
  <si>
    <t>10;00-17:30</t>
  </si>
  <si>
    <t>10:00-17:30</t>
  </si>
  <si>
    <t>맥아트미술관</t>
  </si>
  <si>
    <t>경기도 안산시 단원구 부흥로 254</t>
  </si>
  <si>
    <t>032-885-6262</t>
  </si>
  <si>
    <t>2012.06.29</t>
  </si>
  <si>
    <t>2012.11.07</t>
  </si>
  <si>
    <t>경기-사립21-2012-12호</t>
  </si>
  <si>
    <t>http://www.glassisland.co.kr/</t>
  </si>
  <si>
    <t>회화/조각</t>
  </si>
  <si>
    <t>장애인(3급이상),경로우대(65세이상)</t>
  </si>
  <si>
    <t>유아(3세미만)</t>
  </si>
  <si>
    <t>모란미술관</t>
  </si>
  <si>
    <t>경기도 남양주시 화도읍 경춘로 2110번길 8 (12190)</t>
  </si>
  <si>
    <t>031-594-8001~2</t>
  </si>
  <si>
    <t>1990.04.28</t>
  </si>
  <si>
    <t>1993.02.11</t>
  </si>
  <si>
    <t>경기-사립13-1993-01호</t>
  </si>
  <si>
    <t>www.moranmuseum.org</t>
  </si>
  <si>
    <t>조각, 회화,판화, 기타 등</t>
  </si>
  <si>
    <t xml:space="preserve">11-2월 9:30-17:00
3월,10월 9:30-17:30
4월,9월 9:30-18:00
5-8월 : 9:30-18:30 </t>
  </si>
  <si>
    <t>만 70세 이상</t>
  </si>
  <si>
    <t>36개월까지 무료입장,
국가유공자, 장애인 1/2/3급 본인,
인솔교사(아이 10명당 1명)</t>
  </si>
  <si>
    <t>미누현대미술관</t>
  </si>
  <si>
    <t>경기도 성남시 수정구 공원로 360 두산상가빌딩 3층</t>
    <phoneticPr fontId="2" type="noConversion"/>
  </si>
  <si>
    <t>031-754-9696</t>
  </si>
  <si>
    <t>2015.08.21</t>
  </si>
  <si>
    <t>2015.12.14</t>
  </si>
  <si>
    <t>경기-사립13-2015-09호</t>
  </si>
  <si>
    <t>www.minooart.com</t>
  </si>
  <si>
    <t>10.01/21589.80</t>
    <phoneticPr fontId="2" type="noConversion"/>
  </si>
  <si>
    <t>미디어아트, 회화, 조각, 설치</t>
  </si>
  <si>
    <t>장애인 단체 관람시 50% 할인, 문화가 있는날 50% 할인</t>
  </si>
  <si>
    <t>만 48개월 미만 유아, 65세 이상, 장애인은 개인 관람시 무료</t>
  </si>
  <si>
    <t>미메시스아트뮤지엄</t>
  </si>
  <si>
    <t>경기도 파주시 문발로 253</t>
  </si>
  <si>
    <t>031-761-4100</t>
  </si>
  <si>
    <t>2011.11.01</t>
  </si>
  <si>
    <t>2013.11.18</t>
  </si>
  <si>
    <t>경기-사립13-2013-17호</t>
  </si>
  <si>
    <t>www.mimesisart.co.kr</t>
  </si>
  <si>
    <t xml:space="preserve">유화, 아크릴, 페인팅 </t>
  </si>
  <si>
    <t>-</t>
  </si>
  <si>
    <t>백영수미술관</t>
  </si>
  <si>
    <t>경기도 의정부시 안말로58번안길 55-1</t>
    <phoneticPr fontId="2" type="noConversion"/>
  </si>
  <si>
    <t>031-873-4613</t>
  </si>
  <si>
    <t>2018.04.20</t>
  </si>
  <si>
    <t>2017.07.04</t>
  </si>
  <si>
    <t>경기-사립13-2018-01호</t>
  </si>
  <si>
    <t>https://blog.naver.com/pysmuseum</t>
  </si>
  <si>
    <t xml:space="preserve">회화, 공예, 조각, 판화 </t>
  </si>
  <si>
    <t>의정부시민, 예술인패스, 다둥이카드</t>
  </si>
  <si>
    <t>4세미만, 장애인</t>
  </si>
  <si>
    <t>만 4세(48개월) 미만</t>
  </si>
  <si>
    <t>보름산미술관</t>
  </si>
  <si>
    <t>경기도 김포시 고촌읍 수기로 100-78</t>
    <phoneticPr fontId="2" type="noConversion"/>
  </si>
  <si>
    <t>031-985-0005</t>
  </si>
  <si>
    <t>2009.05.30</t>
    <phoneticPr fontId="2" type="noConversion"/>
  </si>
  <si>
    <t>2010.03.19</t>
    <phoneticPr fontId="2" type="noConversion"/>
  </si>
  <si>
    <t>경기-사립13-2010-03호</t>
  </si>
  <si>
    <t>www.boroomsan.com</t>
  </si>
  <si>
    <t>그림, 석물, 도예, 목가구, 망와, 공예</t>
  </si>
  <si>
    <t>화-토 10:00-18:00</t>
    <phoneticPr fontId="2" type="noConversion"/>
  </si>
  <si>
    <t>일 11:00-18:00</t>
    <phoneticPr fontId="2" type="noConversion"/>
  </si>
  <si>
    <t>단체 가이드 진행  인당 4,000원</t>
    <phoneticPr fontId="2" type="noConversion"/>
  </si>
  <si>
    <t>단체 가이드 진행 인당 4,000원</t>
  </si>
  <si>
    <t>블루메미술관</t>
  </si>
  <si>
    <t xml:space="preserve">경기도 파주시 탄현면 헤이리마을길 59-30 </t>
  </si>
  <si>
    <t>031-944-6324</t>
  </si>
  <si>
    <t>2013.04.05</t>
  </si>
  <si>
    <t>2013.08.12</t>
  </si>
  <si>
    <t>경기-사립13-2013-19호</t>
    <phoneticPr fontId="2" type="noConversion"/>
  </si>
  <si>
    <t>www.bmoca.or.kr</t>
  </si>
  <si>
    <t>회화, 판화, 사진, 조각, 드로잉</t>
  </si>
  <si>
    <t>일요일
13:00-18:00
그 외 공휴일
11:00-18:00</t>
  </si>
  <si>
    <t>장애인 20% 할인</t>
  </si>
  <si>
    <t>만 36개월 미만 유아, 65세 이상 경로자</t>
  </si>
  <si>
    <t>서호미술관</t>
  </si>
  <si>
    <t>경기도 남양주시 화도읍북한강로1344</t>
  </si>
  <si>
    <t>031-592-1865</t>
  </si>
  <si>
    <t>2001.05.25</t>
    <phoneticPr fontId="2" type="noConversion"/>
  </si>
  <si>
    <t>2007.12.07</t>
    <phoneticPr fontId="2" type="noConversion"/>
  </si>
  <si>
    <t>경기-사립13-2007-12호</t>
  </si>
  <si>
    <t>www.seohoart.com</t>
  </si>
  <si>
    <t>30대/1,200㎡</t>
    <phoneticPr fontId="2" type="noConversion"/>
  </si>
  <si>
    <t>현대미술작품(입체.평면)</t>
  </si>
  <si>
    <t>남양주시민20%할인</t>
    <phoneticPr fontId="2" type="noConversion"/>
  </si>
  <si>
    <t>경기도민. 군 경찰20%</t>
  </si>
  <si>
    <t>문화가있는날. 전시연계체험프로그램 참여자 무료</t>
  </si>
  <si>
    <t> 선바위미술관</t>
  </si>
  <si>
    <t>경기도 과천시 무네미길 34</t>
  </si>
  <si>
    <t>02-507-8588</t>
  </si>
  <si>
    <t>2004.12.20</t>
    <phoneticPr fontId="2" type="noConversion"/>
  </si>
  <si>
    <t>2004.08.15</t>
    <phoneticPr fontId="2" type="noConversion"/>
  </si>
  <si>
    <t>경기-사립13-2004-06호</t>
  </si>
  <si>
    <t>www.seonbawi.com</t>
  </si>
  <si>
    <t>회화</t>
  </si>
  <si>
    <t>10:00~17:00</t>
  </si>
  <si>
    <t>매주 월요일(동절기, 하절기 휴관)</t>
  </si>
  <si>
    <t>군경.장애.고령(70세)미취학 무료</t>
  </si>
  <si>
    <t>설미재미술관</t>
  </si>
  <si>
    <t>경기도 가평군 설악면 유명로 1454-38</t>
  </si>
  <si>
    <t>031-585-6276</t>
  </si>
  <si>
    <t>2013.07.08</t>
  </si>
  <si>
    <t>2013.07.01</t>
  </si>
  <si>
    <t>경기-사립13-2013-08호</t>
  </si>
  <si>
    <t>www.artsm.kr</t>
  </si>
  <si>
    <t>7회/1년</t>
  </si>
  <si>
    <t>50/1500㎡</t>
  </si>
  <si>
    <t>회화, 조각, 사진, 판화</t>
  </si>
  <si>
    <t>가평군민
7세미만 어린이,
국가유공자 및 장애인,
매월 마지막 수요일(경기도 문화의날)</t>
    <phoneticPr fontId="10" type="noConversion"/>
  </si>
  <si>
    <t>가평군민
7세미만 어린이,
국가유공자 및 장애인,
매월 마지막 수요일(경기도 문화의날)</t>
  </si>
  <si>
    <t>소전미술관</t>
  </si>
  <si>
    <t>경기도 시흥시 소래산길 41</t>
  </si>
  <si>
    <t>031-313-1211</t>
  </si>
  <si>
    <t>1994.11.17</t>
  </si>
  <si>
    <t>경기-사립13-1994-02호</t>
  </si>
  <si>
    <t>wwwsojeonmuseum.org</t>
  </si>
  <si>
    <t>도자기, 회화, 서예, 공예, 조각, 가구</t>
  </si>
  <si>
    <t>경기도 문화의날 무료입장</t>
    <phoneticPr fontId="2" type="noConversion"/>
  </si>
  <si>
    <t>국가유공자,경로,장애우,5세이하</t>
  </si>
  <si>
    <t>아트센터 화이트블럭</t>
  </si>
  <si>
    <t>경기도 파주시 탄현면 헤이리마을길72</t>
  </si>
  <si>
    <t>031-942-4401</t>
  </si>
  <si>
    <t>경기-사립13-2014-01호</t>
  </si>
  <si>
    <t>www.whiteblock.org</t>
  </si>
  <si>
    <t>회화, 사진, 조각 등</t>
  </si>
  <si>
    <t>11:00-18:30</t>
  </si>
  <si>
    <t>11:30-19:00</t>
  </si>
  <si>
    <t>카페이용시 무료</t>
  </si>
  <si>
    <t>안상철미술관</t>
  </si>
  <si>
    <t>경기도 양주시 백석읍 권율로 905</t>
  </si>
  <si>
    <t>031-874-0734</t>
  </si>
  <si>
    <t>2013.09.13</t>
    <phoneticPr fontId="2" type="noConversion"/>
  </si>
  <si>
    <t>경기-사립13-2013-14호</t>
  </si>
  <si>
    <t>www.ahnsangchul.co.kr</t>
  </si>
  <si>
    <t>회화(한국화, 유화, 수채화), 오브제, 조각작품 등</t>
  </si>
  <si>
    <t>40~50</t>
  </si>
  <si>
    <t>65세 이상 노인 및 미취학아동</t>
  </si>
  <si>
    <t>40~50%</t>
  </si>
  <si>
    <t>안젤리미술관</t>
  </si>
  <si>
    <t>경기도 용인시 처인구 이동읍 이원로 244</t>
    <phoneticPr fontId="2" type="noConversion"/>
  </si>
  <si>
    <t>031-323-1968</t>
  </si>
  <si>
    <t>2015.05.16</t>
    <phoneticPr fontId="2" type="noConversion"/>
  </si>
  <si>
    <t>2015.01.07</t>
    <phoneticPr fontId="2" type="noConversion"/>
  </si>
  <si>
    <t>경기-사립13-2015-01호</t>
  </si>
  <si>
    <t>www.angeliartmuseum.net</t>
  </si>
  <si>
    <t>서양화, 동양화, 조각, 공예, 판화</t>
  </si>
  <si>
    <t>10:00~18:30</t>
  </si>
  <si>
    <t>화성시</t>
    <phoneticPr fontId="2" type="noConversion"/>
  </si>
  <si>
    <t>엄미술관</t>
  </si>
  <si>
    <t>경기도 화성시 봉담읍 오궁길37</t>
  </si>
  <si>
    <t>031-222-9188</t>
  </si>
  <si>
    <t>2015.09.17</t>
    <phoneticPr fontId="2" type="noConversion"/>
  </si>
  <si>
    <t>경기-사립13-2015-06호</t>
  </si>
  <si>
    <t>http://www.ummuseum.com/
https://blog.naver.com/ummuseum_official</t>
  </si>
  <si>
    <t>회화, 조각, 판화, 서예, 사진, 문헌 자료</t>
  </si>
  <si>
    <t>학생 20% 할인,
단체 할인은 10명이상일 경우 적용</t>
  </si>
  <si>
    <t>미취학, 유치부, 장애인</t>
  </si>
  <si>
    <t>영은미술관</t>
  </si>
  <si>
    <t>경기도 광주시 청석로 300</t>
  </si>
  <si>
    <t>031-761-0137</t>
  </si>
  <si>
    <t>2000.11.04</t>
  </si>
  <si>
    <t>2001.07.28</t>
  </si>
  <si>
    <t>경기-사립13-2001-03호</t>
  </si>
  <si>
    <t>www.youngeunmuseum.org</t>
  </si>
  <si>
    <t>회화, 서화, 조형작품 등</t>
  </si>
  <si>
    <t>25~33</t>
  </si>
  <si>
    <t>광주시민, 경로우대, 문화가 있는 날</t>
  </si>
  <si>
    <t xml:space="preserve"> 개관기념일(11/4)</t>
  </si>
  <si>
    <t>개관기념일(11/4)</t>
  </si>
  <si>
    <t>유리섬미술관</t>
  </si>
  <si>
    <t>2012.12.31</t>
  </si>
  <si>
    <t>경기-사립21-2012-13호</t>
  </si>
  <si>
    <t>유리</t>
  </si>
  <si>
    <t>장애인(3급이상),경로우대(66세이상)</t>
  </si>
  <si>
    <t>이영미술관</t>
  </si>
  <si>
    <t>경기-사립13-2001-02호</t>
  </si>
  <si>
    <t>www.icamkorea.org</t>
  </si>
  <si>
    <t>현대작품, 도자기, 병풍, 족자, 한지작품, 공예작품 등</t>
  </si>
  <si>
    <t>일지미술관</t>
  </si>
  <si>
    <t>경기도 가평군 조종면 운악청계로 140</t>
  </si>
  <si>
    <t>031-585-0180</t>
  </si>
  <si>
    <t>2007.05.01</t>
    <phoneticPr fontId="2" type="noConversion"/>
  </si>
  <si>
    <t>2013.07.30</t>
  </si>
  <si>
    <t>경기-사립21-2013-10호</t>
  </si>
  <si>
    <t>https://blog.naver.com/ilji-museum</t>
  </si>
  <si>
    <t xml:space="preserve">회화, 판화, 서예, 기타등 </t>
  </si>
  <si>
    <t>정문규미술관</t>
  </si>
  <si>
    <t>경기도 안산시 단원구 대부황금로 153-9</t>
    <phoneticPr fontId="2" type="noConversion"/>
  </si>
  <si>
    <t>032-881-2753</t>
  </si>
  <si>
    <t>2009.06.12</t>
    <phoneticPr fontId="2" type="noConversion"/>
  </si>
  <si>
    <t>2010.04.30</t>
    <phoneticPr fontId="2" type="noConversion"/>
  </si>
  <si>
    <t>경기-사립13-2010-04호</t>
  </si>
  <si>
    <t>http://cafe.daum.net/imsan2</t>
  </si>
  <si>
    <t>11/220</t>
    <phoneticPr fontId="2" type="noConversion"/>
  </si>
  <si>
    <t>회화/조각/공예</t>
    <phoneticPr fontId="2" type="noConversion"/>
  </si>
  <si>
    <t>11:00 -18:00</t>
  </si>
  <si>
    <t>전업작가, 장애인</t>
    <phoneticPr fontId="2" type="noConversion"/>
  </si>
  <si>
    <t>문화가 있는 날, 미취학, 유치원 포함, 연주회시 전면 무료</t>
    <phoneticPr fontId="2" type="noConversion"/>
  </si>
  <si>
    <t>전업작가, 장애인</t>
  </si>
  <si>
    <t>문화가 있는 날, 미취학, 유치원 포함, 연주회시 전면 무료</t>
  </si>
  <si>
    <t>종이미술관</t>
  </si>
  <si>
    <t>경기도 안산시 단원구 대남로233</t>
  </si>
  <si>
    <t>032-887-0606</t>
  </si>
  <si>
    <t>2014.12.03</t>
  </si>
  <si>
    <t>2015.05.26</t>
  </si>
  <si>
    <t>경기-사립13-2015-04호</t>
  </si>
  <si>
    <t>www.종이미술관.com</t>
  </si>
  <si>
    <t>공예품외</t>
  </si>
  <si>
    <t>3세미만</t>
  </si>
  <si>
    <t xml:space="preserve"> 장애인, 65세이상</t>
  </si>
  <si>
    <t>죽포미술관</t>
    <phoneticPr fontId="2" type="noConversion"/>
  </si>
  <si>
    <t>경기도 여주시 산북면 고촌길 26-10</t>
    <phoneticPr fontId="2" type="noConversion"/>
  </si>
  <si>
    <t>031-881-5905</t>
  </si>
  <si>
    <t>2001.05.14</t>
  </si>
  <si>
    <t>경기-사립21-2002-06호</t>
  </si>
  <si>
    <t>www.jpmuseum.co.kr</t>
  </si>
  <si>
    <t>양화,중국화,도자기,중국전지,중국년화,기타</t>
  </si>
  <si>
    <t>1개국
1개소</t>
    <phoneticPr fontId="2" type="noConversion"/>
  </si>
  <si>
    <t>포마자동차디자인미술관</t>
  </si>
  <si>
    <t>경기도 고양시 덕양구 향뫼로 91</t>
  </si>
  <si>
    <t>02-3158-4661</t>
  </si>
  <si>
    <t>2016.03.15</t>
    <phoneticPr fontId="2" type="noConversion"/>
  </si>
  <si>
    <t>2016.06.27</t>
    <phoneticPr fontId="2" type="noConversion"/>
  </si>
  <si>
    <t>경기-사립13-2016-04호</t>
  </si>
  <si>
    <t>www.foma.kr</t>
  </si>
  <si>
    <t>자동차도면 및 디자인관련 창작작품</t>
  </si>
  <si>
    <t>20명 이상 1,000원 할인</t>
  </si>
  <si>
    <t>4세 미만</t>
  </si>
  <si>
    <t>한국미술관</t>
  </si>
  <si>
    <t>경기도 용인시 기흥구 마북로 244-2</t>
    <phoneticPr fontId="2" type="noConversion"/>
  </si>
  <si>
    <t>031-283-6418</t>
  </si>
  <si>
    <t>1983.03.01</t>
    <phoneticPr fontId="2" type="noConversion"/>
  </si>
  <si>
    <t>경기-사립13-1993-02호</t>
  </si>
  <si>
    <t>www.hartm.com</t>
  </si>
  <si>
    <t>회화, 판화, 조각, 설치작품, 공예 등</t>
  </si>
  <si>
    <t>용인시민 성인 1,000원 청소년이하 무료/문화가 있는날 무료입장</t>
  </si>
  <si>
    <t>유아, 65세이상, 문화소외계층</t>
  </si>
  <si>
    <t>해움미술관</t>
  </si>
  <si>
    <t>경기도 수원시 팔달구 매산로133 해움미술관(4f)</t>
    <phoneticPr fontId="2" type="noConversion"/>
  </si>
  <si>
    <t>031-252-9194</t>
  </si>
  <si>
    <t>2013.09.10</t>
    <phoneticPr fontId="2" type="noConversion"/>
  </si>
  <si>
    <t>경기-사립13-2013-13호</t>
  </si>
  <si>
    <t>홈페이지:www.haeum.kr
블로그:https://blog.naver.com/hmoa2013</t>
    <phoneticPr fontId="2" type="noConversion"/>
  </si>
  <si>
    <t>회화,조각</t>
  </si>
  <si>
    <t>현대어린이책미술관 MOKA</t>
  </si>
  <si>
    <t>경기도 성남시 분당구 판교역로 146번길 20</t>
  </si>
  <si>
    <t>031-5170-3700</t>
  </si>
  <si>
    <t>경기-사립13-2015-08호</t>
  </si>
  <si>
    <t>www.hmoka.org</t>
  </si>
  <si>
    <t>일러스트, 회화, 조각, 판화 등</t>
  </si>
  <si>
    <t>20%(15인 이상)</t>
  </si>
  <si>
    <t>10%, 20%</t>
  </si>
  <si>
    <t>현대백화점카드 결제(10%), 예술인패스카드(20%, 카드 소지자)</t>
  </si>
  <si>
    <t xml:space="preserve">만 3세 미만의 어린이/15인 이상 단체 인솔교사 1인/만 65세 이상/국가보훈대상자(국가유공상이자 1~3급) 및 보호자 1인/장애인(1~3급) 및 보호자 1인/기초 수급 대상자
</t>
  </si>
  <si>
    <t>소다미술관</t>
  </si>
  <si>
    <t>경기도 화성시 효행로 707번길 30</t>
  </si>
  <si>
    <t>070-8915-9127</t>
  </si>
  <si>
    <t>2014.10.01</t>
  </si>
  <si>
    <t>2019.10.31</t>
  </si>
  <si>
    <t>경기-사립13-2019-05호</t>
  </si>
  <si>
    <t>www.museumsoda.org</t>
  </si>
  <si>
    <t>건축, 드로잉, 디자인, 사진, 설치작품</t>
  </si>
  <si>
    <t>한향림도자미술관</t>
  </si>
  <si>
    <t>경기도 파주시 탄현면 헤이리마을길 82-37</t>
  </si>
  <si>
    <t>070-8872-0432</t>
  </si>
  <si>
    <t>2018.12.17</t>
  </si>
  <si>
    <t>경기-사립13-2018-02호</t>
  </si>
  <si>
    <t>hhlceramicmuseum.modoo.at</t>
  </si>
  <si>
    <t>18대/518㎡</t>
    <phoneticPr fontId="2" type="noConversion"/>
  </si>
  <si>
    <t>현대도자, 미술, 조각 등</t>
  </si>
  <si>
    <t>문화가 있는 날</t>
  </si>
  <si>
    <t>미취학 아동/65세 이상</t>
  </si>
  <si>
    <t>한강뮤지엄</t>
  </si>
  <si>
    <t>경기도 남양주시 와부읍 경강로926길 30</t>
  </si>
  <si>
    <t>031-577-2977</t>
  </si>
  <si>
    <t>2019.08.29</t>
  </si>
  <si>
    <t>2019.08.07</t>
  </si>
  <si>
    <t>경기-사립13-2019-03호</t>
  </si>
  <si>
    <t>http://hangangmuseum.com</t>
  </si>
  <si>
    <t>회화, 조각, mixed media 등</t>
  </si>
  <si>
    <t>11:00-21:00</t>
  </si>
  <si>
    <t>20명이상20%</t>
  </si>
  <si>
    <t>나이트뮤지엄 20:00이후 입장 20%
동일 전시 입장시 20%</t>
  </si>
  <si>
    <t>미취학 아동 무료</t>
  </si>
  <si>
    <t>아트린뮤지움</t>
  </si>
  <si>
    <t>경기도 파주시 광탄면 기산로 186번길 59</t>
  </si>
  <si>
    <t>031-946-6428</t>
  </si>
  <si>
    <t>2020.01.30</t>
  </si>
  <si>
    <t>2019.12.30</t>
  </si>
  <si>
    <t>경기-사립13-2019-06호</t>
  </si>
  <si>
    <t>www.artrin.kr</t>
  </si>
  <si>
    <t>2000원 할인</t>
    <phoneticPr fontId="2" type="noConversion"/>
  </si>
  <si>
    <t>3000원 할인</t>
    <phoneticPr fontId="2" type="noConversion"/>
  </si>
  <si>
    <t>문화N티켓(판매 임시 중지)</t>
  </si>
  <si>
    <t>만 6세 이하/소방관</t>
  </si>
  <si>
    <t>근현대사미술관담다</t>
  </si>
  <si>
    <t>경기도 용인시 기흥구 어정로134-24, 1층</t>
  </si>
  <si>
    <t>031-283-7222</t>
  </si>
  <si>
    <t>2019.06.14</t>
    <phoneticPr fontId="2" type="noConversion"/>
  </si>
  <si>
    <t>2020.04.09</t>
  </si>
  <si>
    <t>경기-사립13-2020-03호</t>
    <phoneticPr fontId="2" type="noConversion"/>
  </si>
  <si>
    <t>http://blog.naver.com/damdamuseum</t>
  </si>
  <si>
    <t>동양화, 서양화, 판화,수채화, 조각</t>
  </si>
  <si>
    <t>미술주간50%할인</t>
  </si>
  <si>
    <t>영유아,국가유공자</t>
  </si>
  <si>
    <t>미술주간 50%할인</t>
  </si>
  <si>
    <t>영유아, 국가유공자</t>
  </si>
  <si>
    <t>현대어린이책미술관 MOKA GARDEN</t>
    <phoneticPr fontId="2" type="noConversion"/>
  </si>
  <si>
    <t>경기도 남양주시 다산순환로 50</t>
  </si>
  <si>
    <t>031-8078-2900</t>
  </si>
  <si>
    <t>2020.11.06</t>
  </si>
  <si>
    <t>2020.12.18</t>
  </si>
  <si>
    <t>경기-사립21-2020-09호</t>
  </si>
  <si>
    <t>서양화, 판화, 일러스트레이션</t>
  </si>
  <si>
    <t>10:30-21:00</t>
  </si>
  <si>
    <t>여주미술관</t>
    <phoneticPr fontId="2" type="noConversion"/>
  </si>
  <si>
    <t>경기도 여주시 세종로 394-36</t>
    <phoneticPr fontId="2" type="noConversion"/>
  </si>
  <si>
    <t>031-884-8803</t>
  </si>
  <si>
    <t>2019.05.28</t>
  </si>
  <si>
    <t>2020.02.04</t>
  </si>
  <si>
    <t xml:space="preserve">경기-사립13-2020-01호 </t>
    <phoneticPr fontId="2" type="noConversion"/>
  </si>
  <si>
    <t>www.yeojuartmuseum.com</t>
  </si>
  <si>
    <t>회화,조각,판화,사진,서예</t>
  </si>
  <si>
    <t>10:00 - 18:00</t>
  </si>
  <si>
    <t>11:00 - 17:00</t>
  </si>
  <si>
    <t>여주시민,만65세이상,장애인,국가유공자</t>
  </si>
  <si>
    <t>만36개월 미만</t>
  </si>
  <si>
    <t>DIMA 아트센터</t>
  </si>
  <si>
    <t>경기도 안성시 삼죽면 동아예대길 47</t>
  </si>
  <si>
    <t>031-670-6938</t>
  </si>
  <si>
    <t>2013.02.28</t>
  </si>
  <si>
    <t>2013.11.28</t>
  </si>
  <si>
    <t>경기-대학21-2013-18호</t>
  </si>
  <si>
    <t>http://art.dima.ac.kr</t>
  </si>
  <si>
    <t>48대/567㎡</t>
    <phoneticPr fontId="2" type="noConversion"/>
  </si>
  <si>
    <t>KUMA 계원예술대학교 미술관</t>
  </si>
  <si>
    <t>경기도 의왕시 계원대학로 66</t>
  </si>
  <si>
    <t>031-420-1735</t>
  </si>
  <si>
    <t>2013.04.22</t>
  </si>
  <si>
    <t>경기-사립21-2013-03호</t>
  </si>
  <si>
    <t>www.kaywon.ac.kr</t>
  </si>
  <si>
    <t>회회,조소,공예,영상</t>
  </si>
  <si>
    <t>10:00-1700</t>
  </si>
  <si>
    <t>신구대학교식물원 갤러리 우촌</t>
  </si>
  <si>
    <t>경기도 성남시 수정구 적푸리로9(상적동)</t>
    <phoneticPr fontId="2" type="noConversion"/>
  </si>
  <si>
    <t>031-724-1661</t>
  </si>
  <si>
    <t>2014.01.17</t>
    <phoneticPr fontId="2" type="noConversion"/>
  </si>
  <si>
    <t>경기-대학21-2016-02호</t>
  </si>
  <si>
    <t>www.sbg.ac.kr</t>
  </si>
  <si>
    <t>사진, 회화 등</t>
  </si>
  <si>
    <t>약28.5</t>
  </si>
  <si>
    <t>만65세 이상, 장애인(1~3급) 동반보호자 1명, 장애인(4~6급),
국가유공자, 의경 및 군인(사병)은 신분증을 제시하면 할인입장이 되며,
36개월 미만의 단체관람은 유아 할인 금액을 적용</t>
  </si>
  <si>
    <t>지역주민(적푸리마을 주민), 만3세(36개월)미만의 유아
(단체는 해당 안됨), 장애인(1~3 급 본인에 한함), 신구대학교 교직원
및 재학생은 입장 하실 때 신분증을 제시하시면 무료 입장</t>
  </si>
  <si>
    <t>약 28.5</t>
  </si>
  <si>
    <t>강릉시립미술관</t>
    <phoneticPr fontId="2" type="noConversion"/>
  </si>
  <si>
    <t>강원도 강릉시 황부산로 40번길46</t>
    <phoneticPr fontId="2" type="noConversion"/>
  </si>
  <si>
    <t>033-640-4271</t>
    <phoneticPr fontId="2" type="noConversion"/>
  </si>
  <si>
    <t>2013.04.16</t>
    <phoneticPr fontId="2" type="noConversion"/>
  </si>
  <si>
    <t>강원-공립13-2013-02호</t>
    <phoneticPr fontId="2" type="noConversion"/>
  </si>
  <si>
    <t>www.gn.go.kr/mu/index.do</t>
    <phoneticPr fontId="2" type="noConversion"/>
  </si>
  <si>
    <t>조각, 회화, 서예, 문인화</t>
    <phoneticPr fontId="2" type="noConversion"/>
  </si>
  <si>
    <t>공립인제내설악미술관</t>
    <phoneticPr fontId="2" type="noConversion"/>
  </si>
  <si>
    <t>강원도 인제군 북면 예술인촌길 66-27</t>
    <phoneticPr fontId="2" type="noConversion"/>
  </si>
  <si>
    <t>033-463-4081</t>
  </si>
  <si>
    <t>2012.10.06</t>
    <phoneticPr fontId="2" type="noConversion"/>
  </si>
  <si>
    <t>2013.09.23</t>
    <phoneticPr fontId="2" type="noConversion"/>
  </si>
  <si>
    <t>강원-공립13-2013-54호</t>
  </si>
  <si>
    <t>http://www.inama.co.kr/</t>
  </si>
  <si>
    <t>미술품(회화/조각)</t>
  </si>
  <si>
    <t>9:30 -18:00</t>
  </si>
  <si>
    <t>양구군립 박수근미술관</t>
  </si>
  <si>
    <t>강원도 양구군 양구읍 박수근로 265-15</t>
  </si>
  <si>
    <t>033-480-2655</t>
  </si>
  <si>
    <t>2002.10.25</t>
    <phoneticPr fontId="2" type="noConversion"/>
  </si>
  <si>
    <t>강원-공립13-2003-263호</t>
  </si>
  <si>
    <t>www.parksookeunmuseum.co.kr</t>
  </si>
  <si>
    <t>유화,수채화,한국화,조각,탁본 등</t>
  </si>
  <si>
    <t>호수문화관광권(춘천,화천,양구, 인제, 홍천 지역민) 50%할인</t>
    <phoneticPr fontId="2" type="noConversion"/>
  </si>
  <si>
    <t>7세이하,65세이상,장애인,국가유공자, 문화의 날 무료</t>
  </si>
  <si>
    <t>예술인패스, 호수문화관광권(춘천,화천,양구, 인제 지역민) 50%할인</t>
  </si>
  <si>
    <t>진부령미술관</t>
    <phoneticPr fontId="2" type="noConversion"/>
  </si>
  <si>
    <t>강원도 고성군 간성읍 진부령로 663</t>
    <phoneticPr fontId="2" type="noConversion"/>
  </si>
  <si>
    <t>033-681-7667</t>
  </si>
  <si>
    <t>유화, 판화프린트, 사진 등</t>
  </si>
  <si>
    <t>9:00 -18:00
(동절기9:00 -17:00)</t>
  </si>
  <si>
    <t>관람료 무료(입장객전부)</t>
  </si>
  <si>
    <t>KT&amp;G 상상마당 춘천 아트갤러리</t>
    <phoneticPr fontId="24" type="noConversion"/>
  </si>
  <si>
    <t>강원도 춘천시 스포츠타운길 399번길 25</t>
    <phoneticPr fontId="24" type="noConversion"/>
  </si>
  <si>
    <t>070-7586-0539</t>
    <phoneticPr fontId="24" type="noConversion"/>
  </si>
  <si>
    <t>2014.08.25</t>
    <phoneticPr fontId="24" type="noConversion"/>
  </si>
  <si>
    <t>2017.08.25</t>
    <phoneticPr fontId="24" type="noConversion"/>
  </si>
  <si>
    <t>강원-사립13-2017-03호</t>
    <phoneticPr fontId="24" type="noConversion"/>
  </si>
  <si>
    <t>https://www.sangsangmadang.com/</t>
    <phoneticPr fontId="24" type="noConversion"/>
  </si>
  <si>
    <t>사진, 회화 등</t>
    <phoneticPr fontId="24" type="noConversion"/>
  </si>
  <si>
    <t>국제현대미술관</t>
    <phoneticPr fontId="2" type="noConversion"/>
  </si>
  <si>
    <t>강원도 영월군 영월읍 삼옥길 31</t>
    <phoneticPr fontId="2" type="noConversion"/>
  </si>
  <si>
    <t>033-375-2752</t>
    <phoneticPr fontId="2" type="noConversion"/>
  </si>
  <si>
    <t>2000.11.02</t>
    <phoneticPr fontId="2" type="noConversion"/>
  </si>
  <si>
    <t>강원-사립13-2012-11호</t>
    <phoneticPr fontId="2" type="noConversion"/>
  </si>
  <si>
    <t>www.ywmuseum.com</t>
    <phoneticPr fontId="2" type="noConversion"/>
  </si>
  <si>
    <t>현대조각, 회화 등</t>
    <phoneticPr fontId="2" type="noConversion"/>
  </si>
  <si>
    <t>권진규미술관(휴관)</t>
    <phoneticPr fontId="2" type="noConversion"/>
  </si>
  <si>
    <t>강원도 춘천시 동면 금옥길 228</t>
    <phoneticPr fontId="2" type="noConversion"/>
  </si>
  <si>
    <t>내설악백공미술관</t>
  </si>
  <si>
    <t>강원도 인제군 북면 황태길 245</t>
  </si>
  <si>
    <t>033-461-2780</t>
  </si>
  <si>
    <t>2011.08.07</t>
    <phoneticPr fontId="2" type="noConversion"/>
  </si>
  <si>
    <t>2011.12.27</t>
  </si>
  <si>
    <t>강원-사립13-2011-03호</t>
    <phoneticPr fontId="2" type="noConversion"/>
  </si>
  <si>
    <t>www.baekgong.com</t>
  </si>
  <si>
    <t>회화, 조각</t>
  </si>
  <si>
    <t>뮤지엄 산(청조갤러리)</t>
  </si>
  <si>
    <t>강원도 원주시 지정면 월송리 오크밸리2길 260</t>
  </si>
  <si>
    <t>033-730-9000~1</t>
  </si>
  <si>
    <t>www.museumsan.org</t>
  </si>
  <si>
    <t>초조본 대방광불화엄경 주본 권제36</t>
  </si>
  <si>
    <t>국보1점, 보물8점, 서울시유형문화재 1점</t>
  </si>
  <si>
    <t>강원도민,경로,장애인,국가유공자,대학생,문화의 날(50%) 할인,예술인패스(20%)할인</t>
  </si>
  <si>
    <t>바우지움조각미술관</t>
    <phoneticPr fontId="2" type="noConversion"/>
  </si>
  <si>
    <t>강원도 고성군 토성면 원암온천3길 37</t>
    <phoneticPr fontId="2" type="noConversion"/>
  </si>
  <si>
    <t>033-632-6632</t>
  </si>
  <si>
    <t>2015.06.20</t>
    <phoneticPr fontId="2" type="noConversion"/>
  </si>
  <si>
    <t>강원-사립13-2018-07호</t>
    <phoneticPr fontId="2" type="noConversion"/>
  </si>
  <si>
    <t>www.bauzium.co.kr</t>
    <phoneticPr fontId="2" type="noConversion"/>
  </si>
  <si>
    <t>조각작품</t>
  </si>
  <si>
    <t>10:00 -18:00
(동절기10:00 -17:30)</t>
  </si>
  <si>
    <t>9000
(커피제공)</t>
  </si>
  <si>
    <t>4,000
(5세이상)</t>
  </si>
  <si>
    <t>6,000(20인 이상시, 커피는 제공되지않음)</t>
  </si>
  <si>
    <t>고성지역주민 1,000원
할인</t>
  </si>
  <si>
    <t>미취학아동, 학교 단체 체험프로그램 목적 방문 시 입장료 무료</t>
  </si>
  <si>
    <t>상설전시티켓으로 기획전시 무료관람</t>
  </si>
  <si>
    <t>석봉도자기미술관</t>
    <phoneticPr fontId="2" type="noConversion"/>
  </si>
  <si>
    <t>강원도 속초시 엑스포로 156</t>
    <phoneticPr fontId="2" type="noConversion"/>
  </si>
  <si>
    <t>033-638-7711</t>
    <phoneticPr fontId="2" type="noConversion"/>
  </si>
  <si>
    <t>강원-공립13-1997-02호</t>
    <phoneticPr fontId="2" type="noConversion"/>
  </si>
  <si>
    <t>www.dogong.net</t>
  </si>
  <si>
    <t>도자기 미술품</t>
    <phoneticPr fontId="2" type="noConversion"/>
  </si>
  <si>
    <t>지역주민, 장애인, 경로 20%</t>
  </si>
  <si>
    <t>오랜미래신화미술관</t>
    <phoneticPr fontId="2" type="noConversion"/>
  </si>
  <si>
    <t>강원도 원주시 문막읍 취병로 711</t>
    <phoneticPr fontId="2" type="noConversion"/>
  </si>
  <si>
    <t>033-746-5256</t>
    <phoneticPr fontId="10" type="noConversion"/>
  </si>
  <si>
    <t>2008.10.25</t>
    <phoneticPr fontId="2" type="noConversion"/>
  </si>
  <si>
    <t>강원-사립13-2015-04호</t>
    <phoneticPr fontId="2" type="noConversion"/>
  </si>
  <si>
    <t>myth-art.net</t>
    <phoneticPr fontId="2" type="noConversion"/>
  </si>
  <si>
    <t>예술작품</t>
    <phoneticPr fontId="2" type="noConversion"/>
  </si>
  <si>
    <t>예약제</t>
    <phoneticPr fontId="2" type="noConversion"/>
  </si>
  <si>
    <t>10:00-1800</t>
    <phoneticPr fontId="2" type="noConversion"/>
  </si>
  <si>
    <t>마을주민, 국가유공자,장애인</t>
    <phoneticPr fontId="2" type="noConversion"/>
  </si>
  <si>
    <t>월산미술관</t>
  </si>
  <si>
    <t>강원도 동해시 삼화로 520</t>
  </si>
  <si>
    <t>033-534-8855</t>
  </si>
  <si>
    <t>2016.06.04</t>
    <phoneticPr fontId="2" type="noConversion"/>
  </si>
  <si>
    <t>https://blog.naver.com/wsart88</t>
    <phoneticPr fontId="2" type="noConversion"/>
  </si>
  <si>
    <t>미술작품</t>
    <phoneticPr fontId="2" type="noConversion"/>
  </si>
  <si>
    <t>이상원미술관</t>
    <phoneticPr fontId="2" type="noConversion"/>
  </si>
  <si>
    <t>강원도 춘천시 사북면 화악지암길 99</t>
    <phoneticPr fontId="2" type="noConversion"/>
  </si>
  <si>
    <t>033-255-9001</t>
  </si>
  <si>
    <t>2014.10.18</t>
  </si>
  <si>
    <t>www.lswmuseum.com</t>
  </si>
  <si>
    <t>멤버십 카드</t>
  </si>
  <si>
    <t xml:space="preserve">7세이하 </t>
    <phoneticPr fontId="2" type="noConversion"/>
  </si>
  <si>
    <t>일현미술관(휴관)</t>
    <phoneticPr fontId="2" type="noConversion"/>
  </si>
  <si>
    <t>강원도 양양군 손양면 선사유적로 359</t>
    <phoneticPr fontId="2" type="noConversion"/>
  </si>
  <si>
    <t>033-670-8450</t>
  </si>
  <si>
    <t>2007.01.24</t>
    <phoneticPr fontId="2" type="noConversion"/>
  </si>
  <si>
    <t>강원-사립13-2007-05호</t>
    <phoneticPr fontId="2" type="noConversion"/>
  </si>
  <si>
    <t>www.ilhyunmuseum.or.kr</t>
  </si>
  <si>
    <t>조각, 회화, 사진 등</t>
  </si>
  <si>
    <t>춘천미술관</t>
    <phoneticPr fontId="2" type="noConversion"/>
  </si>
  <si>
    <t>강원도 춘천시 서부대성로 71</t>
    <phoneticPr fontId="2" type="noConversion"/>
  </si>
  <si>
    <t>033-241-1856</t>
    <phoneticPr fontId="2" type="noConversion"/>
  </si>
  <si>
    <t>2000.12.21</t>
    <phoneticPr fontId="2" type="noConversion"/>
  </si>
  <si>
    <t>https://blog.naver.com/ccart1856</t>
  </si>
  <si>
    <t>쾌연재도자미술관</t>
    <phoneticPr fontId="2" type="noConversion"/>
  </si>
  <si>
    <t>강원도 영월군 한반도면 한반도로 452</t>
    <phoneticPr fontId="2" type="noConversion"/>
  </si>
  <si>
    <t>033-372-8436</t>
    <phoneticPr fontId="2" type="noConversion"/>
  </si>
  <si>
    <t>2008.11.08</t>
    <phoneticPr fontId="2" type="noConversion"/>
  </si>
  <si>
    <t>강원-사립13-2012-12호</t>
    <phoneticPr fontId="2" type="noConversion"/>
  </si>
  <si>
    <t>www.kwaeyeonjae.com</t>
  </si>
  <si>
    <t>도자, 회화 등</t>
  </si>
  <si>
    <t>하슬라미술관</t>
  </si>
  <si>
    <t>강원도 강릉시 강동면 율곡로 1441</t>
  </si>
  <si>
    <t>2003.10.20</t>
  </si>
  <si>
    <t>2007.07.09</t>
  </si>
  <si>
    <t>강원-사립12-2007-04호</t>
    <phoneticPr fontId="2" type="noConversion"/>
  </si>
  <si>
    <t>조각, 회화, 설치작품</t>
  </si>
  <si>
    <t>09:00 -18:00</t>
  </si>
  <si>
    <t>정선507미술관</t>
    <phoneticPr fontId="2" type="noConversion"/>
  </si>
  <si>
    <t>강원도 정선군 정선읍 동강로 2914</t>
  </si>
  <si>
    <t>02-507-5755</t>
  </si>
  <si>
    <t>2019.03.31</t>
    <phoneticPr fontId="2" type="noConversion"/>
  </si>
  <si>
    <t>2019.06.20</t>
  </si>
  <si>
    <t>강원-사립21-2019-01호</t>
    <phoneticPr fontId="2" type="noConversion"/>
  </si>
  <si>
    <t>www.museum507.org/</t>
  </si>
  <si>
    <t>회화,조각 등</t>
    <phoneticPr fontId="2" type="noConversion"/>
  </si>
  <si>
    <t>2개국
2개소</t>
    <phoneticPr fontId="2" type="noConversion"/>
  </si>
  <si>
    <t>장길환미술관</t>
    <phoneticPr fontId="2" type="noConversion"/>
  </si>
  <si>
    <t>강원도 강릉시 해안로 10</t>
    <phoneticPr fontId="2" type="noConversion"/>
  </si>
  <si>
    <t>033-661-3413</t>
    <phoneticPr fontId="2" type="noConversion"/>
  </si>
  <si>
    <t>2020.11.17</t>
    <phoneticPr fontId="2" type="noConversion"/>
  </si>
  <si>
    <t>2020.12.28</t>
    <phoneticPr fontId="2" type="noConversion"/>
  </si>
  <si>
    <t>강원-사립13-2020-01호</t>
    <phoneticPr fontId="2" type="noConversion"/>
  </si>
  <si>
    <t>회화, 조각, 공예, 이콘</t>
    <phoneticPr fontId="2" type="noConversion"/>
  </si>
  <si>
    <t>9:00~18;00</t>
    <phoneticPr fontId="2" type="noConversion"/>
  </si>
  <si>
    <t>9:00-18;00</t>
    <phoneticPr fontId="2" type="noConversion"/>
  </si>
  <si>
    <t>국가유공자. 장애인</t>
    <phoneticPr fontId="2" type="noConversion"/>
  </si>
  <si>
    <t>국가유공자, 장애인</t>
    <phoneticPr fontId="2" type="noConversion"/>
  </si>
  <si>
    <t>4살미만 유아</t>
    <phoneticPr fontId="2" type="noConversion"/>
  </si>
  <si>
    <t>관아갤러리</t>
    <phoneticPr fontId="2" type="noConversion"/>
  </si>
  <si>
    <t>충청북도 충주시 관아5길 10(1층 전시실)</t>
    <phoneticPr fontId="2" type="noConversion"/>
  </si>
  <si>
    <t>043-850-3913</t>
    <phoneticPr fontId="2" type="noConversion"/>
  </si>
  <si>
    <t>2005.07.12</t>
    <phoneticPr fontId="2" type="noConversion"/>
  </si>
  <si>
    <t>www.chungju.go.kr/culture/</t>
    <phoneticPr fontId="2" type="noConversion"/>
  </si>
  <si>
    <t>진천군립생거판화미술관</t>
    <phoneticPr fontId="2" type="noConversion"/>
  </si>
  <si>
    <t>충청북도 진천군 진천읍 백곡로1504-10</t>
    <phoneticPr fontId="2" type="noConversion"/>
  </si>
  <si>
    <t>043-539-3607</t>
    <phoneticPr fontId="2" type="noConversion"/>
  </si>
  <si>
    <t>2010.09.16</t>
    <phoneticPr fontId="2" type="noConversion"/>
  </si>
  <si>
    <t>2014.01.07</t>
    <phoneticPr fontId="2" type="noConversion"/>
  </si>
  <si>
    <t>충북-공립13-2014-01호</t>
    <phoneticPr fontId="2" type="noConversion"/>
  </si>
  <si>
    <t>http://www.jincheon,go.kr</t>
  </si>
  <si>
    <t>판목, 판화 등</t>
    <phoneticPr fontId="2" type="noConversion"/>
  </si>
  <si>
    <t>증축으로 인한 임시무료관람</t>
    <phoneticPr fontId="2" type="noConversion"/>
  </si>
  <si>
    <t>청주시립미술관</t>
    <phoneticPr fontId="2" type="noConversion"/>
  </si>
  <si>
    <t>충청북도 청주시 서원구 충렬로 18번길 50</t>
    <phoneticPr fontId="2" type="noConversion"/>
  </si>
  <si>
    <t>043-201-2658</t>
    <phoneticPr fontId="2" type="noConversion"/>
  </si>
  <si>
    <t>2018.01.09</t>
    <phoneticPr fontId="2" type="noConversion"/>
  </si>
  <si>
    <t>충북-공립13-2018-01호</t>
    <phoneticPr fontId="2" type="noConversion"/>
  </si>
  <si>
    <t>cmoa.cheongju.go.kr</t>
    <phoneticPr fontId="2" type="noConversion"/>
  </si>
  <si>
    <t>한국화, 회화, 드로잉판화, 조각, 공예, 사진, 설치, 미디어</t>
    <phoneticPr fontId="2" type="noConversion"/>
  </si>
  <si>
    <t>10:00~19:00</t>
    <phoneticPr fontId="2" type="noConversion"/>
  </si>
  <si>
    <t>청주시민 50%할인</t>
    <phoneticPr fontId="2" type="noConversion"/>
  </si>
  <si>
    <t>1. 국빈, 외교사절단 및 그 수행자
2. 6세이하의 어린이, 65세 이상 노인
3. 학술연구 및 공무수행
4. 장애인복지법에 따른 장애인
5. 국가유공자 등 예우 및 지원에 관한 법률에 따른 국가유공자와 유족 및 타법률에서 국가에 유공 및 공훈이 인정되어 예우를 받는 사람과 유족
6. 그 밖에[ 미술관 운영상 특별히 필요하다고 시장이 인정하는 사람</t>
    <phoneticPr fontId="2" type="noConversion"/>
  </si>
  <si>
    <t>청주시립미술관 분관(대청호미술관)</t>
    <phoneticPr fontId="2" type="noConversion"/>
  </si>
  <si>
    <t>충청북도 청주시 상당구 문의면 대청호반로721(문의문화재단지내)</t>
    <phoneticPr fontId="2" type="noConversion"/>
  </si>
  <si>
    <t>2004.10.02</t>
    <phoneticPr fontId="2" type="noConversion"/>
  </si>
  <si>
    <t>2007.03.02</t>
    <phoneticPr fontId="2" type="noConversion"/>
  </si>
  <si>
    <t>충북-공립13-2007-01호</t>
    <phoneticPr fontId="2" type="noConversion"/>
  </si>
  <si>
    <t>cmoa.cheongju.go.kr/daecheongho/index.do</t>
    <phoneticPr fontId="2" type="noConversion"/>
  </si>
  <si>
    <t>한국화, 회화, 드로잉판화, 조각, 공예, 서예, 
사진, 설치, 미디어</t>
    <phoneticPr fontId="2" type="noConversion"/>
  </si>
  <si>
    <t>청주시민 50% 할인</t>
    <phoneticPr fontId="2" type="noConversion"/>
  </si>
  <si>
    <t>6세이하 유아, 65세 이상 경로, 장애인(1~3급) 등</t>
    <phoneticPr fontId="2" type="noConversion"/>
  </si>
  <si>
    <t xml:space="preserve">충북 </t>
  </si>
  <si>
    <t>청주시 한국공예관</t>
  </si>
  <si>
    <t xml:space="preserve">충청북도 청주시 청원구 상당로 314 문화제조창 </t>
  </si>
  <si>
    <t>043-268-0255</t>
  </si>
  <si>
    <t>2001.09.25</t>
  </si>
  <si>
    <t>2005.09.15</t>
  </si>
  <si>
    <t>충북-공립13-2005-01호</t>
  </si>
  <si>
    <t>www.koreacraft.org/</t>
  </si>
  <si>
    <t>식기세트, 궁중자개</t>
  </si>
  <si>
    <t>9:00 -19:00</t>
  </si>
  <si>
    <t>성마루미술관</t>
  </si>
  <si>
    <t>충청북도 충주시 대소원면 장성길 38-1</t>
    <phoneticPr fontId="2" type="noConversion"/>
  </si>
  <si>
    <t>043-848-7200</t>
    <phoneticPr fontId="2" type="noConversion"/>
  </si>
  <si>
    <t>2007.12.01</t>
    <phoneticPr fontId="2" type="noConversion"/>
  </si>
  <si>
    <t>30대
(장애인주차시설 2대)</t>
    <phoneticPr fontId="2" type="noConversion"/>
  </si>
  <si>
    <t>그림,서예,도자기,조각품 등</t>
  </si>
  <si>
    <t>쉐마미술관</t>
    <phoneticPr fontId="2" type="noConversion"/>
  </si>
  <si>
    <t>충청북도 청주시 청원구 내수로 241</t>
    <phoneticPr fontId="2" type="noConversion"/>
  </si>
  <si>
    <t>043-221-3269</t>
    <phoneticPr fontId="2" type="noConversion"/>
  </si>
  <si>
    <t>2009.06.26</t>
    <phoneticPr fontId="2" type="noConversion"/>
  </si>
  <si>
    <t>2011.01.03</t>
    <phoneticPr fontId="2" type="noConversion"/>
  </si>
  <si>
    <t>충북-사립13-2011-01호</t>
    <phoneticPr fontId="2" type="noConversion"/>
  </si>
  <si>
    <t>www.schemaartmuseum.com</t>
    <phoneticPr fontId="2" type="noConversion"/>
  </si>
  <si>
    <t>현대미술작품</t>
    <phoneticPr fontId="2" type="noConversion"/>
  </si>
  <si>
    <t>2개국</t>
    <phoneticPr fontId="2" type="noConversion"/>
  </si>
  <si>
    <t>단체 20명 이상 50% 할인</t>
    <phoneticPr fontId="2" type="noConversion"/>
  </si>
  <si>
    <t>6세 이하 어린이, 65세 이상 어르신
장애인복지법에 따른 장애인
국가유공자 등 예우 및 지원에 관한 법률에 따른 국가유공자와유족
(신분증 또는 증명서유 제시자에 한함)</t>
  </si>
  <si>
    <t>스페이스몸 미술관</t>
    <phoneticPr fontId="2" type="noConversion"/>
  </si>
  <si>
    <t>충청북도 청주시 흥덕구 풍년로 162 (1전시장) 청주시 흥덕구 서부로 1205번길 183 (2전시장) 청주시 흥덕구 서부로 1205번길 195 (3전시장)</t>
    <phoneticPr fontId="2" type="noConversion"/>
  </si>
  <si>
    <t>043-236-6622</t>
    <phoneticPr fontId="2" type="noConversion"/>
  </si>
  <si>
    <t>2000.07.01</t>
    <phoneticPr fontId="2" type="noConversion"/>
  </si>
  <si>
    <t>충북-사립21-2005-05호</t>
    <phoneticPr fontId="2" type="noConversion"/>
  </si>
  <si>
    <t>www.spacemom.org</t>
    <phoneticPr fontId="2" type="noConversion"/>
  </si>
  <si>
    <t>기획전시실 공동사용</t>
    <phoneticPr fontId="2" type="noConversion"/>
  </si>
  <si>
    <t>회화, 조각, 판화, 도자 등</t>
    <phoneticPr fontId="2" type="noConversion"/>
  </si>
  <si>
    <t>신미술관</t>
    <phoneticPr fontId="2" type="noConversion"/>
  </si>
  <si>
    <t>충청북도 청주시 서원구 호국로97번길 30</t>
    <phoneticPr fontId="2" type="noConversion"/>
  </si>
  <si>
    <t>043-264-5545</t>
  </si>
  <si>
    <t>충북-사립13-2003-01호</t>
    <phoneticPr fontId="2" type="noConversion"/>
  </si>
  <si>
    <t>shinmuseum.org</t>
  </si>
  <si>
    <t>구분없음</t>
  </si>
  <si>
    <t>회화, 조각, 설치 등</t>
  </si>
  <si>
    <t>우민아트센터</t>
    <phoneticPr fontId="2" type="noConversion"/>
  </si>
  <si>
    <t>충청북도 청주시 상당구 사북로 164 우민타워 B1</t>
    <phoneticPr fontId="2" type="noConversion"/>
  </si>
  <si>
    <t>043-222-0357</t>
    <phoneticPr fontId="2" type="noConversion"/>
  </si>
  <si>
    <t>2011.09.02</t>
    <phoneticPr fontId="2" type="noConversion"/>
  </si>
  <si>
    <t>2012.03.23</t>
    <phoneticPr fontId="2" type="noConversion"/>
  </si>
  <si>
    <t>충북-사립13-2012-02호</t>
    <phoneticPr fontId="2" type="noConversion"/>
  </si>
  <si>
    <t>www.wuminartcenter.org</t>
    <phoneticPr fontId="2" type="noConversion"/>
  </si>
  <si>
    <t>회화, 조각, 사진, 영상, 설치</t>
    <phoneticPr fontId="2" type="noConversion"/>
  </si>
  <si>
    <t>3월-10월
10:00-19:00
11월-2월
10:00-18:00</t>
    <phoneticPr fontId="2" type="noConversion"/>
  </si>
  <si>
    <t>운보미술관</t>
    <phoneticPr fontId="2" type="noConversion"/>
  </si>
  <si>
    <t>충청북도 청주시 청원구 내수읍 형동2길 92-41</t>
    <phoneticPr fontId="2" type="noConversion"/>
  </si>
  <si>
    <t>043-213-0570</t>
    <phoneticPr fontId="2" type="noConversion"/>
  </si>
  <si>
    <t>2001.05.26</t>
    <phoneticPr fontId="2" type="noConversion"/>
  </si>
  <si>
    <t>충북-사립13-2001-02호</t>
    <phoneticPr fontId="10" type="noConversion"/>
  </si>
  <si>
    <t>www.woonbo.kr</t>
    <phoneticPr fontId="2" type="noConversion"/>
  </si>
  <si>
    <t>한국화, 드로잉, 판화, 공예</t>
    <phoneticPr fontId="2" type="noConversion"/>
  </si>
  <si>
    <t>청주시민</t>
    <phoneticPr fontId="2" type="noConversion"/>
  </si>
  <si>
    <t>고암이응노생가기념관</t>
  </si>
  <si>
    <t>충청남도 홍성군 홍북읍 이응노로 61-7</t>
  </si>
  <si>
    <t>041-630-9243</t>
  </si>
  <si>
    <t>2011.11.08</t>
  </si>
  <si>
    <t>2011.11.08</t>
    <phoneticPr fontId="2" type="noConversion"/>
  </si>
  <si>
    <t>충남-공립13-2011-06호</t>
  </si>
  <si>
    <t>http://leeungno.hongseong.go.kr/</t>
  </si>
  <si>
    <t xml:space="preserve">서화, 수묵화, 나무조각 등 </t>
  </si>
  <si>
    <t>9:00~18:00 (동절기17:00)</t>
    <phoneticPr fontId="2" type="noConversion"/>
  </si>
  <si>
    <t>9:00~18:00 (동절기17:00</t>
    <phoneticPr fontId="2" type="noConversion"/>
  </si>
  <si>
    <t>성인30%,학생,군인,대학생 40%</t>
    <phoneticPr fontId="2" type="noConversion"/>
  </si>
  <si>
    <t>65세이상, 6세이하, 장애인 등</t>
  </si>
  <si>
    <t>천안시립미술관</t>
    <phoneticPr fontId="2" type="noConversion"/>
  </si>
  <si>
    <t>충청남도 천안시 동남구 성남면 종합
휴양지로 185</t>
    <phoneticPr fontId="2" type="noConversion"/>
  </si>
  <si>
    <t>1566-0155</t>
  </si>
  <si>
    <t>2012.09.03</t>
    <phoneticPr fontId="2" type="noConversion"/>
  </si>
  <si>
    <t>2016.01.13</t>
  </si>
  <si>
    <t>충남-공립13-2016-02호</t>
  </si>
  <si>
    <t>www.cnac.or.kr</t>
  </si>
  <si>
    <t>회화, 서예, 공예(도자), 사진 등</t>
  </si>
  <si>
    <t>당림미술관</t>
    <phoneticPr fontId="2" type="noConversion"/>
  </si>
  <si>
    <t>충청남도 아산시 송악면 외암로1182번길34-19</t>
    <phoneticPr fontId="2" type="noConversion"/>
  </si>
  <si>
    <t>041-543-6969</t>
    <phoneticPr fontId="2" type="noConversion"/>
  </si>
  <si>
    <t>1997.06.14</t>
    <phoneticPr fontId="2" type="noConversion"/>
  </si>
  <si>
    <t>1998.04.06</t>
    <phoneticPr fontId="2" type="noConversion"/>
  </si>
  <si>
    <t>충남-사립13-1998-01호</t>
  </si>
  <si>
    <t>https://dangnim.modoo.at/</t>
    <phoneticPr fontId="2" type="noConversion"/>
  </si>
  <si>
    <t>개별,중앙</t>
    <phoneticPr fontId="2" type="noConversion"/>
  </si>
  <si>
    <t>회화,조각,사진,서예,도예 등</t>
    <phoneticPr fontId="2" type="noConversion"/>
  </si>
  <si>
    <t>교육참여인원</t>
    <phoneticPr fontId="2" type="noConversion"/>
  </si>
  <si>
    <t>리각미술관</t>
  </si>
  <si>
    <t>충청남도 천안시 동남구 태조산길 245</t>
    <phoneticPr fontId="2" type="noConversion"/>
  </si>
  <si>
    <t>070-4111-3463</t>
  </si>
  <si>
    <t>1993.03.02</t>
  </si>
  <si>
    <t>충남-사립13-2007-01호</t>
  </si>
  <si>
    <t>www.ligakmuseum.co.kr</t>
  </si>
  <si>
    <t>현대조각, 판화 등</t>
  </si>
  <si>
    <t>카페M 이용시 관람료 1,000원 할인</t>
  </si>
  <si>
    <t>미취학아동 및 65세 이상</t>
  </si>
  <si>
    <t>모산조형미술관</t>
    <phoneticPr fontId="2" type="noConversion"/>
  </si>
  <si>
    <t>충청남도 보령시 성주산로 673-24</t>
    <phoneticPr fontId="2" type="noConversion"/>
  </si>
  <si>
    <t>041-933-8100</t>
    <phoneticPr fontId="2" type="noConversion"/>
  </si>
  <si>
    <t>2004.10.28</t>
    <phoneticPr fontId="2" type="noConversion"/>
  </si>
  <si>
    <t>충남-사립13-2004-02호</t>
  </si>
  <si>
    <t>www.mosanmuseum.com</t>
    <phoneticPr fontId="2" type="noConversion"/>
  </si>
  <si>
    <t>현대미술(회화, 조각 등)</t>
    <phoneticPr fontId="2" type="noConversion"/>
  </si>
  <si>
    <t xml:space="preserve">1개국 1개소 (폴란드) </t>
    <phoneticPr fontId="2" type="noConversion"/>
  </si>
  <si>
    <t>9:30 -17:30</t>
    <phoneticPr fontId="2" type="noConversion"/>
  </si>
  <si>
    <t>임립미술관</t>
  </si>
  <si>
    <t>충청남도 공주시 계룡면 봉곡길77-10</t>
  </si>
  <si>
    <t>041-856-7749</t>
  </si>
  <si>
    <t>충남-사립13-1997-02호</t>
  </si>
  <si>
    <t>www.limlipmuseum.org</t>
  </si>
  <si>
    <t>8회1년</t>
  </si>
  <si>
    <t>조각,서양화,동양화등</t>
  </si>
  <si>
    <t>3개국</t>
  </si>
  <si>
    <t>수덕사 선미술관</t>
    <phoneticPr fontId="2" type="noConversion"/>
  </si>
  <si>
    <t>충청남도 예산군 덕산면 수덕사안길 79-3</t>
    <phoneticPr fontId="2" type="noConversion"/>
  </si>
  <si>
    <t>041-330-7700</t>
    <phoneticPr fontId="2" type="noConversion"/>
  </si>
  <si>
    <t>2010.03.21</t>
    <phoneticPr fontId="2" type="noConversion"/>
  </si>
  <si>
    <t>충남-사립13-2011-02호</t>
    <phoneticPr fontId="2" type="noConversion"/>
  </si>
  <si>
    <t>www.sudeoksa.com</t>
    <phoneticPr fontId="2" type="noConversion"/>
  </si>
  <si>
    <t>서화, 탁본</t>
    <phoneticPr fontId="2" type="noConversion"/>
  </si>
  <si>
    <t>연20회</t>
    <phoneticPr fontId="2" type="noConversion"/>
  </si>
  <si>
    <t>아미미술관</t>
    <phoneticPr fontId="2" type="noConversion"/>
  </si>
  <si>
    <t>충청남도 당진시 남부로 753-4</t>
    <phoneticPr fontId="2" type="noConversion"/>
  </si>
  <si>
    <t>041-353-1555</t>
    <phoneticPr fontId="2" type="noConversion"/>
  </si>
  <si>
    <t>2010.10.11</t>
    <phoneticPr fontId="2" type="noConversion"/>
  </si>
  <si>
    <t>충남-사립13-2010-03호</t>
    <phoneticPr fontId="10" type="noConversion"/>
  </si>
  <si>
    <t>www.amiart.co.kr</t>
    <phoneticPr fontId="2" type="noConversion"/>
  </si>
  <si>
    <t>서양화, 한국화, 도자기, 사진, 설치등</t>
    <phoneticPr fontId="2" type="noConversion"/>
  </si>
  <si>
    <t>33%</t>
    <phoneticPr fontId="2" type="noConversion"/>
  </si>
  <si>
    <t>국가유공자, 군인, 장애인, 70세이상 경로</t>
    <phoneticPr fontId="2" type="noConversion"/>
  </si>
  <si>
    <t>남원시립김병종미술관</t>
    <phoneticPr fontId="2" type="noConversion"/>
  </si>
  <si>
    <t>전라북도 남원시 함파우길 65-14</t>
    <phoneticPr fontId="2" type="noConversion"/>
  </si>
  <si>
    <t>063-620-5660</t>
    <phoneticPr fontId="2" type="noConversion"/>
  </si>
  <si>
    <t>2018.03.01</t>
    <phoneticPr fontId="2" type="noConversion"/>
  </si>
  <si>
    <t>2018.03.02</t>
    <phoneticPr fontId="2" type="noConversion"/>
  </si>
  <si>
    <t>전북-공립13-2018-01호</t>
    <phoneticPr fontId="2" type="noConversion"/>
  </si>
  <si>
    <t>https://nkam.modoo.at/</t>
    <phoneticPr fontId="2" type="noConversion"/>
  </si>
  <si>
    <t>회화, 조소, 공예 등</t>
    <phoneticPr fontId="2" type="noConversion"/>
  </si>
  <si>
    <t>벽천미술관</t>
    <phoneticPr fontId="2" type="noConversion"/>
  </si>
  <si>
    <t>063-540-3743</t>
    <phoneticPr fontId="2" type="noConversion"/>
  </si>
  <si>
    <t>1999.11.13</t>
    <phoneticPr fontId="2" type="noConversion"/>
  </si>
  <si>
    <t>전북-공립13-2019-02호</t>
    <phoneticPr fontId="2" type="noConversion"/>
  </si>
  <si>
    <t>https://www.gimje.go.kr/tour/index.gimje</t>
  </si>
  <si>
    <t xml:space="preserve">한국화, 스케치 등 </t>
    <phoneticPr fontId="2" type="noConversion"/>
  </si>
  <si>
    <t>순창공립미술관</t>
    <phoneticPr fontId="2" type="noConversion"/>
  </si>
  <si>
    <t>전라북도 순창군 순창읍 남계로 81</t>
    <phoneticPr fontId="2" type="noConversion"/>
  </si>
  <si>
    <t>063-650-1638</t>
  </si>
  <si>
    <t>2015.04.12</t>
    <phoneticPr fontId="2" type="noConversion"/>
  </si>
  <si>
    <t>www.artsunchang.com</t>
    <phoneticPr fontId="2" type="noConversion"/>
  </si>
  <si>
    <t>미술품</t>
    <phoneticPr fontId="2" type="noConversion"/>
  </si>
  <si>
    <t>익산예술의전당미술관</t>
    <phoneticPr fontId="2" type="noConversion"/>
  </si>
  <si>
    <t>전라북도 익산시 동서로 490(어양동)</t>
    <phoneticPr fontId="2" type="noConversion"/>
  </si>
  <si>
    <t>063-859-3254</t>
    <phoneticPr fontId="2" type="noConversion"/>
  </si>
  <si>
    <t>2015.04.22</t>
    <phoneticPr fontId="2" type="noConversion"/>
  </si>
  <si>
    <t>2016.03.31</t>
    <phoneticPr fontId="2" type="noConversion"/>
  </si>
  <si>
    <t>전북-공립13-2016-01호</t>
    <phoneticPr fontId="2" type="noConversion"/>
  </si>
  <si>
    <t>http://arts.iksan.go.kr</t>
    <phoneticPr fontId="2" type="noConversion"/>
  </si>
  <si>
    <t>회화,조각,공예</t>
    <phoneticPr fontId="2" type="noConversion"/>
  </si>
  <si>
    <t>전라북도립미술관</t>
    <phoneticPr fontId="2" type="noConversion"/>
  </si>
  <si>
    <t>전라북도 완주군 구이면 모악산길 111-6</t>
    <phoneticPr fontId="2" type="noConversion"/>
  </si>
  <si>
    <t>063-290-6888</t>
    <phoneticPr fontId="2" type="noConversion"/>
  </si>
  <si>
    <t>2004.10.14</t>
  </si>
  <si>
    <t>2006.01.05</t>
  </si>
  <si>
    <t>전북-공립13-2006-01호</t>
    <phoneticPr fontId="2" type="noConversion"/>
  </si>
  <si>
    <t>www.jma.go.kr</t>
    <phoneticPr fontId="2" type="noConversion"/>
  </si>
  <si>
    <t>회화, 한국화, 조각, 사진 등</t>
  </si>
  <si>
    <t>정읍시립미술관</t>
    <phoneticPr fontId="2" type="noConversion"/>
  </si>
  <si>
    <t>전라북도 정읍시 시기4길 7</t>
    <phoneticPr fontId="2" type="noConversion"/>
  </si>
  <si>
    <t>063-539-5178</t>
    <phoneticPr fontId="2" type="noConversion"/>
  </si>
  <si>
    <t>2015.10.24</t>
    <phoneticPr fontId="2" type="noConversion"/>
  </si>
  <si>
    <t>2017.03.23</t>
    <phoneticPr fontId="2" type="noConversion"/>
  </si>
  <si>
    <t>전북-공립13-2017-03호</t>
    <phoneticPr fontId="2" type="noConversion"/>
  </si>
  <si>
    <t>www.jeongeup.go.kr/culture</t>
    <phoneticPr fontId="2" type="noConversion"/>
  </si>
  <si>
    <t>128
(카페)</t>
    <phoneticPr fontId="2" type="noConversion"/>
  </si>
  <si>
    <t xml:space="preserve">한국화, 서양화, 서예, 공예등 </t>
    <phoneticPr fontId="2" type="noConversion"/>
  </si>
  <si>
    <t>최북미술관</t>
    <phoneticPr fontId="2" type="noConversion"/>
  </si>
  <si>
    <t>전라북도 무주군 무주읍 최북로 15</t>
    <phoneticPr fontId="2" type="noConversion"/>
  </si>
  <si>
    <t>063-320-5636</t>
    <phoneticPr fontId="2" type="noConversion"/>
  </si>
  <si>
    <t>2016.06.08</t>
    <phoneticPr fontId="2" type="noConversion"/>
  </si>
  <si>
    <t>2014.03.11</t>
    <phoneticPr fontId="2" type="noConversion"/>
  </si>
  <si>
    <t>전북-공립 13-2014-01호</t>
    <phoneticPr fontId="2" type="noConversion"/>
  </si>
  <si>
    <t>www://art.muju.go.kr</t>
    <phoneticPr fontId="2" type="noConversion"/>
  </si>
  <si>
    <t>회화, 서적</t>
    <phoneticPr fontId="2" type="noConversion"/>
  </si>
  <si>
    <t>W미술관</t>
  </si>
  <si>
    <t>전라북도 익산시 동서로 504(어양동)</t>
    <phoneticPr fontId="2" type="noConversion"/>
  </si>
  <si>
    <t>063-835-3033</t>
  </si>
  <si>
    <t>2009.01.01</t>
  </si>
  <si>
    <t>2013.01.03</t>
  </si>
  <si>
    <t>전북-사립13-2013-05호</t>
    <phoneticPr fontId="2" type="noConversion"/>
  </si>
  <si>
    <t>http://blog.naver.com/museumw</t>
  </si>
  <si>
    <t>회화,조각,한국화,공예,판화 등</t>
  </si>
  <si>
    <t>교동미술관</t>
    <phoneticPr fontId="2" type="noConversion"/>
  </si>
  <si>
    <t>전라북도 전주시 완산구 경기전길 89</t>
    <phoneticPr fontId="2" type="noConversion"/>
  </si>
  <si>
    <t>063-287-1245</t>
    <phoneticPr fontId="2" type="noConversion"/>
  </si>
  <si>
    <t>2007.04.26</t>
    <phoneticPr fontId="2" type="noConversion"/>
  </si>
  <si>
    <t>전북-사립13-2013-04호</t>
    <phoneticPr fontId="2" type="noConversion"/>
  </si>
  <si>
    <t>www.gdart.co.kr</t>
    <phoneticPr fontId="2" type="noConversion"/>
  </si>
  <si>
    <t>한국화, 서양화, 공예, 조각 등</t>
    <phoneticPr fontId="2" type="noConversion"/>
  </si>
  <si>
    <t>하절기10:00-19:00
동절기10:00-18:00</t>
    <phoneticPr fontId="2" type="noConversion"/>
  </si>
  <si>
    <t>금구원야외조각미술관</t>
    <phoneticPr fontId="2" type="noConversion"/>
  </si>
  <si>
    <t>전라북도 부안군 변산면 조각공원길31</t>
    <phoneticPr fontId="2" type="noConversion"/>
  </si>
  <si>
    <t>063-584-6770</t>
    <phoneticPr fontId="2" type="noConversion"/>
  </si>
  <si>
    <t>1966.04.27</t>
    <phoneticPr fontId="2" type="noConversion"/>
  </si>
  <si>
    <t>전북-사립13-2003-02호</t>
    <phoneticPr fontId="2" type="noConversion"/>
  </si>
  <si>
    <t>www.keumkuwon.org</t>
    <phoneticPr fontId="2" type="noConversion"/>
  </si>
  <si>
    <t>조각</t>
    <phoneticPr fontId="2" type="noConversion"/>
  </si>
  <si>
    <t>문화의날 무료</t>
    <phoneticPr fontId="2" type="noConversion"/>
  </si>
  <si>
    <t>누벨백미술관</t>
    <phoneticPr fontId="2" type="noConversion"/>
  </si>
  <si>
    <t>전라북도 전주시 완산구 홍산북로 29-5</t>
    <phoneticPr fontId="2" type="noConversion"/>
  </si>
  <si>
    <t>063-584-6770</t>
  </si>
  <si>
    <t>2013.10.24</t>
    <phoneticPr fontId="2" type="noConversion"/>
  </si>
  <si>
    <t>2016.09.13</t>
    <phoneticPr fontId="2" type="noConversion"/>
  </si>
  <si>
    <t>전북-사립13-2016-04호</t>
    <phoneticPr fontId="2" type="noConversion"/>
  </si>
  <si>
    <t>blog.naver.com/pointpark90</t>
  </si>
  <si>
    <t>서양화,한국화,사진,테라코타,조각,한지</t>
  </si>
  <si>
    <t>휴무</t>
  </si>
  <si>
    <t>수지미술관</t>
  </si>
  <si>
    <t>전라북도 남원시 수지면 물머리로 525</t>
    <phoneticPr fontId="2" type="noConversion"/>
  </si>
  <si>
    <t>063-631-1009</t>
  </si>
  <si>
    <t>2015.11.20</t>
    <phoneticPr fontId="2" type="noConversion"/>
  </si>
  <si>
    <t>2015.11.10</t>
  </si>
  <si>
    <t>전북-사립13-2015-03호</t>
    <phoneticPr fontId="2" type="noConversion"/>
  </si>
  <si>
    <t>www.sujimuseum.com</t>
  </si>
  <si>
    <t>회화, 조소, 공예 등</t>
  </si>
  <si>
    <t xml:space="preserve">10:00~18:00 </t>
  </si>
  <si>
    <t>500원할인</t>
  </si>
  <si>
    <t>문화가 있는 날, 장애인 무료 등</t>
  </si>
  <si>
    <t>예깊미술관</t>
    <phoneticPr fontId="2" type="noConversion"/>
  </si>
  <si>
    <t>전라북도 군산시 번영로 2</t>
    <phoneticPr fontId="2" type="noConversion"/>
  </si>
  <si>
    <t>063-911-2207</t>
    <phoneticPr fontId="2" type="noConversion"/>
  </si>
  <si>
    <t>2020.09.16</t>
    <phoneticPr fontId="2" type="noConversion"/>
  </si>
  <si>
    <t>2016.05.11</t>
    <phoneticPr fontId="2" type="noConversion"/>
  </si>
  <si>
    <t>전북-사립13-2016-02호</t>
    <phoneticPr fontId="2" type="noConversion"/>
  </si>
  <si>
    <t>www.yegip.co.kr</t>
    <phoneticPr fontId="2" type="noConversion"/>
  </si>
  <si>
    <t>이당미술관</t>
    <phoneticPr fontId="2" type="noConversion"/>
  </si>
  <si>
    <t>전라북도 군산시 구영6길 108</t>
    <phoneticPr fontId="2" type="noConversion"/>
  </si>
  <si>
    <t>063-446-5903</t>
    <phoneticPr fontId="2" type="noConversion"/>
  </si>
  <si>
    <t>2015.05.23</t>
    <phoneticPr fontId="2" type="noConversion"/>
  </si>
  <si>
    <t>전북-사립13-2015-04호</t>
    <phoneticPr fontId="2" type="noConversion"/>
  </si>
  <si>
    <t>www.yidang.org</t>
    <phoneticPr fontId="2" type="noConversion"/>
  </si>
  <si>
    <t>서양화, 동양화, 사진, 조각</t>
    <phoneticPr fontId="2" type="noConversion"/>
  </si>
  <si>
    <t>전주미술관</t>
    <phoneticPr fontId="2" type="noConversion"/>
  </si>
  <si>
    <t>전라북도 전주시 완산구 풍남문4길 25-26, 성원시티타워 B1</t>
    <phoneticPr fontId="2" type="noConversion"/>
  </si>
  <si>
    <t>063-283-8886</t>
  </si>
  <si>
    <t>2013.04.27</t>
    <phoneticPr fontId="2" type="noConversion"/>
  </si>
  <si>
    <t>전북-사립13-2013-07호</t>
    <phoneticPr fontId="10" type="noConversion"/>
  </si>
  <si>
    <t>www.jeonjumuseum.com</t>
    <phoneticPr fontId="2" type="noConversion"/>
  </si>
  <si>
    <t>한국화, 서양화, 공예, 서예, 병풍, 민속품</t>
  </si>
  <si>
    <t>전북도민,경로,장애인,유공자</t>
  </si>
  <si>
    <t>정회원, 장애인보호자</t>
  </si>
  <si>
    <t>휘목미술관</t>
  </si>
  <si>
    <t>전라북도 부안군 진서면 운호길10</t>
  </si>
  <si>
    <t>063-584-8828</t>
  </si>
  <si>
    <t>2007.10.27</t>
    <phoneticPr fontId="2" type="noConversion"/>
  </si>
  <si>
    <t>2011.05.17</t>
    <phoneticPr fontId="2" type="noConversion"/>
  </si>
  <si>
    <t>전북-사립13-2011-03호</t>
    <phoneticPr fontId="2" type="noConversion"/>
  </si>
  <si>
    <t>www.hmarttown.com</t>
  </si>
  <si>
    <t>만 3~7세 미만</t>
  </si>
  <si>
    <t>산속등대미술관</t>
    <phoneticPr fontId="2" type="noConversion"/>
  </si>
  <si>
    <t>전라북도 완주군 원암로 82</t>
    <phoneticPr fontId="2" type="noConversion"/>
  </si>
  <si>
    <t>063-245-2456</t>
    <phoneticPr fontId="2" type="noConversion"/>
  </si>
  <si>
    <t>2019.05.09</t>
    <phoneticPr fontId="2" type="noConversion"/>
  </si>
  <si>
    <t>2019.08.02</t>
    <phoneticPr fontId="2" type="noConversion"/>
  </si>
  <si>
    <t>전북-사립13-2019-01호</t>
    <phoneticPr fontId="2" type="noConversion"/>
  </si>
  <si>
    <t>www.sansoklighthouse.co.kr</t>
    <phoneticPr fontId="2" type="noConversion"/>
  </si>
  <si>
    <t>서양화, 한국화, 서예, 공예 등</t>
    <phoneticPr fontId="2" type="noConversion"/>
  </si>
  <si>
    <t>장수군</t>
    <phoneticPr fontId="2" type="noConversion"/>
  </si>
  <si>
    <t>장수미술관</t>
  </si>
  <si>
    <t>전라북도 장수군 계남면 장안산로 317</t>
  </si>
  <si>
    <t>063-351-3383</t>
    <phoneticPr fontId="2" type="noConversion"/>
  </si>
  <si>
    <t>2019.11.27</t>
    <phoneticPr fontId="2" type="noConversion"/>
  </si>
  <si>
    <t>전북-사립13-2019-03호</t>
    <phoneticPr fontId="2" type="noConversion"/>
  </si>
  <si>
    <t>www.jsmuseum.kr</t>
  </si>
  <si>
    <t>공예, 서예, 회화 등</t>
    <phoneticPr fontId="2" type="noConversion"/>
  </si>
  <si>
    <t>10:00 -17:00</t>
    <phoneticPr fontId="2" type="noConversion"/>
  </si>
  <si>
    <t>남도전통미술관</t>
  </si>
  <si>
    <t>061-540-6293</t>
  </si>
  <si>
    <t>2012.03.07</t>
    <phoneticPr fontId="2" type="noConversion"/>
  </si>
  <si>
    <t>전남-공립13-2012-01호</t>
  </si>
  <si>
    <t>1656</t>
    <phoneticPr fontId="2" type="noConversion"/>
  </si>
  <si>
    <t>회화류</t>
    <phoneticPr fontId="2" type="noConversion"/>
  </si>
  <si>
    <t>노적봉예술공원 미술관</t>
  </si>
  <si>
    <t>전라남도 목포시 유달로 116</t>
    <phoneticPr fontId="2" type="noConversion"/>
  </si>
  <si>
    <t>061-276-8300</t>
  </si>
  <si>
    <t>2009.07.29</t>
    <phoneticPr fontId="2" type="noConversion"/>
  </si>
  <si>
    <t>2014.01.</t>
    <phoneticPr fontId="2" type="noConversion"/>
  </si>
  <si>
    <t>전남-공립13-2014-01호</t>
  </si>
  <si>
    <t>http://www.mokpo.go.kr/tour/attraction/museum?mode=view&amp;idx=7448</t>
  </si>
  <si>
    <t xml:space="preserve">한국화, 서양화, 서예 등 </t>
    <phoneticPr fontId="2" type="noConversion"/>
  </si>
  <si>
    <t>무안군오승우미술관</t>
    <phoneticPr fontId="2" type="noConversion"/>
  </si>
  <si>
    <t>전라남도 무안군 삼향읍 초의길 7</t>
    <phoneticPr fontId="2" type="noConversion"/>
  </si>
  <si>
    <t>061-450-5482</t>
    <phoneticPr fontId="2" type="noConversion"/>
  </si>
  <si>
    <t>2011.04.22</t>
    <phoneticPr fontId="2" type="noConversion"/>
  </si>
  <si>
    <t>전남-공립13-2011-02호</t>
    <phoneticPr fontId="2" type="noConversion"/>
  </si>
  <si>
    <t>muan.go.kr/museum</t>
    <phoneticPr fontId="2" type="noConversion"/>
  </si>
  <si>
    <t>회화, 조각, 영상 등</t>
    <phoneticPr fontId="2" type="noConversion"/>
  </si>
  <si>
    <t>보성군립백민미술관</t>
  </si>
  <si>
    <t>전라남도 보성군 문덕면 죽산길 168-14</t>
    <phoneticPr fontId="2" type="noConversion"/>
  </si>
  <si>
    <t>061-853-0003</t>
  </si>
  <si>
    <t>1993.12.29</t>
    <phoneticPr fontId="2" type="noConversion"/>
  </si>
  <si>
    <t>1997.03.06</t>
    <phoneticPr fontId="2" type="noConversion"/>
  </si>
  <si>
    <t>전남 공립13-1997-01호</t>
  </si>
  <si>
    <t>한국화, 회화, 조각입체, 도자 등</t>
  </si>
  <si>
    <t>영암군립하정웅미술관</t>
    <phoneticPr fontId="2" type="noConversion"/>
  </si>
  <si>
    <t>전라남도 영암군 군서면 구림로 96</t>
    <phoneticPr fontId="2" type="noConversion"/>
  </si>
  <si>
    <t>061-470-6841</t>
    <phoneticPr fontId="2" type="noConversion"/>
  </si>
  <si>
    <t>2012.08.30</t>
    <phoneticPr fontId="2" type="noConversion"/>
  </si>
  <si>
    <t>전남-공립13-2012-06호</t>
    <phoneticPr fontId="2" type="noConversion"/>
  </si>
  <si>
    <t>www.yeongam.go.kr/home/haart</t>
  </si>
  <si>
    <t>회화, 조각, 공에, 판화, 드로잉, 뉴미디어 등</t>
    <phoneticPr fontId="2" type="noConversion"/>
  </si>
  <si>
    <t>전남</t>
    <phoneticPr fontId="24" type="noConversion"/>
  </si>
  <si>
    <t>곡성군</t>
    <phoneticPr fontId="24" type="noConversion"/>
  </si>
  <si>
    <t>아산조방원미술관</t>
    <phoneticPr fontId="24" type="noConversion"/>
  </si>
  <si>
    <t>전라남도 곡성군옥과면미술관로288</t>
    <phoneticPr fontId="24" type="noConversion"/>
  </si>
  <si>
    <t>061-363-7278</t>
    <phoneticPr fontId="24" type="noConversion"/>
  </si>
  <si>
    <t>1996.09.13</t>
    <phoneticPr fontId="24" type="noConversion"/>
  </si>
  <si>
    <t>1996.12.19</t>
    <phoneticPr fontId="24" type="noConversion"/>
  </si>
  <si>
    <t>전남-공립13-1996-01호</t>
  </si>
  <si>
    <t>https://blog.naver.com/ajbwam</t>
  </si>
  <si>
    <t>4회/년</t>
    <phoneticPr fontId="24" type="noConversion"/>
  </si>
  <si>
    <t>30 / 200</t>
    <phoneticPr fontId="2" type="noConversion"/>
  </si>
  <si>
    <t>회화.간찰.서화.서첩.목판각 등</t>
    <phoneticPr fontId="24" type="noConversion"/>
  </si>
  <si>
    <t>연6회</t>
    <phoneticPr fontId="24" type="noConversion"/>
  </si>
  <si>
    <t>10:00-18:00</t>
    <phoneticPr fontId="24" type="noConversion"/>
  </si>
  <si>
    <t>함평군</t>
    <phoneticPr fontId="2" type="noConversion"/>
  </si>
  <si>
    <t>함평군립미술관</t>
    <phoneticPr fontId="2" type="noConversion"/>
  </si>
  <si>
    <t>전라남도 함평군 곤재로 27</t>
    <phoneticPr fontId="2" type="noConversion"/>
  </si>
  <si>
    <t>061-320-2276</t>
    <phoneticPr fontId="2" type="noConversion"/>
  </si>
  <si>
    <t>2011.04.29</t>
    <phoneticPr fontId="2" type="noConversion"/>
  </si>
  <si>
    <t>2011.06.17</t>
    <phoneticPr fontId="2" type="noConversion"/>
  </si>
  <si>
    <t>전남-공립13-2011-04호</t>
    <phoneticPr fontId="2" type="noConversion"/>
  </si>
  <si>
    <t>www.hpart.or.kr</t>
    <phoneticPr fontId="2" type="noConversion"/>
  </si>
  <si>
    <t>서양화, 동양화, 서예, 도예, 조각 등</t>
    <phoneticPr fontId="2" type="noConversion"/>
  </si>
  <si>
    <t>화순군립석봉미술관</t>
    <phoneticPr fontId="2" type="noConversion"/>
  </si>
  <si>
    <t>전라남도 화순군 화순읍 진각로 249-8</t>
    <phoneticPr fontId="2" type="noConversion"/>
  </si>
  <si>
    <t>061-379-3037</t>
    <phoneticPr fontId="2" type="noConversion"/>
  </si>
  <si>
    <t>2018.10.22</t>
    <phoneticPr fontId="2" type="noConversion"/>
  </si>
  <si>
    <t>2018.11.16</t>
    <phoneticPr fontId="2" type="noConversion"/>
  </si>
  <si>
    <t>전남-공립21-2018-04호</t>
    <phoneticPr fontId="2" type="noConversion"/>
  </si>
  <si>
    <t>http://sbart.or.kr/</t>
    <phoneticPr fontId="2" type="noConversion"/>
  </si>
  <si>
    <t xml:space="preserve">회화(한국화, 서예, 문인화, 서양화, 판화, 드로잉), 에디션, 조각 등 </t>
    <phoneticPr fontId="2" type="noConversion"/>
  </si>
  <si>
    <t>하절기(3~10월)10:00-18:00
동절기(11~2월)10:00-17:00</t>
    <phoneticPr fontId="2" type="noConversion"/>
  </si>
  <si>
    <t>광양시</t>
    <phoneticPr fontId="2" type="noConversion"/>
  </si>
  <si>
    <t>전남도립미술관</t>
    <phoneticPr fontId="2" type="noConversion"/>
  </si>
  <si>
    <t>전라남도 광양시 광양읍 순광로 660</t>
    <phoneticPr fontId="2" type="noConversion"/>
  </si>
  <si>
    <t>061-760-3200</t>
    <phoneticPr fontId="2" type="noConversion"/>
  </si>
  <si>
    <t>2021.03.22</t>
    <phoneticPr fontId="2" type="noConversion"/>
  </si>
  <si>
    <t>2020.12.11</t>
    <phoneticPr fontId="24" type="noConversion"/>
  </si>
  <si>
    <t>전남-공립13-2020-08호</t>
    <phoneticPr fontId="24" type="noConversion"/>
  </si>
  <si>
    <t>http://artmuseum.jeonnam.go.kr</t>
  </si>
  <si>
    <t>98 / 2,400</t>
    <phoneticPr fontId="2" type="noConversion"/>
  </si>
  <si>
    <t>회화, 한국화, 미디어, 사진, 조각 등</t>
    <phoneticPr fontId="24" type="noConversion"/>
  </si>
  <si>
    <t>65세이상, 6세이하, 국가유공자 등</t>
    <phoneticPr fontId="24" type="noConversion"/>
  </si>
  <si>
    <t>저녁노을미술관</t>
    <phoneticPr fontId="2" type="noConversion"/>
  </si>
  <si>
    <t>전라남도 신안군 압해읍 무지개길 350</t>
    <phoneticPr fontId="2" type="noConversion"/>
  </si>
  <si>
    <t>061-240-8067</t>
    <phoneticPr fontId="2" type="noConversion"/>
  </si>
  <si>
    <t>2014.03.05</t>
    <phoneticPr fontId="2" type="noConversion"/>
  </si>
  <si>
    <t>2020.05.11</t>
    <phoneticPr fontId="2" type="noConversion"/>
  </si>
  <si>
    <t>전남-공립13-2020-05호</t>
    <phoneticPr fontId="2" type="noConversion"/>
  </si>
  <si>
    <t>http://shinan-bjpark.or.kr/</t>
  </si>
  <si>
    <t>사진, 그림, 조각</t>
    <phoneticPr fontId="2" type="noConversion"/>
  </si>
  <si>
    <t>1004섬수석미술관</t>
    <phoneticPr fontId="2" type="noConversion"/>
  </si>
  <si>
    <t>전라남도 신안군 자은면 자은서부2길 508-68</t>
    <phoneticPr fontId="2" type="noConversion"/>
  </si>
  <si>
    <t>061-240-8359</t>
    <phoneticPr fontId="2" type="noConversion"/>
  </si>
  <si>
    <t>갓바위미술관</t>
  </si>
  <si>
    <t>전라남도 목포시 노적봉길 4-1</t>
  </si>
  <si>
    <t>061-279-5763</t>
  </si>
  <si>
    <t>2015.10.27</t>
  </si>
  <si>
    <t>전남-사립21-2015-04호</t>
  </si>
  <si>
    <t>6회/1년</t>
  </si>
  <si>
    <t xml:space="preserve">한국화, 서양화, 서예 등 </t>
  </si>
  <si>
    <t>강진미술관</t>
    <phoneticPr fontId="2" type="noConversion"/>
  </si>
  <si>
    <t>전라남도 강진군 강진읍 동문길 39</t>
    <phoneticPr fontId="2" type="noConversion"/>
  </si>
  <si>
    <t>010-5000-3000</t>
    <phoneticPr fontId="2" type="noConversion"/>
  </si>
  <si>
    <t>2018.10.19</t>
    <phoneticPr fontId="2" type="noConversion"/>
  </si>
  <si>
    <t>전남-사랍13-2018-03호</t>
    <phoneticPr fontId="2" type="noConversion"/>
  </si>
  <si>
    <t>경훈미술관</t>
  </si>
  <si>
    <t>전라남도 목포시 산정로 67 정화빌딩 5층</t>
    <phoneticPr fontId="2" type="noConversion"/>
  </si>
  <si>
    <t>061-277-6900</t>
  </si>
  <si>
    <t>2016.04.15</t>
  </si>
  <si>
    <t>2016.06.24</t>
    <phoneticPr fontId="2" type="noConversion"/>
  </si>
  <si>
    <t>전남-사립21-2016-03호</t>
    <phoneticPr fontId="2" type="noConversion"/>
  </si>
  <si>
    <t>http://gyeonghoonmuseum. Creatorlink.net</t>
  </si>
  <si>
    <t>한국화, 서양화, 서예, 도자, 석조물</t>
    <phoneticPr fontId="2" type="noConversion"/>
  </si>
  <si>
    <t>공예미술관 보임쉔</t>
    <phoneticPr fontId="2" type="noConversion"/>
  </si>
  <si>
    <t>전라남도 담양군 대전면 신룡길79-3</t>
    <phoneticPr fontId="2" type="noConversion"/>
  </si>
  <si>
    <t>061-383-6473</t>
    <phoneticPr fontId="2" type="noConversion"/>
  </si>
  <si>
    <t xml:space="preserve">전남-사립21-2015-01호 </t>
    <phoneticPr fontId="2" type="noConversion"/>
  </si>
  <si>
    <t>www.artbaum.co,kr</t>
    <phoneticPr fontId="2" type="noConversion"/>
  </si>
  <si>
    <t>목공예</t>
    <phoneticPr fontId="2" type="noConversion"/>
  </si>
  <si>
    <t>나절로미술관</t>
    <phoneticPr fontId="2" type="noConversion"/>
  </si>
  <si>
    <t>전라남도 진도군 임회면 진도대로 3886</t>
    <phoneticPr fontId="2" type="noConversion"/>
  </si>
  <si>
    <t>061-543-8841</t>
    <phoneticPr fontId="2" type="noConversion"/>
  </si>
  <si>
    <t>1996.08.20</t>
    <phoneticPr fontId="2" type="noConversion"/>
  </si>
  <si>
    <t>2007.08.27</t>
    <phoneticPr fontId="2" type="noConversion"/>
  </si>
  <si>
    <t>전남-사립13-2007-01호</t>
    <phoneticPr fontId="2" type="noConversion"/>
  </si>
  <si>
    <t>서화, 돌, 금속</t>
    <phoneticPr fontId="2" type="noConversion"/>
  </si>
  <si>
    <t>남포미술관</t>
    <phoneticPr fontId="2" type="noConversion"/>
  </si>
  <si>
    <t>전라남도 고흥군 영남면 퍌영로1081</t>
    <phoneticPr fontId="2" type="noConversion"/>
  </si>
  <si>
    <t>061-832-0003</t>
    <phoneticPr fontId="2" type="noConversion"/>
  </si>
  <si>
    <t>2005.02.23</t>
    <phoneticPr fontId="2" type="noConversion"/>
  </si>
  <si>
    <t>2005.02.19</t>
    <phoneticPr fontId="2" type="noConversion"/>
  </si>
  <si>
    <t>전남 사립13-2005-01호</t>
    <phoneticPr fontId="2" type="noConversion"/>
  </si>
  <si>
    <t>www.nampoart.co.kr</t>
    <phoneticPr fontId="2" type="noConversion"/>
  </si>
  <si>
    <t>회화, 조각, 서예, 공예</t>
    <phoneticPr fontId="2" type="noConversion"/>
  </si>
  <si>
    <t>65세이상, 국가유공자, 미취학아동, 예술인패스,장애인</t>
    <phoneticPr fontId="2" type="noConversion"/>
  </si>
  <si>
    <t>예술인패스, 장애인, 국가유공자, 미취학아동, 65세이상, 기초수급자</t>
    <phoneticPr fontId="2" type="noConversion"/>
  </si>
  <si>
    <t>다산미술관</t>
    <phoneticPr fontId="2" type="noConversion"/>
  </si>
  <si>
    <t>전라남도 화순군 남면 다공길 25</t>
    <phoneticPr fontId="2" type="noConversion"/>
  </si>
  <si>
    <t>061-371-3443</t>
    <phoneticPr fontId="2" type="noConversion"/>
  </si>
  <si>
    <t>2001.04.08</t>
    <phoneticPr fontId="2" type="noConversion"/>
  </si>
  <si>
    <t>전남-사립13-2006-01호</t>
    <phoneticPr fontId="2" type="noConversion"/>
  </si>
  <si>
    <t>www.dasan-art.net</t>
    <phoneticPr fontId="2" type="noConversion"/>
  </si>
  <si>
    <t>회화, 조각, 공예, 디자인, 설치</t>
    <phoneticPr fontId="2" type="noConversion"/>
  </si>
  <si>
    <t>대담미술관</t>
  </si>
  <si>
    <t>전라남도 담양군 담양읍 언골길 5-4</t>
    <phoneticPr fontId="2" type="noConversion"/>
  </si>
  <si>
    <t>061-381-0082</t>
  </si>
  <si>
    <t>2010.06.20</t>
  </si>
  <si>
    <t>2010.09.30</t>
    <phoneticPr fontId="2" type="noConversion"/>
  </si>
  <si>
    <t>전남-사립13-2010-01호</t>
  </si>
  <si>
    <t>www.daedam.kr</t>
    <phoneticPr fontId="2" type="noConversion"/>
  </si>
  <si>
    <t>회화작품</t>
  </si>
  <si>
    <t>도화헌미술관</t>
    <phoneticPr fontId="2" type="noConversion"/>
  </si>
  <si>
    <t>전라남도 고흥군 도화면 땅끝로 860-5</t>
    <phoneticPr fontId="2" type="noConversion"/>
  </si>
  <si>
    <t>061-832-1333</t>
    <phoneticPr fontId="2" type="noConversion"/>
  </si>
  <si>
    <t>2000.10.01</t>
    <phoneticPr fontId="2" type="noConversion"/>
  </si>
  <si>
    <t>2009.02.10</t>
    <phoneticPr fontId="2" type="noConversion"/>
  </si>
  <si>
    <t>전남-사립13-2009-01호</t>
    <phoneticPr fontId="2" type="noConversion"/>
  </si>
  <si>
    <t>www.dowhahun.com</t>
    <phoneticPr fontId="2" type="noConversion"/>
  </si>
  <si>
    <t>서양화, 한국화, 도예, 조각, 사진</t>
    <phoneticPr fontId="2" type="noConversion"/>
  </si>
  <si>
    <t>모긴미술관</t>
    <phoneticPr fontId="2" type="noConversion"/>
  </si>
  <si>
    <t>전라남도 순천시 향교길 26</t>
    <phoneticPr fontId="2" type="noConversion"/>
  </si>
  <si>
    <t>061-755-9004</t>
    <phoneticPr fontId="2" type="noConversion"/>
  </si>
  <si>
    <t>2015.12.05</t>
    <phoneticPr fontId="2" type="noConversion"/>
  </si>
  <si>
    <t>2016.01.04</t>
    <phoneticPr fontId="2" type="noConversion"/>
  </si>
  <si>
    <t>전남-사립13-2016-04호</t>
    <phoneticPr fontId="2" type="noConversion"/>
  </si>
  <si>
    <t>www.mogin.or.kr             (https://blog.naver.com/mogin74600)</t>
    <phoneticPr fontId="2" type="noConversion"/>
  </si>
  <si>
    <t>회화(서양화, 한국화, 서예, 문인화), 공예, 조각 등</t>
    <phoneticPr fontId="2" type="noConversion"/>
  </si>
  <si>
    <t>연홍미술관</t>
    <phoneticPr fontId="2" type="noConversion"/>
  </si>
  <si>
    <t>전라남도 고흥군 금산면 연홍길 94</t>
    <phoneticPr fontId="2" type="noConversion"/>
  </si>
  <si>
    <t>061-830-5244</t>
    <phoneticPr fontId="2" type="noConversion"/>
  </si>
  <si>
    <t>2006.11.11</t>
    <phoneticPr fontId="2" type="noConversion"/>
  </si>
  <si>
    <t>www.yunhongart.kr</t>
    <phoneticPr fontId="2" type="noConversion"/>
  </si>
  <si>
    <t>서양화</t>
    <phoneticPr fontId="2" type="noConversion"/>
  </si>
  <si>
    <t>08:00-18:01</t>
  </si>
  <si>
    <t>소소미술관</t>
    <phoneticPr fontId="2" type="noConversion"/>
  </si>
  <si>
    <t>전라남도 화순군 도곡면 지강로 467-1</t>
    <phoneticPr fontId="2" type="noConversion"/>
  </si>
  <si>
    <t>061-375-1995</t>
    <phoneticPr fontId="2" type="noConversion"/>
  </si>
  <si>
    <t>2014.08.01</t>
    <phoneticPr fontId="2" type="noConversion"/>
  </si>
  <si>
    <t>전남-사립13-2014-05호</t>
    <phoneticPr fontId="2" type="noConversion"/>
  </si>
  <si>
    <t>www.soart.kr</t>
    <phoneticPr fontId="2" type="noConversion"/>
  </si>
  <si>
    <t>29회/1년</t>
    <phoneticPr fontId="2" type="noConversion"/>
  </si>
  <si>
    <t>회화, 조각, 사진, 도예, 공예, 기타</t>
    <phoneticPr fontId="2" type="noConversion"/>
  </si>
  <si>
    <t>진도솔마루미술관</t>
    <phoneticPr fontId="2" type="noConversion"/>
  </si>
  <si>
    <t>전라남도 진도군 군내면 가흥로 641</t>
    <phoneticPr fontId="2" type="noConversion"/>
  </si>
  <si>
    <t>061-543-8787</t>
    <phoneticPr fontId="2" type="noConversion"/>
  </si>
  <si>
    <t>2017.06.09</t>
    <phoneticPr fontId="2" type="noConversion"/>
  </si>
  <si>
    <t>전남-사립13-2017-03호</t>
    <phoneticPr fontId="2" type="noConversion"/>
  </si>
  <si>
    <t>문인화, 한국화, 서양화, 조각, 공예, 도자기, 수석</t>
    <phoneticPr fontId="2" type="noConversion"/>
  </si>
  <si>
    <t>아천미술관</t>
    <phoneticPr fontId="2" type="noConversion"/>
  </si>
  <si>
    <t>전라남도 영암군 신북면 하정길12-7</t>
    <phoneticPr fontId="2" type="noConversion"/>
  </si>
  <si>
    <t>061-472-9220</t>
    <phoneticPr fontId="2" type="noConversion"/>
  </si>
  <si>
    <t>전남-사립13-2003-01호</t>
    <phoneticPr fontId="2" type="noConversion"/>
  </si>
  <si>
    <t>www.achen.kr</t>
    <phoneticPr fontId="2" type="noConversion"/>
  </si>
  <si>
    <t>회화,조각,공예,서예,유물,유품</t>
    <phoneticPr fontId="2" type="noConversion"/>
  </si>
  <si>
    <t>아트센터신선미술관</t>
  </si>
  <si>
    <t>전라남도 목포시 평화로 14번길 3</t>
  </si>
  <si>
    <t>061-284-7887</t>
  </si>
  <si>
    <t>2014.04.14</t>
    <phoneticPr fontId="2" type="noConversion"/>
  </si>
  <si>
    <t>전남-사립13-2014-02호</t>
  </si>
  <si>
    <t>http://www.sinsun.me/</t>
  </si>
  <si>
    <t>회화작품, 조소, 공예</t>
  </si>
  <si>
    <t>여수미술관</t>
    <phoneticPr fontId="2" type="noConversion"/>
  </si>
  <si>
    <t>전라남도 여수시 도원로 263-1</t>
    <phoneticPr fontId="2" type="noConversion"/>
  </si>
  <si>
    <t>061-685-9559</t>
    <phoneticPr fontId="2" type="noConversion"/>
  </si>
  <si>
    <t>2018.01.25</t>
    <phoneticPr fontId="2" type="noConversion"/>
  </si>
  <si>
    <t>전남-사립13-2018-01호</t>
    <phoneticPr fontId="2" type="noConversion"/>
  </si>
  <si>
    <t>www.yeosumuseum.org</t>
    <phoneticPr fontId="2" type="noConversion"/>
  </si>
  <si>
    <t>회화, 조각, 사진</t>
  </si>
  <si>
    <t>영산미술관</t>
    <phoneticPr fontId="2" type="noConversion"/>
  </si>
  <si>
    <t>전라남도 영암군 삼호읍 녹색로1126-171</t>
    <phoneticPr fontId="2" type="noConversion"/>
  </si>
  <si>
    <t>061-464-1516</t>
    <phoneticPr fontId="2" type="noConversion"/>
  </si>
  <si>
    <t>전남-사립13-2007-07호</t>
    <phoneticPr fontId="2" type="noConversion"/>
  </si>
  <si>
    <t>www.yeoungsanmusueum.co.kr</t>
    <phoneticPr fontId="2" type="noConversion"/>
  </si>
  <si>
    <t>서양화 한국화 판화 서예 공예등</t>
    <phoneticPr fontId="2" type="noConversion"/>
  </si>
  <si>
    <t>우종미술관</t>
  </si>
  <si>
    <t>전라남도 보성군 조성면 조성3길 338</t>
  </si>
  <si>
    <t>061-804-1091</t>
  </si>
  <si>
    <t>2008.10.14</t>
    <phoneticPr fontId="2" type="noConversion"/>
  </si>
  <si>
    <t>2008.10.23</t>
    <phoneticPr fontId="2" type="noConversion"/>
  </si>
  <si>
    <t>전남-사립13-2008-04호</t>
  </si>
  <si>
    <t>www.ujongart.com</t>
  </si>
  <si>
    <t>도자, 민예품, 회화, 조각 등</t>
  </si>
  <si>
    <t>보물 제875호 상교정본자비도량참법</t>
  </si>
  <si>
    <t>65세 이상, 보성CC 내방객 무료</t>
  </si>
  <si>
    <t>미취학아동, 65세 이상, 보성CC 내방객 무료</t>
  </si>
  <si>
    <t>잠월미술관</t>
    <phoneticPr fontId="2" type="noConversion"/>
  </si>
  <si>
    <t>전라남도 함평군 해보면 산내길 60</t>
    <phoneticPr fontId="2" type="noConversion"/>
  </si>
  <si>
    <t>070-8872-6718</t>
    <phoneticPr fontId="2" type="noConversion"/>
  </si>
  <si>
    <t>2006.10.14</t>
    <phoneticPr fontId="2" type="noConversion"/>
  </si>
  <si>
    <t>2006.12.08</t>
    <phoneticPr fontId="2" type="noConversion"/>
  </si>
  <si>
    <t>전남-사립13-2006-04호</t>
    <phoneticPr fontId="2" type="noConversion"/>
  </si>
  <si>
    <t>www.zamworl.com</t>
    <phoneticPr fontId="2" type="noConversion"/>
  </si>
  <si>
    <t>장전미술관(휴관)</t>
    <phoneticPr fontId="2" type="noConversion"/>
  </si>
  <si>
    <t>전라남도 진도군 임회면 하미길 39</t>
    <phoneticPr fontId="2" type="noConversion"/>
  </si>
  <si>
    <t>061-543-0706</t>
    <phoneticPr fontId="2" type="noConversion"/>
  </si>
  <si>
    <t>1989.11.19</t>
    <phoneticPr fontId="2" type="noConversion"/>
  </si>
  <si>
    <t>전남-사립13-1992-01호</t>
    <phoneticPr fontId="2" type="noConversion"/>
  </si>
  <si>
    <t>http://café.daum.met</t>
    <phoneticPr fontId="2" type="noConversion"/>
  </si>
  <si>
    <t>8회/1년</t>
    <phoneticPr fontId="2" type="noConversion"/>
  </si>
  <si>
    <t>진도현대미술관</t>
    <phoneticPr fontId="2" type="noConversion"/>
  </si>
  <si>
    <t>전라남도 진도군 진도읍 교동5길 4</t>
    <phoneticPr fontId="2" type="noConversion"/>
  </si>
  <si>
    <t>061-542-6711</t>
    <phoneticPr fontId="2" type="noConversion"/>
  </si>
  <si>
    <t>2015.11.15</t>
    <phoneticPr fontId="2" type="noConversion"/>
  </si>
  <si>
    <t>전남-사립13-2015-05호</t>
    <phoneticPr fontId="2" type="noConversion"/>
  </si>
  <si>
    <t>www.jindohart.com</t>
    <phoneticPr fontId="2" type="noConversion"/>
  </si>
  <si>
    <t>서화, 목물, 옥, 돌, 금속, 탁본 등</t>
    <phoneticPr fontId="2" type="noConversion"/>
  </si>
  <si>
    <t>학명미술관</t>
    <phoneticPr fontId="2" type="noConversion"/>
  </si>
  <si>
    <t>전라남도 강진군 성전면 월남3길 78-2</t>
    <phoneticPr fontId="2" type="noConversion"/>
  </si>
  <si>
    <t>010-3601-5522</t>
    <phoneticPr fontId="2" type="noConversion"/>
  </si>
  <si>
    <t>2009.04.01</t>
    <phoneticPr fontId="2" type="noConversion"/>
  </si>
  <si>
    <t>2011.05.26</t>
    <phoneticPr fontId="2" type="noConversion"/>
  </si>
  <si>
    <t>전남-사랍13-2011-03호</t>
    <phoneticPr fontId="2" type="noConversion"/>
  </si>
  <si>
    <t>http://학명미술관.com/</t>
    <phoneticPr fontId="2" type="noConversion"/>
  </si>
  <si>
    <t>금속, 토기, 목각</t>
    <phoneticPr fontId="2" type="noConversion"/>
  </si>
  <si>
    <t>화∼목 10:00 ~ 15:00
금∼일 10:00 ~ 18:00</t>
    <phoneticPr fontId="2" type="noConversion"/>
  </si>
  <si>
    <t>행촌미술관</t>
    <phoneticPr fontId="2" type="noConversion"/>
  </si>
  <si>
    <t>전라남도 해남군 해남로 45</t>
    <phoneticPr fontId="2" type="noConversion"/>
  </si>
  <si>
    <t>061-533-3663</t>
    <phoneticPr fontId="2" type="noConversion"/>
  </si>
  <si>
    <t>2014.10.17</t>
    <phoneticPr fontId="2" type="noConversion"/>
  </si>
  <si>
    <t>2014.12.09</t>
    <phoneticPr fontId="2" type="noConversion"/>
  </si>
  <si>
    <t>전남-사립13-2014-08호</t>
    <phoneticPr fontId="2" type="noConversion"/>
  </si>
  <si>
    <t>http://haengchon.or.kr/</t>
  </si>
  <si>
    <t>서화류 및 도자기, 현대미술 드로잉 등</t>
    <phoneticPr fontId="2" type="noConversion"/>
  </si>
  <si>
    <t>유달미술관</t>
    <phoneticPr fontId="2" type="noConversion"/>
  </si>
  <si>
    <t>전라남도 목포시 원산중앙로52 2층</t>
    <phoneticPr fontId="2" type="noConversion"/>
  </si>
  <si>
    <t>061-279-7777</t>
    <phoneticPr fontId="2" type="noConversion"/>
  </si>
  <si>
    <t>2020.02.15</t>
    <phoneticPr fontId="2" type="noConversion"/>
  </si>
  <si>
    <t>전남-사립21-2020-06호</t>
    <phoneticPr fontId="2" type="noConversion"/>
  </si>
  <si>
    <t xml:space="preserve">회화작품 </t>
    <phoneticPr fontId="2" type="noConversion"/>
  </si>
  <si>
    <t>경주솔거미술관</t>
  </si>
  <si>
    <t>경상북도 경주시 경감로 614</t>
    <phoneticPr fontId="2" type="noConversion"/>
  </si>
  <si>
    <t>054-740-3990</t>
    <phoneticPr fontId="2" type="noConversion"/>
  </si>
  <si>
    <t>2015.08.21</t>
    <phoneticPr fontId="2" type="noConversion"/>
  </si>
  <si>
    <t>2018.08.21</t>
    <phoneticPr fontId="2" type="noConversion"/>
  </si>
  <si>
    <t>경북-공립13-2018-01호</t>
    <phoneticPr fontId="2" type="noConversion"/>
  </si>
  <si>
    <t>http://www.gjsam.or.kr</t>
    <phoneticPr fontId="2" type="noConversion"/>
  </si>
  <si>
    <t>회화, 도자기, 먹, 벼루 등</t>
    <phoneticPr fontId="2" type="noConversion"/>
  </si>
  <si>
    <t>경주문화엑스포 통합권 이용</t>
    <phoneticPr fontId="2" type="noConversion"/>
  </si>
  <si>
    <t>경주예술의전당 알천미술관</t>
    <phoneticPr fontId="2" type="noConversion"/>
  </si>
  <si>
    <t>경상북도 경주시 알천북로 1</t>
    <phoneticPr fontId="2" type="noConversion"/>
  </si>
  <si>
    <t>1588-4925</t>
    <phoneticPr fontId="2" type="noConversion"/>
  </si>
  <si>
    <t>2010.11.16</t>
    <phoneticPr fontId="2" type="noConversion"/>
  </si>
  <si>
    <t>경북-공립13-2015-01호</t>
    <phoneticPr fontId="2" type="noConversion"/>
  </si>
  <si>
    <t>www.gjartcenter.kr</t>
  </si>
  <si>
    <t>회화, 조각, 공예 등</t>
    <phoneticPr fontId="2" type="noConversion"/>
  </si>
  <si>
    <t>경주시민, 예술인패스소지자, 장애인, 국가유공자, 독립유공자, 5.18민주유공자,      특수임무수행자 등 1,000원 할인</t>
    <phoneticPr fontId="2" type="noConversion"/>
  </si>
  <si>
    <t xml:space="preserve">만 36개월 미만 유아, 65세이상 </t>
    <phoneticPr fontId="2" type="noConversion"/>
  </si>
  <si>
    <t>군립청송야송미술관</t>
    <phoneticPr fontId="2" type="noConversion"/>
  </si>
  <si>
    <t>경상북도 청송군 진보면 경동로 5162</t>
    <phoneticPr fontId="2" type="noConversion"/>
  </si>
  <si>
    <t>054-872-6436</t>
    <phoneticPr fontId="2" type="noConversion"/>
  </si>
  <si>
    <t>2005.04.29</t>
    <phoneticPr fontId="2" type="noConversion"/>
  </si>
  <si>
    <t>한국화, 서양화, 도자기, 공예 등</t>
    <phoneticPr fontId="2" type="noConversion"/>
  </si>
  <si>
    <t>김천시립미술관</t>
  </si>
  <si>
    <t>경상북도 김천시 남산공원길 90-14</t>
    <phoneticPr fontId="2" type="noConversion"/>
  </si>
  <si>
    <t>054-420-6724</t>
    <phoneticPr fontId="2" type="noConversion"/>
  </si>
  <si>
    <t>2014.01.13</t>
    <phoneticPr fontId="2" type="noConversion"/>
  </si>
  <si>
    <t>경북-공립13-2014-01호</t>
    <phoneticPr fontId="2" type="noConversion"/>
  </si>
  <si>
    <t>https://www.gc.go.kr/gma/main.do</t>
    <phoneticPr fontId="2" type="noConversion"/>
  </si>
  <si>
    <t>조각, 사진, 회화 등</t>
    <phoneticPr fontId="2" type="noConversion"/>
  </si>
  <si>
    <t>포항시립미술관</t>
  </si>
  <si>
    <t>경상북도 포항시 북구 환호공원길 10</t>
    <phoneticPr fontId="2" type="noConversion"/>
  </si>
  <si>
    <t>054-270-4700</t>
    <phoneticPr fontId="2" type="noConversion"/>
  </si>
  <si>
    <t>2009.12.15</t>
    <phoneticPr fontId="2" type="noConversion"/>
  </si>
  <si>
    <t>2011.08.18</t>
    <phoneticPr fontId="2" type="noConversion"/>
  </si>
  <si>
    <t>경북-공립13-2011-02호</t>
    <phoneticPr fontId="2" type="noConversion"/>
  </si>
  <si>
    <t>http://poma.pohang.go.kr/poma</t>
    <phoneticPr fontId="2" type="noConversion"/>
  </si>
  <si>
    <t xml:space="preserve">조각, 회화, 사진, 판화, 드로잉 등 </t>
    <phoneticPr fontId="2" type="noConversion"/>
  </si>
  <si>
    <t>10:00-18:00(동절기)
10:00-19:00(하절기)</t>
    <phoneticPr fontId="2" type="noConversion"/>
  </si>
  <si>
    <t>시안미술관</t>
    <phoneticPr fontId="2" type="noConversion"/>
  </si>
  <si>
    <t>경상북도 영천시 화산면 가래실로 364</t>
    <phoneticPr fontId="2" type="noConversion"/>
  </si>
  <si>
    <t>054-338-9391</t>
    <phoneticPr fontId="2" type="noConversion"/>
  </si>
  <si>
    <t>2004.04.</t>
    <phoneticPr fontId="2" type="noConversion"/>
  </si>
  <si>
    <t>2004.12.22</t>
    <phoneticPr fontId="2" type="noConversion"/>
  </si>
  <si>
    <t>경북-사립13-2004-03호</t>
    <phoneticPr fontId="2" type="noConversion"/>
  </si>
  <si>
    <t>www.cianmuseum.org</t>
    <phoneticPr fontId="2" type="noConversion"/>
  </si>
  <si>
    <t>현대미술 (서양화, 동양화, 사진, 미디어 등)</t>
    <phoneticPr fontId="2" type="noConversion"/>
  </si>
  <si>
    <t>예술인패스, 장애인, 문화가있는날, 지역주민</t>
    <phoneticPr fontId="2" type="noConversion"/>
  </si>
  <si>
    <t>미취학아동, 장애인(1~3급), 기초생활수급자</t>
    <phoneticPr fontId="2" type="noConversion"/>
  </si>
  <si>
    <t>신풍미술관</t>
  </si>
  <si>
    <t>경상북도 예천군 지보면 신풍1리길 50</t>
    <phoneticPr fontId="2" type="noConversion"/>
  </si>
  <si>
    <t>054-653-9329</t>
    <phoneticPr fontId="2" type="noConversion"/>
  </si>
  <si>
    <t>2010.07.10</t>
    <phoneticPr fontId="2" type="noConversion"/>
  </si>
  <si>
    <t>경북-사립21-2012-01호</t>
    <phoneticPr fontId="2" type="noConversion"/>
  </si>
  <si>
    <t>http://www.sinpungartm.org</t>
    <phoneticPr fontId="2" type="noConversion"/>
  </si>
  <si>
    <t>미술품, 조각 등</t>
    <phoneticPr fontId="2" type="noConversion"/>
  </si>
  <si>
    <t>1개국</t>
    <phoneticPr fontId="2" type="noConversion"/>
  </si>
  <si>
    <t>단체 외 미술주간 방문객 할인정책有,
문화의날 등</t>
    <phoneticPr fontId="2" type="noConversion"/>
  </si>
  <si>
    <t>만 48개월 미만 유아, 국가보훈대상자,
 기초수급자, 장애인(1~3급) 등</t>
    <phoneticPr fontId="2" type="noConversion"/>
  </si>
  <si>
    <t>만 48개월 미만 유아, 국가보훈대상자, 
기초수급자, 장애인(1~3급) 등</t>
    <phoneticPr fontId="2" type="noConversion"/>
  </si>
  <si>
    <t>영담한지미술관</t>
  </si>
  <si>
    <t>경상북도 청도군 운문면 방음길 60</t>
    <phoneticPr fontId="2" type="noConversion"/>
  </si>
  <si>
    <t>054-373-3638</t>
    <phoneticPr fontId="2" type="noConversion"/>
  </si>
  <si>
    <t>2007.11.23</t>
    <phoneticPr fontId="2" type="noConversion"/>
  </si>
  <si>
    <t>경북-사립21-2007-05호</t>
  </si>
  <si>
    <t>한지공예품, 전통한지류, 서양화, 동양화, 조각 등</t>
  </si>
  <si>
    <t>미취학 아동, 65세 이상 노인, 장애인 등</t>
  </si>
  <si>
    <t>우양미술관</t>
  </si>
  <si>
    <t>경상북도 경주시 보문로 484-7</t>
    <phoneticPr fontId="2" type="noConversion"/>
  </si>
  <si>
    <t>054-745-7075</t>
  </si>
  <si>
    <t>1991.05.18</t>
  </si>
  <si>
    <t>1992.12.22</t>
  </si>
  <si>
    <t>경북-사립13-1992-01호</t>
    <phoneticPr fontId="2" type="noConversion"/>
  </si>
  <si>
    <t>www.wooyangmuseum.org</t>
  </si>
  <si>
    <t>경주시민, 경로, 장애인</t>
  </si>
  <si>
    <t>향암미술관</t>
  </si>
  <si>
    <t>경상북도 울진군 온정면 백암온천로 1388</t>
    <phoneticPr fontId="2" type="noConversion"/>
  </si>
  <si>
    <t>054-787-0001/0008</t>
  </si>
  <si>
    <t>경북-사립13-2000-01호</t>
    <phoneticPr fontId="2" type="noConversion"/>
  </si>
  <si>
    <t>www.hyangam.co.kr</t>
  </si>
  <si>
    <t>한국화, 서양화, 조각, 공예 등</t>
  </si>
  <si>
    <t>09:00~18:00</t>
  </si>
  <si>
    <t>6세미만, 장애인, 65세이상, 관내거주자</t>
  </si>
  <si>
    <t>대구가톨릭대학교김종복미술관</t>
  </si>
  <si>
    <t>경상북도 경산시 하양읍 하양로 13-13 대구가톨릭대학교 성바오로관</t>
  </si>
  <si>
    <t>053-859-4000</t>
  </si>
  <si>
    <t>2013.09.27</t>
  </si>
  <si>
    <t>2014.01.13</t>
  </si>
  <si>
    <t>경북-대학13-2014-02호</t>
    <phoneticPr fontId="2" type="noConversion"/>
  </si>
  <si>
    <t>http://kjbmoacu.cu.ac.kr</t>
  </si>
  <si>
    <t>회화. 드로잉. 사진, 기타재료</t>
  </si>
  <si>
    <t>9:30~17:00</t>
  </si>
  <si>
    <t>경남도립미술관</t>
    <phoneticPr fontId="2" type="noConversion"/>
  </si>
  <si>
    <t>경상남도 창원시 의창구 용지로 296</t>
    <phoneticPr fontId="2" type="noConversion"/>
  </si>
  <si>
    <t>055-254-4600</t>
    <phoneticPr fontId="2" type="noConversion"/>
  </si>
  <si>
    <t>2004.06.23</t>
    <phoneticPr fontId="2" type="noConversion"/>
  </si>
  <si>
    <t>2004.06.15</t>
    <phoneticPr fontId="2" type="noConversion"/>
  </si>
  <si>
    <t>경남-공립13-2004-02호</t>
    <phoneticPr fontId="2" type="noConversion"/>
  </si>
  <si>
    <t>www.gyeongnam.go.kr/gam</t>
    <phoneticPr fontId="2" type="noConversion"/>
  </si>
  <si>
    <t>68대/782㎡</t>
    <phoneticPr fontId="2" type="noConversion"/>
  </si>
  <si>
    <t>회화, 조각, 사진, 영상 등</t>
    <phoneticPr fontId="2" type="noConversion"/>
  </si>
  <si>
    <t>그린카드, 경남i다누리카드, 예술인카드 소지자, 자원봉사 누적시간 100시간 이상 도민 등 도 추진시책 지원을 위해여 필요한 경우</t>
    <phoneticPr fontId="2" type="noConversion"/>
  </si>
  <si>
    <t xml:space="preserve">·국빈, 외교사절단 및 그 수행자
·7세 미만의 어린이, 65세 이상의 노인, 「장애인복지법」에 따른 장애인과 그 안내인
·법령에서 무료관람대상자로 된 사람
·학술연구를 목적으로 출입하는 사람
·공무수행을 위하여 출입하는 사람
·「국가유공자 등 예우 및 지원에 관한 법률」,「5.18 민주유공자 예우에 관한 법률」,「참전 유공자 예우에 관한 법률」 및 기타 개별법령에 의하여 입장료가 감면된 자
·「국민기초생활보장법」에 의한 기초수급 대상자 및 차상위 계층(증명서류 지참)
그 밖에 미술관 운영상 특히 필요하다고 인정하는 사람
</t>
    <phoneticPr fontId="2" type="noConversion"/>
  </si>
  <si>
    <t>김해문화의전당 윤슬미술관</t>
    <phoneticPr fontId="2" type="noConversion"/>
  </si>
  <si>
    <t>경상남도 김해시 김해대로 2060</t>
    <phoneticPr fontId="2" type="noConversion"/>
  </si>
  <si>
    <t>055-320-1261</t>
  </si>
  <si>
    <t>2012.06.18</t>
    <phoneticPr fontId="2" type="noConversion"/>
  </si>
  <si>
    <t>경남-공립13-2012-01호</t>
  </si>
  <si>
    <t>www.gasc.or.kr</t>
  </si>
  <si>
    <t>회화, 조각, 서예, 서각 등</t>
  </si>
  <si>
    <t>진주시립이성자미술관</t>
  </si>
  <si>
    <t>경상남도 진주시 에나로128번길 14</t>
    <phoneticPr fontId="2" type="noConversion"/>
  </si>
  <si>
    <t>055-749-3661</t>
    <phoneticPr fontId="2" type="noConversion"/>
  </si>
  <si>
    <t>2019.01.17</t>
    <phoneticPr fontId="2" type="noConversion"/>
  </si>
  <si>
    <t>경남-공립13-2019-01호</t>
    <phoneticPr fontId="2" type="noConversion"/>
  </si>
  <si>
    <t>http://www.jinju.go.kr/rheesjmuseum/cmm/main/mainPage.do</t>
    <phoneticPr fontId="2" type="noConversion"/>
  </si>
  <si>
    <t>회화, 판화, 드로잉, 도자기</t>
    <phoneticPr fontId="2" type="noConversion"/>
  </si>
  <si>
    <t>창원시립마산문신미술관</t>
    <phoneticPr fontId="2" type="noConversion"/>
  </si>
  <si>
    <t>경상남도 창원시 마산합포구 문신길 147</t>
    <phoneticPr fontId="2" type="noConversion"/>
  </si>
  <si>
    <t>055-225-7181</t>
    <phoneticPr fontId="2" type="noConversion"/>
  </si>
  <si>
    <t>2004.04.30
(시립)
1994.05.27
(사립)</t>
    <phoneticPr fontId="2" type="noConversion"/>
  </si>
  <si>
    <t>2004.10.06</t>
    <phoneticPr fontId="2" type="noConversion"/>
  </si>
  <si>
    <t>경남-공립13-2004-03호</t>
    <phoneticPr fontId="2" type="noConversion"/>
  </si>
  <si>
    <t>www.changwon.go.kr</t>
    <phoneticPr fontId="2" type="noConversion"/>
  </si>
  <si>
    <t>준비중</t>
    <phoneticPr fontId="2" type="noConversion"/>
  </si>
  <si>
    <t>조각, 회화, 유품(공구등)</t>
    <phoneticPr fontId="2" type="noConversion"/>
  </si>
  <si>
    <t>65세 이상, 6세 미만, 장애</t>
    <phoneticPr fontId="2" type="noConversion"/>
  </si>
  <si>
    <t>클레이아크김해미술관</t>
    <phoneticPr fontId="2" type="noConversion"/>
  </si>
  <si>
    <t>경상남도 김해시 진례로275-51</t>
    <phoneticPr fontId="2" type="noConversion"/>
  </si>
  <si>
    <t>055-340-7000</t>
    <phoneticPr fontId="2" type="noConversion"/>
  </si>
  <si>
    <t>2008.08.20</t>
    <phoneticPr fontId="2" type="noConversion"/>
  </si>
  <si>
    <t>경남-공립13-2008-06호</t>
    <phoneticPr fontId="2" type="noConversion"/>
  </si>
  <si>
    <t>www.clayarch.org</t>
    <phoneticPr fontId="2" type="noConversion"/>
  </si>
  <si>
    <t>도자작품</t>
    <phoneticPr fontId="2" type="noConversion"/>
  </si>
  <si>
    <t>10-50</t>
    <phoneticPr fontId="2" type="noConversion"/>
  </si>
  <si>
    <t>경남은행카드결제시 50% 최대1인
농협경남 다누리카드결제시 50% 최대1인
관광명소 할인티켓 소지자 30% 티켓소지자
그린카드 결제시 10% 카드소지자
경상남도 자원봉사증 소지자 50% 본인1인</t>
    <phoneticPr fontId="2" type="noConversion"/>
  </si>
  <si>
    <t>미취학 아동 및 만 65세 이상 이상인 자
임산부(매표시 산모수첩 제시)
외교사절단과 그를 수행하는 자
공무수행을 위하여 출입하는 자
「국가 유공자 등 예우 및 지원에 관한 법률」의 규정에 의한 국가유공자 및 유족(상이등급 1급에 해당할 경우, 보조자 1인 포함)
「장애인복지법」 제32조에 따라 등록된 장애인(장애등급 1~2급에 해당할 경우, 보조자 1인 포함)
「참전유공자 예우에 관한 법률」에 의한 참전군인
초·중·고등학교 단체 관람 인솔교사(미취학 단체 제외)
유료단체관람 인솔자(20인 당 인솔자 1인)
취재 목적의 언론인</t>
    <phoneticPr fontId="2" type="noConversion"/>
  </si>
  <si>
    <t>대산미술관</t>
    <phoneticPr fontId="2" type="noConversion"/>
  </si>
  <si>
    <t>경상남도 창원시 의창구 대산면 유등로369번길14-8</t>
    <phoneticPr fontId="2" type="noConversion"/>
  </si>
  <si>
    <t>055-291-5237</t>
    <phoneticPr fontId="2" type="noConversion"/>
  </si>
  <si>
    <t>1999.01.09</t>
    <phoneticPr fontId="2" type="noConversion"/>
  </si>
  <si>
    <t>2007.01.03</t>
    <phoneticPr fontId="2" type="noConversion"/>
  </si>
  <si>
    <t>경남-사립13-2007-01호</t>
    <phoneticPr fontId="2" type="noConversion"/>
  </si>
  <si>
    <t>www.daesanart.com</t>
    <phoneticPr fontId="2" type="noConversion"/>
  </si>
  <si>
    <t>섬유예술.서양화.한국화.서예.조각.디자인</t>
    <phoneticPr fontId="2" type="noConversion"/>
  </si>
  <si>
    <t>예술인패스, 경로우대(70세이상)</t>
    <phoneticPr fontId="2" type="noConversion"/>
  </si>
  <si>
    <t>장애인, 박물관.미술관 종사자(증빙자료지참시)</t>
    <phoneticPr fontId="2" type="noConversion"/>
  </si>
  <si>
    <t>장애인(1~3급), 박물관.미술관 종사자(증빙자료지참시),국가보훈대상자</t>
    <phoneticPr fontId="2" type="noConversion"/>
  </si>
  <si>
    <t>사천시</t>
    <phoneticPr fontId="2" type="noConversion"/>
  </si>
  <si>
    <t>리미술관</t>
    <phoneticPr fontId="2" type="noConversion"/>
  </si>
  <si>
    <t>경상남도 사천시 사천읍 읍내로 52, 2층~3층</t>
    <phoneticPr fontId="2" type="noConversion"/>
  </si>
  <si>
    <t>055-835-2015</t>
    <phoneticPr fontId="2" type="noConversion"/>
  </si>
  <si>
    <t>2015.07.15</t>
    <phoneticPr fontId="2" type="noConversion"/>
  </si>
  <si>
    <t>2015.10.13</t>
    <phoneticPr fontId="2" type="noConversion"/>
  </si>
  <si>
    <t>경남-사립21-2015-03호</t>
    <phoneticPr fontId="2" type="noConversion"/>
  </si>
  <si>
    <t>http://sacheonlee-artmuseum.com</t>
    <phoneticPr fontId="2" type="noConversion"/>
  </si>
  <si>
    <t>9회/1년</t>
    <phoneticPr fontId="2" type="noConversion"/>
  </si>
  <si>
    <t>수채화,. 한국화, 유화, 아크릴 등</t>
    <phoneticPr fontId="2" type="noConversion"/>
  </si>
  <si>
    <t xml:space="preserve">사천시민, 50인 이상 단체, 장애인, 군경 의무복무자 </t>
    <phoneticPr fontId="2" type="noConversion"/>
  </si>
  <si>
    <t xml:space="preserve">예술인패스 소지자, 미술관협약단체, 36개월 미만 유아, 기초생활수급자 </t>
    <phoneticPr fontId="2" type="noConversion"/>
  </si>
  <si>
    <t>예술인패스, 장애인, 문화가 있는날, SNS 전시공유, 사전예약, 군경 의무복무자 50%할인</t>
    <phoneticPr fontId="2" type="noConversion"/>
  </si>
  <si>
    <t>만 36개월 미만 유아, 기초수급장, 장애인(1~3급)</t>
    <phoneticPr fontId="2" type="noConversion"/>
  </si>
  <si>
    <t>전혁림 미술관</t>
  </si>
  <si>
    <t>경상남도 통영시 봉수 1길 10</t>
  </si>
  <si>
    <t>055-645-7349</t>
  </si>
  <si>
    <t>2003.05.11</t>
  </si>
  <si>
    <t>2010.07.08</t>
  </si>
  <si>
    <t>경남-사립13-2010-01호</t>
  </si>
  <si>
    <t>서화(유화, 판화), 조각(도조), 각종 자료(서책)</t>
  </si>
  <si>
    <t>통영옻칠미술관</t>
  </si>
  <si>
    <t>경상남도 통영시 용남면 용남해안로 36</t>
  </si>
  <si>
    <t>055-649-5257</t>
    <phoneticPr fontId="2" type="noConversion"/>
  </si>
  <si>
    <t>2006.06.15</t>
    <phoneticPr fontId="2" type="noConversion"/>
  </si>
  <si>
    <t>2006.05.23</t>
  </si>
  <si>
    <t>경남-사립13-2006-02호</t>
    <phoneticPr fontId="2" type="noConversion"/>
  </si>
  <si>
    <t xml:space="preserve"> www.ottchil.or.kr </t>
  </si>
  <si>
    <t>옻칠공예품,옻칠회회,장신구</t>
  </si>
  <si>
    <t>20인이상단체,경로
장애인,군경</t>
  </si>
  <si>
    <t>5세이하,1~3급장애
병력명문가</t>
  </si>
  <si>
    <t>우주미술관</t>
    <phoneticPr fontId="2" type="noConversion"/>
  </si>
  <si>
    <t>경상남도 사천시 사천강 1길 3 1층</t>
    <phoneticPr fontId="2" type="noConversion"/>
  </si>
  <si>
    <t>055-855-0612</t>
    <phoneticPr fontId="2" type="noConversion"/>
  </si>
  <si>
    <t>2019.06.16</t>
    <phoneticPr fontId="2" type="noConversion"/>
  </si>
  <si>
    <t>2019.06.17</t>
    <phoneticPr fontId="2" type="noConversion"/>
  </si>
  <si>
    <t>경남-사립21-2019-04호</t>
    <phoneticPr fontId="2" type="noConversion"/>
  </si>
  <si>
    <t>www.ujumuseum.com</t>
    <phoneticPr fontId="2" type="noConversion"/>
  </si>
  <si>
    <t>65세이상 무료관람</t>
    <phoneticPr fontId="2" type="noConversion"/>
  </si>
  <si>
    <t>서귀포시기당미술관</t>
    <phoneticPr fontId="2" type="noConversion"/>
  </si>
  <si>
    <t>제주특별자치도 서귀포시 남성중로153번길 15</t>
    <phoneticPr fontId="2" type="noConversion"/>
  </si>
  <si>
    <t>064-760-6561</t>
    <phoneticPr fontId="2" type="noConversion"/>
  </si>
  <si>
    <t>1987.07.01</t>
    <phoneticPr fontId="2" type="noConversion"/>
  </si>
  <si>
    <t>1997.06.04</t>
  </si>
  <si>
    <t>제주-공립13-1997-01호</t>
    <phoneticPr fontId="2" type="noConversion"/>
  </si>
  <si>
    <t>culture.seogwipo.go.kr/gidang/</t>
    <phoneticPr fontId="2" type="noConversion"/>
  </si>
  <si>
    <t>회화, 공예, 서예 등</t>
    <phoneticPr fontId="2" type="noConversion"/>
  </si>
  <si>
    <t>제주특별자치도민(50%)</t>
    <phoneticPr fontId="2" type="noConversion"/>
  </si>
  <si>
    <t>미취학 아동, 국가보훈대상자, 기초수급자, 장애인, 문화의 날, 65세 이상 노인, 군인 등(조례에 따름)</t>
    <phoneticPr fontId="2" type="noConversion"/>
  </si>
  <si>
    <t>소암기념관</t>
  </si>
  <si>
    <t>제주특별자치도 서귀포시 소암로 15</t>
    <phoneticPr fontId="2" type="noConversion"/>
  </si>
  <si>
    <t>064-760-3511</t>
    <phoneticPr fontId="2" type="noConversion"/>
  </si>
  <si>
    <t>2008.10.04</t>
    <phoneticPr fontId="2" type="noConversion"/>
  </si>
  <si>
    <t>2008.12.09</t>
  </si>
  <si>
    <t>제주-공립13-2008-09호</t>
    <phoneticPr fontId="2" type="noConversion"/>
  </si>
  <si>
    <t>culture.seogwipo.go.kr/soam</t>
    <phoneticPr fontId="2" type="noConversion"/>
  </si>
  <si>
    <t>서예작품 외</t>
    <phoneticPr fontId="2" type="noConversion"/>
  </si>
  <si>
    <t>이중섭미술관</t>
  </si>
  <si>
    <t>제주특별자치도 서귀포시 이중섭로 27-3</t>
    <phoneticPr fontId="2" type="noConversion"/>
  </si>
  <si>
    <t>064-760-3561</t>
    <phoneticPr fontId="2" type="noConversion"/>
  </si>
  <si>
    <t>2002.11.28</t>
    <phoneticPr fontId="2" type="noConversion"/>
  </si>
  <si>
    <t>2004.09.15</t>
  </si>
  <si>
    <t>제주-공립13-2004-02호</t>
    <phoneticPr fontId="2" type="noConversion"/>
  </si>
  <si>
    <t>culture.seogwipo.go.kr/jslee/</t>
    <phoneticPr fontId="2" type="noConversion"/>
  </si>
  <si>
    <t>회화, 공예 등</t>
    <phoneticPr fontId="2" type="noConversion"/>
  </si>
  <si>
    <t>미취학 아동, 국가보훈대상자, 기초수급자, 장애인, 문화의 날, 65세 이상 노인, 군인 등</t>
    <phoneticPr fontId="2" type="noConversion"/>
  </si>
  <si>
    <t>제주도립 김창열미술관</t>
  </si>
  <si>
    <t>제주특별자치도 제주시 한림읍 용금로 883-5</t>
    <phoneticPr fontId="2" type="noConversion"/>
  </si>
  <si>
    <t>064-710-4150</t>
    <phoneticPr fontId="2" type="noConversion"/>
  </si>
  <si>
    <t>2016.09.24</t>
    <phoneticPr fontId="2" type="noConversion"/>
  </si>
  <si>
    <t>2016.09.09</t>
    <phoneticPr fontId="2" type="noConversion"/>
  </si>
  <si>
    <t>제주-공립13-2016-05호</t>
    <phoneticPr fontId="2" type="noConversion"/>
  </si>
  <si>
    <t>http://kimtschang-yeul.jeju.go.kr</t>
  </si>
  <si>
    <t>회화,조각,판화</t>
  </si>
  <si>
    <t>제주도민, 재외도민증 소지자, 명예도민증 소지자, 앞항목의 직계 존비속</t>
    <phoneticPr fontId="2" type="noConversion"/>
  </si>
  <si>
    <t>제주특별자치도립미술관 설치 및 운영 조례 제14조(관람료 면제), 문화가 있는 날</t>
  </si>
  <si>
    <t>제주특별자치도립미술관 설치 및 운영 조례 제14조(관람료 면제), 문화가 있는 날</t>
    <phoneticPr fontId="2" type="noConversion"/>
  </si>
  <si>
    <t>제주도립미술관</t>
  </si>
  <si>
    <t>제주특별자치도 제주시 1100로 2894-78</t>
    <phoneticPr fontId="2" type="noConversion"/>
  </si>
  <si>
    <t>064-710-4300</t>
  </si>
  <si>
    <t>2010.09.27</t>
  </si>
  <si>
    <t>제주-공립13-2010-05호</t>
    <phoneticPr fontId="2" type="noConversion"/>
  </si>
  <si>
    <t>http://jmoa.jeju.go.kr/kor/</t>
  </si>
  <si>
    <t>한국화, 회화, 조각, 사진 등</t>
  </si>
  <si>
    <t>도민할인 50%</t>
  </si>
  <si>
    <t xml:space="preserve">국빈 및 외교사절, 6세 이하, 65세 이상, 미술관 소장품 기증자, 학술연구 목적 출입자, 공무수행자, 장애인, 국가유공자, 독립유공자, 518민주유공자, 참전유공자, 고엽제후유증 환자, 특수임무유공자, 의사상자, 43사건 희생자 및 유족, 제주 병역명문가, 전기자동차 등록증 소지자, 감면액 이상 자원봉사 마일리지 소지자, 수급권자   </t>
  </si>
  <si>
    <t>제주추사관</t>
  </si>
  <si>
    <t>제주특별자치도 서귀포시 대정읍 추사로 44</t>
    <phoneticPr fontId="2" type="noConversion"/>
  </si>
  <si>
    <t>064-710-6801</t>
  </si>
  <si>
    <t>2010.05.13</t>
    <phoneticPr fontId="2" type="noConversion"/>
  </si>
  <si>
    <t>2010.12.27</t>
  </si>
  <si>
    <t>제주-공립13-2010-08호</t>
    <phoneticPr fontId="2" type="noConversion"/>
  </si>
  <si>
    <t>http://www.jeju.go.kr/chusa</t>
  </si>
  <si>
    <t>지류, 고서화</t>
  </si>
  <si>
    <t>예산김정희종가유물일괄</t>
  </si>
  <si>
    <t>보물 26점</t>
  </si>
  <si>
    <t>제주현대미술관</t>
  </si>
  <si>
    <t>제주특별자치도 제주시 한경면 저지14길35</t>
    <phoneticPr fontId="2" type="noConversion"/>
  </si>
  <si>
    <t>064-710-7806</t>
  </si>
  <si>
    <t>제주-공립13-2007-05호</t>
    <phoneticPr fontId="2" type="noConversion"/>
  </si>
  <si>
    <t>http://jejumuseum.go.kr</t>
  </si>
  <si>
    <t>김영갑갤러리두모악미술관</t>
    <phoneticPr fontId="2" type="noConversion"/>
  </si>
  <si>
    <t>제주특별자치도 서귀포시 성산읍 삼달로 137</t>
    <phoneticPr fontId="2" type="noConversion"/>
  </si>
  <si>
    <t>064-784-9907</t>
    <phoneticPr fontId="2" type="noConversion"/>
  </si>
  <si>
    <t>2002.08.</t>
    <phoneticPr fontId="2" type="noConversion"/>
  </si>
  <si>
    <t>2006.02.24</t>
  </si>
  <si>
    <t>제주-사립13-2006-01호</t>
    <phoneticPr fontId="2" type="noConversion"/>
  </si>
  <si>
    <t>www.dumoak.com</t>
    <phoneticPr fontId="2" type="noConversion"/>
  </si>
  <si>
    <t>인화지, 사진(액자) 등</t>
    <phoneticPr fontId="2" type="noConversion"/>
  </si>
  <si>
    <t>제주도민, 군인, 국가유공자 3,000원 / 65세이상 1,500원</t>
    <phoneticPr fontId="2" type="noConversion"/>
  </si>
  <si>
    <t>장애인1~3급, 3세이하</t>
    <phoneticPr fontId="2" type="noConversion"/>
  </si>
  <si>
    <t>돌하르방미술관</t>
    <phoneticPr fontId="2" type="noConversion"/>
  </si>
  <si>
    <t>제주특별자치도 제주시 조천읍 북촌서1길 70</t>
    <phoneticPr fontId="2" type="noConversion"/>
  </si>
  <si>
    <t>064-782-0570</t>
    <phoneticPr fontId="2" type="noConversion"/>
  </si>
  <si>
    <t>2005.10.22</t>
    <phoneticPr fontId="2" type="noConversion"/>
  </si>
  <si>
    <t>2007.08.30</t>
    <phoneticPr fontId="2" type="noConversion"/>
  </si>
  <si>
    <t>제주-사립13-2007-08호</t>
    <phoneticPr fontId="2" type="noConversion"/>
  </si>
  <si>
    <t>석조각, 목조각, 철공예, 서양미술</t>
    <phoneticPr fontId="2" type="noConversion"/>
  </si>
  <si>
    <t>도민할인, 경로할인, 장애인할인, 국가유공자할인</t>
    <phoneticPr fontId="2" type="noConversion"/>
  </si>
  <si>
    <t>36개월 미만, 80세 이상, 북촌리 주민, 인솔자, 가이드</t>
    <phoneticPr fontId="2" type="noConversion"/>
  </si>
  <si>
    <t>박물관은살아있다</t>
    <phoneticPr fontId="2" type="noConversion"/>
  </si>
  <si>
    <t>제주특별자치도 서귀포시 중문관광로 42</t>
    <phoneticPr fontId="2" type="noConversion"/>
  </si>
  <si>
    <t>064-805-0888</t>
    <phoneticPr fontId="2" type="noConversion"/>
  </si>
  <si>
    <t>2012.07.15</t>
  </si>
  <si>
    <t>제주-사립13-2012-03호</t>
    <phoneticPr fontId="2" type="noConversion"/>
  </si>
  <si>
    <t>www.alivemuseum.com/jeju/branch</t>
    <phoneticPr fontId="2" type="noConversion"/>
  </si>
  <si>
    <t>목재오르간, 회화, 조각 등</t>
    <phoneticPr fontId="2" type="noConversion"/>
  </si>
  <si>
    <t>09:00-21:30</t>
    <phoneticPr fontId="2" type="noConversion"/>
  </si>
  <si>
    <t>17, 
25</t>
    <phoneticPr fontId="2" type="noConversion"/>
  </si>
  <si>
    <t>장애인 1~3급 본인 할인
도민 할인</t>
    <phoneticPr fontId="2" type="noConversion"/>
  </si>
  <si>
    <t>성안미술관(휴관)</t>
    <phoneticPr fontId="2" type="noConversion"/>
  </si>
  <si>
    <t>제주특별자치도 제주시 중앙로 470</t>
    <phoneticPr fontId="2" type="noConversion"/>
  </si>
  <si>
    <t>064-729-9175</t>
    <phoneticPr fontId="2" type="noConversion"/>
  </si>
  <si>
    <t>2008.07.03</t>
  </si>
  <si>
    <t>제주-사립13-2008-04호</t>
    <phoneticPr fontId="2" type="noConversion"/>
  </si>
  <si>
    <t>아라리오뮤지엄 탑동시네마</t>
    <phoneticPr fontId="2" type="noConversion"/>
  </si>
  <si>
    <t>제주특별자치도 제주시 탑동로 14</t>
    <phoneticPr fontId="2" type="noConversion"/>
  </si>
  <si>
    <t>064-720-8201</t>
    <phoneticPr fontId="2" type="noConversion"/>
  </si>
  <si>
    <t>2014.10.30</t>
    <phoneticPr fontId="2" type="noConversion"/>
  </si>
  <si>
    <t>2014.10.30</t>
  </si>
  <si>
    <t>제주-사립13-2014-02호</t>
    <phoneticPr fontId="2" type="noConversion"/>
  </si>
  <si>
    <t>http://www.arariomuseum.org</t>
    <phoneticPr fontId="2" type="noConversion"/>
  </si>
  <si>
    <t>평면 및 설치작품 등</t>
    <phoneticPr fontId="2" type="noConversion"/>
  </si>
  <si>
    <t>65세 이상, 장애인
국가유공자, 도민 50%</t>
  </si>
  <si>
    <t>왈종미술관</t>
    <phoneticPr fontId="2" type="noConversion"/>
  </si>
  <si>
    <t xml:space="preserve">제주특별자치도 서귀포시 칠십리로 214번길 30 </t>
    <phoneticPr fontId="2" type="noConversion"/>
  </si>
  <si>
    <t>064-763-3600</t>
    <phoneticPr fontId="2" type="noConversion"/>
  </si>
  <si>
    <t>2013.06.01</t>
    <phoneticPr fontId="2" type="noConversion"/>
  </si>
  <si>
    <t>2012.12.24</t>
  </si>
  <si>
    <t>제주-사립13-2012-09호</t>
    <phoneticPr fontId="2" type="noConversion"/>
  </si>
  <si>
    <t>www.walartmuseum.or.kr</t>
    <phoneticPr fontId="2" type="noConversion"/>
  </si>
  <si>
    <t xml:space="preserve">이왈종 원화, 판화, 입체작품. 아프리카 조각, 조선시대상여조각 </t>
    <phoneticPr fontId="2" type="noConversion"/>
  </si>
  <si>
    <t>매월 마지막주 수요일 
40%할인</t>
  </si>
  <si>
    <t>미취학 아동 
장애인
국가유공자</t>
    <phoneticPr fontId="2" type="noConversion"/>
  </si>
  <si>
    <t xml:space="preserve">서귀포시 </t>
    <phoneticPr fontId="2" type="noConversion"/>
  </si>
  <si>
    <t>유민미술관</t>
    <phoneticPr fontId="2" type="noConversion"/>
  </si>
  <si>
    <t>제주도 서귀포시 성산읍 섭지코지로 107</t>
    <phoneticPr fontId="2" type="noConversion"/>
  </si>
  <si>
    <t>064-731-7791</t>
    <phoneticPr fontId="2" type="noConversion"/>
  </si>
  <si>
    <t>2017.07.05</t>
    <phoneticPr fontId="2" type="noConversion"/>
  </si>
  <si>
    <t>제주-사립13-2017-02호</t>
    <phoneticPr fontId="2" type="noConversion"/>
  </si>
  <si>
    <t>www.yuminart.org</t>
    <phoneticPr fontId="2" type="noConversion"/>
  </si>
  <si>
    <t>아르누보 유리공예품</t>
    <phoneticPr fontId="2" type="noConversion"/>
  </si>
  <si>
    <t>제주도민/회원/경로우대/장애우/국가유공자/투숙객 할인</t>
    <phoneticPr fontId="2" type="noConversion"/>
  </si>
  <si>
    <t>미취학(만 7세 이하 무료)</t>
    <phoneticPr fontId="2" type="noConversion"/>
  </si>
  <si>
    <t>포토갤러리자연사랑미술관</t>
  </si>
  <si>
    <t>제주특별자치도 서귀포시 표선면 가시로 613번길 46</t>
    <phoneticPr fontId="2" type="noConversion"/>
  </si>
  <si>
    <t>064-787-3110</t>
  </si>
  <si>
    <t>2004.03.01</t>
    <phoneticPr fontId="2" type="noConversion"/>
  </si>
  <si>
    <t>제주-사립13-2007-02호</t>
    <phoneticPr fontId="2" type="noConversion"/>
  </si>
  <si>
    <t>www.hallaphoto.com</t>
  </si>
  <si>
    <t>제주도민 및 장애인, 문화가 있는날(50%)등</t>
    <phoneticPr fontId="2" type="noConversion"/>
  </si>
  <si>
    <t>러브랜드미술관</t>
    <phoneticPr fontId="2" type="noConversion"/>
  </si>
  <si>
    <t>제주특별자치도 제주시 1100로 2894-72</t>
    <phoneticPr fontId="2" type="noConversion"/>
  </si>
  <si>
    <t>064-712-6988</t>
    <phoneticPr fontId="2" type="noConversion"/>
  </si>
  <si>
    <t>2004.11.16</t>
    <phoneticPr fontId="2" type="noConversion"/>
  </si>
  <si>
    <t>제주-사립13-2007-04호</t>
    <phoneticPr fontId="2" type="noConversion"/>
  </si>
  <si>
    <t>http://www.jejuloveland.com/</t>
  </si>
  <si>
    <t>조각 등</t>
    <phoneticPr fontId="2" type="noConversion"/>
  </si>
  <si>
    <t>09:00-24:00</t>
    <phoneticPr fontId="2" type="noConversion"/>
  </si>
  <si>
    <t>단체/경로/도민/ 협력업체</t>
    <phoneticPr fontId="2" type="noConversion"/>
  </si>
  <si>
    <t>7세 미만</t>
    <phoneticPr fontId="2" type="noConversion"/>
  </si>
  <si>
    <t>제주옹기숨미술관</t>
    <phoneticPr fontId="2" type="noConversion"/>
  </si>
  <si>
    <t>제주특별자치도 제주시 주르레길 55-19</t>
    <phoneticPr fontId="2" type="noConversion"/>
  </si>
  <si>
    <t>064-748-3577</t>
    <phoneticPr fontId="2" type="noConversion"/>
  </si>
  <si>
    <t>2018.10.18</t>
    <phoneticPr fontId="2" type="noConversion"/>
  </si>
  <si>
    <t>2018.10.18</t>
  </si>
  <si>
    <t>제주-사립21-2018-04호</t>
    <phoneticPr fontId="2" type="noConversion"/>
  </si>
  <si>
    <t>제주전통옹기 등</t>
    <phoneticPr fontId="2" type="noConversion"/>
  </si>
  <si>
    <t>제주유리의성</t>
    <phoneticPr fontId="2" type="noConversion"/>
  </si>
  <si>
    <t>제주특별자치도 제주시 한경면 녹차분재로 462</t>
    <phoneticPr fontId="2" type="noConversion"/>
  </si>
  <si>
    <t>064-772-2000</t>
    <phoneticPr fontId="2" type="noConversion"/>
  </si>
  <si>
    <t>2008.10.22</t>
    <phoneticPr fontId="2" type="noConversion"/>
  </si>
  <si>
    <t>제주-사립13-2008-08호</t>
    <phoneticPr fontId="2" type="noConversion"/>
  </si>
  <si>
    <t>www.jejuglasscastle.com</t>
    <phoneticPr fontId="2" type="noConversion"/>
  </si>
  <si>
    <t>유리 공예 작품 등</t>
    <phoneticPr fontId="2" type="noConversion"/>
  </si>
  <si>
    <t>제주도민 30%할인</t>
    <phoneticPr fontId="2" type="noConversion"/>
  </si>
  <si>
    <t>제주조각공원</t>
  </si>
  <si>
    <t>제주특별자치도 서귀포시 안덕면 일주서로1836</t>
  </si>
  <si>
    <t>064-794-9680</t>
  </si>
  <si>
    <t>1987.10.01</t>
    <phoneticPr fontId="2" type="noConversion"/>
  </si>
  <si>
    <t>제주-사립13-2007-10호</t>
  </si>
  <si>
    <t>www.jejuartpark.com</t>
  </si>
  <si>
    <t>조각 등</t>
  </si>
  <si>
    <t>도민,국가유공자,장애인할인</t>
  </si>
  <si>
    <t>빛의 벙커 (제주 성산 AMIEX 전시관)</t>
  </si>
  <si>
    <t xml:space="preserve">제주특별자치도 서귀포시 성산읍 고성리 2039-22 </t>
    <phoneticPr fontId="2" type="noConversion"/>
  </si>
  <si>
    <t>1522-2653</t>
  </si>
  <si>
    <t>2018.11.16</t>
  </si>
  <si>
    <t>www.bunkerdelumieres.com</t>
    <phoneticPr fontId="2" type="noConversion"/>
  </si>
  <si>
    <t xml:space="preserve">도민 할인, 제휴처 할인 등 </t>
    <phoneticPr fontId="2" type="noConversion"/>
  </si>
  <si>
    <t>36개월 미만 유아</t>
    <phoneticPr fontId="2" type="noConversion"/>
  </si>
  <si>
    <t>김택화미술관</t>
    <phoneticPr fontId="2" type="noConversion"/>
  </si>
  <si>
    <t>제주특별자치도 제주시 조천읍 신흥로 1</t>
    <phoneticPr fontId="2" type="noConversion"/>
  </si>
  <si>
    <t>070-8778-0627</t>
  </si>
  <si>
    <t>2019.12.16</t>
    <phoneticPr fontId="2" type="noConversion"/>
  </si>
  <si>
    <t>2019.11.12</t>
    <phoneticPr fontId="2" type="noConversion"/>
  </si>
  <si>
    <t>제주-사립13-2019-02호</t>
    <phoneticPr fontId="2" type="noConversion"/>
  </si>
  <si>
    <t>www.kimtekhwa.com</t>
  </si>
  <si>
    <t>유화와 드로잉</t>
    <phoneticPr fontId="2" type="noConversion"/>
  </si>
  <si>
    <t>월~금11:00~16:30</t>
    <phoneticPr fontId="2" type="noConversion"/>
  </si>
  <si>
    <t>토,일11:00~18:00</t>
    <phoneticPr fontId="2" type="noConversion"/>
  </si>
  <si>
    <t>제주도민 33.33%</t>
  </si>
  <si>
    <t>7세이하,장애인,국가유공자</t>
  </si>
  <si>
    <t>제주도민 33.33%</t>
    <phoneticPr fontId="2" type="noConversion"/>
  </si>
  <si>
    <t>7세 이하, 장애인, 국가유공자</t>
    <phoneticPr fontId="2" type="noConversion"/>
  </si>
  <si>
    <t>('21.1.1.기준)</t>
    <phoneticPr fontId="10" type="noConversion"/>
  </si>
  <si>
    <t>구분</t>
    <phoneticPr fontId="2" type="noConversion"/>
  </si>
  <si>
    <t>시도</t>
    <phoneticPr fontId="2" type="noConversion"/>
  </si>
  <si>
    <t>생활문화센터명</t>
    <phoneticPr fontId="2" type="noConversion"/>
  </si>
  <si>
    <t>운영방식</t>
    <phoneticPr fontId="2" type="noConversion"/>
  </si>
  <si>
    <t>운영주체</t>
    <phoneticPr fontId="2" type="noConversion"/>
  </si>
  <si>
    <t>공간유형</t>
    <phoneticPr fontId="2" type="noConversion"/>
  </si>
  <si>
    <t>선정연도</t>
    <phoneticPr fontId="2" type="noConversion"/>
  </si>
  <si>
    <t>개관연도</t>
    <phoneticPr fontId="2" type="noConversion"/>
  </si>
  <si>
    <t>개관일</t>
    <phoneticPr fontId="2" type="noConversion"/>
  </si>
  <si>
    <t>주소</t>
    <phoneticPr fontId="2" type="noConversion"/>
  </si>
  <si>
    <t>전화번호</t>
    <phoneticPr fontId="2" type="noConversion"/>
  </si>
  <si>
    <t>홈페이지
(블로그/카페등)</t>
    <phoneticPr fontId="2" type="noConversion"/>
  </si>
  <si>
    <t>개관시간</t>
    <phoneticPr fontId="24" type="noConversion"/>
  </si>
  <si>
    <t>휴관일</t>
    <phoneticPr fontId="24" type="noConversion"/>
  </si>
  <si>
    <t>운영인력(명)</t>
    <phoneticPr fontId="2" type="noConversion"/>
  </si>
  <si>
    <t>평일</t>
    <phoneticPr fontId="24" type="noConversion"/>
  </si>
  <si>
    <t>토요일</t>
    <phoneticPr fontId="24" type="noConversion"/>
  </si>
  <si>
    <t>일요일</t>
    <phoneticPr fontId="24" type="noConversion"/>
  </si>
  <si>
    <t>공휴일</t>
    <phoneticPr fontId="24" type="noConversion"/>
  </si>
  <si>
    <t>서울</t>
    <phoneticPr fontId="10" type="noConversion"/>
  </si>
  <si>
    <t>광진구</t>
    <phoneticPr fontId="10" type="noConversion"/>
  </si>
  <si>
    <t>광진구 생활문화센터</t>
    <phoneticPr fontId="10" type="noConversion"/>
  </si>
  <si>
    <t>민간위탁</t>
    <phoneticPr fontId="10" type="noConversion"/>
  </si>
  <si>
    <t>광진구문화원</t>
    <phoneticPr fontId="10" type="noConversion"/>
  </si>
  <si>
    <t>기존</t>
    <phoneticPr fontId="10" type="noConversion"/>
  </si>
  <si>
    <t>11.02.</t>
    <phoneticPr fontId="10" type="noConversion"/>
  </si>
  <si>
    <t>서울특별시 광진구 광나루로 56길 67(구의동)</t>
    <phoneticPr fontId="10" type="noConversion"/>
  </si>
  <si>
    <t>02-447-0244</t>
  </si>
  <si>
    <t>9시~22시</t>
    <phoneticPr fontId="10" type="noConversion"/>
  </si>
  <si>
    <t>9시~14시</t>
    <phoneticPr fontId="10" type="noConversion"/>
  </si>
  <si>
    <t>-</t>
    <phoneticPr fontId="10" type="noConversion"/>
  </si>
  <si>
    <t>일요일, 공휴일</t>
    <phoneticPr fontId="10" type="noConversion"/>
  </si>
  <si>
    <t>금천구</t>
    <phoneticPr fontId="2" type="noConversion"/>
  </si>
  <si>
    <t>가산 생활문화센터</t>
    <phoneticPr fontId="2" type="noConversion"/>
  </si>
  <si>
    <t>직영/주민자율</t>
    <phoneticPr fontId="2" type="noConversion"/>
  </si>
  <si>
    <t>가산동 주민자치위원회</t>
    <phoneticPr fontId="2" type="noConversion"/>
  </si>
  <si>
    <t>유휴</t>
  </si>
  <si>
    <t>04.14.</t>
    <phoneticPr fontId="2" type="noConversion"/>
  </si>
  <si>
    <t>서울특별시 금천구 가산로 133</t>
    <phoneticPr fontId="2" type="noConversion"/>
  </si>
  <si>
    <t xml:space="preserve">02-2104-5206 </t>
    <phoneticPr fontId="2" type="noConversion"/>
  </si>
  <si>
    <t>9시~18시
(목요일 22시)</t>
    <phoneticPr fontId="2" type="noConversion"/>
  </si>
  <si>
    <t>토요일, 일요일</t>
    <phoneticPr fontId="2" type="noConversion"/>
  </si>
  <si>
    <t>은평 생활문화센터</t>
    <phoneticPr fontId="2" type="noConversion"/>
  </si>
  <si>
    <t>민간위탁</t>
    <phoneticPr fontId="2" type="noConversion"/>
  </si>
  <si>
    <t>기분좋은QX</t>
    <phoneticPr fontId="2" type="noConversion"/>
  </si>
  <si>
    <t>유휴</t>
    <phoneticPr fontId="2" type="noConversion"/>
  </si>
  <si>
    <t>04.11.</t>
    <phoneticPr fontId="2" type="noConversion"/>
  </si>
  <si>
    <t>서울특별시 은평구 갈현동 454-2호</t>
    <phoneticPr fontId="2" type="noConversion"/>
  </si>
  <si>
    <t xml:space="preserve">02-353-1219 </t>
    <phoneticPr fontId="2" type="noConversion"/>
  </si>
  <si>
    <t xml:space="preserve">http://www.mzstation.com </t>
    <phoneticPr fontId="2" type="noConversion"/>
  </si>
  <si>
    <t>10시~22시</t>
    <phoneticPr fontId="2" type="noConversion"/>
  </si>
  <si>
    <t>10시~19시</t>
    <phoneticPr fontId="2" type="noConversion"/>
  </si>
  <si>
    <t>일요일, 공휴일</t>
    <phoneticPr fontId="2" type="noConversion"/>
  </si>
  <si>
    <t>체부동 생활문화센터</t>
    <phoneticPr fontId="2" type="noConversion"/>
  </si>
  <si>
    <t>은평문화재단</t>
    <phoneticPr fontId="2" type="noConversion"/>
  </si>
  <si>
    <t>03.12.</t>
    <phoneticPr fontId="2" type="noConversion"/>
  </si>
  <si>
    <t>서울특별시 종로구 체부동 188 외 2</t>
    <phoneticPr fontId="2" type="noConversion"/>
  </si>
  <si>
    <t>02-6272-0111</t>
    <phoneticPr fontId="2" type="noConversion"/>
  </si>
  <si>
    <t xml:space="preserve">http://www.ccasc.or.kr </t>
    <phoneticPr fontId="2" type="noConversion"/>
  </si>
  <si>
    <t>10시~19시
(동절기 18시까지)</t>
    <phoneticPr fontId="2" type="noConversion"/>
  </si>
  <si>
    <t>월요일, 공휴일</t>
    <phoneticPr fontId="2" type="noConversion"/>
  </si>
  <si>
    <t>서대문구</t>
    <phoneticPr fontId="10" type="noConversion"/>
  </si>
  <si>
    <t>천연어울림 생활문화센터</t>
    <phoneticPr fontId="10" type="noConversion"/>
  </si>
  <si>
    <t>직영</t>
    <phoneticPr fontId="10" type="noConversion"/>
  </si>
  <si>
    <t>서대문구청</t>
    <phoneticPr fontId="10" type="noConversion"/>
  </si>
  <si>
    <t>유휴</t>
    <phoneticPr fontId="10" type="noConversion"/>
  </si>
  <si>
    <t>11.01.</t>
    <phoneticPr fontId="10" type="noConversion"/>
  </si>
  <si>
    <t>서울특별시 서대문구 영천동 250-5, 독립문어린이공원 앞 지하보도</t>
    <phoneticPr fontId="10" type="noConversion"/>
  </si>
  <si>
    <t>02-330-1871</t>
    <phoneticPr fontId="10" type="noConversion"/>
  </si>
  <si>
    <t>10시~18시
(화~금)</t>
    <phoneticPr fontId="10" type="noConversion"/>
  </si>
  <si>
    <t>10시~18시</t>
    <phoneticPr fontId="10" type="noConversion"/>
  </si>
  <si>
    <t>월요일,일요일,공휴일</t>
    <phoneticPr fontId="10" type="noConversion"/>
  </si>
  <si>
    <t>부산</t>
    <phoneticPr fontId="10" type="noConversion"/>
  </si>
  <si>
    <t>금정구</t>
    <phoneticPr fontId="10" type="noConversion"/>
  </si>
  <si>
    <t>섯골 생활문화센터</t>
    <phoneticPr fontId="10" type="noConversion"/>
  </si>
  <si>
    <t>서3동주민센터</t>
    <phoneticPr fontId="10" type="noConversion"/>
  </si>
  <si>
    <t>07.28.</t>
    <phoneticPr fontId="10" type="noConversion"/>
  </si>
  <si>
    <t>부산광역시 금정구 서곡로 33번길 9(서동)</t>
    <phoneticPr fontId="10" type="noConversion"/>
  </si>
  <si>
    <t>051-519-5142</t>
    <phoneticPr fontId="10" type="noConversion"/>
  </si>
  <si>
    <t>9시~18시</t>
    <phoneticPr fontId="10" type="noConversion"/>
  </si>
  <si>
    <t>토요일,일요일,공휴일</t>
    <phoneticPr fontId="10" type="noConversion"/>
  </si>
  <si>
    <t>매축지 생활문화센터</t>
    <phoneticPr fontId="10" type="noConversion"/>
  </si>
  <si>
    <t>동구청</t>
    <phoneticPr fontId="10" type="noConversion"/>
  </si>
  <si>
    <t>부산광역시 동구 성남로 47번길 13(좌천동)</t>
    <phoneticPr fontId="10" type="noConversion"/>
  </si>
  <si>
    <t>051-440-4485</t>
    <phoneticPr fontId="10" type="noConversion"/>
  </si>
  <si>
    <t>토요일, 일요일, 공휴일</t>
    <phoneticPr fontId="10" type="noConversion"/>
  </si>
  <si>
    <t>범일 생활문화센터</t>
    <phoneticPr fontId="2" type="noConversion"/>
  </si>
  <si>
    <t>직영</t>
    <phoneticPr fontId="2" type="noConversion"/>
  </si>
  <si>
    <t>동구청</t>
    <phoneticPr fontId="2" type="noConversion"/>
  </si>
  <si>
    <t>10.04.</t>
    <phoneticPr fontId="2" type="noConversion"/>
  </si>
  <si>
    <t>부산광역시 동구 범일동 79-1</t>
    <phoneticPr fontId="2" type="noConversion"/>
  </si>
  <si>
    <t>051-636-3201</t>
    <phoneticPr fontId="2" type="noConversion"/>
  </si>
  <si>
    <t>9시~18시</t>
    <phoneticPr fontId="2" type="noConversion"/>
  </si>
  <si>
    <t>토요일, 일요일, 공휴일</t>
    <phoneticPr fontId="2" type="noConversion"/>
  </si>
  <si>
    <t>수정생활문화센터</t>
    <phoneticPr fontId="10" type="noConversion"/>
  </si>
  <si>
    <t>02.27.</t>
    <phoneticPr fontId="10" type="noConversion"/>
  </si>
  <si>
    <t>부산광역시 동구 수정중로11번길 23(수정동)</t>
    <phoneticPr fontId="10" type="noConversion"/>
  </si>
  <si>
    <t>051-440-4485</t>
  </si>
  <si>
    <t>좌천 생활문화센터</t>
    <phoneticPr fontId="2" type="noConversion"/>
  </si>
  <si>
    <t>05.23.</t>
    <phoneticPr fontId="2" type="noConversion"/>
  </si>
  <si>
    <t>부산광역시 동구 증산서로 18-1</t>
    <phoneticPr fontId="2" type="noConversion"/>
  </si>
  <si>
    <t>051-440-4278</t>
    <phoneticPr fontId="2" type="noConversion"/>
  </si>
  <si>
    <t>10시~17시</t>
    <phoneticPr fontId="2" type="noConversion"/>
  </si>
  <si>
    <t>초량 생활문화센터</t>
    <phoneticPr fontId="2" type="noConversion"/>
  </si>
  <si>
    <t>기존</t>
    <phoneticPr fontId="2" type="noConversion"/>
  </si>
  <si>
    <t>03.27.</t>
    <phoneticPr fontId="2" type="noConversion"/>
  </si>
  <si>
    <t>부산광역시 동구 중앙대로 209번길 30 (초량2동 주민센터)</t>
    <phoneticPr fontId="2" type="noConversion"/>
  </si>
  <si>
    <t>051-440-6122</t>
    <phoneticPr fontId="2" type="noConversion"/>
  </si>
  <si>
    <t>양정1동 생활문화센터</t>
    <phoneticPr fontId="2" type="noConversion"/>
  </si>
  <si>
    <t>부산진구청</t>
    <phoneticPr fontId="2" type="noConversion"/>
  </si>
  <si>
    <t>기존</t>
  </si>
  <si>
    <t>03.04.</t>
    <phoneticPr fontId="2" type="noConversion"/>
  </si>
  <si>
    <t>부산광역시 부산진구 동평로 406번길 38</t>
    <phoneticPr fontId="2" type="noConversion"/>
  </si>
  <si>
    <t xml:space="preserve">051-605-6612 </t>
    <phoneticPr fontId="2" type="noConversion"/>
  </si>
  <si>
    <t xml:space="preserve">http://jumin.busan.go.kr/dong/yangjeong1 </t>
    <phoneticPr fontId="2" type="noConversion"/>
  </si>
  <si>
    <t>전포 생활문화센터</t>
    <phoneticPr fontId="2" type="noConversion"/>
  </si>
  <si>
    <t>08.25.</t>
    <phoneticPr fontId="2" type="noConversion"/>
  </si>
  <si>
    <t>부산광역시 부산진구 서전로 68번길 75 (전포동 341-2)</t>
    <phoneticPr fontId="2" type="noConversion"/>
  </si>
  <si>
    <t>051-605-6641</t>
    <phoneticPr fontId="2" type="noConversion"/>
  </si>
  <si>
    <t>09시~18시
(금요일 21시까지)</t>
    <phoneticPr fontId="2" type="noConversion"/>
  </si>
  <si>
    <t>금곡동 생활문화센터</t>
    <phoneticPr fontId="2" type="noConversion"/>
  </si>
  <si>
    <t>북구청</t>
    <phoneticPr fontId="2" type="noConversion"/>
  </si>
  <si>
    <t>09.27.</t>
    <phoneticPr fontId="2" type="noConversion"/>
  </si>
  <si>
    <t>부산광역시 북구 금곡대로 466 (금곡동, 금곡동주민센터)</t>
    <phoneticPr fontId="2" type="noConversion"/>
  </si>
  <si>
    <t>051-309-6264</t>
    <phoneticPr fontId="2" type="noConversion"/>
  </si>
  <si>
    <t>감전 생활문화센터</t>
    <phoneticPr fontId="2" type="noConversion"/>
  </si>
  <si>
    <t>사상구청</t>
    <phoneticPr fontId="2" type="noConversion"/>
  </si>
  <si>
    <t>02.07.</t>
    <phoneticPr fontId="2" type="noConversion"/>
  </si>
  <si>
    <t>부산광역시 사상구 새벽시장로 56번길 20, 감전동 주민센터 2층</t>
    <phoneticPr fontId="2" type="noConversion"/>
  </si>
  <si>
    <t>051-310-3140</t>
    <phoneticPr fontId="2" type="noConversion"/>
  </si>
  <si>
    <t>사하구</t>
    <phoneticPr fontId="2" type="noConversion"/>
  </si>
  <si>
    <t>두송 생활문화센터</t>
    <phoneticPr fontId="2" type="noConversion"/>
  </si>
  <si>
    <t>사하구청</t>
    <phoneticPr fontId="2" type="noConversion"/>
  </si>
  <si>
    <t>04.01.</t>
    <phoneticPr fontId="2" type="noConversion"/>
  </si>
  <si>
    <t>부산광역시 사하구 다송로 59 도시개발공사 4지구 아파트 내</t>
    <phoneticPr fontId="2" type="noConversion"/>
  </si>
  <si>
    <t>051-220-4626</t>
    <phoneticPr fontId="2" type="noConversion"/>
  </si>
  <si>
    <t xml:space="preserve">http:// blog.naver.com/doosong59 </t>
    <phoneticPr fontId="2" type="noConversion"/>
  </si>
  <si>
    <t>일요일, 공휴일, 월요일</t>
    <phoneticPr fontId="2" type="noConversion"/>
  </si>
  <si>
    <t>충무동 생활문화센터</t>
    <phoneticPr fontId="2" type="noConversion"/>
  </si>
  <si>
    <t>서구청</t>
    <phoneticPr fontId="2" type="noConversion"/>
  </si>
  <si>
    <t>08.07.</t>
    <phoneticPr fontId="2" type="noConversion"/>
  </si>
  <si>
    <t>부산광역시 서구 구덕로 148번길 16 (토성동5가)</t>
    <phoneticPr fontId="2" type="noConversion"/>
  </si>
  <si>
    <t>051-240-6591</t>
    <phoneticPr fontId="2" type="noConversion"/>
  </si>
  <si>
    <t>동대신3동 생활문화센터</t>
    <phoneticPr fontId="2" type="noConversion"/>
  </si>
  <si>
    <t>09.18.</t>
    <phoneticPr fontId="2" type="noConversion"/>
  </si>
  <si>
    <t>부산광역시 서구 대영로 73번길 92</t>
    <phoneticPr fontId="2" type="noConversion"/>
  </si>
  <si>
    <t>051-240-6446</t>
    <phoneticPr fontId="2" type="noConversion"/>
  </si>
  <si>
    <t>수영구</t>
    <phoneticPr fontId="2" type="noConversion"/>
  </si>
  <si>
    <t>수영구 생활문화센터</t>
    <phoneticPr fontId="2" type="noConversion"/>
  </si>
  <si>
    <t>수영구청</t>
    <phoneticPr fontId="2" type="noConversion"/>
  </si>
  <si>
    <t>11.01.</t>
    <phoneticPr fontId="2" type="noConversion"/>
  </si>
  <si>
    <t>부산광역시 수영구 광안해변로 219</t>
    <phoneticPr fontId="2" type="noConversion"/>
  </si>
  <si>
    <t>051-610-6071</t>
    <phoneticPr fontId="2" type="noConversion"/>
  </si>
  <si>
    <t xml:space="preserve">http://www.suyeong.go.kr </t>
    <phoneticPr fontId="2" type="noConversion"/>
  </si>
  <si>
    <t>9시~22시</t>
    <phoneticPr fontId="2" type="noConversion"/>
  </si>
  <si>
    <t>9시~20시</t>
    <phoneticPr fontId="2" type="noConversion"/>
  </si>
  <si>
    <t>구락 생활문화센터</t>
    <phoneticPr fontId="2" type="noConversion"/>
  </si>
  <si>
    <t>11.11.</t>
    <phoneticPr fontId="2" type="noConversion"/>
  </si>
  <si>
    <t>부산광역시 수영구수미로35번길 40</t>
    <phoneticPr fontId="2" type="noConversion"/>
  </si>
  <si>
    <t>051-610-8947</t>
    <phoneticPr fontId="2" type="noConversion"/>
  </si>
  <si>
    <t xml:space="preserve">https://blog.naver.com/gurakccc </t>
    <phoneticPr fontId="2" type="noConversion"/>
  </si>
  <si>
    <t>9시~19시</t>
    <phoneticPr fontId="2" type="noConversion"/>
  </si>
  <si>
    <t>9시~17시</t>
    <phoneticPr fontId="2" type="noConversion"/>
  </si>
  <si>
    <t>깡깡이 생활문화센터</t>
    <phoneticPr fontId="2" type="noConversion"/>
  </si>
  <si>
    <t>주민자율/민간위탁</t>
    <phoneticPr fontId="2" type="noConversion"/>
  </si>
  <si>
    <t>대평동 마을회/
깡깡이예술마을사업단</t>
    <phoneticPr fontId="2" type="noConversion"/>
  </si>
  <si>
    <t>03.23.</t>
    <phoneticPr fontId="2" type="noConversion"/>
  </si>
  <si>
    <t>부산광역시 영도구 대평동1가 103번지</t>
    <phoneticPr fontId="2" type="noConversion"/>
  </si>
  <si>
    <t>051-418-1863</t>
    <phoneticPr fontId="2" type="noConversion"/>
  </si>
  <si>
    <t>http://kangkangee.com/</t>
    <phoneticPr fontId="2" type="noConversion"/>
  </si>
  <si>
    <t>40계단문화관 생활문화센터</t>
    <phoneticPr fontId="2" type="noConversion"/>
  </si>
  <si>
    <t>중구청</t>
    <phoneticPr fontId="2" type="noConversion"/>
  </si>
  <si>
    <t>07.20.</t>
    <phoneticPr fontId="2" type="noConversion"/>
  </si>
  <si>
    <t>부산광역시 중구 동광길 49 40계단문화관 생활문화센터</t>
    <phoneticPr fontId="2" type="noConversion"/>
  </si>
  <si>
    <t>051-600-4045</t>
    <phoneticPr fontId="2" type="noConversion"/>
  </si>
  <si>
    <t>http://www.bsjunggu.go.kr/tour/index.junggu?menuCd=DOM_000000208001003000</t>
    <phoneticPr fontId="2" type="noConversion"/>
  </si>
  <si>
    <t>10시~18시</t>
    <phoneticPr fontId="2" type="noConversion"/>
  </si>
  <si>
    <t>부산 생활문화센터 (한성1918)</t>
    <phoneticPr fontId="2" type="noConversion"/>
  </si>
  <si>
    <t>부산문화재단</t>
    <phoneticPr fontId="2" type="noConversion"/>
  </si>
  <si>
    <t>04.12.</t>
    <phoneticPr fontId="2" type="noConversion"/>
  </si>
  <si>
    <t>부산광역시 중구 동광동 3가 11번지</t>
    <phoneticPr fontId="2" type="noConversion"/>
  </si>
  <si>
    <t>051-257-8038</t>
    <phoneticPr fontId="2" type="noConversion"/>
  </si>
  <si>
    <t>http://1918.bscf.or.kr/</t>
    <phoneticPr fontId="2" type="noConversion"/>
  </si>
  <si>
    <t>대덕문화전당 대덕생활문화센터</t>
    <phoneticPr fontId="2" type="noConversion"/>
  </si>
  <si>
    <t>남구청</t>
    <phoneticPr fontId="2" type="noConversion"/>
  </si>
  <si>
    <t>05.02.</t>
    <phoneticPr fontId="2" type="noConversion"/>
  </si>
  <si>
    <t>대구광역시 남구 앞산순환로 478</t>
    <phoneticPr fontId="2" type="noConversion"/>
  </si>
  <si>
    <t xml:space="preserve">053-664-3131 </t>
    <phoneticPr fontId="2" type="noConversion"/>
  </si>
  <si>
    <t>대명 생활문화센터</t>
    <phoneticPr fontId="2" type="noConversion"/>
  </si>
  <si>
    <t>06.02.</t>
    <phoneticPr fontId="2" type="noConversion"/>
  </si>
  <si>
    <t xml:space="preserve">대구광역시 남구 장전2길 5(대명동) </t>
    <phoneticPr fontId="2" type="noConversion"/>
  </si>
  <si>
    <t>053-664-3263</t>
    <phoneticPr fontId="2" type="noConversion"/>
  </si>
  <si>
    <t>달서 생활문화센터 장기점</t>
    <phoneticPr fontId="2" type="noConversion"/>
  </si>
  <si>
    <t>달서문화재단</t>
    <phoneticPr fontId="2" type="noConversion"/>
  </si>
  <si>
    <t>04.29.</t>
    <phoneticPr fontId="2" type="noConversion"/>
  </si>
  <si>
    <t>대구광역시 달서구 문화회관길 160</t>
    <phoneticPr fontId="2" type="noConversion"/>
  </si>
  <si>
    <t>053-584-8969</t>
    <phoneticPr fontId="2" type="noConversion"/>
  </si>
  <si>
    <t>http://www.dscf.or.kr</t>
    <phoneticPr fontId="2" type="noConversion"/>
  </si>
  <si>
    <t>10시~20시</t>
    <phoneticPr fontId="2" type="noConversion"/>
  </si>
  <si>
    <t>10시~15시</t>
    <phoneticPr fontId="2" type="noConversion"/>
  </si>
  <si>
    <t>달서 생활문화센터 송현점</t>
    <phoneticPr fontId="2" type="noConversion"/>
  </si>
  <si>
    <t>09.09.</t>
    <phoneticPr fontId="2" type="noConversion"/>
  </si>
  <si>
    <t xml:space="preserve">대구광역시 달서구 앞산순환로 248 </t>
    <phoneticPr fontId="2" type="noConversion"/>
  </si>
  <si>
    <t>053-621-6566</t>
    <phoneticPr fontId="2" type="noConversion"/>
  </si>
  <si>
    <t>서재 행복 생활문화센터</t>
    <phoneticPr fontId="2" type="noConversion"/>
  </si>
  <si>
    <t>다사읍사무소</t>
    <phoneticPr fontId="2" type="noConversion"/>
  </si>
  <si>
    <t>12.01.</t>
    <phoneticPr fontId="2" type="noConversion"/>
  </si>
  <si>
    <t>대구광역시 달성군 다사읍 서재로 18길 3-1</t>
    <phoneticPr fontId="2" type="noConversion"/>
  </si>
  <si>
    <t xml:space="preserve">070-8196-1090 </t>
    <phoneticPr fontId="2" type="noConversion"/>
  </si>
  <si>
    <t>14시~22시</t>
    <phoneticPr fontId="2" type="noConversion"/>
  </si>
  <si>
    <t>토요일,일요일,공휴일</t>
    <phoneticPr fontId="2" type="noConversion"/>
  </si>
  <si>
    <t>대구</t>
    <phoneticPr fontId="10" type="noConversion"/>
  </si>
  <si>
    <t>동구 생활문화센터</t>
    <phoneticPr fontId="10" type="noConversion"/>
  </si>
  <si>
    <t>동구문화재단</t>
    <phoneticPr fontId="10" type="noConversion"/>
  </si>
  <si>
    <t>09.01.</t>
    <phoneticPr fontId="10" type="noConversion"/>
  </si>
  <si>
    <t>대구광역시 동구 효동로 2길 24 (효목동 1084)</t>
  </si>
  <si>
    <t>053-230-3352</t>
  </si>
  <si>
    <t>10시~21시</t>
    <phoneticPr fontId="10" type="noConversion"/>
  </si>
  <si>
    <t>행복북구 생활문화센터</t>
    <phoneticPr fontId="2" type="noConversion"/>
  </si>
  <si>
    <t>행복북구문화재단</t>
    <phoneticPr fontId="2" type="noConversion"/>
  </si>
  <si>
    <t>07.17.</t>
    <phoneticPr fontId="2" type="noConversion"/>
  </si>
  <si>
    <t>대구광역시 북구 구암로 47 어울아트센터 내</t>
    <phoneticPr fontId="2" type="noConversion"/>
  </si>
  <si>
    <t>053-665-3085</t>
    <phoneticPr fontId="2" type="noConversion"/>
  </si>
  <si>
    <t>http://www.bukarts.org</t>
    <phoneticPr fontId="2" type="noConversion"/>
  </si>
  <si>
    <t>공휴일</t>
    <phoneticPr fontId="2" type="noConversion"/>
  </si>
  <si>
    <t>비산5동 생활문화센터</t>
    <phoneticPr fontId="2" type="noConversion"/>
  </si>
  <si>
    <t>주민센터</t>
    <phoneticPr fontId="2" type="noConversion"/>
  </si>
  <si>
    <t>09.05.</t>
    <phoneticPr fontId="2" type="noConversion"/>
  </si>
  <si>
    <t>대구광역시 서구 달서천로 65길 17 (비산동)</t>
    <phoneticPr fontId="2" type="noConversion"/>
  </si>
  <si>
    <t>053-663-4293</t>
    <phoneticPr fontId="2" type="noConversion"/>
  </si>
  <si>
    <t>인천</t>
    <phoneticPr fontId="10" type="noConversion"/>
  </si>
  <si>
    <t>계양구</t>
    <phoneticPr fontId="10" type="noConversion"/>
  </si>
  <si>
    <t>계양 생활문화센터</t>
    <phoneticPr fontId="10" type="noConversion"/>
  </si>
  <si>
    <t>계양구시설관리공단</t>
    <phoneticPr fontId="10" type="noConversion"/>
  </si>
  <si>
    <t>11.16.</t>
    <phoneticPr fontId="10" type="noConversion"/>
  </si>
  <si>
    <t>인천광역시 계양구 계산동 724번지</t>
  </si>
  <si>
    <t>032-719-4472</t>
  </si>
  <si>
    <t>토요일, 일욜일, 공휴일</t>
    <phoneticPr fontId="10" type="noConversion"/>
  </si>
  <si>
    <t>학산 생활문화센터 마당</t>
    <phoneticPr fontId="2" type="noConversion"/>
  </si>
  <si>
    <t>학산문화원</t>
    <phoneticPr fontId="2" type="noConversion"/>
  </si>
  <si>
    <t>04.18.</t>
    <phoneticPr fontId="2" type="noConversion"/>
  </si>
  <si>
    <t>인천광역시 남구 인하로 126</t>
    <phoneticPr fontId="2" type="noConversion"/>
  </si>
  <si>
    <t xml:space="preserve">032-866-3993 </t>
    <phoneticPr fontId="2" type="noConversion"/>
  </si>
  <si>
    <t xml:space="preserve">http://www.haksanculture.or.kr 
</t>
    <phoneticPr fontId="2" type="noConversion"/>
  </si>
  <si>
    <t>9시~21시</t>
    <phoneticPr fontId="2" type="noConversion"/>
  </si>
  <si>
    <t>솔마루 생활문화센터</t>
    <phoneticPr fontId="2" type="noConversion"/>
  </si>
  <si>
    <t>09.02.</t>
    <phoneticPr fontId="2" type="noConversion"/>
  </si>
  <si>
    <t>인천광역시 동구 화도진로 44번길 18</t>
    <phoneticPr fontId="2" type="noConversion"/>
  </si>
  <si>
    <t>032-770-6923</t>
    <phoneticPr fontId="2" type="noConversion"/>
  </si>
  <si>
    <t>10시~21시</t>
    <phoneticPr fontId="2" type="noConversion"/>
  </si>
  <si>
    <t>부평생활문화센터 공감168</t>
    <phoneticPr fontId="2" type="noConversion"/>
  </si>
  <si>
    <t>부평문화재단</t>
    <phoneticPr fontId="2" type="noConversion"/>
  </si>
  <si>
    <t>03.08.</t>
    <phoneticPr fontId="2" type="noConversion"/>
  </si>
  <si>
    <t>인천광역시 부평구 아트센터로 168</t>
    <phoneticPr fontId="2" type="noConversion"/>
  </si>
  <si>
    <t>032-500-2064</t>
    <phoneticPr fontId="2" type="noConversion"/>
  </si>
  <si>
    <t xml:space="preserve">http://www.bpcf.or.kr </t>
    <phoneticPr fontId="2" type="noConversion"/>
  </si>
  <si>
    <t>9시30~22시30</t>
    <phoneticPr fontId="2" type="noConversion"/>
  </si>
  <si>
    <t>연수구</t>
    <phoneticPr fontId="10" type="noConversion"/>
  </si>
  <si>
    <t>507 문화벙커 생활문화센터</t>
    <phoneticPr fontId="10" type="noConversion"/>
  </si>
  <si>
    <t>연수문화재단</t>
    <phoneticPr fontId="10" type="noConversion"/>
  </si>
  <si>
    <t>11.20.</t>
    <phoneticPr fontId="10" type="noConversion"/>
  </si>
  <si>
    <t>인천광역시 연수구 청학동 507번지, 연수동 651번지 (연수고가차도 지하보도)</t>
    <phoneticPr fontId="10" type="noConversion"/>
  </si>
  <si>
    <t>070-4169-6464</t>
    <phoneticPr fontId="10" type="noConversion"/>
  </si>
  <si>
    <t>9시~21시
(화~금)</t>
    <phoneticPr fontId="10" type="noConversion"/>
  </si>
  <si>
    <t>월요일,공휴일</t>
    <phoneticPr fontId="10" type="noConversion"/>
  </si>
  <si>
    <t>진달래 생활문화센터</t>
    <phoneticPr fontId="2" type="noConversion"/>
  </si>
  <si>
    <t>연수문화재단</t>
    <phoneticPr fontId="2" type="noConversion"/>
  </si>
  <si>
    <t>06.23.</t>
    <phoneticPr fontId="2" type="noConversion"/>
  </si>
  <si>
    <t>인천광역시 연수구 청학동 464번지</t>
    <phoneticPr fontId="2" type="noConversion"/>
  </si>
  <si>
    <t>032-811-0080</t>
    <phoneticPr fontId="2" type="noConversion"/>
  </si>
  <si>
    <t xml:space="preserve">http://www.yeonsu.go.kr/culture/ </t>
    <phoneticPr fontId="2" type="noConversion"/>
  </si>
  <si>
    <t>옹진군</t>
    <phoneticPr fontId="2" type="noConversion"/>
  </si>
  <si>
    <t>자월면 생활문화센터</t>
    <phoneticPr fontId="2" type="noConversion"/>
  </si>
  <si>
    <t>옹진군청</t>
  </si>
  <si>
    <t>03.02.</t>
    <phoneticPr fontId="2" type="noConversion"/>
  </si>
  <si>
    <t>인천광역시 옹진군 자월면 자월서로 164 (자월리 1024)</t>
    <phoneticPr fontId="2" type="noConversion"/>
  </si>
  <si>
    <t>032-899-2263</t>
    <phoneticPr fontId="2" type="noConversion"/>
  </si>
  <si>
    <t>북도면 생활문화센터</t>
    <phoneticPr fontId="2" type="noConversion"/>
  </si>
  <si>
    <t>인천광역시 옹진군 북도면 시도로 61번길 65-4 (시도리 364-2)</t>
    <phoneticPr fontId="2" type="noConversion"/>
  </si>
  <si>
    <t xml:space="preserve">032-899-3414 </t>
    <phoneticPr fontId="2" type="noConversion"/>
  </si>
  <si>
    <t>인천 생활문화센터 칠통마당</t>
    <phoneticPr fontId="2" type="noConversion"/>
  </si>
  <si>
    <t>인천문화재단</t>
    <phoneticPr fontId="2" type="noConversion"/>
  </si>
  <si>
    <t>06.25.</t>
    <phoneticPr fontId="2" type="noConversion"/>
  </si>
  <si>
    <t>인천광역시 중구 제물량로 218번길 3 (해안동 1가)</t>
    <phoneticPr fontId="2" type="noConversion"/>
  </si>
  <si>
    <t>032-760-1032</t>
    <phoneticPr fontId="2" type="noConversion"/>
  </si>
  <si>
    <t>http://www.ifac.or.kr</t>
    <phoneticPr fontId="2" type="noConversion"/>
  </si>
  <si>
    <t>매월 첫주 화요일, 명절연휴 및 대체휴일</t>
    <phoneticPr fontId="2" type="noConversion"/>
  </si>
  <si>
    <t>개항장 문화마당 생활문화센터</t>
    <phoneticPr fontId="2" type="noConversion"/>
  </si>
  <si>
    <t>05.27.</t>
    <phoneticPr fontId="2" type="noConversion"/>
  </si>
  <si>
    <t>인천광역시 중구 선린동 58-18 (차이나타운)</t>
    <phoneticPr fontId="2" type="noConversion"/>
  </si>
  <si>
    <t>032-772-5001</t>
    <phoneticPr fontId="2" type="noConversion"/>
  </si>
  <si>
    <t>월요일</t>
    <phoneticPr fontId="2" type="noConversion"/>
  </si>
  <si>
    <t xml:space="preserve"> 광산구</t>
    <phoneticPr fontId="2" type="noConversion"/>
  </si>
  <si>
    <t>광산 생활문화센터</t>
    <phoneticPr fontId="2" type="noConversion"/>
  </si>
  <si>
    <t>광산문화원</t>
    <phoneticPr fontId="2" type="noConversion"/>
  </si>
  <si>
    <t>03.28.</t>
    <phoneticPr fontId="2" type="noConversion"/>
  </si>
  <si>
    <t>광주광역시 광산구 상무대로 265</t>
    <phoneticPr fontId="2" type="noConversion"/>
  </si>
  <si>
    <t xml:space="preserve">062-941-3377 </t>
    <phoneticPr fontId="2" type="noConversion"/>
  </si>
  <si>
    <t xml:space="preserve">http://gjgwangsan.kccf.or.kr </t>
    <phoneticPr fontId="2" type="noConversion"/>
  </si>
  <si>
    <t>남구 생활문화센터</t>
    <phoneticPr fontId="2" type="noConversion"/>
  </si>
  <si>
    <t>광주대학교</t>
    <phoneticPr fontId="2" type="noConversion"/>
  </si>
  <si>
    <t>12.21.</t>
    <phoneticPr fontId="2" type="noConversion"/>
  </si>
  <si>
    <t>광주광역시 남구 봉선로 208</t>
    <phoneticPr fontId="2" type="noConversion"/>
  </si>
  <si>
    <t xml:space="preserve">062-670-5009 </t>
    <phoneticPr fontId="2" type="noConversion"/>
  </si>
  <si>
    <t>10시~22시(동절기17시)</t>
    <phoneticPr fontId="2" type="noConversion"/>
  </si>
  <si>
    <t>전일 생활문화센터</t>
    <phoneticPr fontId="10" type="noConversion"/>
  </si>
  <si>
    <t>광주 광역시 동구행복재단</t>
    <phoneticPr fontId="10" type="noConversion"/>
  </si>
  <si>
    <t>05.06.</t>
    <phoneticPr fontId="10" type="noConversion"/>
  </si>
  <si>
    <t>광주광역시 동구 금남로 245</t>
  </si>
  <si>
    <t xml:space="preserve">062-225-4245 </t>
    <phoneticPr fontId="10" type="noConversion"/>
  </si>
  <si>
    <t>http://www.jccc.kr</t>
    <phoneticPr fontId="10" type="noConversion"/>
  </si>
  <si>
    <t>9시~18시
(화~토)
9시~21시
(수,목)</t>
    <phoneticPr fontId="10" type="noConversion"/>
  </si>
  <si>
    <t>일요일,월요일,공휴일</t>
    <phoneticPr fontId="10" type="noConversion"/>
  </si>
  <si>
    <t>농성문화의집 생활문화센터</t>
    <phoneticPr fontId="2" type="noConversion"/>
  </si>
  <si>
    <t>농성문화의집</t>
    <phoneticPr fontId="2" type="noConversion"/>
  </si>
  <si>
    <t>09.30.</t>
    <phoneticPr fontId="2" type="noConversion"/>
  </si>
  <si>
    <t xml:space="preserve">광주광역시 서구 화정로 314 농성2동주민센터 2층 </t>
    <phoneticPr fontId="2" type="noConversion"/>
  </si>
  <si>
    <t>062-362-2072</t>
    <phoneticPr fontId="2" type="noConversion"/>
  </si>
  <si>
    <t xml:space="preserve">http://www.nsmunhwa.or.kr </t>
    <phoneticPr fontId="2" type="noConversion"/>
  </si>
  <si>
    <t>광주 서구 생활문화센터</t>
    <phoneticPr fontId="2" type="noConversion"/>
  </si>
  <si>
    <t>광주YMCA</t>
    <phoneticPr fontId="2" type="noConversion"/>
  </si>
  <si>
    <t>10.20.</t>
    <phoneticPr fontId="2" type="noConversion"/>
  </si>
  <si>
    <t>광주광역시 서구 마재로 3</t>
    <phoneticPr fontId="2" type="noConversion"/>
  </si>
  <si>
    <t>062-654-4323</t>
    <phoneticPr fontId="2" type="noConversion"/>
  </si>
  <si>
    <t>http://www.openspace.or.kr/</t>
    <phoneticPr fontId="2" type="noConversion"/>
  </si>
  <si>
    <t>9시~19:30</t>
    <phoneticPr fontId="2" type="noConversion"/>
  </si>
  <si>
    <t>치평 생활문화센터</t>
    <phoneticPr fontId="2" type="noConversion"/>
  </si>
  <si>
    <t>06.01.</t>
    <phoneticPr fontId="2" type="noConversion"/>
  </si>
  <si>
    <t>광주광역시 서구 상무공원로 62(치평동)</t>
    <phoneticPr fontId="2" type="noConversion"/>
  </si>
  <si>
    <t>062-374-2244</t>
    <phoneticPr fontId="2" type="noConversion"/>
  </si>
  <si>
    <t>서창 생활문화센터</t>
    <phoneticPr fontId="2" type="noConversion"/>
  </si>
  <si>
    <t>주민자율</t>
    <phoneticPr fontId="2" type="noConversion"/>
  </si>
  <si>
    <t>서창동주민자치위원회</t>
    <phoneticPr fontId="2" type="noConversion"/>
  </si>
  <si>
    <t>03.18.</t>
    <phoneticPr fontId="2" type="noConversion"/>
  </si>
  <si>
    <t>광주광역시 서구 눌재로 412(세하동)</t>
    <phoneticPr fontId="2" type="noConversion"/>
  </si>
  <si>
    <t>062-385-5528</t>
    <phoneticPr fontId="2" type="noConversion"/>
  </si>
  <si>
    <t>북구 생활문화센터</t>
    <phoneticPr fontId="2" type="noConversion"/>
  </si>
  <si>
    <t>03.25.</t>
    <phoneticPr fontId="2" type="noConversion"/>
  </si>
  <si>
    <t>광주광역시 북구 향토문화로 65(중흥동)</t>
    <phoneticPr fontId="2" type="noConversion"/>
  </si>
  <si>
    <t xml:space="preserve">062-410-6182 </t>
    <phoneticPr fontId="2" type="noConversion"/>
  </si>
  <si>
    <t xml:space="preserve">http://bukgu.gwangju.kr/edu </t>
    <phoneticPr fontId="2" type="noConversion"/>
  </si>
  <si>
    <t>대전</t>
    <phoneticPr fontId="10" type="noConversion"/>
  </si>
  <si>
    <t>대전 동구문화원</t>
    <phoneticPr fontId="10" type="noConversion"/>
  </si>
  <si>
    <t>대전광역시 동구 동구청로60(가오동)</t>
  </si>
  <si>
    <t>042-623-7211</t>
  </si>
  <si>
    <t>10시~17시</t>
    <phoneticPr fontId="10" type="noConversion"/>
  </si>
  <si>
    <t>둔산1동 생활문화센터</t>
    <phoneticPr fontId="2" type="noConversion"/>
  </si>
  <si>
    <t>둔산1동 주민센터</t>
    <phoneticPr fontId="2" type="noConversion"/>
  </si>
  <si>
    <t>07.30.</t>
    <phoneticPr fontId="2" type="noConversion"/>
  </si>
  <si>
    <t>대전광역시 서구 둔산중로 65 둔산1동생활문화센터</t>
    <phoneticPr fontId="2" type="noConversion"/>
  </si>
  <si>
    <t>042-288-5210</t>
    <phoneticPr fontId="2" type="noConversion"/>
  </si>
  <si>
    <t>대전시립미술관 생활문화센터</t>
    <phoneticPr fontId="2" type="noConversion"/>
  </si>
  <si>
    <t>시립미술관</t>
    <phoneticPr fontId="2" type="noConversion"/>
  </si>
  <si>
    <t>대전광역시 서구 둔산대로 155 대전시립미술관 생활문화센터</t>
    <phoneticPr fontId="2" type="noConversion"/>
  </si>
  <si>
    <t>042-270-7337~8</t>
    <phoneticPr fontId="2" type="noConversion"/>
  </si>
  <si>
    <t>한밭도서관 생활문화센터</t>
    <phoneticPr fontId="2" type="noConversion"/>
  </si>
  <si>
    <t>한밭도서관</t>
    <phoneticPr fontId="2" type="noConversion"/>
  </si>
  <si>
    <t>01.08.</t>
    <phoneticPr fontId="2" type="noConversion"/>
  </si>
  <si>
    <t>대전광역시 중구 서문로 10</t>
    <phoneticPr fontId="2" type="noConversion"/>
  </si>
  <si>
    <t>042-270-7519</t>
    <phoneticPr fontId="2" type="noConversion"/>
  </si>
  <si>
    <t xml:space="preserve">http://hanbatlibrary.kr </t>
    <phoneticPr fontId="2" type="noConversion"/>
  </si>
  <si>
    <t>울산북구 생활문화센터</t>
    <phoneticPr fontId="2" type="noConversion"/>
  </si>
  <si>
    <t>강동미디어협동조합</t>
    <phoneticPr fontId="2" type="noConversion"/>
  </si>
  <si>
    <t>08.30.</t>
    <phoneticPr fontId="2" type="noConversion"/>
  </si>
  <si>
    <t>울산광역시 북구 오치골1길 10-3</t>
    <phoneticPr fontId="2" type="noConversion"/>
  </si>
  <si>
    <t xml:space="preserve">052-288-3155 </t>
    <phoneticPr fontId="2" type="noConversion"/>
  </si>
  <si>
    <t>https://www.facebook.com/lcc3155</t>
    <phoneticPr fontId="2" type="noConversion"/>
  </si>
  <si>
    <t>울주 생활문화센터</t>
    <phoneticPr fontId="2" type="noConversion"/>
  </si>
  <si>
    <t>울주군청</t>
    <phoneticPr fontId="2" type="noConversion"/>
  </si>
  <si>
    <t>11.08.</t>
    <phoneticPr fontId="2" type="noConversion"/>
  </si>
  <si>
    <t>울산광역시 울주군 두서면 인보로 95</t>
    <phoneticPr fontId="2" type="noConversion"/>
  </si>
  <si>
    <t xml:space="preserve">052-254-0533 </t>
    <phoneticPr fontId="2" type="noConversion"/>
  </si>
  <si>
    <t>9시~18시(화,금 22시까지)</t>
    <phoneticPr fontId="2" type="noConversion"/>
  </si>
  <si>
    <t>중구 생활문화센터</t>
    <phoneticPr fontId="2" type="noConversion"/>
  </si>
  <si>
    <t>12.23.</t>
    <phoneticPr fontId="2" type="noConversion"/>
  </si>
  <si>
    <t>울산광역시 중구 중앙길 161</t>
    <phoneticPr fontId="2" type="noConversion"/>
  </si>
  <si>
    <t>052-290-3666</t>
    <phoneticPr fontId="2" type="noConversion"/>
  </si>
  <si>
    <t>https://www.facebook.com/artfactoryulsan</t>
    <phoneticPr fontId="2" type="noConversion"/>
  </si>
  <si>
    <t>세종시</t>
    <phoneticPr fontId="10" type="noConversion"/>
  </si>
  <si>
    <t>조치원 생활문화센터</t>
    <phoneticPr fontId="2" type="noConversion"/>
  </si>
  <si>
    <t>주민자치위원회</t>
    <phoneticPr fontId="2" type="noConversion"/>
  </si>
  <si>
    <t>12.17.</t>
    <phoneticPr fontId="2" type="noConversion"/>
  </si>
  <si>
    <t xml:space="preserve">세종특별자치시 조치원읍 교리 9-1 </t>
    <phoneticPr fontId="2" type="noConversion"/>
  </si>
  <si>
    <t xml:space="preserve">044-301-5051~4 </t>
    <phoneticPr fontId="2" type="noConversion"/>
  </si>
  <si>
    <t>부강 생활문화센터</t>
    <phoneticPr fontId="2" type="noConversion"/>
  </si>
  <si>
    <t>면사무소</t>
    <phoneticPr fontId="2" type="noConversion"/>
  </si>
  <si>
    <t>06.17.</t>
    <phoneticPr fontId="2" type="noConversion"/>
  </si>
  <si>
    <t>세종특별자치시 부강면 부강외천로 20</t>
    <phoneticPr fontId="2" type="noConversion"/>
  </si>
  <si>
    <t>010-3418-5181</t>
    <phoneticPr fontId="2" type="noConversion"/>
  </si>
  <si>
    <t>아람마당 생활문화센터</t>
    <phoneticPr fontId="2" type="noConversion"/>
  </si>
  <si>
    <t>고양문화재단</t>
    <phoneticPr fontId="2" type="noConversion"/>
  </si>
  <si>
    <t>08.17.</t>
    <phoneticPr fontId="2" type="noConversion"/>
  </si>
  <si>
    <t>경기도 고양시 일산동구 중앙로 1286 아람마당 생활문화센터</t>
    <phoneticPr fontId="2" type="noConversion"/>
  </si>
  <si>
    <t>031-960-0073</t>
    <phoneticPr fontId="2" type="noConversion"/>
  </si>
  <si>
    <t>http://www.gymadang.or.kr</t>
    <phoneticPr fontId="2" type="noConversion"/>
  </si>
  <si>
    <t>10시~22시
(금요일 19시)</t>
    <phoneticPr fontId="2" type="noConversion"/>
  </si>
  <si>
    <t>호수마당 생활문화센터</t>
    <phoneticPr fontId="2" type="noConversion"/>
  </si>
  <si>
    <t>09.07.</t>
    <phoneticPr fontId="2" type="noConversion"/>
  </si>
  <si>
    <t>경기도 고양시 일산동구 호수로 595 호수마당 생활문화센터</t>
    <phoneticPr fontId="2" type="noConversion"/>
  </si>
  <si>
    <t>031-908-0077</t>
    <phoneticPr fontId="2" type="noConversion"/>
  </si>
  <si>
    <t>11시~20시</t>
    <phoneticPr fontId="2" type="noConversion"/>
  </si>
  <si>
    <t>김포시</t>
    <phoneticPr fontId="2" type="noConversion"/>
  </si>
  <si>
    <t>월곶 생활문화센터</t>
    <phoneticPr fontId="2" type="noConversion"/>
  </si>
  <si>
    <t>김포문화재단</t>
    <phoneticPr fontId="2" type="noConversion"/>
  </si>
  <si>
    <t>10.28.</t>
    <phoneticPr fontId="2" type="noConversion"/>
  </si>
  <si>
    <t>경기도 김포시 월곶면 군하로 276번길 20</t>
    <phoneticPr fontId="2" type="noConversion"/>
  </si>
  <si>
    <t xml:space="preserve">031-296-1982 </t>
    <phoneticPr fontId="2" type="noConversion"/>
  </si>
  <si>
    <t>http://www.ggcf.kr</t>
    <phoneticPr fontId="2" type="noConversion"/>
  </si>
  <si>
    <t>동두천시</t>
    <phoneticPr fontId="2" type="noConversion"/>
  </si>
  <si>
    <t>동두천 생활문화센터</t>
  </si>
  <si>
    <t>동두천문화원</t>
    <phoneticPr fontId="2" type="noConversion"/>
  </si>
  <si>
    <t>02.10.</t>
    <phoneticPr fontId="2" type="noConversion"/>
  </si>
  <si>
    <t>경기도 동두천시 삼육사로 984, 3층 동두천 생활문화센터</t>
    <phoneticPr fontId="2" type="noConversion"/>
  </si>
  <si>
    <t xml:space="preserve">031-866-2923 </t>
    <phoneticPr fontId="2" type="noConversion"/>
  </si>
  <si>
    <t>9시~20시30</t>
    <phoneticPr fontId="2" type="noConversion"/>
  </si>
  <si>
    <t>부천시</t>
    <phoneticPr fontId="2" type="noConversion"/>
  </si>
  <si>
    <t>오정 생활문화센터</t>
    <phoneticPr fontId="2" type="noConversion"/>
  </si>
  <si>
    <t>부천문화재단</t>
    <phoneticPr fontId="2" type="noConversion"/>
  </si>
  <si>
    <t>08.29.</t>
    <phoneticPr fontId="2" type="noConversion"/>
  </si>
  <si>
    <t>경기도 부천시 오정구 성오로 172</t>
    <phoneticPr fontId="2" type="noConversion"/>
  </si>
  <si>
    <t>032-677-1841</t>
    <phoneticPr fontId="2" type="noConversion"/>
  </si>
  <si>
    <t xml:space="preserve">http://bcc.bucheon.go.kr  </t>
    <phoneticPr fontId="2" type="noConversion"/>
  </si>
  <si>
    <t>소사 생활문화센터</t>
    <phoneticPr fontId="2" type="noConversion"/>
  </si>
  <si>
    <t>12.19.</t>
    <phoneticPr fontId="2" type="noConversion"/>
  </si>
  <si>
    <t>경기도 부천시 소사구 경인옛로 73</t>
    <phoneticPr fontId="2" type="noConversion"/>
  </si>
  <si>
    <t>032-341-6385</t>
    <phoneticPr fontId="2" type="noConversion"/>
  </si>
  <si>
    <t>성남시</t>
    <phoneticPr fontId="2" type="noConversion"/>
  </si>
  <si>
    <t>서현문화의집 생활문화센터</t>
    <phoneticPr fontId="2" type="noConversion"/>
  </si>
  <si>
    <t>서현문화의집</t>
    <phoneticPr fontId="2" type="noConversion"/>
  </si>
  <si>
    <t>07.03.</t>
    <phoneticPr fontId="2" type="noConversion"/>
  </si>
  <si>
    <t>경기도 성남시 분당구 중앙공원로 39번길 29(서현동)</t>
    <phoneticPr fontId="2" type="noConversion"/>
  </si>
  <si>
    <t>031-709-4248</t>
    <phoneticPr fontId="2" type="noConversion"/>
  </si>
  <si>
    <t xml:space="preserve">http://sm.seongnam.go.kr  </t>
    <phoneticPr fontId="2" type="noConversion"/>
  </si>
  <si>
    <t>10시~18시(월,수목10시~20시30)</t>
    <phoneticPr fontId="2" type="noConversion"/>
  </si>
  <si>
    <t>수원 생활문화센터</t>
    <phoneticPr fontId="2" type="noConversion"/>
  </si>
  <si>
    <t>수원문화원</t>
    <phoneticPr fontId="2" type="noConversion"/>
  </si>
  <si>
    <t>09.21.</t>
    <phoneticPr fontId="2" type="noConversion"/>
  </si>
  <si>
    <t>경기도 수원시 팔달구 팔달산로 28</t>
    <phoneticPr fontId="2" type="noConversion"/>
  </si>
  <si>
    <t xml:space="preserve">031-244-2161~3 </t>
    <phoneticPr fontId="2" type="noConversion"/>
  </si>
  <si>
    <t xml:space="preserve">http://www.suwonccc.kr  </t>
    <phoneticPr fontId="2" type="noConversion"/>
  </si>
  <si>
    <t>경기</t>
    <phoneticPr fontId="49" type="noConversion"/>
  </si>
  <si>
    <t>지동 창룡마을 창작센터</t>
    <phoneticPr fontId="2" type="noConversion"/>
  </si>
  <si>
    <t>시청</t>
    <phoneticPr fontId="2" type="noConversion"/>
  </si>
  <si>
    <t>12.24.</t>
    <phoneticPr fontId="2" type="noConversion"/>
  </si>
  <si>
    <t>경기도 수원시 팔달구 창룡문로 34 지동 창룡마을 창작센터</t>
    <phoneticPr fontId="2" type="noConversion"/>
  </si>
  <si>
    <t xml:space="preserve">031-228-7884 </t>
    <phoneticPr fontId="2" type="noConversion"/>
  </si>
  <si>
    <t>10시~17시(월:12시~17시)</t>
    <phoneticPr fontId="2" type="noConversion"/>
  </si>
  <si>
    <t>경기 생활문화센터</t>
    <phoneticPr fontId="2" type="noConversion"/>
  </si>
  <si>
    <t>경기문화재단</t>
    <phoneticPr fontId="2" type="noConversion"/>
  </si>
  <si>
    <t>06.11.</t>
    <phoneticPr fontId="2" type="noConversion"/>
  </si>
  <si>
    <t>경기도 수원시 권선구 서둔동 103-2 경기 생활문화센터</t>
    <phoneticPr fontId="2" type="noConversion"/>
  </si>
  <si>
    <t xml:space="preserve">http://www.ggcf.kr </t>
    <phoneticPr fontId="2" type="noConversion"/>
  </si>
  <si>
    <t>양주시</t>
    <phoneticPr fontId="2" type="noConversion"/>
  </si>
  <si>
    <t>777 생활문화센터</t>
    <phoneticPr fontId="2" type="noConversion"/>
  </si>
  <si>
    <t>시청/주민자치위원회</t>
    <phoneticPr fontId="2" type="noConversion"/>
  </si>
  <si>
    <t>10.12.</t>
    <phoneticPr fontId="2" type="noConversion"/>
  </si>
  <si>
    <t>경기도 양주시 장흥면 권율로 103-1</t>
    <phoneticPr fontId="2" type="noConversion"/>
  </si>
  <si>
    <t xml:space="preserve">031-877-2224 </t>
    <phoneticPr fontId="2" type="noConversion"/>
  </si>
  <si>
    <t xml:space="preserve">http://www.777art.co.kr </t>
    <phoneticPr fontId="2" type="noConversion"/>
  </si>
  <si>
    <t>용인시</t>
    <phoneticPr fontId="2" type="noConversion"/>
  </si>
  <si>
    <t>보정역 생활문화센터</t>
    <phoneticPr fontId="2" type="noConversion"/>
  </si>
  <si>
    <t>용인문화재단</t>
    <phoneticPr fontId="2" type="noConversion"/>
  </si>
  <si>
    <t>10.31.</t>
    <phoneticPr fontId="2" type="noConversion"/>
  </si>
  <si>
    <t>경기도 용인시 기흥구 용구대로 2585</t>
    <phoneticPr fontId="2" type="noConversion"/>
  </si>
  <si>
    <t>031-262-5877</t>
    <phoneticPr fontId="2" type="noConversion"/>
  </si>
  <si>
    <t xml:space="preserve">http://www.yicf.or.kr </t>
    <phoneticPr fontId="2" type="noConversion"/>
  </si>
  <si>
    <t>평택시</t>
    <phoneticPr fontId="2" type="noConversion"/>
  </si>
  <si>
    <t>현덕 생활문화센터</t>
    <phoneticPr fontId="2" type="noConversion"/>
  </si>
  <si>
    <t>08.06.</t>
    <phoneticPr fontId="2" type="noConversion"/>
  </si>
  <si>
    <t>경기도 평택시 현덕면 인광3길 12-12</t>
    <phoneticPr fontId="2" type="noConversion"/>
  </si>
  <si>
    <t>031-8024-8911</t>
    <phoneticPr fontId="2" type="noConversion"/>
  </si>
  <si>
    <t>화성시 생활문화센터</t>
    <phoneticPr fontId="2" type="noConversion"/>
  </si>
  <si>
    <t>화성시문호재단</t>
    <phoneticPr fontId="2" type="noConversion"/>
  </si>
  <si>
    <t>05.30.</t>
    <phoneticPr fontId="2" type="noConversion"/>
  </si>
  <si>
    <t>경기도 화성시 향남읍 향남로 470</t>
    <phoneticPr fontId="2" type="noConversion"/>
  </si>
  <si>
    <t xml:space="preserve">031-8059-1783 </t>
    <phoneticPr fontId="2" type="noConversion"/>
  </si>
  <si>
    <t xml:space="preserve">http://living.hcf.or.kr  </t>
    <phoneticPr fontId="2" type="noConversion"/>
  </si>
  <si>
    <t>10시~18시(수,목 21시까지)</t>
    <phoneticPr fontId="2" type="noConversion"/>
  </si>
  <si>
    <t>일요일, 공휴일, 창립일(12.23.)</t>
    <phoneticPr fontId="2" type="noConversion"/>
  </si>
  <si>
    <t>군포시</t>
    <phoneticPr fontId="2" type="noConversion"/>
  </si>
  <si>
    <t>군포시 생활문화센터</t>
    <phoneticPr fontId="2" type="noConversion"/>
  </si>
  <si>
    <t>군포시문화재단</t>
    <phoneticPr fontId="2" type="noConversion"/>
  </si>
  <si>
    <t>경기도 군포시 수리산로 112</t>
    <phoneticPr fontId="2" type="noConversion"/>
  </si>
  <si>
    <t>031-390-3040</t>
    <phoneticPr fontId="2" type="noConversion"/>
  </si>
  <si>
    <t xml:space="preserve">http://www.gunpoculture.or.kr/ </t>
    <phoneticPr fontId="2" type="noConversion"/>
  </si>
  <si>
    <t>일요일, 공휴일, 창립일(2.28..)</t>
    <phoneticPr fontId="2" type="noConversion"/>
  </si>
  <si>
    <r>
      <t>임당 생활문화센터</t>
    </r>
    <r>
      <rPr>
        <sz val="9"/>
        <rFont val="맑은 고딕"/>
        <family val="3"/>
        <charset val="129"/>
        <scheme val="minor"/>
      </rPr>
      <t/>
    </r>
    <phoneticPr fontId="2" type="noConversion"/>
  </si>
  <si>
    <t>강릉문화재단</t>
    <phoneticPr fontId="2" type="noConversion"/>
  </si>
  <si>
    <t>11.30.</t>
    <phoneticPr fontId="2" type="noConversion"/>
  </si>
  <si>
    <t xml:space="preserve">강원도 강릉시 문화의길 6(임당동) </t>
    <phoneticPr fontId="2" type="noConversion"/>
  </si>
  <si>
    <t>033-655-9446</t>
    <phoneticPr fontId="2" type="noConversion"/>
  </si>
  <si>
    <t xml:space="preserve">http://https://www.gncaf.or.kr/default_id.asp </t>
    <phoneticPr fontId="2" type="noConversion"/>
  </si>
  <si>
    <t>일요일, 명절당일</t>
    <phoneticPr fontId="2" type="noConversion"/>
  </si>
  <si>
    <t>동해시</t>
    <phoneticPr fontId="2" type="noConversion"/>
  </si>
  <si>
    <t>동해시 생활문화센터</t>
    <phoneticPr fontId="2" type="noConversion"/>
  </si>
  <si>
    <t>한국예술인총연합회동해지부</t>
    <phoneticPr fontId="2" type="noConversion"/>
  </si>
  <si>
    <t>07.28.</t>
    <phoneticPr fontId="2" type="noConversion"/>
  </si>
  <si>
    <t>강원도 동해시 천곡2길 8</t>
    <phoneticPr fontId="2" type="noConversion"/>
  </si>
  <si>
    <t>033-533-4374~5</t>
    <phoneticPr fontId="2" type="noConversion"/>
  </si>
  <si>
    <t>http://blog.naver.com/dhlcc</t>
    <phoneticPr fontId="2" type="noConversion"/>
  </si>
  <si>
    <t>양구군</t>
    <phoneticPr fontId="10" type="noConversion"/>
  </si>
  <si>
    <t>남면생활문화센터</t>
    <phoneticPr fontId="10" type="noConversion"/>
  </si>
  <si>
    <t>남면사무소</t>
    <phoneticPr fontId="10" type="noConversion"/>
  </si>
  <si>
    <t>01.01</t>
    <phoneticPr fontId="10" type="noConversion"/>
  </si>
  <si>
    <t>강원도 양구군 남면 삼팔선로 15</t>
    <phoneticPr fontId="10" type="noConversion"/>
  </si>
  <si>
    <t>033-480-2931</t>
  </si>
  <si>
    <t>양구군</t>
    <phoneticPr fontId="2" type="noConversion"/>
  </si>
  <si>
    <t>동면 생활문화센터</t>
    <phoneticPr fontId="2" type="noConversion"/>
  </si>
  <si>
    <t>양구군청</t>
    <phoneticPr fontId="2" type="noConversion"/>
  </si>
  <si>
    <t>06.04.</t>
    <phoneticPr fontId="2" type="noConversion"/>
  </si>
  <si>
    <t>강원도 양구군 동면 금강산로 1699 (임당리 590번지)</t>
    <phoneticPr fontId="2" type="noConversion"/>
  </si>
  <si>
    <t xml:space="preserve">033-480-2622 </t>
    <phoneticPr fontId="2" type="noConversion"/>
  </si>
  <si>
    <t>방산면 생활문화센터</t>
    <phoneticPr fontId="10" type="noConversion"/>
  </si>
  <si>
    <t>직영/주민자율</t>
    <phoneticPr fontId="10" type="noConversion"/>
  </si>
  <si>
    <t>방산면사무소</t>
    <phoneticPr fontId="10" type="noConversion"/>
  </si>
  <si>
    <t>07.23.</t>
    <phoneticPr fontId="10" type="noConversion"/>
  </si>
  <si>
    <t>강원도 양구군 방산면 현리 25-1</t>
  </si>
  <si>
    <t>033-480-2632</t>
  </si>
  <si>
    <t>한반도 생활문화센터</t>
    <phoneticPr fontId="2" type="noConversion"/>
  </si>
  <si>
    <t>한반도면사무소</t>
    <phoneticPr fontId="2" type="noConversion"/>
  </si>
  <si>
    <t>강원도 영월군 한반도면 서강로 736-19</t>
    <phoneticPr fontId="2" type="noConversion"/>
  </si>
  <si>
    <t xml:space="preserve">033-370-2318 </t>
    <phoneticPr fontId="2" type="noConversion"/>
  </si>
  <si>
    <t>덕포 생활문화센터</t>
    <phoneticPr fontId="2" type="noConversion"/>
  </si>
  <si>
    <t>영월군청</t>
    <phoneticPr fontId="2" type="noConversion"/>
  </si>
  <si>
    <t>05.15.</t>
    <phoneticPr fontId="2" type="noConversion"/>
  </si>
  <si>
    <t>강원도 영월군 영월읍 덕포리 594-1</t>
    <phoneticPr fontId="2" type="noConversion"/>
  </si>
  <si>
    <t xml:space="preserve">033-373-3434 </t>
    <phoneticPr fontId="2" type="noConversion"/>
  </si>
  <si>
    <t>원주 생활문화센터</t>
    <phoneticPr fontId="2" type="noConversion"/>
  </si>
  <si>
    <t>원주문화재단</t>
    <phoneticPr fontId="2" type="noConversion"/>
  </si>
  <si>
    <t>12.27.</t>
    <phoneticPr fontId="2" type="noConversion"/>
  </si>
  <si>
    <t>강원도 원주시 원일로 139</t>
    <phoneticPr fontId="2" type="noConversion"/>
  </si>
  <si>
    <t xml:space="preserve">033-731-5311~2 </t>
    <phoneticPr fontId="2" type="noConversion"/>
  </si>
  <si>
    <t>https://www.wcf.or.kr/culture/culture_art_3.php?tsort=2&amp;msort=14</t>
    <phoneticPr fontId="2" type="noConversion"/>
  </si>
  <si>
    <t>판부 생활문화센터</t>
    <phoneticPr fontId="2" type="noConversion"/>
  </si>
  <si>
    <t>판부문화의집</t>
    <phoneticPr fontId="2" type="noConversion"/>
  </si>
  <si>
    <t>08.19.</t>
    <phoneticPr fontId="2" type="noConversion"/>
  </si>
  <si>
    <t>강원도 원주시 치악로 1503 판부면행정복지센터 2층</t>
    <phoneticPr fontId="2" type="noConversion"/>
  </si>
  <si>
    <t xml:space="preserve">033-761-8854 </t>
    <phoneticPr fontId="2" type="noConversion"/>
  </si>
  <si>
    <t>https://pcc2005.modoo.at/</t>
    <phoneticPr fontId="2" type="noConversion"/>
  </si>
  <si>
    <t>9시~19시
(하절기 20시)</t>
    <phoneticPr fontId="2" type="noConversion"/>
  </si>
  <si>
    <t>철원군</t>
    <phoneticPr fontId="2" type="noConversion"/>
  </si>
  <si>
    <t>화강 생활문화센터</t>
    <phoneticPr fontId="2" type="noConversion"/>
  </si>
  <si>
    <t>철원군청</t>
    <phoneticPr fontId="2" type="noConversion"/>
  </si>
  <si>
    <t>03.22.</t>
    <phoneticPr fontId="2" type="noConversion"/>
  </si>
  <si>
    <t>강원도 철원군 서면 약수로 3</t>
    <phoneticPr fontId="2" type="noConversion"/>
  </si>
  <si>
    <t>033-450-5519</t>
    <phoneticPr fontId="2" type="noConversion"/>
  </si>
  <si>
    <t xml:space="preserve">http://hwagang.or.kr </t>
    <phoneticPr fontId="2" type="noConversion"/>
  </si>
  <si>
    <t>9시~22시
(금요일 18시)</t>
    <phoneticPr fontId="2" type="noConversion"/>
  </si>
  <si>
    <t>아르숲 생활문화센터</t>
    <phoneticPr fontId="2" type="noConversion"/>
  </si>
  <si>
    <t>춘천문화재단</t>
    <phoneticPr fontId="2" type="noConversion"/>
  </si>
  <si>
    <t>강원도 춘천시 효석로 9번길 13</t>
    <phoneticPr fontId="2" type="noConversion"/>
  </si>
  <si>
    <t xml:space="preserve">033-259-5890 </t>
    <phoneticPr fontId="2" type="noConversion"/>
  </si>
  <si>
    <t xml:space="preserve">http://www.cccf.or.kr </t>
    <phoneticPr fontId="2" type="noConversion"/>
  </si>
  <si>
    <t>대관예약 있을 경우 만</t>
    <phoneticPr fontId="2" type="noConversion"/>
  </si>
  <si>
    <t>달빛 생활문화센터</t>
    <phoneticPr fontId="2" type="noConversion"/>
  </si>
  <si>
    <t>평창군문화예술재단</t>
    <phoneticPr fontId="2" type="noConversion"/>
  </si>
  <si>
    <t>강원도 평창군 봉평면 덕거리 387-3</t>
  </si>
  <si>
    <t xml:space="preserve">033-334-7706 </t>
    <phoneticPr fontId="2" type="noConversion"/>
  </si>
  <si>
    <t>화천 생활문화센터</t>
    <phoneticPr fontId="2" type="noConversion"/>
  </si>
  <si>
    <t>화천군청</t>
    <phoneticPr fontId="2" type="noConversion"/>
  </si>
  <si>
    <t>04.21.</t>
    <phoneticPr fontId="2" type="noConversion"/>
  </si>
  <si>
    <t>강원도 화천군 하남면 용화산로 1357</t>
    <phoneticPr fontId="2" type="noConversion"/>
  </si>
  <si>
    <t xml:space="preserve">033-441-2050 </t>
    <phoneticPr fontId="2" type="noConversion"/>
  </si>
  <si>
    <t>괴산군</t>
    <phoneticPr fontId="2" type="noConversion"/>
  </si>
  <si>
    <t>괴산 생활문화센터</t>
    <phoneticPr fontId="2" type="noConversion"/>
  </si>
  <si>
    <t>괴산문화원</t>
    <phoneticPr fontId="2" type="noConversion"/>
  </si>
  <si>
    <t xml:space="preserve">충청북도 괴산군 괴산읍 읍내로 262 </t>
    <phoneticPr fontId="2" type="noConversion"/>
  </si>
  <si>
    <t>043-830-3435</t>
    <phoneticPr fontId="2" type="noConversion"/>
  </si>
  <si>
    <t>http://cafe.naver.com/gslifenculture</t>
    <phoneticPr fontId="2" type="noConversion"/>
  </si>
  <si>
    <t>청주 생활문화센터</t>
    <phoneticPr fontId="2" type="noConversion"/>
  </si>
  <si>
    <t>청주시문화산업진흥재단</t>
    <phoneticPr fontId="2" type="noConversion"/>
  </si>
  <si>
    <t>08.22.</t>
    <phoneticPr fontId="2" type="noConversion"/>
  </si>
  <si>
    <t>충청북도 청주시 청원구 상당로 314 동부창고 36동</t>
    <phoneticPr fontId="2" type="noConversion"/>
  </si>
  <si>
    <t>043-219-1131</t>
    <phoneticPr fontId="2" type="noConversion"/>
  </si>
  <si>
    <t xml:space="preserve">https://dbchangko.org:5016/  </t>
    <phoneticPr fontId="2" type="noConversion"/>
  </si>
  <si>
    <t>충주 생활문화센터</t>
    <phoneticPr fontId="2" type="noConversion"/>
  </si>
  <si>
    <t>충주중원문화재단</t>
    <phoneticPr fontId="2" type="noConversion"/>
  </si>
  <si>
    <t>09.20.</t>
    <phoneticPr fontId="2" type="noConversion"/>
  </si>
  <si>
    <t xml:space="preserve">충청북도 충주시 교동1길 15-5 </t>
    <phoneticPr fontId="2" type="noConversion"/>
  </si>
  <si>
    <t>043-845-2921</t>
    <phoneticPr fontId="2" type="noConversion"/>
  </si>
  <si>
    <t>http://cafe.naver.com/cjlife</t>
    <phoneticPr fontId="2" type="noConversion"/>
  </si>
  <si>
    <t>금산 어깨동무 생활문화센터</t>
    <phoneticPr fontId="2" type="noConversion"/>
  </si>
  <si>
    <t>금산문화의집</t>
    <phoneticPr fontId="2" type="noConversion"/>
  </si>
  <si>
    <t>09.15.</t>
    <phoneticPr fontId="2" type="noConversion"/>
  </si>
  <si>
    <t xml:space="preserve">충청남도 금산군 금산읍 방아동4길 17 </t>
    <phoneticPr fontId="2" type="noConversion"/>
  </si>
  <si>
    <t xml:space="preserve">041-754-1318 </t>
    <phoneticPr fontId="2" type="noConversion"/>
  </si>
  <si>
    <t>https://www.geumsan.go.kr/html/gsc/index.html</t>
    <phoneticPr fontId="2" type="noConversion"/>
  </si>
  <si>
    <t>당진 생활문화센터</t>
    <phoneticPr fontId="2" type="noConversion"/>
  </si>
  <si>
    <t>당진문화원</t>
    <phoneticPr fontId="2" type="noConversion"/>
  </si>
  <si>
    <t>12.13.</t>
    <phoneticPr fontId="2" type="noConversion"/>
  </si>
  <si>
    <t>충청남도 당진시 남산공원길 151-16</t>
    <phoneticPr fontId="2" type="noConversion"/>
  </si>
  <si>
    <t>041-354-2367</t>
    <phoneticPr fontId="2" type="noConversion"/>
  </si>
  <si>
    <t xml:space="preserve">http://www.cnkccf.or.kr/dangjin.do </t>
    <phoneticPr fontId="2" type="noConversion"/>
  </si>
  <si>
    <t>10시~16시</t>
    <phoneticPr fontId="2" type="noConversion"/>
  </si>
  <si>
    <t>웅천 생활문화센터</t>
    <phoneticPr fontId="2" type="noConversion"/>
  </si>
  <si>
    <t>웅천읍사무소</t>
    <phoneticPr fontId="2" type="noConversion"/>
  </si>
  <si>
    <t>충청남도 보령시 웅천읍 장터중앙길 88</t>
    <phoneticPr fontId="2" type="noConversion"/>
  </si>
  <si>
    <t xml:space="preserve">041-930-3225  </t>
    <phoneticPr fontId="2" type="noConversion"/>
  </si>
  <si>
    <t>6시~9시</t>
    <phoneticPr fontId="2" type="noConversion"/>
  </si>
  <si>
    <t>6시~17시</t>
    <phoneticPr fontId="2" type="noConversion"/>
  </si>
  <si>
    <t>부여 생활문화센터</t>
    <phoneticPr fontId="2" type="noConversion"/>
  </si>
  <si>
    <t>부여문화원</t>
    <phoneticPr fontId="2" type="noConversion"/>
  </si>
  <si>
    <t>08.09.</t>
    <phoneticPr fontId="2" type="noConversion"/>
  </si>
  <si>
    <t>충청남도 부여군 부여읍 의열로 43</t>
    <phoneticPr fontId="2" type="noConversion"/>
  </si>
  <si>
    <t xml:space="preserve">041-835-3318 </t>
    <phoneticPr fontId="2" type="noConversion"/>
  </si>
  <si>
    <t>http://www.cnkccf.or.kr/buyeo/sub06_01_01.do</t>
    <phoneticPr fontId="2" type="noConversion"/>
  </si>
  <si>
    <t>10시~19시
(하절기 20시)</t>
    <phoneticPr fontId="2" type="noConversion"/>
  </si>
  <si>
    <t>서산 생활문화센터</t>
    <phoneticPr fontId="2" type="noConversion"/>
  </si>
  <si>
    <t>서산시청</t>
    <phoneticPr fontId="2" type="noConversion"/>
  </si>
  <si>
    <t>충청남도 서산시 호수공원 1로 22, 서산고용복지플러스센터 6층</t>
    <phoneticPr fontId="2" type="noConversion"/>
  </si>
  <si>
    <t xml:space="preserve">041-660-2099 </t>
    <phoneticPr fontId="2" type="noConversion"/>
  </si>
  <si>
    <t xml:space="preserve">http://cafe.daum.net/seosanms </t>
    <phoneticPr fontId="2" type="noConversion"/>
  </si>
  <si>
    <t>온양문화원 온양생활문화센터</t>
    <phoneticPr fontId="2" type="noConversion"/>
  </si>
  <si>
    <t>온양문화원</t>
    <phoneticPr fontId="2" type="noConversion"/>
  </si>
  <si>
    <t>충청남도 아산시 남산로28 (온천동206-24)</t>
    <phoneticPr fontId="2" type="noConversion"/>
  </si>
  <si>
    <t xml:space="preserve">041-545-2222 </t>
    <phoneticPr fontId="2" type="noConversion"/>
  </si>
  <si>
    <t xml:space="preserve">http://www.cnkccf.or.kr/onyang.do </t>
    <phoneticPr fontId="2" type="noConversion"/>
  </si>
  <si>
    <t>9시~12시</t>
    <phoneticPr fontId="2" type="noConversion"/>
  </si>
  <si>
    <t>배방 생활문화센터</t>
    <phoneticPr fontId="2" type="noConversion"/>
  </si>
  <si>
    <t>아산문화재단</t>
    <phoneticPr fontId="2" type="noConversion"/>
  </si>
  <si>
    <t>07.02.</t>
    <phoneticPr fontId="2" type="noConversion"/>
  </si>
  <si>
    <t xml:space="preserve">충청남도 아산시 모산로 132-11 </t>
    <phoneticPr fontId="2" type="noConversion"/>
  </si>
  <si>
    <t xml:space="preserve">041- 540-2550 </t>
    <phoneticPr fontId="2" type="noConversion"/>
  </si>
  <si>
    <t xml:space="preserve">http://lifebaebang.com/  </t>
    <phoneticPr fontId="2" type="noConversion"/>
  </si>
  <si>
    <t>태안 생활문화센터</t>
    <phoneticPr fontId="2" type="noConversion"/>
  </si>
  <si>
    <t>태안군청</t>
    <phoneticPr fontId="2" type="noConversion"/>
  </si>
  <si>
    <t>08.01.</t>
    <phoneticPr fontId="2" type="noConversion"/>
  </si>
  <si>
    <t>충청남도 태안군 태안읍 남산1길 85</t>
  </si>
  <si>
    <t>041-670-5848</t>
    <phoneticPr fontId="2" type="noConversion"/>
  </si>
  <si>
    <t>9시~18시(하절기 21시까지)</t>
    <phoneticPr fontId="2" type="noConversion"/>
  </si>
  <si>
    <t>고창 생활문화센터</t>
    <phoneticPr fontId="2" type="noConversion"/>
  </si>
  <si>
    <t>고창군청</t>
    <phoneticPr fontId="2" type="noConversion"/>
  </si>
  <si>
    <t>01.10.</t>
    <phoneticPr fontId="2" type="noConversion"/>
  </si>
  <si>
    <t>전라북도 고창군 고창읍 판소리길 20</t>
    <phoneticPr fontId="2" type="noConversion"/>
  </si>
  <si>
    <t xml:space="preserve">063-560-8056 </t>
    <phoneticPr fontId="2" type="noConversion"/>
  </si>
  <si>
    <t>김제 생활문화센터</t>
    <phoneticPr fontId="2" type="noConversion"/>
  </si>
  <si>
    <t>김제시청</t>
    <phoneticPr fontId="2" type="noConversion"/>
  </si>
  <si>
    <t>12.16.</t>
    <phoneticPr fontId="2" type="noConversion"/>
  </si>
  <si>
    <t>전라북도 김제시 성산길 20 김제문화예술회관 내</t>
    <phoneticPr fontId="2" type="noConversion"/>
  </si>
  <si>
    <t xml:space="preserve">063-540-4381~2 </t>
    <phoneticPr fontId="2" type="noConversion"/>
  </si>
  <si>
    <t>전북</t>
    <phoneticPr fontId="10" type="noConversion"/>
  </si>
  <si>
    <t>부안군</t>
    <phoneticPr fontId="10" type="noConversion"/>
  </si>
  <si>
    <t>부안 생활문화센터</t>
    <phoneticPr fontId="10" type="noConversion"/>
  </si>
  <si>
    <t>부안군청</t>
    <phoneticPr fontId="10" type="noConversion"/>
  </si>
  <si>
    <t>07.17.</t>
    <phoneticPr fontId="10" type="noConversion"/>
  </si>
  <si>
    <t>전라북도 부안군 부안읍 매창로 89</t>
  </si>
  <si>
    <t>063-580-4780</t>
  </si>
  <si>
    <t>10시~21시
(화~금)</t>
    <phoneticPr fontId="10" type="noConversion"/>
  </si>
  <si>
    <t>구이 생활문화센터</t>
    <phoneticPr fontId="2" type="noConversion"/>
  </si>
  <si>
    <t>완주문화원</t>
    <phoneticPr fontId="2" type="noConversion"/>
  </si>
  <si>
    <t>08.02.</t>
    <phoneticPr fontId="2" type="noConversion"/>
  </si>
  <si>
    <t>전라북도 완주군 구이면 원기리 583-1</t>
    <phoneticPr fontId="2" type="noConversion"/>
  </si>
  <si>
    <t xml:space="preserve">063-224-2207 </t>
    <phoneticPr fontId="2" type="noConversion"/>
  </si>
  <si>
    <t xml:space="preserve">http://culture.wanju.go.kr/index.wanju?menuCd=DOM_000000101005000000 </t>
    <phoneticPr fontId="2" type="noConversion"/>
  </si>
  <si>
    <t>동상 생활문화센터</t>
    <phoneticPr fontId="2" type="noConversion"/>
  </si>
  <si>
    <t>동상면지역사회보장협의체</t>
    <phoneticPr fontId="2" type="noConversion"/>
  </si>
  <si>
    <t>11.02.</t>
    <phoneticPr fontId="2" type="noConversion"/>
  </si>
  <si>
    <t>전라북도 완주군 동상면 동상로 1408</t>
    <phoneticPr fontId="2" type="noConversion"/>
  </si>
  <si>
    <t xml:space="preserve">063-246-0778 </t>
    <phoneticPr fontId="2" type="noConversion"/>
  </si>
  <si>
    <t xml:space="preserve">http://culture.wanju.go.kr </t>
    <phoneticPr fontId="2" type="noConversion"/>
  </si>
  <si>
    <t>삼례 생활문화센터</t>
    <phoneticPr fontId="2" type="noConversion"/>
  </si>
  <si>
    <t>비비락공연예술협동조합</t>
    <phoneticPr fontId="2" type="noConversion"/>
  </si>
  <si>
    <t>2016,
2017</t>
    <phoneticPr fontId="2" type="noConversion"/>
  </si>
  <si>
    <t>전라북도 완주군 삼례읍 삼례역로 15</t>
  </si>
  <si>
    <t xml:space="preserve">063-290-2607 </t>
    <phoneticPr fontId="2" type="noConversion"/>
  </si>
  <si>
    <t>http://culture.wanju.go.kr</t>
    <phoneticPr fontId="2" type="noConversion"/>
  </si>
  <si>
    <t>장수한누리전당 생활문화센터</t>
    <phoneticPr fontId="2" type="noConversion"/>
  </si>
  <si>
    <t>장수군청</t>
    <phoneticPr fontId="2" type="noConversion"/>
  </si>
  <si>
    <t>12.28.</t>
    <phoneticPr fontId="2" type="noConversion"/>
  </si>
  <si>
    <t>전라북도 장수군 장수읍 한누리로 393</t>
    <phoneticPr fontId="2" type="noConversion"/>
  </si>
  <si>
    <t xml:space="preserve">063-350-5544 </t>
    <phoneticPr fontId="2" type="noConversion"/>
  </si>
  <si>
    <t>삼천생활문화센터</t>
    <phoneticPr fontId="2" type="noConversion"/>
  </si>
  <si>
    <t>전주기접놀이보존회</t>
    <phoneticPr fontId="10" type="noConversion"/>
  </si>
  <si>
    <t>09.12.</t>
    <phoneticPr fontId="2" type="noConversion"/>
  </si>
  <si>
    <t>전라북도 전주시 완산구 거마중앙로 49, 삼천2동사무소 2층</t>
    <phoneticPr fontId="2" type="noConversion"/>
  </si>
  <si>
    <t xml:space="preserve">063-224-3088 </t>
    <phoneticPr fontId="2" type="noConversion"/>
  </si>
  <si>
    <t xml:space="preserve">http://jjcp.or.kr  </t>
    <phoneticPr fontId="2" type="noConversion"/>
  </si>
  <si>
    <t>진북생활문화센터</t>
    <phoneticPr fontId="2" type="noConversion"/>
  </si>
  <si>
    <t>(사)한국마을연구소</t>
  </si>
  <si>
    <t>09.16.</t>
    <phoneticPr fontId="2" type="noConversion"/>
  </si>
  <si>
    <t>전라북도 전주시 덕진구 팔달로 340-30 2층</t>
    <phoneticPr fontId="2" type="noConversion"/>
  </si>
  <si>
    <t xml:space="preserve">063-275-0186 </t>
    <phoneticPr fontId="2" type="noConversion"/>
  </si>
  <si>
    <t xml:space="preserve">http://jinbuk.jjcp.or.kr  </t>
    <phoneticPr fontId="2" type="noConversion"/>
  </si>
  <si>
    <t>효자생활문화센터</t>
    <phoneticPr fontId="2" type="noConversion"/>
  </si>
  <si>
    <t>예술기획 My Stage</t>
  </si>
  <si>
    <t>전라북도 전주시 완산구 강변로 180 2층</t>
    <phoneticPr fontId="2" type="noConversion"/>
  </si>
  <si>
    <t xml:space="preserve">063-228-9074 </t>
    <phoneticPr fontId="2" type="noConversion"/>
  </si>
  <si>
    <t xml:space="preserve">http://hyoja.jjcp.or.kr </t>
    <phoneticPr fontId="2" type="noConversion"/>
  </si>
  <si>
    <t>인후생활문화센터</t>
    <phoneticPr fontId="2" type="noConversion"/>
  </si>
  <si>
    <t>(사)사랑의 하모니</t>
    <phoneticPr fontId="10" type="noConversion"/>
  </si>
  <si>
    <t>09.19.</t>
    <phoneticPr fontId="2" type="noConversion"/>
  </si>
  <si>
    <t>전라북도 전주시 덕진구 견훤로 290</t>
    <phoneticPr fontId="2" type="noConversion"/>
  </si>
  <si>
    <t xml:space="preserve">063-247-8800 </t>
    <phoneticPr fontId="2" type="noConversion"/>
  </si>
  <si>
    <t xml:space="preserve">http://inhoo.jjcp.or.kr </t>
    <phoneticPr fontId="2" type="noConversion"/>
  </si>
  <si>
    <t>10시30~19시</t>
    <phoneticPr fontId="2" type="noConversion"/>
  </si>
  <si>
    <t>10시30~17</t>
    <phoneticPr fontId="2" type="noConversion"/>
  </si>
  <si>
    <t>우아생활문화센터</t>
    <phoneticPr fontId="2" type="noConversion"/>
  </si>
  <si>
    <t>사단법인 꼭두</t>
    <phoneticPr fontId="10" type="noConversion"/>
  </si>
  <si>
    <t>03.30.</t>
    <phoneticPr fontId="2" type="noConversion"/>
  </si>
  <si>
    <t>전라북도 전주시 덕진구 우아2길 25, 2층</t>
    <phoneticPr fontId="2" type="noConversion"/>
  </si>
  <si>
    <t>063-245-8455</t>
    <phoneticPr fontId="2" type="noConversion"/>
  </si>
  <si>
    <t xml:space="preserve">http://wooa.jjcp.or.kr </t>
    <phoneticPr fontId="2" type="noConversion"/>
  </si>
  <si>
    <t>정읍시 생활문화센터</t>
    <phoneticPr fontId="2" type="noConversion"/>
  </si>
  <si>
    <t>서지말장학회</t>
    <phoneticPr fontId="2" type="noConversion"/>
  </si>
  <si>
    <t>11.24.</t>
    <phoneticPr fontId="2" type="noConversion"/>
  </si>
  <si>
    <t>전라북도 정읍시 신태인읍 신태인중앙로 9</t>
    <phoneticPr fontId="2" type="noConversion"/>
  </si>
  <si>
    <t xml:space="preserve">063-571-5170 </t>
    <phoneticPr fontId="2" type="noConversion"/>
  </si>
  <si>
    <t>진안 청소년 생활문화센터</t>
    <phoneticPr fontId="2" type="noConversion"/>
  </si>
  <si>
    <t>진안군청</t>
    <phoneticPr fontId="2" type="noConversion"/>
  </si>
  <si>
    <t>07.31.</t>
    <phoneticPr fontId="2" type="noConversion"/>
  </si>
  <si>
    <t>전라북도 진안군 진안읍 진무로 1054-14</t>
    <phoneticPr fontId="2" type="noConversion"/>
  </si>
  <si>
    <t>063-430-2322</t>
    <phoneticPr fontId="2" type="noConversion"/>
  </si>
  <si>
    <t>광양시 생활문화센터</t>
    <phoneticPr fontId="2" type="noConversion"/>
  </si>
  <si>
    <t>광양시청</t>
    <phoneticPr fontId="2" type="noConversion"/>
  </si>
  <si>
    <t>전라남도 광양시 광양읍 칠성리 408-4</t>
    <phoneticPr fontId="2" type="noConversion"/>
  </si>
  <si>
    <t>061-761-0701</t>
    <phoneticPr fontId="2" type="noConversion"/>
  </si>
  <si>
    <t>겸백 생활문화센터</t>
    <phoneticPr fontId="2" type="noConversion"/>
  </si>
  <si>
    <t>01.01.</t>
    <phoneticPr fontId="2" type="noConversion"/>
  </si>
  <si>
    <t>전라남도 보성군 겸백면 충의로 2476</t>
    <phoneticPr fontId="2" type="noConversion"/>
  </si>
  <si>
    <t>061-850-8193</t>
    <phoneticPr fontId="2" type="noConversion"/>
  </si>
  <si>
    <t>토요일. 일요일, 공휴일</t>
    <phoneticPr fontId="2" type="noConversion"/>
  </si>
  <si>
    <t>조성면 생활문화센터</t>
    <phoneticPr fontId="2" type="noConversion"/>
  </si>
  <si>
    <t>재무과</t>
    <phoneticPr fontId="2" type="noConversion"/>
  </si>
  <si>
    <t>전라남도 보성군 조성면 조성로 119</t>
    <phoneticPr fontId="2" type="noConversion"/>
  </si>
  <si>
    <t xml:space="preserve">061-850-8314 </t>
    <phoneticPr fontId="2" type="noConversion"/>
  </si>
  <si>
    <t>순천 생활문화센터 영동1번지</t>
    <phoneticPr fontId="2" type="noConversion"/>
  </si>
  <si>
    <t>순천문화재단</t>
    <phoneticPr fontId="2" type="noConversion"/>
  </si>
  <si>
    <t>06.05.</t>
    <phoneticPr fontId="2" type="noConversion"/>
  </si>
  <si>
    <t>전라남도 순천시 영동 1번지</t>
    <phoneticPr fontId="2" type="noConversion"/>
  </si>
  <si>
    <t>061-749-3936</t>
    <phoneticPr fontId="2" type="noConversion"/>
  </si>
  <si>
    <t xml:space="preserve">http://blog.naver.com/scartvillage </t>
    <phoneticPr fontId="2" type="noConversion"/>
  </si>
  <si>
    <t>여수 예술인촌 생활문화센터</t>
    <phoneticPr fontId="2" type="noConversion"/>
  </si>
  <si>
    <t>한국미술협회 여수지부</t>
    <phoneticPr fontId="2" type="noConversion"/>
  </si>
  <si>
    <t>04.27.</t>
    <phoneticPr fontId="2" type="noConversion"/>
  </si>
  <si>
    <t>전라남도 여수시 화양면 옥천로 516-2</t>
    <phoneticPr fontId="2" type="noConversion"/>
  </si>
  <si>
    <t xml:space="preserve">010-7675-5565 </t>
    <phoneticPr fontId="2" type="noConversion"/>
  </si>
  <si>
    <t xml:space="preserve">http://cafe.daum.net/yeosuartcenter </t>
    <phoneticPr fontId="2" type="noConversion"/>
  </si>
  <si>
    <t>천관문학관 생활문화센터</t>
    <phoneticPr fontId="2" type="noConversion"/>
  </si>
  <si>
    <t>장흥군청</t>
    <phoneticPr fontId="2" type="noConversion"/>
  </si>
  <si>
    <t>02.05.</t>
    <phoneticPr fontId="2" type="noConversion"/>
  </si>
  <si>
    <t>전라남도 장흥군 대덕읍 천관문학관길 160</t>
    <phoneticPr fontId="2" type="noConversion"/>
  </si>
  <si>
    <t>061-860-0457</t>
    <phoneticPr fontId="2" type="noConversion"/>
  </si>
  <si>
    <t>문내 생활문화센터</t>
    <phoneticPr fontId="2" type="noConversion"/>
  </si>
  <si>
    <t>해남군청</t>
    <phoneticPr fontId="2" type="noConversion"/>
  </si>
  <si>
    <t>10.02.</t>
    <phoneticPr fontId="2" type="noConversion"/>
  </si>
  <si>
    <t>전라남도 해남군 문내면 동외리 1187-2번지</t>
    <phoneticPr fontId="2" type="noConversion"/>
  </si>
  <si>
    <t xml:space="preserve">061-531-3564 </t>
    <phoneticPr fontId="2" type="noConversion"/>
  </si>
  <si>
    <t>13시~22시</t>
    <phoneticPr fontId="2" type="noConversion"/>
  </si>
  <si>
    <t>계곡 생활문화센터</t>
    <phoneticPr fontId="2" type="noConversion"/>
  </si>
  <si>
    <t>01.26.</t>
    <phoneticPr fontId="2" type="noConversion"/>
  </si>
  <si>
    <t>전라남도 해남군 계곡면 성진리 83번지, 82-3번지 (신성2길 28)</t>
    <phoneticPr fontId="2" type="noConversion"/>
  </si>
  <si>
    <t xml:space="preserve">061-531-3362 </t>
    <phoneticPr fontId="2" type="noConversion"/>
  </si>
  <si>
    <t>9시~18시
(하절기 21시)</t>
    <phoneticPr fontId="2" type="noConversion"/>
  </si>
  <si>
    <t>화순군 생활문화센터</t>
    <phoneticPr fontId="2" type="noConversion"/>
  </si>
  <si>
    <t>화순문화원</t>
    <phoneticPr fontId="2" type="noConversion"/>
  </si>
  <si>
    <t>03.31.</t>
    <phoneticPr fontId="2" type="noConversion"/>
  </si>
  <si>
    <t>전라남도 화순군 화순읍 대교로 7(교리 186-1)</t>
    <phoneticPr fontId="2" type="noConversion"/>
  </si>
  <si>
    <t>061-372-7777</t>
    <phoneticPr fontId="2" type="noConversion"/>
  </si>
  <si>
    <t>화순읍 생활문화센터</t>
    <phoneticPr fontId="2" type="noConversion"/>
  </si>
  <si>
    <t xml:space="preserve">전라남도 화순군 화순읍 중앙로 20-5 </t>
    <phoneticPr fontId="2" type="noConversion"/>
  </si>
  <si>
    <t>061-379-5156</t>
    <phoneticPr fontId="2" type="noConversion"/>
  </si>
  <si>
    <t>전남</t>
    <phoneticPr fontId="10" type="noConversion"/>
  </si>
  <si>
    <t>해남군</t>
    <phoneticPr fontId="10" type="noConversion"/>
  </si>
  <si>
    <t>해남군 생활문화센터</t>
    <phoneticPr fontId="10" type="noConversion"/>
  </si>
  <si>
    <t>해남군청</t>
    <phoneticPr fontId="10" type="noConversion"/>
  </si>
  <si>
    <t>10.01.</t>
    <phoneticPr fontId="10" type="noConversion"/>
  </si>
  <si>
    <t>전라남도 해남군 해남읍 군청길 4</t>
  </si>
  <si>
    <t>061-530-5618</t>
  </si>
  <si>
    <t>9시~18시
(화~금)</t>
    <phoneticPr fontId="10" type="noConversion"/>
  </si>
  <si>
    <t>9시~19시</t>
  </si>
  <si>
    <t>9시~20시</t>
  </si>
  <si>
    <t>경산시</t>
    <phoneticPr fontId="2" type="noConversion"/>
  </si>
  <si>
    <t>경산 생활문화센터</t>
    <phoneticPr fontId="2" type="noConversion"/>
  </si>
  <si>
    <t>경산시청</t>
    <phoneticPr fontId="2" type="noConversion"/>
  </si>
  <si>
    <t>경상북도 경산시 장산로23길 23 (서상동)</t>
    <phoneticPr fontId="2" type="noConversion"/>
  </si>
  <si>
    <t>053-812-7628</t>
    <phoneticPr fontId="2" type="noConversion"/>
  </si>
  <si>
    <t xml:space="preserve">http://gbgs.go.kr/open_content/tour/page.do?mnu_uid=5207&amp;  </t>
    <phoneticPr fontId="2" type="noConversion"/>
  </si>
  <si>
    <t>군위군</t>
    <phoneticPr fontId="2" type="noConversion"/>
  </si>
  <si>
    <t>군위 생활문화센터</t>
    <phoneticPr fontId="2" type="noConversion"/>
  </si>
  <si>
    <t>군위문화원</t>
    <phoneticPr fontId="2" type="noConversion"/>
  </si>
  <si>
    <t>04.13.</t>
    <phoneticPr fontId="2" type="noConversion"/>
  </si>
  <si>
    <t>경상북도 군위군 군위읍 서부리 99번지 일원</t>
  </si>
  <si>
    <t>054-383-8701</t>
    <phoneticPr fontId="2" type="noConversion"/>
  </si>
  <si>
    <t xml:space="preserve">http://www.gunwicc.kr </t>
    <phoneticPr fontId="2" type="noConversion"/>
  </si>
  <si>
    <t>상주 생활문화센터</t>
    <phoneticPr fontId="2" type="noConversion"/>
  </si>
  <si>
    <t>상주생활문화센터운영위원회</t>
    <phoneticPr fontId="2" type="noConversion"/>
  </si>
  <si>
    <t>11.26.</t>
    <phoneticPr fontId="2" type="noConversion"/>
  </si>
  <si>
    <t>경상북도 상주시 남장1길 25</t>
    <phoneticPr fontId="2" type="noConversion"/>
  </si>
  <si>
    <t xml:space="preserve">054-531-3788 </t>
    <phoneticPr fontId="2" type="noConversion"/>
  </si>
  <si>
    <t>http://band.us/@sjart</t>
    <phoneticPr fontId="2" type="noConversion"/>
  </si>
  <si>
    <t>성주 생활문화센터</t>
    <phoneticPr fontId="2" type="noConversion"/>
  </si>
  <si>
    <t>금수문화예술마을운영위원회</t>
    <phoneticPr fontId="2" type="noConversion"/>
  </si>
  <si>
    <t>08.24.</t>
    <phoneticPr fontId="2" type="noConversion"/>
  </si>
  <si>
    <t xml:space="preserve">경상북도 성주군 금수면 광산리 125 </t>
    <phoneticPr fontId="2" type="noConversion"/>
  </si>
  <si>
    <t xml:space="preserve">054-931-5346 </t>
    <phoneticPr fontId="2" type="noConversion"/>
  </si>
  <si>
    <t xml:space="preserve">http://www.artgumsu.or.kr </t>
    <phoneticPr fontId="2" type="noConversion"/>
  </si>
  <si>
    <t>영덕군</t>
    <phoneticPr fontId="2" type="noConversion"/>
  </si>
  <si>
    <t>영덕 생활문화센터</t>
    <phoneticPr fontId="2" type="noConversion"/>
  </si>
  <si>
    <t>영덕군청</t>
    <phoneticPr fontId="2" type="noConversion"/>
  </si>
  <si>
    <t>11.20.</t>
    <phoneticPr fontId="2" type="noConversion"/>
  </si>
  <si>
    <t>경상북도 영덕군 영덕읍 덕곡천길 52</t>
    <phoneticPr fontId="2" type="noConversion"/>
  </si>
  <si>
    <t>054-730-6678</t>
    <phoneticPr fontId="2" type="noConversion"/>
  </si>
  <si>
    <t>https://www.gile.or.kr/web/organ/view.do?mId=71&amp;organIdx=2019032800000379</t>
    <phoneticPr fontId="2" type="noConversion"/>
  </si>
  <si>
    <t>예주 생활문화센터</t>
    <phoneticPr fontId="2" type="noConversion"/>
  </si>
  <si>
    <t>03.06.</t>
    <phoneticPr fontId="2" type="noConversion"/>
  </si>
  <si>
    <t>경상북도 영덕군 영해면 318 만세길 36</t>
    <phoneticPr fontId="2" type="noConversion"/>
  </si>
  <si>
    <t xml:space="preserve">054-730-7777 </t>
    <phoneticPr fontId="2" type="noConversion"/>
  </si>
  <si>
    <t xml:space="preserve">http://art.yd.go.kr/ </t>
    <phoneticPr fontId="2" type="noConversion"/>
  </si>
  <si>
    <t>영천시</t>
    <phoneticPr fontId="2" type="noConversion"/>
  </si>
  <si>
    <t>영천문화원 생활문화센터</t>
    <phoneticPr fontId="2" type="noConversion"/>
  </si>
  <si>
    <t>영천문화원</t>
    <phoneticPr fontId="2" type="noConversion"/>
  </si>
  <si>
    <t>경상북도 영천시 문화원길 6 (창구동 1번지)</t>
    <phoneticPr fontId="2" type="noConversion"/>
  </si>
  <si>
    <t>054-334-3030</t>
    <phoneticPr fontId="2" type="noConversion"/>
  </si>
  <si>
    <t>https://cafe.naver.com/ycmh2018.cafe</t>
  </si>
  <si>
    <t>9시~18시
(수요일 21시)</t>
    <phoneticPr fontId="2" type="noConversion"/>
  </si>
  <si>
    <t>구룡포 생활문화센터</t>
    <phoneticPr fontId="2" type="noConversion"/>
  </si>
  <si>
    <t>포항문화재단</t>
    <phoneticPr fontId="2" type="noConversion"/>
  </si>
  <si>
    <t>11.03.</t>
    <phoneticPr fontId="2" type="noConversion"/>
  </si>
  <si>
    <t>경상북도 포항시 남구 구룡포읍 용주로 7번길 30</t>
    <phoneticPr fontId="2" type="noConversion"/>
  </si>
  <si>
    <t>054-289-7880</t>
    <phoneticPr fontId="2" type="noConversion"/>
  </si>
  <si>
    <t xml:space="preserve">http://www.phcf.or.kr/kr  </t>
    <phoneticPr fontId="2" type="noConversion"/>
  </si>
  <si>
    <t>경남</t>
    <phoneticPr fontId="10" type="noConversion"/>
  </si>
  <si>
    <t>김해시</t>
    <phoneticPr fontId="10" type="noConversion"/>
  </si>
  <si>
    <t>다어울림 생활문화센터</t>
    <phoneticPr fontId="10" type="noConversion"/>
  </si>
  <si>
    <t>김해문화재단</t>
    <phoneticPr fontId="10" type="noConversion"/>
  </si>
  <si>
    <t>06.10.</t>
    <phoneticPr fontId="10" type="noConversion"/>
  </si>
  <si>
    <t>경상남도 김해시 가락로94번길 7</t>
  </si>
  <si>
    <t>055-322-2021</t>
  </si>
  <si>
    <t>https://blog.naver.com/da-eoullim</t>
    <phoneticPr fontId="10" type="noConversion"/>
  </si>
  <si>
    <t>9시~22시
(수~금)</t>
    <phoneticPr fontId="10" type="noConversion"/>
  </si>
  <si>
    <t>월요일,화요일,공휴일</t>
    <phoneticPr fontId="10" type="noConversion"/>
  </si>
  <si>
    <t>무척사랑 생활문화센터</t>
    <phoneticPr fontId="10" type="noConversion"/>
  </si>
  <si>
    <t>주민자율</t>
    <phoneticPr fontId="10" type="noConversion"/>
  </si>
  <si>
    <t>생철권역 운영위원회</t>
  </si>
  <si>
    <t>05.11</t>
    <phoneticPr fontId="10" type="noConversion"/>
  </si>
  <si>
    <t>경상남도 김해시 생림면 마사로 94</t>
    <phoneticPr fontId="10" type="noConversion"/>
  </si>
  <si>
    <t>055-338-8090</t>
  </si>
  <si>
    <t>9시~16시</t>
    <phoneticPr fontId="10" type="noConversion"/>
  </si>
  <si>
    <t>하성 단노을 생활문화센터</t>
    <phoneticPr fontId="2" type="noConversion"/>
  </si>
  <si>
    <t>하성단노을운영위원회</t>
    <phoneticPr fontId="2" type="noConversion"/>
  </si>
  <si>
    <t>10.19.</t>
    <phoneticPr fontId="2" type="noConversion"/>
  </si>
  <si>
    <t>경상남도 거창군 웅양면 웅양로 2309</t>
    <phoneticPr fontId="2" type="noConversion"/>
  </si>
  <si>
    <t xml:space="preserve">010-2557-1654 </t>
    <phoneticPr fontId="2" type="noConversion"/>
  </si>
  <si>
    <t xml:space="preserve">http://www.facebook.com/dannoul/ </t>
    <phoneticPr fontId="2" type="noConversion"/>
  </si>
  <si>
    <t>주민자울에 의한 상시운영</t>
    <phoneticPr fontId="2" type="noConversion"/>
  </si>
  <si>
    <t>남해 생활문화센터</t>
    <phoneticPr fontId="2" type="noConversion"/>
  </si>
  <si>
    <t>남해군청</t>
    <phoneticPr fontId="2" type="noConversion"/>
  </si>
  <si>
    <t>01.05.</t>
    <phoneticPr fontId="2" type="noConversion"/>
  </si>
  <si>
    <t>경상남도 남해군 남해읍 망운로 1-22</t>
    <phoneticPr fontId="2" type="noConversion"/>
  </si>
  <si>
    <t>055-860-3570</t>
    <phoneticPr fontId="2" type="noConversion"/>
  </si>
  <si>
    <t>http://tour.namhae.go.kr/00002875/00002879/00003727.web</t>
    <phoneticPr fontId="2" type="noConversion"/>
  </si>
  <si>
    <t>백산마을 생활문화센터</t>
    <phoneticPr fontId="2" type="noConversion"/>
  </si>
  <si>
    <t>마을위원회</t>
    <phoneticPr fontId="2" type="noConversion"/>
  </si>
  <si>
    <t>03.01.</t>
    <phoneticPr fontId="2" type="noConversion"/>
  </si>
  <si>
    <t>경상남도 밀양시 하남읍 백산로 292-10</t>
    <phoneticPr fontId="2" type="noConversion"/>
  </si>
  <si>
    <t xml:space="preserve">055-391-5084 </t>
    <phoneticPr fontId="2" type="noConversion"/>
  </si>
  <si>
    <t xml:space="preserve">http://www.facebook.com/baegsan/ </t>
    <phoneticPr fontId="2" type="noConversion"/>
  </si>
  <si>
    <t>신안마을 생활문화센터</t>
    <phoneticPr fontId="2" type="noConversion"/>
  </si>
  <si>
    <t>경상남도 밀양시 상동면 안인2길 36-57</t>
    <phoneticPr fontId="2" type="noConversion"/>
  </si>
  <si>
    <t xml:space="preserve">010-9235-0050 </t>
    <phoneticPr fontId="2" type="noConversion"/>
  </si>
  <si>
    <t xml:space="preserve">http://www.facebook.com/profile.php?id=100016156984944 </t>
    <phoneticPr fontId="2" type="noConversion"/>
  </si>
  <si>
    <t>기산리 생활문화센터</t>
    <phoneticPr fontId="2" type="noConversion"/>
  </si>
  <si>
    <t>주민조직</t>
    <phoneticPr fontId="2" type="noConversion"/>
  </si>
  <si>
    <t>10.16.</t>
    <phoneticPr fontId="2" type="noConversion"/>
  </si>
  <si>
    <t xml:space="preserve">경상남도 밀양시 상남면 상남로 1129 </t>
    <phoneticPr fontId="2" type="noConversion"/>
  </si>
  <si>
    <t>010-2566-0948</t>
    <phoneticPr fontId="2" type="noConversion"/>
  </si>
  <si>
    <t>덕산문화의집 생활문화센터</t>
    <phoneticPr fontId="2" type="noConversion"/>
  </si>
  <si>
    <t>산천군청</t>
    <phoneticPr fontId="2" type="noConversion"/>
  </si>
  <si>
    <t>04.10.</t>
    <phoneticPr fontId="2" type="noConversion"/>
  </si>
  <si>
    <t>경상남도 산청군 시천면 남명로 234번길 31</t>
    <phoneticPr fontId="2" type="noConversion"/>
  </si>
  <si>
    <t>055-974-0190</t>
    <phoneticPr fontId="2" type="noConversion"/>
  </si>
  <si>
    <t>9시~18시(목요일 22시까지)</t>
    <phoneticPr fontId="2" type="noConversion"/>
  </si>
  <si>
    <t>중앙 생활문화센터</t>
    <phoneticPr fontId="2" type="noConversion"/>
  </si>
  <si>
    <t>지역문화공동체경남정보사회연구소</t>
    <phoneticPr fontId="2" type="noConversion"/>
  </si>
  <si>
    <t>경상남도 창원시 성산구 원이대로 580번길 34</t>
    <phoneticPr fontId="2" type="noConversion"/>
  </si>
  <si>
    <t xml:space="preserve">055-263-4511 </t>
    <phoneticPr fontId="2" type="noConversion"/>
  </si>
  <si>
    <t>9시30~18:30(하절기19시 까지)</t>
    <phoneticPr fontId="2" type="noConversion"/>
  </si>
  <si>
    <t>9시30~17시</t>
    <phoneticPr fontId="2" type="noConversion"/>
  </si>
  <si>
    <t>창원시</t>
    <phoneticPr fontId="10" type="noConversion"/>
  </si>
  <si>
    <t>성호생활문화센터</t>
    <phoneticPr fontId="10" type="noConversion"/>
  </si>
  <si>
    <t>지역문화공동체경남정보사회연구소</t>
    <phoneticPr fontId="10" type="noConversion"/>
  </si>
  <si>
    <t>경상남도 창원시 추산동 38-14번지</t>
  </si>
  <si>
    <t>055-716-0050</t>
  </si>
  <si>
    <t>9시~17시</t>
    <phoneticPr fontId="10" type="noConversion"/>
  </si>
  <si>
    <t>악양 생활문화센터</t>
    <phoneticPr fontId="2" type="noConversion"/>
  </si>
  <si>
    <t>지리산문화예술사회적협동조합 구름마</t>
    <phoneticPr fontId="2" type="noConversion"/>
  </si>
  <si>
    <t>경상남도 하동군 악양면 축지리 749번지</t>
    <phoneticPr fontId="2" type="noConversion"/>
  </si>
  <si>
    <t xml:space="preserve">055-883-2090 </t>
    <phoneticPr fontId="2" type="noConversion"/>
  </si>
  <si>
    <t xml:space="preserve">http://cafe.naver.com/hadongculture </t>
    <phoneticPr fontId="2" type="noConversion"/>
  </si>
  <si>
    <t>영평하동 알무드내 생활문화센터</t>
    <phoneticPr fontId="2" type="noConversion"/>
  </si>
  <si>
    <t>영평하동마을회</t>
    <phoneticPr fontId="2" type="noConversion"/>
  </si>
  <si>
    <t>02.01.</t>
    <phoneticPr fontId="2" type="noConversion"/>
  </si>
  <si>
    <t>제주특별자치도 제주시 영강길 142</t>
    <phoneticPr fontId="2" type="noConversion"/>
  </si>
  <si>
    <t>064-728-2722</t>
    <phoneticPr fontId="2" type="noConversion"/>
  </si>
  <si>
    <t>주민자울에 의한 
상시운영</t>
    <phoneticPr fontId="2" type="noConversion"/>
  </si>
  <si>
    <t>내도동 생활문화센터</t>
    <phoneticPr fontId="2" type="noConversion"/>
  </si>
  <si>
    <t>내도동마을회</t>
  </si>
  <si>
    <t>11.12.</t>
    <phoneticPr fontId="2" type="noConversion"/>
  </si>
  <si>
    <t>제주특별자치도 제주시 내도3길 4-1</t>
    <phoneticPr fontId="2" type="noConversion"/>
  </si>
  <si>
    <t>제주</t>
    <phoneticPr fontId="10" type="noConversion"/>
  </si>
  <si>
    <t>제주시</t>
    <phoneticPr fontId="10" type="noConversion"/>
  </si>
  <si>
    <t>사평마을 생활문화센터</t>
    <phoneticPr fontId="10" type="noConversion"/>
  </si>
  <si>
    <t>사평마을회</t>
    <phoneticPr fontId="10" type="noConversion"/>
  </si>
  <si>
    <t>08.22.</t>
    <phoneticPr fontId="10" type="noConversion"/>
  </si>
  <si>
    <t>제주특별자치도 제주시 사평4길 33(오라이동)</t>
    <phoneticPr fontId="10" type="noConversion"/>
  </si>
  <si>
    <t>064-720-3934</t>
  </si>
  <si>
    <t>종달리 생활문화센터</t>
    <phoneticPr fontId="2" type="noConversion"/>
  </si>
  <si>
    <t>종달리마을회</t>
  </si>
  <si>
    <t>03.02.</t>
    <phoneticPr fontId="10" type="noConversion"/>
  </si>
  <si>
    <t>제주특별자치도 제주시 종달논길 33(구좌읍)</t>
    <phoneticPr fontId="2" type="noConversion"/>
  </si>
  <si>
    <t>우도 생활문화센터</t>
    <phoneticPr fontId="2" type="noConversion"/>
  </si>
  <si>
    <t>제주시청</t>
    <phoneticPr fontId="2" type="noConversion"/>
  </si>
  <si>
    <t>04.25.</t>
    <phoneticPr fontId="2" type="noConversion"/>
  </si>
  <si>
    <t>제주특별자치도 제주시 우도면 연평리 1393</t>
    <phoneticPr fontId="2" type="noConversion"/>
  </si>
  <si>
    <t xml:space="preserve">064-728-4321 </t>
    <phoneticPr fontId="2" type="noConversion"/>
  </si>
  <si>
    <t>해안동 생활문화센터</t>
    <phoneticPr fontId="2" type="noConversion"/>
  </si>
  <si>
    <t>제주특별자치도 제주시 해안마을 7길 1-1</t>
    <phoneticPr fontId="2" type="noConversion"/>
  </si>
  <si>
    <t>064-728-4867</t>
    <phoneticPr fontId="2" type="noConversion"/>
  </si>
  <si>
    <t>03.05.</t>
    <phoneticPr fontId="2" type="noConversion"/>
  </si>
  <si>
    <t>연번</t>
    <phoneticPr fontId="10" type="noConversion"/>
  </si>
  <si>
    <t>시도</t>
    <phoneticPr fontId="10" type="noConversion"/>
  </si>
  <si>
    <t>시군구</t>
    <phoneticPr fontId="10" type="noConversion"/>
  </si>
  <si>
    <t>건립주체</t>
    <phoneticPr fontId="10" type="noConversion"/>
  </si>
  <si>
    <t>시설명</t>
    <phoneticPr fontId="10" type="noConversion"/>
  </si>
  <si>
    <t>주    소</t>
    <phoneticPr fontId="10" type="noConversion"/>
  </si>
  <si>
    <t>연락처</t>
    <phoneticPr fontId="10" type="noConversion"/>
  </si>
  <si>
    <t>운영주체</t>
    <phoneticPr fontId="10" type="noConversion"/>
  </si>
  <si>
    <t>홈페이지</t>
    <phoneticPr fontId="10" type="noConversion"/>
  </si>
  <si>
    <t>개     관
연 월 일</t>
    <phoneticPr fontId="10" type="noConversion"/>
  </si>
  <si>
    <t>연면적
(m²)</t>
    <phoneticPr fontId="10" type="noConversion"/>
  </si>
  <si>
    <t>종합공연장
(대공연장)</t>
    <phoneticPr fontId="10" type="noConversion"/>
  </si>
  <si>
    <t>일반공연장
(중공연장)</t>
    <phoneticPr fontId="10" type="noConversion"/>
  </si>
  <si>
    <t>소공연장</t>
    <phoneticPr fontId="10" type="noConversion"/>
  </si>
  <si>
    <t>전시장</t>
    <phoneticPr fontId="10" type="noConversion"/>
  </si>
  <si>
    <t>회의시설등
(m²)</t>
    <phoneticPr fontId="10" type="noConversion"/>
  </si>
  <si>
    <t>야외공연장</t>
    <phoneticPr fontId="10" type="noConversion"/>
  </si>
  <si>
    <t>총 
직원수</t>
    <phoneticPr fontId="10" type="noConversion"/>
  </si>
  <si>
    <t>상주
직원수</t>
    <phoneticPr fontId="10" type="noConversion"/>
  </si>
  <si>
    <t>전문직원수</t>
    <phoneticPr fontId="10" type="noConversion"/>
  </si>
  <si>
    <t>프로그램 가동일(실내만 작성)</t>
    <phoneticPr fontId="10" type="noConversion"/>
  </si>
  <si>
    <t>공연
유료
관객수</t>
    <phoneticPr fontId="10" type="noConversion"/>
  </si>
  <si>
    <t>전시
유료
관객 수</t>
    <phoneticPr fontId="10" type="noConversion"/>
  </si>
  <si>
    <t>예술교육
유료
참여자 수</t>
    <phoneticPr fontId="10" type="noConversion"/>
  </si>
  <si>
    <t>총 이용자 수(실내만 작성)</t>
    <phoneticPr fontId="10" type="noConversion"/>
  </si>
  <si>
    <t>연간 결산 운영비 (백만원)</t>
    <phoneticPr fontId="10" type="noConversion"/>
  </si>
  <si>
    <t>수입액 (백만원)</t>
    <phoneticPr fontId="10" type="noConversion"/>
  </si>
  <si>
    <t>운영기관명</t>
    <phoneticPr fontId="10" type="noConversion"/>
  </si>
  <si>
    <t>운영기관 성격</t>
    <phoneticPr fontId="10" type="noConversion"/>
  </si>
  <si>
    <t>객석수</t>
    <phoneticPr fontId="10" type="noConversion"/>
  </si>
  <si>
    <t>면적
(m²)</t>
    <phoneticPr fontId="10" type="noConversion"/>
  </si>
  <si>
    <t>개수</t>
    <phoneticPr fontId="10" type="noConversion"/>
  </si>
  <si>
    <t>수용인원</t>
    <phoneticPr fontId="10" type="noConversion"/>
  </si>
  <si>
    <t>무대</t>
    <phoneticPr fontId="10" type="noConversion"/>
  </si>
  <si>
    <t>홍보</t>
    <phoneticPr fontId="10" type="noConversion"/>
  </si>
  <si>
    <t>공연</t>
    <phoneticPr fontId="10" type="noConversion"/>
  </si>
  <si>
    <t>전시</t>
    <phoneticPr fontId="10" type="noConversion"/>
  </si>
  <si>
    <t>예술
교육</t>
    <phoneticPr fontId="10" type="noConversion"/>
  </si>
  <si>
    <t>계</t>
    <phoneticPr fontId="10" type="noConversion"/>
  </si>
  <si>
    <t>기타</t>
    <phoneticPr fontId="10" type="noConversion"/>
  </si>
  <si>
    <t>예술교육</t>
    <phoneticPr fontId="10" type="noConversion"/>
  </si>
  <si>
    <t>인건비</t>
    <phoneticPr fontId="10" type="noConversion"/>
  </si>
  <si>
    <t>경상비</t>
    <phoneticPr fontId="10" type="noConversion"/>
  </si>
  <si>
    <t>공연사업비</t>
    <phoneticPr fontId="10" type="noConversion"/>
  </si>
  <si>
    <t>전시사업비</t>
    <phoneticPr fontId="10" type="noConversion"/>
  </si>
  <si>
    <t>예술교육사업비</t>
    <phoneticPr fontId="10" type="noConversion"/>
  </si>
  <si>
    <t xml:space="preserve">자체 기획 
공연사업 수입 </t>
    <phoneticPr fontId="10" type="noConversion"/>
  </si>
  <si>
    <t>자체 기획 
전시사업 수입</t>
    <phoneticPr fontId="10" type="noConversion"/>
  </si>
  <si>
    <t>자체 기획 
예술교육 수입</t>
    <phoneticPr fontId="10" type="noConversion"/>
  </si>
  <si>
    <t xml:space="preserve">대관 수입 </t>
    <phoneticPr fontId="10" type="noConversion"/>
  </si>
  <si>
    <t>기타 수입</t>
    <phoneticPr fontId="10" type="noConversion"/>
  </si>
  <si>
    <t>강동구</t>
    <phoneticPr fontId="10" type="noConversion"/>
  </si>
  <si>
    <t>강동아트센터</t>
    <phoneticPr fontId="10" type="noConversion"/>
  </si>
  <si>
    <t>서울특별시 강동구 동남로870</t>
    <phoneticPr fontId="10" type="noConversion"/>
  </si>
  <si>
    <t>02-440-0500</t>
    <phoneticPr fontId="10" type="noConversion"/>
  </si>
  <si>
    <t>강동문화재단</t>
    <phoneticPr fontId="10" type="noConversion"/>
  </si>
  <si>
    <t>강북구</t>
    <phoneticPr fontId="10" type="noConversion"/>
  </si>
  <si>
    <t>강북문화예술회관</t>
    <phoneticPr fontId="10" type="noConversion"/>
  </si>
  <si>
    <t>서울특별시 강북구 삼각산로 85</t>
    <phoneticPr fontId="10" type="noConversion"/>
  </si>
  <si>
    <t>02-944-3068</t>
    <phoneticPr fontId="10" type="noConversion"/>
  </si>
  <si>
    <t>강북구도시관리공단</t>
    <phoneticPr fontId="10" type="noConversion"/>
  </si>
  <si>
    <t>공공기관 위탁</t>
    <phoneticPr fontId="10" type="noConversion"/>
  </si>
  <si>
    <t>강서구</t>
    <phoneticPr fontId="10" type="noConversion"/>
  </si>
  <si>
    <t>강서구민회관</t>
    <phoneticPr fontId="10" type="noConversion"/>
  </si>
  <si>
    <t>서울특별시 강서구 우장산로 66</t>
    <phoneticPr fontId="10" type="noConversion"/>
  </si>
  <si>
    <t>02-3664-6046</t>
    <phoneticPr fontId="10" type="noConversion"/>
  </si>
  <si>
    <t>강서구시설관리공단</t>
    <phoneticPr fontId="10" type="noConversion"/>
  </si>
  <si>
    <t>www.gssi.or.kr</t>
    <phoneticPr fontId="10" type="noConversion"/>
  </si>
  <si>
    <t>1989.03.14</t>
    <phoneticPr fontId="10" type="noConversion"/>
  </si>
  <si>
    <t>관악구</t>
    <phoneticPr fontId="10" type="noConversion"/>
  </si>
  <si>
    <t>관악아트홀</t>
    <phoneticPr fontId="10" type="noConversion"/>
  </si>
  <si>
    <t>서울특별시 관악구 신림로 3길 35</t>
    <phoneticPr fontId="10" type="noConversion"/>
  </si>
  <si>
    <t>02-828-5700</t>
    <phoneticPr fontId="10" type="noConversion"/>
  </si>
  <si>
    <t>관악문화재단</t>
    <phoneticPr fontId="10" type="noConversion"/>
  </si>
  <si>
    <t>www.gfac.or.kr</t>
    <phoneticPr fontId="10" type="noConversion"/>
  </si>
  <si>
    <t>2002.10.11</t>
    <phoneticPr fontId="10" type="noConversion"/>
  </si>
  <si>
    <t>www.naruart.or.kr</t>
  </si>
  <si>
    <t>2005.05.02</t>
    <phoneticPr fontId="10" type="noConversion"/>
  </si>
  <si>
    <t>구로구</t>
    <phoneticPr fontId="10" type="noConversion"/>
  </si>
  <si>
    <t>구로아트밸리예술극장</t>
    <phoneticPr fontId="10" type="noConversion"/>
  </si>
  <si>
    <t>서울특별시 구로구 가마산로25길9-24</t>
    <phoneticPr fontId="10" type="noConversion"/>
  </si>
  <si>
    <t>02-2029-1724</t>
    <phoneticPr fontId="10" type="noConversion"/>
  </si>
  <si>
    <t>구로문화재단</t>
    <phoneticPr fontId="10" type="noConversion"/>
  </si>
  <si>
    <t>www.guroartsvalley.or.kr/</t>
    <phoneticPr fontId="10" type="noConversion"/>
  </si>
  <si>
    <t>2008.07.22</t>
    <phoneticPr fontId="10" type="noConversion"/>
  </si>
  <si>
    <t>구로구민회관</t>
    <phoneticPr fontId="10" type="noConversion"/>
  </si>
  <si>
    <t>서울특별시 구로구 가마산로25길 21</t>
    <phoneticPr fontId="10" type="noConversion"/>
  </si>
  <si>
    <t>02-860-2592</t>
    <phoneticPr fontId="10" type="noConversion"/>
  </si>
  <si>
    <t>1989.02.15</t>
    <phoneticPr fontId="10" type="noConversion"/>
  </si>
  <si>
    <t>금천구</t>
    <phoneticPr fontId="10" type="noConversion"/>
  </si>
  <si>
    <t xml:space="preserve">금나래아트홀 </t>
    <phoneticPr fontId="10" type="noConversion"/>
  </si>
  <si>
    <t>금천문화재단</t>
  </si>
  <si>
    <t>노원구</t>
    <phoneticPr fontId="10" type="noConversion"/>
  </si>
  <si>
    <t>노원문화재단 노원문화예술회관</t>
    <phoneticPr fontId="10" type="noConversion"/>
  </si>
  <si>
    <t>서울특별시 노원구 중계로 181</t>
    <phoneticPr fontId="10" type="noConversion"/>
  </si>
  <si>
    <t>02-2289-3400</t>
    <phoneticPr fontId="10" type="noConversion"/>
  </si>
  <si>
    <t>노원문화재단</t>
    <phoneticPr fontId="10" type="noConversion"/>
  </si>
  <si>
    <t>www.nowonarts.kr</t>
    <phoneticPr fontId="10" type="noConversion"/>
  </si>
  <si>
    <t>2008.04.11</t>
    <phoneticPr fontId="24" type="noConversion"/>
  </si>
  <si>
    <t>서초구</t>
    <phoneticPr fontId="10" type="noConversion"/>
  </si>
  <si>
    <t>서초문화예술회관</t>
    <phoneticPr fontId="10" type="noConversion"/>
  </si>
  <si>
    <t>서울특별시 서초구 강남대로 201</t>
    <phoneticPr fontId="10" type="noConversion"/>
  </si>
  <si>
    <t>02-2155-8301</t>
    <phoneticPr fontId="10" type="noConversion"/>
  </si>
  <si>
    <t xml:space="preserve">http://www.seocho.go.kr </t>
    <phoneticPr fontId="10" type="noConversion"/>
  </si>
  <si>
    <t>1989.11.13</t>
    <phoneticPr fontId="10" type="noConversion"/>
  </si>
  <si>
    <t>성동구</t>
    <phoneticPr fontId="10" type="noConversion"/>
  </si>
  <si>
    <t>성동문화회관</t>
    <phoneticPr fontId="10" type="noConversion"/>
  </si>
  <si>
    <t>서울특별시 성동구 왕십리로 281</t>
    <phoneticPr fontId="10" type="noConversion"/>
  </si>
  <si>
    <t>02-2204-6402</t>
    <phoneticPr fontId="10" type="noConversion"/>
  </si>
  <si>
    <t>성동문화재단</t>
    <phoneticPr fontId="10" type="noConversion"/>
  </si>
  <si>
    <t>www.sdfac.or.kr</t>
  </si>
  <si>
    <t>2012.09.14</t>
    <phoneticPr fontId="10" type="noConversion"/>
  </si>
  <si>
    <t xml:space="preserve"> 02-2646-5870 </t>
    <phoneticPr fontId="10" type="noConversion"/>
  </si>
  <si>
    <t>양천문화재단</t>
    <phoneticPr fontId="10" type="noConversion"/>
  </si>
  <si>
    <t>https://yfac.kr/main/</t>
    <phoneticPr fontId="10" type="noConversion"/>
  </si>
  <si>
    <t>영등포구</t>
    <phoneticPr fontId="10" type="noConversion"/>
  </si>
  <si>
    <t>영등포아트홀</t>
    <phoneticPr fontId="10" type="noConversion"/>
  </si>
  <si>
    <t>서울특별시 영등포구 국회대로 596 영등포구민회관</t>
    <phoneticPr fontId="10" type="noConversion"/>
  </si>
  <si>
    <t>02-2670-4020</t>
    <phoneticPr fontId="10" type="noConversion"/>
  </si>
  <si>
    <t>재단법인 영등포문화재단</t>
    <phoneticPr fontId="10" type="noConversion"/>
  </si>
  <si>
    <t xml:space="preserve">http://www.ydpcf.or.kr/main/main.do </t>
    <phoneticPr fontId="10" type="noConversion"/>
  </si>
  <si>
    <t>용산구</t>
    <phoneticPr fontId="10" type="noConversion"/>
  </si>
  <si>
    <t xml:space="preserve"> 용산구</t>
    <phoneticPr fontId="10" type="noConversion"/>
  </si>
  <si>
    <t>은평구</t>
    <phoneticPr fontId="10" type="noConversion"/>
  </si>
  <si>
    <t>은평문화예술회관</t>
    <phoneticPr fontId="10" type="noConversion"/>
  </si>
  <si>
    <t>서울특별시 은평구 녹번로16(녹번동)</t>
    <phoneticPr fontId="10" type="noConversion"/>
  </si>
  <si>
    <t>02-351-3736</t>
    <phoneticPr fontId="10" type="noConversion"/>
  </si>
  <si>
    <t>(재)은평문화재단</t>
    <phoneticPr fontId="10" type="noConversion"/>
  </si>
  <si>
    <t>www.efac.or.kr</t>
    <phoneticPr fontId="10" type="noConversion"/>
  </si>
  <si>
    <t>종로구</t>
    <phoneticPr fontId="10" type="noConversion"/>
  </si>
  <si>
    <t>재단법인 세종문화회관</t>
    <phoneticPr fontId="10" type="noConversion"/>
  </si>
  <si>
    <t>서울특별시 종로구 세종대로 175</t>
    <phoneticPr fontId="10" type="noConversion"/>
  </si>
  <si>
    <t>02-399-1114</t>
    <phoneticPr fontId="10" type="noConversion"/>
  </si>
  <si>
    <t>종로문화체육센터
(광화문아트홀)</t>
    <phoneticPr fontId="10" type="noConversion"/>
  </si>
  <si>
    <t>서울특별시 종로구 인왕산로1길 21</t>
    <phoneticPr fontId="10" type="noConversion"/>
  </si>
  <si>
    <t>02-725-2311</t>
    <phoneticPr fontId="10" type="noConversion"/>
  </si>
  <si>
    <t>종로구시설관리공단</t>
    <phoneticPr fontId="10" type="noConversion"/>
  </si>
  <si>
    <t>http://www.gwangart.com/51</t>
    <phoneticPr fontId="10" type="noConversion"/>
  </si>
  <si>
    <t>2007.04.01</t>
    <phoneticPr fontId="10" type="noConversion"/>
  </si>
  <si>
    <t>02-2230-6616</t>
    <phoneticPr fontId="10" type="noConversion"/>
  </si>
  <si>
    <t>광역자치단체</t>
    <phoneticPr fontId="10" type="noConversion"/>
  </si>
  <si>
    <t>053-661-3500</t>
    <phoneticPr fontId="10" type="noConversion"/>
  </si>
  <si>
    <t>중구</t>
    <phoneticPr fontId="10" type="noConversion"/>
  </si>
  <si>
    <t>053-230-3344</t>
    <phoneticPr fontId="10" type="noConversion"/>
  </si>
  <si>
    <t>서구</t>
    <phoneticPr fontId="10" type="noConversion"/>
  </si>
  <si>
    <t>서구문화회관</t>
    <phoneticPr fontId="10" type="noConversion"/>
  </si>
  <si>
    <t>대구광역서 서구 당산로 403</t>
    <phoneticPr fontId="10" type="noConversion"/>
  </si>
  <si>
    <t>053-663-3081</t>
    <phoneticPr fontId="10" type="noConversion"/>
  </si>
  <si>
    <t>남구</t>
    <phoneticPr fontId="10" type="noConversion"/>
  </si>
  <si>
    <t>대덕문화전당</t>
    <phoneticPr fontId="10" type="noConversion"/>
  </si>
  <si>
    <t>대구광역시 남구 앞산순환로 478</t>
    <phoneticPr fontId="10" type="noConversion"/>
  </si>
  <si>
    <t>053-664-3131</t>
    <phoneticPr fontId="10" type="noConversion"/>
  </si>
  <si>
    <t>지자체 직영</t>
    <phoneticPr fontId="10" type="noConversion"/>
  </si>
  <si>
    <t>https://nam.daegu.kr/culturalcenter</t>
    <phoneticPr fontId="10" type="noConversion"/>
  </si>
  <si>
    <t>1998.03.07</t>
    <phoneticPr fontId="10" type="noConversion"/>
  </si>
  <si>
    <t>북구</t>
    <phoneticPr fontId="10" type="noConversion"/>
  </si>
  <si>
    <t>어울아트센터</t>
    <phoneticPr fontId="10" type="noConversion"/>
  </si>
  <si>
    <t>대구광역시 북구 구암로 47</t>
    <phoneticPr fontId="10" type="noConversion"/>
  </si>
  <si>
    <t>053-320-5120</t>
    <phoneticPr fontId="10" type="noConversion"/>
  </si>
  <si>
    <t>행복북구문화재단</t>
    <phoneticPr fontId="10" type="noConversion"/>
  </si>
  <si>
    <t>1999.10.09</t>
    <phoneticPr fontId="10" type="noConversion"/>
  </si>
  <si>
    <t>수성구</t>
    <phoneticPr fontId="10" type="noConversion"/>
  </si>
  <si>
    <t>(재)수성문화재단 수성아트피아</t>
    <phoneticPr fontId="10" type="noConversion"/>
  </si>
  <si>
    <t>대구광역시 수성구 무학로 180</t>
    <phoneticPr fontId="10" type="noConversion"/>
  </si>
  <si>
    <t>053-668-1800</t>
    <phoneticPr fontId="10" type="noConversion"/>
  </si>
  <si>
    <t>재단법인수성문화재단</t>
    <phoneticPr fontId="10" type="noConversion"/>
  </si>
  <si>
    <t>http://www.ssartpia.kr</t>
    <phoneticPr fontId="10" type="noConversion"/>
  </si>
  <si>
    <t>대구광역시 달서구 문화회관길 160</t>
    <phoneticPr fontId="10" type="noConversion"/>
  </si>
  <si>
    <t>www.dscf.or.kr</t>
  </si>
  <si>
    <t>달성군</t>
    <phoneticPr fontId="10" type="noConversion"/>
  </si>
  <si>
    <t>달성문화센터</t>
    <phoneticPr fontId="10" type="noConversion"/>
  </si>
  <si>
    <t>대구광역시 달성군 대실역북로2길 188</t>
    <phoneticPr fontId="10" type="noConversion"/>
  </si>
  <si>
    <t>053-659-4220</t>
    <phoneticPr fontId="10" type="noConversion"/>
  </si>
  <si>
    <t>달성군시설관리공단</t>
    <phoneticPr fontId="10" type="noConversion"/>
  </si>
  <si>
    <t>dssiseol.or.kr</t>
    <phoneticPr fontId="10" type="noConversion"/>
  </si>
  <si>
    <t>2011.07.15</t>
    <phoneticPr fontId="10" type="noConversion"/>
  </si>
  <si>
    <t>대구광역시</t>
  </si>
  <si>
    <t>053-606-6114</t>
    <phoneticPr fontId="10" type="noConversion"/>
  </si>
  <si>
    <t>artcenter.daegu.go.kr</t>
    <phoneticPr fontId="10" type="noConversion"/>
  </si>
  <si>
    <t>대구오페라하우스</t>
    <phoneticPr fontId="10" type="noConversion"/>
  </si>
  <si>
    <t>대구광역시 북구 호암로 15</t>
    <phoneticPr fontId="10" type="noConversion"/>
  </si>
  <si>
    <t>053-666-6000</t>
    <phoneticPr fontId="10" type="noConversion"/>
  </si>
  <si>
    <t>(재)대구오페라하우스</t>
    <phoneticPr fontId="10" type="noConversion"/>
  </si>
  <si>
    <t>http://www.daeguoperahouse.org</t>
    <phoneticPr fontId="10" type="noConversion"/>
  </si>
  <si>
    <t>대구콘서트하우스</t>
    <phoneticPr fontId="10" type="noConversion"/>
  </si>
  <si>
    <t>대구광역시 중구 태평로 141</t>
    <phoneticPr fontId="10" type="noConversion"/>
  </si>
  <si>
    <t>053-250-1400</t>
    <phoneticPr fontId="10" type="noConversion"/>
  </si>
  <si>
    <t>대구광역시</t>
    <phoneticPr fontId="10" type="noConversion"/>
  </si>
  <si>
    <t>https://concerthouse.daegu.go.kr/</t>
    <phoneticPr fontId="10" type="noConversion"/>
  </si>
  <si>
    <t>강화군</t>
    <phoneticPr fontId="10" type="noConversion"/>
  </si>
  <si>
    <t>강화문예회관</t>
    <phoneticPr fontId="10" type="noConversion"/>
  </si>
  <si>
    <t>인천광역시 강화군 강화읍 고비고개로19번길 12</t>
    <phoneticPr fontId="10" type="noConversion"/>
  </si>
  <si>
    <t>032-930-7046</t>
    <phoneticPr fontId="10" type="noConversion"/>
  </si>
  <si>
    <t>강화군시설관리공단</t>
    <phoneticPr fontId="10" type="noConversion"/>
  </si>
  <si>
    <t>www.ghss.or.kr</t>
    <phoneticPr fontId="10" type="noConversion"/>
  </si>
  <si>
    <t>1991.12.12</t>
    <phoneticPr fontId="10" type="noConversion"/>
  </si>
  <si>
    <t>artcenter.icjg.go.kr</t>
    <phoneticPr fontId="10" type="noConversion"/>
  </si>
  <si>
    <t>2012.09.21</t>
    <phoneticPr fontId="10" type="noConversion"/>
  </si>
  <si>
    <t>남동구</t>
    <phoneticPr fontId="10" type="noConversion"/>
  </si>
  <si>
    <t>남동소래아트홀</t>
    <phoneticPr fontId="10" type="noConversion"/>
  </si>
  <si>
    <t>인천광역시 남동구 아암대로 1437번길 32(논현동)</t>
    <phoneticPr fontId="10" type="noConversion"/>
  </si>
  <si>
    <t>032-460-0560</t>
    <phoneticPr fontId="10" type="noConversion"/>
  </si>
  <si>
    <t>인천광역시남동구도시관리공단</t>
    <phoneticPr fontId="10" type="noConversion"/>
  </si>
  <si>
    <t>2011.11.17</t>
    <phoneticPr fontId="10" type="noConversion"/>
  </si>
  <si>
    <t>032-500-2031</t>
    <phoneticPr fontId="10" type="noConversion"/>
  </si>
  <si>
    <t>(재)인천광역시부평구 문화재단</t>
    <phoneticPr fontId="10" type="noConversion"/>
  </si>
  <si>
    <t>트라이보울</t>
    <phoneticPr fontId="10" type="noConversion"/>
  </si>
  <si>
    <t>2018.11.16</t>
    <phoneticPr fontId="10" type="noConversion"/>
  </si>
  <si>
    <t>동구문화센터</t>
    <phoneticPr fontId="10" type="noConversion"/>
  </si>
  <si>
    <t>광주광역시 동구 남문로 646</t>
    <phoneticPr fontId="10" type="noConversion"/>
  </si>
  <si>
    <t>062-225-8700</t>
    <phoneticPr fontId="10" type="noConversion"/>
  </si>
  <si>
    <t>(재)광주광역시 동구행복재단</t>
    <phoneticPr fontId="10" type="noConversion"/>
  </si>
  <si>
    <t>http://www.donggucc.kr</t>
    <phoneticPr fontId="10" type="noConversion"/>
  </si>
  <si>
    <t>5·18기념문화센터</t>
    <phoneticPr fontId="10" type="noConversion"/>
  </si>
  <si>
    <t>광주광역시 서구 내방로 152(쌍촌동)</t>
    <phoneticPr fontId="10" type="noConversion"/>
  </si>
  <si>
    <t>062-376-5197</t>
    <phoneticPr fontId="10" type="noConversion"/>
  </si>
  <si>
    <t>광주광역시</t>
    <phoneticPr fontId="10" type="noConversion"/>
  </si>
  <si>
    <t>https://www.gwangju.go.kr/518center</t>
    <phoneticPr fontId="10" type="noConversion"/>
  </si>
  <si>
    <t>미집계</t>
    <phoneticPr fontId="10" type="noConversion"/>
  </si>
  <si>
    <t>062-654-4300</t>
    <phoneticPr fontId="10" type="noConversion"/>
  </si>
  <si>
    <t>http://seomunsen.or.kr</t>
    <phoneticPr fontId="10" type="noConversion"/>
  </si>
  <si>
    <t>2000.04.15</t>
    <phoneticPr fontId="10" type="noConversion"/>
  </si>
  <si>
    <t>http://www.nglcc.kr</t>
    <phoneticPr fontId="10" type="noConversion"/>
  </si>
  <si>
    <t>재)광주문화재단</t>
    <phoneticPr fontId="10" type="noConversion"/>
  </si>
  <si>
    <t>http://bitculture.gjcf.or.kr</t>
    <phoneticPr fontId="10" type="noConversion"/>
  </si>
  <si>
    <t>광주광역시</t>
  </si>
  <si>
    <t>광주광역시 광산구 광산로68번길 13</t>
    <phoneticPr fontId="10" type="noConversion"/>
  </si>
  <si>
    <t>광주광역시 광산구</t>
    <phoneticPr fontId="10" type="noConversion"/>
  </si>
  <si>
    <t>http://art.gwangsan.go.kr</t>
    <phoneticPr fontId="10" type="noConversion"/>
  </si>
  <si>
    <t>대전광역시 서구 둔산대로 135(만년동)</t>
    <phoneticPr fontId="10" type="noConversion"/>
  </si>
  <si>
    <t>대전시립연정국악원</t>
    <phoneticPr fontId="10" type="noConversion"/>
  </si>
  <si>
    <t>대전광역시 서구 둔산대로 181(만년동)</t>
    <phoneticPr fontId="10" type="noConversion"/>
  </si>
  <si>
    <t>042-270-8500</t>
    <phoneticPr fontId="10" type="noConversion"/>
  </si>
  <si>
    <t>www.daejeon.go.kr/kmusic</t>
    <phoneticPr fontId="10" type="noConversion"/>
  </si>
  <si>
    <t>기초자치단체</t>
    <phoneticPr fontId="10" type="noConversion"/>
  </si>
  <si>
    <t>관저문예회관</t>
    <phoneticPr fontId="10" type="noConversion"/>
  </si>
  <si>
    <t>대전광역시 서구 관저동로105번길 20(관저동)</t>
    <phoneticPr fontId="10" type="noConversion"/>
  </si>
  <si>
    <t>042-288-2790</t>
    <phoneticPr fontId="10" type="noConversion"/>
  </si>
  <si>
    <t>대전광역시 서구</t>
    <phoneticPr fontId="10" type="noConversion"/>
  </si>
  <si>
    <t>www.seogu.go.kr/art</t>
    <phoneticPr fontId="10" type="noConversion"/>
  </si>
  <si>
    <t>대전예술가의집</t>
    <phoneticPr fontId="10" type="noConversion"/>
  </si>
  <si>
    <t>대전광역시 중구 중앙로 32(문화동)</t>
    <phoneticPr fontId="10" type="noConversion"/>
  </si>
  <si>
    <t>042-480-1080</t>
    <phoneticPr fontId="10" type="noConversion"/>
  </si>
  <si>
    <t>(재)대전문화재단</t>
    <phoneticPr fontId="10" type="noConversion"/>
  </si>
  <si>
    <t>대덕구</t>
    <phoneticPr fontId="10" type="noConversion"/>
  </si>
  <si>
    <t>대덕문예회관</t>
    <phoneticPr fontId="10" type="noConversion"/>
  </si>
  <si>
    <t>대전광역시 대덕구 대전로 1348(읍내동)</t>
    <phoneticPr fontId="10" type="noConversion"/>
  </si>
  <si>
    <t>042-627-7517</t>
    <phoneticPr fontId="10" type="noConversion"/>
  </si>
  <si>
    <t>대덕문화원</t>
    <phoneticPr fontId="10" type="noConversion"/>
  </si>
  <si>
    <t>민간기관 위탁</t>
    <phoneticPr fontId="10" type="noConversion"/>
  </si>
  <si>
    <t>www.ddcc.or.kr</t>
    <phoneticPr fontId="10" type="noConversion"/>
  </si>
  <si>
    <t>울산</t>
    <phoneticPr fontId="10" type="noConversion"/>
  </si>
  <si>
    <t>울산광역시</t>
    <phoneticPr fontId="10" type="noConversion"/>
  </si>
  <si>
    <t>울산문화예술회관</t>
    <phoneticPr fontId="10" type="noConversion"/>
  </si>
  <si>
    <t>울산광역시 남구 번영로 200(달동)</t>
    <phoneticPr fontId="10" type="noConversion"/>
  </si>
  <si>
    <t>052-275-9623</t>
    <phoneticPr fontId="10" type="noConversion"/>
  </si>
  <si>
    <t>www.ucac.ulsan.go.kr</t>
    <phoneticPr fontId="10" type="noConversion"/>
  </si>
  <si>
    <t>울주군</t>
    <phoneticPr fontId="10" type="noConversion"/>
  </si>
  <si>
    <t>울주문화예술회관</t>
    <phoneticPr fontId="10" type="noConversion"/>
  </si>
  <si>
    <t>경기</t>
    <phoneticPr fontId="10" type="noConversion"/>
  </si>
  <si>
    <t>502
420</t>
    <phoneticPr fontId="10" type="noConversion"/>
  </si>
  <si>
    <t>3,157
2,470</t>
    <phoneticPr fontId="10" type="noConversion"/>
  </si>
  <si>
    <t>경기도 수원시 장안구 이목로 24-25</t>
    <phoneticPr fontId="10" type="noConversion"/>
  </si>
  <si>
    <t>www.suwonskartrium.or.kr</t>
    <phoneticPr fontId="10" type="noConversion"/>
  </si>
  <si>
    <t>2014.03.06</t>
    <phoneticPr fontId="10" type="noConversion"/>
  </si>
  <si>
    <t>경기도 수원시 팔달구 팔달산로 28</t>
    <phoneticPr fontId="10" type="noConversion"/>
  </si>
  <si>
    <t>수원문화원</t>
  </si>
  <si>
    <t>citizen.suwonsarang.com</t>
    <phoneticPr fontId="10" type="noConversion"/>
  </si>
  <si>
    <t>1970.12.01</t>
    <phoneticPr fontId="10" type="noConversion"/>
  </si>
  <si>
    <t>고양시문예회관</t>
    <phoneticPr fontId="10" type="noConversion"/>
  </si>
  <si>
    <t>고양문화재단</t>
  </si>
  <si>
    <t>고양아람누리</t>
    <phoneticPr fontId="10" type="noConversion"/>
  </si>
  <si>
    <t>1,887
1,449</t>
    <phoneticPr fontId="10" type="noConversion"/>
  </si>
  <si>
    <t>5,133.0
2,449.0</t>
    <phoneticPr fontId="10" type="noConversion"/>
  </si>
  <si>
    <t>고양어울림누리</t>
    <phoneticPr fontId="10" type="noConversion"/>
  </si>
  <si>
    <t>용인포은아트홀</t>
    <phoneticPr fontId="10" type="noConversion"/>
  </si>
  <si>
    <t>경기도 용인시 수지구 포은대로 499</t>
    <phoneticPr fontId="10" type="noConversion"/>
  </si>
  <si>
    <t>031-260-3300</t>
    <phoneticPr fontId="10" type="noConversion"/>
  </si>
  <si>
    <t>(재)용인문화재단</t>
    <phoneticPr fontId="10" type="noConversion"/>
  </si>
  <si>
    <t>www.yicf.or.kr</t>
    <phoneticPr fontId="10" type="noConversion"/>
  </si>
  <si>
    <t>2012.10.04</t>
    <phoneticPr fontId="10" type="noConversion"/>
  </si>
  <si>
    <t>용인시문예회관</t>
    <phoneticPr fontId="10" type="noConversion"/>
  </si>
  <si>
    <t>경기도 용인시 처인구 중부대로 1392번길 5</t>
    <phoneticPr fontId="10" type="noConversion"/>
  </si>
  <si>
    <t>1989.11.06</t>
    <phoneticPr fontId="10" type="noConversion"/>
  </si>
  <si>
    <t xml:space="preserve"> 문화예술원 마루홀</t>
    <phoneticPr fontId="10" type="noConversion"/>
  </si>
  <si>
    <t>경기도 용인시 처인구 중부대로 1199</t>
    <phoneticPr fontId="10" type="noConversion"/>
  </si>
  <si>
    <t>2005.12.17</t>
    <phoneticPr fontId="10" type="noConversion"/>
  </si>
  <si>
    <t>성남아트센터</t>
    <phoneticPr fontId="10" type="noConversion"/>
  </si>
  <si>
    <t>경기도 성남시 분당구 성남대로 808(야탑동)</t>
    <phoneticPr fontId="10" type="noConversion"/>
  </si>
  <si>
    <t>031-783-8000</t>
    <phoneticPr fontId="10" type="noConversion"/>
  </si>
  <si>
    <t>(재)성남문화재단</t>
    <phoneticPr fontId="10" type="noConversion"/>
  </si>
  <si>
    <t>www.snart.or.kr</t>
    <phoneticPr fontId="10" type="noConversion"/>
  </si>
  <si>
    <t>2005.10.14</t>
    <phoneticPr fontId="10" type="noConversion"/>
  </si>
  <si>
    <t>1,808
1,102</t>
    <phoneticPr fontId="10" type="noConversion"/>
  </si>
  <si>
    <t>16933.58
10,783.2</t>
    <phoneticPr fontId="10" type="noConversion"/>
  </si>
  <si>
    <t>부천시민회관</t>
    <phoneticPr fontId="10" type="noConversion"/>
  </si>
  <si>
    <t>경기도 부천시 부일로 365</t>
    <phoneticPr fontId="10" type="noConversion"/>
  </si>
  <si>
    <t>032-655-4302</t>
    <phoneticPr fontId="10" type="noConversion"/>
  </si>
  <si>
    <t>(재)부천문화재단</t>
    <phoneticPr fontId="10" type="noConversion"/>
  </si>
  <si>
    <t>www.bcf.or.kr</t>
    <phoneticPr fontId="10" type="noConversion"/>
  </si>
  <si>
    <t>1988.02.20</t>
    <phoneticPr fontId="10" type="noConversion"/>
  </si>
  <si>
    <t xml:space="preserve">경기도 부천시 장말로 107 </t>
    <phoneticPr fontId="10" type="noConversion"/>
  </si>
  <si>
    <t>032-320-6335</t>
    <phoneticPr fontId="10" type="noConversion"/>
  </si>
  <si>
    <t>www.bcf.or.kr</t>
  </si>
  <si>
    <t>1998.12.28</t>
    <phoneticPr fontId="10" type="noConversion"/>
  </si>
  <si>
    <t>경기도 화성시 노작로 134</t>
  </si>
  <si>
    <t>화성시문화재단</t>
  </si>
  <si>
    <t>www.hcf.or.kr/art/167</t>
    <phoneticPr fontId="10" type="noConversion"/>
  </si>
  <si>
    <t>2010.12.17</t>
    <phoneticPr fontId="10" type="noConversion"/>
  </si>
  <si>
    <t>여성가족청소년재단</t>
    <phoneticPr fontId="10" type="noConversion"/>
  </si>
  <si>
    <t>www.hcf.or.kr/art/174</t>
    <phoneticPr fontId="10" type="noConversion"/>
  </si>
  <si>
    <t>2009.03.05</t>
    <phoneticPr fontId="10" type="noConversion"/>
  </si>
  <si>
    <t>www.hcf.or.kr/art/182</t>
    <phoneticPr fontId="10" type="noConversion"/>
  </si>
  <si>
    <t>2016.11.15</t>
    <phoneticPr fontId="10" type="noConversion"/>
  </si>
  <si>
    <t>안산문화예술의전당</t>
    <phoneticPr fontId="10" type="noConversion"/>
  </si>
  <si>
    <t>경기도 안산시 화랑로 312</t>
    <phoneticPr fontId="10" type="noConversion"/>
  </si>
  <si>
    <t>031-481-4000</t>
    <phoneticPr fontId="10" type="noConversion"/>
  </si>
  <si>
    <t>(재)안산문화재단</t>
    <phoneticPr fontId="10" type="noConversion"/>
  </si>
  <si>
    <t>www.ansanart.com</t>
    <phoneticPr fontId="10" type="noConversion"/>
  </si>
  <si>
    <t>2004.10.02</t>
    <phoneticPr fontId="10" type="noConversion"/>
  </si>
  <si>
    <t>남양주시</t>
    <phoneticPr fontId="10" type="noConversion"/>
  </si>
  <si>
    <t>남양주 다산아트홀</t>
    <phoneticPr fontId="10" type="noConversion"/>
  </si>
  <si>
    <t>경기도 남양주시 다산중앙로 7</t>
    <phoneticPr fontId="10" type="noConversion"/>
  </si>
  <si>
    <t>031-590-4598</t>
    <phoneticPr fontId="10" type="noConversion"/>
  </si>
  <si>
    <t>culture.nyj.go.kr</t>
    <phoneticPr fontId="10" type="noConversion"/>
  </si>
  <si>
    <t>2018.05.18</t>
    <phoneticPr fontId="10" type="noConversion"/>
  </si>
  <si>
    <t>안양시</t>
    <phoneticPr fontId="10" type="noConversion"/>
  </si>
  <si>
    <t>안양아트센터</t>
    <phoneticPr fontId="10" type="noConversion"/>
  </si>
  <si>
    <t>경기도 안양시 만안구 문예로36번길 16(안양동)</t>
    <phoneticPr fontId="10" type="noConversion"/>
  </si>
  <si>
    <t>031-687-0500</t>
    <phoneticPr fontId="10" type="noConversion"/>
  </si>
  <si>
    <t>(재)안양문화예술재단</t>
    <phoneticPr fontId="10" type="noConversion"/>
  </si>
  <si>
    <t>www.ayac.or.kr</t>
    <phoneticPr fontId="10" type="noConversion"/>
  </si>
  <si>
    <t>1989.12.05</t>
    <phoneticPr fontId="10" type="noConversion"/>
  </si>
  <si>
    <t>평촌아트홀</t>
    <phoneticPr fontId="10" type="noConversion"/>
  </si>
  <si>
    <t>경기도 안양시 동안구 평촌대로 76(호계동)</t>
    <phoneticPr fontId="10" type="noConversion"/>
  </si>
  <si>
    <t>031-687-0555</t>
    <phoneticPr fontId="10" type="noConversion"/>
  </si>
  <si>
    <t>2004.09.22</t>
    <phoneticPr fontId="10" type="noConversion"/>
  </si>
  <si>
    <t>평택시</t>
    <phoneticPr fontId="10" type="noConversion"/>
  </si>
  <si>
    <t>남부문화예술회관</t>
    <phoneticPr fontId="10" type="noConversion"/>
  </si>
  <si>
    <t>경기도 평택시 중앙로 277</t>
    <phoneticPr fontId="10" type="noConversion"/>
  </si>
  <si>
    <t>031-8053-3515</t>
    <phoneticPr fontId="10" type="noConversion"/>
  </si>
  <si>
    <t>(재)평택시문화재단</t>
    <phoneticPr fontId="10" type="noConversion"/>
  </si>
  <si>
    <t>www.pyeongtaek.go.kr</t>
    <phoneticPr fontId="10" type="noConversion"/>
  </si>
  <si>
    <t>1993.11.02</t>
    <phoneticPr fontId="10" type="noConversion"/>
  </si>
  <si>
    <t/>
  </si>
  <si>
    <t>246 / 51.84</t>
    <phoneticPr fontId="10" type="noConversion"/>
  </si>
  <si>
    <t>북부문화예술회관</t>
    <phoneticPr fontId="10" type="noConversion"/>
  </si>
  <si>
    <t>경기도 평택시 경기대로 1366</t>
    <phoneticPr fontId="10" type="noConversion"/>
  </si>
  <si>
    <t>031-8053-3573</t>
    <phoneticPr fontId="10" type="noConversion"/>
  </si>
  <si>
    <t>1991.12.07</t>
    <phoneticPr fontId="10" type="noConversion"/>
  </si>
  <si>
    <t>서부문화예술회관</t>
    <phoneticPr fontId="10" type="noConversion"/>
  </si>
  <si>
    <t>경기도 평택시 안중읍 서동대로 1531</t>
    <phoneticPr fontId="10" type="noConversion"/>
  </si>
  <si>
    <t>031-8053-3594</t>
    <phoneticPr fontId="10" type="noConversion"/>
  </si>
  <si>
    <t>1991.10.29</t>
    <phoneticPr fontId="10" type="noConversion"/>
  </si>
  <si>
    <t>23.8 / 171.82</t>
    <phoneticPr fontId="10" type="noConversion"/>
  </si>
  <si>
    <t>파주시민회관</t>
    <phoneticPr fontId="10" type="noConversion"/>
  </si>
  <si>
    <t>경기도 파주시 시민회관길 33</t>
    <phoneticPr fontId="10" type="noConversion"/>
  </si>
  <si>
    <t>031-950-1854</t>
    <phoneticPr fontId="10" type="noConversion"/>
  </si>
  <si>
    <t>파주도시관광공사</t>
    <phoneticPr fontId="10" type="noConversion"/>
  </si>
  <si>
    <t>www.pajucf.or.kr</t>
    <phoneticPr fontId="10" type="noConversion"/>
  </si>
  <si>
    <t>1994.09.27</t>
    <phoneticPr fontId="10" type="noConversion"/>
  </si>
  <si>
    <t>문산행복센터</t>
    <phoneticPr fontId="10" type="noConversion"/>
  </si>
  <si>
    <t>경기도 파주시 문산읍 통일로 1680</t>
    <phoneticPr fontId="10" type="noConversion"/>
  </si>
  <si>
    <t>031-950-1897</t>
    <phoneticPr fontId="10" type="noConversion"/>
  </si>
  <si>
    <t>2011.05.02</t>
    <phoneticPr fontId="10" type="noConversion"/>
  </si>
  <si>
    <t>운정행복센터</t>
    <phoneticPr fontId="10" type="noConversion"/>
  </si>
  <si>
    <t>경기도 파주시 와석순환로 415</t>
    <phoneticPr fontId="10" type="noConversion"/>
  </si>
  <si>
    <t>031-950-1919</t>
    <phoneticPr fontId="10" type="noConversion"/>
  </si>
  <si>
    <t>2013.05.02</t>
    <phoneticPr fontId="10" type="noConversion"/>
  </si>
  <si>
    <t>솔가람아트홀</t>
    <phoneticPr fontId="10" type="noConversion"/>
  </si>
  <si>
    <t>경기도 파주시 가람로 116번길 170</t>
    <phoneticPr fontId="10" type="noConversion"/>
  </si>
  <si>
    <t>031-950-1957</t>
    <phoneticPr fontId="10" type="noConversion"/>
  </si>
  <si>
    <t>2014.04.28</t>
    <phoneticPr fontId="10" type="noConversion"/>
  </si>
  <si>
    <t>의정부시</t>
    <phoneticPr fontId="10" type="noConversion"/>
  </si>
  <si>
    <t>의정부예술의전당</t>
    <phoneticPr fontId="10" type="noConversion"/>
  </si>
  <si>
    <t>경기도 의정부시 의정로1</t>
    <phoneticPr fontId="10" type="noConversion"/>
  </si>
  <si>
    <t>031-828-5841</t>
    <phoneticPr fontId="10" type="noConversion"/>
  </si>
  <si>
    <t>(재)의정부문화재단</t>
    <phoneticPr fontId="10" type="noConversion"/>
  </si>
  <si>
    <t>www.uac.or.kr</t>
    <phoneticPr fontId="10" type="noConversion"/>
  </si>
  <si>
    <t>2001.04.06</t>
    <phoneticPr fontId="10" type="noConversion"/>
  </si>
  <si>
    <t>김포시</t>
    <phoneticPr fontId="10" type="noConversion"/>
  </si>
  <si>
    <t>김포아트홀</t>
    <phoneticPr fontId="10" type="noConversion"/>
  </si>
  <si>
    <t xml:space="preserve">경기도 김포시 돌문로 26 </t>
    <phoneticPr fontId="10" type="noConversion"/>
  </si>
  <si>
    <t>031-996-7531</t>
    <phoneticPr fontId="10" type="noConversion"/>
  </si>
  <si>
    <t>재단법인 김포문화재단</t>
    <phoneticPr fontId="10" type="noConversion"/>
  </si>
  <si>
    <t>www.gcf.or.kr</t>
    <phoneticPr fontId="10" type="noConversion"/>
  </si>
  <si>
    <t>2015.12.16</t>
    <phoneticPr fontId="10" type="noConversion"/>
  </si>
  <si>
    <t>광주시</t>
    <phoneticPr fontId="10" type="noConversion"/>
  </si>
  <si>
    <t>남한산성아트홀</t>
    <phoneticPr fontId="10" type="noConversion"/>
  </si>
  <si>
    <t>경기도 광주시 회안대로 891</t>
    <phoneticPr fontId="10" type="noConversion"/>
  </si>
  <si>
    <t>031-762-8611</t>
    <phoneticPr fontId="10" type="noConversion"/>
  </si>
  <si>
    <t>재단법인 광주시문화재단</t>
    <phoneticPr fontId="10" type="noConversion"/>
  </si>
  <si>
    <t>www.nsart.or.kr</t>
    <phoneticPr fontId="10" type="noConversion"/>
  </si>
  <si>
    <t>2011.09.28</t>
    <phoneticPr fontId="10" type="noConversion"/>
  </si>
  <si>
    <t>광명시</t>
    <phoneticPr fontId="10" type="noConversion"/>
  </si>
  <si>
    <t>광명시민회관</t>
    <phoneticPr fontId="10" type="noConversion"/>
  </si>
  <si>
    <t>031-390-3500</t>
    <phoneticPr fontId="10" type="noConversion"/>
  </si>
  <si>
    <t>www.gunpoart.net</t>
    <phoneticPr fontId="10" type="noConversion"/>
  </si>
  <si>
    <t>1998.05.07</t>
    <phoneticPr fontId="10" type="noConversion"/>
  </si>
  <si>
    <t>www.hnart.or.kr</t>
  </si>
  <si>
    <t>osan.go.kr/arts/main.do</t>
    <phoneticPr fontId="10" type="noConversion"/>
  </si>
  <si>
    <t>2004.04.23</t>
    <phoneticPr fontId="10" type="noConversion"/>
  </si>
  <si>
    <t>양주시</t>
    <phoneticPr fontId="10" type="noConversion"/>
  </si>
  <si>
    <t>양주시문화예술회관</t>
    <phoneticPr fontId="10" type="noConversion"/>
  </si>
  <si>
    <t>경기도 양주시 광적면 부흥로618번길 303</t>
    <phoneticPr fontId="10" type="noConversion"/>
  </si>
  <si>
    <t>031-828-9732</t>
    <phoneticPr fontId="10" type="noConversion"/>
  </si>
  <si>
    <t>양주시시설관리공단</t>
    <phoneticPr fontId="10" type="noConversion"/>
  </si>
  <si>
    <t>www.yjfmc.or.kr</t>
    <phoneticPr fontId="10" type="noConversion"/>
  </si>
  <si>
    <t>1997.10.01</t>
    <phoneticPr fontId="10" type="noConversion"/>
  </si>
  <si>
    <t>이천시</t>
    <phoneticPr fontId="10" type="noConversion"/>
  </si>
  <si>
    <t>이천아트홀</t>
    <phoneticPr fontId="10" type="noConversion"/>
  </si>
  <si>
    <t>경기도 이천시 부악로 40</t>
    <phoneticPr fontId="10" type="noConversion"/>
  </si>
  <si>
    <t>031-636-2200</t>
    <phoneticPr fontId="10" type="noConversion"/>
  </si>
  <si>
    <t>이천시 이천아트홀</t>
    <phoneticPr fontId="10" type="noConversion"/>
  </si>
  <si>
    <t>art.icheon.go.kr</t>
    <phoneticPr fontId="10" type="noConversion"/>
  </si>
  <si>
    <t>2009.06.08</t>
    <phoneticPr fontId="10" type="noConversion"/>
  </si>
  <si>
    <t>구리시</t>
    <phoneticPr fontId="10" type="noConversion"/>
  </si>
  <si>
    <t>구리아트홀</t>
    <phoneticPr fontId="10" type="noConversion"/>
  </si>
  <si>
    <t>경기도 구리시 아차산로453(교문동, 구리문화재단)</t>
    <phoneticPr fontId="10" type="noConversion"/>
  </si>
  <si>
    <t>031-580-7900~1</t>
    <phoneticPr fontId="10" type="noConversion"/>
  </si>
  <si>
    <t>구리문화재단</t>
    <phoneticPr fontId="10" type="noConversion"/>
  </si>
  <si>
    <t>www.guriart.or.kr</t>
    <phoneticPr fontId="10" type="noConversion"/>
  </si>
  <si>
    <t>2013.05.24</t>
    <phoneticPr fontId="10" type="noConversion"/>
  </si>
  <si>
    <t>991
303</t>
    <phoneticPr fontId="10" type="noConversion"/>
  </si>
  <si>
    <t>www.pcuc.kr</t>
    <phoneticPr fontId="10" type="noConversion"/>
  </si>
  <si>
    <t>여주시</t>
    <phoneticPr fontId="10" type="noConversion"/>
  </si>
  <si>
    <t>세종국악당</t>
    <phoneticPr fontId="10" type="noConversion"/>
  </si>
  <si>
    <t>경기도 여주시 영릉로 125</t>
    <phoneticPr fontId="10" type="noConversion"/>
  </si>
  <si>
    <t>031-881-9734</t>
    <phoneticPr fontId="10" type="noConversion"/>
  </si>
  <si>
    <t>여주세종문화재단</t>
    <phoneticPr fontId="10" type="noConversion"/>
  </si>
  <si>
    <t>www.yjcf.or.kr</t>
    <phoneticPr fontId="10" type="noConversion"/>
  </si>
  <si>
    <t>1991.07.15</t>
    <phoneticPr fontId="10" type="noConversion"/>
  </si>
  <si>
    <t xml:space="preserve">동두천시 </t>
    <phoneticPr fontId="10" type="noConversion"/>
  </si>
  <si>
    <t xml:space="preserve">동두천시민회관 </t>
    <phoneticPr fontId="10" type="noConversion"/>
  </si>
  <si>
    <t>경기도 동두천시 어수로 4</t>
    <phoneticPr fontId="10" type="noConversion"/>
  </si>
  <si>
    <t>031-860-3244</t>
    <phoneticPr fontId="10" type="noConversion"/>
  </si>
  <si>
    <t>동두천시</t>
    <phoneticPr fontId="10" type="noConversion"/>
  </si>
  <si>
    <t>www.ddc.go.kr/ddc/contents.do?key=634</t>
    <phoneticPr fontId="10" type="noConversion"/>
  </si>
  <si>
    <t>1992.05.14</t>
    <phoneticPr fontId="10" type="noConversion"/>
  </si>
  <si>
    <t xml:space="preserve"> </t>
    <phoneticPr fontId="10" type="noConversion"/>
  </si>
  <si>
    <t>경기도 가평군 가평읍 문화로 131</t>
  </si>
  <si>
    <t>www.gpfmc.or.kr/sub2/sub2_1-1.php</t>
    <phoneticPr fontId="10" type="noConversion"/>
  </si>
  <si>
    <t>1998.07.11</t>
    <phoneticPr fontId="10" type="noConversion"/>
  </si>
  <si>
    <t>재단법인 과천문화재단</t>
    <phoneticPr fontId="10" type="noConversion"/>
  </si>
  <si>
    <t>www.gcart.or.kr</t>
    <phoneticPr fontId="10" type="noConversion"/>
  </si>
  <si>
    <t>1995.10.07</t>
    <phoneticPr fontId="10" type="noConversion"/>
  </si>
  <si>
    <t>929
380</t>
    <phoneticPr fontId="10" type="noConversion"/>
  </si>
  <si>
    <t>춘천문화재단</t>
    <phoneticPr fontId="10" type="noConversion"/>
  </si>
  <si>
    <t>춘천인형극장</t>
    <phoneticPr fontId="10" type="noConversion"/>
  </si>
  <si>
    <t>강원도 춘천시 영서로 3017</t>
    <phoneticPr fontId="10" type="noConversion"/>
  </si>
  <si>
    <t>033-242-8452</t>
    <phoneticPr fontId="10" type="noConversion"/>
  </si>
  <si>
    <t>(재)춘천인형극제</t>
    <phoneticPr fontId="10" type="noConversion"/>
  </si>
  <si>
    <t>www.cocobau.com</t>
    <phoneticPr fontId="10" type="noConversion"/>
  </si>
  <si>
    <t>원주시</t>
    <phoneticPr fontId="10" type="noConversion"/>
  </si>
  <si>
    <t>치악예술관</t>
    <phoneticPr fontId="10" type="noConversion"/>
  </si>
  <si>
    <t>강원도 원주시 서원대로 331 (명륜동)</t>
    <phoneticPr fontId="10" type="noConversion"/>
  </si>
  <si>
    <t>033-763-9114</t>
    <phoneticPr fontId="10" type="noConversion"/>
  </si>
  <si>
    <t>(재)원주문화재단</t>
    <phoneticPr fontId="10" type="noConversion"/>
  </si>
  <si>
    <t>http://www.wcf.or.kr/</t>
    <phoneticPr fontId="10" type="noConversion"/>
  </si>
  <si>
    <t>강릉시</t>
    <phoneticPr fontId="10" type="noConversion"/>
  </si>
  <si>
    <t>강릉아트센터</t>
    <phoneticPr fontId="10" type="noConversion"/>
  </si>
  <si>
    <t>강원도 강릉시 종합운동장길 84(교동)</t>
    <phoneticPr fontId="10" type="noConversion"/>
  </si>
  <si>
    <t>033-660-6800</t>
    <phoneticPr fontId="10" type="noConversion"/>
  </si>
  <si>
    <t>www.gn.go.kr/artscenter</t>
    <phoneticPr fontId="10" type="noConversion"/>
  </si>
  <si>
    <t>강릉단오제전수교육관</t>
    <phoneticPr fontId="10" type="noConversion"/>
  </si>
  <si>
    <t>강원도 강릉시 단오장길 1</t>
    <phoneticPr fontId="10" type="noConversion"/>
  </si>
  <si>
    <t>033-660-3940~4</t>
    <phoneticPr fontId="10" type="noConversion"/>
  </si>
  <si>
    <t>www.gn.go.kr/dano/</t>
    <phoneticPr fontId="10" type="noConversion"/>
  </si>
  <si>
    <t>동해시</t>
    <phoneticPr fontId="10" type="noConversion"/>
  </si>
  <si>
    <t>동해문화예술회관</t>
    <phoneticPr fontId="10" type="noConversion"/>
  </si>
  <si>
    <t>033-530-2115</t>
    <phoneticPr fontId="10" type="noConversion"/>
  </si>
  <si>
    <t>태백시</t>
    <phoneticPr fontId="10" type="noConversion"/>
  </si>
  <si>
    <t>태백문화예술회관</t>
    <phoneticPr fontId="10" type="noConversion"/>
  </si>
  <si>
    <t>강원도 태백시 고원로 203</t>
    <phoneticPr fontId="10" type="noConversion"/>
  </si>
  <si>
    <t>033-550-2781</t>
    <phoneticPr fontId="10" type="noConversion"/>
  </si>
  <si>
    <t>속초시</t>
    <phoneticPr fontId="10" type="noConversion"/>
  </si>
  <si>
    <t>속초문화예술회관</t>
    <phoneticPr fontId="10" type="noConversion"/>
  </si>
  <si>
    <t>강원도 속초시 번영로155</t>
    <phoneticPr fontId="10" type="noConversion"/>
  </si>
  <si>
    <t>033-639-2560</t>
    <phoneticPr fontId="10" type="noConversion"/>
  </si>
  <si>
    <t>http://www.sokcho.go.kr/culture</t>
    <phoneticPr fontId="10" type="noConversion"/>
  </si>
  <si>
    <t>삼척시</t>
    <phoneticPr fontId="10" type="noConversion"/>
  </si>
  <si>
    <t>삼척문화예술회관</t>
    <phoneticPr fontId="10" type="noConversion"/>
  </si>
  <si>
    <t>강원도 삼척시 엑스포로 45</t>
    <phoneticPr fontId="10" type="noConversion"/>
  </si>
  <si>
    <t>033-572-1331</t>
    <phoneticPr fontId="10" type="noConversion"/>
  </si>
  <si>
    <t>홍천군</t>
    <phoneticPr fontId="10" type="noConversion"/>
  </si>
  <si>
    <t>홍천문화예술회관</t>
    <phoneticPr fontId="10" type="noConversion"/>
  </si>
  <si>
    <t>강원도 홍천군 홍천읍 설악로 1792</t>
    <phoneticPr fontId="10" type="noConversion"/>
  </si>
  <si>
    <t>033-439-5800</t>
    <phoneticPr fontId="10" type="noConversion"/>
  </si>
  <si>
    <t>(재)홍천문화재단</t>
    <phoneticPr fontId="10" type="noConversion"/>
  </si>
  <si>
    <t>https://www.hccf.or.kr/</t>
    <phoneticPr fontId="10" type="noConversion"/>
  </si>
  <si>
    <t>횡성군</t>
    <phoneticPr fontId="10" type="noConversion"/>
  </si>
  <si>
    <t>횡성문화예술회관</t>
    <phoneticPr fontId="10" type="noConversion"/>
  </si>
  <si>
    <t>강원도 횡성군 횡성읍 문예로 75</t>
    <phoneticPr fontId="10" type="noConversion"/>
  </si>
  <si>
    <t>033-340-5972</t>
    <phoneticPr fontId="10" type="noConversion"/>
  </si>
  <si>
    <t>영월문화예술회관</t>
    <phoneticPr fontId="10" type="noConversion"/>
  </si>
  <si>
    <t>강원도 영월군 영월읍 단종로24</t>
    <phoneticPr fontId="10" type="noConversion"/>
  </si>
  <si>
    <t>033-375-6353</t>
    <phoneticPr fontId="10" type="noConversion"/>
  </si>
  <si>
    <t>영월문화재단</t>
    <phoneticPr fontId="10" type="noConversion"/>
  </si>
  <si>
    <t>www.ywcf.or.kr</t>
    <phoneticPr fontId="10" type="noConversion"/>
  </si>
  <si>
    <t>평창군</t>
    <phoneticPr fontId="10" type="noConversion"/>
  </si>
  <si>
    <t>평창문화예술회관</t>
    <phoneticPr fontId="10" type="noConversion"/>
  </si>
  <si>
    <t>강원도 평창군 평창읍 문화예술길 51</t>
    <phoneticPr fontId="10" type="noConversion"/>
  </si>
  <si>
    <t>033-330-2171</t>
    <phoneticPr fontId="10" type="noConversion"/>
  </si>
  <si>
    <t>강원도 정선군 정선읍 애산로 51</t>
  </si>
  <si>
    <t>재단법인 
정선아리랑문화재단</t>
    <phoneticPr fontId="10" type="noConversion"/>
  </si>
  <si>
    <t>철원군</t>
    <phoneticPr fontId="10" type="noConversion"/>
  </si>
  <si>
    <t>화강문화센터</t>
    <phoneticPr fontId="10" type="noConversion"/>
  </si>
  <si>
    <t>강원도 철원군 서면 약수로 3</t>
    <phoneticPr fontId="10" type="noConversion"/>
  </si>
  <si>
    <t>033-450-5519</t>
    <phoneticPr fontId="10" type="noConversion"/>
  </si>
  <si>
    <t>https://hwagang.or.kr</t>
    <phoneticPr fontId="10" type="noConversion"/>
  </si>
  <si>
    <t>화천군</t>
    <phoneticPr fontId="10" type="noConversion"/>
  </si>
  <si>
    <t>화천문화예술회관</t>
    <phoneticPr fontId="10" type="noConversion"/>
  </si>
  <si>
    <t>강원도 화천군 화천읍 상승로 91</t>
    <phoneticPr fontId="10" type="noConversion"/>
  </si>
  <si>
    <t>033-440-2074</t>
    <phoneticPr fontId="10" type="noConversion"/>
  </si>
  <si>
    <t>양구문화복지센터</t>
    <phoneticPr fontId="10" type="noConversion"/>
  </si>
  <si>
    <t>강원도 양구군 양구읍 비봉로73번길 52</t>
    <phoneticPr fontId="10" type="noConversion"/>
  </si>
  <si>
    <t>033-480-2241</t>
    <phoneticPr fontId="10" type="noConversion"/>
  </si>
  <si>
    <t>양구문예회관</t>
    <phoneticPr fontId="10" type="noConversion"/>
  </si>
  <si>
    <t>강원도 양구군 양구읍 비봉로73번길 52-1</t>
    <phoneticPr fontId="10" type="noConversion"/>
  </si>
  <si>
    <t>인제군</t>
    <phoneticPr fontId="10" type="noConversion"/>
  </si>
  <si>
    <t>하늘내린센터</t>
    <phoneticPr fontId="10" type="noConversion"/>
  </si>
  <si>
    <t>강원도 인제군 인제읍 비봉로 44번길 100</t>
    <phoneticPr fontId="10" type="noConversion"/>
  </si>
  <si>
    <t>033-460-8951</t>
    <phoneticPr fontId="10" type="noConversion"/>
  </si>
  <si>
    <t>인제군문화재단</t>
    <phoneticPr fontId="10" type="noConversion"/>
  </si>
  <si>
    <t>www.injeart.or.kr</t>
    <phoneticPr fontId="10" type="noConversion"/>
  </si>
  <si>
    <t>고성군</t>
    <phoneticPr fontId="10" type="noConversion"/>
  </si>
  <si>
    <t>고성군문화복지센터</t>
    <phoneticPr fontId="10" type="noConversion"/>
  </si>
  <si>
    <t>강원도 고성군 거진읍 자산천로 240</t>
    <phoneticPr fontId="10" type="noConversion"/>
  </si>
  <si>
    <t>033-680-3366</t>
    <phoneticPr fontId="10" type="noConversion"/>
  </si>
  <si>
    <t>양양군</t>
    <phoneticPr fontId="10" type="noConversion"/>
  </si>
  <si>
    <t>양양군문화복지회관</t>
    <phoneticPr fontId="10" type="noConversion"/>
  </si>
  <si>
    <t>강원도 양양군 양양읍 일출로 540</t>
    <phoneticPr fontId="10" type="noConversion"/>
  </si>
  <si>
    <t>033-670-2859</t>
    <phoneticPr fontId="10" type="noConversion"/>
  </si>
  <si>
    <t>청주예술의전당</t>
    <phoneticPr fontId="10" type="noConversion"/>
  </si>
  <si>
    <t>충청북도 청주시 서원구 흥덕로 69</t>
    <phoneticPr fontId="10" type="noConversion"/>
  </si>
  <si>
    <t>043-201-2302</t>
    <phoneticPr fontId="10" type="noConversion"/>
  </si>
  <si>
    <t>청주아트홀</t>
    <phoneticPr fontId="10" type="noConversion"/>
  </si>
  <si>
    <t>충청북도 청주시 서원구 예체로 118-1</t>
    <phoneticPr fontId="10" type="noConversion"/>
  </si>
  <si>
    <t>충주문화회관</t>
    <phoneticPr fontId="10" type="noConversion"/>
  </si>
  <si>
    <t>043-850-3911</t>
    <phoneticPr fontId="10" type="noConversion"/>
  </si>
  <si>
    <t>제천시</t>
    <phoneticPr fontId="10" type="noConversion"/>
  </si>
  <si>
    <t>제천시문화회관</t>
    <phoneticPr fontId="10" type="noConversion"/>
  </si>
  <si>
    <t>충청북도 제천시 의림대로6길 32</t>
    <phoneticPr fontId="10" type="noConversion"/>
  </si>
  <si>
    <t>043-641-5552</t>
    <phoneticPr fontId="10" type="noConversion"/>
  </si>
  <si>
    <t>제천시 시설관리사업소</t>
    <phoneticPr fontId="10" type="noConversion"/>
  </si>
  <si>
    <t>http://www.jecheon.go.kr</t>
    <phoneticPr fontId="10" type="noConversion"/>
  </si>
  <si>
    <t>보은군</t>
    <phoneticPr fontId="10" type="noConversion"/>
  </si>
  <si>
    <t>보은문화예술회관</t>
    <phoneticPr fontId="10" type="noConversion"/>
  </si>
  <si>
    <t>충청북도 보은군 보은읍 뱃들로 54</t>
    <phoneticPr fontId="10" type="noConversion"/>
  </si>
  <si>
    <t>043-540-3755</t>
    <phoneticPr fontId="10" type="noConversion"/>
  </si>
  <si>
    <t>1994.10.25</t>
    <phoneticPr fontId="10" type="noConversion"/>
  </si>
  <si>
    <t>증평군</t>
    <phoneticPr fontId="10" type="noConversion"/>
  </si>
  <si>
    <t>증평문화회관</t>
    <phoneticPr fontId="10" type="noConversion"/>
  </si>
  <si>
    <t>충청북도 증평군 증평읍 삼보로 28</t>
    <phoneticPr fontId="10" type="noConversion"/>
  </si>
  <si>
    <t>043-835-4763</t>
    <phoneticPr fontId="10" type="noConversion"/>
  </si>
  <si>
    <t>www.jp.go.kr</t>
    <phoneticPr fontId="10" type="noConversion"/>
  </si>
  <si>
    <t>1992.11.07</t>
    <phoneticPr fontId="10" type="noConversion"/>
  </si>
  <si>
    <t>진천군</t>
    <phoneticPr fontId="10" type="noConversion"/>
  </si>
  <si>
    <t>화랑관</t>
    <phoneticPr fontId="10" type="noConversion"/>
  </si>
  <si>
    <t>충청북도 진천군 진천읍 문화로 69-4</t>
    <phoneticPr fontId="10" type="noConversion"/>
  </si>
  <si>
    <t>043-539-7692</t>
    <phoneticPr fontId="10" type="noConversion"/>
  </si>
  <si>
    <t>진천군 시설관리사업소</t>
    <phoneticPr fontId="10" type="noConversion"/>
  </si>
  <si>
    <t>단양군</t>
    <phoneticPr fontId="10" type="noConversion"/>
  </si>
  <si>
    <t>충남</t>
    <phoneticPr fontId="10" type="noConversion"/>
  </si>
  <si>
    <t>충청남도 천안시 동남구 신부2길 12 (신부동)</t>
    <phoneticPr fontId="10" type="noConversion"/>
  </si>
  <si>
    <t>천안시</t>
    <phoneticPr fontId="10" type="noConversion"/>
  </si>
  <si>
    <t>(재)천안문화재단</t>
    <phoneticPr fontId="10" type="noConversion"/>
  </si>
  <si>
    <t>충청남도 천안시 성환읍 성진로 15</t>
    <phoneticPr fontId="10" type="noConversion"/>
  </si>
  <si>
    <t>041-521-3745</t>
    <phoneticPr fontId="10" type="noConversion"/>
  </si>
  <si>
    <t>http://www.cheonan.go.kr/women.do</t>
    <phoneticPr fontId="10" type="noConversion"/>
  </si>
  <si>
    <t>공주시</t>
    <phoneticPr fontId="10" type="noConversion"/>
  </si>
  <si>
    <t>공주문예회관</t>
    <phoneticPr fontId="10" type="noConversion"/>
  </si>
  <si>
    <t>충청남도 공주시 고마나루길 5</t>
    <phoneticPr fontId="10" type="noConversion"/>
  </si>
  <si>
    <t>041-840-2203</t>
    <phoneticPr fontId="10" type="noConversion"/>
  </si>
  <si>
    <t>http://acc.gongju.go.kr</t>
    <phoneticPr fontId="10" type="noConversion"/>
  </si>
  <si>
    <t>보령시</t>
    <phoneticPr fontId="10" type="noConversion"/>
  </si>
  <si>
    <t>보령문화예술회관</t>
    <phoneticPr fontId="10" type="noConversion"/>
  </si>
  <si>
    <t>충청남도 보령시 성주산로 101</t>
    <phoneticPr fontId="10" type="noConversion"/>
  </si>
  <si>
    <t>041-930-3422</t>
    <phoneticPr fontId="10" type="noConversion"/>
  </si>
  <si>
    <t>http://www.brcn.go.kr/art.do</t>
    <phoneticPr fontId="10" type="noConversion"/>
  </si>
  <si>
    <t>아산시</t>
    <phoneticPr fontId="10" type="noConversion"/>
  </si>
  <si>
    <t>아산시평생학습관</t>
    <phoneticPr fontId="10" type="noConversion"/>
  </si>
  <si>
    <t>충청남도 아산시 남부로 92(용화동)</t>
    <phoneticPr fontId="10" type="noConversion"/>
  </si>
  <si>
    <t>041-537-3902</t>
    <phoneticPr fontId="10" type="noConversion"/>
  </si>
  <si>
    <t>https://life.asan.go.kr/_kor/index.asp</t>
    <phoneticPr fontId="10" type="noConversion"/>
  </si>
  <si>
    <t>서산시</t>
    <phoneticPr fontId="10" type="noConversion"/>
  </si>
  <si>
    <t>서산시문화회관</t>
    <phoneticPr fontId="10" type="noConversion"/>
  </si>
  <si>
    <t>충청남도 서산시 문화로 52</t>
    <phoneticPr fontId="10" type="noConversion"/>
  </si>
  <si>
    <t>041-661-8023</t>
    <phoneticPr fontId="10" type="noConversion"/>
  </si>
  <si>
    <t>논산시</t>
    <phoneticPr fontId="10" type="noConversion"/>
  </si>
  <si>
    <t>논산문화예술회관</t>
    <phoneticPr fontId="10" type="noConversion"/>
  </si>
  <si>
    <t>충청남도 논산시 시민로 270</t>
    <phoneticPr fontId="10" type="noConversion"/>
  </si>
  <si>
    <t>041-746-5950</t>
    <phoneticPr fontId="10" type="noConversion"/>
  </si>
  <si>
    <t>http://www.nonsan.go.kr/arthall/</t>
    <phoneticPr fontId="10" type="noConversion"/>
  </si>
  <si>
    <t>계룡시</t>
    <phoneticPr fontId="10" type="noConversion"/>
  </si>
  <si>
    <t>계룡문화예술의전당</t>
    <phoneticPr fontId="10" type="noConversion"/>
  </si>
  <si>
    <t>충청남도 계룡시 엄사면 문화1로 13</t>
    <phoneticPr fontId="10" type="noConversion"/>
  </si>
  <si>
    <t>042-840-3707</t>
    <phoneticPr fontId="10" type="noConversion"/>
  </si>
  <si>
    <t>http://www.gyeryong.go.kr/ac/</t>
    <phoneticPr fontId="10" type="noConversion"/>
  </si>
  <si>
    <t>당진시</t>
    <phoneticPr fontId="10" type="noConversion"/>
  </si>
  <si>
    <t>당진문예의전당</t>
    <phoneticPr fontId="10" type="noConversion"/>
  </si>
  <si>
    <t>충청남도 당진시 무수동2길 25-21</t>
    <phoneticPr fontId="10" type="noConversion"/>
  </si>
  <si>
    <t>041-350-2903</t>
    <phoneticPr fontId="10" type="noConversion"/>
  </si>
  <si>
    <t>(재)당진문화재단</t>
    <phoneticPr fontId="10" type="noConversion"/>
  </si>
  <si>
    <t>http://www.dangjinart.kr</t>
    <phoneticPr fontId="10" type="noConversion"/>
  </si>
  <si>
    <t>금산군</t>
    <phoneticPr fontId="10" type="noConversion"/>
  </si>
  <si>
    <t>금산다락원</t>
    <phoneticPr fontId="10" type="noConversion"/>
  </si>
  <si>
    <t>충청남도 금산군 금산읍 금산로 1559</t>
    <phoneticPr fontId="10" type="noConversion"/>
  </si>
  <si>
    <t>041-750-4425</t>
    <phoneticPr fontId="10" type="noConversion"/>
  </si>
  <si>
    <t>http://www.geumsan.go.kr/daragwon</t>
    <phoneticPr fontId="10" type="noConversion"/>
  </si>
  <si>
    <t>041-830-2926</t>
    <phoneticPr fontId="10" type="noConversion"/>
  </si>
  <si>
    <t>http://www.buyeo.go.kr/</t>
    <phoneticPr fontId="10" type="noConversion"/>
  </si>
  <si>
    <t>서천군</t>
    <phoneticPr fontId="10" type="noConversion"/>
  </si>
  <si>
    <t>서천문예의전당</t>
    <phoneticPr fontId="10" type="noConversion"/>
  </si>
  <si>
    <t>충청남도 서천군 서천읍 서천로14번길 20</t>
    <phoneticPr fontId="10" type="noConversion"/>
  </si>
  <si>
    <t>041-950-4227</t>
    <phoneticPr fontId="10" type="noConversion"/>
  </si>
  <si>
    <t>http://www.seocheon.go.kr</t>
    <phoneticPr fontId="10" type="noConversion"/>
  </si>
  <si>
    <t>청양군</t>
    <phoneticPr fontId="10" type="noConversion"/>
  </si>
  <si>
    <t>청양문화예술회관</t>
    <phoneticPr fontId="10" type="noConversion"/>
  </si>
  <si>
    <t>충청남도 청양군 청양읍 문화예술로 187</t>
    <phoneticPr fontId="10" type="noConversion"/>
  </si>
  <si>
    <t>041-940-293</t>
    <phoneticPr fontId="10" type="noConversion"/>
  </si>
  <si>
    <t>http://www.cheongyang.go.kr</t>
    <phoneticPr fontId="10" type="noConversion"/>
  </si>
  <si>
    <t>2006.10.25</t>
    <phoneticPr fontId="10" type="noConversion"/>
  </si>
  <si>
    <t>충청남도 홍성군 홍성읍 내포로 164</t>
    <phoneticPr fontId="10" type="noConversion"/>
  </si>
  <si>
    <t>041-634-0021</t>
    <phoneticPr fontId="10" type="noConversion"/>
  </si>
  <si>
    <t>http://www.art.hongseong.go.kr</t>
    <phoneticPr fontId="10" type="noConversion"/>
  </si>
  <si>
    <t>예산군</t>
    <phoneticPr fontId="10" type="noConversion"/>
  </si>
  <si>
    <t>예산군문예회관</t>
    <phoneticPr fontId="10" type="noConversion"/>
  </si>
  <si>
    <t>충청남도 예산군 예산읍 아리랑로 185-14</t>
    <phoneticPr fontId="10" type="noConversion"/>
  </si>
  <si>
    <t>041-339-8212</t>
    <phoneticPr fontId="10" type="noConversion"/>
  </si>
  <si>
    <t>http://www.yesan.go.kr</t>
    <phoneticPr fontId="10" type="noConversion"/>
  </si>
  <si>
    <t>1993.10.16</t>
    <phoneticPr fontId="10" type="noConversion"/>
  </si>
  <si>
    <t>충청남도 문화예술회관</t>
    <phoneticPr fontId="10" type="noConversion"/>
  </si>
  <si>
    <t>충청남도 예산군 삽교읍 도청대로 600</t>
    <phoneticPr fontId="10" type="noConversion"/>
  </si>
  <si>
    <t>041-635-3820</t>
    <phoneticPr fontId="10" type="noConversion"/>
  </si>
  <si>
    <t>충청남도</t>
    <phoneticPr fontId="10" type="noConversion"/>
  </si>
  <si>
    <t>http://art.chungnam.net</t>
    <phoneticPr fontId="10" type="noConversion"/>
  </si>
  <si>
    <t>태안군</t>
    <phoneticPr fontId="10" type="noConversion"/>
  </si>
  <si>
    <t>태안군문화예술회관</t>
    <phoneticPr fontId="10" type="noConversion"/>
  </si>
  <si>
    <t>충청남도 태안군 태안읍 백화로 200</t>
    <phoneticPr fontId="10" type="noConversion"/>
  </si>
  <si>
    <t>041-670-2258</t>
    <phoneticPr fontId="10" type="noConversion"/>
  </si>
  <si>
    <t>전라북도 전주시 덕진구 소리로 31</t>
    <phoneticPr fontId="10" type="noConversion"/>
  </si>
  <si>
    <t>전라북도 전주시 덕진구 팔달로 161</t>
    <phoneticPr fontId="10" type="noConversion"/>
  </si>
  <si>
    <t>www.jbct.or.kr</t>
  </si>
  <si>
    <t>전라북도 전주시 완산구 전주천동로 20</t>
    <phoneticPr fontId="10" type="noConversion"/>
  </si>
  <si>
    <t>전라북도 군산시 백토로 203</t>
    <phoneticPr fontId="10" type="noConversion"/>
  </si>
  <si>
    <t>063-454-5528</t>
    <phoneticPr fontId="10" type="noConversion"/>
  </si>
  <si>
    <t>익산시</t>
    <phoneticPr fontId="10" type="noConversion"/>
  </si>
  <si>
    <t>익산예술의전당</t>
    <phoneticPr fontId="10" type="noConversion"/>
  </si>
  <si>
    <t>전라북도 익산시 동서로 490</t>
    <phoneticPr fontId="10" type="noConversion"/>
  </si>
  <si>
    <t>063-859-3315</t>
    <phoneticPr fontId="10" type="noConversion"/>
  </si>
  <si>
    <t>2015.04.22</t>
    <phoneticPr fontId="10" type="noConversion"/>
  </si>
  <si>
    <t>솜리문화예술회관</t>
    <phoneticPr fontId="10" type="noConversion"/>
  </si>
  <si>
    <t>전라북도 익산시 선화1로 106</t>
    <phoneticPr fontId="10" type="noConversion"/>
  </si>
  <si>
    <t>063-859-3758</t>
    <phoneticPr fontId="10" type="noConversion"/>
  </si>
  <si>
    <t>1996.11.29</t>
    <phoneticPr fontId="10" type="noConversion"/>
  </si>
  <si>
    <t>정읍시</t>
    <phoneticPr fontId="10" type="noConversion"/>
  </si>
  <si>
    <t>정읍사예술회관</t>
    <phoneticPr fontId="10" type="noConversion"/>
  </si>
  <si>
    <t>전라북도 정읍시 시기4길 13</t>
    <phoneticPr fontId="10" type="noConversion"/>
  </si>
  <si>
    <t>063-539-6424</t>
    <phoneticPr fontId="10" type="noConversion"/>
  </si>
  <si>
    <t>정읍시청</t>
    <phoneticPr fontId="10" type="noConversion"/>
  </si>
  <si>
    <t>1992.09.15</t>
    <phoneticPr fontId="10" type="noConversion"/>
  </si>
  <si>
    <t>연지아트홀</t>
    <phoneticPr fontId="10" type="noConversion"/>
  </si>
  <si>
    <t>전라북도 정읍시 중앙로 73</t>
    <phoneticPr fontId="10" type="noConversion"/>
  </si>
  <si>
    <t>063-539-7874</t>
    <phoneticPr fontId="10" type="noConversion"/>
  </si>
  <si>
    <t>2017.07.21</t>
    <phoneticPr fontId="10" type="noConversion"/>
  </si>
  <si>
    <t>남원시</t>
    <phoneticPr fontId="10" type="noConversion"/>
  </si>
  <si>
    <t>춘향문화예술회관</t>
    <phoneticPr fontId="10" type="noConversion"/>
  </si>
  <si>
    <t>전라북도 남원시 양림길43</t>
    <phoneticPr fontId="10" type="noConversion"/>
  </si>
  <si>
    <t>063-620-5724</t>
    <phoneticPr fontId="10" type="noConversion"/>
  </si>
  <si>
    <t>1995.05.06</t>
    <phoneticPr fontId="10" type="noConversion"/>
  </si>
  <si>
    <t>김제시</t>
    <phoneticPr fontId="10" type="noConversion"/>
  </si>
  <si>
    <t>김제문화예술회관</t>
    <phoneticPr fontId="10" type="noConversion"/>
  </si>
  <si>
    <t>전라북도 김제시 성산길20</t>
    <phoneticPr fontId="10" type="noConversion"/>
  </si>
  <si>
    <t>063-540-4171</t>
    <phoneticPr fontId="10" type="noConversion"/>
  </si>
  <si>
    <t>https://www.gimje.go.kr/art/index.gimje</t>
    <phoneticPr fontId="10" type="noConversion"/>
  </si>
  <si>
    <t>완주문화예술회관</t>
    <phoneticPr fontId="10" type="noConversion"/>
  </si>
  <si>
    <t>전라북도 완주군 용진면 지암로 61</t>
    <phoneticPr fontId="10" type="noConversion"/>
  </si>
  <si>
    <t>완주군</t>
    <phoneticPr fontId="10" type="noConversion"/>
  </si>
  <si>
    <t xml:space="preserve"> 2012.05.04 </t>
    <phoneticPr fontId="10" type="noConversion"/>
  </si>
  <si>
    <t>향토예술문화회관</t>
    <phoneticPr fontId="10" type="noConversion"/>
  </si>
  <si>
    <t>전라북도 완주군 삼례읍 삼봉로 215</t>
    <phoneticPr fontId="10" type="noConversion"/>
  </si>
  <si>
    <t>063-291-7245</t>
    <phoneticPr fontId="10" type="noConversion"/>
  </si>
  <si>
    <t>완주문화재단</t>
    <phoneticPr fontId="10" type="noConversion"/>
  </si>
  <si>
    <t>culture.wanju.go.kr</t>
    <phoneticPr fontId="10" type="noConversion"/>
  </si>
  <si>
    <t>전라북도 장수군 한누리로 393</t>
    <phoneticPr fontId="10" type="noConversion"/>
  </si>
  <si>
    <t>장수군</t>
    <phoneticPr fontId="10" type="noConversion"/>
  </si>
  <si>
    <t>http://www.jangsu.go.kr</t>
    <phoneticPr fontId="10" type="noConversion"/>
  </si>
  <si>
    <t>2007.10.04</t>
    <phoneticPr fontId="10" type="noConversion"/>
  </si>
  <si>
    <t>순창군</t>
    <phoneticPr fontId="10" type="noConversion"/>
  </si>
  <si>
    <t>향토회관</t>
    <phoneticPr fontId="10" type="noConversion"/>
  </si>
  <si>
    <t>전라북도 순창군 순창읍 장류로 407-11</t>
    <phoneticPr fontId="10" type="noConversion"/>
  </si>
  <si>
    <t>063-650-1636</t>
    <phoneticPr fontId="10" type="noConversion"/>
  </si>
  <si>
    <t>순창군청</t>
    <phoneticPr fontId="10" type="noConversion"/>
  </si>
  <si>
    <t>고창군</t>
    <phoneticPr fontId="10" type="noConversion"/>
  </si>
  <si>
    <t>고창문화의전당</t>
    <phoneticPr fontId="10" type="noConversion"/>
  </si>
  <si>
    <t>전라북도 고창군 고창읍 모양성로 11</t>
    <phoneticPr fontId="10" type="noConversion"/>
  </si>
  <si>
    <t>063-560-8041</t>
    <phoneticPr fontId="10" type="noConversion"/>
  </si>
  <si>
    <t>http://www.gochang.go.kr/art</t>
    <phoneticPr fontId="10" type="noConversion"/>
  </si>
  <si>
    <t>2008.12.05</t>
    <phoneticPr fontId="10" type="noConversion"/>
  </si>
  <si>
    <t>부안예술회관</t>
    <phoneticPr fontId="10" type="noConversion"/>
  </si>
  <si>
    <t>전라북도 부안군 부안읍 예술회관길11</t>
    <phoneticPr fontId="10" type="noConversion"/>
  </si>
  <si>
    <t>063-580-3929</t>
    <phoneticPr fontId="10" type="noConversion"/>
  </si>
  <si>
    <t>www.buan.go.kr</t>
    <phoneticPr fontId="10" type="noConversion"/>
  </si>
  <si>
    <t>2002.02.10</t>
    <phoneticPr fontId="10" type="noConversion"/>
  </si>
  <si>
    <t>전라남도 목포시 남농로 102</t>
    <phoneticPr fontId="10" type="noConversion"/>
  </si>
  <si>
    <t>전라남도 목포시 부주로 312</t>
    <phoneticPr fontId="10" type="noConversion"/>
  </si>
  <si>
    <t>여수시민회관</t>
    <phoneticPr fontId="10" type="noConversion"/>
  </si>
  <si>
    <t>전라남도 여수시 좌수영로 69</t>
    <phoneticPr fontId="10" type="noConversion"/>
  </si>
  <si>
    <t>전라남도 여수시 예울마루로 100</t>
    <phoneticPr fontId="10" type="noConversion"/>
  </si>
  <si>
    <t>전라남도 순천시 삼산로 16</t>
    <phoneticPr fontId="10" type="noConversion"/>
  </si>
  <si>
    <t>1993.04.03</t>
    <phoneticPr fontId="24" type="noConversion"/>
  </si>
  <si>
    <t>전라남도 나주시 예향로 4137</t>
    <phoneticPr fontId="10" type="noConversion"/>
  </si>
  <si>
    <t>전라남도 광양시 광양읍 향교길 9-30</t>
    <phoneticPr fontId="10" type="noConversion"/>
  </si>
  <si>
    <t>곡성군</t>
    <phoneticPr fontId="10" type="noConversion"/>
  </si>
  <si>
    <t>곡성레저문화센터</t>
    <phoneticPr fontId="10" type="noConversion"/>
  </si>
  <si>
    <t>전라남도 곡성군 곡성읍 곡성로 855</t>
    <phoneticPr fontId="10" type="noConversion"/>
  </si>
  <si>
    <t>061-360-8468</t>
    <phoneticPr fontId="10" type="noConversion"/>
  </si>
  <si>
    <t>구례군</t>
    <phoneticPr fontId="10" type="noConversion"/>
  </si>
  <si>
    <t>구례문화예술회관</t>
    <phoneticPr fontId="10" type="noConversion"/>
  </si>
  <si>
    <t>전라남도 구례군 구례읍 양정2길 11</t>
    <phoneticPr fontId="10" type="noConversion"/>
  </si>
  <si>
    <t>061-780-2181</t>
    <phoneticPr fontId="10" type="noConversion"/>
  </si>
  <si>
    <t>전라남도 고흥군 고흥읍 고흥로1892-67</t>
    <phoneticPr fontId="10" type="noConversion"/>
  </si>
  <si>
    <t>보성군</t>
    <phoneticPr fontId="10" type="noConversion"/>
  </si>
  <si>
    <t>장흥군</t>
    <phoneticPr fontId="10" type="noConversion"/>
  </si>
  <si>
    <t>장흥문화예술회관</t>
    <phoneticPr fontId="10" type="noConversion"/>
  </si>
  <si>
    <t>전라남도 장흥군 장흥읍 읍성로 96</t>
    <phoneticPr fontId="10" type="noConversion"/>
  </si>
  <si>
    <t>061-860-5802</t>
    <phoneticPr fontId="10" type="noConversion"/>
  </si>
  <si>
    <t xml:space="preserve"> http://art.jangheung.go.kr/ </t>
    <phoneticPr fontId="10" type="noConversion"/>
  </si>
  <si>
    <t>2004.05.01</t>
    <phoneticPr fontId="10" type="noConversion"/>
  </si>
  <si>
    <t>전라남도 해남군 해남읍 군청길 4</t>
    <phoneticPr fontId="10" type="noConversion"/>
  </si>
  <si>
    <t>전라남도 영광군 영광읍 천년로 13길 2-34</t>
    <phoneticPr fontId="10" type="noConversion"/>
  </si>
  <si>
    <t>전라남도 장성군 장성읍 문화로 110</t>
    <phoneticPr fontId="10" type="noConversion"/>
  </si>
  <si>
    <t>완도군</t>
    <phoneticPr fontId="10" type="noConversion"/>
  </si>
  <si>
    <t>전라남도 완도군 완도읍 개포로159번길 55</t>
    <phoneticPr fontId="10" type="noConversion"/>
  </si>
  <si>
    <t>061-550-5464</t>
    <phoneticPr fontId="10" type="noConversion"/>
  </si>
  <si>
    <t>진도군</t>
    <phoneticPr fontId="10" type="noConversion"/>
  </si>
  <si>
    <t>진도향토문화회관</t>
    <phoneticPr fontId="10" type="noConversion"/>
  </si>
  <si>
    <t>전라남도 진도군 진도읍 진도대로7197</t>
    <phoneticPr fontId="10" type="noConversion"/>
  </si>
  <si>
    <t>061-540-6258</t>
    <phoneticPr fontId="10" type="noConversion"/>
  </si>
  <si>
    <t>전라남도</t>
  </si>
  <si>
    <t xml:space="preserve"> 남도소리울림터</t>
    <phoneticPr fontId="10" type="noConversion"/>
  </si>
  <si>
    <t xml:space="preserve"> 061-981-0281 </t>
    <phoneticPr fontId="10" type="noConversion"/>
  </si>
  <si>
    <t>경북</t>
    <phoneticPr fontId="10" type="noConversion"/>
  </si>
  <si>
    <t>경상북도 포항시 남구 희망대로 850</t>
    <phoneticPr fontId="10" type="noConversion"/>
  </si>
  <si>
    <t>포항 대잠홀</t>
    <phoneticPr fontId="10" type="noConversion"/>
  </si>
  <si>
    <t>경상북도 포항시 남구 시청로 1</t>
    <phoneticPr fontId="10" type="noConversion"/>
  </si>
  <si>
    <t>경상북도 포항시 북구 서동로 83</t>
    <phoneticPr fontId="10" type="noConversion"/>
  </si>
  <si>
    <t>054-289-7941</t>
    <phoneticPr fontId="10" type="noConversion"/>
  </si>
  <si>
    <t>경주시</t>
    <phoneticPr fontId="10" type="noConversion"/>
  </si>
  <si>
    <t>경상북도 경주시 알천북로1 경주예술의전당</t>
    <phoneticPr fontId="10" type="noConversion"/>
  </si>
  <si>
    <t>1588-4925</t>
    <phoneticPr fontId="10" type="noConversion"/>
  </si>
  <si>
    <t>2010.08.12</t>
    <phoneticPr fontId="10" type="noConversion"/>
  </si>
  <si>
    <t>경상북도 경주시 금성로 236</t>
    <phoneticPr fontId="10" type="noConversion"/>
  </si>
  <si>
    <t>054-779-8930</t>
    <phoneticPr fontId="10" type="noConversion"/>
  </si>
  <si>
    <t>경주시</t>
    <phoneticPr fontId="10" type="noConversion"/>
  </si>
  <si>
    <t>1979.05.21</t>
    <phoneticPr fontId="10" type="noConversion"/>
  </si>
  <si>
    <t>김천시</t>
    <phoneticPr fontId="10" type="noConversion"/>
  </si>
  <si>
    <t>김천시문화예술회관</t>
    <phoneticPr fontId="10" type="noConversion"/>
  </si>
  <si>
    <t>경상북도 김천시 운동장길 3(삼락동)</t>
    <phoneticPr fontId="10" type="noConversion"/>
  </si>
  <si>
    <t>054-420-7822</t>
    <phoneticPr fontId="10" type="noConversion"/>
  </si>
  <si>
    <t>김천시</t>
    <phoneticPr fontId="10" type="noConversion"/>
  </si>
  <si>
    <t>김천시립문화회관</t>
    <phoneticPr fontId="10" type="noConversion"/>
  </si>
  <si>
    <t>경상북도 김천시 김천로 200(남산동)</t>
    <phoneticPr fontId="10" type="noConversion"/>
  </si>
  <si>
    <t>054-439-9487</t>
    <phoneticPr fontId="10" type="noConversion"/>
  </si>
  <si>
    <t>2015.11.20</t>
    <phoneticPr fontId="10" type="noConversion"/>
  </si>
  <si>
    <t>안동시</t>
    <phoneticPr fontId="10" type="noConversion"/>
  </si>
  <si>
    <t>안동문화예술의전당</t>
    <phoneticPr fontId="10" type="noConversion"/>
  </si>
  <si>
    <t>경상북도 안동시 축제장길 66</t>
    <phoneticPr fontId="10" type="noConversion"/>
  </si>
  <si>
    <t>054-840-3605</t>
    <phoneticPr fontId="10" type="noConversion"/>
  </si>
  <si>
    <t>안동시</t>
    <phoneticPr fontId="10" type="noConversion"/>
  </si>
  <si>
    <t>https://www.andong.go.kr/arts/main.do</t>
    <phoneticPr fontId="10" type="noConversion"/>
  </si>
  <si>
    <t>2010.09.17</t>
    <phoneticPr fontId="10" type="noConversion"/>
  </si>
  <si>
    <t>구미시</t>
    <phoneticPr fontId="10" type="noConversion"/>
  </si>
  <si>
    <t>구미문화예술회관</t>
    <phoneticPr fontId="10" type="noConversion"/>
  </si>
  <si>
    <t>경상북도 구미시 송정대로 89</t>
    <phoneticPr fontId="10" type="noConversion"/>
  </si>
  <si>
    <t>054-480-4554</t>
    <phoneticPr fontId="10" type="noConversion"/>
  </si>
  <si>
    <t>구미시</t>
    <phoneticPr fontId="10" type="noConversion"/>
  </si>
  <si>
    <t>https://www.gumi.go.kr/arts/main.do</t>
    <phoneticPr fontId="10" type="noConversion"/>
  </si>
  <si>
    <t>강동문화복지회관</t>
    <phoneticPr fontId="10" type="noConversion"/>
  </si>
  <si>
    <t>054-480-2990</t>
    <phoneticPr fontId="10" type="noConversion"/>
  </si>
  <si>
    <t>https://www.gumi.go.kr/artsgd/main.do</t>
    <phoneticPr fontId="10" type="noConversion"/>
  </si>
  <si>
    <t>영주시</t>
    <phoneticPr fontId="10" type="noConversion"/>
  </si>
  <si>
    <t>영주문화예술회관</t>
    <phoneticPr fontId="10" type="noConversion"/>
  </si>
  <si>
    <t>경상북도 영주시 가흥로 257(가흥동)</t>
    <phoneticPr fontId="10" type="noConversion"/>
  </si>
  <si>
    <t>054-639-5951</t>
    <phoneticPr fontId="10" type="noConversion"/>
  </si>
  <si>
    <t>영주시청</t>
    <phoneticPr fontId="10" type="noConversion"/>
  </si>
  <si>
    <t>https://www.yeongju.go.kr/art/index.do</t>
    <phoneticPr fontId="10" type="noConversion"/>
  </si>
  <si>
    <t>2012.05.04</t>
    <phoneticPr fontId="10" type="noConversion"/>
  </si>
  <si>
    <t>영주시민회관</t>
    <phoneticPr fontId="10" type="noConversion"/>
  </si>
  <si>
    <t>경상북도 영주시 선비로 213(영주동)</t>
    <phoneticPr fontId="10" type="noConversion"/>
  </si>
  <si>
    <t>054-634-3124</t>
    <phoneticPr fontId="10" type="noConversion"/>
  </si>
  <si>
    <t>영주문화원</t>
    <phoneticPr fontId="10" type="noConversion"/>
  </si>
  <si>
    <t>http://www.영주시민회관.kr/</t>
    <phoneticPr fontId="10" type="noConversion"/>
  </si>
  <si>
    <t>1984.04.02</t>
    <phoneticPr fontId="10" type="noConversion"/>
  </si>
  <si>
    <t>영천시</t>
    <phoneticPr fontId="10" type="noConversion"/>
  </si>
  <si>
    <t>영천시민회관</t>
    <phoneticPr fontId="10" type="noConversion"/>
  </si>
  <si>
    <t>경상북도 영천시 시청로 17</t>
    <phoneticPr fontId="10" type="noConversion"/>
  </si>
  <si>
    <t>054-330-6454</t>
    <phoneticPr fontId="10" type="noConversion"/>
  </si>
  <si>
    <t xml:space="preserve">http://ycac.yc.go.kr
</t>
    <phoneticPr fontId="10" type="noConversion"/>
  </si>
  <si>
    <t>상주시</t>
    <phoneticPr fontId="10" type="noConversion"/>
  </si>
  <si>
    <t>상주문화회관</t>
    <phoneticPr fontId="10" type="noConversion"/>
  </si>
  <si>
    <t>경상북도 상주시 상산로 235</t>
    <phoneticPr fontId="10" type="noConversion"/>
  </si>
  <si>
    <t>054-537-6215</t>
    <phoneticPr fontId="10" type="noConversion"/>
  </si>
  <si>
    <t>https://www.sangju.go.kr/culture/main.tc</t>
    <phoneticPr fontId="10" type="noConversion"/>
  </si>
  <si>
    <t>문경시</t>
    <phoneticPr fontId="10" type="noConversion"/>
  </si>
  <si>
    <t>문경문화예술회관</t>
    <phoneticPr fontId="10" type="noConversion"/>
  </si>
  <si>
    <t>경상북도 문경시 신흥로 85</t>
    <phoneticPr fontId="10" type="noConversion"/>
  </si>
  <si>
    <t>054-550-8949</t>
    <phoneticPr fontId="10" type="noConversion"/>
  </si>
  <si>
    <t>문경시</t>
    <phoneticPr fontId="10" type="noConversion"/>
  </si>
  <si>
    <t>https://www.gbmg.go.kr/portal/contents.do?mId=0602040101</t>
    <phoneticPr fontId="10" type="noConversion"/>
  </si>
  <si>
    <t>1993.09.02</t>
    <phoneticPr fontId="10" type="noConversion"/>
  </si>
  <si>
    <t>경산시민회관</t>
    <phoneticPr fontId="10" type="noConversion"/>
  </si>
  <si>
    <t>경상북도 경산시 계양로 28</t>
    <phoneticPr fontId="10" type="noConversion"/>
  </si>
  <si>
    <t>053-804-7245</t>
    <phoneticPr fontId="10" type="noConversion"/>
  </si>
  <si>
    <t>경산시</t>
    <phoneticPr fontId="10" type="noConversion"/>
  </si>
  <si>
    <t>https://www.gbgs.go.kr/special/civic/index.do</t>
    <phoneticPr fontId="10" type="noConversion"/>
  </si>
  <si>
    <t>1996.04.26</t>
    <phoneticPr fontId="10" type="noConversion"/>
  </si>
  <si>
    <t>의성군</t>
    <phoneticPr fontId="10" type="noConversion"/>
  </si>
  <si>
    <t>의성문화회관</t>
    <phoneticPr fontId="10" type="noConversion"/>
  </si>
  <si>
    <t>경상북도 의성군 의성읍 충효로 88</t>
    <phoneticPr fontId="10" type="noConversion"/>
  </si>
  <si>
    <t>054-830-6931</t>
    <phoneticPr fontId="10" type="noConversion"/>
  </si>
  <si>
    <t>2000.04.20</t>
    <phoneticPr fontId="10" type="noConversion"/>
  </si>
  <si>
    <t>청송군</t>
    <phoneticPr fontId="10" type="noConversion"/>
  </si>
  <si>
    <t>청송문화예술회관</t>
    <phoneticPr fontId="10" type="noConversion"/>
  </si>
  <si>
    <t>경상북도 청송군 청송읍 금월로 244-30</t>
    <phoneticPr fontId="10" type="noConversion"/>
  </si>
  <si>
    <t>054-870-6564</t>
    <phoneticPr fontId="10" type="noConversion"/>
  </si>
  <si>
    <t>www.cs.go.kr</t>
    <phoneticPr fontId="10" type="noConversion"/>
  </si>
  <si>
    <t>2013.07.13</t>
    <phoneticPr fontId="10" type="noConversion"/>
  </si>
  <si>
    <t>영양군</t>
    <phoneticPr fontId="2" type="noConversion"/>
  </si>
  <si>
    <t>영양군</t>
    <phoneticPr fontId="10" type="noConversion"/>
  </si>
  <si>
    <t>영양군 문화체육센터</t>
    <phoneticPr fontId="10" type="noConversion"/>
  </si>
  <si>
    <t>경상북도 영양군 영양읍 군민회관길50</t>
    <phoneticPr fontId="10" type="noConversion"/>
  </si>
  <si>
    <t>054-683-6077</t>
    <phoneticPr fontId="10" type="noConversion"/>
  </si>
  <si>
    <t>1997.05.29</t>
    <phoneticPr fontId="10" type="noConversion"/>
  </si>
  <si>
    <t>영덕군</t>
    <phoneticPr fontId="10" type="noConversion"/>
  </si>
  <si>
    <t>예주문화예술회관</t>
    <phoneticPr fontId="10" type="noConversion"/>
  </si>
  <si>
    <t>경상북도 영덕군 영해면 318만세길 36</t>
    <phoneticPr fontId="10" type="noConversion"/>
  </si>
  <si>
    <t>054-730-5830</t>
    <phoneticPr fontId="10" type="noConversion"/>
  </si>
  <si>
    <t>2004.06.09</t>
    <phoneticPr fontId="10" type="noConversion"/>
  </si>
  <si>
    <t>경북</t>
    <phoneticPr fontId="10" type="noConversion"/>
  </si>
  <si>
    <t>고령군</t>
    <phoneticPr fontId="10" type="noConversion"/>
  </si>
  <si>
    <t>대가야문화누리</t>
    <phoneticPr fontId="10" type="noConversion"/>
  </si>
  <si>
    <t>경상북도 고령군 대가야읍 왕릉로 30</t>
    <phoneticPr fontId="10" type="noConversion"/>
  </si>
  <si>
    <t>054-950-7014</t>
    <phoneticPr fontId="10" type="noConversion"/>
  </si>
  <si>
    <t>http://art.goryeong.go.kr/</t>
    <phoneticPr fontId="10" type="noConversion"/>
  </si>
  <si>
    <t>2015.07.27</t>
    <phoneticPr fontId="10" type="noConversion"/>
  </si>
  <si>
    <t>성주군</t>
    <phoneticPr fontId="10" type="noConversion"/>
  </si>
  <si>
    <t>성주군문화예술회관</t>
    <phoneticPr fontId="10" type="noConversion"/>
  </si>
  <si>
    <t>경상북도 성주군 성주읍 성산9길 45</t>
    <phoneticPr fontId="10" type="noConversion"/>
  </si>
  <si>
    <t>054-933-6912</t>
    <phoneticPr fontId="10" type="noConversion"/>
  </si>
  <si>
    <t>www.sj.go.kr/scac</t>
    <phoneticPr fontId="10" type="noConversion"/>
  </si>
  <si>
    <t>2003.05.26</t>
    <phoneticPr fontId="10" type="noConversion"/>
  </si>
  <si>
    <t>칠곡군</t>
    <phoneticPr fontId="10" type="noConversion"/>
  </si>
  <si>
    <t>칠곡군 교육문화회관</t>
    <phoneticPr fontId="10" type="noConversion"/>
  </si>
  <si>
    <t>경상북도 칠곡군 왜관읍 관문로1길 32</t>
    <phoneticPr fontId="10" type="noConversion"/>
  </si>
  <si>
    <t>054-949-5105</t>
    <phoneticPr fontId="10" type="noConversion"/>
  </si>
  <si>
    <t>www.chilgok.go.kr</t>
    <phoneticPr fontId="10" type="noConversion"/>
  </si>
  <si>
    <t>예천군</t>
    <phoneticPr fontId="10" type="noConversion"/>
  </si>
  <si>
    <t>예천군문화회관</t>
    <phoneticPr fontId="10" type="noConversion"/>
  </si>
  <si>
    <t>경상북도 예천군 예천읍 충효로 209-15</t>
    <phoneticPr fontId="10" type="noConversion"/>
  </si>
  <si>
    <t>054-650-6422</t>
    <phoneticPr fontId="10" type="noConversion"/>
  </si>
  <si>
    <t>http://www.ycg.kr/open.content/culture/</t>
    <phoneticPr fontId="10" type="noConversion"/>
  </si>
  <si>
    <t>울진군</t>
    <phoneticPr fontId="10" type="noConversion"/>
  </si>
  <si>
    <t>울진문화예술회관</t>
    <phoneticPr fontId="10" type="noConversion"/>
  </si>
  <si>
    <t>경상북도 울진군 후포면 후포삼율로 194-14</t>
    <phoneticPr fontId="10" type="noConversion"/>
  </si>
  <si>
    <t>054-789-5453</t>
    <phoneticPr fontId="10" type="noConversion"/>
  </si>
  <si>
    <t>http://www.uljin.go.kr/art/index.uljin</t>
    <phoneticPr fontId="10" type="noConversion"/>
  </si>
  <si>
    <t>울릉군</t>
    <phoneticPr fontId="10" type="noConversion"/>
  </si>
  <si>
    <t>울릉한마음회관</t>
    <phoneticPr fontId="10" type="noConversion"/>
  </si>
  <si>
    <t>경상북도 울릉군 울릉읍 울릉순환로 286</t>
    <phoneticPr fontId="10" type="noConversion"/>
  </si>
  <si>
    <t>054-790-6563</t>
    <phoneticPr fontId="10" type="noConversion"/>
  </si>
  <si>
    <t>www.ulleung.go.kr</t>
    <phoneticPr fontId="10" type="noConversion"/>
  </si>
  <si>
    <t>2008.05.28</t>
    <phoneticPr fontId="10" type="noConversion"/>
  </si>
  <si>
    <t>군위군</t>
    <phoneticPr fontId="10" type="noConversion"/>
  </si>
  <si>
    <t>삼국유사교육문화회관</t>
    <phoneticPr fontId="10" type="noConversion"/>
  </si>
  <si>
    <t>경상북도 군위군 군위읍 군청로 158</t>
    <phoneticPr fontId="10" type="noConversion"/>
  </si>
  <si>
    <t>054-380-7212</t>
    <phoneticPr fontId="10" type="noConversion"/>
  </si>
  <si>
    <t>www.gunwiart.go.kr</t>
    <phoneticPr fontId="10" type="noConversion"/>
  </si>
  <si>
    <t>2007.09.05</t>
    <phoneticPr fontId="10" type="noConversion"/>
  </si>
  <si>
    <t>진주시</t>
    <phoneticPr fontId="10" type="noConversion"/>
  </si>
  <si>
    <t>경상남도문화예술회관</t>
    <phoneticPr fontId="10" type="noConversion"/>
  </si>
  <si>
    <t>경상남도 진주시 강남로 215</t>
    <phoneticPr fontId="10" type="noConversion"/>
  </si>
  <si>
    <t>055-254-4445</t>
    <phoneticPr fontId="10" type="noConversion"/>
  </si>
  <si>
    <t>경상남도</t>
    <phoneticPr fontId="10" type="noConversion"/>
  </si>
  <si>
    <t>artcenter.gyeongnam.go.kr/</t>
    <phoneticPr fontId="10" type="noConversion"/>
  </si>
  <si>
    <t>1988.08.29</t>
    <phoneticPr fontId="10" type="noConversion"/>
  </si>
  <si>
    <t>성산아트홀</t>
    <phoneticPr fontId="10" type="noConversion"/>
  </si>
  <si>
    <t>경상남도 창원시 의창구 중앙대로 181</t>
    <phoneticPr fontId="10" type="noConversion"/>
  </si>
  <si>
    <t>055-268-7900</t>
    <phoneticPr fontId="10" type="noConversion"/>
  </si>
  <si>
    <t>(재)창원문화재단</t>
    <phoneticPr fontId="10" type="noConversion"/>
  </si>
  <si>
    <t>www.cwcf.or.kr</t>
    <phoneticPr fontId="10" type="noConversion"/>
  </si>
  <si>
    <t>3·15아트센터</t>
    <phoneticPr fontId="10" type="noConversion"/>
  </si>
  <si>
    <t>경상남도 창원시 마산회원구 삼호로 135(양덕동)</t>
    <phoneticPr fontId="10" type="noConversion"/>
  </si>
  <si>
    <t>055-719-7800</t>
    <phoneticPr fontId="10" type="noConversion"/>
  </si>
  <si>
    <t>진해구민회관</t>
    <phoneticPr fontId="10" type="noConversion"/>
  </si>
  <si>
    <t>경상남도 창원시 진해구 진해대로 325(태백동)</t>
    <phoneticPr fontId="10" type="noConversion"/>
  </si>
  <si>
    <t>055-719-7870</t>
    <phoneticPr fontId="10" type="noConversion"/>
  </si>
  <si>
    <t>통영시</t>
    <phoneticPr fontId="10" type="noConversion"/>
  </si>
  <si>
    <t>통영시민문화회관</t>
    <phoneticPr fontId="10" type="noConversion"/>
  </si>
  <si>
    <t>055-650-2620</t>
    <phoneticPr fontId="10" type="noConversion"/>
  </si>
  <si>
    <t>사천시</t>
    <phoneticPr fontId="10" type="noConversion"/>
  </si>
  <si>
    <t>사천시문화예술회관</t>
    <phoneticPr fontId="10" type="noConversion"/>
  </si>
  <si>
    <t>경상남도 사천시 삼천포대교로 471(동림동)</t>
    <phoneticPr fontId="10" type="noConversion"/>
  </si>
  <si>
    <t>055-832-9710</t>
    <phoneticPr fontId="10" type="noConversion"/>
  </si>
  <si>
    <t>사천문화재단</t>
  </si>
  <si>
    <t>www.sccf.or.kr</t>
    <phoneticPr fontId="10" type="noConversion"/>
  </si>
  <si>
    <t>2002.02.27</t>
    <phoneticPr fontId="10" type="noConversion"/>
  </si>
  <si>
    <t>경상남도 김해시 김해대로 2060(내동)</t>
  </si>
  <si>
    <t>2005.11.25</t>
    <phoneticPr fontId="10" type="noConversion"/>
  </si>
  <si>
    <t>경상남도 김해시 율하2로 210(율하동)</t>
    <phoneticPr fontId="10" type="noConversion"/>
  </si>
  <si>
    <t>2018.06.01</t>
    <phoneticPr fontId="10" type="noConversion"/>
  </si>
  <si>
    <t>밀양시</t>
    <phoneticPr fontId="10" type="noConversion"/>
  </si>
  <si>
    <t>밀양아리랑아트센터</t>
    <phoneticPr fontId="10" type="noConversion"/>
  </si>
  <si>
    <t>경상남도 밀양시 밀양대공원로 112</t>
    <phoneticPr fontId="10" type="noConversion"/>
  </si>
  <si>
    <t>055-359-4500</t>
    <phoneticPr fontId="10" type="noConversion"/>
  </si>
  <si>
    <t>(재)밀양문화재단</t>
    <phoneticPr fontId="10" type="noConversion"/>
  </si>
  <si>
    <t>www.mycf.or.kr</t>
    <phoneticPr fontId="10" type="noConversion"/>
  </si>
  <si>
    <t>www.geojeart.or.kr</t>
  </si>
  <si>
    <t>양산시</t>
    <phoneticPr fontId="10" type="noConversion"/>
  </si>
  <si>
    <t>양산문화예술회관</t>
    <phoneticPr fontId="10" type="noConversion"/>
  </si>
  <si>
    <t>경상남도 양산시 중앙로 39-1</t>
    <phoneticPr fontId="10" type="noConversion"/>
  </si>
  <si>
    <t>055-379-8550</t>
    <phoneticPr fontId="10" type="noConversion"/>
  </si>
  <si>
    <t>양산시시설관리공단</t>
    <phoneticPr fontId="10" type="noConversion"/>
  </si>
  <si>
    <t>https://www.yangsanart.net/</t>
    <phoneticPr fontId="10" type="noConversion"/>
  </si>
  <si>
    <t>2002.12.21</t>
    <phoneticPr fontId="10" type="noConversion"/>
  </si>
  <si>
    <t>의령군</t>
    <phoneticPr fontId="10" type="noConversion"/>
  </si>
  <si>
    <t>의령군민문화회관</t>
    <phoneticPr fontId="10" type="noConversion"/>
  </si>
  <si>
    <t>경상남도 의령군 의령읍 의병로24길 31-1</t>
    <phoneticPr fontId="10" type="noConversion"/>
  </si>
  <si>
    <t>055-570-4920</t>
    <phoneticPr fontId="10" type="noConversion"/>
  </si>
  <si>
    <t>http://culture.uiryeong.go.kr</t>
    <phoneticPr fontId="10" type="noConversion"/>
  </si>
  <si>
    <t>1993.04.21</t>
    <phoneticPr fontId="10" type="noConversion"/>
  </si>
  <si>
    <t>함안군</t>
    <phoneticPr fontId="10" type="noConversion"/>
  </si>
  <si>
    <t>함안문화예술회관</t>
    <phoneticPr fontId="10" type="noConversion"/>
  </si>
  <si>
    <t>경상남도 함안군 가야읍 함안대로 619-1</t>
    <phoneticPr fontId="10" type="noConversion"/>
  </si>
  <si>
    <t>055-580-3623</t>
    <phoneticPr fontId="10" type="noConversion"/>
  </si>
  <si>
    <t>art.haman.go.kr</t>
    <phoneticPr fontId="10" type="noConversion"/>
  </si>
  <si>
    <t>창녕군</t>
    <phoneticPr fontId="10" type="noConversion"/>
  </si>
  <si>
    <t>창녕문화예술회관</t>
    <phoneticPr fontId="10" type="noConversion"/>
  </si>
  <si>
    <t>경상남도 창녕군 창녕읍 우포2로 1189-25</t>
    <phoneticPr fontId="10" type="noConversion"/>
  </si>
  <si>
    <t>055-530-1915</t>
    <phoneticPr fontId="10" type="noConversion"/>
  </si>
  <si>
    <t>https://www.cng.go.kr/art.web</t>
    <phoneticPr fontId="10" type="noConversion"/>
  </si>
  <si>
    <t>고성군문화체육센터</t>
    <phoneticPr fontId="10" type="noConversion"/>
  </si>
  <si>
    <t>남해군</t>
    <phoneticPr fontId="10" type="noConversion"/>
  </si>
  <si>
    <t>남해문화센터</t>
    <phoneticPr fontId="10" type="noConversion"/>
  </si>
  <si>
    <t>경상남도 남해군 남해읍 선소로 12</t>
    <phoneticPr fontId="10" type="noConversion"/>
  </si>
  <si>
    <t>055-860-3716</t>
    <phoneticPr fontId="10" type="noConversion"/>
  </si>
  <si>
    <t>www.namhae.go.kr</t>
    <phoneticPr fontId="10" type="noConversion"/>
  </si>
  <si>
    <t>경상남도 하동군 하동읍 섬진강대로 2222</t>
  </si>
  <si>
    <t>하동군</t>
    <phoneticPr fontId="10" type="noConversion"/>
  </si>
  <si>
    <t>산청군</t>
    <phoneticPr fontId="10" type="noConversion"/>
  </si>
  <si>
    <t>산청문화예술회관</t>
    <phoneticPr fontId="10" type="noConversion"/>
  </si>
  <si>
    <t>경상남도 산청군 금서면 친환경로2631번길 12</t>
    <phoneticPr fontId="10" type="noConversion"/>
  </si>
  <si>
    <t>055-970-6481</t>
    <phoneticPr fontId="10" type="noConversion"/>
  </si>
  <si>
    <t>함양군</t>
    <phoneticPr fontId="10" type="noConversion"/>
  </si>
  <si>
    <t>함양문화예술회관</t>
    <phoneticPr fontId="10" type="noConversion"/>
  </si>
  <si>
    <t>경상남도 함양군 함양읍 필봉산길 55</t>
    <phoneticPr fontId="10" type="noConversion"/>
  </si>
  <si>
    <t>055-960-6710</t>
    <phoneticPr fontId="10" type="noConversion"/>
  </si>
  <si>
    <t>www.hygn.go.kr/art.web</t>
    <phoneticPr fontId="10" type="noConversion"/>
  </si>
  <si>
    <t>2011.11.25</t>
    <phoneticPr fontId="10" type="noConversion"/>
  </si>
  <si>
    <t>거창군</t>
    <phoneticPr fontId="10" type="noConversion"/>
  </si>
  <si>
    <t>거창군문화센터</t>
    <phoneticPr fontId="10" type="noConversion"/>
  </si>
  <si>
    <t>경상남도 거창군 거창읍 수남로 2181</t>
    <phoneticPr fontId="10" type="noConversion"/>
  </si>
  <si>
    <t>055-940-8450</t>
    <phoneticPr fontId="10" type="noConversion"/>
  </si>
  <si>
    <t>거창문화재단</t>
    <phoneticPr fontId="10" type="noConversion"/>
  </si>
  <si>
    <t>합천군</t>
    <phoneticPr fontId="10" type="noConversion"/>
  </si>
  <si>
    <t>합천군문화예술회관</t>
    <phoneticPr fontId="10" type="noConversion"/>
  </si>
  <si>
    <t>경상남도 합천군 합천읍 황강체육공원로 93</t>
    <phoneticPr fontId="10" type="noConversion"/>
  </si>
  <si>
    <t>055-930-3732</t>
    <phoneticPr fontId="10" type="noConversion"/>
  </si>
  <si>
    <t>http://www.hc.go.kr</t>
    <phoneticPr fontId="10" type="noConversion"/>
  </si>
  <si>
    <t>제주특별자치도 문예회관</t>
    <phoneticPr fontId="10" type="noConversion"/>
  </si>
  <si>
    <t>제주특별자치도 제주시 동광로69
(일도 2동)</t>
    <phoneticPr fontId="10" type="noConversion"/>
  </si>
  <si>
    <t>064-710-7604</t>
    <phoneticPr fontId="10" type="noConversion"/>
  </si>
  <si>
    <t>제주특별자치도</t>
    <phoneticPr fontId="10" type="noConversion"/>
  </si>
  <si>
    <t>http://www.jeju.go.kr/jejuculture</t>
    <phoneticPr fontId="10" type="noConversion"/>
  </si>
  <si>
    <t>제주아트센터</t>
    <phoneticPr fontId="10" type="noConversion"/>
  </si>
  <si>
    <t>서귀포시</t>
    <phoneticPr fontId="10" type="noConversion"/>
  </si>
  <si>
    <t>서귀포예술의전당</t>
    <phoneticPr fontId="10" type="noConversion"/>
  </si>
  <si>
    <t>064-760-3341</t>
    <phoneticPr fontId="10" type="noConversion"/>
  </si>
  <si>
    <t>http://culture.seogwipo.go.kr/artcenter/</t>
    <phoneticPr fontId="10" type="noConversion"/>
  </si>
  <si>
    <t>2014.06.19</t>
    <phoneticPr fontId="10" type="noConversion"/>
  </si>
  <si>
    <t>문화원명</t>
    <phoneticPr fontId="10" type="noConversion"/>
  </si>
  <si>
    <t>원장</t>
    <phoneticPr fontId="10" type="noConversion"/>
  </si>
  <si>
    <t>설립일</t>
    <phoneticPr fontId="10" type="noConversion"/>
  </si>
  <si>
    <t>회원 수</t>
    <phoneticPr fontId="2" type="noConversion"/>
  </si>
  <si>
    <t>인력 현황</t>
    <phoneticPr fontId="10" type="noConversion"/>
  </si>
  <si>
    <t>예산 현황(단위 : 천원)</t>
    <phoneticPr fontId="10" type="noConversion"/>
  </si>
  <si>
    <t>시설 현황(단위 : ㎡)</t>
    <phoneticPr fontId="10" type="noConversion"/>
  </si>
  <si>
    <t>주요 운영 프로그램</t>
    <phoneticPr fontId="10" type="noConversion"/>
  </si>
  <si>
    <t>연간 
참여자수
(단위 : 명)</t>
    <phoneticPr fontId="10" type="noConversion"/>
  </si>
  <si>
    <t>사무국장</t>
    <phoneticPr fontId="10" type="noConversion"/>
  </si>
  <si>
    <t>직 원</t>
    <phoneticPr fontId="2" type="noConversion"/>
  </si>
  <si>
    <t>기 타
(공무원등)</t>
    <phoneticPr fontId="10" type="noConversion"/>
  </si>
  <si>
    <t>계</t>
    <phoneticPr fontId="2" type="noConversion"/>
  </si>
  <si>
    <t>지방비</t>
    <phoneticPr fontId="10" type="noConversion"/>
  </si>
  <si>
    <t>국고
(기금 등)</t>
    <phoneticPr fontId="10" type="noConversion"/>
  </si>
  <si>
    <t>자체자금</t>
    <phoneticPr fontId="10" type="noConversion"/>
  </si>
  <si>
    <t>기타</t>
    <phoneticPr fontId="10" type="noConversion"/>
  </si>
  <si>
    <t>계</t>
    <phoneticPr fontId="10" type="noConversion"/>
  </si>
  <si>
    <t>사무실</t>
    <phoneticPr fontId="10" type="noConversion"/>
  </si>
  <si>
    <t>회의실</t>
    <phoneticPr fontId="10" type="noConversion"/>
  </si>
  <si>
    <t>강당</t>
    <phoneticPr fontId="10" type="noConversion"/>
  </si>
  <si>
    <t>전시실</t>
    <phoneticPr fontId="10" type="noConversion"/>
  </si>
  <si>
    <t>도서실</t>
    <phoneticPr fontId="10" type="noConversion"/>
  </si>
  <si>
    <t>종로구</t>
    <phoneticPr fontId="10" type="noConversion"/>
  </si>
  <si>
    <t>종로문화원</t>
  </si>
  <si>
    <t>최창혁</t>
  </si>
  <si>
    <t>1994. 12. 22</t>
  </si>
  <si>
    <t>서울특별시 종로구 율곡로 5</t>
  </si>
  <si>
    <t>02-2148-4087</t>
  </si>
  <si>
    <t>종로문화원.kr</t>
  </si>
  <si>
    <t>종로문화지(격월)발간, 향토사료집 발간, 3.1만세의날행사 등</t>
  </si>
  <si>
    <t>중구</t>
    <phoneticPr fontId="10" type="noConversion"/>
  </si>
  <si>
    <t>중구문화원</t>
    <phoneticPr fontId="10" type="noConversion"/>
  </si>
  <si>
    <t>1995. 8. 17</t>
    <phoneticPr fontId="10" type="noConversion"/>
  </si>
  <si>
    <t>서울특별시 중구 청계천로 86(장교동 1번지)</t>
  </si>
  <si>
    <t>02-775-3001</t>
  </si>
  <si>
    <t>www.junggucc.or.kr</t>
  </si>
  <si>
    <t>청계천거북선대축제, 청계천예술제, 문화제탐방교실(서울성곽둘레길, 지방문화답사등), 장충단추모제향, 문화강좌운영, 향토사료집 발간, 예문갤러리 운영</t>
  </si>
  <si>
    <t>용산구</t>
    <phoneticPr fontId="10" type="noConversion"/>
  </si>
  <si>
    <t>용산문화원</t>
    <phoneticPr fontId="10" type="noConversion"/>
  </si>
  <si>
    <t>박삼규</t>
  </si>
  <si>
    <t>1997. 12. 9</t>
    <phoneticPr fontId="10" type="noConversion"/>
  </si>
  <si>
    <t>서울특별시 용산구 효창원로 8길 28</t>
  </si>
  <si>
    <t>02-703-0052</t>
  </si>
  <si>
    <t>yongsan.kccf.or.kr</t>
  </si>
  <si>
    <t xml:space="preserve">문화강좌운영, 문예경진대회, 어르신문화프로그램, 해설이있는용산문화탐방, 용산문화공연, 예술인초대전, 문화예술창작소운영, 시니어합창단 등 </t>
  </si>
  <si>
    <t>성동문화원</t>
  </si>
  <si>
    <t>김종태</t>
  </si>
  <si>
    <t>1997. 10. 21</t>
  </si>
  <si>
    <t>서울특별시 성동구 왕십리로 281 성동문화회관 2층</t>
  </si>
  <si>
    <t>02-2286-6234</t>
  </si>
  <si>
    <t>www.ssdc.or.kr</t>
  </si>
  <si>
    <t>근현대 사진공모전, 정월대보름 한마당, 성동의 문화를 찾아서, 향토문화탐방, 우리문화체험교실, 전통문화강좌 운영, 성인문해교실, 실버행복찾기, 어린이테마탐방, 성동문화해설사 운영, 성동문화예술지 발간, 경토리민요단</t>
  </si>
  <si>
    <t>광진문화원</t>
  </si>
  <si>
    <t>양회종</t>
  </si>
  <si>
    <t>1996. 11. 11</t>
  </si>
  <si>
    <t>서울특별시 광진구 광나루로 56길 67</t>
  </si>
  <si>
    <t>kjcc.or.kr</t>
  </si>
  <si>
    <t>문화예술강좌, 전통성년례, 광진국악예술단운영, 향토사료조사, 수강생 발표회 및 전시회, 청소년문예대제전, 찿아가는문화원, 우리문화체험교실, 광나루여성합창단 등</t>
  </si>
  <si>
    <t>동대문문화원</t>
  </si>
  <si>
    <t>윤종일</t>
  </si>
  <si>
    <t>1998. 12. 28</t>
  </si>
  <si>
    <t>서울특별시 동대문구 왕산로 128, 지하2층(용신동, 동의보감타워)</t>
  </si>
  <si>
    <t>02-2241-9300</t>
  </si>
  <si>
    <t>dongdemun.kccf.or.kr</t>
  </si>
  <si>
    <t>청룡문화제, 한가위구민민속큰잔치, 역사문화탐방,왕언니클럽, 문화학교운영, 문예공모전, 동아리상설공연
방과후 프로그램, 강좌 운영</t>
  </si>
  <si>
    <t>중랑구</t>
    <phoneticPr fontId="10" type="noConversion"/>
  </si>
  <si>
    <t>중랑문화원</t>
    <phoneticPr fontId="10" type="noConversion"/>
  </si>
  <si>
    <t>김태웅</t>
  </si>
  <si>
    <t>1998. 9. 26</t>
    <phoneticPr fontId="10" type="noConversion"/>
  </si>
  <si>
    <t>서울특별시 중랑구 면목로 238, 3층(면목동, 중랑구민회관)</t>
  </si>
  <si>
    <t>02-492-0066</t>
  </si>
  <si>
    <t>ejnc.kr</t>
  </si>
  <si>
    <t>중랑예술축제, 봉화산도당굿, 어르신인형극봉사대,어린이뮤지컬,향토문화학교</t>
  </si>
  <si>
    <t>성북문화원</t>
  </si>
  <si>
    <t>조태권</t>
  </si>
  <si>
    <t>1996. 12. 30</t>
  </si>
  <si>
    <t>서울특별시 성북구 성북로4길 13-8</t>
  </si>
  <si>
    <t>02-765-1611</t>
  </si>
  <si>
    <t>www.isbcc.or.kr</t>
  </si>
  <si>
    <t>우리동네문화찾기, 이육사 탄생 기념 문화제, 만해 한용운 추모 다례재, 성북천 깃발전,  우리동네생활문화프로그램,  역사문화탐방, 향토사료 조사, 어울마당축제, 문화강좌, 창작뮤지컬 공연, 인문학 시민특강, 성북동문화재야행, 캠퍼스타운축제, 성북문화아카데미, 문화가있는날, 책자발간사업</t>
  </si>
  <si>
    <t>강북문화원</t>
  </si>
  <si>
    <t>임경자</t>
  </si>
  <si>
    <t>1996. 12. 12</t>
  </si>
  <si>
    <t>서울특별시 강북구 삼각산로 85, 강북문화예술회관 3층</t>
  </si>
  <si>
    <t>02-999-8109</t>
  </si>
  <si>
    <t>www.gbculture.or.kr</t>
  </si>
  <si>
    <t>삼각산축제, 3.1독립운동재현행사, 4.19 소귀골음악회, 문화강좌등</t>
  </si>
  <si>
    <t>도봉문화원</t>
  </si>
  <si>
    <t>이영철</t>
  </si>
  <si>
    <t>1994. 8. 20</t>
  </si>
  <si>
    <t>서울특별시 도봉구 도봉로 552(창동, 도봉구민회관)</t>
  </si>
  <si>
    <t>02-905-4026</t>
  </si>
  <si>
    <t>www.dobong.or.kr</t>
  </si>
  <si>
    <t>도봉서원전통향사, 도봉한글잔치,도봉문화예술제,도봉산선비문화제, 문화탐방 인문학기행, 음악 강좌</t>
  </si>
  <si>
    <t>노원문화원</t>
  </si>
  <si>
    <t>박춘택</t>
  </si>
  <si>
    <t>1997. 12. 9</t>
  </si>
  <si>
    <t>서울특별시 노원구 동일로 197길 24(공릉동)</t>
  </si>
  <si>
    <t>02-938-1244</t>
  </si>
  <si>
    <t>www.nwcc.or.kr</t>
  </si>
  <si>
    <t>문화강좌, 초등학생 문화재 탐방교실, 전국음악콩쿨, 문화유적지 탐방, 국악예술단 정기공연, 노원청소년문화예술제, 문화유산해설사 운영, 노원사진전, 초안산궁중문화제, 정월대보름민속축제 한마당, 노원탈축제, 노원구 등축제 등</t>
  </si>
  <si>
    <t>은평구</t>
    <phoneticPr fontId="10" type="noConversion"/>
  </si>
  <si>
    <t>은평문화원</t>
    <phoneticPr fontId="10" type="noConversion"/>
  </si>
  <si>
    <t>김명자</t>
  </si>
  <si>
    <t>1998. 11. 5</t>
    <phoneticPr fontId="10" type="noConversion"/>
  </si>
  <si>
    <t>서울특별시 은평구 녹번로 16 은평문화예술회관 2층</t>
  </si>
  <si>
    <t>02-383-9300</t>
  </si>
  <si>
    <t>eunpyeong.kccf.or.kr</t>
  </si>
  <si>
    <t>은평문예,은평문화,향토사료,미술실기대회,청소년예술제, 명사초청문화특강, 어르신문화나눔봉사단</t>
  </si>
  <si>
    <t>서대문문화원</t>
  </si>
  <si>
    <t>신현준</t>
  </si>
  <si>
    <t>2001. 10. 26</t>
  </si>
  <si>
    <t>서울특별시 서대문구 백련사길 39 서대문문화회관 2층</t>
  </si>
  <si>
    <t>02-3217-1592</t>
  </si>
  <si>
    <t>sdmcc.co.kr</t>
  </si>
  <si>
    <t>서대문독립민주축제, 서대문 안산 해맞이, 무지개합창단운영, 다울림농악대운영,가곡교실운영</t>
  </si>
  <si>
    <t>마포문화원</t>
  </si>
  <si>
    <t>최병길</t>
  </si>
  <si>
    <t>1997. 9. 30</t>
  </si>
  <si>
    <t>서울특별시 마포구 백범로 227</t>
  </si>
  <si>
    <t>02-312-1100</t>
  </si>
  <si>
    <t>mapocc.or.kr</t>
  </si>
  <si>
    <t>마포나루굿, 한강마포나루새우젓축제, 밤섬귀향제, 역사문화유적지탐방, 삼개글짓기대회, 초등학생 내고장탐방,공민왕사당제, 전통성년식</t>
  </si>
  <si>
    <t>양천구</t>
    <phoneticPr fontId="10" type="noConversion"/>
  </si>
  <si>
    <t>양천문화원</t>
    <phoneticPr fontId="10" type="noConversion"/>
  </si>
  <si>
    <t>이지태</t>
  </si>
  <si>
    <t>1997. 2. 28</t>
    <phoneticPr fontId="10" type="noConversion"/>
  </si>
  <si>
    <t>서울특별시 양천구 목동서로 367 양천문화회관 별관 5층</t>
  </si>
  <si>
    <t>02-2651-5300</t>
  </si>
  <si>
    <t>www.양천문화원.kr</t>
  </si>
  <si>
    <t>문화유적지탐방, 우수영화상영, 정월대보름, 신년해맞이. 계간지 발간, 어르신문화프로그램, 휘호대회, 백일장 및 사생대회, 종합예술제, 한마음송년음악회, 양천문화대학 40개  등</t>
  </si>
  <si>
    <t>강서문화원</t>
  </si>
  <si>
    <t>김진호</t>
  </si>
  <si>
    <t>1995. 5. 23</t>
  </si>
  <si>
    <t>서울특별시 강서구 화곡로 215</t>
  </si>
  <si>
    <t>02-2607-4233</t>
  </si>
  <si>
    <t>kcc2000.or.kr</t>
  </si>
  <si>
    <t>겸재진경미술대전(공모전), 7개 협회전, 타문화탐방, 허준축제 등 행사, 허준박물관, 겸재정선미술관 위탁운영, 불우시설공연, 문화강좌 70여개반 운영</t>
  </si>
  <si>
    <t>구로문화원</t>
  </si>
  <si>
    <t>최문식</t>
  </si>
  <si>
    <t>2005. 3. 9</t>
  </si>
  <si>
    <t>서울특별시 구로구 경인로 20가길 38, 2층(오류동,오류문화센터)</t>
  </si>
  <si>
    <t>02-851-0837</t>
  </si>
  <si>
    <t>www.gurocc.or.kr</t>
  </si>
  <si>
    <t>문화강좌운영, 작품발표회, 4개단체전시회, 휘호대회, 사생대회, 백일장, 공모전, 문화탐방, 한맘풍물래 등</t>
  </si>
  <si>
    <t>금천구</t>
    <phoneticPr fontId="10" type="noConversion"/>
  </si>
  <si>
    <t>금천문화원</t>
    <phoneticPr fontId="10" type="noConversion"/>
  </si>
  <si>
    <t>손정기</t>
  </si>
  <si>
    <t>1999. 6. 22</t>
    <phoneticPr fontId="10" type="noConversion"/>
  </si>
  <si>
    <t>서울특별시 금천구 시흥대로 38길 61</t>
  </si>
  <si>
    <t>02-896-8553</t>
  </si>
  <si>
    <t>geumcheon.kccf.or.kr</t>
  </si>
  <si>
    <t>금천 단오민속축제, 다문화 가정 김치담그기 체험, 어르신 웰다잉 프로그램, 금천문화원 여성 합창단 연주회</t>
  </si>
  <si>
    <t>영등포구</t>
    <phoneticPr fontId="10" type="noConversion"/>
  </si>
  <si>
    <t>영등포문화원</t>
    <phoneticPr fontId="10" type="noConversion"/>
  </si>
  <si>
    <t>한천희</t>
  </si>
  <si>
    <t>1999. 8. 7</t>
    <phoneticPr fontId="10" type="noConversion"/>
  </si>
  <si>
    <t>서울특별시 영등포구 신길로 275</t>
  </si>
  <si>
    <t>02-846-0155</t>
  </si>
  <si>
    <t>www.ydpcc.co.kr</t>
  </si>
  <si>
    <t>영등포단오축제,  문화학교, 어르신문화프로그램, 찾아가는문화활동,청소년음악경연대회,청소년미술실기대회및구민휘호대회,연희극과 함께하는 어르신 콩쿨대회,문화유적지탐방,명사초청강좌,온가족과함께하는 아버짚합창단,문예공모전,문화학교회원 작품전시전,영등포문화원 시와음악이있는 송년의밤,우수영화무료상영,토요우수프로그램</t>
  </si>
  <si>
    <t>동작문화원</t>
    <phoneticPr fontId="2" type="noConversion"/>
  </si>
  <si>
    <t>송지현</t>
  </si>
  <si>
    <t>1998. 12. 21</t>
  </si>
  <si>
    <t>서울특별시 동작구 장승배기로 10길 42, 3층(상도동, 동작문화복지센터)</t>
  </si>
  <si>
    <t>02-822-8500</t>
  </si>
  <si>
    <t>www.dongjaktv.net</t>
  </si>
  <si>
    <t>동작구민백일장,노들가요제,문화기획공연, 문화시민강좌, 동작문화원예술단운영, 동작의은물결합창단 운영, 찾아가는문화활동, 동작문화학교 운영 등</t>
  </si>
  <si>
    <t>관악구</t>
    <phoneticPr fontId="10" type="noConversion"/>
  </si>
  <si>
    <t>관악문화원</t>
  </si>
  <si>
    <t>진진형</t>
  </si>
  <si>
    <t>1992. 2 28</t>
  </si>
  <si>
    <t>서울특별시 관악구 신림로3길 35(신림동)</t>
  </si>
  <si>
    <t>02-885-5975</t>
  </si>
  <si>
    <t xml:space="preserve"> www.gacc.or.kr</t>
  </si>
  <si>
    <t>관악강감찬축제, 관악문화지 발행, 문화교류사업, 문화학교사업(36개반), 문예작품전시회, 만돌린오케스트라단, 소년소녀합창단, 어버이날기념행사, 관악문화페스티벌, 처용무보존회</t>
  </si>
  <si>
    <t>서초구</t>
    <phoneticPr fontId="10" type="noConversion"/>
  </si>
  <si>
    <t>서초문화원</t>
    <phoneticPr fontId="10" type="noConversion"/>
  </si>
  <si>
    <t>박기현</t>
  </si>
  <si>
    <t>2008.12.15</t>
    <phoneticPr fontId="10" type="noConversion"/>
  </si>
  <si>
    <t>서울특별시 서초구 강남대로 201 서초문화예술회관 2층</t>
  </si>
  <si>
    <t>02-2155-8605</t>
  </si>
  <si>
    <t>http://socc.or.kr</t>
  </si>
  <si>
    <t>서초문화투어(TOUR), 어르신문화학교, 서초문화예술제, 서예·문인화휘호대전, 청소년문화대축제 등</t>
  </si>
  <si>
    <t>강남구</t>
    <phoneticPr fontId="10" type="noConversion"/>
  </si>
  <si>
    <t>강남문화원</t>
  </si>
  <si>
    <t>박양재</t>
  </si>
  <si>
    <t>1998. 2. 19</t>
  </si>
  <si>
    <t>서울특별시 강남구 테헤란로8길 36, 3층</t>
  </si>
  <si>
    <t>02-3454-1517</t>
  </si>
  <si>
    <t>sgnc.or.kr</t>
  </si>
  <si>
    <t>문화강남 발간, 강남서예대전공모전, 강남미술대전공모전, 강남독후감공모전, 강남전통예술경연대회, 문화대특강, 문화강좌,역사문화탐방, 역말도당제, 정월대보름</t>
  </si>
  <si>
    <t>송파문화원</t>
  </si>
  <si>
    <t>정병구</t>
  </si>
  <si>
    <t>1994. 9. 7</t>
  </si>
  <si>
    <t>서울특별시 송파구 올림픽로 44</t>
  </si>
  <si>
    <t>02-414-0354</t>
  </si>
  <si>
    <t>www.spcc.or.kr</t>
  </si>
  <si>
    <t>문화예술교양강좌(165개)운영, 한성백제문화제, 벚꽃축제, 송파구민체육대회, 테마역사기행, 향토사료집발간, 송파문화발간, 해피송파투어, 토요전통문화체험, 송파문화봉사단운영, 인문학특강, 송파문화예술축제, 전통민속놀이체험 등</t>
  </si>
  <si>
    <t>강동문화원</t>
  </si>
  <si>
    <t>양재곤</t>
  </si>
  <si>
    <t>1999. 1. 29</t>
  </si>
  <si>
    <t>서울특별시 강동구 상암로168(강동구민회관 2층)</t>
  </si>
  <si>
    <t>02-3425-6994</t>
  </si>
  <si>
    <t>www.gdcc.or.kr</t>
  </si>
  <si>
    <t>좋은동네발간,강동문화대학,문화유적답사,미술관견학,둔촌백일장,모란꽃 사생작가 초대전,서울암사동유적관련사업,우리동네꿈나무예술학교,강동예술단체지원및 문화관련사업,강동사발간,송년음악회,라인댄스강좌</t>
  </si>
  <si>
    <t>서울 총계</t>
    <phoneticPr fontId="24" type="noConversion"/>
  </si>
  <si>
    <t>서구</t>
    <phoneticPr fontId="10" type="noConversion"/>
  </si>
  <si>
    <t>서구문화원</t>
  </si>
  <si>
    <t>이성만</t>
  </si>
  <si>
    <t>2009. 9. 15</t>
  </si>
  <si>
    <t>부산광역시 서구 까치고개로 197번길 46</t>
  </si>
  <si>
    <t>051-231-4085</t>
  </si>
  <si>
    <t>www.seogucc.or.kr/</t>
    <phoneticPr fontId="10" type="noConversion"/>
  </si>
  <si>
    <t>서구문화원작은도서관운영,서구문화원아카데미강좌(12개),서구사랑전국시낭송대회, 서구문화원수강생작품전,송도달집축제,송도여름바다축제,구덕골문화예술제,부산고등어축제</t>
  </si>
  <si>
    <t>동구문화원</t>
  </si>
  <si>
    <t>박주석</t>
  </si>
  <si>
    <t>2009. 8. 24</t>
  </si>
  <si>
    <t>부산광역시 동구 중앙대로 349번길 20</t>
  </si>
  <si>
    <t>051-400-4928</t>
  </si>
  <si>
    <t>dg0225.modoo.at/</t>
    <phoneticPr fontId="10" type="noConversion"/>
  </si>
  <si>
    <t>한국무용, 풍물, 경기민요, 퓨전장구, 퓨전난타, 서예, 한문, 기타, 댄스스포츠, 라인댄스, 우쿨렐레, 줌바댄스, 국학기공</t>
  </si>
  <si>
    <t>영도구</t>
    <phoneticPr fontId="10" type="noConversion"/>
  </si>
  <si>
    <t>영도문화원</t>
  </si>
  <si>
    <t>변도우</t>
  </si>
  <si>
    <t>2010. 6. 29</t>
  </si>
  <si>
    <t>부산광역시 영도구 함지로 79번길 6(동삼동 516-1 영도도서관 2층)</t>
  </si>
  <si>
    <t>051-403-1861,2</t>
    <phoneticPr fontId="10" type="noConversion"/>
  </si>
  <si>
    <t>www.ydculture.com/</t>
    <phoneticPr fontId="10" type="noConversion"/>
  </si>
  <si>
    <t>영도다리축제, 흰여울문화마을 운영(부분), 봉산마을 도시재생뉴딜사업, 문화강좌, 스토리텔링100선투어, 문화탐방, 문화가있는날, 어르신문화프로그램, 지역문화콘텐츠개발사업, 부산향토문화사업, 방과후지원프로그램사업</t>
  </si>
  <si>
    <t>부산진문화원</t>
  </si>
  <si>
    <t>박수용</t>
  </si>
  <si>
    <t>2003. 9. 9</t>
  </si>
  <si>
    <t>부산광역시 부산진구시민공원로 19번길 28(부암동)</t>
  </si>
  <si>
    <t>051-817-9648</t>
  </si>
  <si>
    <t>busanjin.kccf.or.kr</t>
    <phoneticPr fontId="10" type="noConversion"/>
  </si>
  <si>
    <t xml:space="preserve"> - </t>
  </si>
  <si>
    <t>선진문화원과의 문화교류, 문화교실운영, 부산진문화원의날, 도자기 및 사진 회원전,  문화지발간(격년), 정월대보름맞이국악한마당, 문화유적답사, 찾아가는 문화공연, 부산진문화원의 날, 시와춤과소리의 어울림, 어르신문화프로그램</t>
  </si>
  <si>
    <t>동래문화원</t>
  </si>
  <si>
    <t>박혜숙</t>
  </si>
  <si>
    <t>1998. 12. 30</t>
  </si>
  <si>
    <t>부산광역시 동래구 문화로 80</t>
  </si>
  <si>
    <t>051-555-1441</t>
  </si>
  <si>
    <t>dongnae.kccf.or.kr</t>
  </si>
  <si>
    <t>임진동래의총제향, 문화학교운영, 동래문예발간</t>
  </si>
  <si>
    <t>남구</t>
    <phoneticPr fontId="10" type="noConversion"/>
  </si>
  <si>
    <t>남구문화원</t>
    <phoneticPr fontId="10" type="noConversion"/>
  </si>
  <si>
    <t>김철</t>
  </si>
  <si>
    <t>2007. 12. 18</t>
    <phoneticPr fontId="10" type="noConversion"/>
  </si>
  <si>
    <t>부산광역시 남구 신선로 566-2(용호동 현장민원실 3층)</t>
  </si>
  <si>
    <t>051-624-1333</t>
  </si>
  <si>
    <t>bsnamgucc.or.kr/</t>
    <phoneticPr fontId="10" type="noConversion"/>
  </si>
  <si>
    <t xml:space="preserve">문화강좌운영, 문화유적답사, 부산남구문화큰잔치, 찾아가는문화공연, 문화가있는날, 남구문화원 수강생 작품전시회, 부산향토문화사업, 어르신문화프로그램(예술교육, 예술동아리), </t>
  </si>
  <si>
    <t>낙동문화원</t>
  </si>
  <si>
    <t>박홍근</t>
  </si>
  <si>
    <t>1998 .5. 28</t>
  </si>
  <si>
    <t>부산광역시 북구 금곡대로 46번길 50 북구문화빙상센터 2층</t>
  </si>
  <si>
    <t>051-364-2710</t>
  </si>
  <si>
    <t>nakdong.or.kr</t>
  </si>
  <si>
    <t>주민문예강좌 18개, 향토사연구소 운영, 청소년오케스트라단 운영</t>
  </si>
  <si>
    <t>해운대문화원</t>
    <phoneticPr fontId="2" type="noConversion"/>
  </si>
  <si>
    <t>최수기</t>
  </si>
  <si>
    <t>2017. 9. 6</t>
    <phoneticPr fontId="2" type="noConversion"/>
  </si>
  <si>
    <t>부산광역시 해운대구 센텀중앙로 170(재송동) 해운대구문화복합센터 1층</t>
  </si>
  <si>
    <t>051-784-3400</t>
  </si>
  <si>
    <t>www.hudcc.or.kr</t>
  </si>
  <si>
    <t>해운대구 역사관 운영, 문화예술아카데미 운영, 해운대 향토사 연구,  최치원선생 추모 한시백일장, 문화역사 탐방, 해운대 아마추어 인형극축제
인형극 축제, 해운대 문화원의 날</t>
  </si>
  <si>
    <t>사하구</t>
    <phoneticPr fontId="10" type="noConversion"/>
  </si>
  <si>
    <t>사하문화원</t>
  </si>
  <si>
    <t>배상진</t>
  </si>
  <si>
    <t>2011.10.14</t>
  </si>
  <si>
    <t>부산광역시 사하구 낙동남로 1233번길 25(하단동) 을숙도문화회관 내</t>
  </si>
  <si>
    <t>051-204-2587</t>
  </si>
  <si>
    <t>www.sahacc.kr</t>
  </si>
  <si>
    <t xml:space="preserve"> 스마트폰사진활영대회, 문화학교운영</t>
  </si>
  <si>
    <t>금정문화원</t>
  </si>
  <si>
    <t>하용직</t>
  </si>
  <si>
    <t>2000. 5. 3</t>
  </si>
  <si>
    <t>부산광역시 금정구 중앙대로 1826번길 10-4</t>
  </si>
  <si>
    <t>051-581-9071　</t>
  </si>
  <si>
    <t>kumjung.kccf.or.kr　</t>
    <phoneticPr fontId="10" type="noConversion"/>
  </si>
  <si>
    <t>정월대보름달집태우기, 제7회금샘문학상, 찾아가는예술공연(4회), 2020해맞이기원제, 금정의 옛길 걷기(황산도 외), 시낭송대회, 어르신문화프로그램(국비)</t>
  </si>
  <si>
    <t>강서구</t>
    <phoneticPr fontId="10" type="noConversion"/>
  </si>
  <si>
    <t>강서문화원</t>
    <phoneticPr fontId="10" type="noConversion"/>
  </si>
  <si>
    <t>김형복</t>
  </si>
  <si>
    <t>1994. 12. 22</t>
    <phoneticPr fontId="10" type="noConversion"/>
  </si>
  <si>
    <t>부산광역시 강서구 대저1동 2300번지</t>
  </si>
  <si>
    <t>051-972-6369</t>
  </si>
  <si>
    <t>www.bsgangseo.com</t>
    <phoneticPr fontId="10" type="noConversion"/>
  </si>
  <si>
    <t>문화교실, 문화대학, 향토사연구소, 문화관광해설사운영, 강서문인협회, 강서공연단, 어르신문화프로그램,강서문화유산체험</t>
  </si>
  <si>
    <t>연제문화원</t>
  </si>
  <si>
    <t>이위준</t>
  </si>
  <si>
    <t>부산광역시 연제구 거제대로 180</t>
  </si>
  <si>
    <t>051-759-3113</t>
  </si>
  <si>
    <t>www.yjculture.co.kr</t>
  </si>
  <si>
    <t>문화교실, 전국민속연날라기대회, 예술인작품전시회, 연제문화지 발간, 문화교류 등</t>
  </si>
  <si>
    <t>수영구</t>
    <phoneticPr fontId="10" type="noConversion"/>
  </si>
  <si>
    <t>수영문화원</t>
    <phoneticPr fontId="10" type="noConversion"/>
  </si>
  <si>
    <t>전광수</t>
  </si>
  <si>
    <t>2009. 7. 10</t>
    <phoneticPr fontId="10" type="noConversion"/>
  </si>
  <si>
    <t>부산광역시 수영구 광안해변로 219(광안동)</t>
  </si>
  <si>
    <t>051-758-0606</t>
  </si>
  <si>
    <t>www.suyeongcc.or.kr</t>
  </si>
  <si>
    <t>문화교실운영, 역사문화탐방, 찾아가는 문화행사, 문화가 있는 날, 수영문화원의 날 공연 및 전시회, 민속놀이 개최, 어린이 도전골든벨, 어르신문화프로그램, 향토연구사업</t>
  </si>
  <si>
    <t>사상구</t>
    <phoneticPr fontId="10" type="noConversion"/>
  </si>
  <si>
    <t>사상문화원</t>
    <phoneticPr fontId="10" type="noConversion"/>
  </si>
  <si>
    <t>손영수</t>
  </si>
  <si>
    <t>1999. 9. 30</t>
    <phoneticPr fontId="10" type="noConversion"/>
  </si>
  <si>
    <t>부산광역시 사상구 가야대로 196번길 51 다누림센터 2층</t>
  </si>
  <si>
    <t>051-316-9111</t>
  </si>
  <si>
    <t>sasangculture.or.kr</t>
    <phoneticPr fontId="10" type="noConversion"/>
  </si>
  <si>
    <t>문화학교 운영, 사상향토사 연구, 생화문화예술 운영, 문화가 있는 날(그린콘서트), 다누림홀 운영 등</t>
  </si>
  <si>
    <t>기장군</t>
    <phoneticPr fontId="10" type="noConversion"/>
  </si>
  <si>
    <t>기장문화원</t>
  </si>
  <si>
    <t>김광조</t>
  </si>
  <si>
    <t>1997. 8. 4</t>
  </si>
  <si>
    <t>부산광역시 기장군 기장읍 청강로 74번길 35-6</t>
  </si>
  <si>
    <t>051-724-2224</t>
  </si>
  <si>
    <t>gijangcc.or.kr</t>
  </si>
  <si>
    <t>서적편찬, 문화탐방,문화교실프로그램운영(13개강좌) 향토사 연구소운영, 수강생제작발표회 , 삼월삼짇날민속놀이, 기장독립만세체험행사 등</t>
  </si>
  <si>
    <t>부산 총계</t>
    <phoneticPr fontId="24" type="noConversion"/>
  </si>
  <si>
    <t>조영수</t>
  </si>
  <si>
    <t>1991. 12. 14</t>
    <phoneticPr fontId="10" type="noConversion"/>
  </si>
  <si>
    <t>대구광역시 중구 봉산문화길 77 봉산문화회관 4층</t>
  </si>
  <si>
    <t>053-255-5123</t>
    <phoneticPr fontId="10" type="noConversion"/>
  </si>
  <si>
    <t>www.djc.kr/</t>
    <phoneticPr fontId="10" type="noConversion"/>
  </si>
  <si>
    <t>시니어여성합창단, 문화아카데미, 청소년문화교실, 찾아가는문화마당, 봉산서화회전, 문화탐방,중구문화원의날,대구경북우리가곡부르기 등</t>
    <phoneticPr fontId="10" type="noConversion"/>
  </si>
  <si>
    <t>동구팔공문화원</t>
  </si>
  <si>
    <t>김성수</t>
  </si>
  <si>
    <t>2000. 3. 20</t>
  </si>
  <si>
    <t>대구광역시 동구 팔공로 197길 25</t>
  </si>
  <si>
    <t>053-984-8774</t>
  </si>
  <si>
    <t>www.palgong.or.kr</t>
  </si>
  <si>
    <t>사계절문화예술아카데미, 팔공산사랑운동, 팔공산환경문화대학, 역사문화기행, 회원전, 동구팔공포럼, 동구의 현재모습사진찍기, 문화가 있는 아양기찻길, 향토사자료집발간</t>
  </si>
  <si>
    <t>박수관</t>
  </si>
  <si>
    <t>2000. 3. 21</t>
  </si>
  <si>
    <t>대구광역시 서구 당산로 403</t>
  </si>
  <si>
    <t>053-563-9066</t>
    <phoneticPr fontId="10" type="noConversion"/>
  </si>
  <si>
    <t>www.dgsgcc.or.kr/</t>
    <phoneticPr fontId="10" type="noConversion"/>
  </si>
  <si>
    <t>청소년문화유산기행, 우수단체/개인 초청 음악회, 문화유산기행, 우수단체/개인 초청전시회, 서구문화 책 발간, 명사초청강연, 새해 해맞이축제, 여름 아이스축제, 구민축제</t>
    <phoneticPr fontId="10" type="noConversion"/>
  </si>
  <si>
    <t>남구문화원</t>
  </si>
  <si>
    <t>이재녕</t>
  </si>
  <si>
    <t>1998. 5. 6</t>
  </si>
  <si>
    <t>대구광역시 남구 앞산순환로 478, 대덕문화전당 3층</t>
  </si>
  <si>
    <t>053-652-4450</t>
    <phoneticPr fontId="2" type="noConversion"/>
  </si>
  <si>
    <t>www.namgucc.or.kr</t>
    <phoneticPr fontId="10" type="noConversion"/>
  </si>
  <si>
    <t>전통교양강좌, 향토사료 조사연구(책 발간), 문화유적답사, 한국 전통 차 문화 체험, 특별기획 초대전시, 대구시민들을 위한 인문학특강, 대구 역사문화 알아보기 체험, 해외 전통문화교류,  은빛누리 퓨전국악 강좌 등</t>
    <phoneticPr fontId="10" type="noConversion"/>
  </si>
  <si>
    <t>북구문화원</t>
  </si>
  <si>
    <t>남성희</t>
  </si>
  <si>
    <t>1999. 12. 31</t>
  </si>
  <si>
    <t>대구광역시 북구 구암로 47, 어울아트센터 내 별관 2층(관음동)</t>
  </si>
  <si>
    <t>053-326-2553,2555</t>
    <phoneticPr fontId="10" type="noConversion"/>
  </si>
  <si>
    <t>dgbukgu.kccf.or.kr/</t>
    <phoneticPr fontId="10" type="noConversion"/>
  </si>
  <si>
    <t>전통문화아카데미_전통주만들기, 전통 청주만들기, 전통문화체험'엄마, 아빠는 뭐하고 놀았을까?2회, 응답하라 7080콘서트, 어르신문화프로그램_실버하모니카교실, 결혼이주여성을 위한 행복밥상 요리교실 등</t>
  </si>
  <si>
    <t>수성문화원</t>
  </si>
  <si>
    <t>윤종현</t>
  </si>
  <si>
    <t>2005. 11. 7</t>
  </si>
  <si>
    <t>대구광역시 수성구 들안로 16길 78</t>
  </si>
  <si>
    <t>053-794-1334</t>
    <phoneticPr fontId="10" type="noConversion"/>
  </si>
  <si>
    <t>www.suseong.or.kr/</t>
    <phoneticPr fontId="10" type="noConversion"/>
  </si>
  <si>
    <t>전통문화대학, 이서공향사, 수성사직제, 상화문학제, 고모령가요제, 수성예절대학, 전시회</t>
    <phoneticPr fontId="10" type="noConversion"/>
  </si>
  <si>
    <t>달서구</t>
    <phoneticPr fontId="10" type="noConversion"/>
  </si>
  <si>
    <t>달서구문화원</t>
  </si>
  <si>
    <t>조현수</t>
  </si>
  <si>
    <t>2000. 1. 31</t>
  </si>
  <si>
    <t>대구광역시 달서구 문화회관길 160(장기동)</t>
  </si>
  <si>
    <t>053-554-4800</t>
    <phoneticPr fontId="10" type="noConversion"/>
  </si>
  <si>
    <t>www.dalseo.or.kr/</t>
    <phoneticPr fontId="10" type="noConversion"/>
  </si>
  <si>
    <t>베란다힐링콘서트, 전국문화사진공모전, UCC공모전, 달서문화탐방, 달서문화학교, 고택체험, 역사문화탐방·홍보 및 문화재인식 역량강화사업</t>
    <phoneticPr fontId="10" type="noConversion"/>
  </si>
  <si>
    <t>달성문화원</t>
  </si>
  <si>
    <t>엄유환</t>
  </si>
  <si>
    <t>1985. 11. 21</t>
  </si>
  <si>
    <t>대구광역시 달성군 현풍면 현풍동로 92</t>
  </si>
  <si>
    <t>053-611-0010</t>
    <phoneticPr fontId="10" type="noConversion"/>
  </si>
  <si>
    <t>dgdscc.kr/</t>
    <phoneticPr fontId="10" type="noConversion"/>
  </si>
  <si>
    <t>달맞이문화제, 비슬산참꽃제, 충효예술제, 사직제, 산신제, 문화학교, 어르신문화학교, 청소년문화학교, 미술·서예실기대회, 문화유적탐방, 공연사업, 이주여성한국어강좌, 다문화노래자랑 등</t>
    <phoneticPr fontId="10" type="noConversion"/>
  </si>
  <si>
    <t>대구 총계</t>
    <phoneticPr fontId="24" type="noConversion"/>
  </si>
  <si>
    <t>중구문화원</t>
  </si>
  <si>
    <t>박봉주</t>
  </si>
  <si>
    <t>2002. 12. 31</t>
  </si>
  <si>
    <t>인천광역시 중구 축항대로 296번길 81 중구문화회관내 1층</t>
  </si>
  <si>
    <t>032-761-2778</t>
    <phoneticPr fontId="10" type="noConversion"/>
  </si>
  <si>
    <t>icjgcc.or.kr/</t>
    <phoneticPr fontId="10" type="noConversion"/>
  </si>
  <si>
    <t>월미문화발간(연),중구향토지(역사문화총서)편찬, 시민문화교양강좌, 지역평생균형발전사업,어르신 민간 주거지역을 활용한 여가 문화보급사업, 생생문화재, 문화가 있는 날, 찾아가는 국악 한마당</t>
    <phoneticPr fontId="10" type="noConversion"/>
  </si>
  <si>
    <t>화도진문화원</t>
    <phoneticPr fontId="2" type="noConversion"/>
  </si>
  <si>
    <t>조장환</t>
  </si>
  <si>
    <t>2016.12. 1</t>
    <phoneticPr fontId="2" type="noConversion"/>
  </si>
  <si>
    <t>인천광역시 동구 염전로 40번길 70 2층(송림동, 주민행복센터)</t>
  </si>
  <si>
    <t>032-777-8957</t>
    <phoneticPr fontId="10" type="noConversion"/>
  </si>
  <si>
    <t>www.hdjcc.or.kr</t>
    <phoneticPr fontId="10" type="noConversion"/>
  </si>
  <si>
    <t>문화재사업, 노동자의 길 안내판설치 및 탐방로 조성,
역사문화프로그램, 전통문화학교, 어린이문화예술학교
배다리헌책축제, 화도진음악회 등</t>
    <phoneticPr fontId="10" type="noConversion"/>
  </si>
  <si>
    <t>미추홀학산문화원</t>
    <phoneticPr fontId="2" type="noConversion"/>
  </si>
  <si>
    <t>정형서</t>
  </si>
  <si>
    <t>2003. 10. 24</t>
  </si>
  <si>
    <t>인천광역시 미추홀구 인하로 126(용현동 81-8)</t>
  </si>
  <si>
    <t>032-866-3994</t>
    <phoneticPr fontId="2" type="noConversion"/>
  </si>
  <si>
    <t>www.haksanculture.or.kr</t>
    <phoneticPr fontId="10" type="noConversion"/>
  </si>
  <si>
    <t>학산마당극 축제, 시민창작예술활동, 미추홀지역학, 미추홀기록, 학산가족음악회, 어린이극기획공연, 학산시민극단, 유휴시설생활문화공간 활성화 사업, 민주시민교육거점기관운영, 생활문화센터 운영 활성화사업,  공연장상주단체지원사업,  문학시어터 운영 등</t>
    <phoneticPr fontId="10" type="noConversion"/>
  </si>
  <si>
    <t>연수문화원</t>
    <phoneticPr fontId="10" type="noConversion"/>
  </si>
  <si>
    <t>조복순</t>
  </si>
  <si>
    <t>2001. 10. 22</t>
    <phoneticPr fontId="10" type="noConversion"/>
  </si>
  <si>
    <t>인천광역시 연수구 비류대로 299 청학문화센터</t>
  </si>
  <si>
    <t>032-821-6229</t>
    <phoneticPr fontId="2" type="noConversion"/>
  </si>
  <si>
    <t>yeonsu.or.kr</t>
    <phoneticPr fontId="10" type="noConversion"/>
  </si>
  <si>
    <t>문화예술동아리활성화사업, 연수문화사랑축제, 창작동아리기획전, 연수프린지페스티벌, 연수구 향토문화탐방프로그램, 연수구문화유산해설사자격증과정,향토문화예술콘텐츠제작사업, 전통 성년식, 전통 혼례식, 전통문화예절학교, 문화학교 운영, 문화학교 수강생 발표회, 명사초청특강 알핀로제어린이요들단 운영, 꿈다락 토요문화학교-꼬마작곡가</t>
    <phoneticPr fontId="10" type="noConversion"/>
  </si>
  <si>
    <t>남동문화원</t>
  </si>
  <si>
    <t>신홍순</t>
  </si>
  <si>
    <t>2004. 8. 20</t>
    <phoneticPr fontId="2" type="noConversion"/>
  </si>
  <si>
    <t>인천광역시 남동구 아암대로 1437번길 32</t>
  </si>
  <si>
    <t>032-1468-1715</t>
  </si>
  <si>
    <t>ndcc.kr/</t>
    <phoneticPr fontId="10" type="noConversion"/>
  </si>
  <si>
    <t>제5회 남동문화생태누리길 걷기대회, 남동문화 제15호 발간, 소남 윤동규 기념사업준비위원회 발족 및 평전출판기념회, 지역전통문화 계승 사업 &lt;도당제&gt;, 구민문화강좌 &lt;하늘빛 합창단&gt;, &lt;내 고장 남동구의 기억을 찾습니다&gt; 사진 기획전, &lt;내 고장 남동구의 기억을 찾습니다&gt; 발간, 남동구민을 위한 디지털 배움터 운영</t>
  </si>
  <si>
    <t>부평문화원</t>
  </si>
  <si>
    <t>신동욱</t>
  </si>
  <si>
    <t>1998. 5. 1</t>
  </si>
  <si>
    <t>인천광역시 부평구 굴포로 151</t>
  </si>
  <si>
    <t>032-505-9001</t>
    <phoneticPr fontId="10" type="noConversion"/>
  </si>
  <si>
    <t>portal.icbp.go.kr/bpcc/</t>
    <phoneticPr fontId="10" type="noConversion"/>
  </si>
  <si>
    <t xml:space="preserve">부평두레놀이전수자육성 및 공연, 부평사편찬, 정월대보름, 부평초록굴포단오놀이, 샘길따라, 신년인사회, 아침문화강좌, 특성화사업, 생활문화공간지원사업(공모), 부평지하호탐방, 3보급단 조사사업, 군구테마여행상품(공모), 전통성년식, 학교지역연계사업(청소년교육), 해설사양성교육, 부평문화학교, 실버극단은빛여울, 주니어극단푸른하늘 등 </t>
    <phoneticPr fontId="10" type="noConversion"/>
  </si>
  <si>
    <t>계양문화원</t>
    <phoneticPr fontId="10" type="noConversion"/>
  </si>
  <si>
    <t>이찬용</t>
  </si>
  <si>
    <t>2005. 6. 10</t>
    <phoneticPr fontId="10" type="noConversion"/>
  </si>
  <si>
    <t>인천광역시 계양구 계산새로 88 6층 609호</t>
  </si>
  <si>
    <t>032-450-5753</t>
    <phoneticPr fontId="10" type="noConversion"/>
  </si>
  <si>
    <t>igycc.or.kr</t>
    <phoneticPr fontId="10" type="noConversion"/>
  </si>
  <si>
    <t>생생문화재, 계양큐레이터 양성교육, 문화유산 체험교육, 계양향토사료 찾기, 계양 사진공모전 운영, 향토자료책자 발간, 문화예술교육프로그램, 부평도호부 학술대회, 항토제례문화 보존사업, 계양문화유산 해설사 운영, 계양학 학습길 운영</t>
    <phoneticPr fontId="10" type="noConversion"/>
  </si>
  <si>
    <t>서구문화원</t>
    <phoneticPr fontId="10" type="noConversion"/>
  </si>
  <si>
    <t>정군섭</t>
  </si>
  <si>
    <t>2002. 5. 28</t>
    <phoneticPr fontId="10" type="noConversion"/>
  </si>
  <si>
    <t>인천광역시 서구 서달로 190 서구문화회관 2층</t>
  </si>
  <si>
    <t>032-582-4341</t>
    <phoneticPr fontId="10" type="noConversion"/>
  </si>
  <si>
    <t>www.seogucul.or.kr</t>
    <phoneticPr fontId="10" type="noConversion"/>
  </si>
  <si>
    <t>서구민새해맞이축전, 서구청춘합창단 갈채, 서곶문화예술제 구민백일장, 허암예술제, 정서진해넘이행사, 문화원 웹소식지 문화서구, 서구기록사업, 지역학 자료 수집 사업, 지역학 자료 제작 사업, 서구문화대학, 향토문화연구 및 향토지 발간 사업, 자연유산민속행사 지원사업, 유휴시설 생활문화공간 조성 지원사업, 민주시민교육(인천학) 거점 기관 운영 사업, 생애주기 평생교육 프로그램 운영 지원사업, 맞춤형 평생교육 컨설팅 사업, 문화예술교육사 현장 역량 강화사업, 어르신 문화프로그램, 지방문화원과 함께하는 문화가 있는 날, 지방문화원 특성화사업, 서구마을학교, 지역특화 문화관광축제 운영 사업</t>
    <phoneticPr fontId="10" type="noConversion"/>
  </si>
  <si>
    <t>강화군</t>
    <phoneticPr fontId="10" type="noConversion"/>
  </si>
  <si>
    <t>강화문화원</t>
    <phoneticPr fontId="10" type="noConversion"/>
  </si>
  <si>
    <t>황완익</t>
  </si>
  <si>
    <t>1947. 10. 9</t>
    <phoneticPr fontId="10" type="noConversion"/>
  </si>
  <si>
    <t>인천광역시 강화군 강화읍 남문로 52</t>
  </si>
  <si>
    <t>032-932-0011</t>
    <phoneticPr fontId="10" type="noConversion"/>
  </si>
  <si>
    <t>www.ganghwacc.org</t>
    <phoneticPr fontId="10" type="noConversion"/>
  </si>
  <si>
    <t>문화학교, 하곡제, 학생사생대회, 강화문화 제14호 발간, 
풍요로운 강화'인문학 강좌', 강화역사문화교실, 능묘학술조사 및 책자발간, 향기로 배우는 건강교실, 고려천도 책자발간 등</t>
    <phoneticPr fontId="10" type="noConversion"/>
  </si>
  <si>
    <t>옹진문화원</t>
    <phoneticPr fontId="2" type="noConversion"/>
  </si>
  <si>
    <t>태동철</t>
  </si>
  <si>
    <t>2017.9.27</t>
    <phoneticPr fontId="2" type="noConversion"/>
  </si>
  <si>
    <t>인천광역시 중구 서해대로 374(3층)</t>
  </si>
  <si>
    <t>032-891-2131</t>
    <phoneticPr fontId="10" type="noConversion"/>
  </si>
  <si>
    <t>www.ongjincc.or.kr/</t>
    <phoneticPr fontId="10" type="noConversion"/>
  </si>
  <si>
    <t xml:space="preserve">옹진문화지 발간. 문화유적탐방, 명사초청강좌, 심청효학생 글짓기 그림그리기 대회, 찾아가는 예절교실, 생활문화센터 문화강좌, 옹진문화강좌, 문화활동가 양성 등 </t>
    <phoneticPr fontId="10" type="noConversion"/>
  </si>
  <si>
    <t>인천 총계</t>
    <phoneticPr fontId="24" type="noConversion"/>
  </si>
  <si>
    <t>동구문화원</t>
    <phoneticPr fontId="10" type="noConversion"/>
  </si>
  <si>
    <t>류경성</t>
  </si>
  <si>
    <t>1998. 1. 19</t>
    <phoneticPr fontId="10" type="noConversion"/>
  </si>
  <si>
    <t>광주광역시 동구 예술길 18-1(미로센터 C동 2층)</t>
  </si>
  <si>
    <t>062-225-5815</t>
  </si>
  <si>
    <t>gjdonggu.kccf.or.kr</t>
  </si>
  <si>
    <t>전국학생미술대회, 빛고을전통문화학교, 오디세이예술학교, 어르신문화봉사단운영, 대한민국전통채색화공모대전, 마을이야기조사발굴발간사업, 역사문화체험프로그램, 지역예술인지원사업, 문화예술교육사및청년일자리양성사업 등</t>
  </si>
  <si>
    <t>정인서</t>
  </si>
  <si>
    <t>1965.02.25</t>
    <phoneticPr fontId="2" type="noConversion"/>
  </si>
  <si>
    <t>광주광역시 서구 풍금로 182(금호동)</t>
  </si>
  <si>
    <t>062-681-4174</t>
  </si>
  <si>
    <t>www.gjsgcc.or.kr/</t>
    <phoneticPr fontId="10" type="noConversion"/>
  </si>
  <si>
    <t>풍암동 당산제, 유덕동 당산제, 빛고을문화교실 및 발표회, 문화답사, 전국애송시낭송대회, 빛고을문예백일장, 뮤직페스티벌, 광주시민연극제, 광주광역시 창작희곡공모전, 빛고을문화 발간, 서구향토문화사료집발간, 어르신문화프로그램 어르신&amp;청년협력프로젝트 실.뜨.기 시즌3, 2020 지역문화인력 지원사업, 2020 지역문화 프로젝트 지원사업, 문화학교, 생활문화예술지원사업, 문화원동행사업, 즐기며 배우는 서구의 5.18역사문화탐방</t>
  </si>
  <si>
    <t>이태호</t>
  </si>
  <si>
    <t>1999. 3. 24</t>
  </si>
  <si>
    <t>광주광역시 남구 봉선로 208 남구종합문화예술회관 4층</t>
  </si>
  <si>
    <t>062-671-7356</t>
  </si>
  <si>
    <t xml:space="preserve"> kjnamgu.co.kr</t>
  </si>
  <si>
    <t>금당문화대학,문화유적답사,남구역사문화학술대회,문화교실,생생문화재,알로하은빛앙상블,굿모닝양림</t>
  </si>
  <si>
    <t>오동오</t>
  </si>
  <si>
    <t>1995. 6. 16</t>
  </si>
  <si>
    <t>광주광역시 북구 향토문화로 65 북구평생학습관 4층</t>
  </si>
  <si>
    <t>062-527-7701</t>
  </si>
  <si>
    <t>gjbukgu.or.kr/</t>
    <phoneticPr fontId="10" type="noConversion"/>
  </si>
  <si>
    <t>문화학교, 사회교육강좌, 무드리 그리기 글쓰기대회, 북구문화유적조사, 2021년도 문화달력제작, 무등문화발간, 노인일자리 사업(문화재보호와 환경정화활동, 실버예술공연단지원사업),  북구문화관광해설사양성과정, 어르신문화프로그램, 문화재청 한문화재 한지킴이 활동, 제1회 광주·전남 정신문화 르네상스 문화원 동행지원사업</t>
  </si>
  <si>
    <t>광산문화원</t>
  </si>
  <si>
    <t>오동근</t>
  </si>
  <si>
    <t>1965. 2. 25</t>
  </si>
  <si>
    <t>광주광역시 광산구 상무대로 265</t>
  </si>
  <si>
    <t>062-941-3377</t>
  </si>
  <si>
    <t>gjgwangsan.kccf.or.kr</t>
    <phoneticPr fontId="10" type="noConversion"/>
  </si>
  <si>
    <t>문화강좌, 향토사책자 발간 및 영상제작, 동아리운영, 인력사업</t>
  </si>
  <si>
    <t>광주 총계</t>
    <phoneticPr fontId="24" type="noConversion"/>
  </si>
  <si>
    <t>길공섭</t>
  </si>
  <si>
    <t>1996. 12. 20</t>
  </si>
  <si>
    <t>대전광역시 동구 동구청로 60 대전동구생활문화센터</t>
  </si>
  <si>
    <t>042-623-7211</t>
    <phoneticPr fontId="10" type="noConversion"/>
  </si>
  <si>
    <t>www.dgcc.or.kr</t>
    <phoneticPr fontId="10" type="noConversion"/>
  </si>
  <si>
    <t>예절교육관운영,3.16인동장터만세운동,전통성년식,우암문화제,문화학교 전시 및 발표회,전국시낭송대회,정월대보름행사,문화학교운영,대청문화예술봉사단운영, 대청문화가꿈이 봉사단운영,생활문화센터운영, 문화원지발간, 동구문학지발간, 향토사조사연구 및 발간사업</t>
    <phoneticPr fontId="2" type="noConversion"/>
  </si>
  <si>
    <t>노덕일</t>
  </si>
  <si>
    <t>1953.4.25</t>
  </si>
  <si>
    <t>대전광역시 중구 대흥로 109</t>
  </si>
  <si>
    <t>042-256-3684</t>
    <phoneticPr fontId="10" type="noConversion"/>
  </si>
  <si>
    <t>djcc.or.kr</t>
    <phoneticPr fontId="10" type="noConversion"/>
  </si>
  <si>
    <t>문화학교,어르신문화프로그램,정월대보름제,향토자료집발간,보문미술대전,호국백일장및미술실기대회,문화탐방,단재신채호선생탄신기념행사,보문산춤과음악이있는풍경,중구작가초대전,해피클래식등</t>
    <phoneticPr fontId="10" type="noConversion"/>
  </si>
  <si>
    <t>송영동</t>
  </si>
  <si>
    <t>대전광역시 서구 계룡로 533번길 38(탄방동)</t>
  </si>
  <si>
    <t>042-488-5474</t>
    <phoneticPr fontId="10" type="noConversion"/>
  </si>
  <si>
    <t>sgcc.or.kr/</t>
    <phoneticPr fontId="10" type="noConversion"/>
  </si>
  <si>
    <r>
      <t>문화강좌운영, 전통민속놀이육성, 갑천문화발간, 서구예술단운영, 대한민국여성미술대전, 서구작가초대전, 서람이역사문화탐사대운영, 문화학교발표</t>
    </r>
    <r>
      <rPr>
        <sz val="8"/>
        <color theme="1"/>
        <rFont val="Tahoma"/>
        <family val="3"/>
        <charset val="1"/>
      </rPr>
      <t>․</t>
    </r>
    <r>
      <rPr>
        <sz val="8"/>
        <color theme="1"/>
        <rFont val="돋움"/>
        <family val="3"/>
        <charset val="129"/>
      </rPr>
      <t>전시, 문화원특성화사업, 어르신문화프로그램, 공연장상주단체육성지원사업, 생활문화시설인문프로그램지원사업, 생활문화특성화사업, 지역전통축제지원사업, 문화예술교육사지원사업, 서구힐링아트페스티벌공동주관, 서구주민자치동아리경연대회, 정월보름제행사 등</t>
    </r>
    <phoneticPr fontId="10" type="noConversion"/>
  </si>
  <si>
    <t>유성구</t>
    <phoneticPr fontId="10" type="noConversion"/>
  </si>
  <si>
    <t>유성문화원</t>
  </si>
  <si>
    <t>이재웅</t>
  </si>
  <si>
    <t>1994. 8. 9</t>
  </si>
  <si>
    <t>대전광역시 유성구 문화원로 46(궁동)</t>
  </si>
  <si>
    <t>042-823-3915</t>
    <phoneticPr fontId="10" type="noConversion"/>
  </si>
  <si>
    <t>www.yuseong.or.kr</t>
    <phoneticPr fontId="10" type="noConversion"/>
  </si>
  <si>
    <t>전통문화시연행사 및 문화사업, 문화학교 운영, 노사활 운영</t>
    <phoneticPr fontId="10" type="noConversion"/>
  </si>
  <si>
    <t>대덕문화원</t>
  </si>
  <si>
    <t>이종철</t>
  </si>
  <si>
    <t>대전광역시 대덕구 대전로 1348(읍내동)</t>
  </si>
  <si>
    <t>042-627-7517</t>
    <phoneticPr fontId="10" type="noConversion"/>
  </si>
  <si>
    <t>www.ddcc.or.kr/</t>
    <phoneticPr fontId="10" type="noConversion"/>
  </si>
  <si>
    <t>문화강좌, 책을펴자 독서문화캠페인, 문화원 25년사 발간, 온라인대덕백일장, 공연장상주단체육성지원사업, 지역문화제스토리텔링, 어르신문화프로그램, 지역여성문화뿌리확산사업, 고택활용사업, 민속보존마을행사, 김호연재여성휘호대회, 기술입은문화예술교육, 방방곡곡문화공감(공연기획,전시기획), 문화가있는날공연산책, 생활문화활동(공동체)지원사업, 5개구생활문화특성화 등</t>
    <phoneticPr fontId="2" type="noConversion"/>
  </si>
  <si>
    <t>대전 총계</t>
    <phoneticPr fontId="24" type="noConversion"/>
  </si>
  <si>
    <t>울산</t>
    <phoneticPr fontId="10" type="noConversion"/>
  </si>
  <si>
    <t>박문태</t>
  </si>
  <si>
    <t>2000. 7. 1</t>
    <phoneticPr fontId="10" type="noConversion"/>
  </si>
  <si>
    <t>울산광역시 중구 문화의거리 38</t>
  </si>
  <si>
    <t>052-244-2007</t>
    <phoneticPr fontId="2" type="noConversion"/>
  </si>
  <si>
    <t>www.munhwa21.org</t>
    <phoneticPr fontId="10" type="noConversion"/>
  </si>
  <si>
    <t>문화학교운영, 문화답사, 해맞이, 정월대보름, 단오맞이,  서덕출봄편지백일장, 도호부사행차퍼레이드, 소식지발간, 눈꽃축제,더시재생사업,병영서낭치기보존회, 매귀악보존회 운영,그린나래예술단</t>
    <phoneticPr fontId="10" type="noConversion"/>
  </si>
  <si>
    <t>김성용</t>
  </si>
  <si>
    <t>2001. 10. 21</t>
    <phoneticPr fontId="2" type="noConversion"/>
  </si>
  <si>
    <t>울산광역시 남구 번영로 224, 1층</t>
  </si>
  <si>
    <t>052-266-3786</t>
    <phoneticPr fontId="10" type="noConversion"/>
  </si>
  <si>
    <t>www.ng518.kr/main.html</t>
    <phoneticPr fontId="10" type="noConversion"/>
  </si>
  <si>
    <t xml:space="preserve">단오절 한마당, 전국한마음미술대전, 어르신문화학교, 문화학교, 처용맞이 처용제의, 문화유적지답사, 해외문화교류, 신년인사회, 남구문화원지발간, 문화학교 회원전, 향토사연구소연구지발간, 지하보도 공업탑 전시갤러리 운영, 전통민속놀이마당 꾸러기놀이 운영, 장생포아트스테이 운영, 창작스튜디오131 운영, 문화마당 새미골 운영, 신화예술인촌 운영, 남구풍물인대연합회, 문화공예협동조합, 남구문화예술제, 일본 아바시리시 교류, 갤러리-숲 초대전, 처용무전수교육, 국제이주여성 전통혼례, 다문화가정 김장담그기, 다문화가정 주말농장, 다문화 전통음식문화체험, 누리봉사단 재능기부봉사, </t>
    <phoneticPr fontId="10" type="noConversion"/>
  </si>
  <si>
    <t>지종찬</t>
  </si>
  <si>
    <t>2001. 7. 2</t>
    <phoneticPr fontId="10" type="noConversion"/>
  </si>
  <si>
    <t>울산광역시 동구 화진6길 4, 1층(화정동)</t>
  </si>
  <si>
    <t>052-251-2261</t>
    <phoneticPr fontId="10" type="noConversion"/>
  </si>
  <si>
    <t>www.udcc.or.kr/</t>
    <phoneticPr fontId="10" type="noConversion"/>
  </si>
  <si>
    <t>정월대보름 달맞이 행사, 문화유적답사, 전통문화공연, 한일문화교류, 3.1절 기념행사, 8.15 광복절 기념행사, 울산봉수문화축제, 처용문화제, 임원유적답사, 달빛문화제, 10월의 마지막 날 막구지기 별빛광장 달빛음악회, 우리 지역 문화재 바로 알기, 울산동구해오름사진집 발간, 동구 지명과 문화이야기 『방어진유사』 발간, 『성골마을 역사 잇기』발간, 문화소식지『어풍대』발간, 『동구문화』발간</t>
    <phoneticPr fontId="10" type="noConversion"/>
  </si>
  <si>
    <t>북구</t>
    <phoneticPr fontId="10" type="noConversion"/>
  </si>
  <si>
    <t>박원희</t>
  </si>
  <si>
    <t>2003. 9. 26</t>
  </si>
  <si>
    <t>울산광역시 북구 산업로 1104(송정동)</t>
  </si>
  <si>
    <t>052-294-2222</t>
    <phoneticPr fontId="10" type="noConversion"/>
  </si>
  <si>
    <t>ubcc.or.kr</t>
    <phoneticPr fontId="10" type="noConversion"/>
  </si>
  <si>
    <t>기박산성의병추모제,청소년충효백일장,쇠부리문화교실,지역문화교류,청소년전통예술전승캠프,쇠부리제철기술복원사업</t>
    <phoneticPr fontId="2" type="noConversion"/>
  </si>
  <si>
    <t>울주문화원</t>
  </si>
  <si>
    <t>노명숙</t>
  </si>
  <si>
    <t>1999. 9. 15</t>
  </si>
  <si>
    <t>울산광역시 울주군 온양읍 외고산1길 4-19 울주민속박물관</t>
  </si>
  <si>
    <t>052-204-4033</t>
    <phoneticPr fontId="2" type="noConversion"/>
  </si>
  <si>
    <t>www.ulju.or.kr</t>
  </si>
  <si>
    <t>울주민속박물관 운영(여름&amp;겨울프로그램, 제기차기 대회, 문화가있는 날), 박제상 향례 및 문화제. 간절곶 동요제, 토요 꿈다락 문화학교(두둥 두둥 오페라가면놀이), 울주역사문화체험학습 프로그램, 재애밟기놀이 재현, 처용문화제, 울주문화 제21집 발간, 울주연구 제18호 발간, 우수문화원 벤치마킹</t>
    <phoneticPr fontId="10" type="noConversion"/>
  </si>
  <si>
    <t>울산 총계</t>
    <phoneticPr fontId="24" type="noConversion"/>
  </si>
  <si>
    <t>세종</t>
    <phoneticPr fontId="10" type="noConversion"/>
  </si>
  <si>
    <t>세종특별자치시</t>
    <phoneticPr fontId="10" type="noConversion"/>
  </si>
  <si>
    <t>세종문화원</t>
    <phoneticPr fontId="10" type="noConversion"/>
  </si>
  <si>
    <t>한상운</t>
  </si>
  <si>
    <t>1964. 10. 14</t>
    <phoneticPr fontId="10" type="noConversion"/>
  </si>
  <si>
    <t>세종특별자치시 조치원읍 문화로 17</t>
    <phoneticPr fontId="24" type="noConversion"/>
  </si>
  <si>
    <t>044-865-2411,2</t>
    <phoneticPr fontId="10" type="noConversion"/>
  </si>
  <si>
    <t>www.sejongcult.or.kr</t>
  </si>
  <si>
    <t>한국문화학교, 어르신문화프로그램, 균화지음 전국국악경연대회, 향토사 운영, 세종시민생활강좌 문화가있는날 등</t>
  </si>
  <si>
    <t>세종특별자치시 총계</t>
    <phoneticPr fontId="24" type="noConversion"/>
  </si>
  <si>
    <t>염상덕</t>
  </si>
  <si>
    <t>1956. 10. 28</t>
  </si>
  <si>
    <t>경기도 수원시 팔달구 팔달산로 28</t>
  </si>
  <si>
    <t>031-244-2161</t>
    <phoneticPr fontId="2" type="noConversion"/>
  </si>
  <si>
    <t>suwonsarang.com</t>
  </si>
  <si>
    <t>대보름 민속놀이 한마당, 정조대왕 능행차길 체험순례, 수원화성축성체험, 효의 성곽순례, 우수전통민속보존사업 '길마재줄다리기'·'수원장치기', 문화학교 운영, 수원뿌리학교 운영, 수원지역문화연구소 운영, 수원시민회관 및 수원생활문화센터 위탁운영, 고색향토문화전시관 위탁운영 등</t>
    <phoneticPr fontId="24" type="noConversion"/>
  </si>
  <si>
    <t>성남문화원</t>
  </si>
  <si>
    <t>김대진</t>
  </si>
  <si>
    <t>1978. 7. 5</t>
  </si>
  <si>
    <t>경기도 성남시 수정구 산성대로 215번길 7</t>
  </si>
  <si>
    <t>031-756-1082</t>
    <phoneticPr fontId="2" type="noConversion"/>
  </si>
  <si>
    <t>seongnamculture.or.kr</t>
  </si>
  <si>
    <t>성남사랑글짓기, 강정일당상 시상, 송산백일장, 향토민속놀이시연, 남한산성권 순국선열추모제, 향토유적지순례, 내고장 성남 바로알기, 둔촌 백일장, 판교쌍용거줄다리기 시연, 성남학아카데미, 새해 천제봉행, 정월대보름 축제, 성남3·1만세운동기념식, 학술회의, 학술토론회, 개천절기념식 및 도당굿 문화축제</t>
    <phoneticPr fontId="24" type="noConversion"/>
  </si>
  <si>
    <t>의정부문화원</t>
  </si>
  <si>
    <t>윤성현</t>
  </si>
  <si>
    <t>1989. 12. 23</t>
  </si>
  <si>
    <t>경기도 의정부시 산단로 123(신곡동)</t>
  </si>
  <si>
    <t>031-872-5678</t>
    <phoneticPr fontId="24" type="noConversion"/>
  </si>
  <si>
    <t>www.ujbcc.or.kr</t>
    <phoneticPr fontId="24" type="noConversion"/>
  </si>
  <si>
    <t>회룡문화제, 우리고장문화유적견학, 문화가족 타지역문화유적답사, 우리문화바로알기교육, 향토전시관 운영, 문화학교 운영, 회룡문화지발간, 명사특강, 시낭송의 밤, 문화가족대동한마당,의정부정주당놀이재연공연, 버들개 전통문화보존마을육성사업, 의순공주대제 재연행사, 가족문화대축제, 나라사랑무궁화전시회</t>
    <phoneticPr fontId="24" type="noConversion"/>
  </si>
  <si>
    <t>안양문화원</t>
  </si>
  <si>
    <t>전풍식</t>
  </si>
  <si>
    <t>1970. 1. 10</t>
  </si>
  <si>
    <t>경기도 안양시 만안구 현충로 53</t>
  </si>
  <si>
    <t>031-449-4451</t>
  </si>
  <si>
    <t>www.anyangculture.or.kr/</t>
    <phoneticPr fontId="10" type="noConversion"/>
  </si>
  <si>
    <t>문화학교 운영, 정월대보름달맞이축제, 안양단오제,안양만안문화제, 향토문화재 지정추진 등</t>
  </si>
  <si>
    <t>부천문화원</t>
  </si>
  <si>
    <t>정영광</t>
    <phoneticPr fontId="2" type="noConversion"/>
  </si>
  <si>
    <t>1966. 3. 14</t>
  </si>
  <si>
    <t>경기도 부천시 경인로 92번길 33 4층</t>
  </si>
  <si>
    <t>032-651-3739</t>
    <phoneticPr fontId="24" type="noConversion"/>
  </si>
  <si>
    <t>bucheonculture.or.kr/</t>
    <phoneticPr fontId="24" type="noConversion"/>
  </si>
  <si>
    <t>세시풍속, 성년식, 전통혼례, 전통문화강좌, 부천문화자료발간, 영화상영, 복사골백일장사생대회, 부천시티투어, 부천시문화관광해설사, 부천한옥체험마을 운영 등</t>
    <phoneticPr fontId="24" type="noConversion"/>
  </si>
  <si>
    <t>경기</t>
    <phoneticPr fontId="10" type="noConversion"/>
  </si>
  <si>
    <t>광명시</t>
    <phoneticPr fontId="10" type="noConversion"/>
  </si>
  <si>
    <t>광명문화원</t>
  </si>
  <si>
    <t>안성근</t>
    <phoneticPr fontId="2" type="noConversion"/>
  </si>
  <si>
    <t>1992. 4. 10</t>
  </si>
  <si>
    <t>경기도 광명시 철망산로 42</t>
  </si>
  <si>
    <t>02-2618-5800</t>
    <phoneticPr fontId="2" type="noConversion"/>
  </si>
  <si>
    <t>gmcc.or.kr</t>
  </si>
  <si>
    <t>오리문화제, 문화거리조성사업-42번가의 기적, 전통애학교, 향토문화답사, 향토역사인형극, 광명바로알기프로젝트_광명학&amp;지역답사, 광명의 옛이야기, 향토인물콘텐츠사업, 문화학교, 광장프로젝트, 공모사업 등</t>
    <phoneticPr fontId="24" type="noConversion"/>
  </si>
  <si>
    <t>평택문화원</t>
  </si>
  <si>
    <t>이보선</t>
  </si>
  <si>
    <t>1971. 2. 20</t>
  </si>
  <si>
    <t>경기도 평택시 중앙로 277(남부문화예술회관 3층)</t>
  </si>
  <si>
    <t>031-655-2002</t>
    <phoneticPr fontId="2" type="noConversion"/>
  </si>
  <si>
    <t>ptmunhwa.or.kr/</t>
    <phoneticPr fontId="24" type="noConversion"/>
  </si>
  <si>
    <t>소사벌단오제, 대한민국 삼봉서화대전, 평택 달맞이 축제, 웃다리문화촌 운영, 어르신 프로그램, 소사벌지 발간, 지역도서 및 마을지 발간, 평택시티투어 운영, 서원향교 활성화 우수프로그램지원사업 등</t>
    <phoneticPr fontId="24" type="noConversion"/>
  </si>
  <si>
    <t>동두천문화원</t>
  </si>
  <si>
    <t>정경철</t>
    <phoneticPr fontId="2" type="noConversion"/>
  </si>
  <si>
    <t>1961. 3. 5</t>
  </si>
  <si>
    <t>경기도 동두천시 어수로4(상패동) 시민회관</t>
  </si>
  <si>
    <t>031-865-2923</t>
    <phoneticPr fontId="24" type="noConversion"/>
  </si>
  <si>
    <t>www.munhwawon.com</t>
    <phoneticPr fontId="24" type="noConversion"/>
  </si>
  <si>
    <t>학력인정성인문해교육, 문화학교, 소요단풍문화제, 정월대보름행사, 삼충단제향등 13개경상사업 등</t>
    <phoneticPr fontId="24" type="noConversion"/>
  </si>
  <si>
    <t>안산문화원</t>
  </si>
  <si>
    <t>이한진</t>
  </si>
  <si>
    <t>1988. 2. 3</t>
  </si>
  <si>
    <t>경기도 안산시 상록구 석호로 144(사동)</t>
  </si>
  <si>
    <t>031-415-0041</t>
    <phoneticPr fontId="2" type="noConversion"/>
  </si>
  <si>
    <t>ansanculture.or.kr</t>
  </si>
  <si>
    <t>안산향토사박물관 운영,성호문화제, 안산경기민요단육성운영, 안산역사문화탐방아카데미, 천년의종 타종행사, 문화학교, 안산천년역사아카데미</t>
    <phoneticPr fontId="2" type="noConversion"/>
  </si>
  <si>
    <t>고양문화원</t>
  </si>
  <si>
    <t>이승엽</t>
    <phoneticPr fontId="2" type="noConversion"/>
  </si>
  <si>
    <t>1984. 2. 23</t>
  </si>
  <si>
    <t>경기도 고양시 일산서구 한류월드로 280</t>
  </si>
  <si>
    <t>031-963-0600</t>
    <phoneticPr fontId="24" type="noConversion"/>
  </si>
  <si>
    <t>goyangcc.or.kr</t>
  </si>
  <si>
    <t>행주문화제. 전통문화상설공연, 정월대보름 달맞이, 오월단오제, 행주나루강풍어제, 민속학자료발간 및 학술대회, 고양행주취타대, 고양상여회다지소리, 도깝대신지신놀이, 송포호미걸이, 진밭두레농악, 고양들소리, 고양소놀이, 고양향교석전대제, 행주서원 춘추향제, 개천절 제천례, 고양팔현추향제, 최영장군위령굿,행주대첩 전국휘호대회, 전통혼례무상지원프로그램, 고양전통농악육성</t>
    <phoneticPr fontId="24" type="noConversion"/>
  </si>
  <si>
    <t>과천시</t>
    <phoneticPr fontId="10" type="noConversion"/>
  </si>
  <si>
    <t>과천문화원</t>
  </si>
  <si>
    <t>신학수</t>
    <phoneticPr fontId="2" type="noConversion"/>
  </si>
  <si>
    <t>1991. 3. 28</t>
  </si>
  <si>
    <t>경기도 과천시 문원로 40-1(문원동 31-7)</t>
  </si>
  <si>
    <t>02-504-6513</t>
    <phoneticPr fontId="2" type="noConversion"/>
  </si>
  <si>
    <t>gccc.or.kr</t>
  </si>
  <si>
    <t>과천무동답교놀이, 과천나무꾼놀이, 대보름행사, 도당성황제행사, 시민의날기념행사, 과천문화학교운영, 과천향토작가작품전람회, 아버지와함께가는문화유적견학, 역사문화아카데미 운영,  한국추사서예대전, 과천시경계답사, 과천문화발간, 향토사구술사업, 도서관운영, 향토사료관 운영</t>
    <phoneticPr fontId="24" type="noConversion"/>
  </si>
  <si>
    <t>구리문화원</t>
    <phoneticPr fontId="10" type="noConversion"/>
  </si>
  <si>
    <t>안영기</t>
    <phoneticPr fontId="2" type="noConversion"/>
  </si>
  <si>
    <t>1991. 10. 4</t>
    <phoneticPr fontId="10" type="noConversion"/>
  </si>
  <si>
    <t>경기도 구리시 동구릉로 217-14</t>
  </si>
  <si>
    <t>031-557-6383</t>
    <phoneticPr fontId="24" type="noConversion"/>
  </si>
  <si>
    <t>gurimh.or.kr</t>
    <phoneticPr fontId="24" type="noConversion"/>
  </si>
  <si>
    <t>동구릉문화제, 부처님오신날 연등행사, 경기도민속예술제, 향토문화조사활동, 문화학교(18강좌), 건원취타대, 온달장군 추모제향, 교육청평생학습, 이웃사랑 인사나누기, 문화교류 협약식 및 문화유적답사, 찾아가는 어르신 국어문화프로그램, 온라인 길 위의 인문학 강좌, 구리시 1평생교육1우수프로그램 운영, 매일10분 독서습관 챌린지, 고구려의기상 조선역사의 숨결을 나타내는 인물,형상 캐릭터 공모전</t>
    <phoneticPr fontId="24" type="noConversion"/>
  </si>
  <si>
    <t>남양주문화원</t>
  </si>
  <si>
    <t>이보긍</t>
    <phoneticPr fontId="2" type="noConversion"/>
  </si>
  <si>
    <t>1981. 5. 25</t>
    <phoneticPr fontId="10" type="noConversion"/>
  </si>
  <si>
    <t>경기도 남양주시 경춘로 883-36(금곡동 754-5)</t>
  </si>
  <si>
    <t>031-592-0667</t>
    <phoneticPr fontId="24" type="noConversion"/>
  </si>
  <si>
    <t>www.nyj.or.kr/</t>
    <phoneticPr fontId="24" type="noConversion"/>
  </si>
  <si>
    <t>문화교실, 지역학발간사업 등</t>
    <phoneticPr fontId="24" type="noConversion"/>
  </si>
  <si>
    <t>오산시</t>
    <phoneticPr fontId="10" type="noConversion"/>
  </si>
  <si>
    <t>오산문화원</t>
    <phoneticPr fontId="10" type="noConversion"/>
  </si>
  <si>
    <t>정진흥</t>
    <phoneticPr fontId="2" type="noConversion"/>
  </si>
  <si>
    <t>1994. 6. 16</t>
    <phoneticPr fontId="10" type="noConversion"/>
  </si>
  <si>
    <t>경기도 오산시 성호대로 89,201호(오산동, 오산세명프라자)</t>
  </si>
  <si>
    <t>031-375-7755</t>
  </si>
  <si>
    <t>oscc.or.kr</t>
  </si>
  <si>
    <t>오산문화발간,청소년문학상,신년해맞이,정월대보름,오산향토사학논문총서,오산문화재야행,오산역사문화달력제작,문화관광해설사운영,인문학기행,오산역사문화교실,청소년전통악기교실,시민화합문화행사</t>
  </si>
  <si>
    <t>시흥시</t>
    <phoneticPr fontId="10" type="noConversion"/>
  </si>
  <si>
    <t>시흥문화원</t>
  </si>
  <si>
    <t>김영기</t>
    <phoneticPr fontId="2" type="noConversion"/>
  </si>
  <si>
    <t>1996. 12. 10</t>
  </si>
  <si>
    <t>경기도 시흥시 연성로 13번길 3 조은프라자 4층(하중동)</t>
  </si>
  <si>
    <t>031-317-0827</t>
    <phoneticPr fontId="24" type="noConversion"/>
  </si>
  <si>
    <t>shcc.or.kr</t>
    <phoneticPr fontId="24" type="noConversion"/>
  </si>
  <si>
    <t>전통문화강좌/지역축제(연성문화제 등)/시흥월미농악 전승 외</t>
    <phoneticPr fontId="24" type="noConversion"/>
  </si>
  <si>
    <t>군포시</t>
    <phoneticPr fontId="10" type="noConversion"/>
  </si>
  <si>
    <t>군포문화원</t>
    <phoneticPr fontId="10" type="noConversion"/>
  </si>
  <si>
    <t>박계일</t>
    <phoneticPr fontId="2" type="noConversion"/>
  </si>
  <si>
    <t>1994. 4. 21</t>
    <phoneticPr fontId="10" type="noConversion"/>
  </si>
  <si>
    <t>경기도 군포시 한세로 56번길 12</t>
  </si>
  <si>
    <t>031-397-0195</t>
    <phoneticPr fontId="2" type="noConversion"/>
  </si>
  <si>
    <t>gpmunhwa.or.kr</t>
    <phoneticPr fontId="10" type="noConversion"/>
  </si>
  <si>
    <t>성년례, 산신제7개, 둔대농악전수사업, 군포설화문화예술교육, 찾아가는 군포설화 특강, 허백당태을서예.문인화대전, 아코디언봉사단</t>
    <phoneticPr fontId="10" type="noConversion"/>
  </si>
  <si>
    <t>의왕문화원</t>
  </si>
  <si>
    <t>이동수</t>
    <phoneticPr fontId="2" type="noConversion"/>
  </si>
  <si>
    <t>1999. 9. 29</t>
  </si>
  <si>
    <t>경기도 의왕시 백운로 23(오전동)</t>
  </si>
  <si>
    <t>031-456-4994</t>
    <phoneticPr fontId="24" type="noConversion"/>
  </si>
  <si>
    <t>uwcc.or.kr/</t>
    <phoneticPr fontId="24" type="noConversion"/>
  </si>
  <si>
    <t>어르신문화프로그램(문화활동지원, 사회활동지원), 예술동호회연계활동, 경기도문화의날, 의왕단오축제, 의왕 3.1 운동, 우리역사바로알기, 백운서예문인화대전, 심포지엄, 의왕의옛길걷기, 뻔뻔한우리역사꿈의학교, 문화강좌(서예, 사군자, 동양화, 역사교실, 경기민요, 팬플룻&amp;오카리나, 아코디언, 아동서예, 아동미술, 뎃생수채화)</t>
    <phoneticPr fontId="24" type="noConversion"/>
  </si>
  <si>
    <t>하남시</t>
    <phoneticPr fontId="10" type="noConversion"/>
  </si>
  <si>
    <t>하남문화원</t>
  </si>
  <si>
    <t>유병기</t>
    <phoneticPr fontId="2" type="noConversion"/>
  </si>
  <si>
    <t>1996. 6. 11</t>
  </si>
  <si>
    <t>경기도 하남시 덕풍동로 12</t>
  </si>
  <si>
    <t>031-795-1020</t>
    <phoneticPr fontId="2" type="noConversion"/>
  </si>
  <si>
    <t>hanamculturecenter.kr</t>
  </si>
  <si>
    <t>학술대회, 위례문화발간,향토사료집, 하남단오축제,마을별민속제, 경기(청소년)민속예술제, 인문학콘서트, 문화유적답사, 문화대학운영, 문화대학특강, 문화대학 작품 전시회및 발표회, 광주문화권협의회-순국선열추모제사업</t>
  </si>
  <si>
    <t>용인문화원</t>
    <phoneticPr fontId="10" type="noConversion"/>
  </si>
  <si>
    <t>조길생</t>
    <phoneticPr fontId="2" type="noConversion"/>
  </si>
  <si>
    <t>1954. 4. 7</t>
    <phoneticPr fontId="10" type="noConversion"/>
  </si>
  <si>
    <t>경기도 용인시 처인구 중부대로 1199 문화예술원 3층</t>
  </si>
  <si>
    <t>031-324-9600</t>
    <phoneticPr fontId="2" type="noConversion"/>
  </si>
  <si>
    <t>ycc50.org</t>
    <phoneticPr fontId="10" type="noConversion"/>
  </si>
  <si>
    <t>용인문화유적답사,전국역사문화기행, 실버합창단운영, 문화원합창단운영, 포은문화제, 처인성문화제, 문화학교운영, 할미성대동제, 찾아가는향토사교육, 구술생애사 발간, 용인문화(계간지) 발간, 용인학아카데미, 한시시우회 운영, 우리문화한마당, 용인학세미나 등</t>
    <phoneticPr fontId="10" type="noConversion"/>
  </si>
  <si>
    <t>파주문화원</t>
  </si>
  <si>
    <t>우관제</t>
    <phoneticPr fontId="2" type="noConversion"/>
  </si>
  <si>
    <t>1947.04.19</t>
    <phoneticPr fontId="2" type="noConversion"/>
  </si>
  <si>
    <t>경기도 파주시 와석순환로 415(운정행복센터, 행정동 2층)</t>
  </si>
  <si>
    <t>031-941-2425</t>
    <phoneticPr fontId="24" type="noConversion"/>
  </si>
  <si>
    <t>pajucc.or.kr</t>
    <phoneticPr fontId="24" type="noConversion"/>
  </si>
  <si>
    <t>문화학교운영, 충효도의선양교육, 향토유적답사, 파주짚풀문화공예품공모전,율곡문화제, 방촌황희문화제, 대보름 연날리기 한마당, 전통문화행사지원, 향토사료 발간</t>
    <phoneticPr fontId="24" type="noConversion"/>
  </si>
  <si>
    <t>이천문화원</t>
  </si>
  <si>
    <t>조성원</t>
    <phoneticPr fontId="2" type="noConversion"/>
  </si>
  <si>
    <t>1963. 5. 10</t>
  </si>
  <si>
    <t>경기도 이천시 남천로 31, 중리동행정복지센터 2층</t>
  </si>
  <si>
    <t>031-635-2316</t>
    <phoneticPr fontId="24" type="noConversion"/>
  </si>
  <si>
    <t>www.cc2000.or.kr</t>
    <phoneticPr fontId="24" type="noConversion"/>
  </si>
  <si>
    <t xml:space="preserve">제35회 설봉문화제, 새해해맞이행사, 이천문화학교운영, 슬세권으로 바라본 이천, flat kids project, 일본고카시문화교류, 이천조각도슨트양성과정, 
초등학교 내고장 알기 문화강좌 , 이야기꾼사업, 어르신문화프로그램, 전통민속활성화지원, 청소년과 함께하는 회의기법 교육,  </t>
    <phoneticPr fontId="24" type="noConversion"/>
  </si>
  <si>
    <t>안성문화원</t>
  </si>
  <si>
    <t>이문범</t>
    <phoneticPr fontId="2" type="noConversion"/>
  </si>
  <si>
    <t>1965. 5. 10</t>
  </si>
  <si>
    <t>경기도 안성시 보개면 종합운동장로 203 문예회관 2층</t>
  </si>
  <si>
    <t>031-673-2625</t>
    <phoneticPr fontId="24" type="noConversion"/>
  </si>
  <si>
    <t>www.ascc.or.kr/</t>
    <phoneticPr fontId="24" type="noConversion"/>
  </si>
  <si>
    <t>전통혼례, 영평사, 충효도교육, 문화학교</t>
    <phoneticPr fontId="24" type="noConversion"/>
  </si>
  <si>
    <t>김포문화원</t>
  </si>
  <si>
    <t>이하준</t>
    <phoneticPr fontId="2" type="noConversion"/>
  </si>
  <si>
    <t>1964. 10. 13</t>
  </si>
  <si>
    <t>경기도 김포시 김포한강11로 20</t>
  </si>
  <si>
    <t>031-982-1110</t>
    <phoneticPr fontId="24" type="noConversion"/>
  </si>
  <si>
    <t>gimpomunhwa.or.kr</t>
    <phoneticPr fontId="24" type="noConversion"/>
  </si>
  <si>
    <t>김포문화대학, 중봉문화제, 손돌공진혼제, 김포시민속예술제, 김포문화연구지 발간, 향토사 연구 등</t>
    <phoneticPr fontId="24" type="noConversion"/>
  </si>
  <si>
    <t>화성시</t>
    <phoneticPr fontId="10" type="noConversion"/>
  </si>
  <si>
    <t>화성문화원</t>
    <phoneticPr fontId="10" type="noConversion"/>
  </si>
  <si>
    <t>고정석</t>
    <phoneticPr fontId="2" type="noConversion"/>
  </si>
  <si>
    <t>1964. 12. 9</t>
    <phoneticPr fontId="10" type="noConversion"/>
  </si>
  <si>
    <t>경기도 화성시 향남읍 발안로 89</t>
  </si>
  <si>
    <t>031-353-6330</t>
    <phoneticPr fontId="24" type="noConversion"/>
  </si>
  <si>
    <t>hscc.or.kr</t>
    <phoneticPr fontId="10" type="noConversion"/>
  </si>
  <si>
    <t>문화의 뜰 발간, 신나는문화유산방문교육, 문화학교, 문화유산을 찾아서, 예절관 운영, 화성지역학, 청소년 화성문화유적순례, 중요무형문화재 제79호 "발탈" 전승, 화성시 근대문화유산 조사사업, 어르신문화프로그램, 화성시사편찬연구사업, 아카이브, 문화원 총서 발간, 장안리 도당굿 연구, 전통민속전승행사, 전통제향보존, 우음도생명희망당제</t>
    <phoneticPr fontId="10" type="noConversion"/>
  </si>
  <si>
    <t>광주시</t>
    <phoneticPr fontId="10" type="noConversion"/>
  </si>
  <si>
    <t>광주문화원</t>
  </si>
  <si>
    <t>이창희</t>
    <phoneticPr fontId="2" type="noConversion"/>
  </si>
  <si>
    <t>1987. 1. 16</t>
  </si>
  <si>
    <t>경기도 광주시 문화로 85번길 19-12</t>
  </si>
  <si>
    <t>031-764-0686</t>
    <phoneticPr fontId="24" type="noConversion"/>
  </si>
  <si>
    <t>gjmh.or.kr</t>
    <phoneticPr fontId="2" type="noConversion"/>
  </si>
  <si>
    <t>문화학교 운영, 광주시박물관,미술관연합전시회, 시민과 함께하는 문화재교육, 해공신익희선생탄신기념행사, 석가탄신일연등축제</t>
    <phoneticPr fontId="2" type="noConversion"/>
  </si>
  <si>
    <t>양주문화원</t>
  </si>
  <si>
    <t>홍성준</t>
    <phoneticPr fontId="2" type="noConversion"/>
  </si>
  <si>
    <t>1988. 2. 17</t>
  </si>
  <si>
    <t>경기도 양주시 삼일로 29번길 20</t>
  </si>
  <si>
    <t>031-836-6467</t>
    <phoneticPr fontId="24" type="noConversion"/>
  </si>
  <si>
    <t>www.yangju.org</t>
    <phoneticPr fontId="24" type="noConversion"/>
  </si>
  <si>
    <t>문화학교,평생학습관,우수전통민속보존사업,양주인물학술심포지엄,양주서예대전</t>
    <phoneticPr fontId="2" type="noConversion"/>
  </si>
  <si>
    <t>포천시</t>
    <phoneticPr fontId="10" type="noConversion"/>
  </si>
  <si>
    <t xml:space="preserve">포천문화원 </t>
  </si>
  <si>
    <t>양윤택</t>
    <phoneticPr fontId="2" type="noConversion"/>
  </si>
  <si>
    <t>1986. 7. 12</t>
  </si>
  <si>
    <t>경기도 포천시 중앙로 34번길 8</t>
  </si>
  <si>
    <t>031-532-5015</t>
    <phoneticPr fontId="24" type="noConversion"/>
  </si>
  <si>
    <t>www.pcmh.or.kr</t>
    <phoneticPr fontId="24" type="noConversion"/>
  </si>
  <si>
    <t>문화학교, 반월문화제, 봉래 전국휘호대회, 전국한시백일장, 향토사바르게알기 경시대회, 포천학연구소 운영, 경기도 민속예술제, 청소년 문화유적답사, 가족 시낭송 경연대회, 학술연구발표회, 포천의 마을이야기 발간, 포천문화사랑, 포천문화, 군장병 포천 시티투어, 좋은책 읽기 운동, 포천의 근현대구술사 책자 발간 등.</t>
    <phoneticPr fontId="24" type="noConversion"/>
  </si>
  <si>
    <t>여주문화원</t>
    <phoneticPr fontId="10" type="noConversion"/>
  </si>
  <si>
    <t>1970. 2.17</t>
    <phoneticPr fontId="10" type="noConversion"/>
  </si>
  <si>
    <t>경기도 여주시 신륵사길 6-6</t>
  </si>
  <si>
    <t>031-883-3450</t>
    <phoneticPr fontId="24" type="noConversion"/>
  </si>
  <si>
    <t>yeojucc.co.kr</t>
    <phoneticPr fontId="24" type="noConversion"/>
  </si>
  <si>
    <t>여주학연구, 여주문화기록사업, 여주문화대학강좌</t>
    <phoneticPr fontId="24" type="noConversion"/>
  </si>
  <si>
    <t>연천군</t>
    <phoneticPr fontId="10" type="noConversion"/>
  </si>
  <si>
    <t>연천문화원</t>
    <phoneticPr fontId="10" type="noConversion"/>
  </si>
  <si>
    <t>이준용</t>
    <phoneticPr fontId="2" type="noConversion"/>
  </si>
  <si>
    <t>1987. 8. 27</t>
    <phoneticPr fontId="10" type="noConversion"/>
  </si>
  <si>
    <t>경기도 연천군 연천읍 문화로 143</t>
  </si>
  <si>
    <t>031-834-2350</t>
  </si>
  <si>
    <t>연천문화원.kr</t>
    <phoneticPr fontId="10" type="noConversion"/>
  </si>
  <si>
    <t xml:space="preserve">문화학교(실버댄스, 오카리나, 사물반, 서예반, 연극반,. 해금반, 아코디언반, 경기민요반), 연천학 아카데미, 글쓰기 수업, 미수문화제, 경기도 민속예술제, 아미산울어리, 연천문화지 발간    </t>
  </si>
  <si>
    <t>가평군</t>
    <phoneticPr fontId="10" type="noConversion"/>
  </si>
  <si>
    <t>가평문화원</t>
  </si>
  <si>
    <t>김만종</t>
    <phoneticPr fontId="2" type="noConversion"/>
  </si>
  <si>
    <t>1986. 12. 22</t>
  </si>
  <si>
    <t>031-582-2016</t>
    <phoneticPr fontId="2" type="noConversion"/>
  </si>
  <si>
    <t>gpc.or.kr</t>
  </si>
  <si>
    <t xml:space="preserve">문화백일장, 종합전시회, 제향제례. 제22회 석봉한호선생전국휘호대회, 경기도민속예술제, 3.15 가평독립만세운동 </t>
    <phoneticPr fontId="24" type="noConversion"/>
  </si>
  <si>
    <t>양평군</t>
    <phoneticPr fontId="10" type="noConversion"/>
  </si>
  <si>
    <t>양평문화원</t>
  </si>
  <si>
    <t>최영식</t>
    <phoneticPr fontId="2" type="noConversion"/>
  </si>
  <si>
    <t>1983. 3. 30</t>
  </si>
  <si>
    <t>경기도 양평군 강평읍 마유산로 5</t>
  </si>
  <si>
    <t>031-771-3866</t>
    <phoneticPr fontId="2" type="noConversion"/>
  </si>
  <si>
    <t>ypculture.org</t>
  </si>
  <si>
    <t>민속예술보급, 전통요리사 양성, 전통혼례지도자양성과정, 수연례 및 성년례, 양평예술보존, 백운문화발간, 향토사료조사, 양평향토문화연구소 운영, 양평역사유적 정비, 변준호선생 연구 및 출판, 양평문화재 및 인물 알리기, 양평역사귀로보다, 양평역사문화연구회 운영, 용문산전투전몰장병위령제, 용문산영목제, 지평면성황대제, 백운문화제, 향맥지발간, 문화유적지순례, 문화학교, 전통연만들기, 문화강좌, 추억의 영화상영, 양평문화방송국운영, 한국사속의 양평, 양평문화고전학당, 양평문화여성합창단, 양평문화앙상블, 양강취타대, 양평전통문화체험관운영</t>
    <phoneticPr fontId="24" type="noConversion"/>
  </si>
  <si>
    <t>경기 총계</t>
    <phoneticPr fontId="24" type="noConversion"/>
  </si>
  <si>
    <t>춘천문화원</t>
  </si>
  <si>
    <t>윤용선</t>
  </si>
  <si>
    <t>1952. 4. 1</t>
  </si>
  <si>
    <t>강원도 춘천시 퇴계농공로 40(퇴계동)</t>
  </si>
  <si>
    <t>033-254-5105</t>
  </si>
  <si>
    <t>ccmunhwa.or.kr</t>
  </si>
  <si>
    <t>정월대보름달맞이행사, 의암제, 소양강문화제, 사랑방사업, 문화학교운영, 민속예술육성사업, 춘천마을농악활성화지원사업, 춘천인구술채록사업, 지역사회문화조사사업, 데이터베이스사업, 학술연구사업, 춘천학확산사업</t>
  </si>
  <si>
    <t>원주문화원</t>
  </si>
  <si>
    <t>박순조</t>
  </si>
  <si>
    <t>1946.1.3</t>
  </si>
  <si>
    <t>강원도 원주시 일산로 72</t>
  </si>
  <si>
    <t>033-764-3794</t>
    <phoneticPr fontId="10" type="noConversion"/>
  </si>
  <si>
    <t>www.wjmunwha.or.kr/</t>
    <phoneticPr fontId="10" type="noConversion"/>
  </si>
  <si>
    <t>강원감영대표프로그램,원주향토사바로알기교육사업, 동악제례봉행사업, 역사사랑캠프, 원주문화재야행, 강원민속경연대회, 원주얼선양제례봉행사업,원주시티투어버스, 전통지도자양성교육</t>
    <phoneticPr fontId="10" type="noConversion"/>
  </si>
  <si>
    <t>강릉문화원</t>
  </si>
  <si>
    <t>최돈설</t>
  </si>
  <si>
    <t>1965. 4. 29</t>
  </si>
  <si>
    <t>강원도 강릉시 하슬라로 96</t>
  </si>
  <si>
    <t>033-648-3014</t>
  </si>
  <si>
    <t>www.gncc.or.kr</t>
    <phoneticPr fontId="10" type="noConversion"/>
  </si>
  <si>
    <t>지역문화콘텐츠연구사업. 예술강사지원사업.예술동호회지원사업.청춘마이크강원.꿈의오케스트라강릉.유아문화예술교육.평생교육원운영.사회통합프로그램.예맥아트센터운영.강릉새벽포럼    강릉문화재야행.명주인형극제</t>
    <phoneticPr fontId="10" type="noConversion"/>
  </si>
  <si>
    <t>동해문화원</t>
  </si>
  <si>
    <t>오종식</t>
  </si>
  <si>
    <t>1982. 11. 23</t>
  </si>
  <si>
    <t>강원도 동해시 평원로 17</t>
  </si>
  <si>
    <t>033-531-3298</t>
  </si>
  <si>
    <t>donghaecc.co.kr</t>
    <phoneticPr fontId="10" type="noConversion"/>
  </si>
  <si>
    <t>교육사업(문화학교, 공모사업),전통민속육성사업, 디지털마을지 8개년 사업, 무형문화재발굴 10개년 사업(북평원님놀이, 망상괴란농악), 향토사록발간, 심포지엄(망상해안사구 동식물의 생태문화적 가치와 활용을 위한 심포지엄), 생활문화연구조사(막걸리 원류를 찾아서),인구감소지역 프로그램 지원사업(막걸리 익는 홍월평), 어르신 문화프로그램등</t>
  </si>
  <si>
    <t>태백문화원</t>
  </si>
  <si>
    <t>배팔수</t>
  </si>
  <si>
    <t>1984. 8. 17</t>
  </si>
  <si>
    <t>강원도 태백시 태백로 1136</t>
  </si>
  <si>
    <t>033-553-3161</t>
    <phoneticPr fontId="10" type="noConversion"/>
  </si>
  <si>
    <t>www.태백문화원.com</t>
    <phoneticPr fontId="10" type="noConversion"/>
  </si>
  <si>
    <t>문화사랑방 문화강좌, 낙동강발원제, 태백산천제</t>
    <phoneticPr fontId="10" type="noConversion"/>
  </si>
  <si>
    <t>속초시</t>
    <phoneticPr fontId="10" type="noConversion"/>
  </si>
  <si>
    <t>속초문화원</t>
    <phoneticPr fontId="10" type="noConversion"/>
  </si>
  <si>
    <t>김계남</t>
  </si>
  <si>
    <t>1965. 3. 22</t>
    <phoneticPr fontId="10" type="noConversion"/>
  </si>
  <si>
    <t>강원도 속초시 번영로 155(영랑동)</t>
  </si>
  <si>
    <t>033-632-1231</t>
  </si>
  <si>
    <t>www.sokcho-culture.com/</t>
    <phoneticPr fontId="10" type="noConversion"/>
  </si>
  <si>
    <t>상도문 문화마을 운영, 인생나눔활동사업거점기관, 국가기본도 표기지명조사, 대한민국테마여행 10선, 지역관광아카데미, 도시변천사기록사업, 향토사 안내서 책자발간, 향토문화학교운영, 학교문화예술교육, 청소년문화예술교육, 문화시민학교, 지방문화원 사랑방운영, 속초도문농요본전전승, 문형문화재공개행사지원, 속초도문농요전수관 위탁운영 등</t>
  </si>
  <si>
    <t>삼척문화원</t>
  </si>
  <si>
    <t>김대화</t>
  </si>
  <si>
    <t>1956. 8. 10</t>
  </si>
  <si>
    <t>강원도 삼척시 오십천로 408(읍중동)</t>
  </si>
  <si>
    <t>033-573-2882</t>
    <phoneticPr fontId="10" type="noConversion"/>
  </si>
  <si>
    <t>samcheok.kccf.or.kr</t>
  </si>
  <si>
    <t>문화학교 운영, 평생학습네트워크지원사업,어르신문화프로그램</t>
    <phoneticPr fontId="10" type="noConversion"/>
  </si>
  <si>
    <t>홍천군</t>
    <phoneticPr fontId="10" type="noConversion"/>
  </si>
  <si>
    <t>홍천문화원</t>
  </si>
  <si>
    <t>박주선</t>
  </si>
  <si>
    <t>1976. 5. 15</t>
  </si>
  <si>
    <t>강원도 홍천군 홍천읍 연봉중앙로 11-8</t>
  </si>
  <si>
    <t>033-434-2080</t>
    <phoneticPr fontId="10" type="noConversion"/>
  </si>
  <si>
    <t>www.hccc.co.kr/</t>
    <phoneticPr fontId="10" type="noConversion"/>
  </si>
  <si>
    <t>문화학교,지방사랑방운영,단오,정월대보름,줄장루이추념식,동학추념식,향토자료출판,민.군협력사업,역사문화탐방,향토문화탐방</t>
    <phoneticPr fontId="10" type="noConversion"/>
  </si>
  <si>
    <t>횡성문화원</t>
  </si>
  <si>
    <t>박순업</t>
  </si>
  <si>
    <t>1964.11.8.</t>
  </si>
  <si>
    <t>강원도 횡성군 횡성읍 앞들서3로 6</t>
  </si>
  <si>
    <t>033-343-2271</t>
  </si>
  <si>
    <t>www.hs-culture.or.kr</t>
  </si>
  <si>
    <t>전시회, 문화유적지순례, 전통민속예술경연및보존, 애향지발간, 향토인물선양, 향토사료자료수집정리발간, 향토사료연구, 문화학교운영, 문화사랑방운영, 정월대보름달맞이행사, 횡성어르신노래자랑, 평생학습휘호대회, 평생학습전통혼례, 전통국악예술공연, 횡성군민 오케스트라운영, 문화예술인 사료집 제작, 횡성군 작은영화관 위탁운영, 어르신문화프로그램운영 등</t>
  </si>
  <si>
    <t>영월문화원</t>
  </si>
  <si>
    <t>엄흥용</t>
  </si>
  <si>
    <t>1964. 11. 8</t>
  </si>
  <si>
    <t>강원도 영월군 영월읍 단종로 12</t>
  </si>
  <si>
    <t>033-373-3434</t>
  </si>
  <si>
    <t>ywcul.or.kr</t>
    <phoneticPr fontId="10" type="noConversion"/>
  </si>
  <si>
    <t>향토사연구사업, 향토지발간,생활문화활성화,대보름축제,섶다리축제,문화배달부,민속예술발굴,문화가족대축제,생활문화한마당</t>
  </si>
  <si>
    <t>평창군</t>
    <phoneticPr fontId="24" type="noConversion"/>
  </si>
  <si>
    <t>평창문화원</t>
  </si>
  <si>
    <t>이욱환</t>
  </si>
  <si>
    <t>1964. 12. 30</t>
  </si>
  <si>
    <t>강원도 평창군 평창읍 문화예술길 53</t>
  </si>
  <si>
    <t>033-332-3546</t>
    <phoneticPr fontId="10" type="noConversion"/>
  </si>
  <si>
    <t>www.pycc.or.kr/</t>
    <phoneticPr fontId="10" type="noConversion"/>
  </si>
  <si>
    <t xml:space="preserve">향토사연구소운영, 꿈의 오캐스트라운영, 예술단운영, 합창단운영, 문화학교및사랑방운영, 문화자원봉사센터운영,농촌교육문화복지지원사업, 현충시설활성화사업, 문화가있는날 지원사업, 무형문화재 어울아띠사업, 청소년 백일장진행, 문화가족과 떠나는 지역탐방, 읍면지 발간, 평창문화발간, 평창의 백년사 발간외 다수 </t>
    <phoneticPr fontId="10" type="noConversion"/>
  </si>
  <si>
    <t>정선문화원</t>
  </si>
  <si>
    <t>심재복</t>
  </si>
  <si>
    <t>1983. 8. 19</t>
  </si>
  <si>
    <t>강원도 정선군 정선읍 봉양5길 43</t>
  </si>
  <si>
    <t>033-562-5471</t>
  </si>
  <si>
    <t>www.jscc.or.kr</t>
  </si>
  <si>
    <t>관외문화탐방사업,생활문화동아리지원사업,강원도사물놀이경연대회참가,관내문화동아리한마당,향토사료답사및발굴,향토사연구활동및강좌사업,간행물발간사업,문화학교강좌사업(28개교실),노인일자리사업,국고지원어르신프로그램사업,송년음악회, 전통삼베길쌈 전승사업, 남평낙동농악전승사업 등</t>
  </si>
  <si>
    <t>철원군</t>
    <phoneticPr fontId="10" type="noConversion"/>
  </si>
  <si>
    <t>철원문화원</t>
    <phoneticPr fontId="10" type="noConversion"/>
  </si>
  <si>
    <t>김현모</t>
  </si>
  <si>
    <t>1969. 10 .6</t>
    <phoneticPr fontId="10" type="noConversion"/>
  </si>
  <si>
    <t>강원도 철원군 갈말읍 삼부연로 51</t>
  </si>
  <si>
    <t>033-452-6235</t>
    <phoneticPr fontId="10" type="noConversion"/>
  </si>
  <si>
    <t>cheorwon.kccf.or.kr</t>
  </si>
  <si>
    <t>문화학교운영, 전시실활성화사업, 전통문화육성, 한탄강사랑행사, 학생문화유적탐방, 문화재선양, 생생문화재사업, 전통문화탐방, 실버두루미예술단운영, 문화교양강좌</t>
  </si>
  <si>
    <t>화천문화원</t>
  </si>
  <si>
    <t>이화영</t>
  </si>
  <si>
    <t>1969. 10. 6</t>
  </si>
  <si>
    <t>강원도 화천군 화천읍 상승로 91</t>
  </si>
  <si>
    <t>033-442-2507</t>
    <phoneticPr fontId="10" type="noConversion"/>
  </si>
  <si>
    <t>www.hcmunhwa.or.kr</t>
  </si>
  <si>
    <t>문화학교운영,애향운동전개사업운영,향토고유민속예술발굴사업,지역사회교육사업,문예단체지원사업</t>
  </si>
  <si>
    <t>양구문화원</t>
  </si>
  <si>
    <t>박광준</t>
  </si>
  <si>
    <t>1963. 8. 1</t>
    <phoneticPr fontId="2" type="noConversion"/>
  </si>
  <si>
    <t>강원도 양구군 양구읍 비봉로 73번길 52 문화복지센터 2층</t>
  </si>
  <si>
    <t>033-481-2681</t>
  </si>
  <si>
    <t>yanggu.kccf.or.kr</t>
    <phoneticPr fontId="10" type="noConversion"/>
  </si>
  <si>
    <t>읍면 장승제례, 민속단오절행사, 그림그리기대회, 강원도노인연날리기대회, 달맞이축제, 문화원 교류사업,  향토사연구조사사업, 어르신문화 프로그램, 노인사회활동지원사업</t>
  </si>
  <si>
    <t>인제문화원</t>
  </si>
  <si>
    <t>이만철</t>
  </si>
  <si>
    <t>1994. 9. 12</t>
  </si>
  <si>
    <t>강원도 인제군 인제읍 비봉로 44번길 100, 4층</t>
  </si>
  <si>
    <t>033-461-6678</t>
  </si>
  <si>
    <t>www.injeculture.org</t>
  </si>
  <si>
    <t>어르신문화학교,인제문화지발간사업,정월대보름행사,문화학교,찾아가는문화학교,문화유적지순례,인제민속사료조사사업,찾아가는문화캠프, 문화학교,인제목공예일자리 창출사업,국악한마당공연사업,향토사연구소 조사사업,향토사료발간사업</t>
  </si>
  <si>
    <t>고성문화원</t>
  </si>
  <si>
    <t>주기창</t>
  </si>
  <si>
    <t>1984. 1. 6</t>
  </si>
  <si>
    <t>강원도 고성군 간성읍 간성로 71-7</t>
  </si>
  <si>
    <t>033-681-2922</t>
  </si>
  <si>
    <t>www.goseongcul.com</t>
  </si>
  <si>
    <t>수성문화제,  성년의날행사, 다문화사업지원, 향토사사료및고성문학발간, 문화학교, 문화사랑방, 문화탐방, 게이트볼대회 등</t>
  </si>
  <si>
    <t>양양군</t>
    <phoneticPr fontId="10" type="noConversion"/>
  </si>
  <si>
    <t>양양문화원</t>
  </si>
  <si>
    <t>윤여준</t>
  </si>
  <si>
    <t>1971. 5. 14</t>
  </si>
  <si>
    <t>강원도 양양군 양양읍 양양로 114-5</t>
  </si>
  <si>
    <t>033-671-8762</t>
  </si>
  <si>
    <t>www.yangyang.or.kr/</t>
    <phoneticPr fontId="10" type="noConversion"/>
  </si>
  <si>
    <t>양양문화제,전국동구리전통민요경창대회,만세운동재현행사
문화학교운영,향토사료수집,전국한시백일장,양양문화발간등</t>
  </si>
  <si>
    <t>강원 총계</t>
    <phoneticPr fontId="24" type="noConversion"/>
  </si>
  <si>
    <t>청주문화원</t>
  </si>
  <si>
    <t>강전섭</t>
  </si>
  <si>
    <t>1957. 12. 5</t>
  </si>
  <si>
    <t>충청북도 청주시 상당구 단재로 361, 청주시 문화회관</t>
  </si>
  <si>
    <t>043-265-3624</t>
    <phoneticPr fontId="2" type="noConversion"/>
  </si>
  <si>
    <t>www.cjmh.or.kr</t>
  </si>
  <si>
    <t>청주문화동아리육성사업, 청주문화총서발간사업, 문화체험행사 등
(세종대왕과초정약수축제, 청주읍성큰잔치 코로나19로 행사 취소)</t>
  </si>
  <si>
    <t>충주문화원</t>
  </si>
  <si>
    <t>손창일</t>
  </si>
  <si>
    <t>1965. 3. 22</t>
  </si>
  <si>
    <t>충청북도 충주시 탄금대안길 33(칠금동)</t>
  </si>
  <si>
    <t>043-847-3906</t>
    <phoneticPr fontId="2" type="noConversion"/>
  </si>
  <si>
    <t>www.cjculture.org</t>
  </si>
  <si>
    <t xml:space="preserve">김생서예대전 및 휘호대회, 가야금체험교실, 고구려역사문화탐방,충청북도학생백일장및사생대회, 중원문화의향연(우리소리경연대회,사물놀이경연대회),탄금대기차지나라사랑 웅변대회, 충주시민해맞이축제, 문화학교, 팔천고혼위령제, 해외문화탐방, 개천안 솟대문화제, 노인일자리 및 사회활동지원사업 </t>
  </si>
  <si>
    <t>제천문화원</t>
  </si>
  <si>
    <t>윤종섭</t>
  </si>
  <si>
    <t>1958. 10. 3</t>
  </si>
  <si>
    <t>충청북도 제천시 의림대로 125(시민회관 3층)</t>
  </si>
  <si>
    <t>043-642-3646</t>
    <phoneticPr fontId="2" type="noConversion"/>
  </si>
  <si>
    <t>jecheoncc.or.kr</t>
  </si>
  <si>
    <t xml:space="preserve"> 문화원 전시회, 청풍명월 황금종을 울려라, 청소년 문화답사,문화학교 ,문화유적답사, 의병묘소현역화사업.의병제.시민회관위탁
</t>
    <phoneticPr fontId="10" type="noConversion"/>
  </si>
  <si>
    <t>보은문화원</t>
  </si>
  <si>
    <t>구왕회</t>
  </si>
  <si>
    <t>충청북도 보은군 보은읍 뱃들로 54</t>
  </si>
  <si>
    <t>043-544-2314</t>
    <phoneticPr fontId="2" type="noConversion"/>
  </si>
  <si>
    <t>www.becc.or.kr</t>
    <phoneticPr fontId="10" type="noConversion"/>
  </si>
  <si>
    <t>보은동학제, 어르신다문화백일장, 오장환문학제,문화답사, 역사아카데미, 40개문화강좌, 어르신고전무용등</t>
    <phoneticPr fontId="10" type="noConversion"/>
  </si>
  <si>
    <t>옥천문화원</t>
  </si>
  <si>
    <t>김승룡</t>
  </si>
  <si>
    <t>1967. 3. 28</t>
  </si>
  <si>
    <t>충청북도 옥천군 옥천읍 관성로 35</t>
  </si>
  <si>
    <t>043-733-5588</t>
    <phoneticPr fontId="2" type="noConversion"/>
  </si>
  <si>
    <t>www.okcc.or.kr</t>
  </si>
  <si>
    <t>문화학교 8개 반, 청소년도의교실, 어르신문화프로그램, 정순철짝짜꿍합창단, 문화가 있는 날 등</t>
  </si>
  <si>
    <t>영동군</t>
    <phoneticPr fontId="10" type="noConversion"/>
  </si>
  <si>
    <t>영동문화원</t>
  </si>
  <si>
    <t>배광식</t>
  </si>
  <si>
    <t>1965.01.26</t>
  </si>
  <si>
    <t>충청북도 영동군 영동읍 영동천 2길 29</t>
  </si>
  <si>
    <t>043-742-2215</t>
    <phoneticPr fontId="2" type="noConversion"/>
  </si>
  <si>
    <t>yeongdong.kccf.or.kr</t>
  </si>
  <si>
    <t>영동군민의날,신년해맞이행사,추풍령가요제,삼도봉만남의날,삼도문화교류화합행사 등</t>
  </si>
  <si>
    <t>증평문화원</t>
  </si>
  <si>
    <t>김장응</t>
  </si>
  <si>
    <t>1992. 8. 28</t>
  </si>
  <si>
    <t>충청북도 증평군 증평읍 문화로 75</t>
  </si>
  <si>
    <t>043-836-3400</t>
    <phoneticPr fontId="2" type="noConversion"/>
  </si>
  <si>
    <t>www.jpcc.or.kr</t>
  </si>
  <si>
    <t>증평인삼골축제, 증평뿌리를찾아서·증평문화지 등 발간, 문화의집위탁운영, 애국지사연병호선생추모제, 증평문화예술의날, 정월대보름, 신년해맞이, 시를통한인문학캠페인, 전시 및 수련회, 향토문화연구 및 발굴, 공모사업 등</t>
    <phoneticPr fontId="10" type="noConversion"/>
  </si>
  <si>
    <t>진천문화원</t>
  </si>
  <si>
    <t>장주식</t>
  </si>
  <si>
    <t>1956.11.26</t>
  </si>
  <si>
    <t>충청북도 진천군 진천읍 문화로 79</t>
  </si>
  <si>
    <t>043-533-2742</t>
    <phoneticPr fontId="2" type="noConversion"/>
  </si>
  <si>
    <t>jincheon.kccf.or.kr</t>
  </si>
  <si>
    <t>문화축제, 농다리축제, 문화교육프로그램, 대보름민속놀이, 청소년내고장문화유적순례, 초중등생역사탐방, 종강발표회, 생거진천책자발간, 회원문화탐방, 생활문화축제</t>
    <phoneticPr fontId="10" type="noConversion"/>
  </si>
  <si>
    <t>괴산문화원</t>
  </si>
  <si>
    <t>장재영</t>
  </si>
  <si>
    <t>1962.02.15</t>
  </si>
  <si>
    <t>충청북도 괴산군 괴산읍 읍내로 266 괴산문화예술회관</t>
  </si>
  <si>
    <t>043-832-3588</t>
    <phoneticPr fontId="2" type="noConversion"/>
  </si>
  <si>
    <t>www.gscc.or.kr</t>
  </si>
  <si>
    <t>문화예술교육, 무료영화상영, 정월대보름 민속한마당, 장날영화관, 신년인사회, 역사문화탐방, 해맞이행사</t>
  </si>
  <si>
    <t>음성군</t>
    <phoneticPr fontId="10" type="noConversion"/>
  </si>
  <si>
    <t>음성문화원</t>
    <phoneticPr fontId="10" type="noConversion"/>
  </si>
  <si>
    <t>이한철</t>
  </si>
  <si>
    <t>1958. 2. 20.</t>
    <phoneticPr fontId="10" type="noConversion"/>
  </si>
  <si>
    <t>충청북도 음성군 음성읍 수정로 38</t>
  </si>
  <si>
    <t>043-872-4084</t>
    <phoneticPr fontId="2" type="noConversion"/>
  </si>
  <si>
    <t xml:space="preserve">www.eumseong.or.kr </t>
    <phoneticPr fontId="2" type="noConversion"/>
  </si>
  <si>
    <t>문화생활 강좌, 지역문화축제,  동아리 육성</t>
    <phoneticPr fontId="10" type="noConversion"/>
  </si>
  <si>
    <t>단양군</t>
    <phoneticPr fontId="10" type="noConversion"/>
  </si>
  <si>
    <t>단양문화원</t>
    <phoneticPr fontId="10" type="noConversion"/>
  </si>
  <si>
    <t>김대열</t>
  </si>
  <si>
    <t>1971. 8. 4</t>
    <phoneticPr fontId="10" type="noConversion"/>
  </si>
  <si>
    <t>충청북도 단양군 단양읍 중앙1로 32</t>
  </si>
  <si>
    <t>043-423-0701</t>
    <phoneticPr fontId="2" type="noConversion"/>
  </si>
  <si>
    <t>danyang.kccf.or.kr</t>
    <phoneticPr fontId="10" type="noConversion"/>
  </si>
  <si>
    <t>죽령산신제, 온달장군묘제. 단양향토지발간</t>
    <phoneticPr fontId="10" type="noConversion"/>
  </si>
  <si>
    <t>충북 총계</t>
    <phoneticPr fontId="24" type="noConversion"/>
  </si>
  <si>
    <t>천안시동남구문화원</t>
  </si>
  <si>
    <t>조성오</t>
  </si>
  <si>
    <t>1958. 4. 20</t>
  </si>
  <si>
    <t>충청남도 천안시 동남구 병천면 아우내순대길 29</t>
  </si>
  <si>
    <t>041-564-1022</t>
  </si>
  <si>
    <t>www.cnkccf.or.kr</t>
    <phoneticPr fontId="10" type="noConversion"/>
  </si>
  <si>
    <t>문화학교운영,향토민속발굴사업,단오축제,백일장사생대회공모전,문화유적답사,구술채록,생활문화활성화지원,지역특성화사업,향토지발간사업 등</t>
  </si>
  <si>
    <t>천안시서북구문화원</t>
  </si>
  <si>
    <t>이종석</t>
  </si>
  <si>
    <t>충청남도 천안시 서북구 성환읍 성환3로 7-11</t>
  </si>
  <si>
    <t>041-581-2101</t>
  </si>
  <si>
    <t xml:space="preserve">www.cnkccf.or.kr/sunghwan.do </t>
    <phoneticPr fontId="10" type="noConversion"/>
  </si>
  <si>
    <t>문화프로그램,향토민속발굴,문화유적답사,문화예술소식지,향토연구지발간,거북놀이,생활동아리지원,놀이한마당,지역인력프로젝트사업,구슬채록사업</t>
  </si>
  <si>
    <t>공주문화원</t>
  </si>
  <si>
    <t>최창석</t>
  </si>
  <si>
    <t>1954. 12. 16</t>
  </si>
  <si>
    <t>충청남도 공주시 대통1길 66(반죽동)</t>
  </si>
  <si>
    <t>041-852-9005</t>
  </si>
  <si>
    <t>www.cnkccf.or.kr/gongju.do</t>
    <phoneticPr fontId="10" type="noConversion"/>
  </si>
  <si>
    <t>공주문화 발간 / 우리조상알기사업 / 지역문화학교 운영 / 백제문화제 5대왕추모제(혼불채화) / 효사상선양 공주시 초중고 학생 백일장, 공주민속문화보급사업 / 향토작가초대전 / 동아리활동지원사업 / 문화가있는날</t>
  </si>
  <si>
    <t>보령문화원</t>
  </si>
  <si>
    <t>황의호</t>
  </si>
  <si>
    <t xml:space="preserve">1956. 3. </t>
  </si>
  <si>
    <t>충청남도 보령시 대흥로 63</t>
  </si>
  <si>
    <t>041-934-3061</t>
  </si>
  <si>
    <t>www.cnkccf.or.kr/boryeong.do</t>
  </si>
  <si>
    <t>해맞이, 신년하례회, 3.1만세운동기념식, 문화유적답사, 추석맞이전통민속체험, 우리고장바로알기 교양강좌, 김좌진장군 추모제향, 청소년 미술대전, 김성우장군 추모제향, 한내돌다리밟기 민속행사, 문화학교 운영, 작품전시회, 도서발간, 생활문화활성화 지원사업 등</t>
  </si>
  <si>
    <t>아산시</t>
    <phoneticPr fontId="10" type="noConversion"/>
  </si>
  <si>
    <t>온양문화원</t>
  </si>
  <si>
    <t>정종호</t>
  </si>
  <si>
    <t>1957. 5. 10</t>
  </si>
  <si>
    <t>충청남도 아산시 남산로 28</t>
  </si>
  <si>
    <t>041-545-2222</t>
  </si>
  <si>
    <t>www.cnkccf.or.kr/onyang.do</t>
  </si>
  <si>
    <t>신년하례회, 맹정승축제, 4.4독립만세운동재현행사,어르신 문화학교, 어르신문화나눔봉사단,향토민속발굴사업, 생활문화한마당,지역특성화사업, 문화탐방, 문화강좌,생활문화센터 동아리</t>
  </si>
  <si>
    <t>서산문화원</t>
  </si>
  <si>
    <t>편세환</t>
  </si>
  <si>
    <t>1965. 2. 11</t>
  </si>
  <si>
    <t>충청남도 서산시 부춘공원 2로 11</t>
  </si>
  <si>
    <t>041-669-5050</t>
  </si>
  <si>
    <t>www.cnkccf.or.kr/seosan.do</t>
    <phoneticPr fontId="10" type="noConversion"/>
  </si>
  <si>
    <t>서산의 숨결발간, 지역문화학교운영, 문화유적현장학습, 지역문화특성화사업, 어르신 문화프로그램, 노인일자리사업, 학술연구사업, 작은도서관운영, 지역문화발전연구 발표회 및 학술지발간, 생활문화지원사업 동아리 운영, , 서산시영상미디어센터 운영, 서산문화원 시설대관, 미디어장비대여 등</t>
  </si>
  <si>
    <t>논산문화원</t>
  </si>
  <si>
    <t>권선옥</t>
  </si>
  <si>
    <t>1957. 11.14</t>
    <phoneticPr fontId="2" type="noConversion"/>
  </si>
  <si>
    <t>충청남도 논산시 관촉로 113-16</t>
  </si>
  <si>
    <t>041-732-2395</t>
  </si>
  <si>
    <t>www.cnkccf.or.kr/nonsan.do</t>
  </si>
  <si>
    <t>새해인사회, 정월대보름맞이민속한마당, 시민과함께하는문화유산탐방, 어르신문화학교, 문화학교(상하반기)운영, 논산옛길걷기, 논산청년작가초대전, 논산시청소 문화제, 한여름밤영화로의초대, 논산시서예휘호대회, 도지사배민속제전참가, 인문학탐방소풍, 양촌자연휴양림숲속작은음악회, 충남인성교육문화유적답사, 일제강점기논산소식조사연구, 마을공동제사발간, 논산학총서2발간, 달력제작, 계간지논산문화발간, 논산문예발간, 조선왕조실록속의논산증보, 논산학강좌, 충청유학강좌, 충남학강좌, 지역착근형청년프로그램, 생활문화활성화지원사업, 신춘콘서트, 국내외관광홍보관운영, 도시민초청팸투어, 군장병및가족논산문화유적탐방, 시민의날음악회, 해맞이행사, 탑정호달빛걷기, 청소년송년콘서트, 금난새음악회 등 문화예술공연유치</t>
  </si>
  <si>
    <t>당진시</t>
    <phoneticPr fontId="10" type="noConversion"/>
  </si>
  <si>
    <t>당진문화원</t>
  </si>
  <si>
    <t>유장식</t>
  </si>
  <si>
    <t>1955. 9. 10.</t>
  </si>
  <si>
    <t>충청남도 당진시 남산공원길 151-16</t>
  </si>
  <si>
    <t>041-354-2367</t>
  </si>
  <si>
    <t>www.cnkccf.or.kr/dangjin.do</t>
  </si>
  <si>
    <t>문화학교강좌, 향토문화유적탐방,  당진문화 발간사업, 지역특성화사업, 지역문화자원발굴사업,  당진향토문화 발간, 근현대 구술채록 사업,  당진사랑 역사문화 탐방, 등</t>
  </si>
  <si>
    <t>금산문화원</t>
  </si>
  <si>
    <t>장호</t>
  </si>
  <si>
    <t>1967.11.18</t>
  </si>
  <si>
    <t>충청남도 금산군 금산읍 금산로 1559(금산다락원 내)</t>
  </si>
  <si>
    <t>041-754-2724</t>
  </si>
  <si>
    <t>www.cnkccf.or.kr/geumsan.do</t>
    <phoneticPr fontId="10" type="noConversion"/>
  </si>
  <si>
    <t>금산문화예술제, 이치대첩기념제, 임희재문학제, 금강전통민속축제, 요광리 목신제, 삶꽃어울림한마당, 문화가 있는 날, 농바우끄시기뮤지컬사업, 문화소모임동아리활성화사업, 문화학교운영지원사업 등</t>
  </si>
  <si>
    <t>부여군</t>
    <phoneticPr fontId="10" type="noConversion"/>
  </si>
  <si>
    <t>부여문화원</t>
  </si>
  <si>
    <t>정찬국</t>
  </si>
  <si>
    <t>1954. 3. 1</t>
  </si>
  <si>
    <t>충청남도 부여군 부여읍 의열로 43</t>
  </si>
  <si>
    <t>041-835-3318</t>
  </si>
  <si>
    <t>www.cnkccf.or.kr/buyeo.do</t>
  </si>
  <si>
    <t>부여서동연꽃축제, 역대 군수 현감 금석문 탁본 보고서 제작, 명사와 함께하는 백제역사문화탐방, ,부여학 강좌 운영, 부여청소년오케스트라 운영 등</t>
  </si>
  <si>
    <t>서천문화원</t>
  </si>
  <si>
    <t>이관우</t>
  </si>
  <si>
    <t>1965. 1. 26</t>
  </si>
  <si>
    <t>충청남도 서천군 서천읍 화금서길 29-18</t>
  </si>
  <si>
    <t>041-953-0123</t>
  </si>
  <si>
    <t>www.cnkccf.or.kr/seocheon.do</t>
  </si>
  <si>
    <t>학술연구사업, 향토민속발굴사업, 문화강좌, 문화탐방, 전통혼례식, 면지발간, 성씨뿌리찾기, 초대작가전, 문화서천발간, 중고제선양사업, 기벌포문화제, 신석초문학상, 신석초전국시낭송대회, 청소년그리기붓글씨백일장대회, 서천학강좌, 서천단오제, 생활문화활성화지원사업, 구술채록사업, 지역문화인력지원사업, 한산모시대중화프로젝트사업, 어르신자서전발간, 서천방방곡곡알리미사업</t>
  </si>
  <si>
    <t>청양문화원</t>
  </si>
  <si>
    <t>임호빈</t>
  </si>
  <si>
    <t>충청남도 청양군 청양읍 중앙로 129</t>
  </si>
  <si>
    <t>041-943-4774</t>
  </si>
  <si>
    <t>www.cnkccf.or.kr/cheongyang.do</t>
  </si>
  <si>
    <t>칠갑문화 발간,향토민속발굴사업,문화가족동아리운영,칠갑산장승문화축제,어르신문화학교,문화나눔봉사단,동아리예술제,청양문학 시낭송회,문화학교운영</t>
  </si>
  <si>
    <t>홍성문화원</t>
  </si>
  <si>
    <t>유환동</t>
  </si>
  <si>
    <t>1954. 3. 31</t>
  </si>
  <si>
    <t>충청남도 홍성군 홍성읍 충절로 951번길 16</t>
  </si>
  <si>
    <t>041-632-3613</t>
  </si>
  <si>
    <t>hscc.co.kr</t>
    <phoneticPr fontId="10" type="noConversion"/>
  </si>
  <si>
    <t>문화학교, 전통민속제지원, 전통성년식, 신년하례회, 만해추모다례, 무형문화재작품전시회, 문화예술단체공연 및 전시지원, 향토작가 전시회, 보훈음악회, 문화탐방, 어르신문화프로그램, 홍성문화발간 등</t>
  </si>
  <si>
    <t>예산군</t>
    <phoneticPr fontId="10" type="noConversion"/>
  </si>
  <si>
    <t>예산문화원</t>
    <phoneticPr fontId="10" type="noConversion"/>
  </si>
  <si>
    <t>김종옥</t>
  </si>
  <si>
    <t>1955. 10. 15</t>
    <phoneticPr fontId="10" type="noConversion"/>
  </si>
  <si>
    <t>충청남도 예산군 예산읍 천변로 90번길 3</t>
  </si>
  <si>
    <t>041-333-2441</t>
  </si>
  <si>
    <t>www.cnkccf.or.kr/yesan.do</t>
    <phoneticPr fontId="10" type="noConversion"/>
  </si>
  <si>
    <t>지역문화강좌 운영(30여개), 최신개봉영화상영(작은영화관)</t>
  </si>
  <si>
    <t>태안문화원</t>
  </si>
  <si>
    <t>정낙추</t>
  </si>
  <si>
    <t>1990. 6. 5</t>
  </si>
  <si>
    <t>충청남도 태안군 태안읍 백화로 192</t>
  </si>
  <si>
    <t>041-674-2192</t>
  </si>
  <si>
    <t>www.cnkccf.or.kr/taean.do</t>
    <phoneticPr fontId="10" type="noConversion"/>
  </si>
  <si>
    <t>태안향토사료 수집 및 기증캠페인, 향토문화연구발간사업, 지방문화원특성화사업, 태안문화제, 근현대구술채록사업, 태안군어린이동요대회, 문화예술학교, 섬문화연구답사</t>
  </si>
  <si>
    <t>충남 총계</t>
    <phoneticPr fontId="24" type="noConversion"/>
  </si>
  <si>
    <t>전주문화원</t>
  </si>
  <si>
    <t>나종우</t>
  </si>
  <si>
    <t>1965. 4. 3.</t>
  </si>
  <si>
    <t>전라북도 전주시 덕진구 팔달로 340-30</t>
    <phoneticPr fontId="10" type="noConversion"/>
  </si>
  <si>
    <t>063-225-3360</t>
  </si>
  <si>
    <t>jeonju.kccf.or.kr</t>
  </si>
  <si>
    <t>향토문화연구사업, 문화학교, 고누놀이전승사업, 문화유적답사, 인문학특강, 어르신문화교육사업,</t>
  </si>
  <si>
    <t>군산문화원</t>
  </si>
  <si>
    <t>이진원</t>
  </si>
  <si>
    <t>1994. 9. 3</t>
  </si>
  <si>
    <t>전라북도 군산시 대학로 330</t>
    <phoneticPr fontId="10" type="noConversion"/>
  </si>
  <si>
    <t>063-451-2138</t>
  </si>
  <si>
    <t>gunsan.kccf.or.kr/</t>
    <phoneticPr fontId="10" type="noConversion"/>
  </si>
  <si>
    <t>문화학교, 어르신문화프로그램</t>
  </si>
  <si>
    <t>익산시</t>
    <phoneticPr fontId="10" type="noConversion"/>
  </si>
  <si>
    <t>익산문화원</t>
    <phoneticPr fontId="10" type="noConversion"/>
  </si>
  <si>
    <t>이재호</t>
  </si>
  <si>
    <t>1991. 1. 17</t>
    <phoneticPr fontId="10" type="noConversion"/>
  </si>
  <si>
    <t>전라북도 익산시 선화로 529(어양동)</t>
  </si>
  <si>
    <t>063-835-0120</t>
  </si>
  <si>
    <t>iksan.kccf.or.kr</t>
  </si>
  <si>
    <t>문화학교, 취타대육성사업, 문화답사, 전통혼례, 동지팥죽나눔행사,
서동풍물경연대회, 초중고 농악및 사물놀이 경연대회, 성포별신제, 무왕제례</t>
  </si>
  <si>
    <t>정읍시</t>
    <phoneticPr fontId="10" type="noConversion"/>
  </si>
  <si>
    <t>정읍문화원</t>
  </si>
  <si>
    <t>김영수</t>
  </si>
  <si>
    <t>1964. 11. 4</t>
  </si>
  <si>
    <t>전라북도 정읍시 조곡천 1길 1</t>
  </si>
  <si>
    <t>063-532-0222</t>
  </si>
  <si>
    <t>jeculture.or.kr/</t>
    <phoneticPr fontId="10" type="noConversion"/>
  </si>
  <si>
    <t>전국한시공모전, 문화학교, 샘골공연단, 줄풍류활성화(초산음률회), 어르신문화프로그램, 향토사료집 발간, 정읍문화, 샘고을 발간, 문화재달력제작, 청소년향토사 연구동아리, 청소년문화예술소식지 꽃북 발간, 태산선비문화 활성화, 청년 역사문화 활동가 양성프로그램, 역사문화 극단 메아리 운영</t>
  </si>
  <si>
    <t>남원시</t>
    <phoneticPr fontId="10" type="noConversion"/>
  </si>
  <si>
    <t>남원문화원</t>
  </si>
  <si>
    <t>김주완</t>
  </si>
  <si>
    <t>1964. 9. 5</t>
  </si>
  <si>
    <t>전라북도 남원시 광한북로 57(남원시의회별관 3층)</t>
  </si>
  <si>
    <t>063-633-1582</t>
  </si>
  <si>
    <t>www.namwoncc.org</t>
  </si>
  <si>
    <t>남원향토학교, 남원향토대학, 찾아가는 문화학교, 남원주당산제, 열린문화답사, 남원향토문화대상,남원향토지발간,가야문화유산지킴이사업,문화재지킴이 활동우수사업</t>
  </si>
  <si>
    <t>김제시</t>
    <phoneticPr fontId="10" type="noConversion"/>
  </si>
  <si>
    <t>김제문화원</t>
    <phoneticPr fontId="10" type="noConversion"/>
  </si>
  <si>
    <t>김선유</t>
  </si>
  <si>
    <t>1967. 3. 31</t>
    <phoneticPr fontId="10" type="noConversion"/>
  </si>
  <si>
    <t>전라북도 김제시 서암5길 5(구 예술회관 3층)</t>
  </si>
  <si>
    <t>063-547-4659</t>
  </si>
  <si>
    <t>gimje.kccf.or.kr/</t>
    <phoneticPr fontId="10" type="noConversion"/>
  </si>
  <si>
    <t>벽골제 제사, 성산문화발간, 새주소유래집, 어르신문화학교, 역사문화재 교육, 향토사연구조사, 문화강좌, 문화학교, 초중고 백일장대회, 대보름맞이 민속놀이체험 연날리기대회, 내고장역사문화재 탐방, 청소년 농촌풍경 그리기대회,  유적지 문화탐방, 초중고 서예실기대회, 문화강좌 전시회</t>
  </si>
  <si>
    <t>완주문화원</t>
  </si>
  <si>
    <t>김상곤</t>
  </si>
  <si>
    <t>1972.1.1</t>
  </si>
  <si>
    <t>전라북도 완주군 고산면 읍내7길 43</t>
  </si>
  <si>
    <t>063-263-0222</t>
  </si>
  <si>
    <t>wanju.kccf.or.kr</t>
  </si>
  <si>
    <t>문화가있는날,문화유적답사여행,완주도로명이야기사료지,소식지,농악발표한마당</t>
  </si>
  <si>
    <t>진안문화원</t>
  </si>
  <si>
    <t>우덕희</t>
  </si>
  <si>
    <t>1991. 4. 27</t>
  </si>
  <si>
    <t>전라북도 진안군 진안읍 중앙로 66</t>
  </si>
  <si>
    <t>063-433-1674</t>
  </si>
  <si>
    <t>진안문화 발행, 문화유적탐방 및 문화교실 운영, 홍삼축제</t>
  </si>
  <si>
    <t>무주문화원</t>
  </si>
  <si>
    <t>맹갑상</t>
  </si>
  <si>
    <t>1989.12.15</t>
    <phoneticPr fontId="2" type="noConversion"/>
  </si>
  <si>
    <t>전라북도 무주군 무주읍 최북로 15</t>
  </si>
  <si>
    <t>063-324-1300</t>
  </si>
  <si>
    <t>www.mujucc.or.kr</t>
  </si>
  <si>
    <t>옛지명조사, 금석문조사, 문화학교, 반딧골문화발간, 조선왕조실록이안행렬, 한풍루학술대회, 문화가족의날,문화유적탐방,삼도봉만남의날</t>
  </si>
  <si>
    <t>장수문화원</t>
  </si>
  <si>
    <t>한병태</t>
  </si>
  <si>
    <t>1940. 07. 04</t>
  </si>
  <si>
    <t>전라북도 장수군 장수읍 한누리로 393</t>
  </si>
  <si>
    <t>063-351-5349</t>
  </si>
  <si>
    <t>jangsu.kccf.or.kr</t>
  </si>
  <si>
    <t>군보조사업 : 정월대보름민속놀이,  향토문화연구 및 장수문화발간, 문화학교강좌4개, 전북시군농악경연대회참가지원사업, 장수군읍면풍물단체지원사업, 역사문화탐방사업, 장수깃절놀이, 순의리 백씨 제례봉행, 수열비 제례봉행, 기적의오케라교육지원사업, 홈페이지구축사업, 물품구입사업, 문화예술진흥사업, 장수문화예술인의날행사 / 위탁사업 : 가야교육홍보운영사업 / 자체사업 : 진주문화원과의자매결연사업, 시극단시나리오공모전, 역사문화탐방지원 / 도비 : 제1회장수의역사인물학술대회사업, 전북문화원의날사업</t>
  </si>
  <si>
    <t>임실군</t>
    <phoneticPr fontId="10" type="noConversion"/>
  </si>
  <si>
    <t>임실문화원</t>
    <phoneticPr fontId="10" type="noConversion"/>
  </si>
  <si>
    <t>최성미</t>
  </si>
  <si>
    <t>1964. 12. 24</t>
    <phoneticPr fontId="10" type="noConversion"/>
  </si>
  <si>
    <t>전라북도 임실군 임실읍 호국로 1640</t>
  </si>
  <si>
    <t>063-642-221</t>
  </si>
  <si>
    <t>imsil.kccf.or.kr</t>
  </si>
  <si>
    <t xml:space="preserve"> 문화유산 발굴사업, 어르신문화프로그램, 지역문화 답사, 문화학교 운영, 읍.면풍물경연대회, 문화대학 인문학강의 등</t>
  </si>
  <si>
    <t>순창문화원</t>
  </si>
  <si>
    <t>최길석</t>
  </si>
  <si>
    <t>전라북도 순창군 순창읍 장류로 407-11</t>
  </si>
  <si>
    <t>063-653-2069</t>
  </si>
  <si>
    <t>scmw.or.kr</t>
  </si>
  <si>
    <t>어르신문화프로그램,옥천고을대취타양성,순창민속예술제 민속놀이경연대회, 옥천줄다리기,지역특성화문화예술교육지원사업,우리고장문화유적지탐방,초중고사생대회,전통문화재현사업, 순창군 탁본전시회, 향토문화발굴사업</t>
  </si>
  <si>
    <t>고창문화원</t>
  </si>
  <si>
    <t>조기환</t>
  </si>
  <si>
    <t>1963.9.1</t>
    <phoneticPr fontId="2" type="noConversion"/>
  </si>
  <si>
    <t>전라북도 고창군 고창읍 천변북로 119</t>
  </si>
  <si>
    <t>063-564-2340</t>
  </si>
  <si>
    <t>gcculture.com</t>
  </si>
  <si>
    <t xml:space="preserve">동백연청소년문화예술경연대회, 고창문화발간, 문화유적답사, 향토문화학교운영, 향토문화연구발표회, 노인사회활동지원사업,  향토사료집발간, 고창문화원 예술단운영, 꿈의오케스트라 운영,  지방문화원과 함께하는 문화가 있는날 사업, 염재송태회 유고문집 발간, 동리시네마수익금사업, 향토문화학교 동아리 운영. </t>
  </si>
  <si>
    <t>부안문화원</t>
  </si>
  <si>
    <t>김영렬</t>
  </si>
  <si>
    <t>1987. 5. 28</t>
  </si>
  <si>
    <t>전라북도 부안군 부안읍 매창1길 25</t>
  </si>
  <si>
    <t>063-583-2101</t>
  </si>
  <si>
    <t>buan.kccf.or.kr</t>
  </si>
  <si>
    <t>매창문화제. 문화학교 운영. 어르신문화프로그램. 인문학강좌.  무형문화어울아띠사업. 반계유형원선양사업. 향토자료발간. 문화답사. 작품전시회 등</t>
  </si>
  <si>
    <t>전북 총계</t>
    <phoneticPr fontId="24" type="noConversion"/>
  </si>
  <si>
    <t>목포문화원</t>
  </si>
  <si>
    <t>김정기</t>
  </si>
  <si>
    <t>1965. 7. 24</t>
  </si>
  <si>
    <t>전라남도 목포시 해안로 249번길 34(상락동 1가)</t>
  </si>
  <si>
    <t>061-244-0044</t>
  </si>
  <si>
    <t>www.mokpoculture.or.kr</t>
  </si>
  <si>
    <t>문화학교 운영(북놀이, 한춤, 민요교실), 동양고전강좌, 실용문쓰기,김일로의 삶과 문학전, 실버민요합창단, 1897목포역사의길 투어</t>
  </si>
  <si>
    <t>여수시</t>
    <phoneticPr fontId="10" type="noConversion"/>
  </si>
  <si>
    <t>여수문화원</t>
    <phoneticPr fontId="2" type="noConversion"/>
  </si>
  <si>
    <t>정행균</t>
  </si>
  <si>
    <t>1999. 2. 9</t>
  </si>
  <si>
    <t>전라남도 여수시 이순신광장로 200-7</t>
  </si>
  <si>
    <t>061-663-0331</t>
  </si>
  <si>
    <t>ys0331@kccf.or.kr</t>
  </si>
  <si>
    <t>시민문화학교, 이순신학교, 청소년예절교육, 여수문화, 마을유래사 발간, 독립항일운동사 발간, 추억의영화 상영</t>
  </si>
  <si>
    <t>순천시</t>
    <phoneticPr fontId="10" type="noConversion"/>
  </si>
  <si>
    <t xml:space="preserve">순천문화원 </t>
    <phoneticPr fontId="10" type="noConversion"/>
  </si>
  <si>
    <t>조옥현</t>
  </si>
  <si>
    <t>전라남도 순천시 장명로 58(장천동)</t>
  </si>
  <si>
    <t>061-742-1010</t>
  </si>
  <si>
    <t>www.순천문화원.kr</t>
  </si>
  <si>
    <t>3.1절 만세운동 재현행사(지원없음,미실시), 시민 문화학교, 청소년 향토 문화자원봉사단 운영,보조사업[제30호 강남문화발간,순천문화역사알기 발굴,강좌 및 문화유적 탐방,문화실버스토리텔러양성과정,홈페이지제작,역사인문학강좌 및 문화유적 탐방],시군매칭사업[시군역사문화자원 발굴 및 교육사업]등</t>
  </si>
  <si>
    <t>나주문화원</t>
  </si>
  <si>
    <t>최기복</t>
  </si>
  <si>
    <t>1961. 3. 15</t>
  </si>
  <si>
    <t>전라남도 나주시 시청길 22(송월동)</t>
  </si>
  <si>
    <t>061-332-5115</t>
  </si>
  <si>
    <t>najuculture.or.kr</t>
  </si>
  <si>
    <t>국내유적답사, 나주문화발간, 문화원의날행사, 세시풍속놀이, 인물선양사업,나주들노래보존사업, 청년창업조성사업, 찾아가는 문화강좌,나주학강좌,어르신문하동아리 ,향토자료연구발간, 생생문화재, 60년사발간사업 등</t>
  </si>
  <si>
    <t>광양문화원</t>
  </si>
  <si>
    <t>김종호</t>
  </si>
  <si>
    <t>전라남도 광양시 광양읍 매천로 829</t>
  </si>
  <si>
    <t>061-761-3322</t>
  </si>
  <si>
    <t>www.광양문화원.kr</t>
  </si>
  <si>
    <t>광양시농악한마당, 문화교실, 문화탐방, 광양읍성문화제(문화가 있는 날), 세시풍속놀이축제(정월대보름, 한가위), 백운산산길걷기대회, 서예동호인초대전, 백운문예제,백운문화지발간, 광양학연구소 운영, 광양역사문화관 위탁운영, 강희보·강희열 형제의병장 제례, 광양의유배역사서제작, 광양시고인돌학술조사, 중흥산성쌍사자석등 학술세미나, 별별문화공감 등</t>
  </si>
  <si>
    <t>담양문화원</t>
  </si>
  <si>
    <t>이병호</t>
  </si>
  <si>
    <t>전라남도 담양군 담양읍 죽향문화로 35</t>
  </si>
  <si>
    <t>061-383-6066</t>
  </si>
  <si>
    <t>dyculture.go.kr</t>
    <phoneticPr fontId="10" type="noConversion"/>
  </si>
  <si>
    <t>담양문화아카데미, 문화원천자원DB구축사업, 담양향토문화총서 발간, 생생문화재 사업, 어르신문화프로그램, 문화답사, 문화학교</t>
  </si>
  <si>
    <t>곡성군</t>
    <phoneticPr fontId="10" type="noConversion"/>
  </si>
  <si>
    <t>곡성문화원</t>
    <phoneticPr fontId="10" type="noConversion"/>
  </si>
  <si>
    <t>고광운</t>
  </si>
  <si>
    <t>전라남도 곡성군 곡성읍 곡성로 855 곡성레저문화센터 3층</t>
  </si>
  <si>
    <t>061-362-0890</t>
  </si>
  <si>
    <t>www.gs-culture.or.kr</t>
  </si>
  <si>
    <t>효녀심청전국어린이예술공모전, 효녀심청 유치부 사생대회, 유명작가와의 만남, 현충시설 및 문화유적 탐방.체험, 나라사랑!민족사랑!호국보훈지킴이, 골짝나라 문화재지킴이, 창조지역사업, 향토문화자료수집, 향토문화자료D/B, 곡성문화발행, 어린이와 함께하는 인형극효녀심청, 찾아가는 문화원, 청소년문화예술육성프로젝트, 제2의 푸르름 청춘예찬 "꽃밭에서", 한가위 노래자랑, 문화체육자원봉사매칭시스템 지원센터, 제1회 곡성효문화상 등</t>
  </si>
  <si>
    <t>구례문화원</t>
  </si>
  <si>
    <t>한장원</t>
  </si>
  <si>
    <t>1962. 4. 3</t>
  </si>
  <si>
    <t>전라남도 구례군 구례읍 양정2길 11 구례문화예술회관 2층</t>
  </si>
  <si>
    <t>061-782-8802</t>
  </si>
  <si>
    <t>gurye.kccf.or.kr/</t>
    <phoneticPr fontId="10" type="noConversion"/>
  </si>
  <si>
    <t>수채화 교실, 한지공예교실, 서예교실, 도예교실, 어르신문화프로그램(어르신문화예술교육지원사업), 향토사료발간, 용호정문화제, 내고장그리기 대회, 문화유적탐방, 구례문화지 발행</t>
  </si>
  <si>
    <t>고흥문화원</t>
  </si>
  <si>
    <t>송시종</t>
  </si>
  <si>
    <t>전라남도 고흥군 고흥읍 고흥로 1892-67</t>
  </si>
  <si>
    <t>061-835-5245</t>
  </si>
  <si>
    <t>gh1965@kccf.or.kr</t>
  </si>
  <si>
    <t>어르신문화프로그램, 역사문화교육,  지역문화인력지원 프로그램,  향토사발간, 문화유적탐방</t>
  </si>
  <si>
    <t>보성문화원</t>
  </si>
  <si>
    <t>김현진</t>
  </si>
  <si>
    <t>1967. 7. 11</t>
  </si>
  <si>
    <t>전라남도 보성군 보성읍 송재로 281-11</t>
  </si>
  <si>
    <t>061-852-2621</t>
  </si>
  <si>
    <t>boseong.kccf.or.kr</t>
  </si>
  <si>
    <t>보성소리축제, 사회문화교실운영, 역사소설연재사업.다향백일장, 산양창극단,다향문화예술동아리,문화체육자원봉사,문화원의날, 영화관운영,  문화유적지탐방,문화유적지답사, 작은도서실운영, 작품발표회,향토사료수집보존사업, 문화지발간사업,문학회육성,문화자원구축,원사전등교체사업 등</t>
  </si>
  <si>
    <t xml:space="preserve">화순군 </t>
  </si>
  <si>
    <t>화순문화원</t>
  </si>
  <si>
    <t>이영일</t>
    <phoneticPr fontId="10" type="noConversion"/>
  </si>
  <si>
    <t>1970. 4. 5</t>
  </si>
  <si>
    <t>전라남도 화순군 화순읍 대교로 7</t>
    <phoneticPr fontId="10" type="noConversion"/>
  </si>
  <si>
    <t>061-374-3333</t>
  </si>
  <si>
    <t>hwasun.kccf.or.kr</t>
  </si>
  <si>
    <t>적벽문화제, 다문화 행복배움터,문화학교, 어르신일자리, 어르신활동가, 문화예술공연단 봉사, 향토문화조사및 발간, 생활문화센터운영</t>
  </si>
  <si>
    <t>장흥문화원</t>
  </si>
  <si>
    <t>고영천</t>
  </si>
  <si>
    <t>1970. 12. 7</t>
    <phoneticPr fontId="10" type="noConversion"/>
  </si>
  <si>
    <t>전라남도 장흥군 장흥읍 읍성로 96 장흥문화예술회관 3층</t>
  </si>
  <si>
    <t>061-863-6362</t>
  </si>
  <si>
    <t>www.jhculture.or.kr</t>
  </si>
  <si>
    <t xml:space="preserve">ㆍ제10회 한국문학특구포럼   
ㆍ제19회 정월대보름맞이민속놀이한마당
ㆍ제21회 장흥군문화예술인대회
ㆍ제6회 장흥향교 문림의향 청소년 문화체험
  ㄴ제2회 정남진 안중근의사 전국서화전
  ㄴ제10회 장흥문화속살읽기
  ㄴ어르신문화나눔봉사단-오늘같이좋은날
ㆍ제19회 역사문화탐방
ㆍ제2회 문림의향 장흥역사자원 발굴조사
ㆍ장흥문화 제42호 발간
ㆍ제30회 문화가족유적지순례
ㆍ제3회 문화가족임직원연수
ㆍ제22회문예백일장 및 18회그림그리기대회
ㆍ제4회 장흥전통인문학문화강좌
ㆍ제4차 고문집 국역사업 
ㆍ장흥문화달력 제6호
ㆍ제5회 장흥군민공연예술경연대회
ㆍ제66회 대한민국 영웅 안중근의사 추모제
ㆍ의향 장흥의 의병역사 재조명 학술대회
ㆍ장흥 유치면지 발간사업
ㆍ생활문화동호회 활성화 지원 사업
ㆍ문림의향(文林義鄕)‘장흥지역 암각문’ 영상제작 
ㆍ장흥 암각문을 따라 걸으며 옛 선비들을 만나다
 </t>
  </si>
  <si>
    <t>강진군</t>
    <phoneticPr fontId="10" type="noConversion"/>
  </si>
  <si>
    <t>강진문화원</t>
    <phoneticPr fontId="10" type="noConversion"/>
  </si>
  <si>
    <t>황호용</t>
  </si>
  <si>
    <t>1965. 2. 11</t>
    <phoneticPr fontId="10" type="noConversion"/>
  </si>
  <si>
    <t>전라남도 강진군 강진읍 영랑로 1길 9 강진아트홀 3층</t>
  </si>
  <si>
    <t>061-433-7373</t>
  </si>
  <si>
    <t>gangjin.kccf.or.kr/</t>
    <phoneticPr fontId="10" type="noConversion"/>
  </si>
  <si>
    <t>문화예술교육 프로그램 운영</t>
  </si>
  <si>
    <t>해남문화원</t>
  </si>
  <si>
    <t>1965. 2. 20</t>
  </si>
  <si>
    <t>전라남도 해남군 해남읍 수성 4길 2</t>
  </si>
  <si>
    <t>061-533-5345</t>
  </si>
  <si>
    <t>haenamculture.org</t>
  </si>
  <si>
    <t>주민문화강좌,잃어버린제국침미다례 발간,향교서원체험,향토지역답사,해남무형유산</t>
  </si>
  <si>
    <t xml:space="preserve">영암문화원 </t>
  </si>
  <si>
    <t>김한남</t>
  </si>
  <si>
    <t>전라남도 영암군 영암읍 교동로 55</t>
  </si>
  <si>
    <t>061-473-2632</t>
  </si>
  <si>
    <t>yaculture.org</t>
    <phoneticPr fontId="10" type="noConversion"/>
  </si>
  <si>
    <t>영암군세시풍속경연대회, 영암어린이날큰잔치, 월출종합학생예술제, 낭주골음악회, 영암군민예술제, 마을훈장연수회, 어르신문화활동지원사업, 문화원문화학교, 사회문화예술교육사업, 문화가있는날</t>
  </si>
  <si>
    <t>무안문화원</t>
  </si>
  <si>
    <t>오해균</t>
  </si>
  <si>
    <t>1970. 4. 23</t>
  </si>
  <si>
    <t>전라남도 무안군 무안읍 창포로 8</t>
  </si>
  <si>
    <t>061-452-8648</t>
  </si>
  <si>
    <t>muan.kccf.or.kr/</t>
    <phoneticPr fontId="10" type="noConversion"/>
  </si>
  <si>
    <t>문화학교, 행복전남 문화지소 사업, 시군역사문화자원발굴사업및교육사업, 문화무안 발간, 무안향토문화총서 발간</t>
  </si>
  <si>
    <t xml:space="preserve">함평문화원 </t>
  </si>
  <si>
    <t>김창훈</t>
  </si>
  <si>
    <t>1965.2.11</t>
    <phoneticPr fontId="2" type="noConversion"/>
  </si>
  <si>
    <t>전라남도 함평군 함평읍 기산길 163-16</t>
  </si>
  <si>
    <t>061-322-0505</t>
  </si>
  <si>
    <t>hampyeong.kccf.or.kr</t>
  </si>
  <si>
    <t>지역문화활성화대회및 정기총회,노인사회활동지원사업,선진문화예술체험답사,함평문화제,문화재보호대회,족보은행,문화학교,민속놀이축제한마당,</t>
  </si>
  <si>
    <t>영광군</t>
    <phoneticPr fontId="10" type="noConversion"/>
  </si>
  <si>
    <t>영광문화원</t>
    <phoneticPr fontId="10" type="noConversion"/>
  </si>
  <si>
    <t>김범무</t>
  </si>
  <si>
    <t>1969. 11. 7</t>
    <phoneticPr fontId="10" type="noConversion"/>
  </si>
  <si>
    <t>전라남도 영광군 영광읍 천년로13길 2-28 영광문화원</t>
  </si>
  <si>
    <t>061-351-3255</t>
  </si>
  <si>
    <t>yeonggwang.kccf.or.kr</t>
  </si>
  <si>
    <t>중요무형문화재 제123호 전국국악경연대회, 옥당문화제글짓기 그리기대회, 문화학교, 한국문화유적지답사, 영광문화발간, 어르신 문화나눔 예술단, 어르신 시문학 동아리, 어르신 생활문화전승 사업, 군민을 위한 문화예술 초청특강, 영광군의 전통마을 발간, 홍농읍 향토사료조사, 영광의 전통민속놀이 사료조사, 영광의 인물사, 영광의 설화발굴 조사 등</t>
  </si>
  <si>
    <t xml:space="preserve">장성문화원 </t>
  </si>
  <si>
    <t>김봉수</t>
  </si>
  <si>
    <t>1948. 04. 20</t>
  </si>
  <si>
    <t>전라남도 장성군 장성읍 문화로 110 장성문화예술회관</t>
  </si>
  <si>
    <t>061-392-1796</t>
  </si>
  <si>
    <t>jangseong.kccf.or.kr</t>
  </si>
  <si>
    <t>민속놀이한마당대회, 백암산국기제, 입암산성위령제, 문향축전 총소년유적지순례,향토작가작품전, 폼생폼사사진전, 문화교류, 교양가왖, 문화교실, 장성군지명유래지발간, 필암서원기념축전, 황룡강옛날사진전, 어르신문화프로그램, 생활문화동호회활동</t>
  </si>
  <si>
    <t>완도군</t>
    <phoneticPr fontId="10" type="noConversion"/>
  </si>
  <si>
    <t>완도문화원</t>
    <phoneticPr fontId="10" type="noConversion"/>
  </si>
  <si>
    <t>정영래</t>
  </si>
  <si>
    <t>1984. 8. 17</t>
    <phoneticPr fontId="10" type="noConversion"/>
  </si>
  <si>
    <t>전라남도 완도군 완도읍 개포로 159번길 44</t>
  </si>
  <si>
    <t>061-552-4834</t>
    <phoneticPr fontId="10" type="noConversion"/>
  </si>
  <si>
    <t>wando.kccf.or.kr</t>
    <phoneticPr fontId="10" type="noConversion"/>
  </si>
  <si>
    <t>문화회원역사탐방, 문회회원도서순회, 향토문화교육및토론회, 장보고전국문예백일장, 주민문화강좌</t>
    <phoneticPr fontId="10" type="noConversion"/>
  </si>
  <si>
    <t>진도문화원</t>
  </si>
  <si>
    <t>박주언</t>
  </si>
  <si>
    <t>1965. 4. 3</t>
  </si>
  <si>
    <t>전라남도 진도군 진도읍 진도대로 7187</t>
  </si>
  <si>
    <t>061-542-1109</t>
  </si>
  <si>
    <t>jindoculture.or.kr</t>
  </si>
  <si>
    <t xml:space="preserve">·교육 : 문화학교, 옥주골 공예연구회                                    ·연구출판 : 고문서국역(무정존고), 향토사 자료정리(소치 선생가 서첩), 2020년 진도군 향토사료 기록화 사업, 문화유산 영상 기록화 사업(진도강강술래)
·학고도서관운영 : 소장자료 16,663점
·전시 : 짚풀공예 전시관 운영
·기관지발간: 진도문화 계간지(4회)               
·어르신사회활동지원사업(116명, 5개반),
</t>
  </si>
  <si>
    <t>신안문화원</t>
  </si>
  <si>
    <t>주장배</t>
  </si>
  <si>
    <t>1986. 9. 05</t>
  </si>
  <si>
    <t>전라남도 목포시 수강로3번길 14 신안군 별관 3층</t>
  </si>
  <si>
    <t>061-242-8131</t>
  </si>
  <si>
    <t>shinanculture.net</t>
  </si>
  <si>
    <t>문화유산탐방, 섬꽃만들기 공예교실, 문화대학, 영호남문화교류, 신안문화초청강연, 향토사료지 발간 등</t>
  </si>
  <si>
    <t>전남 총계</t>
    <phoneticPr fontId="24" type="noConversion"/>
  </si>
  <si>
    <t>포항문화원</t>
  </si>
  <si>
    <t>박승대</t>
  </si>
  <si>
    <t>1964. 12. 24</t>
  </si>
  <si>
    <t>경상북도 포항시 북구 새천년대로 909</t>
  </si>
  <si>
    <t>054-242-4711</t>
  </si>
  <si>
    <t>www.phcc.o.kr</t>
    <phoneticPr fontId="10" type="noConversion"/>
  </si>
  <si>
    <t>문화학교, 충효교실, 전국한시백일장대회, 일월신제 봉행, 월월이청청전통문화육성사업, 경북선비아카데미, 포항단오절민속축제, 포항문화유산해설사 육성사업, 취타대 육성사업, 연오랑세오녀부부선발대회, 포항문화연구소운영, 포항문화원 소식자발간, 지역문화축제 교류사업</t>
  </si>
  <si>
    <t>경주문화원</t>
    <phoneticPr fontId="10" type="noConversion"/>
  </si>
  <si>
    <t>조철제</t>
  </si>
  <si>
    <t>1964. 12. 30</t>
    <phoneticPr fontId="10" type="noConversion"/>
  </si>
  <si>
    <t>경상북도 경주시 중앙로 67-12</t>
  </si>
  <si>
    <t>054-743-7182</t>
  </si>
  <si>
    <t>www.gjucc.or.kr</t>
    <phoneticPr fontId="10" type="noConversion"/>
  </si>
  <si>
    <t>경주 문화재 야행,  경주읍성이야기투어, 내고향 뿌리찾기 신라역사 탐방,경주전국연날리기대회, 경주시풍물경연대회, 향토민요경창대회, 문화학교 종합발표회,  은행나무 가을음악회, 문화학교 취미교실, 해설사 양성교육, 경주인문학특강, 안강유교아카데미, 문해교실, 충효교실, 향토유적답사, 경주문화 및 경주문화논총 발간,  해외문화교류,  향토사료관 운영, 노인일자리 및 노인사회활동지원사업, 향토사료조사,한국성씨기원탐색학술대회, 경주기행문 번역본 발간</t>
  </si>
  <si>
    <t>김천문화원</t>
  </si>
  <si>
    <t>이기양</t>
  </si>
  <si>
    <t>1962. 2. 25</t>
  </si>
  <si>
    <t>경상북도 김천시 김천로 200 김천시문화회관 1층</t>
  </si>
  <si>
    <t>054-434-4336</t>
  </si>
  <si>
    <t>www.gcculture.or.kr</t>
  </si>
  <si>
    <t>전통혼례식, 김천직지나이트투어, 단오절 줄다리기, 김천시티투어, 매계백일장, 관광자원발굴 육성사업, 청소년 충효교실, 경북 선비아카데미, 삼도봉 만남의 날, 매계문학제, 고택음악회, 향토사료지 발간</t>
  </si>
  <si>
    <t>안동문화원</t>
    <phoneticPr fontId="10" type="noConversion"/>
  </si>
  <si>
    <t>이동수</t>
  </si>
  <si>
    <t>1966.12. 3</t>
    <phoneticPr fontId="10" type="noConversion"/>
  </si>
  <si>
    <t>경상북도 안동시 서동문로 203(동부동)</t>
  </si>
  <si>
    <t>054-859-0825</t>
  </si>
  <si>
    <t>www.adcc.or.kr</t>
    <phoneticPr fontId="24" type="noConversion"/>
  </si>
  <si>
    <t>문화학교, 전통문화아카데미, 한시교육, 경북선비아카데미, 문화공원 열린음악회, 안동취타대, 어르신문화프로그램, 충효교실, 찾아가는 이야기꾼 등</t>
  </si>
  <si>
    <t>구미문화원</t>
  </si>
  <si>
    <t>라태훈</t>
  </si>
  <si>
    <t>1978. 5. 10</t>
  </si>
  <si>
    <t>경상북도 구미시 선산읍 선산중앙로 83-1</t>
  </si>
  <si>
    <t>054-482-5422</t>
  </si>
  <si>
    <t>www.gumicc.or.kr</t>
  </si>
  <si>
    <t>선산장원방조성사업, 선산문화의집 운영, 정수실버합창단양성, 장천풍물보전어르신풍물단양성, 임원선진지견학, 경북선비아카데미교양과정,전문과정, 정월대보름민속문화축제, 향토고유전승보전, 구미풍물전승보전, 구미풍물육성, 구미의 옛이야기 만화책 발간, 우아한 은빛 청춘들, 구미어르신예술단 운영, 시민문화강좌 운영, 문화학교 운영</t>
  </si>
  <si>
    <t>영주시</t>
    <phoneticPr fontId="10" type="noConversion"/>
  </si>
  <si>
    <t>김기진</t>
  </si>
  <si>
    <t>1972. 9. 2</t>
    <phoneticPr fontId="10" type="noConversion"/>
  </si>
  <si>
    <t>경상북도 영주시 가흥로 255</t>
  </si>
  <si>
    <t>054-631-3300</t>
  </si>
  <si>
    <t>www.yjcc.or.kr</t>
    <phoneticPr fontId="10" type="noConversion"/>
  </si>
  <si>
    <t>소백문화제, 영주역사인물학술대회, 영주근현대역사자료DB구축사업, 문화예술동아리 활동지원사업, 문화학교, 영주시민회관 위탁운영, 풍기문화의집 위탁운영 등</t>
  </si>
  <si>
    <t>영천문화원</t>
  </si>
  <si>
    <t>정연화</t>
  </si>
  <si>
    <t>1968. 5. 6</t>
  </si>
  <si>
    <t>경상북도 영천시 문화원길 6(창구동)</t>
  </si>
  <si>
    <t>054-334-3030</t>
  </si>
  <si>
    <t>yeongcheon.kccf.or.kr</t>
  </si>
  <si>
    <t>영천문화예술제, 명주농악보존회,문화학교, 역사탐방, 충효교실, 시조경창대회, 서예휘호대회</t>
    <phoneticPr fontId="10" type="noConversion"/>
  </si>
  <si>
    <t>상주문화원</t>
  </si>
  <si>
    <t>김철수</t>
  </si>
  <si>
    <t>1961. 9. 19</t>
  </si>
  <si>
    <t>경상북도 상주시 상산로 235</t>
  </si>
  <si>
    <t>054-535-2339</t>
  </si>
  <si>
    <t>sjcc.or.kr</t>
  </si>
  <si>
    <t>문화학교(16개과정), 충효교실, 책자 발간(상주문화31호, 상주의인물, 금요사랑방),.향토문화유적탐방, 상주전국민요경창대회, 상주종합국악제, 민요합창단*한국무용단 운영, 상주문화와 역사인물 학술대회 개최, 경북선비아카데미 운영, 금요사랑방(상주학 강좌)운영, 문화재지킴이봉사활동</t>
  </si>
  <si>
    <t>문경문화원</t>
  </si>
  <si>
    <t>현한근</t>
  </si>
  <si>
    <t>경상북도 문경시 점촌5길 20</t>
  </si>
  <si>
    <t>054-555-2571</t>
  </si>
  <si>
    <t>www.mgcc.or.kr</t>
  </si>
  <si>
    <t>문경새재아리랑제, 향토사자료집 발간, 문화학교, 전통예술단, 여성문화연구, 문화재지킴이, 구곡보존, 풍물전승, 문화유적회</t>
  </si>
  <si>
    <t>경산문화원</t>
  </si>
  <si>
    <t>이부희</t>
  </si>
  <si>
    <t>1962. 4. 11</t>
  </si>
  <si>
    <t>경상북도 경산시 서상길 75</t>
  </si>
  <si>
    <t>053-815-0592</t>
  </si>
  <si>
    <t>gsc.kccf.or.kr</t>
    <phoneticPr fontId="10" type="noConversion"/>
  </si>
  <si>
    <t>10년을 바라본 경산, 경산의 생활사와 기억, 경산문화, 경북선비아카데미 전문과정, 새로운 느낌 경산, 경산의 이야기 특강, 자매문화원 (신안) 교류, 제48회 전국학생음악경연대회, 문화가족문화탐방, 한 여름밤의 음악회, 청소년 충효교실, 세대가 공감하는 문화공연, 세계문화역사탐방, 경상북도민의 날, 어울누리문화한마당, 경상북도 풍물대축제 참가, 경상북도 문화원의 날, 니캉내캉 문화뽐내기, 으뜸 컬러풀 콘테스트, 노인교실, 자원봉사단운영, 경산문화원 여성합창단 칼리오페코러스, 문화학교, 옛 문화누리</t>
  </si>
  <si>
    <t>군위문화원</t>
  </si>
  <si>
    <t>박승근</t>
  </si>
  <si>
    <t>1984.  4.10</t>
    <phoneticPr fontId="2" type="noConversion"/>
  </si>
  <si>
    <t>경상북도 군위급 군위읍 동서2길 35</t>
  </si>
  <si>
    <t>054-383-2003</t>
  </si>
  <si>
    <t>www.gunwicc.com</t>
  </si>
  <si>
    <t>출향작가및 향토작가전시회,문화학교· 문화교실 운영, 문화원 회원 문화유적답사, 문화원동아리발표회, 선비문화아카데미, 천신제, 생활문화센터운영, 생활문화센터 활성화 지원</t>
  </si>
  <si>
    <t>의성문화원</t>
  </si>
  <si>
    <t>김홍배</t>
  </si>
  <si>
    <t>1984. 8. 17.</t>
  </si>
  <si>
    <t>경상북도 의성군 의성읍 안평의성로 1122-36(의성종합복지관 내)</t>
  </si>
  <si>
    <t>054-834-5048</t>
  </si>
  <si>
    <t>www.uscc.or.kr</t>
  </si>
  <si>
    <t xml:space="preserve">사직제봉행, 의성문화제, 서예대전, 의성문화지발간, 문화학교운영,  어르신문화프로그램, 향토자료집 발간사업, 경북선비아카뎀미, 문소선비대학, 무형문화재 어울아띠사업, 유적지순례 등 </t>
  </si>
  <si>
    <t>청송문화원</t>
  </si>
  <si>
    <t>이성우</t>
  </si>
  <si>
    <t>1985. 12. 23</t>
  </si>
  <si>
    <t xml:space="preserve">경상북도 청송군 청송읍 금월로 244-30 청송종합문화복지타운 </t>
  </si>
  <si>
    <t>054-873-2527</t>
  </si>
  <si>
    <t>cscc.or.kr</t>
    <phoneticPr fontId="10" type="noConversion"/>
  </si>
  <si>
    <t>청송문화제, 청송사과축제, 청송문화지발간, 문화교양교육 및 인문학교실, 청송풍물단 교육 및 운영, 청송문화원합창단 운영, 청송군민한마당송년의 밤, 문화동아리 작품전시회, 찾아가는 작은음악회, 충효교실, 향토사연구소운영, 짚풀문화보존회 운영, 선비아카데미, 성인문해교실, 충의사 의병선열 추모제례, 청송관광사진 전국공모전</t>
  </si>
  <si>
    <t>영양문화원</t>
    <phoneticPr fontId="10" type="noConversion"/>
  </si>
  <si>
    <t>임시권</t>
  </si>
  <si>
    <t>1969. 6. 10</t>
    <phoneticPr fontId="10" type="noConversion"/>
  </si>
  <si>
    <t>경상북도 영양군 영양읍 군민회관길 7</t>
  </si>
  <si>
    <t>054-682-1378</t>
  </si>
  <si>
    <t>www.yycc.or.kr</t>
    <phoneticPr fontId="2" type="noConversion"/>
  </si>
  <si>
    <t>문화유적지 순례, 전국한시백일장,충효교실,서예인연합회원전, 동아리육성지원</t>
  </si>
  <si>
    <t>영덕군</t>
    <phoneticPr fontId="10" type="noConversion"/>
  </si>
  <si>
    <t>영덕문화원</t>
    <phoneticPr fontId="10" type="noConversion"/>
  </si>
  <si>
    <t>임해식</t>
  </si>
  <si>
    <t>1966. 12. 3</t>
    <phoneticPr fontId="10" type="noConversion"/>
  </si>
  <si>
    <t>경상북도 영덕군 영덕읍 강변길 324</t>
  </si>
  <si>
    <t>054-734-2456</t>
  </si>
  <si>
    <t>ydculture.or.kr</t>
    <phoneticPr fontId="10" type="noConversion"/>
  </si>
  <si>
    <t>지역전통무용 무고 전수사업, 문화학교운영, 영덕문화예술제, 풍물단육성, 향토문화보전전승, 문화유적탐방, 목은문화제, 복사꽃 큰잔치, 경북선비아카데미 운영</t>
  </si>
  <si>
    <t>청도문화원</t>
  </si>
  <si>
    <t>박윤제</t>
  </si>
  <si>
    <t>1967. 10. 20</t>
    <phoneticPr fontId="2" type="noConversion"/>
  </si>
  <si>
    <t>경상북도 청도군 화양읍 청화로 47</t>
  </si>
  <si>
    <t>054-371-2514</t>
  </si>
  <si>
    <t>blog.naver.com/acd2514</t>
  </si>
  <si>
    <t>어르신문화학교, 여름방학충효교실, 선비아카데미, 문화학교, 인문학아카데미, 경북대표축제얼라이언스, 토속민요경창대회, 정월대보름달집행사, 서예교실, 학예경시대회, 새마을서예대전 등</t>
  </si>
  <si>
    <t>고령문화원</t>
  </si>
  <si>
    <t>김인탁</t>
  </si>
  <si>
    <t>1974. 7. 8</t>
  </si>
  <si>
    <t>경상북도 고령군 대가야읍 왕릉로 30</t>
  </si>
  <si>
    <t>054-954-2347</t>
  </si>
  <si>
    <t>culture.goryeong.go.kr</t>
    <phoneticPr fontId="2" type="noConversion"/>
  </si>
  <si>
    <t>대가야문화예술제, 문열공매운당이조년선생추모 전국백일장, 고령전국시조창경연대회, 대가야미술실기대회, 현 페스티벌, 고령군지 편찬, 책자 발간(고령문화, 향토사료), 향토문화연구소, 향토사교육, 문화교실 운영, 선비아카데미, 충효교실 운영 등</t>
  </si>
  <si>
    <t>성주문화원</t>
  </si>
  <si>
    <t>이창길</t>
  </si>
  <si>
    <t>1968. 5. 24</t>
  </si>
  <si>
    <t>경상북도 성주군 성주읍 성주로 3204</t>
  </si>
  <si>
    <t>054-933-0700</t>
  </si>
  <si>
    <t>sjmhcho.conocean.co.kr/</t>
    <phoneticPr fontId="10" type="noConversion"/>
  </si>
  <si>
    <t>문화교실·문화학교운영,경북선비아카데미,충효교실,서예교실</t>
  </si>
  <si>
    <t>칠곡문화원</t>
  </si>
  <si>
    <t>김윤오</t>
  </si>
  <si>
    <t>경상북도 칠곡군 왜관읍 2번도로길 23</t>
  </si>
  <si>
    <t>054-974-0450</t>
  </si>
  <si>
    <t>chilgok.kccf.or.kr</t>
  </si>
  <si>
    <t>문예백일장, 향토사료발굴조사, 칠곡문화학교, 칠곡문화예술한마당, 경북선비아카데미, 어르신문화학교, 충효교실,청소년 인성 함양 프로그램
매장문화재 이해교육</t>
  </si>
  <si>
    <t>예천문화원</t>
  </si>
  <si>
    <t>권창용</t>
  </si>
  <si>
    <t>1976. 4. 3</t>
  </si>
  <si>
    <t>경상북도 예천군 예천읍 충효로 209-15</t>
  </si>
  <si>
    <t>054-654-3833</t>
  </si>
  <si>
    <t xml:space="preserve">yc3833.kccf.or.kr </t>
  </si>
  <si>
    <t>예천문화제 개최, 예천문화 책자 발간, 코로나 극복 힘내라 예천! 콘서트 오페라 공연, 예천그린실버관악합주단 활성화 사업, 문화학교, 충효교실, 예천상상벽화마을 페스티벌 개최, 예천의 계발굴 지원 사업, 노인 인문학 강의 교재 제작, 전국한시백일장 개최</t>
  </si>
  <si>
    <t>봉화문화원</t>
  </si>
  <si>
    <t>이춘연</t>
  </si>
  <si>
    <t>1965. 8. 24</t>
  </si>
  <si>
    <t>경상북도 봉화군 봉화읍 내성로 4길 6-13</t>
  </si>
  <si>
    <t>054-673-2350</t>
  </si>
  <si>
    <t>bonghwa.kccf.or.kr</t>
  </si>
  <si>
    <t>청량문화제,문화학교, 경북선비아카데미.어르신문화학교,향토사연구,천성한시대회,봉화문화지발간 우크라이나필하모니음악, 봉화은어축제 등</t>
  </si>
  <si>
    <t>울진문화원</t>
  </si>
  <si>
    <t>김성준</t>
  </si>
  <si>
    <t>1976. 12. 16</t>
  </si>
  <si>
    <t>경상북도 울진군 울진읍 형내항길 92-9</t>
  </si>
  <si>
    <t>054-783-2270</t>
  </si>
  <si>
    <t>ujcc.kr</t>
    <phoneticPr fontId="2" type="noConversion"/>
  </si>
  <si>
    <t>문화학교운영, 합창단/풍물단육성, 12령바지게꾼놀이 전승, 성류문화제, 울진봉평신라비전국서예대전, 선비아카데미, 산해문화상운영 등</t>
  </si>
  <si>
    <t>울릉문화원</t>
  </si>
  <si>
    <t>최수영</t>
  </si>
  <si>
    <t>1966. 3. 5</t>
  </si>
  <si>
    <t>경상북도 울릉군 울릉읍 약수터길 48</t>
  </si>
  <si>
    <t>054-791-0245</t>
  </si>
  <si>
    <t>www.ulleungu.co.kr</t>
  </si>
  <si>
    <t>우산문화제,정월대보름군제,태하성하신당제,민속그네뛰기,문화마을체험,울릉문학,해맞이행사,문화학교,향토사연구소사업등</t>
  </si>
  <si>
    <t>경북 총계</t>
    <phoneticPr fontId="24" type="noConversion"/>
  </si>
  <si>
    <t>창원문화원</t>
  </si>
  <si>
    <t>배원진</t>
  </si>
  <si>
    <t>1987.12.10</t>
  </si>
  <si>
    <t>경상남도 창원시 의창구 용지로 239번길 19-22</t>
  </si>
  <si>
    <t>055-284-8870</t>
  </si>
  <si>
    <t>www.changwonculture.or.kr/</t>
  </si>
  <si>
    <t>창원박물대학, 비음산 산성 철쭉제, 광복절 기념 배중세지사추념식, 어르신 회산합창단 운영, 학생 백일장, 시민과 함께하는 문화공연, 창원박물지 발간, 창원의 숨결 발간, 박물신문 발간,  문화교실 운영, 향토사연구회 운영 등</t>
  </si>
  <si>
    <t>마산문화원</t>
  </si>
  <si>
    <t>장문석</t>
  </si>
  <si>
    <t>1964. 6. 18</t>
  </si>
  <si>
    <t xml:space="preserve">경상남도 창원시 마산합포구 3, 15대로 199 </t>
  </si>
  <si>
    <t>055-293-1186</t>
  </si>
  <si>
    <t>masan.kccf.or.kr</t>
    <phoneticPr fontId="10" type="noConversion"/>
  </si>
  <si>
    <t>마산휘호대회, 마산스마트폰사진공모전, 향토음식복원사업, 우리소리실버공연봉사단, 마산문화축제, 고운최치원 학술연구, 우해이어보 학술연구, 마산영화역사 학술연구</t>
  </si>
  <si>
    <t>진해문화원</t>
    <phoneticPr fontId="10" type="noConversion"/>
  </si>
  <si>
    <t>우순기</t>
  </si>
  <si>
    <t>1960. 10. 1</t>
    <phoneticPr fontId="10" type="noConversion"/>
  </si>
  <si>
    <t>경상남도 창원시 진해구 편백로 39</t>
  </si>
  <si>
    <t>055-544-8880</t>
    <phoneticPr fontId="2" type="noConversion"/>
  </si>
  <si>
    <t>jinhae.kccf.or.kr</t>
    <phoneticPr fontId="10" type="noConversion"/>
  </si>
  <si>
    <t>진해구민휘호대회, 학생전통민속놀이경진대회, 문화탐방, 연도여자상여소리보존 연습, 시민향토유적지답사, 벚소리합창단 발표회</t>
    <phoneticPr fontId="10" type="noConversion"/>
  </si>
  <si>
    <t>진주시</t>
    <phoneticPr fontId="10" type="noConversion"/>
  </si>
  <si>
    <t>진주문화원</t>
    <phoneticPr fontId="10" type="noConversion"/>
  </si>
  <si>
    <t>김길수</t>
  </si>
  <si>
    <t>1964. 6. 5</t>
    <phoneticPr fontId="10" type="noConversion"/>
  </si>
  <si>
    <t>경상남도 진주시 진양호로 476(남성동3-18)</t>
  </si>
  <si>
    <t>055-746-5001</t>
    <phoneticPr fontId="10" type="noConversion"/>
  </si>
  <si>
    <t>www.jjcc.or.kr</t>
    <phoneticPr fontId="10" type="noConversion"/>
  </si>
  <si>
    <t>읍면동문화위원회 활동지원, 진주논개제, 명절민속축제,전국한시백일장대회, 남명사상뿌리를 찾아서, 전통문화수제자발굴 및 계승지원, 향토사료조사, 택시가족문화관광강좌, 문화지발간, 문화학교 운영지원, 어린이.청소년 프로그램 운영지원(드론축구교실, 만화웹툽지망반운영, 상상 한상자체험교실), 어르신문화프로그램(청춘밴드), 소식지 발간</t>
    <phoneticPr fontId="10" type="noConversion"/>
  </si>
  <si>
    <t>통영문화원</t>
  </si>
  <si>
    <t>김일룡</t>
  </si>
  <si>
    <t>1990. 11. 13</t>
  </si>
  <si>
    <t>경상남도 통영시 서문로 23</t>
  </si>
  <si>
    <t>055-646-3310</t>
  </si>
  <si>
    <t>tongyeong.kccf.or.kr</t>
    <phoneticPr fontId="10" type="noConversion"/>
  </si>
  <si>
    <t>문화학교 운영, 통영향토사료조사, 새미용왕제 재현, 통영나전칠기 강좌, 통영연(鳶) 발간, 통영문화 발간, 통영나전 체험, 통영연 만들기 및 날리기 체험, 현충시설 유적지 답사, 통영이야기 발간, 향토사료전시, 통영문화가족의 밤, 둑제 재현</t>
  </si>
  <si>
    <t>사천시</t>
    <phoneticPr fontId="10" type="noConversion"/>
  </si>
  <si>
    <t>사천문화원</t>
  </si>
  <si>
    <t>정대환</t>
  </si>
  <si>
    <t>1996. 3. 25</t>
  </si>
  <si>
    <t>경상남도 사천시 문선4길 21</t>
  </si>
  <si>
    <t>055-833-3163</t>
    <phoneticPr fontId="2" type="noConversion"/>
  </si>
  <si>
    <t>www.4000cc.or.kr</t>
  </si>
  <si>
    <t>문화학교운영, 향토사연구소운영, 향토사료조사(사천향토사 발간), 구암제, 문화유적지 탐방(2회), 조명군총위령제, 성황당산성제, 전통문화예술공연, 향토지발간(사천문화), 유적지정화사업, 사천문화원 전통예술단 운영</t>
    <phoneticPr fontId="2" type="noConversion"/>
  </si>
  <si>
    <t>김해문화원</t>
  </si>
  <si>
    <t>김두만</t>
  </si>
  <si>
    <t>1956. 9. 25</t>
  </si>
  <si>
    <t>경상남도 김해시 분성로 225</t>
  </si>
  <si>
    <t>055-336-2646</t>
    <phoneticPr fontId="2" type="noConversion"/>
  </si>
  <si>
    <t>www.khcc.or.kr</t>
  </si>
  <si>
    <t>김해문화발간,문화의향기발간,김해문화아카데미,가야무용단,가야설화이야기할머니양성과정,국악관현악단운영,부사선정비헌다례,왕후릉헌공다례,한뫼백일장,픙믈단육성,문화학교,향토사료조사,분산성충의각제례</t>
  </si>
  <si>
    <t>밀양문화원</t>
  </si>
  <si>
    <t>손정태</t>
  </si>
  <si>
    <t>1950. 4. 1</t>
  </si>
  <si>
    <t>경상남도 밀양시 중앙로 265 1층</t>
  </si>
  <si>
    <t>055-354-3009</t>
  </si>
  <si>
    <t>miryang.kccf.or.kr</t>
  </si>
  <si>
    <t>문화학교,전통혼례,문화행사,종합예술경연대회,수묵화도록발간및전시,밀양문화발간,향토사료집발간,학술대회</t>
  </si>
  <si>
    <t>거제시</t>
    <phoneticPr fontId="10" type="noConversion"/>
  </si>
  <si>
    <t>거제문화원</t>
    <phoneticPr fontId="10" type="noConversion"/>
  </si>
  <si>
    <t>원동주</t>
  </si>
  <si>
    <t>1994.9.23</t>
    <phoneticPr fontId="2" type="noConversion"/>
  </si>
  <si>
    <t>경상남도 거제시 능포로7(장승포동)</t>
  </si>
  <si>
    <t>055-681-2603</t>
    <phoneticPr fontId="2" type="noConversion"/>
  </si>
  <si>
    <t>geoje055.kccf.or.kr</t>
    <phoneticPr fontId="10" type="noConversion"/>
  </si>
  <si>
    <t>전통혼례식 전통민속한마당, 문화학교, 한글백일장, 문화유적탐방, 어린이합창대회, 수산별신굿, 문화행사지원</t>
    <phoneticPr fontId="10" type="noConversion"/>
  </si>
  <si>
    <t>양산문화원</t>
  </si>
  <si>
    <t>박정수</t>
  </si>
  <si>
    <t>경상남도 양산시 북정로76</t>
  </si>
  <si>
    <t>055-386-0890</t>
    <phoneticPr fontId="10" type="noConversion"/>
  </si>
  <si>
    <t>yangsancc.or.kr</t>
    <phoneticPr fontId="10" type="noConversion"/>
  </si>
  <si>
    <t xml:space="preserve">문화학교운영,찾아가는문화답사,향토사료조사,문화누리기축제,문화지발간,다문화가족전통혼례,관설당서예대전,청소년오케스트라정기연주회등 </t>
    <phoneticPr fontId="10" type="noConversion"/>
  </si>
  <si>
    <t>의령군</t>
    <phoneticPr fontId="10" type="noConversion"/>
  </si>
  <si>
    <t>의령문화원</t>
    <phoneticPr fontId="10" type="noConversion"/>
  </si>
  <si>
    <t>성수현</t>
  </si>
  <si>
    <t>1981. 1. 13</t>
    <phoneticPr fontId="10" type="noConversion"/>
  </si>
  <si>
    <t>경상남도 의령군 의령읍 의병로24길 31-1 군민문화회관</t>
  </si>
  <si>
    <t>055-573-2034</t>
  </si>
  <si>
    <t>ipsan.vaimedia.kr</t>
  </si>
  <si>
    <t xml:space="preserve">학술발표회, 문화학교운영, 군민휘호대회, 학생글짓기대회 등 </t>
  </si>
  <si>
    <t>함안군</t>
    <phoneticPr fontId="10" type="noConversion"/>
  </si>
  <si>
    <t>함안문화원</t>
    <phoneticPr fontId="10" type="noConversion"/>
  </si>
  <si>
    <t>김동균</t>
  </si>
  <si>
    <t>1966. 7. 18</t>
    <phoneticPr fontId="10" type="noConversion"/>
  </si>
  <si>
    <t>경상남도 함안군 가야읍 선왕길 1-1</t>
  </si>
  <si>
    <t>055-583-1023</t>
  </si>
  <si>
    <t>www.hacc.or.kr</t>
  </si>
  <si>
    <t>문화학교(5강좌), 아라가야전국서화대전, 함안의인물과학문학술대회, 함안군민휘호대회, 함안문화발간, 청소년이읽어야할 함안의 역사와 문화 발간</t>
  </si>
  <si>
    <t>창녕군</t>
    <phoneticPr fontId="10" type="noConversion"/>
  </si>
  <si>
    <t>창녕문화원</t>
  </si>
  <si>
    <t>이수영</t>
  </si>
  <si>
    <t>1964. 10. 3</t>
  </si>
  <si>
    <t>경상남도 창녕군 창녕읍 만옥정길 10</t>
  </si>
  <si>
    <t>055-533-3777</t>
    <phoneticPr fontId="10" type="noConversion"/>
  </si>
  <si>
    <t>www.cnccenter.co.kr</t>
  </si>
  <si>
    <t>향토사연구,문화학교운영,청소년 지역문화 특강,회원문화유적지답사, 책과 꽃 드림행사, 어르신프로그램, 문화가 있는 날 행사,신년교례회, 창녕문화.창녕문화보발행,우리문화재를 찾아서 역사탐방</t>
  </si>
  <si>
    <t>도충홍</t>
  </si>
  <si>
    <t>1949. 12. 14</t>
  </si>
  <si>
    <t>경상남도 고성군 고성읍 성내로 54</t>
  </si>
  <si>
    <t>055-672-3805</t>
    <phoneticPr fontId="10" type="noConversion"/>
  </si>
  <si>
    <t>gmgoseong.kccf.or.kr</t>
  </si>
  <si>
    <t>문화학교, 도군비 공모사업, 행촌서예대전, 가야서화회전, 군민노래자랑, 향토사료조사연구, 문화역사유적탐방, 책발간 등</t>
  </si>
  <si>
    <t>남해군</t>
    <phoneticPr fontId="10" type="noConversion"/>
  </si>
  <si>
    <t>남해문화원</t>
  </si>
  <si>
    <t>하미자</t>
  </si>
  <si>
    <t>경상남도 남해군 남해읍 선소로 12</t>
  </si>
  <si>
    <t>055-864-6969</t>
    <phoneticPr fontId="10" type="noConversion"/>
  </si>
  <si>
    <t>성웅이순신 노량해전승첩성수봉송, 남해문화의날, 남해실버가요제전, 청소년 뮤지컬 "김만중", 어르신문화일자리, 어르신문화사업, 향토사대중화사업, 남해문화 발간</t>
    <phoneticPr fontId="10" type="noConversion"/>
  </si>
  <si>
    <t>하동문화원</t>
  </si>
  <si>
    <t>강태진</t>
  </si>
  <si>
    <t>1965.2.11</t>
  </si>
  <si>
    <t>055-884-3929</t>
  </si>
  <si>
    <t>hadong.kccf.or.kr</t>
    <phoneticPr fontId="10" type="noConversion"/>
  </si>
  <si>
    <t>김 경 경남 미술대상전 및 경남 학생미술 실기대회, 학생풍물놀이경연대회, 학생 피아노 경연대회, 학생 k-pop댄스 경연대회, 하동역사·문화 퀴즈골든벨, 어르신문화프로그램 "찻일소리", 지역특성화 문화예술교육-실화상봉수(實花相逢樹) 압화수업, 금석문 발간,민속놀이 발굴전승, 향토사료 조사지원, 어르신 농악대회, 임원 문화유적지 탐방 , 회원 문화유적 체험탐방, '하동문화의 빛' 하동문화알리기 인문학 강좌, 향토문화상 및 효자·효부(열부)상, 문화원 가족 송년행사, 문화학교 운영(6개 강좌) 등.</t>
  </si>
  <si>
    <t>산청군</t>
    <phoneticPr fontId="10" type="noConversion"/>
  </si>
  <si>
    <t>산청문화원</t>
  </si>
  <si>
    <t>이효근</t>
  </si>
  <si>
    <t>경상남도 산청군 산청읍 산엔청로 56</t>
  </si>
  <si>
    <t>055-973-0977</t>
  </si>
  <si>
    <t>sancheong.or.kr</t>
  </si>
  <si>
    <t>생생문화재 목화야 놀자, 실버문화이벤트 웨딩 및 우정사진 촬영, 어르신문화프로그램 도자예술, 문화가 있는 날 우리동네 역사여행, 산신제 및 추모제, 향토사료조사 및 총람 발간, 전국학생한글백일장, 전국한시백일장, 34개 분과 및 문화학교, 산청문화 및 문화회보 발간</t>
  </si>
  <si>
    <t>함양군</t>
    <phoneticPr fontId="10" type="noConversion"/>
  </si>
  <si>
    <t>함양문화원</t>
  </si>
  <si>
    <t>김흥식</t>
  </si>
  <si>
    <t>1952. 05. 07</t>
    <phoneticPr fontId="2" type="noConversion"/>
  </si>
  <si>
    <t>경상남도 함양군 함양읍 원교1길 6</t>
  </si>
  <si>
    <t>055-963-2646</t>
    <phoneticPr fontId="10" type="noConversion"/>
  </si>
  <si>
    <t>hamyang.kccf.or.kr</t>
    <phoneticPr fontId="10" type="noConversion"/>
  </si>
  <si>
    <t>문화학교(13개강좌 17개반), 향토지발간, 제17회 학술회의, 문화재청 공모사업(고택아놀자 이하 4개 프로그램), 경상남도 무형문화재 축제, 함양전국 휘호대회, 향토사연구소 운영</t>
    <phoneticPr fontId="10" type="noConversion"/>
  </si>
  <si>
    <t>거창문화원</t>
  </si>
  <si>
    <t>이종천</t>
  </si>
  <si>
    <t>1958. 10. 5</t>
  </si>
  <si>
    <t>경상남도 거창군 거창읍 수남로 2193-40</t>
  </si>
  <si>
    <t>055-942-6166</t>
  </si>
  <si>
    <t>geochang.kccf.or.kr/</t>
    <phoneticPr fontId="10" type="noConversion"/>
  </si>
  <si>
    <t>거창단오제, 거창 전국한시백일장대회, 복합문화관운영,  유적지 답사, 어르신문화프로그램, 우척현 전승기념제, 학술대회, 향토사료 발간 등</t>
  </si>
  <si>
    <t>합천군</t>
    <phoneticPr fontId="10" type="noConversion"/>
  </si>
  <si>
    <t>합천문화원</t>
    <phoneticPr fontId="10" type="noConversion"/>
  </si>
  <si>
    <t>차세운</t>
  </si>
  <si>
    <t>경상남도 합천군 합천읍 핫들2로 58</t>
  </si>
  <si>
    <t>055-931-2401</t>
  </si>
  <si>
    <t>hapcheon.kccf.or.kr</t>
  </si>
  <si>
    <t xml:space="preserve"> 정월대보름 달집행사, 3·1운동 재현행사, 문화유적지탐방, 해외문화탐방, 문화교실운영, 결연사업, 어르신문화학교, 한문대학운영, 학술강연회,  출향작가 초대전, 옛날 사진전시회, 국악경연대회, 휘호대회, 문화한마당축제, 사투리 말하기대회,  지역특성화사업</t>
  </si>
  <si>
    <t>경남 총계</t>
    <phoneticPr fontId="24" type="noConversion"/>
  </si>
  <si>
    <t>제주문화원</t>
  </si>
  <si>
    <t>김순이</t>
  </si>
  <si>
    <t>1994. 12. 6</t>
  </si>
  <si>
    <t>제주특별자치도 제주시 중앙로 2, 2층</t>
  </si>
  <si>
    <t>064-722-0203,0205</t>
    <phoneticPr fontId="10" type="noConversion"/>
  </si>
  <si>
    <t>www.jejucc.kr</t>
    <phoneticPr fontId="10" type="noConversion"/>
  </si>
  <si>
    <t>향토사료 발간, 제주도금석문집 발간, 우리마을역사문화기록화사업, 생활문화해설사파견사업, 용연선상음악회, 제주목관아작은음악회, 문화학교, 문화대학, 문화유적답사, 문화원교류사업, 실버합창단, 제주신화전설인형극단 등</t>
    <phoneticPr fontId="10" type="noConversion"/>
  </si>
  <si>
    <t>서귀포문화원</t>
  </si>
  <si>
    <t>강명언</t>
  </si>
  <si>
    <t>1996. 5. 7</t>
  </si>
  <si>
    <t>제주특별자치도 서귀포시 이중섭로 33 3층</t>
  </si>
  <si>
    <t>064-733-3789</t>
    <phoneticPr fontId="2" type="noConversion"/>
  </si>
  <si>
    <t>www.seogwipo.org</t>
  </si>
  <si>
    <t>· 지역문화 활성화 : 지역문화단체 육성, 21회 서귀포문화포럼, 문화예술인 특강 및 송년회, 25회 칠십리가요제, 어르신문화예술교육, 숨비소리가요 봉사단, 난타동아리 등
· 향토·문화예술 자료조사 및 발간 : 문화지 발간, 향토자료 발간
. 문화예술교육사업 : 7기 문화대학(역사문화, 인문교양, 교양일반, 문화예술), 25기 문화학교(가요, 민요, 사진, 무용, 향토역사, 라인댄스, 하모니카, 민화),  2021 학교 예술강사 지원사업(제주도내 122개 초·중·고·특수학교에 예술 강사 선발 및 관리, 운영학교 선정 및 관리 등), 문화예술교육사실습처 지원사업</t>
    <phoneticPr fontId="10" type="noConversion"/>
  </si>
  <si>
    <t>제주 총계</t>
    <phoneticPr fontId="24" type="noConversion"/>
  </si>
  <si>
    <t>총계</t>
    <phoneticPr fontId="24" type="noConversion"/>
  </si>
  <si>
    <t>문화의집</t>
  </si>
  <si>
    <t>전화번호</t>
    <phoneticPr fontId="10" type="noConversion"/>
  </si>
  <si>
    <t>홈페이지
(블로그/까페)</t>
    <phoneticPr fontId="24" type="noConversion"/>
  </si>
  <si>
    <t>개관일</t>
    <phoneticPr fontId="24" type="noConversion"/>
  </si>
  <si>
    <t>운영형태 및 운영주체
(운영기관)</t>
    <phoneticPr fontId="24" type="noConversion"/>
  </si>
  <si>
    <t>연간
이용자수(명)</t>
    <phoneticPr fontId="24" type="noConversion"/>
  </si>
  <si>
    <t>운영인력수(명)</t>
    <phoneticPr fontId="10" type="noConversion"/>
  </si>
  <si>
    <t>문화의집
총면적(㎡)</t>
    <phoneticPr fontId="10" type="noConversion"/>
  </si>
  <si>
    <t>운영시설현황(㎡)</t>
    <phoneticPr fontId="10" type="noConversion"/>
  </si>
  <si>
    <t>프로그램
총수</t>
    <phoneticPr fontId="10" type="noConversion"/>
  </si>
  <si>
    <t>프로그램 현황</t>
    <phoneticPr fontId="24" type="noConversion"/>
  </si>
  <si>
    <t>동아리 현황</t>
    <phoneticPr fontId="24" type="noConversion"/>
  </si>
  <si>
    <t>예산총액(원)</t>
    <phoneticPr fontId="10" type="noConversion"/>
  </si>
  <si>
    <t>문화 관람실</t>
    <phoneticPr fontId="10" type="noConversion"/>
  </si>
  <si>
    <t>문화 창작실</t>
    <phoneticPr fontId="10" type="noConversion"/>
  </si>
  <si>
    <t>취미교실</t>
    <phoneticPr fontId="10" type="noConversion"/>
  </si>
  <si>
    <t>인터넷부스</t>
    <phoneticPr fontId="10" type="noConversion"/>
  </si>
  <si>
    <t>A/V 부스</t>
    <phoneticPr fontId="10" type="noConversion"/>
  </si>
  <si>
    <t>CD 부스</t>
    <phoneticPr fontId="10" type="noConversion"/>
  </si>
  <si>
    <t>자료실</t>
    <phoneticPr fontId="10" type="noConversion"/>
  </si>
  <si>
    <t>휴게실
놀이방</t>
    <phoneticPr fontId="10" type="noConversion"/>
  </si>
  <si>
    <t>안내 데스크</t>
    <phoneticPr fontId="10" type="noConversion"/>
  </si>
  <si>
    <t xml:space="preserve">자체 프로그램 </t>
    <phoneticPr fontId="10" type="noConversion"/>
  </si>
  <si>
    <t>외부 지원 프로그램</t>
    <phoneticPr fontId="10" type="noConversion"/>
  </si>
  <si>
    <t>협력사업 프로그램</t>
    <phoneticPr fontId="10" type="noConversion"/>
  </si>
  <si>
    <t>총 동아리 수</t>
    <phoneticPr fontId="24" type="noConversion"/>
  </si>
  <si>
    <t>동아리명</t>
    <phoneticPr fontId="10" type="noConversion"/>
  </si>
  <si>
    <t>총회원수(명)</t>
    <phoneticPr fontId="24" type="noConversion"/>
  </si>
  <si>
    <t>프로그램수</t>
    <phoneticPr fontId="10" type="noConversion"/>
  </si>
  <si>
    <t>프로그램명</t>
    <phoneticPr fontId="24" type="noConversion"/>
  </si>
  <si>
    <t>이용자수(명)</t>
    <phoneticPr fontId="10" type="noConversion"/>
  </si>
  <si>
    <t>프로그램명</t>
    <phoneticPr fontId="10" type="noConversion"/>
  </si>
  <si>
    <t>은평구</t>
    <phoneticPr fontId="24" type="noConversion"/>
  </si>
  <si>
    <t>응암1동문화의집</t>
    <phoneticPr fontId="2" type="noConversion"/>
  </si>
  <si>
    <t>서울특별시 은평구 백련산로179(응암1동96-3)</t>
    <phoneticPr fontId="2" type="noConversion"/>
  </si>
  <si>
    <t>02-351-5214</t>
    <phoneticPr fontId="2" type="noConversion"/>
  </si>
  <si>
    <t>1997. 12. 22</t>
    <phoneticPr fontId="24" type="noConversion"/>
  </si>
  <si>
    <t>직영</t>
  </si>
  <si>
    <t>응암1동사무소</t>
  </si>
  <si>
    <t>토, 일, 공휴일</t>
    <phoneticPr fontId="10" type="noConversion"/>
  </si>
  <si>
    <t>-</t>
    <phoneticPr fontId="24" type="noConversion"/>
  </si>
  <si>
    <t>면마스크 제작, 사랑의 소독 봉사, 착한 화분 만들기, 시로 만나는 가을, 다문화와 함께 추석명절 음식 만들기, 다문화와 함께 김장김치 만들기</t>
    <phoneticPr fontId="2" type="noConversion"/>
  </si>
  <si>
    <t>갈현1동문화의집</t>
  </si>
  <si>
    <t>서울특별시 은평구 갈현로301</t>
    <phoneticPr fontId="10" type="noConversion"/>
  </si>
  <si>
    <t>02-351-5095</t>
    <phoneticPr fontId="10" type="noConversion"/>
  </si>
  <si>
    <t>2005. 5</t>
    <phoneticPr fontId="10" type="noConversion"/>
  </si>
  <si>
    <t>은평구청</t>
    <phoneticPr fontId="10" type="noConversion"/>
  </si>
  <si>
    <t>09:00~18:00</t>
    <phoneticPr fontId="10" type="noConversion"/>
  </si>
  <si>
    <t>문화관람실 119.29 문화창작실 57.66 주민자치회 36.1 작은도서관 39.59 마을활력소 124.96</t>
    <phoneticPr fontId="2" type="noConversion"/>
  </si>
  <si>
    <t>건강요가(1,2,야간), 노래교실, 댄스스포츠(1,2),  유아발레,  초등발레, 영어회화(초급, 중급), 중국어화화(초급, 중급), 일본어화(초급, 중급), 서예교실, 어린이한자(초급,중급)</t>
  </si>
  <si>
    <t xml:space="preserve"> 다문화 취미교실</t>
    <phoneticPr fontId="10" type="noConversion"/>
  </si>
  <si>
    <t>기타교실, 라인댄스, 노래교실</t>
    <phoneticPr fontId="10" type="noConversion"/>
  </si>
  <si>
    <t>강서구</t>
    <phoneticPr fontId="24" type="noConversion"/>
  </si>
  <si>
    <t>화곡문화의집</t>
  </si>
  <si>
    <t>서울특별시 강서구 화곡로215</t>
    <phoneticPr fontId="24" type="noConversion"/>
  </si>
  <si>
    <t>02-2692-4266</t>
  </si>
  <si>
    <t>www.kcc2000.or.kr</t>
    <phoneticPr fontId="2" type="noConversion"/>
  </si>
  <si>
    <t>1999. 12. 28</t>
    <phoneticPr fontId="24" type="noConversion"/>
  </si>
  <si>
    <t>위탁</t>
  </si>
  <si>
    <t>10:00~20:00</t>
    <phoneticPr fontId="24" type="noConversion"/>
  </si>
  <si>
    <t>노원구</t>
    <phoneticPr fontId="24" type="noConversion"/>
  </si>
  <si>
    <t>노원문화의집</t>
  </si>
  <si>
    <t>서울특별시 노원구 동일로 지하 1530                  (지하1층, 문화의집)</t>
    <phoneticPr fontId="2" type="noConversion"/>
  </si>
  <si>
    <t>02-2116-3787</t>
    <phoneticPr fontId="10" type="noConversion"/>
  </si>
  <si>
    <t>http://www.nwcc.or.kr</t>
    <phoneticPr fontId="2" type="noConversion"/>
  </si>
  <si>
    <t>2001. 4. 9</t>
    <phoneticPr fontId="24" type="noConversion"/>
  </si>
  <si>
    <t>위탁</t>
    <phoneticPr fontId="2" type="noConversion"/>
  </si>
  <si>
    <t>노원문화원</t>
    <phoneticPr fontId="2" type="noConversion"/>
  </si>
  <si>
    <t>컴퓨터(월,화반), 기공체조, 퀼트, 한문서예, 중국어회화, 영어회화, 드로잉, 전통한지,캘리그라피,수채화</t>
    <phoneticPr fontId="24" type="noConversion"/>
  </si>
  <si>
    <t>2020 지역문화인력 프로젝트 지원사업 '2040 마음산책로 따라 걷기' 프로그램</t>
    <phoneticPr fontId="2" type="noConversion"/>
  </si>
  <si>
    <t>목2동문화의집</t>
  </si>
  <si>
    <t>서울특별시 양천구 목동중앙본로 120</t>
    <phoneticPr fontId="2" type="noConversion"/>
  </si>
  <si>
    <t>02-2620-3972</t>
    <phoneticPr fontId="2" type="noConversion"/>
  </si>
  <si>
    <t>1999.12</t>
    <phoneticPr fontId="10" type="noConversion"/>
  </si>
  <si>
    <t>목2동 주민자치위원회</t>
    <phoneticPr fontId="10" type="noConversion"/>
  </si>
  <si>
    <t>일, 공휴일</t>
    <phoneticPr fontId="2" type="noConversion"/>
  </si>
  <si>
    <t>09:00~22:00</t>
    <phoneticPr fontId="2" type="noConversion"/>
  </si>
  <si>
    <t>10:00~14:00</t>
    <phoneticPr fontId="2" type="noConversion"/>
  </si>
  <si>
    <t>서울 총계</t>
    <phoneticPr fontId="10" type="noConversion"/>
  </si>
  <si>
    <t>연수구</t>
    <phoneticPr fontId="24" type="noConversion"/>
  </si>
  <si>
    <t>연수구문화의집</t>
  </si>
  <si>
    <t>인천광역시 연수구 앵고개로 345-42 (동춘동 926-8)</t>
  </si>
  <si>
    <t>070-4169-6462</t>
    <phoneticPr fontId="2" type="noConversion"/>
  </si>
  <si>
    <t>http://www.ysfac.or.kr/</t>
    <phoneticPr fontId="2" type="noConversion"/>
  </si>
  <si>
    <t>2014.3.7</t>
  </si>
  <si>
    <t>일, 공휴일</t>
  </si>
  <si>
    <t>어린이미술관(315), 소극장(354), 공연창작연습실(132), 음악연습실(108), 
미디어부스(30), 녹청자교육실(135), 목공교육실(75), 휴게실(18), 사무실(60), 방송실(15), 야외정원(135)</t>
  </si>
  <si>
    <t>언택트로 제작하는 나를 위한 문화 클래스(언제나뭉클)</t>
  </si>
  <si>
    <t>연수구목공봉사동아리 아트트리, 연수청소년오케스트라, 연수소년소녀합창단, 어울림오카리나, 춤사랑 등</t>
  </si>
  <si>
    <t>인천 총계</t>
    <phoneticPr fontId="10" type="noConversion"/>
  </si>
  <si>
    <t>북구</t>
    <phoneticPr fontId="24" type="noConversion"/>
  </si>
  <si>
    <t>일곡문화의집</t>
  </si>
  <si>
    <t>광주광역시 북구 일곡로 55</t>
    <phoneticPr fontId="24" type="noConversion"/>
  </si>
  <si>
    <t>062-410-6891</t>
    <phoneticPr fontId="2" type="noConversion"/>
  </si>
  <si>
    <t>2000.9.16</t>
    <phoneticPr fontId="10" type="noConversion"/>
  </si>
  <si>
    <t>직영</t>
    <phoneticPr fontId="24" type="noConversion"/>
  </si>
  <si>
    <t>광주 북구 구립도서관</t>
    <phoneticPr fontId="24" type="noConversion"/>
  </si>
  <si>
    <t>1.3주 월, 공휴일</t>
    <phoneticPr fontId="2" type="noConversion"/>
  </si>
  <si>
    <t>09:00~17:00</t>
    <phoneticPr fontId="24" type="noConversion"/>
  </si>
  <si>
    <t>(정기)동화 읽어주는 책놀이 교실, 신나게 맛있게 그림책 냠냠, 아이들과 함께하는 전래놀이, 그림책으로 만나는 인문학, 고전의 비밀을 찾아라, 어서와!역사 놀이터, 유물과 유적으로 보는 세계사 이야기, 마음을 여는 수필 쓰기 교실, 감성 손글씨 캘리그라피, 도전한글교실/(단기)물을 아끼는 정원, 꿈을 이루는 자신감 up 어린이스피치, 호기심 역사 과학탐험, 조물락 뚝딱 공예교실</t>
  </si>
  <si>
    <t>어린이도서연구회,일곡독서회(일반부).꿈과현실,한울샘행복나눔시낭송,이루미,어린이도서연구회-온새미로, 도서관문화부, 뿌리깊은나무/영어학습반,클래식기타,팝스코러스,통기타,음빛선율,들꽃소리오카리나,동네책인형극단,일곡청소년실내악단,영어독해반,여배우봄날씨,씨네라임</t>
  </si>
  <si>
    <t>북구문화의집</t>
  </si>
  <si>
    <t>광주광역시 북구 대천로 86(문흥동)</t>
    <phoneticPr fontId="24" type="noConversion"/>
  </si>
  <si>
    <t>062-269-1420</t>
    <phoneticPr fontId="24" type="noConversion"/>
  </si>
  <si>
    <t>1997. 10. 24</t>
    <phoneticPr fontId="24" type="noConversion"/>
  </si>
  <si>
    <t>광주문화자치회의</t>
    <phoneticPr fontId="10" type="noConversion"/>
  </si>
  <si>
    <t>월, 공휴일</t>
    <phoneticPr fontId="24" type="noConversion"/>
  </si>
  <si>
    <t>하절기
09:00~19:00
동절기
09:00~18:00</t>
    <phoneticPr fontId="24" type="noConversion"/>
  </si>
  <si>
    <t>하절기
09:00~18:00
동절기
09:00~17:00</t>
    <phoneticPr fontId="24" type="noConversion"/>
  </si>
  <si>
    <t xml:space="preserve">리빙메이커룸 6623 문화 창작실 1497 상상 카페 672 착한 목공소 269 낮은 작업장 1741 기타(로비, 쉼자리) 1160 </t>
    <phoneticPr fontId="2" type="noConversion"/>
  </si>
  <si>
    <t>주부인문학당, 주부인문학 체험학습</t>
    <phoneticPr fontId="10" type="noConversion"/>
  </si>
  <si>
    <t>가곡배달동아리, 주부인문학당, 콩심단, 솜씨보따리, 금빛하모니음악단, 전라도사투리 새참바구리단, 부자중창단 리치골드, 울림통키타, 체스낸보드 등</t>
    <phoneticPr fontId="24" type="noConversion"/>
  </si>
  <si>
    <t>각화문화의집</t>
  </si>
  <si>
    <t>광주광역시 북구 동문대로 238-8</t>
    <phoneticPr fontId="10" type="noConversion"/>
  </si>
  <si>
    <t>062-265-9337</t>
    <phoneticPr fontId="10" type="noConversion"/>
  </si>
  <si>
    <t>2005. 1.</t>
    <phoneticPr fontId="10" type="noConversion"/>
  </si>
  <si>
    <t>위탁</t>
    <phoneticPr fontId="10" type="noConversion"/>
  </si>
  <si>
    <t>광주 북구장애인복지회</t>
    <phoneticPr fontId="10" type="noConversion"/>
  </si>
  <si>
    <t>일, 공휴일</t>
    <phoneticPr fontId="10" type="noConversion"/>
  </si>
  <si>
    <t>캘리그래피, 장애인북, 다육아트, 장애인노래교실, 아크릴화, 유튜브영상</t>
    <phoneticPr fontId="2" type="noConversion"/>
  </si>
  <si>
    <t>무릎학교,인턴십사업,교육사각지대,생동감학교</t>
  </si>
  <si>
    <t>문화의집과 함께하는 날마다 문화가 있는 날, 전국문화의집축제&lt;슬기로운 불편생활&gt;</t>
    <phoneticPr fontId="2" type="noConversion"/>
  </si>
  <si>
    <t>노래교실,라인댄스,민요판소리,가야금,통키타교실,진도북놀이,우쿨렐레,성악교실,풍물,오카리나,합창,성인난타</t>
    <phoneticPr fontId="10" type="noConversion"/>
  </si>
  <si>
    <t>서구</t>
    <phoneticPr fontId="24" type="noConversion"/>
  </si>
  <si>
    <t>농성문화의집</t>
    <phoneticPr fontId="24" type="noConversion"/>
  </si>
  <si>
    <t>광주광역시 서구 화정로 314  2,3층(농성동)</t>
    <phoneticPr fontId="24" type="noConversion"/>
  </si>
  <si>
    <t>2004. 3. 11</t>
    <phoneticPr fontId="24" type="noConversion"/>
  </si>
  <si>
    <t>(사)흥사단광주지부</t>
    <phoneticPr fontId="24" type="noConversion"/>
  </si>
  <si>
    <t>10:00~20:00</t>
  </si>
  <si>
    <t>어르신취미교실, 어린이요리교실, 하모니카(초중급), 가락장구&amp;민요, 장구교실(초급) ,한국전통무용, 오카리나교실, 서예, 통키타(토요반), 화목한 통키타, 컴퓨터교실, 실버건강체조, 실버건강요가, 행복난타, 어린이환경미술, 행복학습-원예, 행복학습-포토, 행복학습-타로</t>
    <phoneticPr fontId="10" type="noConversion"/>
  </si>
  <si>
    <t xml:space="preserve">2020 서구 행복학습센터 운영사업 ‘농성문화의집 행복학습센터’, 2020 광주문화재단 문화예술교육사 인턴십 지원사업 ‘둠칫둠칫 춤추는 어린이 농성 환경놀이터’, 2020 서구평생학습 우수동아리 지원사업, 2020 대동문화재단 문화예술강사 지원사업 , 2020 찾아가는 인문콘서트  ‘행복한 차(茶) 인문여행', 2020 서구체육회 어르신 건강 생활체육 강사 지원, 2020 농성2동 인권문화 마을만들기 </t>
    <phoneticPr fontId="10" type="noConversion"/>
  </si>
  <si>
    <t>pop/캘리그라피, 자수, NS생활문화봉사단, 엘콘드로팬사, 시낭송아카데미, 樂&amp;volunteers, 2029하모니카, TBHC, 호두과자, 태극권, 은빛소리, 오름굿패, 어르신바둑, 예사동</t>
    <phoneticPr fontId="10" type="noConversion"/>
  </si>
  <si>
    <t>광주 총계</t>
    <phoneticPr fontId="10" type="noConversion"/>
  </si>
  <si>
    <t>대덕구</t>
    <phoneticPr fontId="10" type="noConversion"/>
  </si>
  <si>
    <t>신탄진문화의집</t>
  </si>
  <si>
    <t>대전광역시 대덕구 신탄진로 830</t>
    <phoneticPr fontId="10" type="noConversion"/>
  </si>
  <si>
    <t>042-608-5787</t>
  </si>
  <si>
    <t>2001. 2. 7</t>
    <phoneticPr fontId="10" type="noConversion"/>
  </si>
  <si>
    <t>신탄진동행정복지센터</t>
    <phoneticPr fontId="10" type="noConversion"/>
  </si>
  <si>
    <t>난타교실, 문인화 산수화, 금낭화노래교실, 최우선노래교실, 캘리교실</t>
    <phoneticPr fontId="10" type="noConversion"/>
  </si>
  <si>
    <t>대덕구</t>
    <phoneticPr fontId="24" type="noConversion"/>
  </si>
  <si>
    <t>회덕문화의집</t>
  </si>
  <si>
    <t>대전광역시 대덕구 대전로 1348(읍내동) 평생학습센터</t>
  </si>
  <si>
    <t>042-627-7517</t>
  </si>
  <si>
    <t>2002. 7.</t>
    <phoneticPr fontId="2" type="noConversion"/>
  </si>
  <si>
    <t>대덕문화원</t>
    <phoneticPr fontId="2" type="noConversion"/>
  </si>
  <si>
    <t>09;00~18:00</t>
  </si>
  <si>
    <t>공연장(333.284), 제1학습실(68.963), 제2학습실(124.067), 예능학습실(70.85)
인터넷부스(15.4), 작은도서관(117.551), 대전시실(190.852) 소전시실(116.485), 안내데스크(10.91)</t>
    <phoneticPr fontId="2" type="noConversion"/>
  </si>
  <si>
    <t>대덕향토문화연구회, 사랑소리</t>
    <phoneticPr fontId="10" type="noConversion"/>
  </si>
  <si>
    <t>송촌문화의집</t>
  </si>
  <si>
    <t>대전광역시 대덕구 동춘당로94번길 11</t>
    <phoneticPr fontId="10" type="noConversion"/>
  </si>
  <si>
    <t>042-608-5705</t>
    <phoneticPr fontId="10" type="noConversion"/>
  </si>
  <si>
    <t>2003. 2. 1</t>
    <phoneticPr fontId="10" type="noConversion"/>
  </si>
  <si>
    <t>송촌동주민센터</t>
    <phoneticPr fontId="10" type="noConversion"/>
  </si>
  <si>
    <t>대전 총계</t>
    <phoneticPr fontId="10" type="noConversion"/>
  </si>
  <si>
    <t>울산중구문화의집</t>
    <phoneticPr fontId="2" type="noConversion"/>
  </si>
  <si>
    <t>울산광역시 중구 도서관길 60 중부도서관(북정동)</t>
    <phoneticPr fontId="2" type="noConversion"/>
  </si>
  <si>
    <t>052-210-6654~5</t>
    <phoneticPr fontId="2" type="noConversion"/>
  </si>
  <si>
    <t>www.usjl.or.kr</t>
    <phoneticPr fontId="2" type="noConversion"/>
  </si>
  <si>
    <t>2003.3.21</t>
    <phoneticPr fontId="2" type="noConversion"/>
  </si>
  <si>
    <t>울산중부도서관</t>
    <phoneticPr fontId="2" type="noConversion"/>
  </si>
  <si>
    <t>월</t>
    <phoneticPr fontId="2" type="noConversion"/>
  </si>
  <si>
    <t>농소3동문화의집</t>
    <phoneticPr fontId="2" type="noConversion"/>
  </si>
  <si>
    <t>울산광역시 북구 신답로 77</t>
    <phoneticPr fontId="2" type="noConversion"/>
  </si>
  <si>
    <t>052-241-8398</t>
    <phoneticPr fontId="2" type="noConversion"/>
  </si>
  <si>
    <t>www.bukgu.ulsan.kr/dong/nongso3</t>
    <phoneticPr fontId="2" type="noConversion"/>
  </si>
  <si>
    <t>2003.2.4</t>
    <phoneticPr fontId="2" type="noConversion"/>
  </si>
  <si>
    <t>농소3동 주민자치회</t>
    <phoneticPr fontId="2" type="noConversion"/>
  </si>
  <si>
    <t>영어회화, 원어민 영어회화(중,고급), 캘리그라피, 원어민 일본어(초급), 한국화, 천아트, 서예, 창의로봇(유치,초등부), 요가(1,2반), 에어로빅, 키즈밸리(초,중급)</t>
    <phoneticPr fontId="10" type="noConversion"/>
  </si>
  <si>
    <t>영어스터디(초급,중급,고급), 에어로빅</t>
    <phoneticPr fontId="10" type="noConversion"/>
  </si>
  <si>
    <t>신정2동문화의집</t>
    <phoneticPr fontId="2" type="noConversion"/>
  </si>
  <si>
    <t>울산광역시 남구 봉월로 20번길9(신정동 1210-9)</t>
    <phoneticPr fontId="2" type="noConversion"/>
  </si>
  <si>
    <t>052-226-2524</t>
    <phoneticPr fontId="2" type="noConversion"/>
  </si>
  <si>
    <t>2003.10.17</t>
    <phoneticPr fontId="2" type="noConversion"/>
  </si>
  <si>
    <t>남구 문화체욱과</t>
    <phoneticPr fontId="2" type="noConversion"/>
  </si>
  <si>
    <t>토,일, 공휴일</t>
    <phoneticPr fontId="2" type="noConversion"/>
  </si>
  <si>
    <t>06:00~20:00</t>
  </si>
  <si>
    <t>드럼, 일본어, 사물놀이, 요가, 한국무용, 헬스, 난타, 정보화교육, 중국어, 탁구</t>
    <phoneticPr fontId="10" type="noConversion"/>
  </si>
  <si>
    <t>울주문화의집</t>
    <phoneticPr fontId="2" type="noConversion"/>
  </si>
  <si>
    <t>울산광역시 울주군 온산읍 덕신로 303</t>
    <phoneticPr fontId="2" type="noConversion"/>
  </si>
  <si>
    <t>052-229-9340</t>
    <phoneticPr fontId="2" type="noConversion"/>
  </si>
  <si>
    <t>http://www.uljusiseol.or.kr</t>
    <phoneticPr fontId="2" type="noConversion"/>
  </si>
  <si>
    <t>2002.4.27</t>
    <phoneticPr fontId="2" type="noConversion"/>
  </si>
  <si>
    <t>울주군 시설관리공단</t>
    <phoneticPr fontId="2" type="noConversion"/>
  </si>
  <si>
    <t>월, 공휴일</t>
    <phoneticPr fontId="10" type="noConversion"/>
  </si>
  <si>
    <t>09:00~20:00</t>
  </si>
  <si>
    <t>09:0~18:00</t>
  </si>
  <si>
    <t>원데이 문화살롱 외</t>
  </si>
  <si>
    <t>돈주머니 등</t>
    <phoneticPr fontId="2" type="noConversion"/>
  </si>
  <si>
    <t>성남문화의집</t>
  </si>
  <si>
    <t>경기도 성남시 수정구 산성대로 215번길 7</t>
    <phoneticPr fontId="10" type="noConversion"/>
  </si>
  <si>
    <t>031-751-0645</t>
    <phoneticPr fontId="10" type="noConversion"/>
  </si>
  <si>
    <t>2002. 4. 27</t>
    <phoneticPr fontId="10" type="noConversion"/>
  </si>
  <si>
    <t>성남문화원</t>
    <phoneticPr fontId="10" type="noConversion"/>
  </si>
  <si>
    <t>국가공휴일, 일요일</t>
  </si>
  <si>
    <t>평일 : 09:00~18:00
화,목(야간수업) : 09:00~19:30</t>
    <phoneticPr fontId="2" type="noConversion"/>
  </si>
  <si>
    <t>대지 : 3,162㎡
건물 : 1,177.78㎡</t>
  </si>
  <si>
    <t xml:space="preserve">경기민요, 클래식기타, 난타(모듬북), 남도민요, 노래교실, 동양화(초급), 동양화(중급), 댄스스포츠A, 댄스스포츠B, 사물놀이(청소년), 사진교실, 서양화, 식탁위의 동의보감, 성악교실, 생활한자, 영상편집, 요가(오전), 요가(오후), 우리춤(한국무용), 지승공예(초급), 지승공예(중급), 컴퓨터, 캘리그라피, 풍물, 한국무용, 한문서예(오전), 한문서예(오후), 한지공예 </t>
  </si>
  <si>
    <t>타악동아리 율, 벨칸토 콰이어, 모사모타, 민요동아리, 금빛춤사랑, 무용동아리, 아코디언 향기, 춤사랑, 은빛국악예술단, 아코디언 사랑, 풍물마당, 어울림 가야금병창, 설장고, 정금란 춤 전승보존회, 엔젤 하모니카, 소리울, 오리뜰농악, 영상편집 동아리, 단아회, 해당화 우리소리, 소리울(타주), 칸타빌레, 벨칸토, 한국다문화가족연구소, 한울림 무용단, 하늘땅 풍물누리, 청계수(판소리), 하모니 무용단, 아라리 풍물단, 창극동아리, 성남풍물누리, 칸타빌레 기타</t>
  </si>
  <si>
    <t>서현문화의집</t>
  </si>
  <si>
    <t>경기도 성남시 분당구 중앙공원로39번길 29</t>
    <phoneticPr fontId="10" type="noConversion"/>
  </si>
  <si>
    <t>031-709-4248</t>
    <phoneticPr fontId="10" type="noConversion"/>
  </si>
  <si>
    <t>2002. 7. 29</t>
    <phoneticPr fontId="10" type="noConversion"/>
  </si>
  <si>
    <t>(사)성남민예총</t>
    <phoneticPr fontId="10" type="noConversion"/>
  </si>
  <si>
    <t>일요일
공휴일</t>
  </si>
  <si>
    <t>09:00~18:00
09:00~20:30
(월,수,목)</t>
    <phoneticPr fontId="2" type="noConversion"/>
  </si>
  <si>
    <t>09:00~17:00</t>
  </si>
  <si>
    <t>한글서예
인터넷 중급
판소리
수필교실
댄스스포츠</t>
    <phoneticPr fontId="2" type="noConversion"/>
  </si>
  <si>
    <t xml:space="preserve">성악(중창),탁구, 요가(야간), 시낭송 등 38개
</t>
    <phoneticPr fontId="2" type="noConversion"/>
  </si>
  <si>
    <t>남양주시</t>
    <phoneticPr fontId="24" type="noConversion"/>
  </si>
  <si>
    <t>진접문화의집</t>
    <phoneticPr fontId="2" type="noConversion"/>
  </si>
  <si>
    <t>경기도 남양주시 진접읍 금강로 1509-26(3층)</t>
    <phoneticPr fontId="10" type="noConversion"/>
  </si>
  <si>
    <t>031-527-8911</t>
    <phoneticPr fontId="10" type="noConversion"/>
  </si>
  <si>
    <t>2000. 9. 8</t>
    <phoneticPr fontId="10" type="noConversion"/>
  </si>
  <si>
    <t>생활문화예술협동조합 
나와유</t>
    <phoneticPr fontId="10" type="noConversion"/>
  </si>
  <si>
    <t>10:00~20:00</t>
    <phoneticPr fontId="10" type="noConversion"/>
  </si>
  <si>
    <t>10:00~18:00</t>
    <phoneticPr fontId="10" type="noConversion"/>
  </si>
  <si>
    <t>동아리룸, 댄스룸, 사무실, 창고, 음악실, 카페, 커뮤니티룸 외</t>
    <phoneticPr fontId="10" type="noConversion"/>
  </si>
  <si>
    <t>훌라댄스 외 15개 문화교실, 소소특강 외 12개 기획프로그램</t>
    <phoneticPr fontId="10" type="noConversion"/>
  </si>
  <si>
    <t>찾아가는 문화로청춘, 광릉숲 둘레길 꼼꼼한 안내지 만들기</t>
    <phoneticPr fontId="10" type="noConversion"/>
  </si>
  <si>
    <t>문화복지로 만나는 이웃, 노인맞춤돌봄특화서비스, 서현문화의집 생활문화 선지지방문</t>
    <phoneticPr fontId="10" type="noConversion"/>
  </si>
  <si>
    <t>광릉수피아 외 29개</t>
    <phoneticPr fontId="10" type="noConversion"/>
  </si>
  <si>
    <t>21</t>
  </si>
  <si>
    <t>광명문화의집</t>
    <phoneticPr fontId="10" type="noConversion"/>
  </si>
  <si>
    <t>경기도 광명시 너부대로32번길 15-3</t>
    <phoneticPr fontId="10" type="noConversion"/>
  </si>
  <si>
    <t>02-2621-8838~9</t>
    <phoneticPr fontId="10" type="noConversion"/>
  </si>
  <si>
    <t>1999.02.12.</t>
    <phoneticPr fontId="10" type="noConversion"/>
  </si>
  <si>
    <t>광명문화재단</t>
    <phoneticPr fontId="10" type="noConversion"/>
  </si>
  <si>
    <t>일</t>
    <phoneticPr fontId="10" type="noConversion"/>
  </si>
  <si>
    <t>9:00~18:00</t>
    <phoneticPr fontId="10" type="noConversion"/>
  </si>
  <si>
    <t>10:00~17:00</t>
    <phoneticPr fontId="10" type="noConversion"/>
  </si>
  <si>
    <t>82.63 (공예스튜디오)</t>
    <phoneticPr fontId="2" type="noConversion"/>
  </si>
  <si>
    <t xml:space="preserve">○문화의집공간활성화사업 
1) 방구석 공방 
</t>
    <phoneticPr fontId="10" type="noConversion"/>
  </si>
  <si>
    <t>전국문화의집축제&lt;슬기로운 불편생활&gt;</t>
    <phoneticPr fontId="2" type="noConversion"/>
  </si>
  <si>
    <t>소리바람, 광명소사이어티앙상블, 소리울림, 이현소리, 우쿨소리, 요가사랑, 지구별바느질, 천연미인, 몸살림 하자하자, 멋글담</t>
    <phoneticPr fontId="10" type="noConversion"/>
  </si>
  <si>
    <t>22</t>
  </si>
  <si>
    <t>하안문화의집</t>
  </si>
  <si>
    <t>경기도 광명시 철망산로42 2층</t>
    <phoneticPr fontId="2" type="noConversion"/>
  </si>
  <si>
    <t>02-2621-8835~6</t>
    <phoneticPr fontId="2" type="noConversion"/>
  </si>
  <si>
    <t>2005.09.08</t>
  </si>
  <si>
    <t>광명문화재단</t>
  </si>
  <si>
    <t>일요일</t>
  </si>
  <si>
    <t>49
(문화강좌실)</t>
  </si>
  <si>
    <t>161
(문화라운지)</t>
  </si>
  <si>
    <t>&lt;공간활성화사업&gt;
-공간 활성화를 위한 예술가 조형작품 설치
-기관의 성격이 파악되는 아이콘 이미지 실외 통창 매핑디자인 시공</t>
    <phoneticPr fontId="2" type="noConversion"/>
  </si>
  <si>
    <t xml:space="preserve">울림,낭만고전,나무야놀자,쉬스레더,위드리나,숲의요델,시락,아랑훼즈기타앙상블,마이멜로디,그림나래,소금애,한국화 끈, 당당프레임,예그리나 </t>
  </si>
  <si>
    <t>23</t>
  </si>
  <si>
    <t>향남문화의집</t>
  </si>
  <si>
    <t>경기도 화성시 향남읍 발안로 89</t>
    <phoneticPr fontId="10" type="noConversion"/>
  </si>
  <si>
    <t>031-5189-2596</t>
    <phoneticPr fontId="10" type="noConversion"/>
  </si>
  <si>
    <t>2001. 06. 01.</t>
    <phoneticPr fontId="10" type="noConversion"/>
  </si>
  <si>
    <t>향남읍주민자치회</t>
    <phoneticPr fontId="10" type="noConversion"/>
  </si>
  <si>
    <t>공휴일
일요일</t>
    <phoneticPr fontId="10" type="noConversion"/>
  </si>
  <si>
    <t>09시~20시</t>
    <phoneticPr fontId="10" type="noConversion"/>
  </si>
  <si>
    <t>09시~12시</t>
    <phoneticPr fontId="10" type="noConversion"/>
  </si>
  <si>
    <t xml:space="preserve">1. 바둑교실
2. 아동미술                          3. 아동수채화
4. 플룻-초급,중급
5. 종이접기
6. 하모니카
7. 연필인물화
8. 퀼트
9. 성인수채화
10. 사진
11. 바이올린, 첼로
12. 밸리댄스
13. 라인댄스
14. 장고- 중급/A,B
15. 프랑스자수
16. 바디핏
17. 캘리그라피-초,중급
</t>
    <phoneticPr fontId="10" type="noConversion"/>
  </si>
  <si>
    <t>파스텔, 성인수채화, 연필인물화
한국화</t>
    <phoneticPr fontId="10" type="noConversion"/>
  </si>
  <si>
    <t>24</t>
  </si>
  <si>
    <t>화성시</t>
    <phoneticPr fontId="24" type="noConversion"/>
  </si>
  <si>
    <t>봉담문화의집</t>
  </si>
  <si>
    <t>경기도 화성시 봉담읍 샘마을1길 7</t>
    <phoneticPr fontId="10" type="noConversion"/>
  </si>
  <si>
    <t>031-227-4822</t>
    <phoneticPr fontId="10" type="noConversion"/>
  </si>
  <si>
    <t>2001. 9. 1.</t>
  </si>
  <si>
    <t>사단법인화성민예총</t>
    <phoneticPr fontId="2" type="noConversion"/>
  </si>
  <si>
    <t xml:space="preserve">경기문화재단 2021 예술동호회 연계활동 지원 사업
"우리가 만들 동네축제 재미있을까"   </t>
    <phoneticPr fontId="2" type="noConversion"/>
  </si>
  <si>
    <t>모듬북(화성누리),기타동호회 1, 문인화 동호회, 서예 동호회, 하울림(기타동호회), 하비비(라인댄스동호회)</t>
    <phoneticPr fontId="2" type="noConversion"/>
  </si>
  <si>
    <t>25</t>
  </si>
  <si>
    <t>의왕시</t>
    <phoneticPr fontId="10" type="noConversion"/>
  </si>
  <si>
    <t>의왕문화의집</t>
    <phoneticPr fontId="10" type="noConversion"/>
  </si>
  <si>
    <t>경기도 의왕시 백운로23</t>
    <phoneticPr fontId="10" type="noConversion"/>
  </si>
  <si>
    <t>031-458-8041</t>
    <phoneticPr fontId="10" type="noConversion"/>
  </si>
  <si>
    <t>1999,7.14</t>
    <phoneticPr fontId="10" type="noConversion"/>
  </si>
  <si>
    <t>의왕문화원</t>
    <phoneticPr fontId="10" type="noConversion"/>
  </si>
  <si>
    <t>미술      서예     사군자     무용</t>
    <phoneticPr fontId="10" type="noConversion"/>
  </si>
  <si>
    <t>26</t>
  </si>
  <si>
    <t>고양문화의집</t>
    <phoneticPr fontId="10" type="noConversion"/>
  </si>
  <si>
    <t>경기도 고양시 일산서구 산현로 99</t>
    <phoneticPr fontId="2" type="noConversion"/>
  </si>
  <si>
    <t>031-911-2500(12)</t>
    <phoneticPr fontId="10" type="noConversion"/>
  </si>
  <si>
    <t>2008.4.1.</t>
    <phoneticPr fontId="10" type="noConversion"/>
  </si>
  <si>
    <t>고양도시관리공사</t>
    <phoneticPr fontId="10" type="noConversion"/>
  </si>
  <si>
    <t>국가공휴일</t>
    <phoneticPr fontId="10" type="noConversion"/>
  </si>
  <si>
    <t>09시~21시</t>
    <phoneticPr fontId="10" type="noConversion"/>
  </si>
  <si>
    <t>09시~18시</t>
    <phoneticPr fontId="10" type="noConversion"/>
  </si>
  <si>
    <t>1819.40㎡</t>
  </si>
  <si>
    <t>다목적실, 생활체육, 제과제빵, 문예교실, 취미교실, 예능교실, 어학교실, 컴퓨터교실, 음악교실, 문화관람실, 건강교실</t>
  </si>
  <si>
    <t>27</t>
  </si>
  <si>
    <t>역곡문화의집</t>
    <phoneticPr fontId="2" type="noConversion"/>
  </si>
  <si>
    <t>경기도 부천시 역곡로 13번길 27, B1</t>
    <phoneticPr fontId="2" type="noConversion"/>
  </si>
  <si>
    <t>070-7555-8151</t>
    <phoneticPr fontId="2" type="noConversion"/>
  </si>
  <si>
    <t>2019. 8. 1</t>
    <phoneticPr fontId="2" type="noConversion"/>
  </si>
  <si>
    <t>민간</t>
    <phoneticPr fontId="2" type="noConversion"/>
  </si>
  <si>
    <t>역곡문화의집 운영위원단</t>
    <phoneticPr fontId="2" type="noConversion"/>
  </si>
  <si>
    <t>문화가 있는날</t>
    <phoneticPr fontId="2" type="noConversion"/>
  </si>
  <si>
    <t>1. 어르신문화예술교육-남도민요
2. 어르신즐김터-난타, 노래교실
3. 생활문화동호회활성화-신나게흥나게이야기마당놀이
4. 생활문화동호회연계-역곡마을문화축제
5. 문화가있는날</t>
    <phoneticPr fontId="10" type="noConversion"/>
  </si>
  <si>
    <t>뮤지컬꿈의학교, 랩쏭딩힙합꿈의학교, 책으로놀자,성평등연극, 시민극단, 스턴트 가족연극교실</t>
    <phoneticPr fontId="10" type="noConversion"/>
  </si>
  <si>
    <t>시민극단 빛나는뚝배기,주부댄스동아리 치얼업,어르신 남도민요단,기타동아리,문학동아리 은가비, 어린이 연극단, 청소년 랩쏭딩, 인문학동아리, 난타동아리,트롯합창단,실버댄스동아리</t>
    <phoneticPr fontId="10" type="noConversion"/>
  </si>
  <si>
    <t>경기 총계</t>
    <phoneticPr fontId="10" type="noConversion"/>
  </si>
  <si>
    <t>28</t>
    <phoneticPr fontId="2" type="noConversion"/>
  </si>
  <si>
    <t>강릉문화의집</t>
  </si>
  <si>
    <t>강원도 강릉시 율곡로 2923-12 행복한모루1층</t>
  </si>
  <si>
    <t>033-647-4284</t>
    <phoneticPr fontId="10" type="noConversion"/>
  </si>
  <si>
    <t>1997. 8. 6</t>
  </si>
  <si>
    <t>시립도서관</t>
    <phoneticPr fontId="2" type="noConversion"/>
  </si>
  <si>
    <t>월, 공휴일</t>
  </si>
  <si>
    <t>09:00~22:00</t>
  </si>
  <si>
    <t>나도그림책작가, 전래놀이학교
주말문화체험, 책읽어주는문화봉사단동네배움터</t>
    <phoneticPr fontId="2" type="noConversion"/>
  </si>
  <si>
    <t>문화의집과 함께하는 날마다 문화가 있는날</t>
    <phoneticPr fontId="2" type="noConversion"/>
  </si>
  <si>
    <t xml:space="preserve">포르테, 다올뎌, 솔올통기타, 스프링
환경운동실천협의회, 웃음소리 우쿨렐레, 바다향기, 첼로사랑
하모솔향앙상블, 하슬라 아코디언, 명주하모니, 하늘소리 하모니카, 강릉 클래식 기타
메아리 기타, 선양, 솔바람 오카리나, 율곡윈드앙상블, 은빛 하모니, 실과바늘, 우먼파워, 행복학교
레벨업, 영미녀, 헬로 영어반, 수틀, 채색화, 퀼트나라, 율곡, 강릉우편문화연구회, 솔바람 하모, 이야기 책으로 배우는 영어
행복학교, 실버장, 하코 앙상블, 무엇이든, 헬로학당, 한울림 문학회, 맘, 수과학탐구
영어스터디, 룰루 오카리나, 사임당 우쿨렐레, 모란도 8첩, 어썸, 영어독서, HAPPY
바느질 이야기, 토토맘의 책놀이방, 과수독서도론동아리, 영동수필문학회, 명주문학인회
마음으로 쓰는 캘리그라피, 모란대첩, 영어동아리
면접스터디, PR, 강릉만화애니모임, 캘리, 시사토론회, 이심전심
화생방, 한울림, 그림모임, 도서관
수채화 동아리, 책브런치, 책봄, EDGE, Step up, 코코볼, Movie, 임곡어머니회
가시연, 강토리, 입트영, 에스파뇰, 라운지비
</t>
  </si>
  <si>
    <t>29</t>
    <phoneticPr fontId="2" type="noConversion"/>
  </si>
  <si>
    <t>강릉시</t>
    <phoneticPr fontId="10" type="noConversion"/>
  </si>
  <si>
    <t>주문진문화의집</t>
  </si>
  <si>
    <t>강원도 강릉시 주문진읍 신리대동길25</t>
    <phoneticPr fontId="24" type="noConversion"/>
  </si>
  <si>
    <t>033-660-3447</t>
    <phoneticPr fontId="24" type="noConversion"/>
  </si>
  <si>
    <t>2004. 4. 10</t>
    <phoneticPr fontId="24" type="noConversion"/>
  </si>
  <si>
    <t xml:space="preserve">직영 </t>
  </si>
  <si>
    <t>주문진읍</t>
    <phoneticPr fontId="24" type="noConversion"/>
  </si>
  <si>
    <t>토.일.공휴일</t>
  </si>
  <si>
    <t>30</t>
    <phoneticPr fontId="2" type="noConversion"/>
  </si>
  <si>
    <t>태백시</t>
    <phoneticPr fontId="24" type="noConversion"/>
  </si>
  <si>
    <t>태백문화의집</t>
  </si>
  <si>
    <t>강원도 태백시 태백로 1813</t>
    <phoneticPr fontId="2" type="noConversion"/>
  </si>
  <si>
    <t>033-550-2835</t>
    <phoneticPr fontId="2" type="noConversion"/>
  </si>
  <si>
    <t>2000. 11. 22</t>
  </si>
  <si>
    <t>(사)태백국악원</t>
  </si>
  <si>
    <t>주말, 공휴일</t>
  </si>
  <si>
    <t>09:00~21:00</t>
  </si>
  <si>
    <t>힐링댄스(저녁), 장구교실, 효문화원강좌, 한국국악협회태백시지부 국악캠프, 마을화합</t>
  </si>
  <si>
    <t>태백민속예술단, 한울림소리회, 태백국악원연기팀</t>
  </si>
  <si>
    <t>31</t>
    <phoneticPr fontId="2" type="noConversion"/>
  </si>
  <si>
    <t>고성군</t>
    <phoneticPr fontId="24" type="noConversion"/>
  </si>
  <si>
    <t>고성문화의집</t>
  </si>
  <si>
    <t>강원도 고성군 간성읍 간성로 71-7</t>
    <phoneticPr fontId="2" type="noConversion"/>
  </si>
  <si>
    <t>033-681-4146</t>
    <phoneticPr fontId="24" type="noConversion"/>
  </si>
  <si>
    <t>2002. 3. 3.</t>
    <phoneticPr fontId="2" type="noConversion"/>
  </si>
  <si>
    <t>고성군청</t>
    <phoneticPr fontId="2" type="noConversion"/>
  </si>
  <si>
    <t>대관중심운영</t>
  </si>
  <si>
    <t>32</t>
    <phoneticPr fontId="2" type="noConversion"/>
  </si>
  <si>
    <t>원주시</t>
    <phoneticPr fontId="24" type="noConversion"/>
  </si>
  <si>
    <t>원주문화의집</t>
  </si>
  <si>
    <t>강원도 원주시 일산로 72</t>
    <phoneticPr fontId="10" type="noConversion"/>
  </si>
  <si>
    <t>2000. 10. 10</t>
    <phoneticPr fontId="24" type="noConversion"/>
  </si>
  <si>
    <t>공휴일</t>
    <phoneticPr fontId="10" type="noConversion"/>
  </si>
  <si>
    <t>생활문화교실, 문화학교수료식</t>
    <phoneticPr fontId="10" type="noConversion"/>
  </si>
  <si>
    <t>33</t>
    <phoneticPr fontId="2" type="noConversion"/>
  </si>
  <si>
    <t>판부문화의집</t>
  </si>
  <si>
    <t>강원도 원주시 치악로 1503 판부면사무소 2층</t>
    <phoneticPr fontId="10" type="noConversion"/>
  </si>
  <si>
    <t>033-761-8854</t>
    <phoneticPr fontId="10" type="noConversion"/>
  </si>
  <si>
    <t>2005. 10</t>
    <phoneticPr fontId="10" type="noConversion"/>
  </si>
  <si>
    <t>판부주민자치위원회</t>
    <phoneticPr fontId="10" type="noConversion"/>
  </si>
  <si>
    <t>10:00~16:00</t>
    <phoneticPr fontId="10" type="noConversion"/>
  </si>
  <si>
    <t>섬유채색, 바른자세운동, 다이어트 댄스, 수채화, 캘리그라피 등</t>
    <phoneticPr fontId="2" type="noConversion"/>
  </si>
  <si>
    <t>판부 심포니에타 오케스트라, 일본어 동아리, 바른자세운동, 섬유채색동아리</t>
    <phoneticPr fontId="2" type="noConversion"/>
  </si>
  <si>
    <t>강원 총계</t>
    <phoneticPr fontId="10" type="noConversion"/>
  </si>
  <si>
    <t>34</t>
    <phoneticPr fontId="2" type="noConversion"/>
  </si>
  <si>
    <t>청주시</t>
    <phoneticPr fontId="24" type="noConversion"/>
  </si>
  <si>
    <t>청주문화의집</t>
  </si>
  <si>
    <t>충청북도 청주시 상당구 대성로 6번길 18</t>
    <phoneticPr fontId="2" type="noConversion"/>
  </si>
  <si>
    <t>043-223-0686</t>
  </si>
  <si>
    <t>2001. 7. 5</t>
    <phoneticPr fontId="2" type="noConversion"/>
  </si>
  <si>
    <t>청주예총</t>
  </si>
  <si>
    <t>문화예술교육프로그램(판소리, 클래식기타, 수채화, 차밍댄스, 한국화와 문인화, 풍물, 노래교실, 건강댄스, 민화,문학,민요 ), 돌다리축제, 인문학아카데미, 문화가 있는 날</t>
    <phoneticPr fontId="2" type="noConversion"/>
  </si>
  <si>
    <t xml:space="preserve">문화의집과 함께하는 날마다 문화가 있는날 </t>
    <phoneticPr fontId="2" type="noConversion"/>
  </si>
  <si>
    <t>대금/단소, 챠밍댄스, 영어회화, 생활공예, 한국무용</t>
    <phoneticPr fontId="2" type="noConversion"/>
  </si>
  <si>
    <t>35</t>
    <phoneticPr fontId="2" type="noConversion"/>
  </si>
  <si>
    <t>흥덕문화의집</t>
  </si>
  <si>
    <t>충청북도 청주시 서원구 예체로 118</t>
  </si>
  <si>
    <t>043-274-7500</t>
    <phoneticPr fontId="10" type="noConversion"/>
  </si>
  <si>
    <t>2003. 7. 3</t>
    <phoneticPr fontId="10" type="noConversion"/>
  </si>
  <si>
    <t>청주민예총</t>
    <phoneticPr fontId="10" type="noConversion"/>
  </si>
  <si>
    <t xml:space="preserve">민화, 생활자수, 수채화, 캘리그라피, 시인교실, 드로잉, 우쿨렐레, 꽃꽂이, 요리교실, 생활목공예, 지역작가와의 만남, 생활문화편의점-보태니컬아트
</t>
    <phoneticPr fontId="10" type="noConversion"/>
  </si>
  <si>
    <t>시인초청특강, 청주시작은도서관도서지원, 청주시평생학습본부-독서문화프로그램, 지역문화인력 프로젝트 [슬기로운 건강생활 - 좋은건 올리고 더 좋은건 나누고], 2020 문화자원봉사 대표프로그램 - 시간 in 청주</t>
    <phoneticPr fontId="2" type="noConversion"/>
  </si>
  <si>
    <t>문화의집과 함께하는 날마다 문화가있는날, 전국문화의집축제&lt;슬기로운 불편생활&gt;, 청주작은도서관협의회 책잔치, 청주작은도서관협의회 포럼, 1인1책 펴내기,2020 충북여성인턴사업, 지역문화진흥원 지역문화인력 지원사업, 흥덕시니어클럽 실버사서도우미 사업,  청주서원노인복지관 노인공익활동 사업, 희망일자리(지역문화예술 환경개선 지원)</t>
    <phoneticPr fontId="2" type="noConversion"/>
  </si>
  <si>
    <t>첼로, 크로마하프, 규방공예, 일본어, 백합합창반, 생활자수, 민화, 꿈도깨비, 동시창작, 우투리</t>
    <phoneticPr fontId="2" type="noConversion"/>
  </si>
  <si>
    <t>36</t>
  </si>
  <si>
    <t>제천시</t>
    <phoneticPr fontId="24" type="noConversion"/>
  </si>
  <si>
    <t>제천문화의집</t>
  </si>
  <si>
    <t>충청북도 제천시 의림대로 125</t>
    <phoneticPr fontId="2" type="noConversion"/>
  </si>
  <si>
    <t>043-642-3646</t>
  </si>
  <si>
    <t>http://jecheoncc.or.kr/</t>
    <phoneticPr fontId="2" type="noConversion"/>
  </si>
  <si>
    <t>1998. 8. 12</t>
    <phoneticPr fontId="2" type="noConversion"/>
  </si>
  <si>
    <t>토,일,공휴일
(프로그램 진행시 개관)</t>
  </si>
  <si>
    <t>필요시 10:00~18:00</t>
    <phoneticPr fontId="2" type="noConversion"/>
  </si>
  <si>
    <t>필요시 10:00~18:00</t>
  </si>
  <si>
    <t>공간임대</t>
    <phoneticPr fontId="2" type="noConversion"/>
  </si>
  <si>
    <t>37</t>
  </si>
  <si>
    <t>영동군</t>
    <phoneticPr fontId="24" type="noConversion"/>
  </si>
  <si>
    <t>영동문화의집</t>
  </si>
  <si>
    <t>충청북도 영동군 영동읍 영동천2길29</t>
    <phoneticPr fontId="10" type="noConversion"/>
  </si>
  <si>
    <t>043-745-2215</t>
  </si>
  <si>
    <t>2000. 9. 5</t>
    <phoneticPr fontId="10" type="noConversion"/>
  </si>
  <si>
    <t>영동문화원</t>
    <phoneticPr fontId="10" type="noConversion"/>
  </si>
  <si>
    <t>월</t>
    <phoneticPr fontId="10" type="noConversion"/>
  </si>
  <si>
    <t>725,76</t>
    <phoneticPr fontId="10" type="noConversion"/>
  </si>
  <si>
    <t>133,8
(문화창작실1)</t>
    <phoneticPr fontId="10" type="noConversion"/>
  </si>
  <si>
    <t>37,0
(문화창작실2)</t>
    <phoneticPr fontId="10" type="noConversion"/>
  </si>
  <si>
    <t>67,4</t>
    <phoneticPr fontId="10" type="noConversion"/>
  </si>
  <si>
    <t>12,2</t>
    <phoneticPr fontId="10" type="noConversion"/>
  </si>
  <si>
    <t>1,4</t>
    <phoneticPr fontId="10" type="noConversion"/>
  </si>
  <si>
    <t>66,73</t>
    <phoneticPr fontId="10" type="noConversion"/>
  </si>
  <si>
    <t>꿈나무들을위한인형극, 부모와함께하는갯벌체험, 친구들과함께하는방학교실, 문화강좌(5개)</t>
    <phoneticPr fontId="2" type="noConversion"/>
  </si>
  <si>
    <t>38</t>
  </si>
  <si>
    <t>증평문화의집</t>
  </si>
  <si>
    <t>충청북도 증평군 증평읍 문화로 75 2층 문화의집</t>
    <phoneticPr fontId="10" type="noConversion"/>
  </si>
  <si>
    <t>043-835-3980</t>
    <phoneticPr fontId="10" type="noConversion"/>
  </si>
  <si>
    <t>증평문화원</t>
    <phoneticPr fontId="10" type="noConversion"/>
  </si>
  <si>
    <t>가곡, 다도, 한자, 주산, 대금, 딩동댕 등 다수</t>
    <phoneticPr fontId="10" type="noConversion"/>
  </si>
  <si>
    <t>충북 문화예술교육사 인턴십지원사업-아람아람 우리동네 꼴라주, 어르신 문화프로그램</t>
    <phoneticPr fontId="10" type="noConversion"/>
  </si>
  <si>
    <t>문화의집과 함께하는 날마다 문화가 있는 날</t>
    <phoneticPr fontId="2" type="noConversion"/>
  </si>
  <si>
    <t>39</t>
  </si>
  <si>
    <t>진천군</t>
    <phoneticPr fontId="24" type="noConversion"/>
  </si>
  <si>
    <t>진천문화의집</t>
  </si>
  <si>
    <t>충청북도 진천군 덕산읍 산삼로46</t>
    <phoneticPr fontId="2" type="noConversion"/>
  </si>
  <si>
    <t>043-532-2004</t>
    <phoneticPr fontId="24" type="noConversion"/>
  </si>
  <si>
    <t>2003. 04. 01.</t>
    <phoneticPr fontId="24" type="noConversion"/>
  </si>
  <si>
    <t>위탁</t>
    <phoneticPr fontId="24" type="noConversion"/>
  </si>
  <si>
    <t>진천문화원</t>
    <phoneticPr fontId="24" type="noConversion"/>
  </si>
  <si>
    <t>10:00~18:00</t>
    <phoneticPr fontId="24" type="noConversion"/>
  </si>
  <si>
    <t>10:00~17:00</t>
    <phoneticPr fontId="24" type="noConversion"/>
  </si>
  <si>
    <t>문화관람실, 문화창작실, 미술실, 음악실, 자료실, 컴퓨터실, 향토사연구실, 전통사랑방, 사무실: 886,65㎡ 
 주말농장 외 기타부지 15,678.35㎡</t>
    <phoneticPr fontId="2" type="noConversion"/>
  </si>
  <si>
    <t>클래식기타,플룻,첼로,우쿠렐레,서양화,창의미술,다도,도자기원예치료,마크라메,라인댄스,와인제조,원데이클래스</t>
    <phoneticPr fontId="2" type="noConversion"/>
  </si>
  <si>
    <t>현울림(기타중주),현사랑(클래식기타),그리미(민화),고운소리(팬플룻)</t>
    <phoneticPr fontId="10" type="noConversion"/>
  </si>
  <si>
    <t>40</t>
    <phoneticPr fontId="2" type="noConversion"/>
  </si>
  <si>
    <t>단양문화의집</t>
    <phoneticPr fontId="2" type="noConversion"/>
  </si>
  <si>
    <t>충청북도 단양군 단양읍 수변로81</t>
    <phoneticPr fontId="2" type="noConversion"/>
  </si>
  <si>
    <t>043-420-3132</t>
  </si>
  <si>
    <t>단양군청</t>
  </si>
  <si>
    <t>54,45</t>
  </si>
  <si>
    <t xml:space="preserve">리틀발레리나, 난타교실, 밸리댄스, 댄스아카테미, 즐기는진로, 행복한진로, 진로체험마당, 문화예술오감체험, 진로특강(꿈을잡자), 신나는아트여행, 모든이활동, 청소년페스티벌, 푸드 아트스쿨, 페이스페인팅, 역량강화활동, 연합워크숍, 교류활동, 청소년정책토론 등
</t>
    <phoneticPr fontId="2" type="noConversion"/>
  </si>
  <si>
    <t>체험활동</t>
    <phoneticPr fontId="2" type="noConversion"/>
  </si>
  <si>
    <t>B.L.C 동아리</t>
  </si>
  <si>
    <t>충북 총계</t>
    <phoneticPr fontId="10" type="noConversion"/>
  </si>
  <si>
    <t>41</t>
    <phoneticPr fontId="2" type="noConversion"/>
  </si>
  <si>
    <t>보령시</t>
    <phoneticPr fontId="24" type="noConversion"/>
  </si>
  <si>
    <t>주산문화의집</t>
  </si>
  <si>
    <t>충청남도 보령시 주산면 충서로 411</t>
    <phoneticPr fontId="10" type="noConversion"/>
  </si>
  <si>
    <t>041-930-4779</t>
    <phoneticPr fontId="10" type="noConversion"/>
  </si>
  <si>
    <t>1999. 5. 18</t>
    <phoneticPr fontId="10" type="noConversion"/>
  </si>
  <si>
    <t>주산면사무소</t>
    <phoneticPr fontId="10" type="noConversion"/>
  </si>
  <si>
    <t>370
(체력단련실 외)</t>
    <phoneticPr fontId="2" type="noConversion"/>
  </si>
  <si>
    <t>시니어로빅, 통기타교실, 웰빙댄스교실, 풍물교실, 노래교실, 장구난타교실</t>
    <phoneticPr fontId="10" type="noConversion"/>
  </si>
  <si>
    <t>42</t>
    <phoneticPr fontId="2" type="noConversion"/>
  </si>
  <si>
    <t>금산군</t>
    <phoneticPr fontId="24" type="noConversion"/>
  </si>
  <si>
    <t>추부문화의집</t>
  </si>
  <si>
    <t>충청남도 금산군 추부면 하마전로 31</t>
  </si>
  <si>
    <t>041-752-7097</t>
    <phoneticPr fontId="2" type="noConversion"/>
  </si>
  <si>
    <t>2003. 5.</t>
    <phoneticPr fontId="2" type="noConversion"/>
  </si>
  <si>
    <t>추부문화예술진흥회</t>
    <phoneticPr fontId="10" type="noConversion"/>
  </si>
  <si>
    <t>벨리댄스,어른신춤,어르신요가, 발레,라인댄스,줌바댄스,태보댄스, 어린이댄스, 기타 강좌</t>
    <phoneticPr fontId="2" type="noConversion"/>
  </si>
  <si>
    <t>충남학,마을학교,재생대학,한방대학</t>
    <phoneticPr fontId="2" type="noConversion"/>
  </si>
  <si>
    <t>주민자치센터 협력프로그램 (가락장구,민요,요가,미술,댄스)</t>
    <phoneticPr fontId="2" type="noConversion"/>
  </si>
  <si>
    <t>사진동아리,전통음식만들기동아리,직장 미슬동아리,기타동아리,벨리댄스동아리,텃밭가꾸기동아리</t>
  </si>
  <si>
    <t>43</t>
  </si>
  <si>
    <t>금산문화의집</t>
  </si>
  <si>
    <t>충청남도 금산군 금산읍 방아동4길 17</t>
    <phoneticPr fontId="10" type="noConversion"/>
  </si>
  <si>
    <t>041-754-1318</t>
  </si>
  <si>
    <t>2000. 5. 20</t>
    <phoneticPr fontId="10" type="noConversion"/>
  </si>
  <si>
    <t>금산문화의집 운영위원회</t>
    <phoneticPr fontId="10" type="noConversion"/>
  </si>
  <si>
    <t>09:00~</t>
    <phoneticPr fontId="2" type="noConversion"/>
  </si>
  <si>
    <t>문화관람실(91), 다목적실(45), 북카페(212), 대공연장 (228), 방송실(30), 작은영화관(30). 작은도서관(57), 책놀이터(45), 생활체육실(78), 기타(60)</t>
    <phoneticPr fontId="2" type="noConversion"/>
  </si>
  <si>
    <t>요가교실 외</t>
    <phoneticPr fontId="10" type="noConversion"/>
  </si>
  <si>
    <t>마을학교 등</t>
    <phoneticPr fontId="10" type="noConversion"/>
  </si>
  <si>
    <t>남산노래동호회 등</t>
    <phoneticPr fontId="10" type="noConversion"/>
  </si>
  <si>
    <t>44</t>
  </si>
  <si>
    <t>당진시</t>
    <phoneticPr fontId="24" type="noConversion"/>
  </si>
  <si>
    <t>당진문화의집</t>
  </si>
  <si>
    <t>http://www.cnkccf.or.kr/dangjin.do</t>
    <phoneticPr fontId="2" type="noConversion"/>
  </si>
  <si>
    <t>1990. 5. 19</t>
    <phoneticPr fontId="2" type="noConversion"/>
  </si>
  <si>
    <t>영어초급, 영어회화, 영작클래스, 민화, 민요장구, 건강택견체조, 고전무용, 풍수지리, 색소폰, 서예, 재즈감상회</t>
    <phoneticPr fontId="24" type="noConversion"/>
  </si>
  <si>
    <t>45</t>
  </si>
  <si>
    <t>계룡시</t>
    <phoneticPr fontId="24" type="noConversion"/>
  </si>
  <si>
    <t>계룡문화의집</t>
  </si>
  <si>
    <t>충청남도 계룡시 신도안2길 59</t>
  </si>
  <si>
    <t>042-840-3231</t>
    <phoneticPr fontId="2" type="noConversion"/>
  </si>
  <si>
    <t>2016. 7.</t>
    <phoneticPr fontId="2" type="noConversion"/>
  </si>
  <si>
    <t>신도안면사무소</t>
    <phoneticPr fontId="2" type="noConversion"/>
  </si>
  <si>
    <t>46</t>
  </si>
  <si>
    <t>공주시</t>
    <phoneticPr fontId="24" type="noConversion"/>
  </si>
  <si>
    <t>유구문화의집</t>
  </si>
  <si>
    <t>충남 공주시 유구읍  유구외곽로 322</t>
  </si>
  <si>
    <t>041-840-2707</t>
    <phoneticPr fontId="2" type="noConversion"/>
  </si>
  <si>
    <t>2006. 1. 9</t>
    <phoneticPr fontId="2" type="noConversion"/>
  </si>
  <si>
    <t>유구읍행정복지센터</t>
  </si>
  <si>
    <t>토, 일,
공휴일</t>
    <phoneticPr fontId="10" type="noConversion"/>
  </si>
  <si>
    <t>노래교실, 실버댄스교실, 게이트볼교실, 밴드교실 등</t>
    <phoneticPr fontId="10" type="noConversion"/>
  </si>
  <si>
    <t xml:space="preserve">탁구교실, 서예교실, 우쿨렐레, 보테니컬 아트, 손뜨기 </t>
    <phoneticPr fontId="10" type="noConversion"/>
  </si>
  <si>
    <t>충남 총계</t>
    <phoneticPr fontId="10" type="noConversion"/>
  </si>
  <si>
    <t>47</t>
    <phoneticPr fontId="2" type="noConversion"/>
  </si>
  <si>
    <t>인후문화의집</t>
  </si>
  <si>
    <t>전라북도 전주시 덕진구 견훤로 290 2층</t>
    <phoneticPr fontId="10" type="noConversion"/>
  </si>
  <si>
    <t>063-247-8800</t>
    <phoneticPr fontId="10" type="noConversion"/>
  </si>
  <si>
    <t>2003. 11. 25</t>
    <phoneticPr fontId="10" type="noConversion"/>
  </si>
  <si>
    <t>(사)사랑의 하모니</t>
  </si>
  <si>
    <t>09:30~19:00</t>
    <phoneticPr fontId="10" type="noConversion"/>
  </si>
  <si>
    <t>09:30~17:00</t>
    <phoneticPr fontId="10" type="noConversion"/>
  </si>
  <si>
    <t>71.28
(열린공간)</t>
    <phoneticPr fontId="2" type="noConversion"/>
  </si>
  <si>
    <t>드럼, 1시기타, 스쿨기타, 목요키타, 바이올린, 첼로, 수채화교실, 힐링댄스, 팝송영어, 한국사</t>
    <phoneticPr fontId="10" type="noConversion"/>
  </si>
  <si>
    <t>미디어아지트 인후?, 인후에서 추억을 나누다 등</t>
    <phoneticPr fontId="10" type="noConversion"/>
  </si>
  <si>
    <t>꿀돼지장터, 안골콘서트</t>
    <phoneticPr fontId="2" type="noConversion"/>
  </si>
  <si>
    <t xml:space="preserve">천둥소리, 전주 만돌린 앙상블, 보태니컬아트, 여인천하, 인후하모,바람소리, 줌바댄스, 버들강아지 등 </t>
    <phoneticPr fontId="10" type="noConversion"/>
  </si>
  <si>
    <t>48</t>
    <phoneticPr fontId="2" type="noConversion"/>
  </si>
  <si>
    <t>우아문화의집</t>
  </si>
  <si>
    <t>전라북도 전주시 덕진구 우아2길 25 2층</t>
    <phoneticPr fontId="10" type="noConversion"/>
  </si>
  <si>
    <t>063-245-8455</t>
    <phoneticPr fontId="10" type="noConversion"/>
  </si>
  <si>
    <t>2002. 3. 22</t>
    <phoneticPr fontId="10" type="noConversion"/>
  </si>
  <si>
    <t>한옥마을예술공동체</t>
    <phoneticPr fontId="10" type="noConversion"/>
  </si>
  <si>
    <t>9:00~19:00
(야간프로그램진행시
09:00~21:00)</t>
    <phoneticPr fontId="10" type="noConversion"/>
  </si>
  <si>
    <t>우리춤, 난타, 풍물, 냅킨아트,캘리그라피, 드럼, 하모니카, 보태니컬, 문인화, 손뜨개, 탭댄스, 우쿨렐레, 영어회화, 기타, 풍물기초</t>
    <phoneticPr fontId="10" type="noConversion"/>
  </si>
  <si>
    <t>성인문해교육, 우아한우리들, 마중길놀이터, 전주수작, 만들고놀고,첫마중길역전마켓, 청년공유주방, 첫마중놀토</t>
  </si>
  <si>
    <t>주말엔첫마중, 첫마중길바자회</t>
  </si>
  <si>
    <t>해맞이예술단, 달맞이예술단, 우리동네난타북,  뮤지컬플레이, 청바지, 수다, 솜씨, 꼼지락, 소공녀, 융프라우, 나들단, 프로방스, 꿈트리, 흥소리, 얼크렁설크렁, 감성멋글씨, 빛솔먹그림</t>
  </si>
  <si>
    <t>49</t>
  </si>
  <si>
    <t xml:space="preserve">진북문화의집 </t>
    <phoneticPr fontId="10" type="noConversion"/>
  </si>
  <si>
    <t xml:space="preserve">전라북도 전주시 팔달로 340-30 </t>
    <phoneticPr fontId="2" type="noConversion"/>
  </si>
  <si>
    <t>063-275-0186</t>
  </si>
  <si>
    <t xml:space="preserve">http://jinbuk.jjcp.or.kr
https://www.facebook.com/jinbuk0186  </t>
    <phoneticPr fontId="2" type="noConversion"/>
  </si>
  <si>
    <t>2000. 4. 20</t>
    <phoneticPr fontId="2" type="noConversion"/>
  </si>
  <si>
    <t>9:00~18:00(야간프로그램~21:00)</t>
    <phoneticPr fontId="2" type="noConversion"/>
  </si>
  <si>
    <t>문화창작실: 전방위놀이터(85.2), 삼공일(29.6), 삼공이(27.3), 삼공삼(26.4), 이공일(13.2) / 문화관람실: 갤러리 소소(30) / 오픈형 복합공간(시민서점,주방,휴게공간,인터넷카페 200)</t>
    <phoneticPr fontId="2" type="noConversion"/>
  </si>
  <si>
    <t>○문화예술교육(상설)프로그램-요가(아침/저녁),우리춤장수체조,수채화,캘리그라피,패션페인팅,펜화,드럼,오카리나,우쿨렐레,클래식기타,판소리,포크기타,하모니카(초/중급),생활영어(중/고급),생활중국어(초/고급),생활일본어,생활한문 등 (총22개)
○특성화프로그램 (2개)
○공간지원프로그램(1개):갤러리소소 운영 및 대관</t>
    <phoneticPr fontId="2" type="noConversion"/>
  </si>
  <si>
    <t xml:space="preserve">생활문화센터운영활성화, 평생학습동아리활성화, 생활문화동호회활성화, 따로또같이-우리동네아카이브, 전주생활문화예술동호회활성화, 생활문화시설인문프로그램지원, 동네생활문화매개프로그램지원, 지역문화인력지원, 지역문화인력개인프로젝트, 날마다문화가있는날, 우수콘텐츠잡지지원, 문학나눔도서보급 </t>
    <phoneticPr fontId="2" type="noConversion"/>
  </si>
  <si>
    <t>전주문화의집과 함께하는 생활문화장터,노인일자리 및 사회활동 지원,생활문화예술매개자양성및 권역별 배치,전북도청과 함께하는 문화가있는날,전주수작,전주시평생학습한마당</t>
    <phoneticPr fontId="2" type="noConversion"/>
  </si>
  <si>
    <t>어울림봉사대,코스모스아코디언,소리애,무지개,하모사랑,이수,흑과백,나로누림,얌전한고양이,미리내,로망스,황산,스마트폰사진동호회,힐링시낭송,아르페지오,바투,엘도라도,신나는우쿨렐레</t>
    <phoneticPr fontId="2" type="noConversion"/>
  </si>
  <si>
    <t>50</t>
  </si>
  <si>
    <t>전주시</t>
    <phoneticPr fontId="24" type="noConversion"/>
  </si>
  <si>
    <t>효자문화의집</t>
    <phoneticPr fontId="2" type="noConversion"/>
  </si>
  <si>
    <t>전라북도 전주시 완산구 강변로 180</t>
    <phoneticPr fontId="2" type="noConversion"/>
  </si>
  <si>
    <t>063-228-9074,6</t>
    <phoneticPr fontId="2" type="noConversion"/>
  </si>
  <si>
    <t>http://jjcp.or.kr</t>
    <phoneticPr fontId="2" type="noConversion"/>
  </si>
  <si>
    <t>2002. 3. 29</t>
    <phoneticPr fontId="2" type="noConversion"/>
  </si>
  <si>
    <t>예술기획mystage</t>
    <phoneticPr fontId="10" type="noConversion"/>
  </si>
  <si>
    <t>438,2</t>
    <phoneticPr fontId="10" type="noConversion"/>
  </si>
  <si>
    <t>연주공간'이움'(34.6),  활동공간'틔움'(42.1),  창작공간'채움'(48.1),  상상공간'쉼'(21.8),  사람공간'다움'(52.2),  북카페 '수다방'(115.0),  전시홀 (32.9), 사무공간'또바기'(50.9), 기타탕비실 등(40.0)</t>
    <phoneticPr fontId="2" type="noConversion"/>
  </si>
  <si>
    <t>생활문화확대 프로그램, 다양한 계층을 위한 생활문화활성 프로그램, 지역주민 요구를 반영한 프로그램</t>
    <phoneticPr fontId="10" type="noConversion"/>
  </si>
  <si>
    <t>지역생활문화활성화를 위한 지역공동체 프로그램, 생활문화권역확대프로그램, 지역교류및네트워크프로그램</t>
    <phoneticPr fontId="10" type="noConversion"/>
  </si>
  <si>
    <t>생활문화 확대프로그램, 지역공동체활성화프로그램, 생활문화권역 확대및 활성화 프로그램</t>
    <phoneticPr fontId="2" type="noConversion"/>
  </si>
  <si>
    <t>음악,미술,전통예술 등</t>
    <phoneticPr fontId="10" type="noConversion"/>
  </si>
  <si>
    <t>51</t>
  </si>
  <si>
    <t>삼천문화의집</t>
  </si>
  <si>
    <t>전라북도 전주시 완산구 거마중앙로 49, 2층</t>
    <phoneticPr fontId="10" type="noConversion"/>
  </si>
  <si>
    <t>063-224-3088</t>
    <phoneticPr fontId="10" type="noConversion"/>
  </si>
  <si>
    <t>2001. 3. 15</t>
    <phoneticPr fontId="10" type="noConversion"/>
  </si>
  <si>
    <t>(사)모악</t>
    <phoneticPr fontId="10" type="noConversion"/>
  </si>
  <si>
    <t xml:space="preserve">09:30~18:30
(야간 프로그램 진행시 ~21:00)
</t>
    <phoneticPr fontId="10" type="noConversion"/>
  </si>
  <si>
    <t>왁지지껄 120 쿵짝쿵짝 30 두근두근 35 꿈꾸는갤러리 20 상상카페 90 도란도란20 일꾼방48.6 뒹굴뒹굴 30 창고 40</t>
    <phoneticPr fontId="2" type="noConversion"/>
  </si>
  <si>
    <t>일반 성민문화프로그램20개, 유아 및 어린이 문화프로그램 3개</t>
    <phoneticPr fontId="10" type="noConversion"/>
  </si>
  <si>
    <t>꿈다락 토요문화학교, 생활문화동호회지원사업, 부처간 협력 문화예술교육 사업 등</t>
    <phoneticPr fontId="10" type="noConversion"/>
  </si>
  <si>
    <t>이야기가 있는 꼼지락 수작캠프, 동네한바퀴 어울림 캠프</t>
    <phoneticPr fontId="2" type="noConversion"/>
  </si>
  <si>
    <t>칸타빌레 만돌린 오케스트라, 사군자, 지음풍물단, 댄디피플, 맘마미아 외</t>
    <phoneticPr fontId="10" type="noConversion"/>
  </si>
  <si>
    <t>52</t>
    <phoneticPr fontId="2" type="noConversion"/>
  </si>
  <si>
    <t>정읍문화의집</t>
  </si>
  <si>
    <t>전라북도 정읍시 조곡천1길 7</t>
    <phoneticPr fontId="10" type="noConversion"/>
  </si>
  <si>
    <t>063-539-5593</t>
    <phoneticPr fontId="10" type="noConversion"/>
  </si>
  <si>
    <t>여성문화관</t>
    <phoneticPr fontId="10" type="noConversion"/>
  </si>
  <si>
    <t>법정 공휴일</t>
    <phoneticPr fontId="10" type="noConversion"/>
  </si>
  <si>
    <t>한글교실,예절과다도</t>
    <phoneticPr fontId="10" type="noConversion"/>
  </si>
  <si>
    <t>53</t>
    <phoneticPr fontId="2" type="noConversion"/>
  </si>
  <si>
    <t>완주군</t>
    <phoneticPr fontId="24" type="noConversion"/>
  </si>
  <si>
    <t>완주문화의집</t>
  </si>
  <si>
    <t>전라북도 완주군 삼례읍 삼례역로 13</t>
    <phoneticPr fontId="10" type="noConversion"/>
  </si>
  <si>
    <t>063-290-2607</t>
    <phoneticPr fontId="10" type="noConversion"/>
  </si>
  <si>
    <t>2017. 1. 1</t>
    <phoneticPr fontId="10" type="noConversion"/>
  </si>
  <si>
    <t>비비락공연예술협동조합</t>
    <phoneticPr fontId="10" type="noConversion"/>
  </si>
  <si>
    <t>목공실 50 악기연습실 130 대규모 연습실 153 소규모연습실 51.12 강의실#1~#4 85 1층 마주침 공간 32
2층 마주침공간 35 휴게실 28.45 북카페 25 사무실 15 관장실  13 놀이방 11 로비 33 컴퓨터실 200</t>
    <phoneticPr fontId="2" type="noConversion"/>
  </si>
  <si>
    <t>정규강좌, 찾아가는 문화교실, 단기프로그램, 문화예술교육</t>
    <phoneticPr fontId="10" type="noConversion"/>
  </si>
  <si>
    <t>어르신 동아리, 생활문화센터 활성화 사업, 문화가 있는 날</t>
    <phoneticPr fontId="10" type="noConversion"/>
  </si>
  <si>
    <t>날으는 줌바, 수채화, 퍼포먼스난타, 소리샘(오카리나), 오아시스(통기타), 풍물, 민화, 봉틀바람</t>
    <phoneticPr fontId="10" type="noConversion"/>
  </si>
  <si>
    <t>54</t>
    <phoneticPr fontId="2" type="noConversion"/>
  </si>
  <si>
    <t>이서문화의집</t>
    <phoneticPr fontId="10" type="noConversion"/>
  </si>
  <si>
    <t>전라북도 완주군 이서면 오공로 11-10</t>
    <phoneticPr fontId="10" type="noConversion"/>
  </si>
  <si>
    <t>063-221-0336</t>
    <phoneticPr fontId="10" type="noConversion"/>
  </si>
  <si>
    <t>2016. 4.</t>
    <phoneticPr fontId="2" type="noConversion"/>
  </si>
  <si>
    <t>완주혁신포럼</t>
    <phoneticPr fontId="10" type="noConversion"/>
  </si>
  <si>
    <t xml:space="preserve">정규강좌-27개
단기특별강좌-12회
축제및행사-1
기획사업-1
재난극복프로젝트-4개
</t>
    <phoneticPr fontId="10" type="noConversion"/>
  </si>
  <si>
    <t>이야기꽃이피었습니다-15회
공유공방-3회</t>
    <phoneticPr fontId="10" type="noConversion"/>
  </si>
  <si>
    <t xml:space="preserve">완주인재육성재단방과후교실
완주공동체미디어품앗이 상영회 -“나는 보리”상영
완주보건소-임산부교실
생활문화시설  실무자역량강화사업 - 2회,예술나들이 - 1회
완주문화재단누구나 메이커 - 이선규 작가
</t>
    <phoneticPr fontId="10" type="noConversion"/>
  </si>
  <si>
    <t>줌퀼트
이서뜨개
만돌린챔버
도레미노래교실
라인이써</t>
    <phoneticPr fontId="10" type="noConversion"/>
  </si>
  <si>
    <t>55</t>
    <phoneticPr fontId="2" type="noConversion"/>
  </si>
  <si>
    <t>진안군</t>
    <phoneticPr fontId="24" type="noConversion"/>
  </si>
  <si>
    <t>진안문화의집</t>
  </si>
  <si>
    <t>전라북도 진안군 진안읍 대성길5</t>
    <phoneticPr fontId="10" type="noConversion"/>
  </si>
  <si>
    <t>063-433-1671</t>
    <phoneticPr fontId="10" type="noConversion"/>
  </si>
  <si>
    <t xml:space="preserve"> 진안문화원</t>
    <phoneticPr fontId="10" type="noConversion"/>
  </si>
  <si>
    <t>09:00~21:00</t>
    <phoneticPr fontId="2" type="noConversion"/>
  </si>
  <si>
    <t>1층 174평 2층 247평</t>
    <phoneticPr fontId="10" type="noConversion"/>
  </si>
  <si>
    <t>기타,난타2개,스포츠댄스,요가,향토사,밴드,생활영어,생활공예,자수 등 문화예술강좌</t>
    <phoneticPr fontId="10" type="noConversion"/>
  </si>
  <si>
    <t xml:space="preserve">지역문화인력 사업 외 </t>
    <phoneticPr fontId="10" type="noConversion"/>
  </si>
  <si>
    <t>56</t>
    <phoneticPr fontId="2" type="noConversion"/>
  </si>
  <si>
    <t>전통문화의집</t>
    <phoneticPr fontId="2" type="noConversion"/>
  </si>
  <si>
    <t>전라북도 무주군 무주읍 주계로 97(읍내리 229-2)</t>
    <phoneticPr fontId="2" type="noConversion"/>
  </si>
  <si>
    <t>063-320-2275</t>
    <phoneticPr fontId="2" type="noConversion"/>
  </si>
  <si>
    <t>2001. 12. 14</t>
    <phoneticPr fontId="2" type="noConversion"/>
  </si>
  <si>
    <t>무주군청</t>
    <phoneticPr fontId="2" type="noConversion"/>
  </si>
  <si>
    <t>월, 설연휴, 추석연휴, 공휴일, 1월1일</t>
    <phoneticPr fontId="2" type="noConversion"/>
  </si>
  <si>
    <t>대관중심 운영</t>
    <phoneticPr fontId="2" type="noConversion"/>
  </si>
  <si>
    <t>57</t>
    <phoneticPr fontId="2" type="noConversion"/>
  </si>
  <si>
    <t>관촌문화의집</t>
  </si>
  <si>
    <t>전라북도 임실군 관촌면 사선1길 41</t>
    <phoneticPr fontId="10" type="noConversion"/>
  </si>
  <si>
    <t>063-640-4308</t>
  </si>
  <si>
    <t>2002. 4. 17</t>
    <phoneticPr fontId="2" type="noConversion"/>
  </si>
  <si>
    <t>관촌면사무소</t>
  </si>
  <si>
    <t>토, 일, 공휴일</t>
    <phoneticPr fontId="2" type="noConversion"/>
  </si>
  <si>
    <t>05:00~21:00</t>
    <phoneticPr fontId="10" type="noConversion"/>
  </si>
  <si>
    <t>요가,서예,풍물,민요,난타</t>
    <phoneticPr fontId="10" type="noConversion"/>
  </si>
  <si>
    <t>58</t>
    <phoneticPr fontId="2" type="noConversion"/>
  </si>
  <si>
    <t>순창군</t>
    <phoneticPr fontId="10" type="noConversion"/>
  </si>
  <si>
    <t>순창문화의집</t>
  </si>
  <si>
    <t>전라북도 순창군 순창읍 장류로 407-11</t>
    <phoneticPr fontId="10" type="noConversion"/>
  </si>
  <si>
    <t>063-650-1665</t>
    <phoneticPr fontId="10" type="noConversion"/>
  </si>
  <si>
    <t>2005. 2. 25</t>
    <phoneticPr fontId="10" type="noConversion"/>
  </si>
  <si>
    <t>순창군청</t>
    <phoneticPr fontId="10" type="noConversion"/>
  </si>
  <si>
    <t>전북 총계</t>
    <phoneticPr fontId="10" type="noConversion"/>
  </si>
  <si>
    <t>59</t>
    <phoneticPr fontId="2" type="noConversion"/>
  </si>
  <si>
    <t>해남문화의집</t>
    <phoneticPr fontId="2" type="noConversion"/>
  </si>
  <si>
    <t>전라남도 해남군 해남읍 군청길 4</t>
    <phoneticPr fontId="10" type="noConversion"/>
  </si>
  <si>
    <t>061-530-5896</t>
    <phoneticPr fontId="10" type="noConversion"/>
  </si>
  <si>
    <t>2002. 4. 20</t>
    <phoneticPr fontId="24" type="noConversion"/>
  </si>
  <si>
    <t>일본어 외 82개 강좌</t>
    <phoneticPr fontId="10" type="noConversion"/>
  </si>
  <si>
    <t>건강 힐링 댄스 외 29개 동아리</t>
    <phoneticPr fontId="10" type="noConversion"/>
  </si>
  <si>
    <t>60</t>
    <phoneticPr fontId="2" type="noConversion"/>
  </si>
  <si>
    <t>영암군</t>
    <phoneticPr fontId="24" type="noConversion"/>
  </si>
  <si>
    <t>영암삼호문화의집</t>
    <phoneticPr fontId="2" type="noConversion"/>
  </si>
  <si>
    <t>전라남도 영암군 삼호읍 신항로 63-12 한마음회관 2층</t>
    <phoneticPr fontId="2" type="noConversion"/>
  </si>
  <si>
    <t>061-461-1100</t>
  </si>
  <si>
    <t>2001. 11. 8</t>
    <phoneticPr fontId="2" type="noConversion"/>
  </si>
  <si>
    <t>개인</t>
    <phoneticPr fontId="2" type="noConversion"/>
  </si>
  <si>
    <t>문화 관람실 120 문화 창작실Ⅰ30 문화 창작실Ⅱ 30 독서실 30 DVD룸 인터넷20 
 시청각자료실 30 작은 도서관 40 유아도서관 60 주민휴게공간1 60 주민휴게공간2 80 안내데스크 10 기타 32</t>
    <phoneticPr fontId="2" type="noConversion"/>
  </si>
  <si>
    <t>생활요가, 필라테스, 유아영어, 악기연주,서예,꽃자수,스트레칭,한글교실,특강 4회(손소독제, 매실장아찌, 역사탐방, 감, 무화과 장아찌 만들기)</t>
    <phoneticPr fontId="10" type="noConversion"/>
  </si>
  <si>
    <t>영묵회</t>
    <phoneticPr fontId="10" type="noConversion"/>
  </si>
  <si>
    <t>61</t>
    <phoneticPr fontId="2" type="noConversion"/>
  </si>
  <si>
    <t>무안군</t>
    <phoneticPr fontId="24" type="noConversion"/>
  </si>
  <si>
    <t>무안문화의집</t>
  </si>
  <si>
    <t>전라남도 무안군 무안읍 창포로 8</t>
    <phoneticPr fontId="2" type="noConversion"/>
  </si>
  <si>
    <t>061-450-4083</t>
    <phoneticPr fontId="2" type="noConversion"/>
  </si>
  <si>
    <t>2001. 5. 12</t>
    <phoneticPr fontId="24" type="noConversion"/>
  </si>
  <si>
    <t>무안군청</t>
    <phoneticPr fontId="10" type="noConversion"/>
  </si>
  <si>
    <t>드럼교실,필라테스,건강요가,손뜨개교실,캘리그라피,퀼트교실</t>
    <phoneticPr fontId="10" type="noConversion"/>
  </si>
  <si>
    <t>62</t>
    <phoneticPr fontId="2" type="noConversion"/>
  </si>
  <si>
    <t>나주시</t>
    <phoneticPr fontId="24" type="noConversion"/>
  </si>
  <si>
    <t>전남장애인문화의집</t>
  </si>
  <si>
    <t>전라남도 나주시 내영산 1길 67</t>
    <phoneticPr fontId="10" type="noConversion"/>
  </si>
  <si>
    <t>061-332-4110</t>
    <phoneticPr fontId="10" type="noConversion"/>
  </si>
  <si>
    <t>2000. 12. 27</t>
    <phoneticPr fontId="10" type="noConversion"/>
  </si>
  <si>
    <t>사단법인선인사회복지회</t>
    <phoneticPr fontId="10" type="noConversion"/>
  </si>
  <si>
    <t>문화데이트, 노래교실, 도예창작교실, 원예교실, 문학교실, 미술교실, 요리교실 등</t>
  </si>
  <si>
    <t>문화예술교육지원사업 '미술' 발달장애인자립능력향상을위한 '요리쿡쿡' 등</t>
  </si>
  <si>
    <t>사물놀이, 웃음레크레이션</t>
    <phoneticPr fontId="2" type="noConversion"/>
  </si>
  <si>
    <t>열혈주부모임, 발달장애인 자조모임 '하랑', 일심회</t>
    <phoneticPr fontId="2" type="noConversion"/>
  </si>
  <si>
    <t>전남 총계</t>
    <phoneticPr fontId="10" type="noConversion"/>
  </si>
  <si>
    <t>63</t>
    <phoneticPr fontId="2" type="noConversion"/>
  </si>
  <si>
    <t>포항시</t>
    <phoneticPr fontId="24" type="noConversion"/>
  </si>
  <si>
    <t>동해문화의집</t>
  </si>
  <si>
    <t>경상북도 포항시 남구 동해면 일월로 41번길 21</t>
    <phoneticPr fontId="24" type="noConversion"/>
  </si>
  <si>
    <t>054-284-6820</t>
    <phoneticPr fontId="24" type="noConversion"/>
  </si>
  <si>
    <t>1999. 3. 17</t>
    <phoneticPr fontId="24" type="noConversion"/>
  </si>
  <si>
    <t>동해면사무소</t>
    <phoneticPr fontId="24" type="noConversion"/>
  </si>
  <si>
    <t>일, 월, 공휴일</t>
    <phoneticPr fontId="24" type="noConversion"/>
  </si>
  <si>
    <t>09:00~17:00</t>
    <phoneticPr fontId="10" type="noConversion"/>
  </si>
  <si>
    <t>세오풍물, 동해난짱</t>
    <phoneticPr fontId="10" type="noConversion"/>
  </si>
  <si>
    <t>64</t>
    <phoneticPr fontId="2" type="noConversion"/>
  </si>
  <si>
    <t>기계문화의집</t>
  </si>
  <si>
    <t>경상북도 포항시 북구 기계면 기계로 94</t>
    <phoneticPr fontId="24" type="noConversion"/>
  </si>
  <si>
    <t>054-244-8806</t>
    <phoneticPr fontId="10" type="noConversion"/>
  </si>
  <si>
    <t>2007. 12. 1</t>
    <phoneticPr fontId="10" type="noConversion"/>
  </si>
  <si>
    <t>기계면행정복지센터</t>
    <phoneticPr fontId="10" type="noConversion"/>
  </si>
  <si>
    <t>바리스타, 서예, 멘탈음악, 시낭독, 네일아트, 아로마공예, 명상, 야생화</t>
    <phoneticPr fontId="24" type="noConversion"/>
  </si>
  <si>
    <t>65</t>
    <phoneticPr fontId="2" type="noConversion"/>
  </si>
  <si>
    <t>김천시</t>
    <phoneticPr fontId="24" type="noConversion"/>
  </si>
  <si>
    <t>김천문화의집</t>
  </si>
  <si>
    <t>경상북도 김천시 중앙공원1길 16(남산동)</t>
    <phoneticPr fontId="2" type="noConversion"/>
  </si>
  <si>
    <t>054-435-3723</t>
    <phoneticPr fontId="2" type="noConversion"/>
  </si>
  <si>
    <t>2002. 4. 23</t>
  </si>
  <si>
    <t>대구가톨릭사회복지회</t>
  </si>
  <si>
    <t>일, 공휴일</t>
    <phoneticPr fontId="24" type="noConversion"/>
  </si>
  <si>
    <t>09:00~
18:00
매주
목요일 09:00~
21:00</t>
    <phoneticPr fontId="10" type="noConversion"/>
  </si>
  <si>
    <t>휴관</t>
    <phoneticPr fontId="24" type="noConversion"/>
  </si>
  <si>
    <t>오카리나, 중국어, 통기타화요일반, 통기타수요일반, 통기타금요일반,일어, pop&amp;캘리그라피, 수채화&amp;팝아트, 통기타 야간1반, 통기타야간2반, pop&amp;캘리그라피야간반, 종이접기, 브레인보드게임, 문화의집과 함께하는 문화가 있는날, 문화의집과 함께하는 모두다 꿈꾸다</t>
    <phoneticPr fontId="10" type="noConversion"/>
  </si>
  <si>
    <t>경북꿈다락토요문화학교 '우리동네 보뮬첮가,  문화의집과 함께하는 날마다 문화가 있는날</t>
    <phoneticPr fontId="10" type="noConversion"/>
  </si>
  <si>
    <t>어르신동화구연</t>
    <phoneticPr fontId="10" type="noConversion"/>
  </si>
  <si>
    <t>66</t>
    <phoneticPr fontId="2" type="noConversion"/>
  </si>
  <si>
    <t>선산문화의집</t>
  </si>
  <si>
    <t>경상북도 구미시 선산읍 선산중앙로83-1</t>
    <phoneticPr fontId="10" type="noConversion"/>
  </si>
  <si>
    <t>054-482-3060</t>
    <phoneticPr fontId="10" type="noConversion"/>
  </si>
  <si>
    <t>1997. 12. 29</t>
    <phoneticPr fontId="10" type="noConversion"/>
  </si>
  <si>
    <t>구미문화원</t>
    <phoneticPr fontId="10" type="noConversion"/>
  </si>
  <si>
    <t>토,일,공휴일</t>
    <phoneticPr fontId="10" type="noConversion"/>
  </si>
  <si>
    <t>9시~6시</t>
    <phoneticPr fontId="10" type="noConversion"/>
  </si>
  <si>
    <t>지상1,2층(648</t>
    <phoneticPr fontId="10" type="noConversion"/>
  </si>
  <si>
    <t>36,5평</t>
    <phoneticPr fontId="10" type="noConversion"/>
  </si>
  <si>
    <t>16평</t>
    <phoneticPr fontId="10" type="noConversion"/>
  </si>
  <si>
    <t>10평</t>
    <phoneticPr fontId="10" type="noConversion"/>
  </si>
  <si>
    <t>5평</t>
    <phoneticPr fontId="10" type="noConversion"/>
  </si>
  <si>
    <t>4,8평</t>
    <phoneticPr fontId="10" type="noConversion"/>
  </si>
  <si>
    <t>5,9평</t>
    <phoneticPr fontId="10" type="noConversion"/>
  </si>
  <si>
    <t>7,4평</t>
    <phoneticPr fontId="10" type="noConversion"/>
  </si>
  <si>
    <t>3,3평</t>
    <phoneticPr fontId="10" type="noConversion"/>
  </si>
  <si>
    <t>67</t>
    <phoneticPr fontId="2" type="noConversion"/>
  </si>
  <si>
    <t>영주시</t>
    <phoneticPr fontId="24" type="noConversion"/>
  </si>
  <si>
    <t>풍기문화의집</t>
  </si>
  <si>
    <t>경상북도 영주시 풍기읍 동성로 18</t>
    <phoneticPr fontId="2" type="noConversion"/>
  </si>
  <si>
    <t>054-636-2868</t>
    <phoneticPr fontId="2" type="noConversion"/>
  </si>
  <si>
    <t>1996. 12. 27</t>
    <phoneticPr fontId="2" type="noConversion"/>
  </si>
  <si>
    <t>영주문화원</t>
  </si>
  <si>
    <t xml:space="preserve">사무실(22.43). 자료실(23.4), 회의실(74.33), 다목적실(108), 컴퓨터실(18.6), 체력단련실(112.28). 기타(162.78) </t>
  </si>
  <si>
    <t>노래,우쿨렐레,보태니컬아트, 사진, 서예, 인문학강좌(시)</t>
  </si>
  <si>
    <t>한국문화의집협회공모사업, 지역문화진흥원, 경북문화재단, 한국문화원연합회, 한국출판문화산업진흥원</t>
  </si>
  <si>
    <t>68</t>
    <phoneticPr fontId="2" type="noConversion"/>
  </si>
  <si>
    <t>영양문화의집</t>
    <phoneticPr fontId="2" type="noConversion"/>
  </si>
  <si>
    <t>경상북도 영양군 영양읍 군민회관길 7</t>
    <phoneticPr fontId="2" type="noConversion"/>
  </si>
  <si>
    <t>054-680-6461</t>
  </si>
  <si>
    <t>2002. 4. 10</t>
    <phoneticPr fontId="2" type="noConversion"/>
  </si>
  <si>
    <t>영양군청</t>
  </si>
  <si>
    <t xml:space="preserve">토, 일 </t>
    <phoneticPr fontId="10" type="noConversion"/>
  </si>
  <si>
    <t>흙덩이발전소</t>
    <phoneticPr fontId="2" type="noConversion"/>
  </si>
  <si>
    <t>경북 총계</t>
    <phoneticPr fontId="10" type="noConversion"/>
  </si>
  <si>
    <t>69</t>
    <phoneticPr fontId="2" type="noConversion"/>
  </si>
  <si>
    <t>창원시</t>
    <phoneticPr fontId="24" type="noConversion"/>
  </si>
  <si>
    <t>내서문화의집</t>
  </si>
  <si>
    <t>경상남도 창원시 마산회원구 내서읍 중리 330-3</t>
    <phoneticPr fontId="24" type="noConversion"/>
  </si>
  <si>
    <t>055-230-5035</t>
    <phoneticPr fontId="2" type="noConversion"/>
  </si>
  <si>
    <t>2001. 7. 11</t>
    <phoneticPr fontId="24" type="noConversion"/>
  </si>
  <si>
    <t>내서읍사무소</t>
    <phoneticPr fontId="24" type="noConversion"/>
  </si>
  <si>
    <t>사무실, 소회의실, 대회의실, 강의실, 연수실, 다목적실</t>
    <phoneticPr fontId="2" type="noConversion"/>
  </si>
  <si>
    <t>풍물(초급), 아코디언, 통기타A(초급),통기타A(중급),통기타B(초급),통기타B(중급),노래교실,노래율동체조교실,요가A,요가B,댄스스포츠A(초급), 댄스스포츠B(중급), 라인댄스A, 라인댄스B, 민요교실, 줌바댄스, 서예1, 서예2, 문인화, 한자교실(초급),한자교실(중급),동양역학(중급),요가D,서양화초급A, 서양화초급B, 서양화(중급), 오카리나, 민화, 여행 일본어, 초등한자교실, 중국어회화, 요가C, 요가야간A, 요가야간B, 밸리댄스, 밸리댄스(야간), 댄스스포츠B(초급),댄스스포츠B(중급),취미발레(초급),취미발레(중급),라인댄스A(야간),라인댄스B(야간),여성다이어트댄스(초급),여성다이어트댄스(중급),밸런스워킹PT</t>
    <phoneticPr fontId="2" type="noConversion"/>
  </si>
  <si>
    <t>70</t>
    <phoneticPr fontId="2" type="noConversion"/>
  </si>
  <si>
    <t>경화문화의집</t>
  </si>
  <si>
    <t>경상남도 창원시 진해구 경화로45번길 26(경화동 1133-25)</t>
    <phoneticPr fontId="2" type="noConversion"/>
  </si>
  <si>
    <t>055-548-2055</t>
    <phoneticPr fontId="2" type="noConversion"/>
  </si>
  <si>
    <t>2000. 2. 28</t>
    <phoneticPr fontId="2" type="noConversion"/>
  </si>
  <si>
    <t>경화동행정복지센터</t>
    <phoneticPr fontId="2" type="noConversion"/>
  </si>
  <si>
    <t>월, 공휴일</t>
    <phoneticPr fontId="2" type="noConversion"/>
  </si>
  <si>
    <t>요가, 노래, 도자기, 서예, 라인댄스, 기타</t>
    <phoneticPr fontId="2" type="noConversion"/>
  </si>
  <si>
    <t>요가동아리, 라인댄스동아리, 석문호흡동아리</t>
    <phoneticPr fontId="2" type="noConversion"/>
  </si>
  <si>
    <t>71</t>
    <phoneticPr fontId="2" type="noConversion"/>
  </si>
  <si>
    <t>웅동문화의집</t>
  </si>
  <si>
    <t>경상남도 창원시 진해구 용원남로 89</t>
    <phoneticPr fontId="2" type="noConversion"/>
  </si>
  <si>
    <t>055-548-6814</t>
    <phoneticPr fontId="2" type="noConversion"/>
  </si>
  <si>
    <t>2002. 3. 25</t>
    <phoneticPr fontId="24" type="noConversion"/>
  </si>
  <si>
    <t>웅동2동 행정복지센터</t>
    <phoneticPr fontId="24" type="noConversion"/>
  </si>
  <si>
    <t>일, 월, 공휴일</t>
    <phoneticPr fontId="2" type="noConversion"/>
  </si>
  <si>
    <t>서예, 도자기, 성인기타, 토요성인기타, 
퀼트&amp;토탈리폼, 요가, 아침요가,
POP&amp;캘리, 노래교실, 스포츠댄스, 민요,
우리춤, 여성축구, 그림, 풍물, 방송댄스,
노인건강체조, 웃음치료, 노인건강교실,
스토리텔링 수학, 가베, 
직장인영어회화, 성인영어회화</t>
    <phoneticPr fontId="24" type="noConversion"/>
  </si>
  <si>
    <t>72</t>
    <phoneticPr fontId="2" type="noConversion"/>
  </si>
  <si>
    <t>통영문화의집</t>
    <phoneticPr fontId="2" type="noConversion"/>
  </si>
  <si>
    <t>경상남도 통영시 산양읍 둔전길 155</t>
    <phoneticPr fontId="2" type="noConversion"/>
  </si>
  <si>
    <t>055-650-2630(2501,2)</t>
    <phoneticPr fontId="2" type="noConversion"/>
  </si>
  <si>
    <t>1997. 11. 18</t>
    <phoneticPr fontId="24" type="noConversion"/>
  </si>
  <si>
    <t>통영시립 산양도서관</t>
    <phoneticPr fontId="24" type="noConversion"/>
  </si>
  <si>
    <t>5석</t>
    <phoneticPr fontId="10" type="noConversion"/>
  </si>
  <si>
    <t>1석</t>
    <phoneticPr fontId="10" type="noConversion"/>
  </si>
  <si>
    <t>팝아트 초상화, 맛있는 도서관, 양말목공예, 키즈캘리그라피, 가습기 트리만들기, 독서의달 행사-라탄소품 만들기</t>
    <phoneticPr fontId="10" type="noConversion"/>
  </si>
  <si>
    <t>문화가 있는 날 공연행사</t>
    <phoneticPr fontId="2" type="noConversion"/>
  </si>
  <si>
    <t>73</t>
    <phoneticPr fontId="2" type="noConversion"/>
  </si>
  <si>
    <t>욕지문화의집</t>
    <phoneticPr fontId="2" type="noConversion"/>
  </si>
  <si>
    <t>경상남도 통영시 욕지면 중촌길 203</t>
    <phoneticPr fontId="2" type="noConversion"/>
  </si>
  <si>
    <t>055-650-2630</t>
    <phoneticPr fontId="2" type="noConversion"/>
  </si>
  <si>
    <t>2001. 5. 16</t>
    <phoneticPr fontId="24" type="noConversion"/>
  </si>
  <si>
    <t>통영시립 욕지도서관</t>
    <phoneticPr fontId="24" type="noConversion"/>
  </si>
  <si>
    <t>9석</t>
    <phoneticPr fontId="10" type="noConversion"/>
  </si>
  <si>
    <t>10석</t>
    <phoneticPr fontId="10" type="noConversion"/>
  </si>
  <si>
    <t>감성손글씨 캘리그라피</t>
    <phoneticPr fontId="10" type="noConversion"/>
  </si>
  <si>
    <t>74</t>
    <phoneticPr fontId="2" type="noConversion"/>
  </si>
  <si>
    <t>김해문화의집</t>
  </si>
  <si>
    <t>경상남도 김해시 김해대로 2371번길 24-18</t>
    <phoneticPr fontId="10" type="noConversion"/>
  </si>
  <si>
    <t>055-359-1574</t>
    <phoneticPr fontId="2" type="noConversion"/>
  </si>
  <si>
    <t>1996. 12. 15</t>
    <phoneticPr fontId="2" type="noConversion"/>
  </si>
  <si>
    <t>부원동주민센터</t>
    <phoneticPr fontId="10" type="noConversion"/>
  </si>
  <si>
    <t>댄스스포츠,캘리그라피,요가,사물놀이,라인댄스,민화,탁구,하모니카,통기타,서예,노래교실,근력스트레칭</t>
    <phoneticPr fontId="10" type="noConversion"/>
  </si>
  <si>
    <t>75</t>
    <phoneticPr fontId="2" type="noConversion"/>
  </si>
  <si>
    <t>김해시</t>
    <phoneticPr fontId="24" type="noConversion"/>
  </si>
  <si>
    <t>내외문화의집</t>
  </si>
  <si>
    <t>경상남도 김해시 금관대로 1255(내동 201-4)</t>
    <phoneticPr fontId="2" type="noConversion"/>
  </si>
  <si>
    <t>055-330-3228</t>
    <phoneticPr fontId="24" type="noConversion"/>
  </si>
  <si>
    <t>1998. 7. 13</t>
    <phoneticPr fontId="24" type="noConversion"/>
  </si>
  <si>
    <t>내외동주민자치센터 총무계</t>
    <phoneticPr fontId="24" type="noConversion"/>
  </si>
  <si>
    <t>10:00~13:00</t>
    <phoneticPr fontId="2" type="noConversion"/>
  </si>
  <si>
    <t>내외작은도서관 76</t>
    <phoneticPr fontId="2" type="noConversion"/>
  </si>
  <si>
    <t>문화사랑방43</t>
    <phoneticPr fontId="2" type="noConversion"/>
  </si>
  <si>
    <t>노래교실, 꽃꽂이, 하모니카, 서예교실, 기타교실, 요가교실, 대금, 수채화, 캘리그라피, 동화구연, 한지공예, 어린이 뎃생, 어린이 한자교실,메이컵,프랑스자수</t>
    <phoneticPr fontId="24" type="noConversion"/>
  </si>
  <si>
    <t>스트레칭, 실버 에어로킥, 건강생활체조 (체육진흥증진)</t>
    <phoneticPr fontId="10" type="noConversion"/>
  </si>
  <si>
    <t>서예동아리(2), 수채화동아리(2), 기타동아리(3), 오카리나동아리, 프랑스자수동아리, 한국화동아리,캘리그라피동아리</t>
    <phoneticPr fontId="24" type="noConversion"/>
  </si>
  <si>
    <t>76</t>
    <phoneticPr fontId="2" type="noConversion"/>
  </si>
  <si>
    <t>진영문화의집</t>
  </si>
  <si>
    <t>1999. 12. 20</t>
    <phoneticPr fontId="2" type="noConversion"/>
  </si>
  <si>
    <t>진영읍사무소 총무팀</t>
    <phoneticPr fontId="2" type="noConversion"/>
  </si>
  <si>
    <t>문화관람실542.01, 문화창작실53.05, 위원회 사무실40, 영어교실30, CD 부스8, 자료실8.02, 휴게실18.43, 수유실5, 안내데스크대기실5, 기타36.8</t>
    <phoneticPr fontId="2" type="noConversion"/>
  </si>
  <si>
    <t xml:space="preserve">천아트,오카리나,중국어,동화구연,천연화장품으로배우는 아로마 테라피,기초생활영어,도자기핸드페인팅,홈패션,라인댄스,어린이뎃생 등 </t>
    <phoneticPr fontId="10" type="noConversion"/>
  </si>
  <si>
    <t>경기민요와 장구, 단요가
수채화뎃생,키즈발레,힐링요가,포크트리,수채화,사군자,소학,서예</t>
    <phoneticPr fontId="10" type="noConversion"/>
  </si>
  <si>
    <t>77</t>
    <phoneticPr fontId="2" type="noConversion"/>
  </si>
  <si>
    <t>안동문화의집</t>
  </si>
  <si>
    <t>경상남도 김해시 삼안로 72번지(안동 747-8)</t>
    <phoneticPr fontId="2" type="noConversion"/>
  </si>
  <si>
    <t>055-330-3225</t>
    <phoneticPr fontId="24" type="noConversion"/>
  </si>
  <si>
    <t>2002. 3. 4</t>
    <phoneticPr fontId="24" type="noConversion"/>
  </si>
  <si>
    <t>삼안동주민센터</t>
    <phoneticPr fontId="24" type="noConversion"/>
  </si>
  <si>
    <t>_</t>
    <phoneticPr fontId="10" type="noConversion"/>
  </si>
  <si>
    <t>수채화,캘리그라피,아코디언,기초영어회화,동화구연자격증반,기타초급</t>
    <phoneticPr fontId="10" type="noConversion"/>
  </si>
  <si>
    <t>김해시 인재육성과(한글교실 초,중급)</t>
    <phoneticPr fontId="10" type="noConversion"/>
  </si>
  <si>
    <t>78</t>
    <phoneticPr fontId="2" type="noConversion"/>
  </si>
  <si>
    <t>덕산문화의집</t>
    <phoneticPr fontId="2" type="noConversion"/>
  </si>
  <si>
    <t>2002</t>
    <phoneticPr fontId="2" type="noConversion"/>
  </si>
  <si>
    <t>산청군청</t>
    <phoneticPr fontId="2" type="noConversion"/>
  </si>
  <si>
    <t>문화관람실(176.95), 다목적홀(70), 사무실(22), 열린동아리방(66), 작은도서관(66), 문화창작실(38), 동아리방(51), 마주침공간(195), 북카페(13), 놀이방(32)</t>
    <phoneticPr fontId="2" type="noConversion"/>
  </si>
  <si>
    <t>동화구연,  독서논술, 무지개 코칭학습 스쿨, 농악, 신바람 여인들</t>
    <phoneticPr fontId="2" type="noConversion"/>
  </si>
  <si>
    <t>규방공예, 시우회, 서도회, 줌바댄스, 판소리교실, 난타, 사물놀이, 미술심리상담, 주도학습코싱, 쉐비로즈, 중국어교실, 민요교실</t>
    <phoneticPr fontId="2" type="noConversion"/>
  </si>
  <si>
    <t>79</t>
    <phoneticPr fontId="2" type="noConversion"/>
  </si>
  <si>
    <t>하동군</t>
    <phoneticPr fontId="24" type="noConversion"/>
  </si>
  <si>
    <t>진교문화의집</t>
  </si>
  <si>
    <t>경상남도 하동군 진교면 강변길 13-2</t>
    <phoneticPr fontId="10" type="noConversion"/>
  </si>
  <si>
    <t>055-880-8564</t>
    <phoneticPr fontId="2" type="noConversion"/>
  </si>
  <si>
    <t>2006. 4. 6</t>
    <phoneticPr fontId="10" type="noConversion"/>
  </si>
  <si>
    <t>진교면사무소</t>
    <phoneticPr fontId="10" type="noConversion"/>
  </si>
  <si>
    <t xml:space="preserve">톨페인팅공예, 다이어트댄스교실, 퀼트공예, 초크아트공예, 북아트&amp;레드블릭공예, 장구교실, 노래교실, 통기타교실, 스포츠댄스교실, 결혼이민자를 위한 한글교실, 노인건강체조교실 </t>
  </si>
  <si>
    <t>80</t>
    <phoneticPr fontId="2" type="noConversion"/>
  </si>
  <si>
    <t>양산시</t>
    <phoneticPr fontId="24" type="noConversion"/>
  </si>
  <si>
    <t>상북문화의집</t>
  </si>
  <si>
    <t>경상남도 양산시 상북면 삼계동길 27</t>
    <phoneticPr fontId="24" type="noConversion"/>
  </si>
  <si>
    <t>055-374-4764</t>
    <phoneticPr fontId="2" type="noConversion"/>
  </si>
  <si>
    <t>2005. 7. 28</t>
    <phoneticPr fontId="24" type="noConversion"/>
  </si>
  <si>
    <t>상북면사무소</t>
    <phoneticPr fontId="24" type="noConversion"/>
  </si>
  <si>
    <t>서예, 스포츠댄스, 고전무용, 기체조, 요가, 노래교실,컴퓨터교실,기타교실,벨리댄스,한국화</t>
    <phoneticPr fontId="24" type="noConversion"/>
  </si>
  <si>
    <t>81</t>
    <phoneticPr fontId="2" type="noConversion"/>
  </si>
  <si>
    <t>하북문화의집</t>
  </si>
  <si>
    <t>경상남도 양산시 하북면 신평강변 2길 8</t>
    <phoneticPr fontId="2" type="noConversion"/>
  </si>
  <si>
    <t>055-382-5542</t>
    <phoneticPr fontId="10" type="noConversion"/>
  </si>
  <si>
    <t>2007. 11. 13</t>
    <phoneticPr fontId="10" type="noConversion"/>
  </si>
  <si>
    <t>하북면 주민자치센터</t>
    <phoneticPr fontId="10" type="noConversion"/>
  </si>
  <si>
    <t>09:00~20:00</t>
    <phoneticPr fontId="10" type="noConversion"/>
  </si>
  <si>
    <t>강당 144
헬스장 26</t>
    <phoneticPr fontId="10" type="noConversion"/>
  </si>
  <si>
    <t>멀티로빅,민화,민요,사군자,스마트폰,난타,팝송,요가,서예,미싱,컴퓨터기초,컴퓨터중급,실버체조,실버노래,문인화,댄스스포츠,홈패션,캘리그라피,농악,헬스</t>
    <phoneticPr fontId="10" type="noConversion"/>
  </si>
  <si>
    <t>82</t>
    <phoneticPr fontId="2" type="noConversion"/>
  </si>
  <si>
    <t>삼성문화의집</t>
  </si>
  <si>
    <t xml:space="preserve">경상남도 양산시 북정중앙로 34 </t>
    <phoneticPr fontId="2" type="noConversion"/>
  </si>
  <si>
    <t>055-365-1301</t>
    <phoneticPr fontId="2" type="noConversion"/>
  </si>
  <si>
    <t>2006. 4. 7</t>
    <phoneticPr fontId="24" type="noConversion"/>
  </si>
  <si>
    <t>삼성동 주민센터</t>
    <phoneticPr fontId="24" type="noConversion"/>
  </si>
  <si>
    <t>요가, 재즈댄스,벨리댄스,노래교실, 어린이 벨리댄스,수채화교실,서예&amp;문인화,어린이우쿨렐레,서예교실,신나는미술교실.어린이재즈댄스.서예교실,칼라클레이</t>
    <phoneticPr fontId="24" type="noConversion"/>
  </si>
  <si>
    <t>여름 방학특강(특강때마다 과목 바뀜), 요리팡팡,우리밀쿠키클레이,풍선아트,지능로봇,요리교실,감성캘리그라피,더매지션마술사,쿠키와여름이야기</t>
    <phoneticPr fontId="10" type="noConversion"/>
  </si>
  <si>
    <t>경남 총계</t>
    <phoneticPr fontId="10" type="noConversion"/>
  </si>
  <si>
    <t>83</t>
    <phoneticPr fontId="2" type="noConversion"/>
  </si>
  <si>
    <t>일도1동문화의집</t>
  </si>
  <si>
    <t>제주특별자치도 제주시 성지로 71(일도1동 1048-1)</t>
    <phoneticPr fontId="2" type="noConversion"/>
  </si>
  <si>
    <t>064-728-4412</t>
    <phoneticPr fontId="2" type="noConversion"/>
  </si>
  <si>
    <t>2005. 5. 26</t>
  </si>
  <si>
    <t>일도1동주민센터</t>
  </si>
  <si>
    <t>에어로빅, 난타, 풍물</t>
    <phoneticPr fontId="10" type="noConversion"/>
  </si>
  <si>
    <t>풍물, 난타</t>
    <phoneticPr fontId="10" type="noConversion"/>
  </si>
  <si>
    <t>84</t>
    <phoneticPr fontId="2" type="noConversion"/>
  </si>
  <si>
    <t>일도2동문화의집</t>
  </si>
  <si>
    <t>제주특별자치도 제주시 일도2동 161번지</t>
  </si>
  <si>
    <t>064-728-4442</t>
    <phoneticPr fontId="10" type="noConversion"/>
  </si>
  <si>
    <t>2001. 9. 5</t>
  </si>
  <si>
    <t>일도2동주민센터</t>
  </si>
  <si>
    <t>일도2동풍물패</t>
  </si>
  <si>
    <t>85</t>
  </si>
  <si>
    <t>이도2동문화의집</t>
  </si>
  <si>
    <t>제주특별자치도 제주시 오복3길 8(이도이동)</t>
    <phoneticPr fontId="10" type="noConversion"/>
  </si>
  <si>
    <t>064-728-4506</t>
    <phoneticPr fontId="2" type="noConversion"/>
  </si>
  <si>
    <t>2000. 10. 5</t>
    <phoneticPr fontId="10" type="noConversion"/>
  </si>
  <si>
    <t>이도2동주민센터</t>
  </si>
  <si>
    <t>86</t>
  </si>
  <si>
    <t>삼도2동문화의집</t>
  </si>
  <si>
    <t>제주특별자치도 제주시 관덕로6길 15 3층(삼도2동)</t>
    <phoneticPr fontId="2" type="noConversion"/>
  </si>
  <si>
    <t>064-728-4562</t>
    <phoneticPr fontId="10" type="noConversion"/>
  </si>
  <si>
    <t>2003. 11. 15</t>
  </si>
  <si>
    <t>삼도2동주민센터</t>
  </si>
  <si>
    <t>토,일,공휴일</t>
  </si>
  <si>
    <t>안내데스크, 인터넷, 자료실, 휴게실(112.18), 컴퓨터교육장(48.59), 유아놀이방(15.54)</t>
  </si>
  <si>
    <t>어린이를 위한 문화의집 프로그램</t>
  </si>
  <si>
    <t>87</t>
  </si>
  <si>
    <t>연동문화의집</t>
  </si>
  <si>
    <t>제주특별자치도 제주시 신대로 101(연동)</t>
  </si>
  <si>
    <t>064-728-4837</t>
    <phoneticPr fontId="10" type="noConversion"/>
  </si>
  <si>
    <t>2001. 9. 5</t>
    <phoneticPr fontId="2" type="noConversion"/>
  </si>
  <si>
    <t>연동주민센터</t>
    <phoneticPr fontId="10" type="noConversion"/>
  </si>
  <si>
    <t>토,일, 공휴일</t>
  </si>
  <si>
    <t>09:00∼18:00</t>
  </si>
  <si>
    <t>12석</t>
  </si>
  <si>
    <t>4석</t>
  </si>
  <si>
    <t>민속보존회, 원노형여성합창단, 요가, 생활체조, 댄스스포츠, 에어로빅, 난타</t>
  </si>
  <si>
    <t>88</t>
  </si>
  <si>
    <t>봉개동문화의집</t>
  </si>
  <si>
    <t>제주특별자치도 제주시 봉개북1길 15(봉개동)</t>
  </si>
  <si>
    <t>064-728-4743</t>
    <phoneticPr fontId="10" type="noConversion"/>
  </si>
  <si>
    <t>2000. 4. 20</t>
  </si>
  <si>
    <t>봉개동주민센터</t>
  </si>
  <si>
    <t>89</t>
  </si>
  <si>
    <t>용담2동문화의집</t>
  </si>
  <si>
    <t>제주특별자치도 제주시 흥운길 27 용담2동주민센터 2층</t>
  </si>
  <si>
    <t>064-728-4622</t>
    <phoneticPr fontId="10" type="noConversion"/>
  </si>
  <si>
    <t>2002. 10. 1</t>
  </si>
  <si>
    <t>용담2동주민센터</t>
  </si>
  <si>
    <t>09:00~13:00</t>
  </si>
  <si>
    <t>90</t>
  </si>
  <si>
    <t>해안동문화의집</t>
  </si>
  <si>
    <t>제주특별자치도 제주시 해안마을7길 1-1</t>
    <phoneticPr fontId="10" type="noConversion"/>
  </si>
  <si>
    <t>064-728-4867</t>
    <phoneticPr fontId="10" type="noConversion"/>
  </si>
  <si>
    <t>2005. 5. 20</t>
    <phoneticPr fontId="2" type="noConversion"/>
  </si>
  <si>
    <t>노형동 주민센터</t>
    <phoneticPr fontId="2" type="noConversion"/>
  </si>
  <si>
    <t>91</t>
  </si>
  <si>
    <t>하귀문화의집</t>
    <phoneticPr fontId="2" type="noConversion"/>
  </si>
  <si>
    <t>제주특별자치도 제주시 애월읍 하귀로21길 30</t>
    <phoneticPr fontId="10" type="noConversion"/>
  </si>
  <si>
    <t>064-728-8817</t>
    <phoneticPr fontId="10" type="noConversion"/>
  </si>
  <si>
    <t>2003. 8. 1</t>
    <phoneticPr fontId="10" type="noConversion"/>
  </si>
  <si>
    <t>애월읍사무소</t>
    <phoneticPr fontId="10" type="noConversion"/>
  </si>
  <si>
    <t>월요일,신정,설날연휴,추석연휴</t>
    <phoneticPr fontId="10" type="noConversion"/>
  </si>
  <si>
    <t>09:00~18:00(프로그램 시간에 따라 변동)</t>
    <phoneticPr fontId="10" type="noConversion"/>
  </si>
  <si>
    <t>09:00~17:00 (프로그램 시간에 따라 변동)</t>
    <phoneticPr fontId="10" type="noConversion"/>
  </si>
  <si>
    <t>92</t>
    <phoneticPr fontId="2" type="noConversion"/>
  </si>
  <si>
    <t>신촌문화의집</t>
    <phoneticPr fontId="2" type="noConversion"/>
  </si>
  <si>
    <t>제주특별자치도 제주시 조천읍 신촌서 5길 63</t>
  </si>
  <si>
    <t>064-782-1241</t>
  </si>
  <si>
    <t>2018. 3</t>
    <phoneticPr fontId="2" type="noConversion"/>
  </si>
  <si>
    <t>신촌리새마을작은도서관</t>
  </si>
  <si>
    <t>13:00~21:00</t>
    <phoneticPr fontId="2" type="noConversion"/>
  </si>
  <si>
    <t>우리동네문화아카이브-삼춘들의 사생활</t>
  </si>
  <si>
    <t>도서관 강좌, 제주시 우리동네학습나눔터</t>
    <phoneticPr fontId="2" type="noConversion"/>
  </si>
  <si>
    <t>93</t>
    <phoneticPr fontId="2" type="noConversion"/>
  </si>
  <si>
    <t>고산문화의집</t>
  </si>
  <si>
    <t>제주특별자치도 제주시 한경면 칠전로 37</t>
  </si>
  <si>
    <t>064-728-7913</t>
  </si>
  <si>
    <t>2002. 1</t>
    <phoneticPr fontId="10" type="noConversion"/>
  </si>
  <si>
    <t>한경면 주민자치위원회</t>
    <phoneticPr fontId="2" type="noConversion"/>
  </si>
  <si>
    <t>토, 일</t>
    <phoneticPr fontId="10" type="noConversion"/>
  </si>
  <si>
    <t>드럼교실, 기타교실, 가요교실
중국어교실, 요가교실</t>
    <phoneticPr fontId="10" type="noConversion"/>
  </si>
  <si>
    <t>실버합창단</t>
  </si>
  <si>
    <t>94</t>
    <phoneticPr fontId="2" type="noConversion"/>
  </si>
  <si>
    <t>서귀포시</t>
    <phoneticPr fontId="24" type="noConversion"/>
  </si>
  <si>
    <t>성산일출문화의집</t>
  </si>
  <si>
    <t>제주특별자치도 서귀포시 성산읍 고성오조로 133</t>
    <phoneticPr fontId="2" type="noConversion"/>
  </si>
  <si>
    <t>064-783-4227</t>
    <phoneticPr fontId="2" type="noConversion"/>
  </si>
  <si>
    <t>1998.  6. 12</t>
    <phoneticPr fontId="24" type="noConversion"/>
  </si>
  <si>
    <t>성산일출도서관</t>
    <phoneticPr fontId="24" type="noConversion"/>
  </si>
  <si>
    <t>금, 설연휴, 추석연휴, 1월1일, 12월31일</t>
    <phoneticPr fontId="2" type="noConversion"/>
  </si>
  <si>
    <t>08:00~22:00</t>
    <phoneticPr fontId="24" type="noConversion"/>
  </si>
  <si>
    <t>335
(정보이용실)</t>
    <phoneticPr fontId="10" type="noConversion"/>
  </si>
  <si>
    <t>40
(영화감상실)</t>
    <phoneticPr fontId="10" type="noConversion"/>
  </si>
  <si>
    <t>95</t>
    <phoneticPr fontId="2" type="noConversion"/>
  </si>
  <si>
    <t>표선문화의집</t>
  </si>
  <si>
    <t>제주특별자치도 서귀포시 표선면 표선백사로 110번길 17-10(표선리 40-65)</t>
    <phoneticPr fontId="10" type="noConversion"/>
  </si>
  <si>
    <t>064-787-5488</t>
    <phoneticPr fontId="10" type="noConversion"/>
  </si>
  <si>
    <t>2002. 2. 22</t>
    <phoneticPr fontId="24" type="noConversion"/>
  </si>
  <si>
    <t>표선도서관</t>
    <phoneticPr fontId="24" type="noConversion"/>
  </si>
  <si>
    <t>08:00 ~22:00</t>
    <phoneticPr fontId="24" type="noConversion"/>
  </si>
  <si>
    <t>문화가있는날 영화상영, 원화전시, 토요영화상영, 도서관 견학, 사서와 함께 하는 책 읽기</t>
    <phoneticPr fontId="10" type="noConversion"/>
  </si>
  <si>
    <t>겨울방학 프로그램, 도서관주간 프로그램, 독서의 달  프로그램, 공모사업 도서관과함께책읽기 등</t>
    <phoneticPr fontId="10" type="noConversion"/>
  </si>
  <si>
    <t>마중물,흰모래독서회, 학연당</t>
    <phoneticPr fontId="10" type="noConversion"/>
  </si>
  <si>
    <t>96</t>
    <phoneticPr fontId="2" type="noConversion"/>
  </si>
  <si>
    <t>안덕산방문화의집</t>
  </si>
  <si>
    <t>제주특별자치도 서귀포시 안덕면 화순서서로 44</t>
    <phoneticPr fontId="10" type="noConversion"/>
  </si>
  <si>
    <t>064-760-3746</t>
    <phoneticPr fontId="2" type="noConversion"/>
  </si>
  <si>
    <t>2001. 1. 15</t>
    <phoneticPr fontId="2" type="noConversion"/>
  </si>
  <si>
    <t>금, 설연휴, 추석연휴, 1월1일, 12월31일</t>
    <phoneticPr fontId="10" type="noConversion"/>
  </si>
  <si>
    <t>97</t>
    <phoneticPr fontId="2" type="noConversion"/>
  </si>
  <si>
    <t>보목문화의집</t>
  </si>
  <si>
    <t>제주특별자치도 서귀포시 보목로70번길51-2</t>
    <phoneticPr fontId="2" type="noConversion"/>
  </si>
  <si>
    <t>064-733-3508</t>
    <phoneticPr fontId="2" type="noConversion"/>
  </si>
  <si>
    <t>2003. 1</t>
    <phoneticPr fontId="2" type="noConversion"/>
  </si>
  <si>
    <t>보목마을회</t>
    <phoneticPr fontId="2" type="noConversion"/>
  </si>
  <si>
    <t>제과제빵교육사업, 바리스타 교육사업, 천연화장품, 비누만들기, 퀼트교실</t>
    <phoneticPr fontId="2" type="noConversion"/>
  </si>
  <si>
    <t>송산동주민잔치프로그램</t>
    <phoneticPr fontId="10" type="noConversion"/>
  </si>
  <si>
    <t>98</t>
    <phoneticPr fontId="2" type="noConversion"/>
  </si>
  <si>
    <t>중문문화의집</t>
  </si>
  <si>
    <t>제주특별자치도 서귀포시 중문로 26번길 7</t>
    <phoneticPr fontId="24" type="noConversion"/>
  </si>
  <si>
    <t>064-738-0069</t>
    <phoneticPr fontId="24" type="noConversion"/>
  </si>
  <si>
    <t>2003. 12. 30</t>
    <phoneticPr fontId="24" type="noConversion"/>
  </si>
  <si>
    <t>중문마을회</t>
    <phoneticPr fontId="24" type="noConversion"/>
  </si>
  <si>
    <t>16:00~20:00</t>
    <phoneticPr fontId="24" type="noConversion"/>
  </si>
  <si>
    <t>13:00~17:00</t>
    <phoneticPr fontId="24" type="noConversion"/>
  </si>
  <si>
    <t>다문화가정과함께 가죽공예, 부녀회원과 누름꽃 액자 만들기, 줌바수업</t>
    <phoneticPr fontId="10" type="noConversion"/>
  </si>
  <si>
    <t>제주민요수업</t>
    <phoneticPr fontId="10" type="noConversion"/>
  </si>
  <si>
    <t>중문민요, 줌바</t>
    <phoneticPr fontId="10" type="noConversion"/>
  </si>
  <si>
    <t>99</t>
    <phoneticPr fontId="2" type="noConversion"/>
  </si>
  <si>
    <t>대륜문화의집</t>
  </si>
  <si>
    <t>제주특별자치도 서귀포시 일주동로 9185(법환동)</t>
  </si>
  <si>
    <t>064-760-4755</t>
  </si>
  <si>
    <t>2005. 2. 3</t>
    <phoneticPr fontId="2" type="noConversion"/>
  </si>
  <si>
    <t>대륜동주민센터</t>
  </si>
  <si>
    <t>풍물패, 올레 난타</t>
  </si>
  <si>
    <t>100</t>
    <phoneticPr fontId="2" type="noConversion"/>
  </si>
  <si>
    <t>무릉문화의집</t>
  </si>
  <si>
    <t>제주특별자치도 서귀포시 대정읍 서삼중로 128</t>
  </si>
  <si>
    <t>064-760-4096</t>
    <phoneticPr fontId="2" type="noConversion"/>
  </si>
  <si>
    <t>2005. 9. 26</t>
    <phoneticPr fontId="2" type="noConversion"/>
  </si>
  <si>
    <t>대정읍사무소</t>
    <phoneticPr fontId="10" type="noConversion"/>
  </si>
  <si>
    <t>토, 일, 공휴일</t>
    <phoneticPr fontId="24" type="noConversion"/>
  </si>
  <si>
    <t>풍물, 난타, 추사체</t>
    <phoneticPr fontId="10" type="noConversion"/>
  </si>
  <si>
    <t>101</t>
    <phoneticPr fontId="2" type="noConversion"/>
  </si>
  <si>
    <t>위미문화의집</t>
  </si>
  <si>
    <t>제주특별자치도 서귀포시 태위로 105(위미리)</t>
    <phoneticPr fontId="10" type="noConversion"/>
  </si>
  <si>
    <t>064-760-4198</t>
    <phoneticPr fontId="10" type="noConversion"/>
  </si>
  <si>
    <t>2005. 9. 12</t>
  </si>
  <si>
    <t>남원읍사무소</t>
    <phoneticPr fontId="10" type="noConversion"/>
  </si>
  <si>
    <t>토, 일 공휴일</t>
    <phoneticPr fontId="24" type="noConversion"/>
  </si>
  <si>
    <t>제주 총계</t>
    <phoneticPr fontId="10" type="noConversion"/>
  </si>
  <si>
    <t>총계</t>
    <phoneticPr fontId="10" type="noConversion"/>
  </si>
  <si>
    <t>연번</t>
    <phoneticPr fontId="24" type="noConversion"/>
  </si>
  <si>
    <t>http://center.ep.go.kr</t>
    <phoneticPr fontId="2" type="noConversion"/>
  </si>
  <si>
    <t>yona710@korea.kr</t>
    <phoneticPr fontId="2" type="noConversion"/>
  </si>
  <si>
    <t>www.munhwahouse.or.kr</t>
    <phoneticPr fontId="2" type="noConversion"/>
  </si>
  <si>
    <t>http://www.bgable.kr/munhwa.php</t>
    <phoneticPr fontId="2" type="noConversion"/>
  </si>
  <si>
    <t>www.nsmunhwa.or.kr</t>
    <phoneticPr fontId="2" type="noConversion"/>
  </si>
  <si>
    <t>http://sm.seongnam.go.kr</t>
    <phoneticPr fontId="2" type="noConversion"/>
  </si>
  <si>
    <t>www.jjculture.or.kr</t>
    <phoneticPr fontId="2" type="noConversion"/>
  </si>
  <si>
    <t>http://www.gmculture.net/</t>
    <phoneticPr fontId="2" type="noConversion"/>
  </si>
  <si>
    <t>www.ha-an.com</t>
    <phoneticPr fontId="2" type="noConversion"/>
  </si>
  <si>
    <t>https://blog.naver.com/artbongdam</t>
    <phoneticPr fontId="2" type="noConversion"/>
  </si>
  <si>
    <t>https://culture.gys.or.kr/</t>
    <phoneticPr fontId="2" type="noConversion"/>
  </si>
  <si>
    <t xml:space="preserve">blog.naver.com/ygmunhwa   </t>
    <phoneticPr fontId="2" type="noConversion"/>
  </si>
  <si>
    <t>http://www.gnslib.or.kr
(강릉시립도서관 홈페이지 내 홍보)</t>
    <phoneticPr fontId="2" type="noConversion"/>
  </si>
  <si>
    <t>www.wjmunwha.or.kr</t>
    <phoneticPr fontId="2" type="noConversion"/>
  </si>
  <si>
    <t>http://cjculturehouse.or.kr</t>
    <phoneticPr fontId="2" type="noConversion"/>
  </si>
  <si>
    <t>www.hdmunhwa.org</t>
    <phoneticPr fontId="2" type="noConversion"/>
  </si>
  <si>
    <t>http://jpcc.pr.kr</t>
    <phoneticPr fontId="2" type="noConversion"/>
  </si>
  <si>
    <t>https://band/80545010</t>
    <phoneticPr fontId="2" type="noConversion"/>
  </si>
  <si>
    <t>www.dyyouth.co.kr</t>
    <phoneticPr fontId="2" type="noConversion"/>
  </si>
  <si>
    <t>https://www.geumsan.go.kr/main/</t>
    <phoneticPr fontId="2" type="noConversion"/>
  </si>
  <si>
    <t>http://www.geumsan.go.kr/html/gsc/</t>
    <phoneticPr fontId="2" type="noConversion"/>
  </si>
  <si>
    <t>www.gyeryong.go.kr</t>
    <phoneticPr fontId="2" type="noConversion"/>
  </si>
  <si>
    <t>www.jjcp.or.kr</t>
    <phoneticPr fontId="2" type="noConversion"/>
  </si>
  <si>
    <t>wooa.jjcp.or.kr</t>
    <phoneticPr fontId="2" type="noConversion"/>
  </si>
  <si>
    <t>https://band.us/@iseomunzip</t>
    <phoneticPr fontId="2" type="noConversion"/>
  </si>
  <si>
    <t>http://lib.haenam.go.kr</t>
    <phoneticPr fontId="2" type="noConversion"/>
  </si>
  <si>
    <t>cafe.daum.net/seungdalculture</t>
    <phoneticPr fontId="2" type="noConversion"/>
  </si>
  <si>
    <t>www.relife.or,kr</t>
    <phoneticPr fontId="2" type="noConversion"/>
  </si>
  <si>
    <t>band.us/@ggipohang</t>
    <phoneticPr fontId="2" type="noConversion"/>
  </si>
  <si>
    <t>http://blog.naver.com/4353723
www.facebook.com/gimcheonculture</t>
    <phoneticPr fontId="2" type="noConversion"/>
  </si>
  <si>
    <t>http://cafe.daum.net/7393547</t>
    <phoneticPr fontId="2" type="noConversion"/>
  </si>
  <si>
    <t>www.tongyeonglib.or.kr</t>
    <phoneticPr fontId="2" type="noConversion"/>
  </si>
  <si>
    <t>tour.gimhae.go.kr</t>
    <phoneticPr fontId="2" type="noConversion"/>
  </si>
  <si>
    <t>http://yes.gimhae.go.kr</t>
    <phoneticPr fontId="2" type="noConversion"/>
  </si>
  <si>
    <t>coc.yangsan.go.kr</t>
    <phoneticPr fontId="2" type="noConversion"/>
  </si>
  <si>
    <t>www.habukjm.com</t>
    <phoneticPr fontId="2" type="noConversion"/>
  </si>
  <si>
    <t>http://www.yangsan.go.kr</t>
    <phoneticPr fontId="2" type="noConversion"/>
  </si>
  <si>
    <t>www.jeju.go.kr/jumin/present/jejusi/jeju01/greet.htm</t>
    <phoneticPr fontId="2" type="noConversion"/>
  </si>
  <si>
    <t>café.duam.net/sinchon1241</t>
    <phoneticPr fontId="2" type="noConversion"/>
  </si>
  <si>
    <t>http://www.jeju.go.kr/jumin/index.htm</t>
    <phoneticPr fontId="2" type="noConversion"/>
  </si>
  <si>
    <t>http://lib.jeju.go.kr/</t>
    <phoneticPr fontId="2" type="noConversion"/>
  </si>
  <si>
    <t>lib.jeju.go.kr</t>
    <phoneticPr fontId="2" type="noConversion"/>
  </si>
  <si>
    <t xml:space="preserve"> http://jumin.jeju.go.kr</t>
    <phoneticPr fontId="2" type="noConversion"/>
  </si>
  <si>
    <t>lib.seogwipo.go.kr</t>
    <phoneticPr fontId="2" type="noConversion"/>
  </si>
  <si>
    <r>
      <rPr>
        <b/>
        <sz val="8"/>
        <rFont val="돋움"/>
        <family val="3"/>
        <charset val="129"/>
      </rPr>
      <t xml:space="preserve">창의예술학교 사무국 및 바퀴달린학교 운영
</t>
    </r>
    <r>
      <rPr>
        <sz val="8"/>
        <rFont val="돋움"/>
        <family val="3"/>
        <charset val="129"/>
      </rPr>
      <t xml:space="preserve">&lt;주말건축교실, 땅과예술, 장난감공장 ,예술캠프, 운영진 사전워크숍 등&gt;, 
</t>
    </r>
    <r>
      <rPr>
        <b/>
        <sz val="8"/>
        <rFont val="돋움"/>
        <family val="3"/>
        <charset val="129"/>
      </rPr>
      <t xml:space="preserve">20020행복학습지원센터&lt;무릎학교&gt;
</t>
    </r>
    <r>
      <rPr>
        <sz val="8"/>
        <rFont val="돋움"/>
        <family val="3"/>
        <charset val="129"/>
      </rPr>
      <t xml:space="preserve">-주민강사'나도야 간다'
-할머니 이야기 학교 등. 
</t>
    </r>
    <r>
      <rPr>
        <b/>
        <sz val="8"/>
        <rFont val="돋움"/>
        <family val="3"/>
        <charset val="129"/>
      </rPr>
      <t>2020년 생생문화재사업&lt;덕령아, 놀자! 무등의 의병장 김덕령&gt;</t>
    </r>
    <r>
      <rPr>
        <sz val="8"/>
        <rFont val="돋움"/>
        <family val="3"/>
        <charset val="129"/>
      </rPr>
      <t xml:space="preserve">
-무등의 피, 땀, 눈물(임문학습 및 의병출정 재현 거리 퍼레이드),
-김덕령 마을살이 체험
- 김덕령 이야기 할머니 등
</t>
    </r>
    <r>
      <rPr>
        <b/>
        <sz val="8"/>
        <rFont val="돋움"/>
        <family val="3"/>
        <charset val="129"/>
      </rPr>
      <t xml:space="preserve">2020년 메이커스페이스 구축운영
</t>
    </r>
    <r>
      <rPr>
        <sz val="8"/>
        <rFont val="돋움"/>
        <family val="3"/>
        <charset val="129"/>
      </rPr>
      <t xml:space="preserve">- 학교 목공 프로젝트 외  등
</t>
    </r>
    <r>
      <rPr>
        <b/>
        <sz val="8"/>
        <rFont val="돋움"/>
        <family val="3"/>
        <charset val="129"/>
      </rPr>
      <t xml:space="preserve">2020 취약계층 문화유산 향유 프로그램
 &lt;북구로 떠나는 문화유산 소풍&gt;
</t>
    </r>
    <r>
      <rPr>
        <sz val="8"/>
        <rFont val="돋움"/>
        <family val="3"/>
        <charset val="129"/>
      </rPr>
      <t xml:space="preserve">-입고 맛보는 '봄소풍'
-무등골 이야기꾼과 떠나는 '시간소풍'
-소리, 내음, 바람을 느끼는 '누정소풍'
-상상하고 느끼는 '가을소풍'
</t>
    </r>
    <r>
      <rPr>
        <b/>
        <sz val="8"/>
        <rFont val="돋움"/>
        <family val="3"/>
        <charset val="129"/>
      </rPr>
      <t>2020 문화예술교육 인턴십 지원사업</t>
    </r>
    <r>
      <rPr>
        <sz val="8"/>
        <rFont val="돋움"/>
        <family val="3"/>
        <charset val="129"/>
      </rPr>
      <t xml:space="preserve">
-문화예술교육사 기획 - 청소년들의 사춘기 뮤직비디오 제작 프로젝트
</t>
    </r>
    <r>
      <rPr>
        <b/>
        <sz val="8"/>
        <rFont val="돋움"/>
        <family val="3"/>
        <charset val="129"/>
      </rPr>
      <t>2020 문화가 있는날 -숲의 별곡&lt;숲속 문방구&gt;</t>
    </r>
    <r>
      <rPr>
        <sz val="8"/>
        <rFont val="돋움"/>
        <family val="3"/>
        <charset val="129"/>
      </rPr>
      <t xml:space="preserve">
숲에서 놀자! 삶의 의미와 새로운 활력을 찾고 있는 일상에서 노는 축제
</t>
    </r>
    <r>
      <rPr>
        <b/>
        <sz val="8"/>
        <rFont val="돋움"/>
        <family val="3"/>
        <charset val="129"/>
      </rPr>
      <t>2020 기초단위 문화예술교육 거점 구축 지원사업</t>
    </r>
    <r>
      <rPr>
        <sz val="8"/>
        <rFont val="돋움"/>
        <family val="3"/>
        <charset val="129"/>
      </rPr>
      <t xml:space="preserve">
-삶과 예술 배움청 기반구축 &lt;옆집 예술선생&gt;파견</t>
    </r>
  </si>
  <si>
    <r>
      <t>힐링댄스</t>
    </r>
    <r>
      <rPr>
        <sz val="8"/>
        <color theme="1"/>
        <rFont val="맑은 고딕"/>
        <family val="3"/>
        <charset val="129"/>
      </rPr>
      <t>(오전)</t>
    </r>
    <r>
      <rPr>
        <sz val="8"/>
        <color theme="1"/>
        <rFont val="돋움"/>
        <family val="3"/>
        <charset val="129"/>
      </rPr>
      <t>, 기체조, 서예, 스포츠댄스, 경기민요, 음악난타, 설장구</t>
    </r>
    <r>
      <rPr>
        <sz val="8"/>
        <color theme="1"/>
        <rFont val="맑은 고딕"/>
        <family val="3"/>
        <charset val="129"/>
      </rPr>
      <t xml:space="preserve">, 노래교실, </t>
    </r>
  </si>
  <si>
    <t xml:space="preserve">문화예술강좌(13개)
경기민요, 영화와 만난 음악이야기,와이어공예작가,라인댄스(초급,중급)사물놀이,현대시의 감상과 창작, 수다로 만드는 연극세상,색스폰스쿨,캘리크라피,청소년뮤지컬단,오카리나예술단,현대시 읽기와 창작의실제,마샬아츠 태껸 예술단
주민주도기획 실천활동(2개)
"주민,공간,예술가를 잇는 살롱 프로젝트"
"주민,문화의집을 잇는 공동체 문화형성 프로젝트"
전시체험프로그램 (4회)
동호회 활동지원(6곳)             
</t>
    <phoneticPr fontId="2" type="noConversion"/>
  </si>
  <si>
    <t>(부록) 지역문화재단 현황</t>
    <phoneticPr fontId="2" type="noConversion"/>
  </si>
  <si>
    <t>재단명</t>
    <phoneticPr fontId="10" type="noConversion"/>
  </si>
  <si>
    <t>설립일
(등기기준)</t>
    <phoneticPr fontId="10" type="noConversion"/>
  </si>
  <si>
    <t>설치조례</t>
    <phoneticPr fontId="10" type="noConversion"/>
  </si>
  <si>
    <t>이사장
(현 직위)</t>
    <phoneticPr fontId="10" type="noConversion"/>
  </si>
  <si>
    <t>문화재단
대표이사명</t>
    <phoneticPr fontId="10" type="noConversion"/>
  </si>
  <si>
    <t>최초출연금(억원)</t>
    <phoneticPr fontId="10" type="noConversion"/>
  </si>
  <si>
    <t>기금규모 (억원)</t>
    <phoneticPr fontId="10" type="noConversion"/>
  </si>
  <si>
    <t>주요사업</t>
    <phoneticPr fontId="10" type="noConversion"/>
  </si>
  <si>
    <t>조직현황</t>
    <phoneticPr fontId="10" type="noConversion"/>
  </si>
  <si>
    <t>인력 현황(명)</t>
    <phoneticPr fontId="10" type="noConversion"/>
  </si>
  <si>
    <t>예산 현황(단위 : 억원)</t>
    <phoneticPr fontId="10" type="noConversion"/>
  </si>
  <si>
    <t>사업현황</t>
    <phoneticPr fontId="10" type="noConversion"/>
  </si>
  <si>
    <t>사무실
(연면적)</t>
    <phoneticPr fontId="10" type="noConversion"/>
  </si>
  <si>
    <t>중앙문예진흥기금</t>
    <phoneticPr fontId="10" type="noConversion"/>
  </si>
  <si>
    <t>시도출연</t>
    <phoneticPr fontId="10" type="noConversion"/>
  </si>
  <si>
    <t>정규직</t>
    <phoneticPr fontId="10" type="noConversion"/>
  </si>
  <si>
    <t>기타
(계약직 등)</t>
    <phoneticPr fontId="10" type="noConversion"/>
  </si>
  <si>
    <t>지자체 보조</t>
    <phoneticPr fontId="10" type="noConversion"/>
  </si>
  <si>
    <t>지원사업</t>
    <phoneticPr fontId="10" type="noConversion"/>
  </si>
  <si>
    <t>교육사업</t>
    <phoneticPr fontId="10" type="noConversion"/>
  </si>
  <si>
    <t>시설사업</t>
    <phoneticPr fontId="10" type="noConversion"/>
  </si>
  <si>
    <t>기타사업</t>
    <phoneticPr fontId="10" type="noConversion"/>
  </si>
  <si>
    <t>서울특별시</t>
    <phoneticPr fontId="10" type="noConversion"/>
  </si>
  <si>
    <t>서울문화재단</t>
    <phoneticPr fontId="10" type="noConversion"/>
  </si>
  <si>
    <t>서울특별시 동대문구 청계천로 517</t>
  </si>
  <si>
    <t>T)02-3290-7000
F)02-6008-7346</t>
  </si>
  <si>
    <t>www.sfac.or.kr</t>
  </si>
  <si>
    <t>서울특별시 재단법인  서울문화재단 설립 및 운영에 관한 조례</t>
  </si>
  <si>
    <t>박상원(서울예술대학교 교수)</t>
    <phoneticPr fontId="2" type="noConversion"/>
  </si>
  <si>
    <t>이창기</t>
    <phoneticPr fontId="2" type="noConversion"/>
  </si>
  <si>
    <t>ㅇ예술창작 활성화, 문예지원 및 창작공간 사업
ㅇ문화예술교육, 예술치유
ㅇ지역문화진흥 시민 문화활성화, 축제, 생활문화
ㅇ문화정책사업 및 공간기반 문화협치 확산</t>
    <phoneticPr fontId="2" type="noConversion"/>
  </si>
  <si>
    <t>2실 2 운영단 5본부</t>
    <phoneticPr fontId="2" type="noConversion"/>
  </si>
  <si>
    <t xml:space="preserve"> 자체
( 2367.41㎡) </t>
  </si>
  <si>
    <t>부산광역시</t>
    <phoneticPr fontId="10" type="noConversion"/>
  </si>
  <si>
    <t>부산문화재단</t>
    <phoneticPr fontId="10" type="noConversion"/>
  </si>
  <si>
    <t>부산광역시 남구 우암로84-1(감만동)</t>
    <phoneticPr fontId="2" type="noConversion"/>
  </si>
  <si>
    <t>T)051-744-7707
F)051-744-7709</t>
    <phoneticPr fontId="2" type="noConversion"/>
  </si>
  <si>
    <t>www.bscf.or.kr</t>
  </si>
  <si>
    <t>부산문화재단 설립 및 운영 지원 조례</t>
    <phoneticPr fontId="2" type="noConversion"/>
  </si>
  <si>
    <t>이병진
(시장 권한대행)</t>
    <phoneticPr fontId="2" type="noConversion"/>
  </si>
  <si>
    <t>강동수</t>
  </si>
  <si>
    <t>ㅇ문화예술 창작·보급 및 문화예술 활동 지원 사업
ㅇ문화예술교육사업
ㅇ국내·외 문화예술 교류사업
ㅇ시민 문화향수 제고를 위한 사업 등</t>
    <phoneticPr fontId="2" type="noConversion"/>
  </si>
  <si>
    <t>1센터 1실 2본부 9팀</t>
  </si>
  <si>
    <t>무상임대
(723.34㎡)</t>
    <phoneticPr fontId="2" type="noConversion"/>
  </si>
  <si>
    <t>대구문화재단</t>
    <phoneticPr fontId="10" type="noConversion"/>
  </si>
  <si>
    <t>대구광역시 중구 대봉로 260</t>
  </si>
  <si>
    <t>T)053-430-1200
F)053-422-1214</t>
  </si>
  <si>
    <t>www.dgfc.or.kr</t>
  </si>
  <si>
    <t>대구광역시 문화재단 설립 및 운영 조례</t>
  </si>
  <si>
    <t>권영진
(대구광역시장)</t>
  </si>
  <si>
    <t>이승익</t>
    <phoneticPr fontId="2" type="noConversion"/>
  </si>
  <si>
    <t>ㅇ문화예술 창작보급 및 문화예술활동 지원
ㅇ시민 문화향수 기회 확대 및 창의성 제고
ㅇ전통문화예술의 계승과 발전
ㅇ문화예술진흥을 위한 정책개발, 자문 및 교육, 연구
ㅇ국내외 문화예술 교류
ㅇ문화예술 정보 축적 및 네트워크서비스사업</t>
  </si>
  <si>
    <t xml:space="preserve">1실 3본부    1센터 10팀 </t>
    <phoneticPr fontId="2" type="noConversion"/>
  </si>
  <si>
    <t xml:space="preserve"> 임대
(1305.83㎡) </t>
    <phoneticPr fontId="2" type="noConversion"/>
  </si>
  <si>
    <t>인천광역시</t>
    <phoneticPr fontId="10" type="noConversion"/>
  </si>
  <si>
    <t>인천문화재단</t>
    <phoneticPr fontId="10" type="noConversion"/>
  </si>
  <si>
    <t xml:space="preserve">인천광역시 중구 제물량로195
(항동 5가 13) </t>
  </si>
  <si>
    <t>T)032-455-7100
F)032-772-7190</t>
  </si>
  <si>
    <t>www.ifac.or.kr</t>
  </si>
  <si>
    <t>2004.12.10.</t>
  </si>
  <si>
    <t>인천광역시 문화재단 설립 및 운영에 관한 조례</t>
  </si>
  <si>
    <t>박남춘
(시장)</t>
  </si>
  <si>
    <t>최병국</t>
  </si>
  <si>
    <t>ㅇ문화예술 기금지원 사업
ㅇ시민문화 활성화사업
ㅇ문화예술정책연구사업
ㅇ문화예술교류사업
ㅇ문화예술교육사업
ㅇ인천아트플랫폼 운영
ㅇ한국근대문학관 운영
ㅇ트라이보울 운영 
ㅇ강화/인천지역 역사연구
ㅇ남북문화교류사업 
ㅇ인천시위탁사업 등</t>
    <phoneticPr fontId="2" type="noConversion"/>
  </si>
  <si>
    <t xml:space="preserve">2실 3부
2센터 3관 </t>
    <phoneticPr fontId="2" type="noConversion"/>
  </si>
  <si>
    <t xml:space="preserve"> 자체
(808.4㎡) </t>
  </si>
  <si>
    <t>광주문화재단</t>
  </si>
  <si>
    <t>광주광역시 남구 천변좌로 338번길 7
빛고을시민문화관 3층</t>
  </si>
  <si>
    <t>T)062-670-7400
F)062-670-7489</t>
    <phoneticPr fontId="2" type="noConversion"/>
  </si>
  <si>
    <t xml:space="preserve"> www.gjcf.or.kr </t>
  </si>
  <si>
    <t>2010.12.27.</t>
  </si>
  <si>
    <t>광주광역시 광주문화재단 설립 및 운영조례</t>
  </si>
  <si>
    <t>이용섭
(광주광역시장)</t>
    <phoneticPr fontId="2" type="noConversion"/>
  </si>
  <si>
    <t>김윤기</t>
    <phoneticPr fontId="2" type="noConversion"/>
  </si>
  <si>
    <t>ㅇ문화예술정책개발 및 사업실행
ㅇ문화관광진흥사업
ㅇ문화예술기금지원사업
ㅇ문화예술교육사업
ㅇ문화예술교류사업
ㅇ축제행사
ㅇ빛고을 시민문화관 운용 및 지원사업</t>
  </si>
  <si>
    <t>1실, 4본부, 1센터, 11개팀</t>
    <phoneticPr fontId="2" type="noConversion"/>
  </si>
  <si>
    <t xml:space="preserve">무상임대
(824㎡) </t>
    <phoneticPr fontId="2" type="noConversion"/>
  </si>
  <si>
    <t>대전광역시</t>
  </si>
  <si>
    <t>대전문화재단</t>
  </si>
  <si>
    <t>대전광역시 중구 중앙로 32
대전예술가의집</t>
    <phoneticPr fontId="2" type="noConversion"/>
  </si>
  <si>
    <t>T)042-480- 1000
F)042-480-1099</t>
  </si>
  <si>
    <t>www.dcaf.or.kr</t>
  </si>
  <si>
    <t>대전문화재단 설립 및 운영조례</t>
  </si>
  <si>
    <t xml:space="preserve">서철모
(행정부시장) </t>
    <phoneticPr fontId="2" type="noConversion"/>
  </si>
  <si>
    <t>심규익</t>
    <phoneticPr fontId="2" type="noConversion"/>
  </si>
  <si>
    <t xml:space="preserve">ㅇ문화예술 창작, 보급, 활동 지원사업
ㅇ시민의 문화향수 기회 확대를 위한 사업
ㅇ전통문화예술의 계승과 발전사업
ㅇ문화예술진흥을 위한 정책자문 및 교육, 조사연구사업
ㅇ국내외 문화예술 교류사업
ㅇ문화예술 정보의 축적 및 서비스 제공사업
ㅇ재단의 목적 달성을 위하여 필요한 사업 
ㅇ그 밖에 문화예술진흥을 위하여 대전광역시장이 위탁하는 사업 </t>
  </si>
  <si>
    <t>2본부 1관 9팀</t>
    <phoneticPr fontId="2" type="noConversion"/>
  </si>
  <si>
    <t xml:space="preserve">무상임대
(26309㎡) </t>
    <phoneticPr fontId="2" type="noConversion"/>
  </si>
  <si>
    <t>울산광역시</t>
    <phoneticPr fontId="2" type="noConversion"/>
  </si>
  <si>
    <t>울산문화재단</t>
    <phoneticPr fontId="2" type="noConversion"/>
  </si>
  <si>
    <t>울산광역시 남구 중앙로 202
경남은행울산영업부 5층</t>
    <phoneticPr fontId="2" type="noConversion"/>
  </si>
  <si>
    <t>T)052-259-7906
F)052-256-3726</t>
  </si>
  <si>
    <t>www.uacf.or.kr</t>
  </si>
  <si>
    <t>2016.12.28.</t>
  </si>
  <si>
    <t>울산광역시 문화재단 설립 및 운영에 관한 조례</t>
  </si>
  <si>
    <t>송철호
(시장)</t>
  </si>
  <si>
    <t>전수일</t>
  </si>
  <si>
    <t>ㅇ문화예술기금지원사업
ㅇ축제발굴 및 시행
ㅇ문화예술교육사업
ㅇ문화복지사업
ㅇ문화시설 위탁 운영</t>
  </si>
  <si>
    <t>1실 1본부 4팀 1추진단</t>
    <phoneticPr fontId="2" type="noConversion"/>
  </si>
  <si>
    <t xml:space="preserve"> 임대
(503.44㎡) </t>
    <phoneticPr fontId="2" type="noConversion"/>
  </si>
  <si>
    <t>세종특별자치시</t>
    <phoneticPr fontId="2" type="noConversion"/>
  </si>
  <si>
    <t>세종시문화재단</t>
    <phoneticPr fontId="2" type="noConversion"/>
  </si>
  <si>
    <t>세종특별자치시 갈매로 387 박연문화관</t>
    <phoneticPr fontId="2" type="noConversion"/>
  </si>
  <si>
    <t>T)044-850-0590
F)044-864-9731</t>
    <phoneticPr fontId="2" type="noConversion"/>
  </si>
  <si>
    <t>https://sjcf.or.kr</t>
    <phoneticPr fontId="2" type="noConversion"/>
  </si>
  <si>
    <t>2016.10.25.</t>
    <phoneticPr fontId="2" type="noConversion"/>
  </si>
  <si>
    <t>세종특별자치시 문화재단 설립 및 운영에 관한 조례</t>
  </si>
  <si>
    <t>이춘희
(시장)</t>
  </si>
  <si>
    <t>김종률</t>
    <phoneticPr fontId="2" type="noConversion"/>
  </si>
  <si>
    <t xml:space="preserve">ㅇ문화예술 진흥을 위한 사업의 개발, 추진, 자문 및 지원
ㅇ문화예술 전문 인력의 양성 및 지원
ㅇ문화예술단체의 지원 및 활성화 사업의 추진
ㅇ국내외 문화예술 관련 협력 및 연계ㆍ교류에 관한 업무
ㅇ문화예술의 창작ㆍ보급 및 교육ㆍ조사ㆍ연구
ㅇ문화예술인 복지 및 문화예술분야 기부·후원 관련 사업
ㅇ축제 및 문화행사의 육성 및 지원 ․그 밖에 문화예술을 활성화
   하기 위하여 세종특별자치시장(이하 “시장”이라 한다)이 위탁
   하는 사업 </t>
  </si>
  <si>
    <t>2본부 1실 11개팀</t>
    <phoneticPr fontId="2" type="noConversion"/>
  </si>
  <si>
    <t xml:space="preserve">임대
(358㎡) </t>
    <phoneticPr fontId="2" type="noConversion"/>
  </si>
  <si>
    <t>경기도</t>
  </si>
  <si>
    <t>경기문화재단</t>
  </si>
  <si>
    <t>경기도 수원시 권선구 서둔로 166</t>
    <phoneticPr fontId="2" type="noConversion"/>
  </si>
  <si>
    <t>T)031-231-7200
F)031-236-3708</t>
  </si>
  <si>
    <t>www.ggcf.or.kr</t>
  </si>
  <si>
    <t>경기문화재단 설립 및 운영에 관한 조례</t>
  </si>
  <si>
    <t>김학민                            (이한열기념사업회 이사장)</t>
  </si>
  <si>
    <t>강헌</t>
  </si>
  <si>
    <t>ㅇ역사∙문화유산의 발굴∙보존∙현대화
ㅇ문화예술 창작∙교육∙ 보급지원과 환경조성
ㅇ문화예술 정책개발 및 자문
ㅇ문화예술단체 및 예술인 육성 지원․문화예술 정보화 및 홍보
ㅇ국제문화예술 교류                                              
ㅇ지방향토사 연구
ㅇ도 문화예술시설의 관리 및 운영                            
ㅇ정부 및 지방자치단체장의 위탁사무 등</t>
  </si>
  <si>
    <t>3실, 3본부, 7소속기관</t>
    <phoneticPr fontId="2" type="noConversion"/>
  </si>
  <si>
    <t xml:space="preserve">             -</t>
    <phoneticPr fontId="2" type="noConversion"/>
  </si>
  <si>
    <t>강원도</t>
  </si>
  <si>
    <t>강원문화재단</t>
  </si>
  <si>
    <t>강원도 춘천시 금강로 11 KT빌딩 2층</t>
    <phoneticPr fontId="10" type="noConversion"/>
  </si>
  <si>
    <t>T)033-240-1311
F)033-251-3408</t>
  </si>
  <si>
    <t>www.gwcf.or.kr</t>
  </si>
  <si>
    <t>1999.12.28.</t>
  </si>
  <si>
    <t>강원도 문화예술진흥 조례</t>
  </si>
  <si>
    <t>강금실
(이사장)</t>
    <phoneticPr fontId="2" type="noConversion"/>
  </si>
  <si>
    <t>김필국</t>
  </si>
  <si>
    <t>ㅇ지역문화예술진흥사업(창작지원, 교육지원 등)
ㅇ강원국악예술회관 위탁관리
ㅇ평창대관령음악제
ㅇ강원국제예술제
ㅇ강원영상위원회</t>
    <phoneticPr fontId="2" type="noConversion"/>
  </si>
  <si>
    <t>2본부 2실
1위원회,
12팀</t>
    <phoneticPr fontId="2" type="noConversion"/>
  </si>
  <si>
    <t xml:space="preserve"> 임대
(1,289㎡) </t>
    <phoneticPr fontId="2" type="noConversion"/>
  </si>
  <si>
    <t>충청북도</t>
  </si>
  <si>
    <t>충북문화재단</t>
  </si>
  <si>
    <t>충청북도 청주시 청원구 향군로 94번길 7</t>
    <phoneticPr fontId="2" type="noConversion"/>
  </si>
  <si>
    <t>T)043-222-5316
F)043-220-5310</t>
  </si>
  <si>
    <t>www.cbfc.or.kr</t>
  </si>
  <si>
    <t>2011.11.30.</t>
  </si>
  <si>
    <t>충북문화재단 설립 및 운영지원조례</t>
  </si>
  <si>
    <t>이시종
(도지사)</t>
  </si>
  <si>
    <t>김승환</t>
  </si>
  <si>
    <t>ㅇ 문화예술의 창작·보급 및 문화예술활동 지원 사업
ㅇ 전통문화예술 계승·발전 사업
ㅇ 문화·예술·관광 진흥을 위한 정책개발·자문 및 교육·연구 사업
ㅇ 국내·외 문화예술 교류사업
ㅇ 문화예술 정보의 축적 및 네트워크 서비스 사업
ㅇ 문화·예술·관광 진흥을 위한 정부기관 또는 자치단체 위탁 사업
ㅇ 생활문화예술 활성화 지원 사업</t>
    <phoneticPr fontId="2" type="noConversion"/>
  </si>
  <si>
    <t>1처 5팀</t>
  </si>
  <si>
    <t xml:space="preserve"> 무상임대
(1,243㎡) </t>
    <phoneticPr fontId="2" type="noConversion"/>
  </si>
  <si>
    <t>충청남도</t>
  </si>
  <si>
    <t>충남문화재단</t>
  </si>
  <si>
    <t>충청남도 홍성군 홍북면 상하천로 58, 3층</t>
    <phoneticPr fontId="10" type="noConversion"/>
  </si>
  <si>
    <t>T)041-630-2900
F)041-633-7963</t>
  </si>
  <si>
    <t>www.cacf.or.kr</t>
    <phoneticPr fontId="2" type="noConversion"/>
  </si>
  <si>
    <t>2013.12.13.</t>
    <phoneticPr fontId="2" type="noConversion"/>
  </si>
  <si>
    <t>충청남도 문화재단 설립 및 지원 조례</t>
  </si>
  <si>
    <t>양승조
(도지사)</t>
  </si>
  <si>
    <t>김현식</t>
    <phoneticPr fontId="2" type="noConversion"/>
  </si>
  <si>
    <t>ㅇ문화예술 진흥을 위한 정책 개발 및 자문
ㅇ문화예술 창작.보급 및 문화예술 활동 지원
ㅇ도민의 문화서비스 확대 및 문화예술교육 지원
ㅇ공공문화시설의 운영 및 관리</t>
  </si>
  <si>
    <t>2본부 6팀</t>
    <phoneticPr fontId="2" type="noConversion"/>
  </si>
  <si>
    <t xml:space="preserve"> 임대
(724.27㎡) </t>
    <phoneticPr fontId="2" type="noConversion"/>
  </si>
  <si>
    <t>전라남도문화재단</t>
    <phoneticPr fontId="2" type="noConversion"/>
  </si>
  <si>
    <t>전라남도 무안군 삼향읍 후광대로 242 전남개발빌딩 13층</t>
    <phoneticPr fontId="10" type="noConversion"/>
  </si>
  <si>
    <t>T)061-280-5800
F)061-280-5850</t>
  </si>
  <si>
    <t>www.jncf.or.kr</t>
    <phoneticPr fontId="2" type="noConversion"/>
  </si>
  <si>
    <t>김영록
(도지사)</t>
  </si>
  <si>
    <t>ㅇ문화예술진흥사업(창작 활동 지원, 문화예술교육 등)
ㅇ전남국제수묵비엔날레 개최
ㅇ문화예술진흥을 위한 기금조성 및 운용
ㅇ문화예술 진흥을 위한 전문 인력의 양성 및 지원
ㅇ그 밖에 지역 문화예술 진흥을 위하여 도지사가 위탁하는 사업(도립국악단 운영 등)
ㅇ문화재 발굴 및 연구</t>
    <phoneticPr fontId="2" type="noConversion"/>
  </si>
  <si>
    <t>1사무처(4팀 1소), 1사무국</t>
    <phoneticPr fontId="2" type="noConversion"/>
  </si>
  <si>
    <t xml:space="preserve"> 임대
(625,07㎡) </t>
    <phoneticPr fontId="2" type="noConversion"/>
  </si>
  <si>
    <t>전라북도</t>
    <phoneticPr fontId="2" type="noConversion"/>
  </si>
  <si>
    <t>전라북도문화관광재단</t>
    <phoneticPr fontId="2" type="noConversion"/>
  </si>
  <si>
    <t>전라북도 전주시 완산구 팔달로 161</t>
    <phoneticPr fontId="10" type="noConversion"/>
  </si>
  <si>
    <t>T)063-230-7400
F)063-231-7491</t>
  </si>
  <si>
    <t>전라북도문화관광재단 설립 및 운영에 관한 조례</t>
  </si>
  <si>
    <t>송하진
(도지사)</t>
  </si>
  <si>
    <t>이기전</t>
    <phoneticPr fontId="2" type="noConversion"/>
  </si>
  <si>
    <t>ㅇ문화예술 창작활동 지원
ㅇ문화관광 콘텐츠 발굴
ㅇ지역자원 활용 관광기반 구축
ㅇ문화관광 전문인력 양성 및 교류  활동 지원
ㅇ문화예술교육 활동 지원
ㅇ지역문화유산 보존 및 육성</t>
  </si>
  <si>
    <t>1처 1부 1단 6팀</t>
  </si>
  <si>
    <t xml:space="preserve"> 무상임대
(735㎡) </t>
    <phoneticPr fontId="2" type="noConversion"/>
  </si>
  <si>
    <t>경상남도</t>
  </si>
  <si>
    <t>경남문화예술진흥원</t>
  </si>
  <si>
    <t>경상남도 합천군 덕곡면 학리1길 58</t>
    <phoneticPr fontId="10" type="noConversion"/>
  </si>
  <si>
    <t>T)055-230-8600
F)055-230-8699</t>
  </si>
  <si>
    <t>www.gcaf.or.kr</t>
    <phoneticPr fontId="2" type="noConversion"/>
  </si>
  <si>
    <t>경남문화예술진흥원 설립 및 운영에 관한 조례</t>
  </si>
  <si>
    <t>김경수
(도지사)</t>
    <phoneticPr fontId="2" type="noConversion"/>
  </si>
  <si>
    <t>윤치원</t>
    <phoneticPr fontId="2" type="noConversion"/>
  </si>
  <si>
    <t>ㅇ생활문화 향유기회 확대
ㅇ문화예술창작 활동지원
ㅇ문화산업 기반조성 및 육성
ㅇ문화복지 및 문화교류 활성화
ㅇ생애주기별 문화예술교육 실현
ㅇ지역문화 중추기관 위상제고</t>
  </si>
  <si>
    <t>3본부 7팀 3센터</t>
    <phoneticPr fontId="2" type="noConversion"/>
  </si>
  <si>
    <t xml:space="preserve">무상임대
(235.32㎡) </t>
    <phoneticPr fontId="2" type="noConversion"/>
  </si>
  <si>
    <t>제주특별자치도</t>
  </si>
  <si>
    <t>제주문화예술재단</t>
  </si>
  <si>
    <t>제주특별자치도 제주시 동광로 51</t>
    <phoneticPr fontId="2" type="noConversion"/>
  </si>
  <si>
    <t>T)064-800-9191
F)064-800-9139</t>
  </si>
  <si>
    <t>www.jfac.kr</t>
  </si>
  <si>
    <t>제주문화예술재단 설립 및 육성조례</t>
  </si>
  <si>
    <t>이승택                            (이사장)</t>
    <phoneticPr fontId="2" type="noConversion"/>
  </si>
  <si>
    <t>ㅇ문화예술정책 개발
ㅇ문화예술 창작·보급 및 문화예술활동 지원
ㅇ문화유산의 발굴 및 보존
ㅇ문화예술정보 교류
ㅇ문화예술인 복지 지원
ㅇ문화예술산업의 육성 지원
ㅇ문화예술사회교육 지원
ㅇ그 밖의 문화예술의 진흥을 위하여 필요하다고 인정되는 사업</t>
  </si>
  <si>
    <t>1실 10팀</t>
    <phoneticPr fontId="2" type="noConversion"/>
  </si>
  <si>
    <t xml:space="preserve"> 자체
(786.72㎡) </t>
    <phoneticPr fontId="2" type="noConversion"/>
  </si>
  <si>
    <t>경상북도</t>
    <phoneticPr fontId="2" type="noConversion"/>
  </si>
  <si>
    <t>경북문화재단</t>
    <phoneticPr fontId="2" type="noConversion"/>
  </si>
  <si>
    <t>경상북도 예천군 수변로 125 서진타워 4층</t>
    <phoneticPr fontId="2" type="noConversion"/>
  </si>
  <si>
    <t>T)054-650-2900
F)054-650-2959</t>
    <phoneticPr fontId="2" type="noConversion"/>
  </si>
  <si>
    <t>www.gacf.kr</t>
    <phoneticPr fontId="2" type="noConversion"/>
  </si>
  <si>
    <t>1997.12.11.</t>
    <phoneticPr fontId="2" type="noConversion"/>
  </si>
  <si>
    <t>경북문화재단의 설립 및 운영에 관한 조례</t>
    <phoneticPr fontId="2" type="noConversion"/>
  </si>
  <si>
    <t>이철우
(도지사)</t>
    <phoneticPr fontId="2" type="noConversion"/>
  </si>
  <si>
    <t>이희범</t>
    <phoneticPr fontId="2" type="noConversion"/>
  </si>
  <si>
    <t>ㅇ문화예술 창작보급 및 문화예술활동 지원
ㅇ문화예술진흥을 위한 정책개발, 추진, 자문 및 지원
ㅇ문화예술진흥 관련 국내외 교류협력사업
ㅇ문화예술단체 및 예술인 육성지원
ㅇ문화예술 정보화 및 홍보
ㅇ문화유산의 보호, 보존 관리
ㅇ문화유산의 조사연구 및 자료발간
ㅇ문화유산의 보존 처리 및 수장 전시
ㅇ한복을 주제로 한 문화산업 콘텐츠 발굴 및 확산사업
ㅇ한복 섬유산업 활성화 사업 및 한복문화상품 개발 외</t>
    <phoneticPr fontId="2" type="noConversion"/>
  </si>
  <si>
    <t>1처 1본부 1원 2실 11팀</t>
    <phoneticPr fontId="2" type="noConversion"/>
  </si>
  <si>
    <t xml:space="preserve">임대
(817.66㎡) </t>
    <phoneticPr fontId="2" type="noConversion"/>
  </si>
  <si>
    <t>광역 합계</t>
    <phoneticPr fontId="10" type="noConversion"/>
  </si>
  <si>
    <t>서울특별시</t>
  </si>
  <si>
    <t>중구문화재단</t>
  </si>
  <si>
    <t>서울특별시 중구 퇴계로 387(흥인동 131)</t>
    <phoneticPr fontId="10" type="noConversion"/>
  </si>
  <si>
    <t>T)02-2230-6616
F)02-2234-0611</t>
  </si>
  <si>
    <t>www.caci.or.kr</t>
  </si>
  <si>
    <t>2004.08.11.</t>
  </si>
  <si>
    <t>서울특별시 중구 문화재단 설립 및 운영에 관한 조례</t>
  </si>
  <si>
    <t>서양호
(구청장)</t>
  </si>
  <si>
    <t>윤진호</t>
  </si>
  <si>
    <t xml:space="preserve">ㅇ서울특별시 중구 문화예술회관 충무아트센터 운영 및 관리
ㅇ공연예술 진흥 및 작품전시 활동과 그 보급
ㅇ문화예술 관계 자료의 수집·관리·보급 및 조사·연구
ㅇ지역문화 사업
ㅇ구립도서관 운영 및 관리 
ㅇ문화예술 및 생활체육 진흥을 위하여 서울특별시 중구청장이 위탁하는 사업
ㅇ그 밖에 문화예술진흥을 위하여 필요한 사업
</t>
  </si>
  <si>
    <t>2본부 1실 9팀</t>
  </si>
  <si>
    <t>자체
( 218.79㎡)</t>
  </si>
  <si>
    <t>구로문화재단</t>
  </si>
  <si>
    <t>서울특별시 구로구 가마산로 25길 9-24</t>
    <phoneticPr fontId="10" type="noConversion"/>
  </si>
  <si>
    <t>T)02-2029-1700
F)02-2029-1706</t>
    <phoneticPr fontId="2" type="noConversion"/>
  </si>
  <si>
    <t>www.guroartsvalley.or.kr</t>
  </si>
  <si>
    <t>2007.08.01.</t>
  </si>
  <si>
    <t>서울특별시 구로구 문화재단 설립 및 운영에 관한 조례</t>
  </si>
  <si>
    <t>이성
(구청장)</t>
    <phoneticPr fontId="2" type="noConversion"/>
  </si>
  <si>
    <t>허정숙</t>
  </si>
  <si>
    <t>ㅇ문화시설 운영 : 구로아트밸리 예술극장,구민회관,오류문화센터  꿈나무극장,신도림 오페라하우스,신도림 고리문화철도 959
ㅇ공연, 전시, 문화예술교육 기획 운영
ㅇ상주예술단체 및 구립 예술단 운영
ㅇ생활문화 활성화
ㅇ지역 문화 진흥 및 문화정책 계발</t>
    <phoneticPr fontId="2" type="noConversion"/>
  </si>
  <si>
    <t>1본부 
6팀</t>
    <phoneticPr fontId="2" type="noConversion"/>
  </si>
  <si>
    <t>무상임대
(196.68㎡)</t>
    <phoneticPr fontId="2" type="noConversion"/>
  </si>
  <si>
    <t>마포문화재단</t>
  </si>
  <si>
    <t>서울특별시 마포구 대흥로 20길 28</t>
  </si>
  <si>
    <t>T)02-3274-8500
F)02-3274-8599</t>
  </si>
  <si>
    <t>www.mapoartcenter.or.kr</t>
  </si>
  <si>
    <t>2007.09.12.</t>
  </si>
  <si>
    <t>서울특별시 마포구 문화재단 설립 및 운영에 관한 조례</t>
  </si>
  <si>
    <t>송제용</t>
    <phoneticPr fontId="2" type="noConversion"/>
  </si>
  <si>
    <t>ㅇ마포아트센터 공연장 운영, 공연/전시/축제사업
ㅇ주민 생활문화 동아리 운영 및 청소년 문화예술교육
ㅇ생활체육센터, 문화예술아카데미 운영
ㅇ문화돌봄 예술치유 사업
ㅇ지역 네트워크 구축 및 예술인 활동 지원
ㅇ서울마포음악창작소 운영</t>
    <phoneticPr fontId="10" type="noConversion"/>
  </si>
  <si>
    <t>2본부 8팀</t>
    <phoneticPr fontId="10" type="noConversion"/>
  </si>
  <si>
    <t>무상위탁
(561㎡)</t>
    <phoneticPr fontId="2" type="noConversion"/>
  </si>
  <si>
    <t>강남문화재단</t>
  </si>
  <si>
    <t>서울특별시 강남구 선릉로668 5층 강남문화재단</t>
    <phoneticPr fontId="2" type="noConversion"/>
  </si>
  <si>
    <t>T)02-6712-0546
F)02-3447-0533</t>
    <phoneticPr fontId="2" type="noConversion"/>
  </si>
  <si>
    <t>www.gfac.kr</t>
  </si>
  <si>
    <t>2008.10.30.</t>
  </si>
  <si>
    <t>서울특별시 강남구 문화재단 설립 및 운영에 관한  조례</t>
  </si>
  <si>
    <t>최병식
(주류성출판사 대표)</t>
    <phoneticPr fontId="2" type="noConversion"/>
  </si>
  <si>
    <t>김동욱</t>
    <phoneticPr fontId="2" type="noConversion"/>
  </si>
  <si>
    <t xml:space="preserve">ㅇ예술단체(강남교향악단,강남합창단) 운영
ㅇ문화예술 창작 지원, 동호회 활동지원
ㅇ문화시설(문화센터, 커뮤니티센터, 힐링센터, 구립도서관 등)
ㅇ문화예술 강남구 축제, 공연 사업 등 </t>
    <phoneticPr fontId="2" type="noConversion"/>
  </si>
  <si>
    <t>2본부6팀</t>
    <phoneticPr fontId="2" type="noConversion"/>
  </si>
  <si>
    <t>무상임대
(312㎡)</t>
    <phoneticPr fontId="2" type="noConversion"/>
  </si>
  <si>
    <t>성북문화재단</t>
  </si>
  <si>
    <t>서울특별시 성북구 아리랑로12길 4</t>
  </si>
  <si>
    <t>T)02-2038-4901
F)02-927-9509</t>
  </si>
  <si>
    <t>www.sbculture.or.kr</t>
  </si>
  <si>
    <t>2012.07.31.</t>
  </si>
  <si>
    <t>서울특별시 성북구 문화재단 설립 및 운영에 관한 조례</t>
  </si>
  <si>
    <t>이승로
(구청장)</t>
  </si>
  <si>
    <t>이건왕</t>
    <phoneticPr fontId="10" type="noConversion"/>
  </si>
  <si>
    <t>ㅇ문화정책 개발 및 사업실행
ㅇ문화예술의 창작·보급 및 문화예술활동 지원
ㅇ문화예술의 교육 및 연구
ㅇ문화자원 발굴 및 개발
ㅇ저소득층을 위한 문화프로그램 개발 및 지원
ㅇ도서관운영 및 관리
ㅇ아리랑시네센터 운영 및 영상미디어 사업
ㅇ서울특별시 성북구청장이 지정·위탁하는 사업
ㅇ그 밖에 재단의 설립목적 달성에 필요한 사업</t>
  </si>
  <si>
    <t>3부</t>
    <phoneticPr fontId="2" type="noConversion"/>
  </si>
  <si>
    <t>자체
(588.67㎡)</t>
  </si>
  <si>
    <t>영등포문화재단</t>
  </si>
  <si>
    <t>서울특별시 영등포구 국회대로 596, 구민회관 2층 문화재단 사무실</t>
    <phoneticPr fontId="2" type="noConversion"/>
  </si>
  <si>
    <t>T)02-2629-2200
F)02-2068-9496</t>
    <phoneticPr fontId="10" type="noConversion"/>
  </si>
  <si>
    <t>www.ydpcf.or.kr</t>
  </si>
  <si>
    <t>2012.12.04.</t>
  </si>
  <si>
    <t>서울특별시 영등포문화재단 설립 및 운영에 관한 조례</t>
  </si>
  <si>
    <t>채현일
(구청장)</t>
  </si>
  <si>
    <t>강원재</t>
    <phoneticPr fontId="2" type="noConversion"/>
  </si>
  <si>
    <t>ㅇ지역문화정책 연구 및 사업
ㅇ문화예술 진흥 및 지원 사업
ㅇ문화예술 국내·외 교류사업
ㅇ문화도시 지정추진 사업
ㅇ영등포구민회관(아트홀, 전시장), 술술센터, 창의예술교육센터 운영 관리
ㅇ구립도서관(대림정보문화도서관, 문래정보문화도서관, 선유정보문화도서관운영관리, 여의샛강마을도서관 등) 운영 관리
ㅇ청소년 시설 운영관리 및 문화활동 진흥, 교류사업
ㅇ기타 문화예술진흥을 위하여 서울특별시 영등포구청장이 위탁하는 사업</t>
    <phoneticPr fontId="2" type="noConversion"/>
  </si>
  <si>
    <t>4팀</t>
    <phoneticPr fontId="2" type="noConversion"/>
  </si>
  <si>
    <t>무상임대
(396㎡)</t>
    <phoneticPr fontId="2" type="noConversion"/>
  </si>
  <si>
    <t>종로문화재단</t>
  </si>
  <si>
    <t>서울특별시 종로구 새문안로3길 3 6층(내일신문)</t>
    <phoneticPr fontId="2" type="noConversion"/>
  </si>
  <si>
    <t>T)02-6203-1155
F)02-6499-0371</t>
    <phoneticPr fontId="2" type="noConversion"/>
  </si>
  <si>
    <t>www.jfac.or.kr</t>
  </si>
  <si>
    <t>2013.09.17.</t>
  </si>
  <si>
    <t>서울특별시 종로구 종로문화재단 설립 및 운영 조례</t>
  </si>
  <si>
    <t>권희석
(하나투어 부회장)</t>
  </si>
  <si>
    <t>윤영민</t>
    <phoneticPr fontId="2" type="noConversion"/>
  </si>
  <si>
    <t>ㅇ문화시설 운영 및 관리
ㅇ구립문화예술단체 운영
ㅇ문화예술 진흥을 위하여 구청장이 위탁하는 사업 
ㅇ문화예술 진흥을 위한 정책개발 및 교류
ㅇ그 밖에 재단의 설립목적 달성에 필요한 사업</t>
    <phoneticPr fontId="10" type="noConversion"/>
  </si>
  <si>
    <t>임대
(570.18㎡)</t>
    <phoneticPr fontId="2" type="noConversion"/>
  </si>
  <si>
    <t>서초문화재단</t>
  </si>
  <si>
    <t>서울특별시 서초구 사평대로 55 심산기념문화센터내 1층</t>
    <phoneticPr fontId="10" type="noConversion"/>
  </si>
  <si>
    <t>T)02-3477-2650
F)02-3476-5678</t>
  </si>
  <si>
    <t>www.seochocf.or.kr</t>
  </si>
  <si>
    <t>2015.05.08.</t>
  </si>
  <si>
    <t>서울특별시 서초구 서초문화재단 설립 및 운영에 관한 조례</t>
  </si>
  <si>
    <t>권경상</t>
  </si>
  <si>
    <t>박동호</t>
  </si>
  <si>
    <t>ㅇ문화예술진흥을 위한 사업의 개발, 추진 및 지원
ㅇ문화예술관련 정책 개발 지원과 자문
ㅇ문화예술 전문인력의 양성 및 지원
ㅇ지역 문화예술단체 지원 및 활성화 사업 추진
ㅇ지역 문화협력 및 연계, 교류에 관한 업무
ㅇ문화예술진흥을 위하여 구청장이 위탁하는 시설 및 사업
ㅇ그 밖에 지역 문화 진흥을 위하여 필요하다고 인정하는 사업</t>
    <phoneticPr fontId="10" type="noConversion"/>
  </si>
  <si>
    <t>4팀 3관 4분관</t>
  </si>
  <si>
    <t>자체
(110㎡)</t>
    <phoneticPr fontId="10" type="noConversion"/>
  </si>
  <si>
    <t>성동문화재단</t>
    <phoneticPr fontId="2" type="noConversion"/>
  </si>
  <si>
    <t>서울특별시 성동구 고산자로 10길9</t>
    <phoneticPr fontId="10" type="noConversion"/>
  </si>
  <si>
    <t>T)02-2204-7500
F)02-2299-6449</t>
    <phoneticPr fontId="2" type="noConversion"/>
  </si>
  <si>
    <t>2015.06.17.</t>
  </si>
  <si>
    <t>서울특별시 성동구 성동문화재단 설립 및 운영에 관한 조례</t>
  </si>
  <si>
    <t>정원오
(구청장)</t>
  </si>
  <si>
    <t>윤광식</t>
    <phoneticPr fontId="10" type="noConversion"/>
  </si>
  <si>
    <t>ㅇ문화시설(성동문화회관, 성수문화복지회관,
구립도서관 등) 운영 및 관리
ㅇ구민대학 및 구립 예술단체 운영
ㅇ지역문화 관련 정책개발 지원과 자문
ㅇ지역문화전문인력의 양성 및 지원
ㅇ지역문화예술단체 지원 및 활성화 사업 추진
ㅇ지역문화 협력 및 연계 교류에 관한 업무
ㅇ지역문화진흥을 위하여 구청장이 위탁하는 사업
ㅇ청소년활동 진흥, 청소년복지·보호·상담에 관한 업무
ㅇ그 밖에 재단의 설립목적을 달성하기 위하여
주무관청의 사전 승인을 받은 사업</t>
    <phoneticPr fontId="2" type="noConversion"/>
  </si>
  <si>
    <t>1실 2본부 6팀</t>
    <phoneticPr fontId="2" type="noConversion"/>
  </si>
  <si>
    <t>무상임대
(511㎡)</t>
    <phoneticPr fontId="2" type="noConversion"/>
  </si>
  <si>
    <t>광진문화재단</t>
  </si>
  <si>
    <t>서울특별시 광진구 능동로 76 나루아트센터 내</t>
    <phoneticPr fontId="10" type="noConversion"/>
  </si>
  <si>
    <t>T)02-2049-4700 
F)02-2201-4800</t>
    <phoneticPr fontId="10" type="noConversion"/>
  </si>
  <si>
    <t>2015.10.22.</t>
    <phoneticPr fontId="10" type="noConversion"/>
  </si>
  <si>
    <t xml:space="preserve">서울특별시 광진문화재단 설립 및 운영에 관한 조례 </t>
  </si>
  <si>
    <t>김선갑
(구청장)</t>
  </si>
  <si>
    <t>김경남
(사장)</t>
  </si>
  <si>
    <t>ㅇ 나루아트센터 공연예술 진흥과 작품전시
활동 및 보급
ㅇ 문화예술단체 활성화 지원
ㅇ 문화예술 진흥을 위한 사업 개발 및 교류
ㅇ 문화예술 진흥을 위하여 서울특별시 광진
구청장이 위탁하는 사업
ㅇ 그밖에 재단 설립목적 달성에 필요한 사업</t>
    <phoneticPr fontId="2" type="noConversion"/>
  </si>
  <si>
    <t>3팀</t>
  </si>
  <si>
    <t>114㎡</t>
  </si>
  <si>
    <t>강북문화재단</t>
  </si>
  <si>
    <t>서울특별시 강북구 삼각산로 85 강북문화예술회관 3층 강북문화재단</t>
    <phoneticPr fontId="2" type="noConversion"/>
  </si>
  <si>
    <t>T)02-994-8456
F)0507-0333-0363</t>
    <phoneticPr fontId="2" type="noConversion"/>
  </si>
  <si>
    <t>www.gbcf.or.kr</t>
  </si>
  <si>
    <t>2017.03.08.</t>
  </si>
  <si>
    <t>서울특별시 강북구 문화재단 설립 및 운영에 관한  조례</t>
  </si>
  <si>
    <t>김삼봉</t>
    <phoneticPr fontId="10" type="noConversion"/>
  </si>
  <si>
    <t>강대형</t>
  </si>
  <si>
    <t>ㅇ 기획공연, 기획전시
ㅇ 찾아가는 문화공연
ㅇ 어린이문화예술프로그램, 강북문화제
ㅇ 구립예술단체(5단체) 운영 및 지원
ㅇ 지역문화예술 공모사업
외부사업)
ㅇ 지역문화진흥사업(N개의 서울)
ㅇ 자치구 예술교육 기반조성 지원사업
ㅇ 자치구 생활문화 활성화 지원사업
ㅇ 도시문화 LAB IN 지원사업
ㅇ 자치구 문화예술 콘텐츠 특성화사업</t>
    <phoneticPr fontId="2" type="noConversion"/>
  </si>
  <si>
    <t>2팀</t>
    <phoneticPr fontId="2" type="noConversion"/>
  </si>
  <si>
    <t>임대
(103.7㎡)</t>
  </si>
  <si>
    <t>도봉문화재단</t>
  </si>
  <si>
    <t>서울특별시 도봉구 노해로63길 43, 305호(도봉구행정지원센터, 창동)</t>
    <phoneticPr fontId="10" type="noConversion"/>
  </si>
  <si>
    <t>T)02-908-2900
 F)02-908-3400</t>
  </si>
  <si>
    <t>www.dbfac.or.kr</t>
  </si>
  <si>
    <t>2017.03.27.</t>
  </si>
  <si>
    <t>서울특별시 도봉구 문화재단 설립 및 운영에 관한  조례</t>
    <phoneticPr fontId="2" type="noConversion"/>
  </si>
  <si>
    <t>이동진
(구청장)</t>
  </si>
  <si>
    <t>김용현</t>
    <phoneticPr fontId="2" type="noConversion"/>
  </si>
  <si>
    <t xml:space="preserve">ㅇ문화정책의 개발 및 수립
ㅇ문화시설의 운영 및 관리
ㅇ문화예술단체 활성화 지원
ㅇ문화예술단체 운영 및 지역축제 개최
ㅇ문화예술 인재발굴 및 육성
ㅇ문화예술의 창작·보급 및 교육·연구
ㅇ문화예술진흥을 위한 사업개발 및 교류
ㅇ문화예술진흥을 위하여 구청장이 위탁하거나 대행하게 하는 사업 </t>
    <phoneticPr fontId="10" type="noConversion"/>
  </si>
  <si>
    <t>2본부5팀
6관</t>
    <phoneticPr fontId="2" type="noConversion"/>
  </si>
  <si>
    <t>임대
(235.47㎡)</t>
    <phoneticPr fontId="2" type="noConversion"/>
  </si>
  <si>
    <t>은평문화재단</t>
  </si>
  <si>
    <t>서울특별시 은평구 녹번로 16(녹번동), 은평문화예술회관 1,2층 은평문화재단</t>
    <phoneticPr fontId="2" type="noConversion"/>
  </si>
  <si>
    <t>T)02-351-3736
F)02-351-3332</t>
  </si>
  <si>
    <t>www.efac.or.kr</t>
  </si>
  <si>
    <t>2017.06.05.</t>
  </si>
  <si>
    <t xml:space="preserve">서울특별시 은평구 은평문화재단 설립 및 운영에 관한 조례 </t>
  </si>
  <si>
    <t>김미경
(구청장)</t>
  </si>
  <si>
    <t>양재호</t>
    <phoneticPr fontId="2" type="noConversion"/>
  </si>
  <si>
    <t>ㅇ 지역 문화예술, 생활문화예술 활성화 사업
ㅇ 지역특성화 문화예술교육 사업
ㅇ 문화다양성 인식 확산 사업
ㅇ 지역축제 기획 및 운영
ㅇ 지역특성화 공연, 시각예술 확산 전시 기획 및 운영
ㅇ 전문예술가/단체 육성, 지원사업
ㅇ 지역문화정책 연구개발 사업
ㅇ 문화예술공간(은평문화예술회관, 은평생활문화센터 등) 운영</t>
    <phoneticPr fontId="2" type="noConversion"/>
  </si>
  <si>
    <t>1소3팀</t>
    <phoneticPr fontId="2" type="noConversion"/>
  </si>
  <si>
    <t>9,151㎡</t>
    <phoneticPr fontId="2" type="noConversion"/>
  </si>
  <si>
    <t>서울특별시 금천구 시흥대로 73길 67 금천엠타워 10층 1007호 금천문화재단</t>
    <phoneticPr fontId="10" type="noConversion"/>
  </si>
  <si>
    <t>T)02-809-8240
 F)02-809-8239</t>
  </si>
  <si>
    <t>www.gcfac.or.kr</t>
    <phoneticPr fontId="10" type="noConversion"/>
  </si>
  <si>
    <t>2017.06.25.</t>
    <phoneticPr fontId="10" type="noConversion"/>
  </si>
  <si>
    <t xml:space="preserve">서울특별시 금천문화재단 설립 및 운영에 관한 조례 </t>
  </si>
  <si>
    <t>김두성</t>
    <phoneticPr fontId="10" type="noConversion"/>
  </si>
  <si>
    <t>오진이</t>
    <phoneticPr fontId="10" type="noConversion"/>
  </si>
  <si>
    <t>ㅇ문화예술시설의 운영관리 (금나래아트홀, 갤러리 및구립도서관(4개소) 운영관리)
ㅇ지역특성 문화예술정책의 개발 및 수립
ㅇ문화예술진흥을 위한 교류 및 문화예술 창작·보급
ㅇ문화예술 진흥을 위하여 서울특별시 금천구청장이  위탁 및 지정하는 사업
ㅇ문화예술 진흥을 위한 통신판매업
ㅇ그밖에 재단의 설립목적 달성에 필요한 사업</t>
    <phoneticPr fontId="10" type="noConversion"/>
  </si>
  <si>
    <t>4팀</t>
    <phoneticPr fontId="10" type="noConversion"/>
  </si>
  <si>
    <t>무상임대
(112.4㎡)</t>
  </si>
  <si>
    <t>동대문문화재단</t>
    <phoneticPr fontId="2" type="noConversion"/>
  </si>
  <si>
    <t>서울특별시 동대문구 무학로 44길 38(선농단역사문화관)</t>
    <phoneticPr fontId="2" type="noConversion"/>
  </si>
  <si>
    <t xml:space="preserve">T)02-3295-5560 </t>
    <phoneticPr fontId="2" type="noConversion"/>
  </si>
  <si>
    <t>www.ddmac.or.kr</t>
    <phoneticPr fontId="2" type="noConversion"/>
  </si>
  <si>
    <t>2018.05.01.</t>
    <phoneticPr fontId="2" type="noConversion"/>
  </si>
  <si>
    <t>서울특별시 동대문문화재단 설립 및 운영에 관한 조례</t>
    <phoneticPr fontId="2" type="noConversion"/>
  </si>
  <si>
    <t>유덕열
(구청장)</t>
    <phoneticPr fontId="2" type="noConversion"/>
  </si>
  <si>
    <t>구본호</t>
    <phoneticPr fontId="2" type="noConversion"/>
  </si>
  <si>
    <t xml:space="preserve">ㅇ지역 문화예술시설 운영 및 관리(도서관 5개소, 선농단역사문화관 운영 관리)
ㅇ지역 문화예술 관련 정책 및 사업의 개발, 추진 및 지원
ㅇ중앙정부 및 대외기관 공모사업 응모 및 지원
ㅇ지역축제 및 문화행사 개발 추진
ㅇ문화예술 진흥을 위한 문화전문인력 양성 및 지원 
</t>
    <phoneticPr fontId="2" type="noConversion"/>
  </si>
  <si>
    <t>1팀</t>
    <phoneticPr fontId="2" type="noConversion"/>
  </si>
  <si>
    <t>무상임대
(182.13㎡)</t>
    <phoneticPr fontId="47" type="noConversion"/>
  </si>
  <si>
    <t>동작문화재단</t>
  </si>
  <si>
    <t>서울특별시 동작구 흑석로93-1</t>
    <phoneticPr fontId="2" type="noConversion"/>
  </si>
  <si>
    <t>T)02-826-9330
F)02-826-9331</t>
  </si>
  <si>
    <t>ww.idfac.or.kr</t>
  </si>
  <si>
    <t>2018.10.25.</t>
    <phoneticPr fontId="10" type="noConversion"/>
  </si>
  <si>
    <t>서울특별시 동작구 문화재단 설립 및 운영에 관한 조례</t>
  </si>
  <si>
    <t>김길연</t>
    <phoneticPr fontId="2" type="noConversion"/>
  </si>
  <si>
    <t>이진호</t>
  </si>
  <si>
    <t>ㅇ 문화예술시설 운영 및 관리
ㅇ 문화예술의 창작.보급 및 교육. 연구
ㅇ 문화예술 관련 정책개발 및 사업실행
ㅇ 생활문화 활성화 사업
ㅇ 지역문화자원 발굴 및 개발, 활용 활성화 사업
ㅇ 문화예술단체 지원 및 활성화 추진
ㅇ 독서문화진흥사업 및 구립도서관 운영</t>
    <phoneticPr fontId="2" type="noConversion"/>
  </si>
  <si>
    <t>무상임대
(229.12㎡)</t>
    <phoneticPr fontId="2" type="noConversion"/>
  </si>
  <si>
    <t>노원문화재단</t>
  </si>
  <si>
    <t>서울특별시 노원구 중계로 181 노원문화예술회관</t>
    <phoneticPr fontId="2" type="noConversion"/>
  </si>
  <si>
    <t>T)02-2289-3400
F)02-935-4659</t>
    <phoneticPr fontId="2" type="noConversion"/>
  </si>
  <si>
    <t>www.nowonarts.kr</t>
    <phoneticPr fontId="2" type="noConversion"/>
  </si>
  <si>
    <t>서울특별시 노원구 문화재단 설립 및 운영에 관한 조례</t>
    <phoneticPr fontId="2" type="noConversion"/>
  </si>
  <si>
    <t>김승국</t>
    <phoneticPr fontId="2" type="noConversion"/>
  </si>
  <si>
    <t>○ 문화예술프로그램 개발 및 운영
○ 지역문화예술단체 네트워크 구축 및 지원
○ 생활문화예술 활성화 사업 및 문화예술동아리 운영·지원
○ 구민생활예술 및 전문예술인 교육사업
○ 지역문화진흥사업 발굴 및 추진
○ 공모사업 운영
○ 지역예술자원 DB 아카이빙 
○ 지역 문화예술 행사 기획 추진 
○ 문화예술회관, 어울림극장 운영 및 관리
○ 문화공연·전시 기획
○ 문화예술단체 지원 및 관리 
○ 도서관운영 및 관리</t>
    <phoneticPr fontId="2" type="noConversion"/>
  </si>
  <si>
    <t>1국 4부 1팀(TF)
※ 노원구립도서관
: 1실 7관</t>
    <phoneticPr fontId="2" type="noConversion"/>
  </si>
  <si>
    <t>무상임대
(774.21 ㎡)</t>
    <phoneticPr fontId="10" type="noConversion"/>
  </si>
  <si>
    <t>관악문화재단</t>
    <phoneticPr fontId="2" type="noConversion"/>
  </si>
  <si>
    <t>서울특별시 관악구 신림로3길 35 (신림동)</t>
    <phoneticPr fontId="2" type="noConversion"/>
  </si>
  <si>
    <t>T)02-828-5700
F)02-828-5810</t>
    <phoneticPr fontId="2" type="noConversion"/>
  </si>
  <si>
    <t>www.gfac.or.kr</t>
    <phoneticPr fontId="2" type="noConversion"/>
  </si>
  <si>
    <t>2019.06.11.</t>
    <phoneticPr fontId="2" type="noConversion"/>
  </si>
  <si>
    <t>서울특별시 관악구 문화재단 설립 및 운영에 관한 조례</t>
    <phoneticPr fontId="2" type="noConversion"/>
  </si>
  <si>
    <t>박정자
(대한민국예술원 회원)</t>
    <phoneticPr fontId="2" type="noConversion"/>
  </si>
  <si>
    <t>차민태</t>
    <phoneticPr fontId="2" type="noConversion"/>
  </si>
  <si>
    <t>ㅇ문화기반시설 운영 및 관리
ㅇ지역문화예술진흥 및 주민문화복지증진
ㅇ지역문화예술진흥 정책 및 사업 개발, 추진 및 지원
ㅇ예술창작지원 및 생활예술 활성화
ㅇ생활문화진흥 및 생활문화활동 지원
ㅇ지역축제 및 문화행사 개발 추진
ㅇ문화예술교육 전문화 및 확대
ㅇ문화매개자 및 기획자 등 지역문화인력양성</t>
    <phoneticPr fontId="2" type="noConversion"/>
  </si>
  <si>
    <t>1센터6팀1TF</t>
    <phoneticPr fontId="2" type="noConversion"/>
  </si>
  <si>
    <t>무상임대(453.55㎡)</t>
    <phoneticPr fontId="2" type="noConversion"/>
  </si>
  <si>
    <t>양천구</t>
    <phoneticPr fontId="2" type="noConversion"/>
  </si>
  <si>
    <t>양천문화재단</t>
    <phoneticPr fontId="2" type="noConversion"/>
  </si>
  <si>
    <t>서울특별시 양천구 목동동로 81, 해누리타운 8층</t>
    <phoneticPr fontId="2" type="noConversion"/>
  </si>
  <si>
    <t>T)02-6289-3000
F)02-6289-3009</t>
    <phoneticPr fontId="2" type="noConversion"/>
  </si>
  <si>
    <t>www.yfac.kr</t>
    <phoneticPr fontId="2" type="noConversion"/>
  </si>
  <si>
    <t>2019.03.27.</t>
    <phoneticPr fontId="2" type="noConversion"/>
  </si>
  <si>
    <t>서울특별시 양천 문화재단 설립 및 운영에 관한 조례</t>
    <phoneticPr fontId="2" type="noConversion"/>
  </si>
  <si>
    <t>김수영
(구청장)</t>
    <phoneticPr fontId="2" type="noConversion"/>
  </si>
  <si>
    <t>송은영</t>
    <phoneticPr fontId="2" type="noConversion"/>
  </si>
  <si>
    <t>3팀</t>
    <phoneticPr fontId="2" type="noConversion"/>
  </si>
  <si>
    <t>임대
(258.7㎡)</t>
    <phoneticPr fontId="2" type="noConversion"/>
  </si>
  <si>
    <t>송파문화재단</t>
    <phoneticPr fontId="2" type="noConversion"/>
  </si>
  <si>
    <t>서울특별시 송파구 백제고분로42길 5 송파여성문화회관 4층</t>
    <phoneticPr fontId="2" type="noConversion"/>
  </si>
  <si>
    <t>T)02-420-0088</t>
    <phoneticPr fontId="2" type="noConversion"/>
  </si>
  <si>
    <t>서울특별시 송파구 문화재단 설립 및 운영 조례</t>
    <phoneticPr fontId="2" type="noConversion"/>
  </si>
  <si>
    <t>박성수
(구청장)</t>
    <phoneticPr fontId="2" type="noConversion"/>
  </si>
  <si>
    <t>김보성</t>
    <phoneticPr fontId="2" type="noConversion"/>
  </si>
  <si>
    <t>ㅇ지역문화예술진흥 및 지원
ㅇ지역문화예술진흥정책 개발 및 연구
ㅇ생활문화진흥
ㅇ예술창작·활동 지원
ㅇ지역주민 문화향유 진흥 및 지원
ㅇ문화인력 양성
ㅇ문화기반시설 운영 및 관리
ㅇ구립도서관 운영사업</t>
    <phoneticPr fontId="2" type="noConversion"/>
  </si>
  <si>
    <t>3팀1사업소</t>
    <phoneticPr fontId="2" type="noConversion"/>
  </si>
  <si>
    <t>자체
(129㎡)</t>
    <phoneticPr fontId="2" type="noConversion"/>
  </si>
  <si>
    <t>서울특별시</t>
    <phoneticPr fontId="2" type="noConversion"/>
  </si>
  <si>
    <t>강동문화재단</t>
    <phoneticPr fontId="2" type="noConversion"/>
  </si>
  <si>
    <t>서울특별시 강동구 동남로 870 강동아트센터</t>
    <phoneticPr fontId="2" type="noConversion"/>
  </si>
  <si>
    <t>T)02-440-0500
F)02-440-0501</t>
    <phoneticPr fontId="2" type="noConversion"/>
  </si>
  <si>
    <t>www.gdfac.or.kr</t>
    <phoneticPr fontId="2" type="noConversion"/>
  </si>
  <si>
    <t>2020.01.01.</t>
    <phoneticPr fontId="2" type="noConversion"/>
  </si>
  <si>
    <t>서울특별시 강동구 문화재단 설립 및 운영에 관한 조례</t>
    <phoneticPr fontId="2" type="noConversion"/>
  </si>
  <si>
    <t>이정훈
(구청장)</t>
    <phoneticPr fontId="2" type="noConversion"/>
  </si>
  <si>
    <t>이제훈</t>
    <phoneticPr fontId="2" type="noConversion"/>
  </si>
  <si>
    <t xml:space="preserve">ㅇ지역 문화예술시설 운영 및 관리
ㅇ지역 문화예술 관련 정책 및 사업의 개발, 추진 및 지원
ㅇ중앙정부 및 대외기관 공모사업 응모 및 지원
ㅇ지역축제 및 문화행사 개발 추진
ㅇ문화예술 진흥을 위한 문화전문인력 양성 및 지원 </t>
    <phoneticPr fontId="2" type="noConversion"/>
  </si>
  <si>
    <t>5팀</t>
    <phoneticPr fontId="2" type="noConversion"/>
  </si>
  <si>
    <t>자체
(275㎡)</t>
    <phoneticPr fontId="2" type="noConversion"/>
  </si>
  <si>
    <t>중랑문화재단</t>
    <phoneticPr fontId="10" type="noConversion"/>
  </si>
  <si>
    <t>서울특별시 중랑구 망우로353 지하 2층 중랑아트센터 중랑문화재단</t>
    <phoneticPr fontId="2" type="noConversion"/>
  </si>
  <si>
    <t>T)02-3407-6500
F)02-2208-0030</t>
    <phoneticPr fontId="10" type="noConversion"/>
  </si>
  <si>
    <t>https://www.jnfac.or.kr</t>
    <phoneticPr fontId="10" type="noConversion"/>
  </si>
  <si>
    <t>2020.06.26.</t>
    <phoneticPr fontId="10" type="noConversion"/>
  </si>
  <si>
    <t>서울특별시 중랑문화재단 설립 및 운영에 관한 조례</t>
    <phoneticPr fontId="10" type="noConversion"/>
  </si>
  <si>
    <t>표재순</t>
    <phoneticPr fontId="10" type="noConversion"/>
  </si>
  <si>
    <t>유경애</t>
    <phoneticPr fontId="10" type="noConversion"/>
  </si>
  <si>
    <t>ㅇ 지역문화예술 진흥을 위한 정책 및 사업의 개발, 추진
ㅇ 문화예술 인력, 시설의 관리 및 운영
ㅇ 문화예술 축제, 공연 및 전시 사업
ㅇ 그 밖에 문화예술진흥을 위하여 구청장이 위탁하는 사업</t>
    <phoneticPr fontId="10" type="noConversion"/>
  </si>
  <si>
    <t>1본부 4팀</t>
    <phoneticPr fontId="10" type="noConversion"/>
  </si>
  <si>
    <t xml:space="preserve">무상임대
(13293.25㎡) </t>
    <phoneticPr fontId="10" type="noConversion"/>
  </si>
  <si>
    <t>부천문화재단</t>
  </si>
  <si>
    <t>경기도 부천시 원미구 장말로 107 복사골문화센터</t>
    <phoneticPr fontId="10" type="noConversion"/>
  </si>
  <si>
    <t>T)032-320-6300
F)032-320-6929</t>
    <phoneticPr fontId="2" type="noConversion"/>
  </si>
  <si>
    <t>2001.09.27.</t>
  </si>
  <si>
    <t>부천문화재단 설립 및 운영조례</t>
  </si>
  <si>
    <t>홍승찬
(부천문화재단 이사장)</t>
  </si>
  <si>
    <t>정해분
(직무대행)</t>
    <phoneticPr fontId="2" type="noConversion"/>
  </si>
  <si>
    <t>ㅇ부천시 복사골문화센터 및 부천시시민회관의 운영 및 관리
ㅇ문화예술진흥을 위한 정책개발지원과 자문
ㅇ시민 문화예술 교육 및 활동 지원
ㅇ지역문화전문인력의 양성 및 지원
ㅇ지역문화예술단체 지원 및 활성화사업 추진
ㅇ지역문화 협력 및 연계 교류에 관한 업무 등
ㅇ시민 생활문화 진흥 및 활성화 사업
ㅇ문화예술진흥을 위하여 부천시장이 위탁하는 사업과
문화시설의 운영 및 관리</t>
    <phoneticPr fontId="10" type="noConversion"/>
  </si>
  <si>
    <t>3본부 1감사관 
7부 2센터
2위탁기관</t>
    <phoneticPr fontId="2" type="noConversion"/>
  </si>
  <si>
    <t>무상임대
(675.79㎡, 
본청 기준)</t>
    <phoneticPr fontId="10" type="noConversion"/>
  </si>
  <si>
    <t xml:space="preserve">경기도 고양시 덕양구 어울림로 33 고양어울림누리 </t>
    <phoneticPr fontId="2" type="noConversion"/>
  </si>
  <si>
    <t>T)1577-7766
F)031-960-9717</t>
    <phoneticPr fontId="2" type="noConversion"/>
  </si>
  <si>
    <t>2004.01.15.</t>
  </si>
  <si>
    <t>고양시 문화재단 설립 및 운영에 관한 조례</t>
  </si>
  <si>
    <t>이재준
(고양시장)</t>
    <phoneticPr fontId="10" type="noConversion"/>
  </si>
  <si>
    <t>정재왈</t>
    <phoneticPr fontId="2" type="noConversion"/>
  </si>
  <si>
    <t>ㅇ 고양어울림누리 내 문화시설의 관리 및 운영
ㅇ 고양아람누리의 관리 및 운영
ㅇ 문화예술과 전통문화의 창작,보급,진흥활동 및 지원
ㅇ 문화예술 관계 자료의 수집,관리,보급 및 조사,연구
ㅇ 문화예술진흥을 위하여 시장이 위탁하는 사업
ㅇ 문화예술진흥을 위한 정책개발 지원 및 정책사업 시행
ㅇ 고양문화재단의 설립목적 달성을 위하여 필요한 사업</t>
    <phoneticPr fontId="10" type="noConversion"/>
  </si>
  <si>
    <t>1처 2본부 10팀</t>
    <phoneticPr fontId="2" type="noConversion"/>
  </si>
  <si>
    <t>자체
(어울림누리 43,744.34㎡
아람누리 
50,636.64㎡)</t>
  </si>
  <si>
    <t>성남문화재단</t>
  </si>
  <si>
    <t>경기도 성남시 분당구 성남대로 808(야탑동 757)</t>
  </si>
  <si>
    <t>T)031-783-8000
F)031-783-8180</t>
  </si>
  <si>
    <t>www.snart.or.kr</t>
  </si>
  <si>
    <t>2004.12.01.</t>
  </si>
  <si>
    <t>성남시 문화재단 설립 및 운영에 관한 조례</t>
  </si>
  <si>
    <t>은수미
(시장)</t>
  </si>
  <si>
    <t>노재천</t>
    <phoneticPr fontId="2" type="noConversion"/>
  </si>
  <si>
    <t>ㅇ문화예술의 창작ㆍ보급과 조사연구
ㅇ문화예술의 국내ㆍ외 교류사업
ㅇ문화유산의 보존 및 육성
ㅇ성남아트센터의 운영 및 관리
ㅇ시민회관의 운영 및 관리
ㅇ기타 문화예술진흥 발전을 위하여 성남시장이 위탁하는  사업</t>
    <phoneticPr fontId="10" type="noConversion"/>
  </si>
  <si>
    <t>1실 3국 10부
(임시기구_1센터 4팀)</t>
    <phoneticPr fontId="2" type="noConversion"/>
  </si>
  <si>
    <t>무상임대
(2,419.44㎡)</t>
    <phoneticPr fontId="2" type="noConversion"/>
  </si>
  <si>
    <t>하남문화재단</t>
  </si>
  <si>
    <t>경기도 하남시 신평로 125(덕풍동) 하남문화예술회관</t>
  </si>
  <si>
    <t>T)031-790-7979
F)031-790-7924</t>
  </si>
  <si>
    <t>2006.06.14.</t>
  </si>
  <si>
    <t>하남문화재단 법인 설립 및 운영 지원 조례</t>
  </si>
  <si>
    <t>김상호
(시장)</t>
  </si>
  <si>
    <t>서강석</t>
  </si>
  <si>
    <t>ㅇ문화예술회관의 운영 및 관리
ㅇ박물관 운영 및 관리
ㅇ공연 및 작품전시 활동과 그 보급
ㅇ문화예술의 국내외 교류사업
ㅇ문화예술관계자료의 수집·관리 및 조사연구
ㅇ기타 문화예술진흥발전을 위한 사업</t>
  </si>
  <si>
    <t>6팀</t>
  </si>
  <si>
    <t>자체
(557.86m²)</t>
    <phoneticPr fontId="2" type="noConversion"/>
  </si>
  <si>
    <t>T)031-8015-8100
F)031-8015-8129</t>
  </si>
  <si>
    <t>www.hcf.or.kr</t>
  </si>
  <si>
    <t>2008.08.28.</t>
    <phoneticPr fontId="10" type="noConversion"/>
  </si>
  <si>
    <t>화성시문화재단 설립 및 운영에 관한 조례</t>
  </si>
  <si>
    <t>서철모
(시장)</t>
  </si>
  <si>
    <t>이종원</t>
    <phoneticPr fontId="2" type="noConversion"/>
  </si>
  <si>
    <t xml:space="preserve">ㅇ문화예술의 국내외 교류사업
ㅇ공연예술 진흥 및 작품활동과 보급 및 교육
ㅇ문화예술의 창작지원과 관계자료의 수집, 관리, 보급 및 조사, 연구
ㅇ문화복지시설의 관리 및 운영 
ㅇ그 밖에 재단의 목적달성에 필요한 사항 </t>
    <phoneticPr fontId="2" type="noConversion"/>
  </si>
  <si>
    <t>4본부 1센터 22팀 8관</t>
    <phoneticPr fontId="2" type="noConversion"/>
  </si>
  <si>
    <t>339m²</t>
  </si>
  <si>
    <t>안양문화예술재단</t>
  </si>
  <si>
    <t>경기도 안양시 만안구 문예로36번길 16(안양동)</t>
  </si>
  <si>
    <t>T)031-687-0500
F)031-689-5000</t>
  </si>
  <si>
    <t>www.ayac.or.kr</t>
  </si>
  <si>
    <t>2009.02.26.</t>
  </si>
  <si>
    <t>안양시 안양문화예술재단 설립 및 운영 조례</t>
  </si>
  <si>
    <t>최대호
(시장)</t>
  </si>
  <si>
    <t>박인옥</t>
  </si>
  <si>
    <t>ㅇ지역문화예술 창작 보급 및 예술활동 지원
ㅇ안양아트센터, 평촌아트홀, 안양파빌리온 운영 및 관리
ㅇ문화예술 관계 자료의 수집,관리,보급과 조사연구
ㅇ시민축제 운영 및 관리
ㅇ김중업건축박물관 운영
ㅇ안양공공예술프로젝트 수립 및 시행
ㅇ공공예술작품의 설치 및 관리
ㅇ안양박물관 운영 및 관리
ㅇ안양예술인센터 운영 및 관리
ㅇ문화예술 진흥 및 재단의 목적달성을 위하여 안양시장이 위탁하는 사업
ㅇ그 밖에 문화예술진흥을 위한 이사회 의결을 득한 사업</t>
    <phoneticPr fontId="2" type="noConversion"/>
  </si>
  <si>
    <t>1실 1관 2본부 6부</t>
    <phoneticPr fontId="2" type="noConversion"/>
  </si>
  <si>
    <t>719.3㎡</t>
  </si>
  <si>
    <t>용인문화재단</t>
  </si>
  <si>
    <t>경기도 용인시 수지구 포은대로 499</t>
  </si>
  <si>
    <t>T)031-260-3300
F)031-260-3399</t>
    <phoneticPr fontId="2" type="noConversion"/>
  </si>
  <si>
    <t>www.yicf.or.kr</t>
    <phoneticPr fontId="2" type="noConversion"/>
  </si>
  <si>
    <t>2011.07.20.</t>
  </si>
  <si>
    <t>용인문화재단 설립 및 운영에 관한 조례</t>
    <phoneticPr fontId="2" type="noConversion"/>
  </si>
  <si>
    <t>백군기
(용인시장)</t>
    <phoneticPr fontId="2" type="noConversion"/>
  </si>
  <si>
    <t>정길배</t>
    <phoneticPr fontId="2" type="noConversion"/>
  </si>
  <si>
    <t>ㅇ 시에서 설립한 문화예술시설의 운영 및 관리
ㅇ 시립예술단 설치 및 운영·관리
ㅇ 지역문화예술 창작ㆍ보급 및 예술활동 지원
ㅇ 문화예술진흥을 위한 정책개발 및 정책사업 시행
ㅇ 문화예술 관계 자료의 수집ㆍ관리, 보급과 조사연구
ㅇ 시민축제 기획 및 운영
ㅇ 재단의 설립목적 달성을 위하여 필요한 사업</t>
    <phoneticPr fontId="47" type="noConversion"/>
  </si>
  <si>
    <t>2본부 1센터 1예술단 11팀</t>
    <phoneticPr fontId="10" type="noConversion"/>
  </si>
  <si>
    <t>자체
(1085.7㎡)</t>
    <phoneticPr fontId="10" type="noConversion"/>
  </si>
  <si>
    <t>수원문화재단</t>
    <phoneticPr fontId="2" type="noConversion"/>
  </si>
  <si>
    <t>경기도 수원시 팔달구  행궁로 11 (남창동 14) 수원문화재단</t>
    <phoneticPr fontId="10" type="noConversion"/>
  </si>
  <si>
    <t>T)031-290-3500
F)031-290-3520</t>
    <phoneticPr fontId="2" type="noConversion"/>
  </si>
  <si>
    <t>www.swcf.or.kr</t>
  </si>
  <si>
    <t>2011.12.07.</t>
  </si>
  <si>
    <t>재단법인 수원문화재단 설립 및 운영 조례</t>
  </si>
  <si>
    <t>염태영
(수원시장)</t>
  </si>
  <si>
    <t>길영배</t>
    <phoneticPr fontId="10" type="noConversion"/>
  </si>
  <si>
    <t>ㅇ문화예술의 창작, 보급 및 문화예술 활동의 지원
ㅇ문화예술, 관광 진흥을 위한 정책개발 지원의 사업시행
ㅇ수원화성 시설, 문화공간의 운영관리 및 수익사업
ㅇ관광활성화를 위한 공연, 관광안내 콘텐츠 개발
ㅇ문화예술단체의 활동 지원 및 국내, 외 문화예술 교류
ㅇ전통문화예술의 전승과 문화유산 발굴보존
ㅇ수원SK아트리움 운영 및 공연사업</t>
    <phoneticPr fontId="10" type="noConversion"/>
  </si>
  <si>
    <t>2국 7부 21팀</t>
    <phoneticPr fontId="2" type="noConversion"/>
  </si>
  <si>
    <t>무상임대
(2,724.01㎡)</t>
    <phoneticPr fontId="2" type="noConversion"/>
  </si>
  <si>
    <t>오산문화재단</t>
    <phoneticPr fontId="10" type="noConversion"/>
  </si>
  <si>
    <t>T)031-379-9900
F)031-379-9919</t>
  </si>
  <si>
    <t>www.osan.go.kr/arts</t>
    <phoneticPr fontId="10" type="noConversion"/>
  </si>
  <si>
    <t>2012.07.13.</t>
  </si>
  <si>
    <t>오산문화재단 설립 및 운영 조례</t>
  </si>
  <si>
    <t>조영우
(이사장)</t>
    <phoneticPr fontId="2" type="noConversion"/>
  </si>
  <si>
    <t>조요한</t>
    <phoneticPr fontId="2" type="noConversion"/>
  </si>
  <si>
    <t>ㅇ문화예술회관 등 문화시설의 관리 및 운영
ㅇ문화예술의 창작·보급 및 문화예술 활동의 지원
ㅇ문화예술 진흥을 위한 정책개발 지원 및 정책사업 시행
ㅇ문화예술 관계 자료의 수집·관리 및 조사연구
ㅇ문화축제 기획 및 운영
ㅇ문화예술 관련 교육사업의 지원
ㅇ오산장터의 문화예술관련 사업 및 운영
ㅇ문화예술 진흥을 위하여 오산시장이 위탁 또는 대행 사업</t>
    <phoneticPr fontId="10" type="noConversion"/>
  </si>
  <si>
    <t>6개팀</t>
    <phoneticPr fontId="10" type="noConversion"/>
  </si>
  <si>
    <t>자체
(895㎡)</t>
    <phoneticPr fontId="10" type="noConversion"/>
  </si>
  <si>
    <t>안산문화재단</t>
  </si>
  <si>
    <t>경기도 안산시 단원구 화랑로 312 안산문화예술의전당</t>
  </si>
  <si>
    <t>T)080-481-4000
F)031-481-4019</t>
  </si>
  <si>
    <t>www.ansanart.com</t>
  </si>
  <si>
    <t>2013.01.02.</t>
  </si>
  <si>
    <t>안산시 안산문화재단 설립 및 운영조례</t>
  </si>
  <si>
    <t>윤화섭 
(시장)</t>
  </si>
  <si>
    <t>김미화</t>
    <phoneticPr fontId="2" type="noConversion"/>
  </si>
  <si>
    <t>ㅇ지역문화예술증진사업
ㅇ안산문화예술의전당 운영                                     
ㅇ창작 및 제작 지원 사업                                                                                    
ㅇ공연사업                                                          
ㅇ단원미술관, 화랑전시관 전시사업                         
ㅇ예술 아카데미 교육사업                                      
ㅇ안산국제거리극축제,여르미오 축제사업</t>
    <phoneticPr fontId="2" type="noConversion"/>
  </si>
  <si>
    <t>2본부장 6부</t>
    <phoneticPr fontId="2" type="noConversion"/>
  </si>
  <si>
    <t>자체
(630㎡)</t>
    <phoneticPr fontId="2" type="noConversion"/>
  </si>
  <si>
    <t>군포문화재단</t>
  </si>
  <si>
    <t>경기도 군포시 고산로 599(산본동)</t>
  </si>
  <si>
    <t>T)031-390-3571
F)031-395-3585</t>
    <phoneticPr fontId="10" type="noConversion"/>
  </si>
  <si>
    <t>www.gunpocf.or.kr</t>
  </si>
  <si>
    <t>2013.01.04.</t>
    <phoneticPr fontId="2" type="noConversion"/>
  </si>
  <si>
    <t>군포문화재단 설립 및 운영에 관한 조례</t>
  </si>
  <si>
    <t>한대희
(시장)</t>
  </si>
  <si>
    <t>한우근</t>
  </si>
  <si>
    <t>ㅇ지역문화예술 창작·보급 및 예술 활동 지원 
ㅇ군포문화예술회관, 군포시평생학습원, 수리산상상마을, 군포시생활문화센터 관리 및 운영
ㅇ문화예술, 평생학습 진흥을 위한 정책개발 지원, 국내·외 교류 및 정책사업 시행 
ㅇ문화예술 관계 자료의 수집·관리, 보급과 조사, 교육연구 
ㅇ축제 기획 및 운영 
ㅇ공공예술작품의 설치 및 관리 
ㅇ문화예술, 평생학습 진흥을 위하여 군포시장이 위탁 하는 사업
ㅇ재단의 설립목적 달성을 위하여 필요한 사업</t>
    <phoneticPr fontId="2" type="noConversion"/>
  </si>
  <si>
    <t>3본부 13팀</t>
    <phoneticPr fontId="2" type="noConversion"/>
  </si>
  <si>
    <t>149㎡</t>
  </si>
  <si>
    <t>김포문화재단</t>
  </si>
  <si>
    <t>경기도 김포시 돌문로 26</t>
  </si>
  <si>
    <t>T)031-996-7186
F)031-996-5655</t>
  </si>
  <si>
    <t>www.gcf.or.kr</t>
  </si>
  <si>
    <t>2015.09.03.</t>
  </si>
  <si>
    <t>김포문화재단 설립 및 운영에 관한 조례</t>
  </si>
  <si>
    <t>정하영
(시장)</t>
  </si>
  <si>
    <t>안상용</t>
    <phoneticPr fontId="10" type="noConversion"/>
  </si>
  <si>
    <t>ㅇ문화예술의 창작, 보급 및 문화예술활동의 지원
ㅇ문화예술, 관광진흥을 위한 정책개발 지원 및 사업시행
ㅇ전통문화예술의 전승과 문화유산 발굴, 보존</t>
    <phoneticPr fontId="10" type="noConversion"/>
  </si>
  <si>
    <t>2본부 10팀</t>
    <phoneticPr fontId="10" type="noConversion"/>
  </si>
  <si>
    <t>9,008㎡</t>
  </si>
  <si>
    <t>경기도 광명시 시청로 20 시민회관 2층</t>
    <phoneticPr fontId="10" type="noConversion"/>
  </si>
  <si>
    <t>T)02-2621-8800</t>
    <phoneticPr fontId="10" type="noConversion"/>
  </si>
  <si>
    <t>www.gmcf.or.kr</t>
    <phoneticPr fontId="10" type="noConversion"/>
  </si>
  <si>
    <t>2017.03.24.</t>
    <phoneticPr fontId="10" type="noConversion"/>
  </si>
  <si>
    <t>광명문화재단 설립 및 운영에 관한 조례</t>
    <phoneticPr fontId="10" type="noConversion"/>
  </si>
  <si>
    <t>박승원
(시장)</t>
  </si>
  <si>
    <t>임철빈</t>
  </si>
  <si>
    <t>ㅇ문화예술 창작․보급 및 문화예술 활동 지원
ㅇ문화예술시설(시민회관․오리서원․하안문화의집․광명문화의집․문화예술교육지원센터․기형도문학관, 광명극장 등) 운영 및 관리
ㅇ문화예술 진흥을 위한 정책개발 지원 및 사업시행
ㅇ지역문화 전문 인력의 양성 및 지원</t>
    <phoneticPr fontId="2" type="noConversion"/>
  </si>
  <si>
    <t>1본부 5팀
1문학관</t>
    <phoneticPr fontId="2" type="noConversion"/>
  </si>
  <si>
    <t>무상임대
(193.3㎡)</t>
    <phoneticPr fontId="2" type="noConversion"/>
  </si>
  <si>
    <t>경기도</t>
    <phoneticPr fontId="10" type="noConversion"/>
  </si>
  <si>
    <t>경기도 여주시 강변유원지길 107, 도시안전정보센터 1층 여주세종문화재단</t>
    <phoneticPr fontId="10" type="noConversion"/>
  </si>
  <si>
    <t>T)031-881-9690
F)031-881-0211</t>
    <phoneticPr fontId="10" type="noConversion"/>
  </si>
  <si>
    <t>2017.11.15.</t>
    <phoneticPr fontId="10" type="noConversion"/>
  </si>
  <si>
    <t>여주세종문화재단 설립 및 운영에 관한 조례</t>
    <phoneticPr fontId="10" type="noConversion"/>
  </si>
  <si>
    <t>김진오
(여주세종문화재단 이사장)</t>
    <phoneticPr fontId="2" type="noConversion"/>
  </si>
  <si>
    <t>ㅇ지역문화진흥을 위한 사업의 개발, 추진 및 지원
ㅇ지역문화 관련 정책 개발 지원과 자문  
ㅇ지역문화 전문인력의 양성 및 지원  
ㅇ지역문화예술단체 지원 및 활성화 사업 추진  
ㅇ지역문화 협력 및 연계·교류에 관한 업무 등</t>
    <phoneticPr fontId="10" type="noConversion"/>
  </si>
  <si>
    <t>1사무국3팀</t>
    <phoneticPr fontId="10" type="noConversion"/>
  </si>
  <si>
    <t>무상임대
(200㎡)</t>
    <phoneticPr fontId="10" type="noConversion"/>
  </si>
  <si>
    <t>의정부문화재단</t>
    <phoneticPr fontId="2" type="noConversion"/>
  </si>
  <si>
    <t>T)031-828-5841
F)031-828-5809</t>
    <phoneticPr fontId="10" type="noConversion"/>
  </si>
  <si>
    <t>2007.05.29.</t>
    <phoneticPr fontId="10" type="noConversion"/>
  </si>
  <si>
    <t>의정부시 재단법인 의정부문화재단 설립 및 운영조례</t>
    <phoneticPr fontId="10" type="noConversion"/>
  </si>
  <si>
    <t>안병용
(시장)</t>
  </si>
  <si>
    <t>손경식</t>
    <phoneticPr fontId="2" type="noConversion"/>
  </si>
  <si>
    <t>ㅇ법인의 운영
ㅇ공연예술진흥 및 작품전시 활동과 그 보급
ㅇ문화예술 관계 자료의 수집ㆍ관리, 보급 및 조사ㆍ연구
ㅇ문화예술의 국내ㆍ외 교류사업
ㅇ기타 문화예술진흥을 위하여 시장이 위탁하는 사업</t>
    <phoneticPr fontId="2" type="noConversion"/>
  </si>
  <si>
    <t>2본부5부,
문화도시
추진지원단</t>
    <phoneticPr fontId="2" type="noConversion"/>
  </si>
  <si>
    <t>자체
( 497.24㎡)</t>
    <phoneticPr fontId="2" type="noConversion"/>
  </si>
  <si>
    <t>과천문화재단</t>
    <phoneticPr fontId="2" type="noConversion"/>
  </si>
  <si>
    <t>경기도 과천시 통영로 5 2층 과천문화재단</t>
    <phoneticPr fontId="10" type="noConversion"/>
  </si>
  <si>
    <t>T)02-2009-9700
F)02-2009-9797</t>
    <phoneticPr fontId="10" type="noConversion"/>
  </si>
  <si>
    <t>2020.07.09.</t>
    <phoneticPr fontId="10" type="noConversion"/>
  </si>
  <si>
    <t>과천문화재단 설립 및 운영에 관한 조례</t>
    <phoneticPr fontId="10" type="noConversion"/>
  </si>
  <si>
    <t>김종천
(시장)</t>
    <phoneticPr fontId="10" type="noConversion"/>
  </si>
  <si>
    <t>박성택</t>
    <phoneticPr fontId="10" type="noConversion"/>
  </si>
  <si>
    <t>ㅇ 지역문화진흥을 위한 사업의 개발, 추진 및 지원
ㅇ 지역문화 관련 정책개발 지원과 자문
ㅇ 생활문화진흥 및 활성화 사업
ㅇ 지역문화 협력 및 연계교류에 관한 업무
ㅇ 지역문화예술인 지원 및 활성화 사업
ㅇ 지역문화전문인력의 양성 및 지원
ㅇ 시가 설립한 문화기반시설의 운영·관리
ㅇ 문화진흥 및 발전을 위하여 과천시장이 위탁하는 사업
ㅇ 문화진흥 및 발전을 위하여 과천시민이 필요로 하는 사업
ㅇ 그 밖에 재단의 목적달성에 필요한 사업</t>
    <phoneticPr fontId="10" type="noConversion"/>
  </si>
  <si>
    <t>무상임대
(211.70㎡)</t>
    <phoneticPr fontId="10" type="noConversion"/>
  </si>
  <si>
    <t>광주시문화재단</t>
    <phoneticPr fontId="2" type="noConversion"/>
  </si>
  <si>
    <t>경기도 광주시 회안대로891 남한산성아트홀 2층 광주시문화재단</t>
    <phoneticPr fontId="10" type="noConversion"/>
  </si>
  <si>
    <t>T)031-762-8611
F)032-762-8622</t>
    <phoneticPr fontId="10" type="noConversion"/>
  </si>
  <si>
    <t>2020.11.18.</t>
    <phoneticPr fontId="10" type="noConversion"/>
  </si>
  <si>
    <t>광주시문화재단 설립 및 운영에 관한 조례</t>
    <phoneticPr fontId="10" type="noConversion"/>
  </si>
  <si>
    <t>신동헌
(광주시장)</t>
    <phoneticPr fontId="10" type="noConversion"/>
  </si>
  <si>
    <t>오세영</t>
    <phoneticPr fontId="10" type="noConversion"/>
  </si>
  <si>
    <t>ㅇ 문화예술과 전통문화의 창작·보급·진흥활동 및 지원
ㅇ 남한산성아트홀 ·문예회관·생활문화센터 관리 및 운영
ㅇ 문화예술 관계 자료의 수집·관리·보급 및 조사·교육연구
ㅇ 문화예술 진흥·지역문화 진흥 및 독서문화 진흥을
위한 정책개발 지원 및 사업 시행
ㅇ 문화예술단체·예술인 육성 지원 및 국내·외 문화예술 교류
ㅇ 축제·공연 기획 및 운영
ㅇ 역사·문화유산의 보존·관리 및 육성
ㅇ 지역문화 전문 인력의 양성 및 지원
ㅇ 문화예술 진흥 및 지역문화 진흥을 위하여
광주시장이 위탁하는 사업 등</t>
    <phoneticPr fontId="10" type="noConversion"/>
  </si>
  <si>
    <t>1사무국 5팀</t>
    <phoneticPr fontId="10" type="noConversion"/>
  </si>
  <si>
    <t>무상임대
(210㎡)</t>
    <phoneticPr fontId="10" type="noConversion"/>
  </si>
  <si>
    <t>구리문화재단</t>
    <phoneticPr fontId="2" type="noConversion"/>
  </si>
  <si>
    <t>경기도 구리시 아차산로453 구리아트홀 구리문화재단</t>
    <phoneticPr fontId="10" type="noConversion"/>
  </si>
  <si>
    <t>T)031-580-7900~1
F)0507-0308-4427</t>
    <phoneticPr fontId="10" type="noConversion"/>
  </si>
  <si>
    <t>2020.07.01.</t>
    <phoneticPr fontId="10" type="noConversion"/>
  </si>
  <si>
    <t>구리문화재단 설립 및 운영에 관한 조례</t>
    <phoneticPr fontId="10" type="noConversion"/>
  </si>
  <si>
    <t>안승남
(시장)</t>
    <phoneticPr fontId="10" type="noConversion"/>
  </si>
  <si>
    <t>조영숙</t>
    <phoneticPr fontId="10" type="noConversion"/>
  </si>
  <si>
    <t>ㅇ 구리아트홀의 운영 및 관리
ㅇ 문화예술진흥을 위한 정책개발 및 사업시행
ㅇ 지역문화예술인 지원 및 활성화 사업
ㅇ 시민 문화예술 교육 및 활동 지원
ㅇ 문화예술 축제 및 행사의 기획과 운영 외</t>
    <phoneticPr fontId="10" type="noConversion"/>
  </si>
  <si>
    <t>3팀</t>
    <phoneticPr fontId="10" type="noConversion"/>
  </si>
  <si>
    <t>자체
( 233.78㎡)</t>
    <phoneticPr fontId="10" type="noConversion"/>
  </si>
  <si>
    <t>양평시</t>
    <phoneticPr fontId="10" type="noConversion"/>
  </si>
  <si>
    <t>양평문화재단</t>
    <phoneticPr fontId="2" type="noConversion"/>
  </si>
  <si>
    <t>경기도 양평군 양평읍 문화복지길2 양평문화재단</t>
    <phoneticPr fontId="10" type="noConversion"/>
  </si>
  <si>
    <t>T)031-772-2610
F)031-772-2618</t>
    <phoneticPr fontId="10" type="noConversion"/>
  </si>
  <si>
    <t>http://www.ypcf.or.kr</t>
    <phoneticPr fontId="10" type="noConversion"/>
  </si>
  <si>
    <t>2021.01.04.</t>
    <phoneticPr fontId="10" type="noConversion"/>
  </si>
  <si>
    <t>양평문화재단 설립 및 운영 조례</t>
    <phoneticPr fontId="10" type="noConversion"/>
  </si>
  <si>
    <t>양원모
(이사장)</t>
    <phoneticPr fontId="10" type="noConversion"/>
  </si>
  <si>
    <t>ㅇ 지역문화진흥을 위한 사업의 개발, 추진 및 지원
ㅇ 지역문화 관련 정책 개발 지원과 자문
ㅇ 지역문화 전문인력의 양성 및 지원 
ㅇ 지역문화예술단체 지원 및 활성화 사업추진
ㅇ 지역문화 협력 및 연계, 교류에 관한 업무 
ㅇ 문화예술회관 등 공연시설과 다른 문화시설이 
복합된 종합시설 운영 
ㅇ 예술인 창작활동 지원 및 예술인 작품 공연 전시 시설
운영</t>
    <phoneticPr fontId="10" type="noConversion"/>
  </si>
  <si>
    <t>130.5㎡</t>
    <phoneticPr fontId="10" type="noConversion"/>
  </si>
  <si>
    <t>이천문화재단</t>
  </si>
  <si>
    <t>경기도 이천시 부악로40 이천아트홀 운영동 3층 이천문화재단</t>
    <phoneticPr fontId="10" type="noConversion"/>
  </si>
  <si>
    <t>T)031-632-2200
F)031-633-9732</t>
    <phoneticPr fontId="10" type="noConversion"/>
  </si>
  <si>
    <t>www.artic.or.kr</t>
    <phoneticPr fontId="10" type="noConversion"/>
  </si>
  <si>
    <t>2021.12.02</t>
    <phoneticPr fontId="10" type="noConversion"/>
  </si>
  <si>
    <t>이천문화재단 설립 및 운영에 관한 조례</t>
    <phoneticPr fontId="10" type="noConversion"/>
  </si>
  <si>
    <t>전형구
(이사장)</t>
  </si>
  <si>
    <t>전형구</t>
  </si>
  <si>
    <t>ㅇ이천아트홀, 이천시립박물관, 서희역사관 등 3개의 문화시설 관리와 운영 
ㅇ이천도자기축제, 쌀문화축제, 국제조각심포지엄 등 이천시의 대표 문화축제를 주관
ㅇ지역문화예술 진흥을 위한 정책 개발 지원 및 사업 수행 
ㅇ문화예술의 창작·보급 및 문화예술활동 지원 
ㅇ문화예술의 교육과 서희선양사업 추진등 이천시 문화사업의 전반을 수행</t>
  </si>
  <si>
    <t>1사무국 4팀</t>
  </si>
  <si>
    <t>자체
(500㎡, 
본청 기준)</t>
  </si>
  <si>
    <t>평택시문화재단</t>
    <phoneticPr fontId="2" type="noConversion"/>
  </si>
  <si>
    <t>경기도 평택시 중앙로277 남부문예회관 2층 평택시문화재단</t>
    <phoneticPr fontId="10" type="noConversion"/>
  </si>
  <si>
    <t>T)031-8053-3533
F)031-8053-3566</t>
    <phoneticPr fontId="10" type="noConversion"/>
  </si>
  <si>
    <t>www.pccf.or.kr</t>
    <phoneticPr fontId="10" type="noConversion"/>
  </si>
  <si>
    <t>2020.02.19.</t>
    <phoneticPr fontId="10" type="noConversion"/>
  </si>
  <si>
    <t>평택시 문화재단 설립 및 운영 조례</t>
    <phoneticPr fontId="10" type="noConversion"/>
  </si>
  <si>
    <t>정장선
(시장)</t>
    <phoneticPr fontId="10" type="noConversion"/>
  </si>
  <si>
    <t>이상균</t>
    <phoneticPr fontId="10" type="noConversion"/>
  </si>
  <si>
    <t>ㅇ문화예술의 창작 및 보급 과 조사연구
ㅇ문화예술 국내외 교류 사업
ㅇ문화유산 보존 및 육성
ㅇ대표 문화콘텐츠 개발
ㅇ지역예술인 문화예술활동 연계 지원 등</t>
    <phoneticPr fontId="10" type="noConversion"/>
  </si>
  <si>
    <t>1처 3팀</t>
    <phoneticPr fontId="10" type="noConversion"/>
  </si>
  <si>
    <t>무상임대
(6,736㎡)</t>
    <phoneticPr fontId="10" type="noConversion"/>
  </si>
  <si>
    <t>인천광역시</t>
  </si>
  <si>
    <t>부평구문화재단</t>
  </si>
  <si>
    <t>인천광역시 부평구 아트센터로 166</t>
    <phoneticPr fontId="10" type="noConversion"/>
  </si>
  <si>
    <t>T)032-500-2000
F)032-506-9021</t>
    <phoneticPr fontId="10" type="noConversion"/>
  </si>
  <si>
    <t>www.bpcf.or.kr</t>
    <phoneticPr fontId="10" type="noConversion"/>
  </si>
  <si>
    <t>2006.12.04.</t>
    <phoneticPr fontId="10" type="noConversion"/>
  </si>
  <si>
    <t>인천광역시 부평구 지역문화 진흥 조례</t>
    <phoneticPr fontId="10" type="noConversion"/>
  </si>
  <si>
    <t>차준택
(구청장)</t>
    <phoneticPr fontId="10" type="noConversion"/>
  </si>
  <si>
    <t>이영훈</t>
    <phoneticPr fontId="2" type="noConversion"/>
  </si>
  <si>
    <t>ㅇ문화예술 진흥을 위한 정책개발 및 자문
ㅇ공연예술진흥 및 작품 전시활동 보급
ㅇ문화예술의 교육과 문화예술 관계 자료의 수집, 관리, 보급 및 조사연구
ㅇ문화예술분야의 국내외 교류사업 추진
ㅇ예술창작활동 지원 및 보급
ㅇ문화예술진흥법에 따른 기부금품 모집
ㅇ청소년 육성 및 지원사업
ㅇ공공도서관 운영관리 및 진흥사업
ㅇ청소년성문화센터 운영 지원사업
ㅇ그 밖에 문화예술 진흥을 위하여 인천광역시
   부평구청장이 위탁하는 사업</t>
    <phoneticPr fontId="10" type="noConversion"/>
  </si>
  <si>
    <t>3본부 1센터 16팀 2위탁기관</t>
    <phoneticPr fontId="2" type="noConversion"/>
  </si>
  <si>
    <t>무상임대
(483.86㎡)</t>
    <phoneticPr fontId="2" type="noConversion"/>
  </si>
  <si>
    <t>인천서구</t>
  </si>
  <si>
    <t>서구문화재단</t>
  </si>
  <si>
    <t>인천광역시 서구 염곡로 464번길 15 쓰리엠타워 7층</t>
    <phoneticPr fontId="10" type="noConversion"/>
  </si>
  <si>
    <t>T)032-567-1160
F)032-567-1165</t>
    <phoneticPr fontId="10" type="noConversion"/>
  </si>
  <si>
    <t>www.iscf.kr</t>
    <phoneticPr fontId="10" type="noConversion"/>
  </si>
  <si>
    <t>2017.10.27.</t>
    <phoneticPr fontId="10" type="noConversion"/>
  </si>
  <si>
    <t>인천광역시 서구 문화재단 설립 및 운영에 관한 조례</t>
    <phoneticPr fontId="10" type="noConversion"/>
  </si>
  <si>
    <t>이재현
(구청장)</t>
  </si>
  <si>
    <t>ㅇ서구문화회관 관리 운영
ㅇ서구구립예술단 운영 및 관리
ㅇ문화예술단체 운영 지원 및 지역문화축제 개최 등</t>
  </si>
  <si>
    <t>2본부 8팀</t>
    <phoneticPr fontId="2" type="noConversion"/>
  </si>
  <si>
    <t>임대
(452.34㎡)</t>
    <phoneticPr fontId="2" type="noConversion"/>
  </si>
  <si>
    <t>연수문화재단</t>
  </si>
  <si>
    <t>인천광역시 연수구 원인재로 115(동춘동) 연수구청 별관 3층</t>
    <phoneticPr fontId="10" type="noConversion"/>
  </si>
  <si>
    <t>T)032-822-1000</t>
  </si>
  <si>
    <t>www.ysfac.or.kr</t>
  </si>
  <si>
    <t>2019.12.04.</t>
    <phoneticPr fontId="10" type="noConversion"/>
  </si>
  <si>
    <t>인천광역시 연수구 지역문화진흥 조례</t>
  </si>
  <si>
    <t>고남석
(구청장)</t>
  </si>
  <si>
    <t>박영정</t>
    <phoneticPr fontId="10" type="noConversion"/>
  </si>
  <si>
    <t>ㅇ지역문화예술진흥 및 지원
ㅇ지역문화예술진흥정책 개발 및 연구
ㅇ생활문화진흥
ㅇ예술창작·활동지원
ㅇ문화예술교육 확대
ㅇ지역주민 문화향유 진흥 및 지원
ㅇ문화인력 양성
ㅇ지역주민 문화복지 구현
ㅇ예술인 복지 구현
ㅇ문화기반시설 운영 및 관리
ㅇ지역 문화콘텐츠 산업 진흥</t>
    <phoneticPr fontId="10" type="noConversion"/>
  </si>
  <si>
    <t>1사무국4팀</t>
  </si>
  <si>
    <t>무상임대
(246.26㎡)</t>
    <phoneticPr fontId="10" type="noConversion"/>
  </si>
  <si>
    <t>도심재생문화재단</t>
  </si>
  <si>
    <t>대구광역시 중구 경상감영길 176</t>
    <phoneticPr fontId="10" type="noConversion"/>
  </si>
  <si>
    <t>T)053-661-2331
F)053-661-2339</t>
    <phoneticPr fontId="10" type="noConversion"/>
  </si>
  <si>
    <t>www.djdrcf.or.kr</t>
  </si>
  <si>
    <t>2008.08.29.</t>
    <phoneticPr fontId="10" type="noConversion"/>
  </si>
  <si>
    <t>대구광역시 중구 도심재생문화재단 설립 및 운영 조례</t>
  </si>
  <si>
    <t>류규하
(구청장)</t>
  </si>
  <si>
    <t>류규하</t>
  </si>
  <si>
    <t>ㅇ도심재생에 관한 사업
ㅇ문화예술진흥에 관한 사업
ㅇ대구광역시 중구 패션주얼리전문타운의 운영 및 관리
ㅇ그 밖에 도심재생과 문화예술 진흥을 위하여 대구광역시 중구청장이 위탁하는 사업</t>
  </si>
  <si>
    <t>1이사장 1사무국, 2팀</t>
  </si>
  <si>
    <t>106.5㎡</t>
  </si>
  <si>
    <t>수성문화재단</t>
  </si>
  <si>
    <t>대구광역시 수성구 달구벌대로 2451(범어동)</t>
  </si>
  <si>
    <t>T)053-668-1500
F)053-668-1509</t>
  </si>
  <si>
    <t>www.sscf.or.kr</t>
  </si>
  <si>
    <t>2010.06.28.</t>
  </si>
  <si>
    <t>대구광역시 수성구 문화재단 설립 및 운영에 관한 조례</t>
  </si>
  <si>
    <t>김대권
(구청장)</t>
  </si>
  <si>
    <t>배선주</t>
    <phoneticPr fontId="2" type="noConversion"/>
  </si>
  <si>
    <t>ㅇ문화예술의 창작·보급 및 교육·연구
ㅇ수성아트피아 운영 및 관리
ㅇ구립도서관 운영 및 관리
ㅇ지역축제 및 문화행사 개최
ㅇ구립예술단체, 문화예술단체의 운영과 활동지원
ㅇ문화도시 조성 및 문화적 도시재생 지원 등에 관한 사업
ㅇ그 밖에 문화예술진흥을 위하여 구청장이 위탁하는 사업</t>
    <phoneticPr fontId="10" type="noConversion"/>
  </si>
  <si>
    <t>1실 4관 12팀 1센터</t>
    <phoneticPr fontId="10" type="noConversion"/>
  </si>
  <si>
    <t>무상임대
(138.26㎡)</t>
  </si>
  <si>
    <t>달성문화재단</t>
  </si>
  <si>
    <t>대구광역시 달성군 다사읍 대실역북로2길 188</t>
    <phoneticPr fontId="10" type="noConversion"/>
  </si>
  <si>
    <t>T)053-659-4273
F)053-715-1289</t>
    <phoneticPr fontId="2" type="noConversion"/>
  </si>
  <si>
    <t>www.dsart.or.kr</t>
  </si>
  <si>
    <t>2011.05.17.</t>
  </si>
  <si>
    <t>대구광역시 달성문화재단 설립 및 운영 조례</t>
  </si>
  <si>
    <t>김문오
(군수)</t>
  </si>
  <si>
    <t>서정길</t>
  </si>
  <si>
    <t>ㅇ문화예술 창작․보급 및 예술활동 지원
ㅇ문화예술  진흥을 위한 정책개발 및 자문
ㅇ문화예술관련 공공시설  관리 및 운영 등</t>
    <phoneticPr fontId="10" type="noConversion"/>
  </si>
  <si>
    <t>1실 1관 1센터 5팀</t>
    <phoneticPr fontId="10" type="noConversion"/>
  </si>
  <si>
    <t>무상임대
(124.75㎡)</t>
  </si>
  <si>
    <t>대구동구문화재단</t>
    <phoneticPr fontId="2" type="noConversion"/>
  </si>
  <si>
    <t>대구광역시 동구 효동로 2길 24</t>
    <phoneticPr fontId="10" type="noConversion"/>
  </si>
  <si>
    <t>T)053-230-3303
F)053-230-3320</t>
  </si>
  <si>
    <t>www.dgdgcf.or.kr</t>
  </si>
  <si>
    <t>2013.07.01.</t>
  </si>
  <si>
    <t>대구광역시 동구 문화재단 설립 및 운영에 관한 조례</t>
  </si>
  <si>
    <t>배기철
(구청장)</t>
    <phoneticPr fontId="10" type="noConversion"/>
  </si>
  <si>
    <t>최영은</t>
    <phoneticPr fontId="2" type="noConversion"/>
  </si>
  <si>
    <t>ㅇ지역문화예술진흥 및 지원
ㅇ지역주민 문화향유 진흥 및 지원
ㅇ문화센터, 스포츠센터, 도서관(2개소)운영등</t>
    <phoneticPr fontId="2" type="noConversion"/>
  </si>
  <si>
    <t>1센터 2본부 2관 6팀</t>
    <phoneticPr fontId="2" type="noConversion"/>
  </si>
  <si>
    <t>무상임대
(40평)</t>
    <phoneticPr fontId="2" type="noConversion"/>
  </si>
  <si>
    <t>대구광역시 달서구 문화회관길 160(장기동)</t>
    <phoneticPr fontId="10" type="noConversion"/>
  </si>
  <si>
    <t>T)053-584-9714
F)053-584-9716</t>
  </si>
  <si>
    <t>2014.04.16.</t>
    <phoneticPr fontId="2" type="noConversion"/>
  </si>
  <si>
    <t>대구광역시 달서구 문화재단 설립 및 운영에 관한 조례</t>
  </si>
  <si>
    <t>이태훈
(구청장)</t>
    <phoneticPr fontId="2" type="noConversion"/>
  </si>
  <si>
    <t>최현묵</t>
    <phoneticPr fontId="10" type="noConversion"/>
  </si>
  <si>
    <t>ㅇ아트센터 운영 및 관리
ㅇ달서가족문화센터 운영 및 관리
ㅇ공연, 전시 등 문화컨텐츠 기획
ㅇ지역문화예술  진흥 및 육성,  교육 
ㅇ지역축제 및 문화행사 개최</t>
    <phoneticPr fontId="10" type="noConversion"/>
  </si>
  <si>
    <t>1실 2센터 5팀</t>
    <phoneticPr fontId="2" type="noConversion"/>
  </si>
  <si>
    <t>자체
( 9,230㎡)</t>
    <phoneticPr fontId="10" type="noConversion"/>
  </si>
  <si>
    <t>대구광역시 북구 구암로 47(관음동)</t>
    <phoneticPr fontId="10" type="noConversion"/>
  </si>
  <si>
    <t>T)053-320-5120
F)053-327-1553</t>
  </si>
  <si>
    <t>www.hbcf.or.kr</t>
  </si>
  <si>
    <t>2018.01.01.</t>
    <phoneticPr fontId="10" type="noConversion"/>
  </si>
  <si>
    <t>대구광역시 행복북구문화재단 설립 및 운영 조례</t>
  </si>
  <si>
    <t>배광식
(구청장)</t>
  </si>
  <si>
    <t>이태현</t>
  </si>
  <si>
    <t>6.0
(2020. 2억 추가)</t>
    <phoneticPr fontId="2" type="noConversion"/>
  </si>
  <si>
    <t xml:space="preserve">ㅇ어울아트센터 운영 및 관리
ㅇ도서관 운영 및 관리(구수산, 태전, 대현)
ㅇ문화컨텐츠 및 교육프로그램 기획 
ㅇ지역축제 및 문화행사 개최                                     
ㅇ지역문화예술  진흥 및 육성,  교육                            </t>
  </si>
  <si>
    <t>3본부
(경영,문화,도서관)</t>
  </si>
  <si>
    <t>1.1
(국고보조금)</t>
    <phoneticPr fontId="2" type="noConversion"/>
  </si>
  <si>
    <t>3.1
(시구보조금)</t>
    <phoneticPr fontId="2" type="noConversion"/>
  </si>
  <si>
    <t>어울아트센터 (7,915㎡)
구수산도서관 (3,702㎡)
대현도서관 (847㎡)
태전도서관 (937㎡)
작은도서관 
- 고성동 (90㎡)
- 노원동(68.7㎡)
- 태전1동(148㎡)
- 산격1동(106㎡)
- 침산1동(187.2㎡)
- 서변동(200㎡)
- 노원행복(104㎡)
- 한강부키(41㎡)</t>
  </si>
  <si>
    <t>부산광역시</t>
  </si>
  <si>
    <t>금정문화재단</t>
  </si>
  <si>
    <t>부산광역시 금정구 체육공원로 7(구서동), 생활문화관 1층</t>
  </si>
  <si>
    <t>T)051-512-3455
F)051-512-3453</t>
  </si>
  <si>
    <t>www.gjfac.org</t>
  </si>
  <si>
    <t>2016.06.02.</t>
  </si>
  <si>
    <t>부산광역시 금정구 금정문화재단 설립 및 운영에 관한 조례</t>
  </si>
  <si>
    <t>정미영
(구청장)</t>
  </si>
  <si>
    <t>김흥수
(상임이사)</t>
    <phoneticPr fontId="2" type="noConversion"/>
  </si>
  <si>
    <t xml:space="preserve">ㅇ문화예술의 창작 및 네트워크 지원
ㅇ문화예술단체 운영 및 활동지원
ㅇ글로벌 시민교육 및 문화예술 교류  
ㅇ지역축제 및 문화행사 활성화   
ㅇ청년문화 활성화 지원 및 협력사업  
ㅇ문화 예술 인재 발굴 및 육성 
ㅇ문화시설 운영·관리  </t>
    <phoneticPr fontId="10" type="noConversion"/>
  </si>
  <si>
    <t>1사무처 
3팀 
4센터</t>
    <phoneticPr fontId="2" type="noConversion"/>
  </si>
  <si>
    <t>무상임대
(161㎡)</t>
    <phoneticPr fontId="2" type="noConversion"/>
  </si>
  <si>
    <t>울산광역시</t>
  </si>
  <si>
    <t>고래문화재단</t>
  </si>
  <si>
    <t>울산광역시 남구 장생포 고래로 288번길20</t>
  </si>
  <si>
    <t>T)052-226-1981
F)052-276-8448</t>
    <phoneticPr fontId="10" type="noConversion"/>
  </si>
  <si>
    <t>www.uwcf.or.kr</t>
  </si>
  <si>
    <t>2012.03.07.</t>
  </si>
  <si>
    <t>울산광역시 남구 고래문화재단 설립 및 운영지원 조례</t>
  </si>
  <si>
    <t>박순철
(부구청장)</t>
    <phoneticPr fontId="2" type="noConversion"/>
  </si>
  <si>
    <t>ㅇ울산고래축제 개최
ㅇ남구거리음악회 기획운영
ㅇ고래문화마을 운영 및 관리 등
ㅇ장생포문화창고 운영 및 관리 등</t>
    <phoneticPr fontId="2" type="noConversion"/>
  </si>
  <si>
    <t>1사무국 4팀</t>
    <phoneticPr fontId="2" type="noConversion"/>
  </si>
  <si>
    <t>무상임대
(355㎡)</t>
    <phoneticPr fontId="2" type="noConversion"/>
  </si>
  <si>
    <t>경상북도</t>
  </si>
  <si>
    <t>경주문화재단</t>
  </si>
  <si>
    <t>경상북도 경주시 알천북로 1 경주예술의전당</t>
    <phoneticPr fontId="10" type="noConversion"/>
  </si>
  <si>
    <t>T)054-748-7722
F)054-760-7479</t>
    <phoneticPr fontId="2" type="noConversion"/>
  </si>
  <si>
    <t>www.gjfac.or.kr</t>
  </si>
  <si>
    <t>2011.02.01.</t>
  </si>
  <si>
    <t>(재)경주문화재단 설립 및 지원 조례</t>
  </si>
  <si>
    <t>주낙영
(시장)</t>
  </si>
  <si>
    <t>오기현</t>
  </si>
  <si>
    <t>ㅇ경주예술의전당 운영
ㅇ경주시 공기관 대행사업
ㅇ한수원 문화후원사업</t>
    <phoneticPr fontId="10" type="noConversion"/>
  </si>
  <si>
    <t>1처 1국 4팀</t>
    <phoneticPr fontId="2" type="noConversion"/>
  </si>
  <si>
    <t>무상임대</t>
    <phoneticPr fontId="10" type="noConversion"/>
  </si>
  <si>
    <t>청송문화관광재단</t>
  </si>
  <si>
    <t>경상북도 청송군 주왕산면 주왕산로 494</t>
    <phoneticPr fontId="10" type="noConversion"/>
  </si>
  <si>
    <t>T)054-874-0101
F)054-874-0509</t>
  </si>
  <si>
    <t>www.cctf.or.kr</t>
  </si>
  <si>
    <t>2013.06.20.</t>
    <phoneticPr fontId="10" type="noConversion"/>
  </si>
  <si>
    <t>청송문화관광재단 설립 및 운영에 관한 조례</t>
  </si>
  <si>
    <t>윤경희
(군수)</t>
  </si>
  <si>
    <t xml:space="preserve">ㅇ청송군 관광지(주왕산 등) 관리 및 운영
ㅇ청송군 3대문화권(솔누리느림보세상) 관리 및 운영
ㅇ청송백자에 관한 운영사업
ㅇ마이스(MICE)관광뷰로 운영사업 
ㅇ청송군 문화예술 진흥을 위한 각종 사업  
ㅇ그 밖에 청송군 문화관광 발전을 위하여 청송군수가 위탁하는 사업 </t>
    <phoneticPr fontId="10" type="noConversion"/>
  </si>
  <si>
    <t>1사무국 3팀</t>
    <phoneticPr fontId="2" type="noConversion"/>
  </si>
  <si>
    <t>무상임대
(82.64㎡)</t>
    <phoneticPr fontId="2" type="noConversion"/>
  </si>
  <si>
    <t>청도우리정신문화재단</t>
  </si>
  <si>
    <t>경상북도 청도군 운문면 신화랑길 1</t>
    <phoneticPr fontId="10" type="noConversion"/>
  </si>
  <si>
    <t>T)054-370-7300
F)054-371-9954</t>
  </si>
  <si>
    <t>www.cdws.or.kr</t>
  </si>
  <si>
    <t>2013.12.30.</t>
    <phoneticPr fontId="10" type="noConversion"/>
  </si>
  <si>
    <t>청도우리정신교육문화재단 설립 및 운영에 관한 조례</t>
  </si>
  <si>
    <t>이승율
(군수)</t>
  </si>
  <si>
    <t>ㅇ청도신화랑풍류마을 위탁관리운영
ㅇ새마을운동발상지기념공원 위탁관리운영
ㅇ새마을및신화랑관련 사업 프로그램 운영</t>
  </si>
  <si>
    <t xml:space="preserve">1사무국 3팀 </t>
  </si>
  <si>
    <t>자체
( 1115.92㎡)</t>
  </si>
  <si>
    <t>영양축제관광재단</t>
  </si>
  <si>
    <t>경상북도 영양군 영양읍 군민회관길 7</t>
    <phoneticPr fontId="10" type="noConversion"/>
  </si>
  <si>
    <t>T)054-683-7300
F)054-683-7301</t>
  </si>
  <si>
    <t xml:space="preserve">www.yftf.kr </t>
  </si>
  <si>
    <t>2015.03.19.</t>
  </si>
  <si>
    <t>영양군 재단법인 영양축제관광재단 설립 및 지원에 관한 조례</t>
  </si>
  <si>
    <t>오도창
(군수)</t>
  </si>
  <si>
    <t>ㅇ축제 종합계획의 수립과 집행
ㅇ축제의 조직, 운영과 재원조달 및 집행 
ㅇ축제 부대사업의 시행 
ㅇ축제 관련 시설의 설치 및 운영관리
ㅇ관광상품 개발 등 영양군 관광 사업의 운영</t>
  </si>
  <si>
    <t>1사무국 1사업단</t>
  </si>
  <si>
    <t>임대
(89.1㎡)</t>
    <phoneticPr fontId="10" type="noConversion"/>
  </si>
  <si>
    <t>영주문화관광재단</t>
  </si>
  <si>
    <t>경상북도 영주시 대학로 77, 148아트스퀘어</t>
    <phoneticPr fontId="10" type="noConversion"/>
  </si>
  <si>
    <t>T)054-630-8702
F)054-633-0152</t>
    <phoneticPr fontId="2" type="noConversion"/>
  </si>
  <si>
    <t>www.yctf.or.kr</t>
    <phoneticPr fontId="10" type="noConversion"/>
  </si>
  <si>
    <t>2016.05.18.</t>
    <phoneticPr fontId="10" type="noConversion"/>
  </si>
  <si>
    <t>영주문화관광재단 설립 및 지원 조례</t>
  </si>
  <si>
    <t>장욱현
(시장)</t>
  </si>
  <si>
    <t>이혜란</t>
    <phoneticPr fontId="10" type="noConversion"/>
  </si>
  <si>
    <t>ㅇ지역문화진흥 및 사업개발
ㅇ지역문화예술단체 지원 및 활성화 사업 추진
ㅇ지역문화전문인력의 양성 및 지원
ㅇ지역 축제 기획 및 운영, 지역관광활성화사업
ㅇ소외계층 등 시민을 위한 문화복지 증진사업</t>
    <phoneticPr fontId="10" type="noConversion"/>
  </si>
  <si>
    <t>1사무국 3팀 1TF</t>
    <phoneticPr fontId="10" type="noConversion"/>
  </si>
  <si>
    <t>무상임대
(160㎡)</t>
    <phoneticPr fontId="2" type="noConversion"/>
  </si>
  <si>
    <t>포항문화재단</t>
    <phoneticPr fontId="10" type="noConversion"/>
  </si>
  <si>
    <t>T)054-289-7999
F)054-274-6830</t>
    <phoneticPr fontId="2" type="noConversion"/>
  </si>
  <si>
    <t>www.phcf.or.kr</t>
  </si>
  <si>
    <t>2016.12.26.</t>
  </si>
  <si>
    <t>포항문화재단 설립 및 운영에 관한 조례</t>
  </si>
  <si>
    <t>이강덕
(포항시장)</t>
  </si>
  <si>
    <t>정경원
(대표이사 직무대행)</t>
    <phoneticPr fontId="2" type="noConversion"/>
  </si>
  <si>
    <t xml:space="preserve">ㅇ지역문화 진흥을 위한 사업의 개발, 추진 및 지원
ㅇ지역문화 관련 정책개발 지원과 자문
ㅇ지역문화 전문 인력 양성 및 지원
ㅇ지역문화의 국내⋅외 교류사업
ㅇ지역축제 및 문화행사 추진에 관한 사항
ㅇ문화예술단체 지원 및 활성화 사업 추진
ㅇ생활문화 발굴 및 활동 지원
ㅇ거리예술 활성화 등
</t>
    <phoneticPr fontId="10" type="noConversion"/>
  </si>
  <si>
    <t>1국 6팀 1사업단 2팀</t>
    <phoneticPr fontId="2" type="noConversion"/>
  </si>
  <si>
    <t>자체
(300㎡)</t>
    <phoneticPr fontId="2" type="noConversion"/>
  </si>
  <si>
    <t>거제시문화예술재단</t>
    <phoneticPr fontId="2" type="noConversion"/>
  </si>
  <si>
    <t>경상남도 거제시 장승로 145</t>
    <phoneticPr fontId="10" type="noConversion"/>
  </si>
  <si>
    <t>T)055-680-1000
F)055-681-4077</t>
  </si>
  <si>
    <t>2003.10.06.</t>
  </si>
  <si>
    <t>거제시문화예술재단 설립 및 운영에 관한 조례</t>
  </si>
  <si>
    <t>변광용
(시장)</t>
  </si>
  <si>
    <t>장은익</t>
    <phoneticPr fontId="2" type="noConversion"/>
  </si>
  <si>
    <t>ㅇ거제문화예술회관 관리운영
ㅇ기획공연/전시/ 대관 공연 운영 및 교육사업 운영
ㅇ목적사업수행을 위한 기금조성 및 기타수익사업 운영
ㅇ별관동 호텔 임대시설 운영</t>
    <phoneticPr fontId="2" type="noConversion"/>
  </si>
  <si>
    <t>3부</t>
  </si>
  <si>
    <t>자체
( 125㎡)</t>
  </si>
  <si>
    <t>김해문화재단</t>
  </si>
  <si>
    <t>T)055-320-1234
F)055-320-8529</t>
  </si>
  <si>
    <t>www.ghcf.or.kr</t>
  </si>
  <si>
    <t>2005.02.07.</t>
  </si>
  <si>
    <t>김해문화재단 설립 및 운영에 관한 조례</t>
    <phoneticPr fontId="10" type="noConversion"/>
  </si>
  <si>
    <t>허성곤
(시장)</t>
  </si>
  <si>
    <t>윤정국</t>
  </si>
  <si>
    <t>ㅇ 김해문화의 전당 관리 및 운영
ㅇ 클레이아크 김해(미술관) 관리 및 운영
ㅇ 김해서부문화센터 관리 및 운영
ㅇ 김해가야테마파크 관리 및 운영
ㅇ 김해낙동강레일파크 관리 및 운영
ㅇ 김해천문대 관리 및 운영
ㅇ 김해시민의 종 관리 및 운영
ㅇ 문화·관광 전략사업 개발
ㅇ 문화예술단체 및 문화예술활동 지원
ㅇ 문화예술진흥기금의 조성 및 운영
ㅇ 지방향토사 연구지원
ㅇ 기타 문화시설 등 김해시장이 위탁하는 사업</t>
  </si>
  <si>
    <t>1센터 3본부 1관 18팀</t>
    <phoneticPr fontId="2" type="noConversion"/>
  </si>
  <si>
    <t>무상임대
(2840.12㎡)</t>
    <phoneticPr fontId="2" type="noConversion"/>
  </si>
  <si>
    <t>창원문화재단</t>
  </si>
  <si>
    <t>T)055-719-7800
F)055-268-7990</t>
    <phoneticPr fontId="2" type="noConversion"/>
  </si>
  <si>
    <t>2008.02.20.</t>
  </si>
  <si>
    <t>창원문화재단 설립 및 운영 조례</t>
  </si>
  <si>
    <t>허성무
(시장)</t>
  </si>
  <si>
    <t>임웅균</t>
    <phoneticPr fontId="10" type="noConversion"/>
  </si>
  <si>
    <t xml:space="preserve">ㅇ지역문화축제 및 문화콘텐츠 개발(생활문화, 문화교육 등) 
ㅇ공연 및 전시 기획사업
ㅇ문화예술의 국내외 교류사업
ㅇ문화예술 교육사업
ㅇ예술인복지지원센터 운영
ㅇ지역예술단체 지원사업
ㅇ공연 및 전시 시설 대관
ㅇ성산아트홀, 315아트센터, 진해구민회관진해야외공연장, 창원역사민속관, 창원의 집 관리 및 운영 </t>
    <phoneticPr fontId="10" type="noConversion"/>
  </si>
  <si>
    <t>4본부 10부</t>
    <phoneticPr fontId="2" type="noConversion"/>
  </si>
  <si>
    <t>자체
(785㎡)</t>
  </si>
  <si>
    <t>경상남도 사천시 사천대로 17 3층</t>
  </si>
  <si>
    <t>T)055-835-6492
F)055-833-9351</t>
    <phoneticPr fontId="2" type="noConversion"/>
  </si>
  <si>
    <t>www.sccf.or.kr</t>
  </si>
  <si>
    <t>2011.10.28.</t>
  </si>
  <si>
    <t>사천시 사천문화재단 설립 및 운영조례</t>
  </si>
  <si>
    <t>송도근
(시장)</t>
  </si>
  <si>
    <t>강의태</t>
  </si>
  <si>
    <t>ㅇ지역문화예술 성장 지원 및 교육사업 지원
ㅇ국내외 문화예술교류 및 문화예술활동 지원
ㅇ국가, 도, 시 위탁보조사업
ㅇ사천시문화예술회관, 사천미술관 운영</t>
    <phoneticPr fontId="10" type="noConversion"/>
  </si>
  <si>
    <t>1사무국 3팀 1연구소</t>
    <phoneticPr fontId="10" type="noConversion"/>
  </si>
  <si>
    <t>자체
( 524.00㎡)</t>
  </si>
  <si>
    <t>경상남도</t>
    <phoneticPr fontId="2" type="noConversion"/>
  </si>
  <si>
    <t>밀양문화재단</t>
    <phoneticPr fontId="2" type="noConversion"/>
  </si>
  <si>
    <t>경상남도 밀양시 밀양대공원로112, 밀양아리랑아트센터</t>
    <phoneticPr fontId="10" type="noConversion"/>
  </si>
  <si>
    <t>T)055-359-4500
F)055-359-4504</t>
    <phoneticPr fontId="10" type="noConversion"/>
  </si>
  <si>
    <t>www.mycf.or.kr</t>
    <phoneticPr fontId="2" type="noConversion"/>
  </si>
  <si>
    <t>2015.12.09.</t>
    <phoneticPr fontId="2" type="noConversion"/>
  </si>
  <si>
    <t>밀양문화재단 설립 및 운영에 관한 조례</t>
  </si>
  <si>
    <t>박일호
(시장)</t>
    <phoneticPr fontId="2" type="noConversion"/>
  </si>
  <si>
    <t>류화열</t>
    <phoneticPr fontId="2" type="noConversion"/>
  </si>
  <si>
    <t>ㅇ지역문화진흥을 위한 사업의 개발, 추진 및 지원</t>
    <phoneticPr fontId="2" type="noConversion"/>
  </si>
  <si>
    <t>6팀</t>
    <phoneticPr fontId="2" type="noConversion"/>
  </si>
  <si>
    <t>무상임대
( 338.60㎡)</t>
    <phoneticPr fontId="10" type="noConversion"/>
  </si>
  <si>
    <t>거창문화재단</t>
  </si>
  <si>
    <t>경상남도 거창군 거창읍 수남로 2181</t>
  </si>
  <si>
    <t>T)055-940-8460
F)055-940-8459</t>
    <phoneticPr fontId="10" type="noConversion"/>
  </si>
  <si>
    <t>www.gccf.or.kr</t>
    <phoneticPr fontId="10" type="noConversion"/>
  </si>
  <si>
    <t>2017.02.28.</t>
    <phoneticPr fontId="10" type="noConversion"/>
  </si>
  <si>
    <t>거창문화재단 설립 및 운영에 관한 조례</t>
  </si>
  <si>
    <t>구인모
(군수)</t>
    <phoneticPr fontId="10" type="noConversion"/>
  </si>
  <si>
    <t>ㅇ거창마당대축제
ㅇ공연, 전시, 교육, 대관사
ㅇ 각종 문화사업 (메세나사업, 예술지원 사업 등)</t>
    <phoneticPr fontId="2" type="noConversion"/>
  </si>
  <si>
    <t>무상임대
(110㎡)</t>
    <phoneticPr fontId="2" type="noConversion"/>
  </si>
  <si>
    <t>군위문화관광재단</t>
    <phoneticPr fontId="2" type="noConversion"/>
  </si>
  <si>
    <t>경상북도 군위군 의흥면 일연테마로 100 군위문화관광재단</t>
    <phoneticPr fontId="2" type="noConversion"/>
  </si>
  <si>
    <t>T)054-380-3902
F)054-380-9914</t>
    <phoneticPr fontId="10" type="noConversion"/>
  </si>
  <si>
    <t>www.gunwi3964.org</t>
    <phoneticPr fontId="10" type="noConversion"/>
  </si>
  <si>
    <t>2019.10.01.</t>
    <phoneticPr fontId="10" type="noConversion"/>
  </si>
  <si>
    <t>군위문화관광재단 설립 및 운영에 관한 조례</t>
    <phoneticPr fontId="10" type="noConversion"/>
  </si>
  <si>
    <t>김영만
(군수)</t>
    <phoneticPr fontId="10" type="noConversion"/>
  </si>
  <si>
    <t>장정석</t>
    <phoneticPr fontId="10" type="noConversion"/>
  </si>
  <si>
    <t>ㅇ문화관광시설 단지의 관리 및 운영
ㅇ지역문화진흥을 위한 사업의 개발, 추진 및 지원
ㅇ 지역축제 및 문화행사 추진에 관한 사항</t>
    <phoneticPr fontId="10" type="noConversion"/>
  </si>
  <si>
    <t>193.05㎡</t>
    <phoneticPr fontId="10" type="noConversion"/>
  </si>
  <si>
    <t>경상북도</t>
    <phoneticPr fontId="10" type="noConversion"/>
  </si>
  <si>
    <t>문경문화관광재단</t>
    <phoneticPr fontId="2" type="noConversion"/>
  </si>
  <si>
    <t>경상북도 문경시 문경읍 문경대로2426</t>
    <phoneticPr fontId="2" type="noConversion"/>
  </si>
  <si>
    <t>T)054-571-7677
F)054-571-8678</t>
    <phoneticPr fontId="10" type="noConversion"/>
  </si>
  <si>
    <t>www.mfct.kr</t>
    <phoneticPr fontId="10" type="noConversion"/>
  </si>
  <si>
    <t>2014.02.21.</t>
    <phoneticPr fontId="10" type="noConversion"/>
  </si>
  <si>
    <t>문경시 재단법인 문경문화관광재단 설립 및 지원에 관한 조례</t>
    <phoneticPr fontId="10" type="noConversion"/>
  </si>
  <si>
    <t>황준범</t>
    <phoneticPr fontId="10" type="noConversion"/>
  </si>
  <si>
    <t>ㅇ시 각종 축제의 종합계획 수립 및 집행
ㅇ문화관광재단 운영과 재원조달 및 집행
ㅇ시 관광사업의 위탁운영
ㅇ영상문화 및 영상산업 진흥에 관한 사업
ㅇ드라마, 영화 등 지역 내 촬영유치 및 제작지원 사업
ㅇ그 밖에 문화관광재단 목적 달성에 필요한 사업</t>
    <phoneticPr fontId="10" type="noConversion"/>
  </si>
  <si>
    <t>1사무국 3팀</t>
    <phoneticPr fontId="10" type="noConversion"/>
  </si>
  <si>
    <t>무상임대
(251.8㎡)</t>
    <phoneticPr fontId="10" type="noConversion"/>
  </si>
  <si>
    <t>봉화군</t>
    <phoneticPr fontId="10" type="noConversion"/>
  </si>
  <si>
    <t>봉화축제관광재단</t>
    <phoneticPr fontId="2" type="noConversion"/>
  </si>
  <si>
    <t>경상북도 봉화군 봉화읍 내성로27 봉화축제관광재단</t>
    <phoneticPr fontId="2" type="noConversion"/>
  </si>
  <si>
    <t>T)054-674-3053
F)054-674-3054</t>
    <phoneticPr fontId="10" type="noConversion"/>
  </si>
  <si>
    <t>www.bhftf.co.kr</t>
    <phoneticPr fontId="10" type="noConversion"/>
  </si>
  <si>
    <t>2020.02.20</t>
    <phoneticPr fontId="10" type="noConversion"/>
  </si>
  <si>
    <t>봉화군 재단법인 봉화축제관광재단 설립 및 지원에 관한 조례</t>
    <phoneticPr fontId="10" type="noConversion"/>
  </si>
  <si>
    <t>엄태항
(군수)</t>
    <phoneticPr fontId="10" type="noConversion"/>
  </si>
  <si>
    <t>최창섭</t>
    <phoneticPr fontId="10" type="noConversion"/>
  </si>
  <si>
    <t>ㅇ 축제 종합계획의 수립과 집행
ㅇ 축제의 조직·운영과 재원조달 및 집행
ㅇ 축제 부대사업의 시행
ㅇ 축제관련 시설의 설치 및 운영관리
ㅇ 문화·체육·관광진흥관련 위탁사업
ㅇ 그 밖에 재단의 목적 달설에 필요한 사업과 군수가
    위탁하는 업부</t>
    <phoneticPr fontId="10" type="noConversion"/>
  </si>
  <si>
    <t>1사무국 2팀</t>
    <phoneticPr fontId="10" type="noConversion"/>
  </si>
  <si>
    <t>120㎡</t>
    <phoneticPr fontId="10" type="noConversion"/>
  </si>
  <si>
    <t>부산진구</t>
    <phoneticPr fontId="10" type="noConversion"/>
  </si>
  <si>
    <t>부산진문화재단</t>
    <phoneticPr fontId="2" type="noConversion"/>
  </si>
  <si>
    <t>부산광역시 부산진구 전포대로181 26, 27호 부산진문화재단</t>
    <phoneticPr fontId="2" type="noConversion"/>
  </si>
  <si>
    <t>T)051-806-0016
F)070-4850-8567</t>
    <phoneticPr fontId="10" type="noConversion"/>
  </si>
  <si>
    <t>www.bsjincf.or.kr</t>
    <phoneticPr fontId="10" type="noConversion"/>
  </si>
  <si>
    <t>2020.06.12.</t>
    <phoneticPr fontId="10" type="noConversion"/>
  </si>
  <si>
    <t>부산광역시 부산진구 문화재단 설립 및 운영에 관한 조례</t>
    <phoneticPr fontId="10" type="noConversion"/>
  </si>
  <si>
    <t>서은숙
(구청장)</t>
    <phoneticPr fontId="10" type="noConversion"/>
  </si>
  <si>
    <t>설영성
(사무처장)</t>
    <phoneticPr fontId="10" type="noConversion"/>
  </si>
  <si>
    <t>ㅇ지역문화진흥을 위한 사업의 개발, 추진 및 지원
ㅇ지역문화 관련 정책 개발 지원과 자문
ㅇ지역축제〮문화행사 운영
ㅇ지역문화 예술단체 지원 및 전문인력 양성
ㅇ문화예술인의 창작, 연계교류 지원
ㅇ지역문화 예술에 대한 교육 및 연구
ㅇ지역문화 예술에 대한 교육 및 연구
ㅇ문화예술 시설 운영 및 관리</t>
    <phoneticPr fontId="10" type="noConversion"/>
  </si>
  <si>
    <t>1사무처 3팀</t>
    <phoneticPr fontId="10" type="noConversion"/>
  </si>
  <si>
    <t>임대
(85.36㎡)</t>
    <phoneticPr fontId="10" type="noConversion"/>
  </si>
  <si>
    <t>영덕문화관광재단</t>
    <phoneticPr fontId="2" type="noConversion"/>
  </si>
  <si>
    <t>경상북도 영덕군 영해면 318 만세길 36번지, 영덕문화관광재단</t>
    <phoneticPr fontId="2" type="noConversion"/>
  </si>
  <si>
    <t>T)054-730-5800
F)054-730-5895</t>
    <phoneticPr fontId="10" type="noConversion"/>
  </si>
  <si>
    <t>www.ydct.org</t>
    <phoneticPr fontId="10" type="noConversion"/>
  </si>
  <si>
    <t>2020.07.03.</t>
    <phoneticPr fontId="10" type="noConversion"/>
  </si>
  <si>
    <t>영덕문화관광재단 설립 및 운영에 관한 조례</t>
    <phoneticPr fontId="10" type="noConversion"/>
  </si>
  <si>
    <t>이희진
(군수)</t>
    <phoneticPr fontId="10" type="noConversion"/>
  </si>
  <si>
    <t>서영수</t>
    <phoneticPr fontId="10" type="noConversion"/>
  </si>
  <si>
    <t>ㅇ지역문화진흥을 위한 사업의 개발, 추진 및 지원
ㅇ지역문화 관련 정책개발 지원과 자문
ㅇ지역문화 전문 인력의 양성 및 지원
ㅇ지역문화예술단체의 지원 및 활성화 사업 추진
ㅇ지역문화 협력 및 연계ㆍ교류에 관한 업무
ㅇ지역문화의 창작ㆍ보급과 조사연구
ㅇ지역문화의 국내ㆍ외 교류사업
ㅇ지역축제 및 문화행사 추진에 관한 사항</t>
    <phoneticPr fontId="10" type="noConversion"/>
  </si>
  <si>
    <t>4팀 1사업단 1TF팀</t>
    <phoneticPr fontId="10" type="noConversion"/>
  </si>
  <si>
    <t>자체
(280㎡)</t>
    <phoneticPr fontId="10" type="noConversion"/>
  </si>
  <si>
    <t>예천문화관광재단</t>
    <phoneticPr fontId="2" type="noConversion"/>
  </si>
  <si>
    <t>경상북도 예천군 예천읍 충효로111 예천문화관광재단</t>
    <phoneticPr fontId="2" type="noConversion"/>
  </si>
  <si>
    <t>T)054-650-6037
F)054-650-6039</t>
    <phoneticPr fontId="10" type="noConversion"/>
  </si>
  <si>
    <t>설립일
2011.06.03
변경일
2019.12.12</t>
    <phoneticPr fontId="10" type="noConversion"/>
  </si>
  <si>
    <t>예천군 재단법인 예천문화관광재단 설립 및 운영에 관한 조례</t>
    <phoneticPr fontId="10" type="noConversion"/>
  </si>
  <si>
    <t>김학동
(군수)</t>
    <phoneticPr fontId="10" type="noConversion"/>
  </si>
  <si>
    <t>ㅇ예천세계곤충엑스포
ㅇ예천세계활축제</t>
    <phoneticPr fontId="10" type="noConversion"/>
  </si>
  <si>
    <t>5
(파견공무원)</t>
    <phoneticPr fontId="10" type="noConversion"/>
  </si>
  <si>
    <t>무상임대
(100.5㎡)</t>
    <phoneticPr fontId="10" type="noConversion"/>
  </si>
  <si>
    <t>울주문화재단</t>
    <phoneticPr fontId="2" type="noConversion"/>
  </si>
  <si>
    <t>울산광역시 울주군 범서읍 천상중앙길 36, 3층 울주문화재단</t>
    <phoneticPr fontId="2" type="noConversion"/>
  </si>
  <si>
    <t>T)052-980-2200
F)052-980-2299</t>
    <phoneticPr fontId="10" type="noConversion"/>
  </si>
  <si>
    <t>www.uljuculture.or.kr</t>
    <phoneticPr fontId="10" type="noConversion"/>
  </si>
  <si>
    <t>2020.10.27.</t>
    <phoneticPr fontId="10" type="noConversion"/>
  </si>
  <si>
    <t>울산광역시 울주군 울주문화재단 설립 및 운영에 관한 조례</t>
    <phoneticPr fontId="10" type="noConversion"/>
  </si>
  <si>
    <t>이선호
(군수)</t>
    <phoneticPr fontId="10" type="noConversion"/>
  </si>
  <si>
    <t>이상용</t>
    <phoneticPr fontId="10" type="noConversion"/>
  </si>
  <si>
    <t>ㅇ울산옹기축제
ㅇ간절곶해맞이행사
ㅇ울주오디세이
ㅇ울주문화예술회관 및 서울주문화센터 공연 전시
ㅇ아카데미 운영
ㅇ각종 문화사업(지역문화예술지원사업, 거리공연 등)</t>
    <phoneticPr fontId="10" type="noConversion"/>
  </si>
  <si>
    <t>1실 4팀</t>
    <phoneticPr fontId="10" type="noConversion"/>
  </si>
  <si>
    <t>무상임대
(3,485㎡)</t>
    <phoneticPr fontId="10" type="noConversion"/>
  </si>
  <si>
    <t>통영한산대첩문화재단</t>
    <phoneticPr fontId="2" type="noConversion"/>
  </si>
  <si>
    <t>경상남도 통영시 중앙로65 (도천동) 통영시립박물관 1층 통영한산대첩문화재단</t>
    <phoneticPr fontId="2" type="noConversion"/>
  </si>
  <si>
    <t>T)055-644-5222
F)055-643-4126</t>
    <phoneticPr fontId="10" type="noConversion"/>
  </si>
  <si>
    <t>www.tyhansancf.or.kr</t>
    <phoneticPr fontId="10" type="noConversion"/>
  </si>
  <si>
    <t>2020.08.07.</t>
    <phoneticPr fontId="10" type="noConversion"/>
  </si>
  <si>
    <t>통영한산대첩문화재단 설립 및 운영에 관한 조례</t>
    <phoneticPr fontId="10" type="noConversion"/>
  </si>
  <si>
    <t>강석주
(시장)</t>
    <phoneticPr fontId="10" type="noConversion"/>
  </si>
  <si>
    <t>김홍종</t>
    <phoneticPr fontId="10" type="noConversion"/>
  </si>
  <si>
    <t>ㅇ 지역문화시설 운영 및 관리
ㅇ이순신장군의 선양사업 및 한산대첩과 관련한 각종사업
ㅇ각종 문화공연 및 통영국제트리엔날레 등 축제에 관한
사업</t>
    <phoneticPr fontId="10" type="noConversion"/>
  </si>
  <si>
    <t>1본부 3팀 1임시조직</t>
    <phoneticPr fontId="10" type="noConversion"/>
  </si>
  <si>
    <t>10(도비)</t>
    <phoneticPr fontId="10" type="noConversion"/>
  </si>
  <si>
    <t>무상임대(398.7㎡)</t>
    <phoneticPr fontId="10" type="noConversion"/>
  </si>
  <si>
    <t>전라북도</t>
  </si>
  <si>
    <t>전주문화재단</t>
  </si>
  <si>
    <t>전라북도 전주시 덕진구 구렛들 1길 46 팔복예술공장</t>
    <phoneticPr fontId="2" type="noConversion"/>
  </si>
  <si>
    <t>T)063-211-9275
F)063-211-9279</t>
    <phoneticPr fontId="2" type="noConversion"/>
  </si>
  <si>
    <t>www.jjcf.or.kr</t>
    <phoneticPr fontId="2" type="noConversion"/>
  </si>
  <si>
    <t>2005.12.28.</t>
  </si>
  <si>
    <t>전주문화재단 설립 및 운영에 관한 조례</t>
  </si>
  <si>
    <t>김승수
(전주시장)</t>
    <phoneticPr fontId="2" type="noConversion"/>
  </si>
  <si>
    <t>백옥선</t>
    <phoneticPr fontId="2" type="noConversion"/>
  </si>
  <si>
    <t>ㅇ문화예술 활동의 지원
ㅇ문화예술 정책 연구·개발
ㅇ국내·외 문화예술 교류
ㅇ문화자원 보존 및 육성
ㅇ문화예술에 관한 교육 및 출판
ㅇ국가·지방자치단체의 위탁·대행업무</t>
    <phoneticPr fontId="47" type="noConversion"/>
  </si>
  <si>
    <t>1국 1관 10팀</t>
    <phoneticPr fontId="10" type="noConversion"/>
  </si>
  <si>
    <t>무상임대
(11,133㎡)</t>
    <phoneticPr fontId="47" type="noConversion"/>
  </si>
  <si>
    <t>익산문화관광재단</t>
  </si>
  <si>
    <t>전라북도 익산시 서동로 4길 37</t>
  </si>
  <si>
    <t>T)063-843-9911
F)063-843-9912</t>
  </si>
  <si>
    <t>www.ictf.or.kr</t>
    <phoneticPr fontId="2" type="noConversion"/>
  </si>
  <si>
    <t>2009.05.29.</t>
    <phoneticPr fontId="2" type="noConversion"/>
  </si>
  <si>
    <t>익산문화관광재단 설립 및 운영에 관한 조례</t>
  </si>
  <si>
    <t>정헌율
(시장)</t>
  </si>
  <si>
    <t>장성국</t>
  </si>
  <si>
    <t xml:space="preserve">ㅇ지역관광추진조직(DMO)육성 지원사업
ㅇ지역문화행사 활성화 지원사업
ㅇ꿈의 오케스트라, 익산
ㅇ무지개다리사업
ㅇ익산서동축제
ㅇ다이나믹 익산 아티스트 지원사업
ㅇ익산문화예술의거리조성및활성화 사업                     </t>
  </si>
  <si>
    <t>2부 5팀</t>
  </si>
  <si>
    <t>무상임대
(724.53㎡)</t>
    <phoneticPr fontId="2" type="noConversion"/>
  </si>
  <si>
    <t>완주문화재단</t>
  </si>
  <si>
    <t>전라북도 완주군 용진읍 완주로 462-9</t>
    <phoneticPr fontId="10" type="noConversion"/>
  </si>
  <si>
    <t>T)063-262-3955
F)063-262-3956</t>
  </si>
  <si>
    <t>www.wfac.or.kr</t>
  </si>
  <si>
    <t>2015.10.16.</t>
  </si>
  <si>
    <t>완주군 완주문화재단 설립및 운영에 관한 조례</t>
  </si>
  <si>
    <t>박성일
(군수)</t>
  </si>
  <si>
    <t>ㅇ예술인창작지원사업
ㅇ완주 한 달 살기
ㅇ문화이장/예술농부
ㅇ완주문화예술연구조사</t>
  </si>
  <si>
    <t>1국 4팀 3단</t>
  </si>
  <si>
    <t>위탁
(140.28㎡)</t>
    <phoneticPr fontId="2" type="noConversion"/>
  </si>
  <si>
    <t>고창문화관광재단</t>
    <phoneticPr fontId="2" type="noConversion"/>
  </si>
  <si>
    <t>전라북도 고창군 고창읍 모양성로 11</t>
    <phoneticPr fontId="2" type="noConversion"/>
  </si>
  <si>
    <t>T)063-561-1110</t>
    <phoneticPr fontId="2" type="noConversion"/>
  </si>
  <si>
    <t>www.gctf.or.kr</t>
    <phoneticPr fontId="2" type="noConversion"/>
  </si>
  <si>
    <t>2019.11.14.</t>
    <phoneticPr fontId="10" type="noConversion"/>
  </si>
  <si>
    <t>고창문화관광재단 설립 및 운영에 관한 조례</t>
    <phoneticPr fontId="2" type="noConversion"/>
  </si>
  <si>
    <t>유기상
(군수)</t>
    <phoneticPr fontId="2" type="noConversion"/>
  </si>
  <si>
    <t>한충열
(사무국장)</t>
    <phoneticPr fontId="2" type="noConversion"/>
  </si>
  <si>
    <t>ㅇ지역문화예술진흥 및 지원
ㅇ지역문화예술진흥정책 개발 및 연구
ㅇ지역주민 문화향유 진흥 및 지원
ㅇ지역 문화관광자원 개발 및 진흥</t>
    <phoneticPr fontId="2" type="noConversion"/>
  </si>
  <si>
    <t>1국3팀</t>
    <phoneticPr fontId="2" type="noConversion"/>
  </si>
  <si>
    <t>11.5</t>
    <phoneticPr fontId="10" type="noConversion"/>
  </si>
  <si>
    <t>임대
(59.9㎡)</t>
    <phoneticPr fontId="2" type="noConversion"/>
  </si>
  <si>
    <t>영암문화재단</t>
    <phoneticPr fontId="2" type="noConversion"/>
  </si>
  <si>
    <t>전라남도 영암군 영암읍 기찬랜드로 19-10</t>
    <phoneticPr fontId="2" type="noConversion"/>
  </si>
  <si>
    <t>T)061-471-8500
F)061-471-8502</t>
  </si>
  <si>
    <t>www.yamunhwa.or.kr</t>
  </si>
  <si>
    <t>2011.06.15.</t>
    <phoneticPr fontId="2" type="noConversion"/>
  </si>
  <si>
    <t>영암군 문화재단 설립 및 운영에 관한 조례</t>
  </si>
  <si>
    <t>전동평
(군수)</t>
    <phoneticPr fontId="2" type="noConversion"/>
  </si>
  <si>
    <t>ㅇ영암군문화시설(기건강센터, 가야금테마공원, 작은골유원지, 낭산기념관 등) 관리.운영
ㅇ문화예술 관계 자료의 수집.관리.보급
ㅇ기타 영암군수(이하 ' 군수'라 한다)위탁하거나 대행하게 하는 사업
ㅇ가야금테마공원 게스트하우스 숙박업
ㅇ국민여가캠핑장 운영사업</t>
    <phoneticPr fontId="2" type="noConversion"/>
  </si>
  <si>
    <t>1국</t>
    <phoneticPr fontId="2" type="noConversion"/>
  </si>
  <si>
    <t>무상임대
(133.5㎡)</t>
    <phoneticPr fontId="2" type="noConversion"/>
  </si>
  <si>
    <t>목포문화재단</t>
  </si>
  <si>
    <t>전라남도 목포시 수문로32, 4층</t>
    <phoneticPr fontId="10" type="noConversion"/>
  </si>
  <si>
    <t>T)061-245-8832~3
F)061-245-8885</t>
  </si>
  <si>
    <t>www.mpcf.or.kr</t>
  </si>
  <si>
    <t>2006.06.14.</t>
    <phoneticPr fontId="2" type="noConversion"/>
  </si>
  <si>
    <t>목포문화재단 설립 및 운영 조례</t>
  </si>
  <si>
    <t>김종식
(목포시장)</t>
    <phoneticPr fontId="2" type="noConversion"/>
  </si>
  <si>
    <t>ㅇ문화예술진흥기금 사업
ㅇ문화교육사업(문화교육사랑방 등)
ㅇ시립도서관, 어린이도서관 위탁 사업
ㅇ목포가을페스티벌-문화일체 축제
ㅇ문화프로그램(문화가 있는 날-예향문화나들이 등)
ㅇ문화예술교류사업
ㅇ생활문화활성화사업
ㅇ대관사업</t>
    <phoneticPr fontId="10" type="noConversion"/>
  </si>
  <si>
    <t>1국 2팀 
2위탁기관(도서관)</t>
    <phoneticPr fontId="10" type="noConversion"/>
  </si>
  <si>
    <t>무상임대
(141.2㎡)</t>
  </si>
  <si>
    <t>전라남도</t>
    <phoneticPr fontId="10" type="noConversion"/>
  </si>
  <si>
    <t>담양군</t>
    <phoneticPr fontId="10" type="noConversion"/>
  </si>
  <si>
    <t>담양군문화재단</t>
    <phoneticPr fontId="10" type="noConversion"/>
  </si>
  <si>
    <t>전라남도 담양군 담양읍 지침1길 5, 추자혜</t>
    <phoneticPr fontId="10" type="noConversion"/>
  </si>
  <si>
    <t>T)061-383-8241
F)061-383-8248</t>
    <phoneticPr fontId="2" type="noConversion"/>
  </si>
  <si>
    <t>www.dycf.or.kr</t>
    <phoneticPr fontId="2" type="noConversion"/>
  </si>
  <si>
    <t>2014.05.22.</t>
    <phoneticPr fontId="2" type="noConversion"/>
  </si>
  <si>
    <t>담양군 문화재단 설립 및 운영 조례</t>
    <phoneticPr fontId="10" type="noConversion"/>
  </si>
  <si>
    <t>최형식
(군수)</t>
    <phoneticPr fontId="2" type="noConversion"/>
  </si>
  <si>
    <t>ㅇ문화재단 운영(갤러리 및 문예카페,정미다방)
ㅇ담빛길 사업 운영
ㅇ해동문화예술촌 운영(갤러리, 해동식당, 아르코 연습공간)
ㅇ인문학가옥 문화지소운영
ㅇ담빛창작스튜디오 운영(중견예술가 창작지원)</t>
    <phoneticPr fontId="2" type="noConversion"/>
  </si>
  <si>
    <t>4팀 1단</t>
    <phoneticPr fontId="2" type="noConversion"/>
  </si>
  <si>
    <t>자체
( 60㎡)</t>
    <phoneticPr fontId="10" type="noConversion"/>
  </si>
  <si>
    <t>강진군문화관광재단</t>
  </si>
  <si>
    <t>전라남도 강진군 강진읍 보은로 4길 5</t>
    <phoneticPr fontId="2" type="noConversion"/>
  </si>
  <si>
    <t>T)061-434-7999
F)061-434-4999</t>
    <phoneticPr fontId="2" type="noConversion"/>
  </si>
  <si>
    <t>www.gangjin.or.kr</t>
  </si>
  <si>
    <t>2015.01.05.</t>
  </si>
  <si>
    <t>강진군문화관광재단 설립 및 운영 지원에 관한 조례</t>
    <phoneticPr fontId="2" type="noConversion"/>
  </si>
  <si>
    <t>이승옥
(강진군수)</t>
  </si>
  <si>
    <t>임 석</t>
  </si>
  <si>
    <t>ㅇ관광객유치 마케팅 사업
ㅇ지역관광 진흥사업
ㅇ문화관광해설사 인력운영관리
ㅇ관광체험프로그램 개발 및 운영
ㅇ문화관광시설 관리 및 관광자원화 사업
ㅇ고려청자 발전 연구 교육사업
ㅇ청자산업 활성화를 위한 기술개발 및 기술지원 사업</t>
    <phoneticPr fontId="2" type="noConversion"/>
  </si>
  <si>
    <t>1본부 4팀</t>
    <phoneticPr fontId="2" type="noConversion"/>
  </si>
  <si>
    <t>임대
(1302㎡)</t>
    <phoneticPr fontId="2" type="noConversion"/>
  </si>
  <si>
    <t>전라남도 순천시 중앙로 95(영동, 순천문화재단)</t>
    <phoneticPr fontId="2" type="noConversion"/>
  </si>
  <si>
    <t>T)061-746-2900</t>
    <phoneticPr fontId="2" type="noConversion"/>
  </si>
  <si>
    <t>www.cfsc.or.kr</t>
    <phoneticPr fontId="2" type="noConversion"/>
  </si>
  <si>
    <t>2019.06.28</t>
    <phoneticPr fontId="2" type="noConversion"/>
  </si>
  <si>
    <t>순천문화재단 설립 및 운영에 관한 조례</t>
    <phoneticPr fontId="2" type="noConversion"/>
  </si>
  <si>
    <t>허 석
(순천시장)</t>
    <phoneticPr fontId="2" type="noConversion"/>
  </si>
  <si>
    <t>이병덕
(상임이사)</t>
    <phoneticPr fontId="2" type="noConversion"/>
  </si>
  <si>
    <t>ㅇ문화재단 운영
ㅇ지역문화예술 현황 분석 및 DB구축
ㅇ정책개발 및 거버넌스 구축
ㅇ문화사업 개발 및 시행
ㅇ학술 및 교육사업
ㅇ문화기반 시설 운영 관리
ㅇ국내외 문화예술 교류 및 예술단체지원
ㅇ생활문화활성화 및 네트워크 구축
ㅇ문화예술 레지던시 육성
ㅇ문화예술단체 육성 및 활동지원
ㅇ순천 생활문화페스티벌 '무관중콘서트 놀면뭐하니'
ㅇ영동일번지 위수탁 운영
ㅇ항꾼에 즐기는 아고라 순천 
ㅇ동아시아 문화도시 위수탁 운영사업
ㅇ제7회 전국생활문화축제 수탁운영사업</t>
    <phoneticPr fontId="2" type="noConversion"/>
  </si>
  <si>
    <t>8</t>
    <phoneticPr fontId="10" type="noConversion"/>
  </si>
  <si>
    <t>10
(공무원파견2, 계약직 8)</t>
    <phoneticPr fontId="2" type="noConversion"/>
  </si>
  <si>
    <t>17.8</t>
    <phoneticPr fontId="10" type="noConversion"/>
  </si>
  <si>
    <t>11.8</t>
    <phoneticPr fontId="10" type="noConversion"/>
  </si>
  <si>
    <t>1.2</t>
    <phoneticPr fontId="2" type="noConversion"/>
  </si>
  <si>
    <t>9.6</t>
    <phoneticPr fontId="2" type="noConversion"/>
  </si>
  <si>
    <t>40.4</t>
    <phoneticPr fontId="10" type="noConversion"/>
  </si>
  <si>
    <t>6</t>
    <phoneticPr fontId="2" type="noConversion"/>
  </si>
  <si>
    <t>4</t>
    <phoneticPr fontId="2" type="noConversion"/>
  </si>
  <si>
    <t>1</t>
    <phoneticPr fontId="2" type="noConversion"/>
  </si>
  <si>
    <t>17</t>
    <phoneticPr fontId="2" type="noConversion"/>
  </si>
  <si>
    <t>무상임대
(141.13㎡)</t>
    <phoneticPr fontId="2" type="noConversion"/>
  </si>
  <si>
    <t>강릉문화재단</t>
  </si>
  <si>
    <t>강원도 강릉시 경강로2021번길 9-1 명주예술마당</t>
    <phoneticPr fontId="2" type="noConversion"/>
  </si>
  <si>
    <t>T)033-647-6800
F)033-647-6801</t>
  </si>
  <si>
    <t>www.gncaf.or.kr</t>
  </si>
  <si>
    <t>1998.10.22.</t>
  </si>
  <si>
    <t>강릉문화재단 설립 및 운영·지원 조례</t>
  </si>
  <si>
    <t>김한근
(강릉시장)</t>
  </si>
  <si>
    <t>민종홍</t>
    <phoneticPr fontId="2" type="noConversion"/>
  </si>
  <si>
    <t>ㅇ문화예술의 전승과 창작·보급
ㅇ향토사의 조사·연구 및 사료의 수집·보존
ㅇ지역문화예술에 관한 자료수집 및 국내외 교류
ㅇ지역문화행사의 개발 및 개최
ㅇ지역문화에 관한 사회교육활동
ㅇ전통문화예술 및 문화유산의 발굴·보존 등 활동 지원
ㅇ그 밖에 문화예술시설 및 문화예술진흥을 위하여 시장이 위탁하는 사업</t>
  </si>
  <si>
    <t>1국 2부 5팀</t>
  </si>
  <si>
    <t>무상임대
(250㎡)</t>
    <phoneticPr fontId="2" type="noConversion"/>
  </si>
  <si>
    <t>정선아리랑문화재단</t>
  </si>
  <si>
    <t>T)033-560-3012
F)033-563-2090</t>
  </si>
  <si>
    <t>www.jacf.or.kr</t>
  </si>
  <si>
    <t>2008.09.01.</t>
  </si>
  <si>
    <t>정선아리랑문화재단 설립 및 운영에 관한 조례</t>
  </si>
  <si>
    <t>전종남
(이사장)</t>
  </si>
  <si>
    <t>ㅇ정선아리랑 보존.전승활동 지원사업, 정선아리랑 관련 연구개발사업, 정선아리랑 관련 교육 및 홍보사업
ㅇ 정선아리랑센터 운영 및  관리</t>
    <phoneticPr fontId="2" type="noConversion"/>
  </si>
  <si>
    <t>4팀 1박물관</t>
    <phoneticPr fontId="2" type="noConversion"/>
  </si>
  <si>
    <t>131.7㎡</t>
  </si>
  <si>
    <t>강원도 춘천시 효자상길5번길 13</t>
    <phoneticPr fontId="10" type="noConversion"/>
  </si>
  <si>
    <t>T)033-259-5800</t>
    <phoneticPr fontId="2" type="noConversion"/>
  </si>
  <si>
    <t>www.cccf.or.kr</t>
  </si>
  <si>
    <t>2008.12.11.</t>
  </si>
  <si>
    <t>춘천문화재단 설립 및 운영조례</t>
    <phoneticPr fontId="2" type="noConversion"/>
  </si>
  <si>
    <t>최돈선
(이사장)</t>
  </si>
  <si>
    <t>ㅇ문화도시 조성사업 운영 및 행정·제정 기반 마련
ㅇ문화예술 진흥을 위한 정책개발
ㅇ지역문화전문인력 양성 및 지원
ㅇ문화예술의 창작보급 및 예술활동 지원
ㅇ생활문화 활성화 사업 및 문화예술 교육사업
ㅇ지역문화 협력 및 연계교류에 관한 업무
ㅇ문화예술시설의 수탁운영 및 관리
ㅇ재단 운영 및 유지에 필요한 사업
ㅇ문화예술진흥 및 문화예술 발전과 관련된 사업</t>
    <phoneticPr fontId="10" type="noConversion"/>
  </si>
  <si>
    <t>1처 1실 1센터 7팀</t>
    <phoneticPr fontId="2" type="noConversion"/>
  </si>
  <si>
    <t>무상임대
(140㎡)</t>
    <phoneticPr fontId="2" type="noConversion"/>
  </si>
  <si>
    <t>인제군문화재단</t>
  </si>
  <si>
    <t>강원도 인제군 인제읍 비봉로44번길 100</t>
  </si>
  <si>
    <t>T)033-460-8900
F)033-461-0378</t>
  </si>
  <si>
    <t>www.injeart.or.kr</t>
  </si>
  <si>
    <t>2009.08.05.</t>
  </si>
  <si>
    <t>인제군문화재단 설립 및 운영에 관한 조례</t>
  </si>
  <si>
    <t>최상기
(군수)</t>
  </si>
  <si>
    <t>김춘일
(상임이사)</t>
  </si>
  <si>
    <t>ㅇ「지역문화진흥법 시행령」제21조제2항에 따른 사업의 운영
ㅇ「박물관 및 미술관 진흥법」제2조제1호에 따른 박물관의 운영 
    및 관리
ㅇ 인제하늘내린센터의 운영 및 관리 
ㅇ 인제군의 축제 중 군 주관 축제의 운영
ㅇ 공연예술 진흥 및 작품 활동과 그 보급
ㅇ 문화예술 관계 자료의 수집·관리·보급
ㅇ 그 밖의 인제군수(이하 "군수"라 한다)가 위탁하거나 대행하게 
    하는 사업</t>
    <phoneticPr fontId="2" type="noConversion"/>
  </si>
  <si>
    <t>1국 5팀</t>
    <phoneticPr fontId="2" type="noConversion"/>
  </si>
  <si>
    <t>무상임대
(146.62㎡)</t>
    <phoneticPr fontId="2" type="noConversion"/>
  </si>
  <si>
    <t>원주문화재단</t>
  </si>
  <si>
    <t>강원도 원주시 서원대로331 치악예술관 지하1층</t>
    <phoneticPr fontId="10" type="noConversion"/>
  </si>
  <si>
    <t>T)033-763-9114
F)033-763-9631</t>
  </si>
  <si>
    <t>www.wcf.of.kr</t>
  </si>
  <si>
    <t>2010.12.03.</t>
  </si>
  <si>
    <t>원주문화재단 설립 및 운영에 관한 조례</t>
  </si>
  <si>
    <t>원창묵
(시장)</t>
  </si>
  <si>
    <t>임월규</t>
  </si>
  <si>
    <t>ㅇ문화예술지원사업
ㅇ문화시설운영
ㅇ원주다이내믹댄싱카니발
ㅇ청년플랫폼 활성화사업
ㅇ생활문화동아리 지원 및 센터 운영
ㅇ원주문화특화지역조성사업 및 문화도시 지정준비
ㅇ 문화예술 진흥 시책 수립 지원
ㅇ국가와 도 및 시가 하는 사업의 대행 및 위탁하는 사업
ㅇ커뮤니티 카페 운영
ㅇ기타 재단의 목적에 적합한 사업</t>
  </si>
  <si>
    <t>1실 7팀</t>
    <phoneticPr fontId="2" type="noConversion"/>
  </si>
  <si>
    <t>평창문화예술재단</t>
    <phoneticPr fontId="2" type="noConversion"/>
  </si>
  <si>
    <t>강원도 평창군 진부면 경강로 3554 평창송어종합공연체험장 2층</t>
    <phoneticPr fontId="2" type="noConversion"/>
  </si>
  <si>
    <t>T)033-336-7107
F)033-336-7106</t>
    <phoneticPr fontId="2" type="noConversion"/>
  </si>
  <si>
    <t>www.artpc.co.kr</t>
  </si>
  <si>
    <t>2012.11.30.</t>
    <phoneticPr fontId="2" type="noConversion"/>
  </si>
  <si>
    <t>평창군 문화예술재단 설립 운영 조례</t>
  </si>
  <si>
    <t>김도영
((주)케이프라이드 사장)</t>
  </si>
  <si>
    <t>1</t>
  </si>
  <si>
    <t>ㅇ문화예술육성지원사업
ㅇ평창 청소년 교육 사업
ㅇ평창올림픽 관련 사업 및 평창평화페스티벌
ㅇ찾아가는 문화사업</t>
    <phoneticPr fontId="2" type="noConversion"/>
  </si>
  <si>
    <t>1국 3팀</t>
    <phoneticPr fontId="2" type="noConversion"/>
  </si>
  <si>
    <t>무상임대
(368.73㎡)</t>
    <phoneticPr fontId="2" type="noConversion"/>
  </si>
  <si>
    <t>영월문화재단</t>
  </si>
  <si>
    <t>강원도 영월군 영월읍 단종로24</t>
  </si>
  <si>
    <t>T)033-375-6353
F)033-374-6353</t>
  </si>
  <si>
    <t>www.ywcf.or.kr</t>
  </si>
  <si>
    <t>2015.12.29.</t>
  </si>
  <si>
    <t>영월군 영월문화재단 설립 및 운영에 관한 조례</t>
  </si>
  <si>
    <t>최명서
(군수)</t>
  </si>
  <si>
    <t>· 지역 문화예술 진흥 및 육성
· 지역 문화제 및 축제 기획 운영
· 문화예술회관 운영 및 관리 등</t>
  </si>
  <si>
    <t xml:space="preserve">무상임대
(128㎡) </t>
    <phoneticPr fontId="2" type="noConversion"/>
  </si>
  <si>
    <t>홍천문화재단</t>
  </si>
  <si>
    <t>강원도 홍천군 홍천읍 설악로1792</t>
  </si>
  <si>
    <t>T)033-439-5800</t>
    <phoneticPr fontId="2" type="noConversion"/>
  </si>
  <si>
    <t>www.hccf.or.kr</t>
  </si>
  <si>
    <t>2016.06.17.</t>
    <phoneticPr fontId="2" type="noConversion"/>
  </si>
  <si>
    <t>홍천문화재단 설립 및 운영에 관한 조례</t>
  </si>
  <si>
    <t>허필홍
(군수)</t>
  </si>
  <si>
    <t>전명준</t>
  </si>
  <si>
    <t>ㅇ지역문화진흥, 문화복지증진, 축제활성화
ㅇ관광진흥사업 등</t>
  </si>
  <si>
    <t>1실 2부</t>
    <phoneticPr fontId="2" type="noConversion"/>
  </si>
  <si>
    <t>자체
( 148.2㎡)</t>
  </si>
  <si>
    <t>강원도</t>
    <phoneticPr fontId="10" type="noConversion"/>
  </si>
  <si>
    <t>횡성문화재단</t>
    <phoneticPr fontId="47" type="noConversion"/>
  </si>
  <si>
    <t xml:space="preserve">강원도 횡성군 횡성읍 문예로 75 횡성문화예술회관 2층 </t>
    <phoneticPr fontId="47" type="noConversion"/>
  </si>
  <si>
    <t>1522-1099</t>
    <phoneticPr fontId="47" type="noConversion"/>
  </si>
  <si>
    <t>www.hscf.or.kr</t>
    <phoneticPr fontId="47" type="noConversion"/>
  </si>
  <si>
    <t>2017.08.03.</t>
    <phoneticPr fontId="47" type="noConversion"/>
  </si>
  <si>
    <t>횡성문화재단 설립 및 운영에 관한 조례</t>
    <phoneticPr fontId="47" type="noConversion"/>
  </si>
  <si>
    <t>정구용
(이사장)</t>
    <phoneticPr fontId="10" type="noConversion"/>
  </si>
  <si>
    <t>ㅇ문화정책수립, 문화지표 개발, 국.도비 공모사업 추진
ㅇ우수문화예술공연유치,기획공연개발
ㅇ문화예술교육및문화소외계층찾아가는문화사업
ㅇ문화예술지원사업추진
ㅇ횡성군 대표축제 운영(횡성한우축제)</t>
    <phoneticPr fontId="10" type="noConversion"/>
  </si>
  <si>
    <t>1국 2팀</t>
    <phoneticPr fontId="10" type="noConversion"/>
  </si>
  <si>
    <t>2
(파견 공무원)</t>
    <phoneticPr fontId="2" type="noConversion"/>
  </si>
  <si>
    <t>무상임대
(113㎡)</t>
    <phoneticPr fontId="10" type="noConversion"/>
  </si>
  <si>
    <t>태백시문화재단</t>
    <phoneticPr fontId="47" type="noConversion"/>
  </si>
  <si>
    <t>강원도 태백시 번영로 220 태백국민체육센터 4층</t>
    <phoneticPr fontId="2" type="noConversion"/>
  </si>
  <si>
    <t>T)033-550-6900
F)033-550-6910</t>
    <phoneticPr fontId="2" type="noConversion"/>
  </si>
  <si>
    <t>www.tbcf.or.kr</t>
    <phoneticPr fontId="2" type="noConversion"/>
  </si>
  <si>
    <t>2019.11.22.</t>
    <phoneticPr fontId="2" type="noConversion"/>
  </si>
  <si>
    <t>태백시문화재단 설립 및 운영에 관한 조례</t>
    <phoneticPr fontId="2" type="noConversion"/>
  </si>
  <si>
    <t>류태호
(시장)</t>
    <phoneticPr fontId="2" type="noConversion"/>
  </si>
  <si>
    <t>ㅇ 문화예술업무  국.도비 공모사업 추진
ㅇ 지역문화예술단체지원사업
ㅇ 태백산눈축제, 한강낙동강발원지 축제 등 대표축제 추진</t>
    <phoneticPr fontId="2" type="noConversion"/>
  </si>
  <si>
    <t>2
(공무원)</t>
    <phoneticPr fontId="2" type="noConversion"/>
  </si>
  <si>
    <t>임대
( 51.5㎡)</t>
    <phoneticPr fontId="2" type="noConversion"/>
  </si>
  <si>
    <t>속초문화재단</t>
    <phoneticPr fontId="2" type="noConversion"/>
  </si>
  <si>
    <t>강원도 속초시 번영로 155 속초문화예술회관 별관 2층 속초문화재단</t>
    <phoneticPr fontId="10" type="noConversion"/>
  </si>
  <si>
    <t>T)033-636-0664
F)033-636-0665</t>
    <phoneticPr fontId="10" type="noConversion"/>
  </si>
  <si>
    <t>www.sokchocf.or.kr</t>
    <phoneticPr fontId="10" type="noConversion"/>
  </si>
  <si>
    <t>2020.02.04.</t>
    <phoneticPr fontId="10" type="noConversion"/>
  </si>
  <si>
    <t>속초문화재단 설립 및 운영에 관한 조례</t>
    <phoneticPr fontId="10" type="noConversion"/>
  </si>
  <si>
    <t>김철수
(시장)</t>
    <phoneticPr fontId="10" type="noConversion"/>
  </si>
  <si>
    <t>ㅇ 지역문화진흥을 위한 사업의 개발, 추진 및 지원
ㅇ 지역문화전문인력의 양성 및 지원
ㅇ 지역문화예술단체 지원 및 활성화 사업 추진
ㅇ 문화예술 및 문화복지 증진을 위하여 속초시장이 
    위탁 또는 대행하게 하는 사업</t>
    <phoneticPr fontId="10" type="noConversion"/>
  </si>
  <si>
    <t>1국 4팀</t>
    <phoneticPr fontId="10" type="noConversion"/>
  </si>
  <si>
    <t xml:space="preserve">무상임대
(220.97㎡) </t>
    <phoneticPr fontId="10" type="noConversion"/>
  </si>
  <si>
    <t>양양시</t>
    <phoneticPr fontId="10" type="noConversion"/>
  </si>
  <si>
    <t>양양문화재단</t>
    <phoneticPr fontId="2" type="noConversion"/>
  </si>
  <si>
    <t>강원도 양양군 양양읍 남문10길 9</t>
    <phoneticPr fontId="10" type="noConversion"/>
  </si>
  <si>
    <t>T)033-671-3802
F)033-671-3830</t>
    <phoneticPr fontId="10" type="noConversion"/>
  </si>
  <si>
    <t>www.yycf.or.kr</t>
    <phoneticPr fontId="10" type="noConversion"/>
  </si>
  <si>
    <t>2020.11.03.</t>
    <phoneticPr fontId="10" type="noConversion"/>
  </si>
  <si>
    <t>양양문화재단 설립 및 운영에 관한 조례</t>
    <phoneticPr fontId="10" type="noConversion"/>
  </si>
  <si>
    <t>김진하
(군수)</t>
    <phoneticPr fontId="10" type="noConversion"/>
  </si>
  <si>
    <t>ㅇ 문화예술,관광 진흥을 위한 정책개발 지원 및 사업시행
ㅇ 지역문화예술의 창작,보급 및 문화예술 활동의 지원
ㅇ 지역 내 문화관광콘텐츠 발굴 및 보존사업
ㅇ 지역 내 각종 문화공연 및 축제에 관한 사업
ㅇ 전통문화예술의 전승과 문화유산 발굴, 보존</t>
    <phoneticPr fontId="10" type="noConversion"/>
  </si>
  <si>
    <t>무상임대
(62.16㎡)</t>
    <phoneticPr fontId="10" type="noConversion"/>
  </si>
  <si>
    <t>청주시문화산업진흥재단</t>
  </si>
  <si>
    <t>충청북도 청주시 청원구 상당로 314(청주첨단문화산업단지 내 2층)</t>
    <phoneticPr fontId="10" type="noConversion"/>
  </si>
  <si>
    <t>T)043-219-1006
F)043-219-1234</t>
    <phoneticPr fontId="10" type="noConversion"/>
  </si>
  <si>
    <t>www.cjculture.org</t>
    <phoneticPr fontId="2" type="noConversion"/>
  </si>
  <si>
    <t>2001.12.12.</t>
  </si>
  <si>
    <t>청주시문화산업진흥재단 설립 및 운영 지원 조례</t>
  </si>
  <si>
    <t xml:space="preserve">한범덕 
(청주시장) </t>
    <phoneticPr fontId="2" type="noConversion"/>
  </si>
  <si>
    <t>박상언</t>
    <phoneticPr fontId="10" type="noConversion"/>
  </si>
  <si>
    <t>ㅇ문화사업과 문화산업 진흥을 위한 계획수립 및 시행
ㅇ문화산업단지 관리운영 및 시설물 관리
ㅇ청주국제공예비엔날레 행사 추진</t>
    <phoneticPr fontId="47" type="noConversion"/>
  </si>
  <si>
    <t>1센터 1실 7팀</t>
    <phoneticPr fontId="10" type="noConversion"/>
  </si>
  <si>
    <t>자체자산
(890㎡)</t>
    <phoneticPr fontId="2" type="noConversion"/>
  </si>
  <si>
    <t>충주중원문화재단</t>
  </si>
  <si>
    <t>충청북도 충주시 중앙로 128, 2층(충주문화회관 2층)</t>
    <phoneticPr fontId="2" type="noConversion"/>
  </si>
  <si>
    <t>T)043-851-7981
F)043-851-7983</t>
    <phoneticPr fontId="2" type="noConversion"/>
  </si>
  <si>
    <t>www.cjcf.or.kr</t>
    <phoneticPr fontId="2" type="noConversion"/>
  </si>
  <si>
    <t>2006.09.15.</t>
    <phoneticPr fontId="2" type="noConversion"/>
  </si>
  <si>
    <t>충주중원문화재단 설치 및 운영에 관한 조례</t>
  </si>
  <si>
    <t>백인욱
(이사장)</t>
    <phoneticPr fontId="2" type="noConversion"/>
  </si>
  <si>
    <t>ㅇ중원문화의 전승발전 및 보급
ㅇ문화·예술 진흥, 정책개발 및 자문
ㅇ문화·예술 창작 및 보급, 활동지원
ㅇ문화행사 및 축제와 관련된 사업
ㅇ문화협력 및 연계·교류사업
ㅇ문화·예술 교육·연구사업
ㅇ문화시설 운영관리 및 문화예술 위탁사업 등</t>
  </si>
  <si>
    <t>2처 6팀</t>
    <phoneticPr fontId="2" type="noConversion"/>
  </si>
  <si>
    <t>36</t>
    <phoneticPr fontId="2" type="noConversion"/>
  </si>
  <si>
    <t>0</t>
    <phoneticPr fontId="2" type="noConversion"/>
  </si>
  <si>
    <t>6.5</t>
    <phoneticPr fontId="2" type="noConversion"/>
  </si>
  <si>
    <t>1</t>
    <phoneticPr fontId="10" type="noConversion"/>
  </si>
  <si>
    <t>43.5</t>
    <phoneticPr fontId="2" type="noConversion"/>
  </si>
  <si>
    <t>임대
(370.68㎡)</t>
    <phoneticPr fontId="2" type="noConversion"/>
  </si>
  <si>
    <t>영동축제관광재단</t>
  </si>
  <si>
    <t>충청북도 영동군 영동읍 영동황간로 122</t>
    <phoneticPr fontId="2" type="noConversion"/>
  </si>
  <si>
    <t>T)043-745-8912
F)043-745-8621</t>
    <phoneticPr fontId="2" type="noConversion"/>
  </si>
  <si>
    <t>www.ydft.kr</t>
  </si>
  <si>
    <t>2017.03.24.</t>
    <phoneticPr fontId="2" type="noConversion"/>
  </si>
  <si>
    <t>영동군 재단법인 영동축제관광재단 설립 및 지원조례</t>
    <phoneticPr fontId="2" type="noConversion"/>
  </si>
  <si>
    <t>박세복
(이사장/현 영동군수)</t>
  </si>
  <si>
    <t>양무웅</t>
    <phoneticPr fontId="2" type="noConversion"/>
  </si>
  <si>
    <t>영동4대축제 및 관광업무 총괄</t>
    <phoneticPr fontId="2" type="noConversion"/>
  </si>
  <si>
    <t>1사무국
3팀</t>
    <phoneticPr fontId="2" type="noConversion"/>
  </si>
  <si>
    <t>무상임대
(132.23㎡)</t>
  </si>
  <si>
    <t>제천문화재단</t>
  </si>
  <si>
    <t>충청북도 제천시 의림대로 242  영상미디어센터</t>
  </si>
  <si>
    <t>T)043-645-4998</t>
  </si>
  <si>
    <t>www.jccf.or.kr</t>
  </si>
  <si>
    <t>제천문화재단 설립 및 운영에 관한 조례</t>
  </si>
  <si>
    <t>김연호
(이사장)</t>
  </si>
  <si>
    <t>이영희</t>
  </si>
  <si>
    <t>ㅇ지역문화예술진흥 및 지원
ㅇ지역문화예술진흥정책 개발 및 연구
ㅇ생활문화진흥
ㅇ예술창작·활동 지원
ㅇ문화예술교육 확대
ㅇ지역주민 문화향유 진흥 및 지원
ㅇ문화인력 양성
ㅇ문화기반시설 운영 및 관리
ㅇ지역 문화콘텐츠 산업 진흥
ㅇ영상물 제작 및 촬영 유치·지원</t>
  </si>
  <si>
    <t>1사무국 3팀</t>
  </si>
  <si>
    <t>무상임대
(117.3㎡)</t>
  </si>
  <si>
    <t>아산문화재단</t>
    <phoneticPr fontId="10" type="noConversion"/>
  </si>
  <si>
    <t>충청남도 아산시 염치읍 은행나무길 293</t>
    <phoneticPr fontId="10" type="noConversion"/>
  </si>
  <si>
    <t>T)041-540-2550
F)041-534-2633</t>
  </si>
  <si>
    <t>culture.asan.go.kr/_culture/new/</t>
  </si>
  <si>
    <t>2008.10.16.</t>
  </si>
  <si>
    <t>아산문화재단 설립 및 운영에 관한 조례</t>
    <phoneticPr fontId="2" type="noConversion"/>
  </si>
  <si>
    <t>오세현
(시장)</t>
  </si>
  <si>
    <t>유선종</t>
  </si>
  <si>
    <t>ㅇ문화예술 활동의 지원
ㅇ문화예술 정책연구와 제안
ㅇ문화예술의 창작, 보급과 조사연구
ㅇ국내․외 문화예술 교류
ㅇ문화유산을 발굴․육성과 보전
ㅇ위탁받은 축제행사
ㅇ문화예술진흥 발전을 위하여 시장이 위탁하는 사업
ㅇ위탁받은 문화시설에 대한 관리·운영 및 전대, 대관사업
ㅇ문화예술 전시 및 교육사업
ㅇ위 각호의 수익사업
ㅇ기타 법인의 목적달성에 필요한 사업</t>
    <phoneticPr fontId="10" type="noConversion"/>
  </si>
  <si>
    <t>1사무국4팀</t>
    <phoneticPr fontId="2" type="noConversion"/>
  </si>
  <si>
    <t>위탁
(824.1㎡)</t>
  </si>
  <si>
    <t>천안문화재단</t>
  </si>
  <si>
    <t>충청남도 천안시 서북구 성정8길 5</t>
    <phoneticPr fontId="10" type="noConversion"/>
  </si>
  <si>
    <t>T)041-900-0211~2
F)041-900-0213</t>
  </si>
  <si>
    <t>www.cfac.or.kr</t>
  </si>
  <si>
    <t>2012.02.09.</t>
  </si>
  <si>
    <t>천안문화재단 설립 및 운영에 관한 조례</t>
  </si>
  <si>
    <t>박상돈
(이사장/현천안시장)</t>
    <phoneticPr fontId="10" type="noConversion"/>
  </si>
  <si>
    <t>이성규</t>
    <phoneticPr fontId="10" type="noConversion"/>
  </si>
  <si>
    <t>ㅇ흥타령춤축제 및 국제춤축제연맹(FIDAF) 운영
ㅇ아우내봉화제, 찾아가는 예술무대 및 거리공연
ㅇ천안예술의전당(공연장, 미술관, 아카데미) 운영
ㅇ생활문화동호회 네트워크 교류 및 지역문화매개자 인력양성
ㅇ청년문화·지역문화연구기획 지원
ㅇ문화예술지원사업
ㅇ한 뼘 미술관 운영·관리
ㅇ도솔문예지 발행
ㅇ천안문화예술뱅크(문화예술DB) 사업운영</t>
    <phoneticPr fontId="10" type="noConversion"/>
  </si>
  <si>
    <t>1국 1전당 7팀</t>
    <phoneticPr fontId="10" type="noConversion"/>
  </si>
  <si>
    <t>임대
(392.67㎡)</t>
  </si>
  <si>
    <t>당진문화재단</t>
  </si>
  <si>
    <t>충청남도 당진시 무수동2길 25-21(읍내동)</t>
    <phoneticPr fontId="10" type="noConversion"/>
  </si>
  <si>
    <t>T)041-350-2900
F)041-352-6896</t>
    <phoneticPr fontId="10" type="noConversion"/>
  </si>
  <si>
    <t>www.dangjinart.kr</t>
  </si>
  <si>
    <t>2013.03.08.</t>
  </si>
  <si>
    <t>당진문화재단 설립 및 운영에 관한 조례</t>
  </si>
  <si>
    <t>김규환
(이사장)</t>
    <phoneticPr fontId="10" type="noConversion"/>
  </si>
  <si>
    <t>ㅇ문화예술 진흥 및 정책 개발
ㅇ문화예술의 창작, 콘텐츠 개발 및 보급
ㅇ문화예술의 교육 및 조사 연구
ㅇ문화예술 정보의 축적 및 서비스 사업 추진 등</t>
  </si>
  <si>
    <t>1처 4팀 
2시설</t>
    <phoneticPr fontId="2" type="noConversion"/>
  </si>
  <si>
    <t>무상임대
(150㎡)</t>
    <phoneticPr fontId="2" type="noConversion"/>
  </si>
  <si>
    <t>공주문화재단</t>
    <phoneticPr fontId="2" type="noConversion"/>
  </si>
  <si>
    <t>충청남도 공주시 고마나루길 90, 아트센터고마 3층</t>
    <phoneticPr fontId="2" type="noConversion"/>
  </si>
  <si>
    <t>T)041-852-6040
F)041-881-3932</t>
    <phoneticPr fontId="10" type="noConversion"/>
  </si>
  <si>
    <t>www.gongjucf.or.kr</t>
    <phoneticPr fontId="10" type="noConversion"/>
  </si>
  <si>
    <t>2020.09.24</t>
    <phoneticPr fontId="10" type="noConversion"/>
  </si>
  <si>
    <t>공주문화재단 설립 및 운영에 관한 조례</t>
    <phoneticPr fontId="10" type="noConversion"/>
  </si>
  <si>
    <t>김정섭
(시장)</t>
    <phoneticPr fontId="10" type="noConversion"/>
  </si>
  <si>
    <t>문옥배</t>
    <phoneticPr fontId="10" type="noConversion"/>
  </si>
  <si>
    <t>ㅇ문화정책 개발 및 아카이빙
ㅇ지역문화진흥 및 문화 경쟁력 제고
ㅇ시민문화향유기회 확대
ㅇ문화예술 창작 및 개발, 보급
ㅇ시민문화활동 지원 및 생활문화진흥
ㅇ문화예술교육 및 조사, 연구</t>
    <phoneticPr fontId="10" type="noConversion"/>
  </si>
  <si>
    <t>1실 3팀</t>
    <phoneticPr fontId="10" type="noConversion"/>
  </si>
  <si>
    <t>무상임대
(152.5㎡)</t>
    <phoneticPr fontId="10" type="noConversion"/>
  </si>
  <si>
    <t>서산문화재단</t>
    <phoneticPr fontId="2" type="noConversion"/>
  </si>
  <si>
    <t>충청남도 서산시 안견로252, 4층 (동문동) 서산문화재단</t>
    <phoneticPr fontId="2" type="noConversion"/>
  </si>
  <si>
    <t>T)041-660-2696
F)041-665-1530</t>
    <phoneticPr fontId="10" type="noConversion"/>
  </si>
  <si>
    <t>www.seosancf.or.kr</t>
    <phoneticPr fontId="10" type="noConversion"/>
  </si>
  <si>
    <t>2020.11.09.</t>
    <phoneticPr fontId="10" type="noConversion"/>
  </si>
  <si>
    <t>서산문화재단 설립 및 운영에 관한 조례</t>
    <phoneticPr fontId="10" type="noConversion"/>
  </si>
  <si>
    <t>맹정호
(서산시장)</t>
    <phoneticPr fontId="10" type="noConversion"/>
  </si>
  <si>
    <t>조규선</t>
    <phoneticPr fontId="10" type="noConversion"/>
  </si>
  <si>
    <t>ㅇ문화예술 진흥을 위한 정책 개발
ㅇ문화예술의 창작, 콘텐츠 개발 및 보급
ㅇ문화예술의 교육 및 조사 연구
ㅇ지역축제 및 행사지원
ㅇ지역문화사업 발굴 및 추진
ㅇ국내외 문화예술 교류 및 문화예술 활동 지원
ㅇ문화예술 진흥을 위한 기금조성 및 운영
ㅇ공공문화사업의 운영 및 관리
ㅇ국가,충청남도, 서산시(이하'시'라한다)가 위탁한 사업
ㅇ그 밖에 재단의 설립목적 달성을 위하여 필요한 사업</t>
    <phoneticPr fontId="10" type="noConversion"/>
  </si>
  <si>
    <t>2팀</t>
    <phoneticPr fontId="10" type="noConversion"/>
  </si>
  <si>
    <t>무상임대
(250㎡)</t>
    <phoneticPr fontId="10" type="noConversion"/>
  </si>
  <si>
    <t>기초 합계</t>
    <phoneticPr fontId="10" type="noConversion"/>
  </si>
  <si>
    <t>공석
(`21. 8. 2. 김선출 대표이사 취임)</t>
    <phoneticPr fontId="2" type="noConversion"/>
  </si>
  <si>
    <t>2004.03.15.</t>
    <phoneticPr fontId="2" type="noConversion"/>
  </si>
  <si>
    <t>2009.01.21.</t>
    <phoneticPr fontId="2" type="noConversion"/>
  </si>
  <si>
    <t>2009.04.16.</t>
    <phoneticPr fontId="2" type="noConversion"/>
  </si>
  <si>
    <t>2009.09.23.</t>
    <phoneticPr fontId="2" type="noConversion"/>
  </si>
  <si>
    <t>1997.07.03.</t>
    <phoneticPr fontId="2" type="noConversion"/>
  </si>
  <si>
    <t>2015.12.07</t>
    <phoneticPr fontId="2" type="noConversion"/>
  </si>
  <si>
    <t>2001.04.25.</t>
    <phoneticPr fontId="2" type="noConversion"/>
  </si>
  <si>
    <t>2019.06.10.</t>
    <phoneticPr fontId="2" type="noConversion"/>
  </si>
  <si>
    <t>2019.11.26.</t>
    <phoneticPr fontId="2" type="noConversion"/>
  </si>
  <si>
    <t>2019.03.12.</t>
    <phoneticPr fontId="2" type="noConversion"/>
  </si>
  <si>
    <t xml:space="preserve">자체 및 무상임대
(5772㎡) </t>
    <phoneticPr fontId="2" type="noConversion"/>
  </si>
  <si>
    <t>전라남도 문화재단 설립 및 운영에 관한 조례</t>
    <phoneticPr fontId="2" type="noConversion"/>
  </si>
  <si>
    <t>2001.11.01.</t>
    <phoneticPr fontId="10" type="noConversion"/>
  </si>
  <si>
    <t>큰어울마당</t>
    <phoneticPr fontId="10" type="noConversion"/>
  </si>
  <si>
    <t>1994. 5. 4.</t>
    <phoneticPr fontId="10" type="noConversion"/>
  </si>
  <si>
    <t>1994. 6. 4</t>
    <phoneticPr fontId="10" type="noConversion"/>
  </si>
  <si>
    <t>없음</t>
    <phoneticPr fontId="10" type="noConversion"/>
  </si>
  <si>
    <t>2013. 12. 18</t>
    <phoneticPr fontId="10" type="noConversion"/>
  </si>
  <si>
    <t>1995.04.10.</t>
    <phoneticPr fontId="10" type="noConversion"/>
  </si>
  <si>
    <t>1979.05.01.</t>
    <phoneticPr fontId="10" type="noConversion"/>
  </si>
  <si>
    <t>1985.02.29.</t>
    <phoneticPr fontId="10" type="noConversion"/>
  </si>
  <si>
    <t>2003.06.21.</t>
    <phoneticPr fontId="10" type="noConversion"/>
  </si>
  <si>
    <t>천안신부문예회관</t>
    <phoneticPr fontId="10" type="noConversion"/>
  </si>
  <si>
    <t>1987.12.03.</t>
    <phoneticPr fontId="10" type="noConversion"/>
  </si>
  <si>
    <t>2012.09.03.</t>
    <phoneticPr fontId="10" type="noConversion"/>
  </si>
  <si>
    <t>1990.11.19.</t>
    <phoneticPr fontId="10" type="noConversion"/>
  </si>
  <si>
    <t>2002.05.09.</t>
    <phoneticPr fontId="10" type="noConversion"/>
  </si>
  <si>
    <t>2011.06.17.</t>
    <phoneticPr fontId="10" type="noConversion"/>
  </si>
  <si>
    <t>2005.02.16.</t>
    <phoneticPr fontId="10" type="noConversion"/>
  </si>
  <si>
    <t>1989.01.01.</t>
    <phoneticPr fontId="10" type="noConversion"/>
  </si>
  <si>
    <t>2000.05.04.</t>
    <phoneticPr fontId="10" type="noConversion"/>
  </si>
  <si>
    <t>1995.06.05.</t>
    <phoneticPr fontId="10" type="noConversion"/>
  </si>
  <si>
    <t>2007.12.26.</t>
    <phoneticPr fontId="10" type="noConversion"/>
  </si>
  <si>
    <t>1988.08.25.</t>
    <phoneticPr fontId="10" type="noConversion"/>
  </si>
  <si>
    <t>강남구민회관</t>
    <phoneticPr fontId="10" type="noConversion"/>
  </si>
  <si>
    <t>서울특별시 강남구 삼성로 154 (대치동)</t>
    <phoneticPr fontId="10" type="noConversion"/>
  </si>
  <si>
    <t>02-2176-0891</t>
    <phoneticPr fontId="10" type="noConversion"/>
  </si>
  <si>
    <t>강남구도시관리공단</t>
    <phoneticPr fontId="10" type="noConversion"/>
  </si>
  <si>
    <t>https://life.gangnam.go.kr/fmcs/103</t>
    <phoneticPr fontId="10" type="noConversion"/>
  </si>
  <si>
    <t>1996.9.12</t>
    <phoneticPr fontId="10" type="noConversion"/>
  </si>
  <si>
    <t>www.gangdongarts.or.kr</t>
    <phoneticPr fontId="10" type="noConversion"/>
  </si>
  <si>
    <t>2011.09.01</t>
    <phoneticPr fontId="10" type="noConversion"/>
  </si>
  <si>
    <t>https://www.gbcmc.or.kr/fmcs/25</t>
    <phoneticPr fontId="10" type="noConversion"/>
  </si>
  <si>
    <t>나루아트센터</t>
    <phoneticPr fontId="10" type="noConversion"/>
  </si>
  <si>
    <t xml:space="preserve"> 02-2049-4700 </t>
    <phoneticPr fontId="10" type="noConversion"/>
  </si>
  <si>
    <t xml:space="preserve"> 광진문화재단 </t>
    <phoneticPr fontId="10" type="noConversion"/>
  </si>
  <si>
    <t>www.naruart.or.kr</t>
    <phoneticPr fontId="10" type="noConversion"/>
  </si>
  <si>
    <t>02-2627-2981</t>
    <phoneticPr fontId="10" type="noConversion"/>
  </si>
  <si>
    <t>금천문화재단</t>
    <phoneticPr fontId="10" type="noConversion"/>
  </si>
  <si>
    <t>https://gcfac.or.kr</t>
    <phoneticPr fontId="10" type="noConversion"/>
  </si>
  <si>
    <t>2008.10.18</t>
    <phoneticPr fontId="10" type="noConversion"/>
  </si>
  <si>
    <t>2004. 6. 16.</t>
    <phoneticPr fontId="10" type="noConversion"/>
  </si>
  <si>
    <t>노원어린이극장</t>
    <phoneticPr fontId="10" type="noConversion"/>
  </si>
  <si>
    <t>마포구</t>
    <phoneticPr fontId="10" type="noConversion"/>
  </si>
  <si>
    <t>마포아트센터</t>
    <phoneticPr fontId="10" type="noConversion"/>
  </si>
  <si>
    <t xml:space="preserve"> 02-3274-8500 </t>
    <phoneticPr fontId="10" type="noConversion"/>
  </si>
  <si>
    <t xml:space="preserve"> (재)마포문화재단 </t>
    <phoneticPr fontId="10" type="noConversion"/>
  </si>
  <si>
    <t xml:space="preserve"> www.mapoartcenter.or.kr/ </t>
    <phoneticPr fontId="10" type="noConversion"/>
  </si>
  <si>
    <t>서대문문화체육회관</t>
    <phoneticPr fontId="10" type="noConversion"/>
  </si>
  <si>
    <t xml:space="preserve"> 02-360-8558 </t>
    <phoneticPr fontId="10" type="noConversion"/>
  </si>
  <si>
    <t xml:space="preserve"> 서대문구도시관리공단 </t>
    <phoneticPr fontId="10" type="noConversion"/>
  </si>
  <si>
    <t xml:space="preserve"> http://www.sscmc.or.kr </t>
    <phoneticPr fontId="10" type="noConversion"/>
  </si>
  <si>
    <t xml:space="preserve"> 1993.10.15. </t>
    <phoneticPr fontId="10" type="noConversion"/>
  </si>
  <si>
    <t>www.sdfac.or.kr</t>
    <phoneticPr fontId="10" type="noConversion"/>
  </si>
  <si>
    <t>2005.12.28.</t>
    <phoneticPr fontId="10" type="noConversion"/>
  </si>
  <si>
    <t>성수문화복지회관</t>
    <phoneticPr fontId="10" type="noConversion"/>
  </si>
  <si>
    <t>서울특별시 성동구 뚝섬로1길 43</t>
    <phoneticPr fontId="10" type="noConversion"/>
  </si>
  <si>
    <t>02-2204-7561</t>
    <phoneticPr fontId="10" type="noConversion"/>
  </si>
  <si>
    <t>양천문화회관</t>
    <phoneticPr fontId="10" type="noConversion"/>
  </si>
  <si>
    <t xml:space="preserve"> 1998.01.12 </t>
    <phoneticPr fontId="10" type="noConversion"/>
  </si>
  <si>
    <t xml:space="preserve"> 2009.02.11. </t>
    <phoneticPr fontId="10" type="noConversion"/>
  </si>
  <si>
    <t>용산아트홀</t>
    <phoneticPr fontId="10" type="noConversion"/>
  </si>
  <si>
    <t xml:space="preserve"> 02-2199-7269 </t>
    <phoneticPr fontId="10" type="noConversion"/>
  </si>
  <si>
    <t xml:space="preserve"> http://art.yongsan.go.kr </t>
    <phoneticPr fontId="10" type="noConversion"/>
  </si>
  <si>
    <t xml:space="preserve"> 2010.07.01 </t>
    <phoneticPr fontId="10" type="noConversion"/>
  </si>
  <si>
    <t>1996.11.15.</t>
    <phoneticPr fontId="10" type="noConversion"/>
  </si>
  <si>
    <t>9.151.03</t>
    <phoneticPr fontId="10" type="noConversion"/>
  </si>
  <si>
    <t xml:space="preserve"> (재)세종문화회관 </t>
    <phoneticPr fontId="10" type="noConversion"/>
  </si>
  <si>
    <t xml:space="preserve"> www.sejongpac.or.kr </t>
    <phoneticPr fontId="10" type="noConversion"/>
  </si>
  <si>
    <t xml:space="preserve"> 1978.04.14 </t>
    <phoneticPr fontId="10" type="noConversion"/>
  </si>
  <si>
    <t>종로구민회관</t>
    <phoneticPr fontId="10" type="noConversion"/>
  </si>
  <si>
    <t>02-2148-4061</t>
    <phoneticPr fontId="10" type="noConversion"/>
  </si>
  <si>
    <t>2000.02.14.</t>
    <phoneticPr fontId="10" type="noConversion"/>
  </si>
  <si>
    <t>충무아트센터</t>
    <phoneticPr fontId="10" type="noConversion"/>
  </si>
  <si>
    <t>(재)중구문화재단</t>
    <phoneticPr fontId="10" type="noConversion"/>
  </si>
  <si>
    <t>WWW.cac.ior.kr</t>
    <phoneticPr fontId="10" type="noConversion"/>
  </si>
  <si>
    <t>2005.03.25</t>
    <phoneticPr fontId="10" type="noConversion"/>
  </si>
  <si>
    <t>도봉구</t>
    <phoneticPr fontId="10" type="noConversion"/>
  </si>
  <si>
    <t>도봉구민회관</t>
    <phoneticPr fontId="10" type="noConversion"/>
  </si>
  <si>
    <t>02-901-5160</t>
    <phoneticPr fontId="10" type="noConversion"/>
  </si>
  <si>
    <t>도봉구시설관리공단</t>
    <phoneticPr fontId="10" type="noConversion"/>
  </si>
  <si>
    <t>http://www.dobongsiseol.or.kr/index_hall.html</t>
    <phoneticPr fontId="10" type="noConversion"/>
  </si>
  <si>
    <t>1993. 12.</t>
    <phoneticPr fontId="10" type="noConversion"/>
  </si>
  <si>
    <t>동래구</t>
    <phoneticPr fontId="10" type="noConversion"/>
  </si>
  <si>
    <t>동래문화회관</t>
    <phoneticPr fontId="10" type="noConversion"/>
  </si>
  <si>
    <t xml:space="preserve"> 051-550-6611 </t>
    <phoneticPr fontId="10" type="noConversion"/>
  </si>
  <si>
    <t xml:space="preserve"> 동래구 </t>
    <phoneticPr fontId="10" type="noConversion"/>
  </si>
  <si>
    <t xml:space="preserve"> www.dongnae.go.kr/culture </t>
    <phoneticPr fontId="10" type="noConversion"/>
  </si>
  <si>
    <t xml:space="preserve"> 1999.10.22. </t>
    <phoneticPr fontId="10" type="noConversion"/>
  </si>
  <si>
    <t>해운대구</t>
    <phoneticPr fontId="10" type="noConversion"/>
  </si>
  <si>
    <t>영화의전당</t>
    <phoneticPr fontId="10" type="noConversion"/>
  </si>
  <si>
    <t>부산광역시 해운대구 수영강변대로 120</t>
    <phoneticPr fontId="10" type="noConversion"/>
  </si>
  <si>
    <t>051-780-6000</t>
    <phoneticPr fontId="10" type="noConversion"/>
  </si>
  <si>
    <t>(재)영화의전당</t>
    <phoneticPr fontId="10" type="noConversion"/>
  </si>
  <si>
    <t>공공기관 위탁(시 출연)</t>
    <phoneticPr fontId="10" type="noConversion"/>
  </si>
  <si>
    <t>www.dureraum.org</t>
    <phoneticPr fontId="10" type="noConversion"/>
  </si>
  <si>
    <t>2011.10.05</t>
    <phoneticPr fontId="10" type="noConversion"/>
  </si>
  <si>
    <t>해운대문화회관</t>
    <phoneticPr fontId="10" type="noConversion"/>
  </si>
  <si>
    <t>부산광역시 해운대구 양운로 97(좌동)</t>
    <phoneticPr fontId="10" type="noConversion"/>
  </si>
  <si>
    <t>051-749-7651</t>
    <phoneticPr fontId="10" type="noConversion"/>
  </si>
  <si>
    <t>해운대구청</t>
    <phoneticPr fontId="10" type="noConversion"/>
  </si>
  <si>
    <t>http://www.haeundae.go.kr/culture</t>
    <phoneticPr fontId="10" type="noConversion"/>
  </si>
  <si>
    <t>2007.02.20</t>
    <phoneticPr fontId="10" type="noConversion"/>
  </si>
  <si>
    <t>북구문화예술회관</t>
    <phoneticPr fontId="10" type="noConversion"/>
  </si>
  <si>
    <t xml:space="preserve"> 051-309-4082</t>
    <phoneticPr fontId="10" type="noConversion"/>
  </si>
  <si>
    <t xml:space="preserve"> 부산광역시 북구 </t>
    <phoneticPr fontId="10" type="noConversion"/>
  </si>
  <si>
    <t xml:space="preserve"> https://www.bsbukgu.go.kr/tour/index.bsbukgu?menuCd=DOM_000000402003001000 </t>
    <phoneticPr fontId="10" type="noConversion"/>
  </si>
  <si>
    <t xml:space="preserve"> 2005.07.28. </t>
    <phoneticPr fontId="10" type="noConversion"/>
  </si>
  <si>
    <t>금정문화회관</t>
    <phoneticPr fontId="10" type="noConversion"/>
  </si>
  <si>
    <t>부산광역시 금정구 체육공원로 7(구서동)</t>
    <phoneticPr fontId="10" type="noConversion"/>
  </si>
  <si>
    <t xml:space="preserve"> 051-519-5651 </t>
    <phoneticPr fontId="10" type="noConversion"/>
  </si>
  <si>
    <t xml:space="preserve"> 금정구 </t>
    <phoneticPr fontId="10" type="noConversion"/>
  </si>
  <si>
    <t xml:space="preserve"> https://art.geumjeong.go.kr/main.asp </t>
    <phoneticPr fontId="10" type="noConversion"/>
  </si>
  <si>
    <t>2000.05.19.</t>
    <phoneticPr fontId="10" type="noConversion"/>
  </si>
  <si>
    <t xml:space="preserve"> 880석
394석 </t>
    <phoneticPr fontId="10" type="noConversion"/>
  </si>
  <si>
    <t xml:space="preserve"> 4,806
1,595 </t>
    <phoneticPr fontId="10" type="noConversion"/>
  </si>
  <si>
    <t>부산시민회관</t>
    <phoneticPr fontId="10" type="noConversion"/>
  </si>
  <si>
    <t>부산광역시 동구 자성로133번길 16</t>
    <phoneticPr fontId="10" type="noConversion"/>
  </si>
  <si>
    <t xml:space="preserve"> 051-630-5200 </t>
    <phoneticPr fontId="10" type="noConversion"/>
  </si>
  <si>
    <t>(재)부산문화회관</t>
    <phoneticPr fontId="10" type="noConversion"/>
  </si>
  <si>
    <t>www.bscc.or.kr</t>
    <phoneticPr fontId="10" type="noConversion"/>
  </si>
  <si>
    <t xml:space="preserve"> 1973.10.10 </t>
    <phoneticPr fontId="10" type="noConversion"/>
  </si>
  <si>
    <t>부산예술회관</t>
    <phoneticPr fontId="10" type="noConversion"/>
  </si>
  <si>
    <t>부산광역시 남구 용소로78</t>
    <phoneticPr fontId="10" type="noConversion"/>
  </si>
  <si>
    <t xml:space="preserve"> 051-631-1377 </t>
    <phoneticPr fontId="10" type="noConversion"/>
  </si>
  <si>
    <t xml:space="preserve"> (사)부산예술문화단체총연합회 </t>
    <phoneticPr fontId="10" type="noConversion"/>
  </si>
  <si>
    <t>사단법인</t>
    <phoneticPr fontId="10" type="noConversion"/>
  </si>
  <si>
    <t>www.bsart.or.kr</t>
    <phoneticPr fontId="10" type="noConversion"/>
  </si>
  <si>
    <t xml:space="preserve"> 2011.03.03. </t>
    <phoneticPr fontId="10" type="noConversion"/>
  </si>
  <si>
    <t>부산문화회관</t>
    <phoneticPr fontId="10" type="noConversion"/>
  </si>
  <si>
    <t>부산광역시 남구 유엔평화로6번길 1</t>
    <phoneticPr fontId="10" type="noConversion"/>
  </si>
  <si>
    <t xml:space="preserve"> 051-607-6000 </t>
    <phoneticPr fontId="10" type="noConversion"/>
  </si>
  <si>
    <t xml:space="preserve"> 1988.09.03 </t>
    <phoneticPr fontId="10" type="noConversion"/>
  </si>
  <si>
    <t xml:space="preserve"> 중극장777
챔버홀410
사랑채극장312 </t>
    <phoneticPr fontId="10" type="noConversion"/>
  </si>
  <si>
    <t>중극장7,210
챔버홀960
사랑채극장846</t>
    <phoneticPr fontId="10" type="noConversion"/>
  </si>
  <si>
    <t>영도문화예술회관</t>
    <phoneticPr fontId="10" type="noConversion"/>
  </si>
  <si>
    <t>부산광역시 영도구 함지로 79번길 6(동삼동)</t>
    <phoneticPr fontId="10" type="noConversion"/>
  </si>
  <si>
    <t>051-419-5572</t>
    <phoneticPr fontId="10" type="noConversion"/>
  </si>
  <si>
    <t>영도구청</t>
    <phoneticPr fontId="10" type="noConversion"/>
  </si>
  <si>
    <t>http://culture.yeongdo.go.kr</t>
    <phoneticPr fontId="10" type="noConversion"/>
  </si>
  <si>
    <t>2009.10.19</t>
    <phoneticPr fontId="10" type="noConversion"/>
  </si>
  <si>
    <t>을숙도문화회관</t>
    <phoneticPr fontId="10" type="noConversion"/>
  </si>
  <si>
    <t xml:space="preserve"> 051-220-5801 </t>
    <phoneticPr fontId="10" type="noConversion"/>
  </si>
  <si>
    <t xml:space="preserve"> 사하구청 </t>
    <phoneticPr fontId="10" type="noConversion"/>
  </si>
  <si>
    <t>www.saha.go.kr/eulsukdo</t>
    <phoneticPr fontId="10" type="noConversion"/>
  </si>
  <si>
    <t xml:space="preserve"> 2002.10.05. </t>
    <phoneticPr fontId="10" type="noConversion"/>
  </si>
  <si>
    <t>부산민주공원</t>
    <phoneticPr fontId="10" type="noConversion"/>
  </si>
  <si>
    <t>부산광역시 중구 민주공원길19</t>
    <phoneticPr fontId="10" type="noConversion"/>
  </si>
  <si>
    <t xml:space="preserve"> 051-790-7400 </t>
    <phoneticPr fontId="10" type="noConversion"/>
  </si>
  <si>
    <t xml:space="preserve"> (사)부산민주항쟁기념사업회 </t>
    <phoneticPr fontId="10" type="noConversion"/>
  </si>
  <si>
    <t xml:space="preserve"> demopark.or.kr </t>
    <phoneticPr fontId="10" type="noConversion"/>
  </si>
  <si>
    <t xml:space="preserve"> 1999.10.16 </t>
    <phoneticPr fontId="10" type="noConversion"/>
  </si>
  <si>
    <t>봉산문화회관</t>
    <phoneticPr fontId="10" type="noConversion"/>
  </si>
  <si>
    <t>대구광역시  중구 봉산문화길 77</t>
    <phoneticPr fontId="10" type="noConversion"/>
  </si>
  <si>
    <t>www.bongsanart.org</t>
    <phoneticPr fontId="10" type="noConversion"/>
  </si>
  <si>
    <t>2004.10.05</t>
    <phoneticPr fontId="10" type="noConversion"/>
  </si>
  <si>
    <t>아양아트센터</t>
    <phoneticPr fontId="10" type="noConversion"/>
  </si>
  <si>
    <t>대구광역시 동구 효동로2길 24</t>
    <phoneticPr fontId="10" type="noConversion"/>
  </si>
  <si>
    <t>(재)동구문화재단</t>
    <phoneticPr fontId="10" type="noConversion"/>
  </si>
  <si>
    <t>www.ayangarts.or.kr</t>
    <phoneticPr fontId="10" type="noConversion"/>
  </si>
  <si>
    <t>2004.05.04</t>
    <phoneticPr fontId="10" type="noConversion"/>
  </si>
  <si>
    <t>https://www.dgs.go.kr/culture/index.php</t>
    <phoneticPr fontId="10" type="noConversion"/>
  </si>
  <si>
    <t>1998.03.05.</t>
    <phoneticPr fontId="10" type="noConversion"/>
  </si>
  <si>
    <t>https://www.hbcf.or.kr</t>
    <phoneticPr fontId="10" type="noConversion"/>
  </si>
  <si>
    <t>웃는얼굴아트센터</t>
    <phoneticPr fontId="10" type="noConversion"/>
  </si>
  <si>
    <t>053-584-8715</t>
    <phoneticPr fontId="10" type="noConversion"/>
  </si>
  <si>
    <t>(재)달서문화재단</t>
    <phoneticPr fontId="10" type="noConversion"/>
  </si>
  <si>
    <t>www.dscf.or.kr</t>
    <phoneticPr fontId="10" type="noConversion"/>
  </si>
  <si>
    <t>2004.10.14</t>
    <phoneticPr fontId="10" type="noConversion"/>
  </si>
  <si>
    <t>대구문화예술회관</t>
    <phoneticPr fontId="10" type="noConversion"/>
  </si>
  <si>
    <t>대구광역시달서구 공원순환로 201</t>
    <phoneticPr fontId="10" type="noConversion"/>
  </si>
  <si>
    <t xml:space="preserve"> 대구광역시 </t>
    <phoneticPr fontId="10" type="noConversion"/>
  </si>
  <si>
    <t xml:space="preserve"> 1990.05.21. </t>
    <phoneticPr fontId="10" type="noConversion"/>
  </si>
  <si>
    <t>2003.08.07.</t>
    <phoneticPr fontId="10" type="noConversion"/>
  </si>
  <si>
    <t>(개관)1975.10.05.
(재개관)2013.11.29.</t>
    <phoneticPr fontId="10" type="noConversion"/>
  </si>
  <si>
    <t>중구문화회관</t>
    <phoneticPr fontId="10" type="noConversion"/>
  </si>
  <si>
    <t>032-760-6403</t>
    <phoneticPr fontId="10" type="noConversion"/>
  </si>
  <si>
    <t>www.namdongarts.kr</t>
    <phoneticPr fontId="10" type="noConversion"/>
  </si>
  <si>
    <t>부평구</t>
    <phoneticPr fontId="10" type="noConversion"/>
  </si>
  <si>
    <t>부평아트센터</t>
    <phoneticPr fontId="10" type="noConversion"/>
  </si>
  <si>
    <t>2010.04.02</t>
    <phoneticPr fontId="10" type="noConversion"/>
  </si>
  <si>
    <t>인천문화예술회관</t>
    <phoneticPr fontId="10" type="noConversion"/>
  </si>
  <si>
    <t xml:space="preserve"> 032-420-2713 </t>
    <phoneticPr fontId="10" type="noConversion"/>
  </si>
  <si>
    <t xml:space="preserve"> 인천시청 </t>
    <phoneticPr fontId="10" type="noConversion"/>
  </si>
  <si>
    <t>art.incheon.go.kr</t>
    <phoneticPr fontId="10" type="noConversion"/>
  </si>
  <si>
    <t xml:space="preserve"> 1994.04.08 </t>
    <phoneticPr fontId="10" type="noConversion"/>
  </si>
  <si>
    <t>인천광역시 연수구 인천타워대로 250(송도동)</t>
    <phoneticPr fontId="10" type="noConversion"/>
  </si>
  <si>
    <t>032-832-7996</t>
    <phoneticPr fontId="10" type="noConversion"/>
  </si>
  <si>
    <t>(재)인천문화재단</t>
    <phoneticPr fontId="10" type="noConversion"/>
  </si>
  <si>
    <t>www.tribowl.kr</t>
    <phoneticPr fontId="10" type="noConversion"/>
  </si>
  <si>
    <t>2012.11.23</t>
    <phoneticPr fontId="10" type="noConversion"/>
  </si>
  <si>
    <t>인천서구문화회관</t>
    <phoneticPr fontId="10" type="noConversion"/>
  </si>
  <si>
    <t xml:space="preserve"> 032-579-1150 </t>
    <phoneticPr fontId="10" type="noConversion"/>
  </si>
  <si>
    <t xml:space="preserve"> (재)인천서구문화재단 </t>
    <phoneticPr fontId="10" type="noConversion"/>
  </si>
  <si>
    <t xml:space="preserve"> www.iscf.kr </t>
    <phoneticPr fontId="10" type="noConversion"/>
  </si>
  <si>
    <t xml:space="preserve"> 1995.03.18 </t>
    <phoneticPr fontId="10" type="noConversion"/>
  </si>
  <si>
    <t>미추홀구</t>
    <phoneticPr fontId="10" type="noConversion"/>
  </si>
  <si>
    <t>인천수봉문화회관</t>
    <phoneticPr fontId="10" type="noConversion"/>
  </si>
  <si>
    <t>032-868-7196</t>
    <phoneticPr fontId="10" type="noConversion"/>
  </si>
  <si>
    <t>한국예술문화단체총연합회
인천광역시연합회</t>
    <phoneticPr fontId="10" type="noConversion"/>
  </si>
  <si>
    <t>www.artin.or.kr</t>
    <phoneticPr fontId="10" type="noConversion"/>
  </si>
  <si>
    <t>1982.06.25</t>
    <phoneticPr fontId="10" type="noConversion"/>
  </si>
  <si>
    <t>계양문화회관</t>
    <phoneticPr fontId="10" type="noConversion"/>
  </si>
  <si>
    <t>인천광역시 계양구 계양산로35번길 11</t>
    <phoneticPr fontId="10" type="noConversion"/>
  </si>
  <si>
    <t>032-551-6602</t>
    <phoneticPr fontId="10" type="noConversion"/>
  </si>
  <si>
    <t>www.gysiseol.or.kr</t>
    <phoneticPr fontId="10" type="noConversion"/>
  </si>
  <si>
    <t>1997.11.27</t>
    <phoneticPr fontId="10" type="noConversion"/>
  </si>
  <si>
    <t>아트센터인천</t>
    <phoneticPr fontId="10" type="noConversion"/>
  </si>
  <si>
    <t xml:space="preserve"> 032-453-7700 </t>
    <phoneticPr fontId="10" type="noConversion"/>
  </si>
  <si>
    <t xml:space="preserve"> 인천광역시청 </t>
    <phoneticPr fontId="10" type="noConversion"/>
  </si>
  <si>
    <t>https://www.aci.or.kr/</t>
    <phoneticPr fontId="10" type="noConversion"/>
  </si>
  <si>
    <t>2009.07.02.</t>
    <phoneticPr fontId="10" type="noConversion"/>
  </si>
  <si>
    <t>2001.04.27.</t>
    <phoneticPr fontId="10" type="noConversion"/>
  </si>
  <si>
    <t>서구문화센터</t>
    <phoneticPr fontId="10" type="noConversion"/>
  </si>
  <si>
    <t>광주광역서 서구 마재로3</t>
    <phoneticPr fontId="10" type="noConversion"/>
  </si>
  <si>
    <t>재)광주기독교청년회유지재단</t>
    <phoneticPr fontId="10" type="noConversion"/>
  </si>
  <si>
    <t>2000.04.15.</t>
    <phoneticPr fontId="10" type="noConversion"/>
  </si>
  <si>
    <t>광주남구문화예술회관</t>
    <phoneticPr fontId="10" type="noConversion"/>
  </si>
  <si>
    <t>광주광역시 남구 봉선로 208(봉선동)</t>
    <phoneticPr fontId="10" type="noConversion"/>
  </si>
  <si>
    <t>062-670-5061</t>
    <phoneticPr fontId="10" type="noConversion"/>
  </si>
  <si>
    <t>학교법인 호심학원 광주대학교</t>
    <phoneticPr fontId="10" type="noConversion"/>
  </si>
  <si>
    <t>2003.11.21.</t>
    <phoneticPr fontId="10" type="noConversion"/>
  </si>
  <si>
    <t>빛고을시민문화관</t>
    <phoneticPr fontId="10" type="noConversion"/>
  </si>
  <si>
    <t>광주광역시 남구 천변좌로338번길 7</t>
    <phoneticPr fontId="10" type="noConversion"/>
  </si>
  <si>
    <t>062-670-7900</t>
    <phoneticPr fontId="10" type="noConversion"/>
  </si>
  <si>
    <t>2010.02.18.</t>
    <phoneticPr fontId="10" type="noConversion"/>
  </si>
  <si>
    <t>광주문화예술회관</t>
    <phoneticPr fontId="10" type="noConversion"/>
  </si>
  <si>
    <t>광주광역시 북구 북문대로60</t>
    <phoneticPr fontId="10" type="noConversion"/>
  </si>
  <si>
    <t>062-613-8333</t>
    <phoneticPr fontId="10" type="noConversion"/>
  </si>
  <si>
    <t>http://gjart.gwangju.go.kr</t>
    <phoneticPr fontId="10" type="noConversion"/>
  </si>
  <si>
    <t>1991.10.21.</t>
    <phoneticPr fontId="10" type="noConversion"/>
  </si>
  <si>
    <t>광산구</t>
    <phoneticPr fontId="10" type="noConversion"/>
  </si>
  <si>
    <t>광산문화예술회관</t>
    <phoneticPr fontId="10" type="noConversion"/>
  </si>
  <si>
    <t>062-960-8864</t>
    <phoneticPr fontId="10" type="noConversion"/>
  </si>
  <si>
    <t>2002.10.08.</t>
    <phoneticPr fontId="10" type="noConversion"/>
  </si>
  <si>
    <t>대전예술의전당</t>
    <phoneticPr fontId="10" type="noConversion"/>
  </si>
  <si>
    <t>042-270-8333</t>
    <phoneticPr fontId="10" type="noConversion"/>
  </si>
  <si>
    <t>www.djac.or.kr</t>
    <phoneticPr fontId="10" type="noConversion"/>
  </si>
  <si>
    <t>2003 .10. 1.</t>
    <phoneticPr fontId="10" type="noConversion"/>
  </si>
  <si>
    <t>2015. 6. 12.</t>
    <phoneticPr fontId="10" type="noConversion"/>
  </si>
  <si>
    <t>2012. 9. 1.</t>
    <phoneticPr fontId="10" type="noConversion"/>
  </si>
  <si>
    <t>https://dcaf.or.kr</t>
    <phoneticPr fontId="10" type="noConversion"/>
  </si>
  <si>
    <t>2015. 3. 27.</t>
    <phoneticPr fontId="10" type="noConversion"/>
  </si>
  <si>
    <t>2001. 2. 7.</t>
    <phoneticPr fontId="10" type="noConversion"/>
  </si>
  <si>
    <t>1995. 10. 05.</t>
    <phoneticPr fontId="10" type="noConversion"/>
  </si>
  <si>
    <t>중구문화의전당</t>
    <phoneticPr fontId="10" type="noConversion"/>
  </si>
  <si>
    <t>울산광역시 중구 종가로 405</t>
    <phoneticPr fontId="10" type="noConversion"/>
  </si>
  <si>
    <t>052-290-4000</t>
    <phoneticPr fontId="10" type="noConversion"/>
  </si>
  <si>
    <t>울산광역시 중구</t>
    <phoneticPr fontId="10" type="noConversion"/>
  </si>
  <si>
    <t>http://artscenter.junggu.ulsan.kr/</t>
    <phoneticPr fontId="10" type="noConversion"/>
  </si>
  <si>
    <t>2014.11.07</t>
    <phoneticPr fontId="10" type="noConversion"/>
  </si>
  <si>
    <t>꽃바위문화관</t>
    <phoneticPr fontId="10" type="noConversion"/>
  </si>
  <si>
    <t>052-209-4331</t>
    <phoneticPr fontId="10" type="noConversion"/>
  </si>
  <si>
    <t>www.donggu.ulsan.kr</t>
    <phoneticPr fontId="10" type="noConversion"/>
  </si>
  <si>
    <t>2011. 06. 28.</t>
    <phoneticPr fontId="10" type="noConversion"/>
  </si>
  <si>
    <t>052-241-7350</t>
    <phoneticPr fontId="10" type="noConversion"/>
  </si>
  <si>
    <t>울산광역시 북구</t>
    <phoneticPr fontId="10" type="noConversion"/>
  </si>
  <si>
    <t>https://www.bukgu.ulsan.kr/art/main.mo</t>
    <phoneticPr fontId="10" type="noConversion"/>
  </si>
  <si>
    <t>2003. 9. 25</t>
    <phoneticPr fontId="10" type="noConversion"/>
  </si>
  <si>
    <t>052-980-2270</t>
    <phoneticPr fontId="10" type="noConversion"/>
  </si>
  <si>
    <t>울주군청</t>
    <phoneticPr fontId="10" type="noConversion"/>
  </si>
  <si>
    <t>(재)울주문화재단
위탁운영</t>
    <phoneticPr fontId="10" type="noConversion"/>
  </si>
  <si>
    <t>http://www.uljuart.or.kr/</t>
    <phoneticPr fontId="10" type="noConversion"/>
  </si>
  <si>
    <t>2009.11.20</t>
    <phoneticPr fontId="10" type="noConversion"/>
  </si>
  <si>
    <t>세종문화예술회관</t>
    <phoneticPr fontId="10" type="noConversion"/>
  </si>
  <si>
    <t>세종특별자치시 조치원읍 문예회관길 22</t>
    <phoneticPr fontId="10" type="noConversion"/>
  </si>
  <si>
    <t xml:space="preserve"> 044-301-3523 </t>
    <phoneticPr fontId="10" type="noConversion"/>
  </si>
  <si>
    <t xml:space="preserve"> 세종특별자치시 시설관리사업소 </t>
    <phoneticPr fontId="10" type="noConversion"/>
  </si>
  <si>
    <t xml:space="preserve"> http://www.sejong.go.kr/artcenter.do </t>
    <phoneticPr fontId="10" type="noConversion"/>
  </si>
  <si>
    <t xml:space="preserve"> 2000.10.04 </t>
    <phoneticPr fontId="10" type="noConversion"/>
  </si>
  <si>
    <t>경기아트센터</t>
    <phoneticPr fontId="10" type="noConversion"/>
  </si>
  <si>
    <t>경기도 수원시 팔달구 효원로 307번길 20</t>
    <phoneticPr fontId="10" type="noConversion"/>
  </si>
  <si>
    <t>031-230-3200</t>
    <phoneticPr fontId="10" type="noConversion"/>
  </si>
  <si>
    <t>(재)경기아트센터</t>
    <phoneticPr fontId="10" type="noConversion"/>
  </si>
  <si>
    <t>www.ggac.or.kr</t>
    <phoneticPr fontId="10" type="noConversion"/>
  </si>
  <si>
    <t>1991.06.28</t>
    <phoneticPr fontId="10" type="noConversion"/>
  </si>
  <si>
    <t>민간기업</t>
    <phoneticPr fontId="10" type="noConversion"/>
  </si>
  <si>
    <t>수원SK아트리움</t>
    <phoneticPr fontId="10" type="noConversion"/>
  </si>
  <si>
    <t>031-250-5300</t>
    <phoneticPr fontId="10" type="noConversion"/>
  </si>
  <si>
    <t>(재)수원문화재단</t>
    <phoneticPr fontId="10" type="noConversion"/>
  </si>
  <si>
    <t>수원시민회관</t>
    <phoneticPr fontId="10" type="noConversion"/>
  </si>
  <si>
    <t>031-244-2161</t>
    <phoneticPr fontId="10" type="noConversion"/>
  </si>
  <si>
    <t>수원문화원</t>
    <phoneticPr fontId="10" type="noConversion"/>
  </si>
  <si>
    <t>경기도 고양시 덕양구 고양시청로 10(주교동)</t>
    <phoneticPr fontId="10" type="noConversion"/>
  </si>
  <si>
    <t>031-969-7939</t>
    <phoneticPr fontId="10" type="noConversion"/>
  </si>
  <si>
    <t>고양문화재단</t>
    <phoneticPr fontId="10" type="noConversion"/>
  </si>
  <si>
    <t>www.artgy.or.kr</t>
    <phoneticPr fontId="10" type="noConversion"/>
  </si>
  <si>
    <t>1989.09.01</t>
    <phoneticPr fontId="10" type="noConversion"/>
  </si>
  <si>
    <t>경기도 고양시 일산동구 중앙로 1286</t>
    <phoneticPr fontId="10" type="noConversion"/>
  </si>
  <si>
    <t>1577-7766</t>
    <phoneticPr fontId="10" type="noConversion"/>
  </si>
  <si>
    <t>2007.05.04</t>
    <phoneticPr fontId="10" type="noConversion"/>
  </si>
  <si>
    <t>경기도 고양시 덕양구 어울림로 33</t>
    <phoneticPr fontId="10" type="noConversion"/>
  </si>
  <si>
    <t>2004.09.01</t>
    <phoneticPr fontId="10" type="noConversion"/>
  </si>
  <si>
    <t>경기도 용인시 수지구 문정로 7번길 15</t>
    <phoneticPr fontId="10" type="noConversion"/>
  </si>
  <si>
    <t>2006.09.07.</t>
    <phoneticPr fontId="10" type="noConversion"/>
  </si>
  <si>
    <t>복사골문화센터</t>
    <phoneticPr fontId="10" type="noConversion"/>
  </si>
  <si>
    <t>동탄복합문화센터</t>
    <phoneticPr fontId="10" type="noConversion"/>
  </si>
  <si>
    <t>경기도 화성시 노작로 134</t>
    <phoneticPr fontId="10" type="noConversion"/>
  </si>
  <si>
    <t>031-290-4644</t>
    <phoneticPr fontId="10" type="noConversion"/>
  </si>
  <si>
    <t>화성시문화재단</t>
    <phoneticPr fontId="10" type="noConversion"/>
  </si>
  <si>
    <t>유앤아이센터</t>
    <phoneticPr fontId="10" type="noConversion"/>
  </si>
  <si>
    <t>경기도 화성시 태안로 145</t>
    <phoneticPr fontId="10" type="noConversion"/>
  </si>
  <si>
    <t>031-267-8800</t>
    <phoneticPr fontId="10" type="noConversion"/>
  </si>
  <si>
    <t>모두누림센터</t>
    <phoneticPr fontId="10" type="noConversion"/>
  </si>
  <si>
    <t>경기도 화성시 시청로 155</t>
    <phoneticPr fontId="10" type="noConversion"/>
  </si>
  <si>
    <t>031-350-4300</t>
    <phoneticPr fontId="10" type="noConversion"/>
  </si>
  <si>
    <t>1,062
/ 440.59</t>
    <phoneticPr fontId="10" type="noConversion"/>
  </si>
  <si>
    <t>275.27
 / 750.27</t>
    <phoneticPr fontId="10" type="noConversion"/>
  </si>
  <si>
    <t>파주시</t>
    <phoneticPr fontId="10" type="noConversion"/>
  </si>
  <si>
    <t>497
/302</t>
    <phoneticPr fontId="10" type="noConversion"/>
  </si>
  <si>
    <t>3,671.71
/ 2570.78</t>
    <phoneticPr fontId="10" type="noConversion"/>
  </si>
  <si>
    <t>503석</t>
    <phoneticPr fontId="10" type="noConversion"/>
  </si>
  <si>
    <t>경기도 광명시 시청로20</t>
    <phoneticPr fontId="10" type="noConversion"/>
  </si>
  <si>
    <t>02-2621-8800</t>
    <phoneticPr fontId="10" type="noConversion"/>
  </si>
  <si>
    <t>(재)광명문화재단</t>
    <phoneticPr fontId="10" type="noConversion"/>
  </si>
  <si>
    <t>1990.01.17</t>
    <phoneticPr fontId="10" type="noConversion"/>
  </si>
  <si>
    <t>군포문화예술회관</t>
    <phoneticPr fontId="10" type="noConversion"/>
  </si>
  <si>
    <t>경기도 군포시 고산로 599</t>
    <phoneticPr fontId="10" type="noConversion"/>
  </si>
  <si>
    <t>(재)군포문화재단</t>
    <phoneticPr fontId="10" type="noConversion"/>
  </si>
  <si>
    <t>(재)하남문화재단</t>
    <phoneticPr fontId="10" type="noConversion"/>
  </si>
  <si>
    <t>경기도 하남시 신평로 125(덕풍동)</t>
    <phoneticPr fontId="10" type="noConversion"/>
  </si>
  <si>
    <t>031-790-7979</t>
    <phoneticPr fontId="10" type="noConversion"/>
  </si>
  <si>
    <t>www.hnart.or.kr</t>
    <phoneticPr fontId="10" type="noConversion"/>
  </si>
  <si>
    <t>2007.05.11</t>
    <phoneticPr fontId="10" type="noConversion"/>
  </si>
  <si>
    <t>오산문화예술회관</t>
    <phoneticPr fontId="10" type="noConversion"/>
  </si>
  <si>
    <t>경기도 오산시 경기동로 41</t>
    <phoneticPr fontId="10" type="noConversion"/>
  </si>
  <si>
    <t>031-379-9900</t>
    <phoneticPr fontId="10" type="noConversion"/>
  </si>
  <si>
    <t>(재)오산문화재단</t>
    <phoneticPr fontId="10" type="noConversion"/>
  </si>
  <si>
    <t>안성시</t>
    <phoneticPr fontId="10" type="noConversion"/>
  </si>
  <si>
    <t>안성맞춤아트홀</t>
    <phoneticPr fontId="10" type="noConversion"/>
  </si>
  <si>
    <t>경기도 안성시 발화대길 21</t>
    <phoneticPr fontId="10" type="noConversion"/>
  </si>
  <si>
    <t>031-678-5412</t>
    <phoneticPr fontId="10" type="noConversion"/>
  </si>
  <si>
    <t>www.anseong.go.kr/arthall</t>
    <phoneticPr fontId="10" type="noConversion"/>
  </si>
  <si>
    <t>2017.11.07</t>
    <phoneticPr fontId="10" type="noConversion"/>
  </si>
  <si>
    <t>2034.69
485.78</t>
    <phoneticPr fontId="10" type="noConversion"/>
  </si>
  <si>
    <t>포천반월아트홀</t>
    <phoneticPr fontId="10" type="noConversion"/>
  </si>
  <si>
    <t>경기도 포천시 군내면 청성로 111</t>
    <phoneticPr fontId="10" type="noConversion"/>
  </si>
  <si>
    <t>031-540-6213</t>
    <phoneticPr fontId="10" type="noConversion"/>
  </si>
  <si>
    <t>포천도시공사</t>
    <phoneticPr fontId="10" type="noConversion"/>
  </si>
  <si>
    <t>2003.10.18</t>
    <phoneticPr fontId="10" type="noConversion"/>
  </si>
  <si>
    <t>가평문화예술회관</t>
    <phoneticPr fontId="10" type="noConversion"/>
  </si>
  <si>
    <t>경기도 가평군 가평읍 문화로 131</t>
    <phoneticPr fontId="10" type="noConversion"/>
  </si>
  <si>
    <t>031-8078-8077</t>
    <phoneticPr fontId="10" type="noConversion"/>
  </si>
  <si>
    <t>가평군시설관리공단</t>
    <phoneticPr fontId="10" type="noConversion"/>
  </si>
  <si>
    <t>과천시민회관</t>
    <phoneticPr fontId="10" type="noConversion"/>
  </si>
  <si>
    <t>경기도 과천시 통영로 5</t>
    <phoneticPr fontId="10" type="noConversion"/>
  </si>
  <si>
    <t>02-2009-9700</t>
    <phoneticPr fontId="10" type="noConversion"/>
  </si>
  <si>
    <t>2,122.68
1,114.7</t>
    <phoneticPr fontId="10" type="noConversion"/>
  </si>
  <si>
    <t>연천수레울아트홀</t>
    <phoneticPr fontId="10" type="noConversion"/>
  </si>
  <si>
    <t>경기도 연천군 연천읍 문화로 150</t>
    <phoneticPr fontId="10" type="noConversion"/>
  </si>
  <si>
    <t>031-834-3770</t>
    <phoneticPr fontId="10" type="noConversion"/>
  </si>
  <si>
    <t>연천군시설관리공단</t>
    <phoneticPr fontId="10" type="noConversion"/>
  </si>
  <si>
    <t>yccs.or.kr</t>
    <phoneticPr fontId="10" type="noConversion"/>
  </si>
  <si>
    <t>2011.04.20</t>
    <phoneticPr fontId="10" type="noConversion"/>
  </si>
  <si>
    <t>춘천시</t>
    <phoneticPr fontId="10" type="noConversion"/>
  </si>
  <si>
    <t>춘천문화예술회관</t>
    <phoneticPr fontId="10" type="noConversion"/>
  </si>
  <si>
    <t>033-259-5848</t>
    <phoneticPr fontId="10" type="noConversion"/>
  </si>
  <si>
    <t>www.cccf.or.kr/</t>
    <phoneticPr fontId="10" type="noConversion"/>
  </si>
  <si>
    <t>1993. 4. 10</t>
    <phoneticPr fontId="10" type="noConversion"/>
  </si>
  <si>
    <t>원주백운아트홀</t>
    <phoneticPr fontId="10" type="noConversion"/>
  </si>
  <si>
    <t>강원도 원주시 시청로 1(무실동)</t>
    <phoneticPr fontId="10" type="noConversion"/>
  </si>
  <si>
    <t>033-737-3820</t>
    <phoneticPr fontId="10" type="noConversion"/>
  </si>
  <si>
    <t>https://www.wonju.go.kr/baekunart</t>
    <phoneticPr fontId="10" type="noConversion"/>
  </si>
  <si>
    <t>2007. 11 .21</t>
    <phoneticPr fontId="10" type="noConversion"/>
  </si>
  <si>
    <t>2017. 12. 5</t>
    <phoneticPr fontId="10" type="noConversion"/>
  </si>
  <si>
    <t>2004. 2. 19</t>
    <phoneticPr fontId="10" type="noConversion"/>
  </si>
  <si>
    <t>강원도 동해시 평원로 15</t>
    <phoneticPr fontId="10" type="noConversion"/>
  </si>
  <si>
    <t>htt//:dh.go.kr</t>
    <phoneticPr fontId="10" type="noConversion"/>
  </si>
  <si>
    <t>1995. 3. 2</t>
    <phoneticPr fontId="10" type="noConversion"/>
  </si>
  <si>
    <t>http://www.taebaek.go.kr/</t>
    <phoneticPr fontId="10" type="noConversion"/>
  </si>
  <si>
    <t>2003. 7. 25</t>
    <phoneticPr fontId="10" type="noConversion"/>
  </si>
  <si>
    <t>1990. 10. 10</t>
    <phoneticPr fontId="10" type="noConversion"/>
  </si>
  <si>
    <t>http://www.samcheok.go.kr</t>
    <phoneticPr fontId="10" type="noConversion"/>
  </si>
  <si>
    <t>1995. 3. 23</t>
    <phoneticPr fontId="10" type="noConversion"/>
  </si>
  <si>
    <t>2001. 1. 9</t>
    <phoneticPr fontId="10" type="noConversion"/>
  </si>
  <si>
    <t>1999. 10. 5</t>
    <phoneticPr fontId="10" type="noConversion"/>
  </si>
  <si>
    <t>정선군</t>
    <phoneticPr fontId="10" type="noConversion"/>
  </si>
  <si>
    <t>정선문화예술회관</t>
    <phoneticPr fontId="10" type="noConversion"/>
  </si>
  <si>
    <t>강원도 정선군 정선읍 봉양3길 17</t>
    <phoneticPr fontId="10" type="noConversion"/>
  </si>
  <si>
    <t>033-560-2567</t>
    <phoneticPr fontId="10" type="noConversion"/>
  </si>
  <si>
    <t>www.jeongseon.go.kr</t>
    <phoneticPr fontId="10" type="noConversion"/>
  </si>
  <si>
    <t>1993 .10. 9</t>
    <phoneticPr fontId="10" type="noConversion"/>
  </si>
  <si>
    <t>아리랑센터 아리랑홀</t>
    <phoneticPr fontId="10" type="noConversion"/>
  </si>
  <si>
    <t>강원도 정선군 정선읍 애산로 51</t>
    <phoneticPr fontId="10" type="noConversion"/>
  </si>
  <si>
    <t>033-560-3019</t>
    <phoneticPr fontId="10" type="noConversion"/>
  </si>
  <si>
    <t>http://www.jacf.or.kr/</t>
    <phoneticPr fontId="10" type="noConversion"/>
  </si>
  <si>
    <t>2016. 5. 19</t>
    <phoneticPr fontId="10" type="noConversion"/>
  </si>
  <si>
    <t>2010 .6. 18</t>
    <phoneticPr fontId="10" type="noConversion"/>
  </si>
  <si>
    <t>1996. 12. 07</t>
    <phoneticPr fontId="10" type="noConversion"/>
  </si>
  <si>
    <t>2000. 11. 16</t>
    <phoneticPr fontId="10" type="noConversion"/>
  </si>
  <si>
    <t>2018. 2. 9</t>
    <phoneticPr fontId="10" type="noConversion"/>
  </si>
  <si>
    <t>2009. 8. 6</t>
    <phoneticPr fontId="10" type="noConversion"/>
  </si>
  <si>
    <t>2005. 12. 8</t>
    <phoneticPr fontId="10" type="noConversion"/>
  </si>
  <si>
    <t>2004. 12. 23</t>
    <phoneticPr fontId="10" type="noConversion"/>
  </si>
  <si>
    <t>www.cheongju.go.kr/ac/index.do</t>
    <phoneticPr fontId="10" type="noConversion"/>
  </si>
  <si>
    <t>충청북도 충주시 중앙로 128(성내동)</t>
    <phoneticPr fontId="10" type="noConversion"/>
  </si>
  <si>
    <t>http://www.chungju.go.kr/culture/</t>
    <phoneticPr fontId="10" type="noConversion"/>
  </si>
  <si>
    <t>1985.10.09</t>
    <phoneticPr fontId="10" type="noConversion"/>
  </si>
  <si>
    <t>옥천군</t>
    <phoneticPr fontId="10" type="noConversion"/>
  </si>
  <si>
    <t>옥천문화예술회관</t>
    <phoneticPr fontId="10" type="noConversion"/>
  </si>
  <si>
    <t>충청북도 옥천군 옥천읍 문정1길 32</t>
    <phoneticPr fontId="10" type="noConversion"/>
  </si>
  <si>
    <t>043-730-4891~2</t>
    <phoneticPr fontId="10" type="noConversion"/>
  </si>
  <si>
    <t>www.ocac.go.kr</t>
    <phoneticPr fontId="10" type="noConversion"/>
  </si>
  <si>
    <t>2008.05.16</t>
    <phoneticPr fontId="10" type="noConversion"/>
  </si>
  <si>
    <t>영동복합문화예술회관</t>
    <phoneticPr fontId="10" type="noConversion"/>
  </si>
  <si>
    <t>043-740-3207</t>
    <phoneticPr fontId="10" type="noConversion"/>
  </si>
  <si>
    <t>http://www.yd21.go.kr/artcenter/</t>
    <phoneticPr fontId="10" type="noConversion"/>
  </si>
  <si>
    <t>2019.04.26</t>
    <phoneticPr fontId="10" type="noConversion"/>
  </si>
  <si>
    <t>괴산군</t>
    <phoneticPr fontId="10" type="noConversion"/>
  </si>
  <si>
    <t>괴산문화예술회관</t>
    <phoneticPr fontId="10" type="noConversion"/>
  </si>
  <si>
    <t>043-830-2686</t>
    <phoneticPr fontId="10" type="noConversion"/>
  </si>
  <si>
    <t xml:space="preserve">www.goesan.go.kr </t>
    <phoneticPr fontId="10" type="noConversion"/>
  </si>
  <si>
    <t>1989.04.13.</t>
    <phoneticPr fontId="10" type="noConversion"/>
  </si>
  <si>
    <t>음성문화예술회관</t>
    <phoneticPr fontId="10" type="noConversion"/>
  </si>
  <si>
    <t>043-871-5949</t>
    <phoneticPr fontId="10" type="noConversion"/>
  </si>
  <si>
    <t>www.esart.go.kr</t>
    <phoneticPr fontId="10" type="noConversion"/>
  </si>
  <si>
    <t>2008.09.27.</t>
    <phoneticPr fontId="10" type="noConversion"/>
  </si>
  <si>
    <t>단양문화예술회관</t>
    <phoneticPr fontId="10" type="noConversion"/>
  </si>
  <si>
    <t>043-420-2557</t>
    <phoneticPr fontId="10" type="noConversion"/>
  </si>
  <si>
    <t>www.dy21.net</t>
    <phoneticPr fontId="10" type="noConversion"/>
  </si>
  <si>
    <t>1986.04.15.</t>
    <phoneticPr fontId="10" type="noConversion"/>
  </si>
  <si>
    <t>041-521-3744</t>
    <phoneticPr fontId="10" type="noConversion"/>
  </si>
  <si>
    <t>천안예술의전당</t>
    <phoneticPr fontId="10" type="noConversion"/>
  </si>
  <si>
    <t>충청남도 천안시 동남구 성남면 종합휴양지로 185</t>
    <phoneticPr fontId="10" type="noConversion"/>
  </si>
  <si>
    <t>041-901-6603</t>
    <phoneticPr fontId="10" type="noConversion"/>
  </si>
  <si>
    <t>http://www.cnac.or.kr</t>
    <phoneticPr fontId="10" type="noConversion"/>
  </si>
  <si>
    <t>천안성환문예회관</t>
    <phoneticPr fontId="10" type="noConversion"/>
  </si>
  <si>
    <t>1995.10.21.</t>
    <phoneticPr fontId="10" type="noConversion"/>
  </si>
  <si>
    <t xml:space="preserve">충남 </t>
    <phoneticPr fontId="10" type="noConversion"/>
  </si>
  <si>
    <t>1992.05.08.</t>
    <phoneticPr fontId="10" type="noConversion"/>
  </si>
  <si>
    <t>http://www.seosan.go.kr/culture/index.do</t>
    <phoneticPr fontId="10" type="noConversion"/>
  </si>
  <si>
    <t>1990.01.06.</t>
    <phoneticPr fontId="10" type="noConversion"/>
  </si>
  <si>
    <t>1985.11.19.</t>
    <phoneticPr fontId="10" type="noConversion"/>
  </si>
  <si>
    <t>2005.05.31.</t>
    <phoneticPr fontId="10" type="noConversion"/>
  </si>
  <si>
    <t>2004.10.29.</t>
    <phoneticPr fontId="10" type="noConversion"/>
  </si>
  <si>
    <t>부여국악의전당</t>
    <phoneticPr fontId="10" type="noConversion"/>
  </si>
  <si>
    <t>충청남도 부여군 규암면 백제문로 388</t>
    <phoneticPr fontId="10" type="noConversion"/>
  </si>
  <si>
    <t>홍성군</t>
    <phoneticPr fontId="10" type="noConversion"/>
  </si>
  <si>
    <t>홍주문화회관</t>
    <phoneticPr fontId="10" type="noConversion"/>
  </si>
  <si>
    <t>1988.01.01.</t>
    <phoneticPr fontId="10" type="noConversion"/>
  </si>
  <si>
    <t>2012.12.18.</t>
    <phoneticPr fontId="10" type="noConversion"/>
  </si>
  <si>
    <t>http://www.taean.go.kr/tour/sub04_03_01.do</t>
    <phoneticPr fontId="10" type="noConversion"/>
  </si>
  <si>
    <t>2001.09.21.</t>
    <phoneticPr fontId="10" type="noConversion"/>
  </si>
  <si>
    <t>덕진예술회관</t>
    <phoneticPr fontId="10" type="noConversion"/>
  </si>
  <si>
    <t>063-281-6651</t>
    <phoneticPr fontId="10" type="noConversion"/>
  </si>
  <si>
    <t>전주시청</t>
    <phoneticPr fontId="10" type="noConversion"/>
  </si>
  <si>
    <t>http://www.jeonju.go.kr/</t>
    <phoneticPr fontId="10" type="noConversion"/>
  </si>
  <si>
    <t>1980.12.08</t>
    <phoneticPr fontId="10" type="noConversion"/>
  </si>
  <si>
    <t>한극소리문화의전당</t>
    <phoneticPr fontId="10" type="noConversion"/>
  </si>
  <si>
    <t>063-270-8000</t>
    <phoneticPr fontId="10" type="noConversion"/>
  </si>
  <si>
    <t>수탁운영 학교법인우석학원</t>
    <phoneticPr fontId="10" type="noConversion"/>
  </si>
  <si>
    <t>www.sori21.co.kr</t>
    <phoneticPr fontId="10" type="noConversion"/>
  </si>
  <si>
    <t>2001. 09. 21</t>
    <phoneticPr fontId="10" type="noConversion"/>
  </si>
  <si>
    <t>전라북도예술회관</t>
    <phoneticPr fontId="10" type="noConversion"/>
  </si>
  <si>
    <t>063-230-7415</t>
    <phoneticPr fontId="10" type="noConversion"/>
  </si>
  <si>
    <t>(재)전라북도문화관광재단</t>
    <phoneticPr fontId="10" type="noConversion"/>
  </si>
  <si>
    <t>www.jbct.or.kr</t>
    <phoneticPr fontId="10" type="noConversion"/>
  </si>
  <si>
    <t>1982.2.10.</t>
    <phoneticPr fontId="10" type="noConversion"/>
  </si>
  <si>
    <t>전주한벽문화관</t>
    <phoneticPr fontId="10" type="noConversion"/>
  </si>
  <si>
    <t>063-280-7009</t>
    <phoneticPr fontId="10" type="noConversion"/>
  </si>
  <si>
    <t>(재)전주문화재단</t>
    <phoneticPr fontId="10" type="noConversion"/>
  </si>
  <si>
    <t>http://www.jt.or.kr/</t>
    <phoneticPr fontId="10" type="noConversion"/>
  </si>
  <si>
    <t>2002. 01.</t>
    <phoneticPr fontId="10" type="noConversion"/>
  </si>
  <si>
    <t>군산시</t>
    <phoneticPr fontId="10" type="noConversion"/>
  </si>
  <si>
    <t>군산예술의전당</t>
    <phoneticPr fontId="10" type="noConversion"/>
  </si>
  <si>
    <t>군산시청</t>
    <phoneticPr fontId="10" type="noConversion"/>
  </si>
  <si>
    <t>http://www.gunsan.go.kr/arts/index.gunsan</t>
    <phoneticPr fontId="10" type="noConversion"/>
  </si>
  <si>
    <t>http://arts.iksan.go.kr</t>
    <phoneticPr fontId="10" type="noConversion"/>
  </si>
  <si>
    <t>http://www.jeongeup.go.kr/culture/index.jeongeup?menuCd=DOM_000000608003001000</t>
    <phoneticPr fontId="10" type="noConversion"/>
  </si>
  <si>
    <t>http://www.jeongeup.go.kr/culture/index.jeongeup?menuCd=DOM_000000608004000000&amp;cpath=</t>
    <phoneticPr fontId="10" type="noConversion"/>
  </si>
  <si>
    <t>2009. 4. 24.</t>
    <phoneticPr fontId="10" type="noConversion"/>
  </si>
  <si>
    <t>063-290-2597</t>
    <phoneticPr fontId="10" type="noConversion"/>
  </si>
  <si>
    <t>2001.11.06.</t>
    <phoneticPr fontId="10" type="noConversion"/>
  </si>
  <si>
    <t>장수한누리전당</t>
    <phoneticPr fontId="10" type="noConversion"/>
  </si>
  <si>
    <t>063-350-2881</t>
    <phoneticPr fontId="10" type="noConversion"/>
  </si>
  <si>
    <t>목포시</t>
    <phoneticPr fontId="10" type="noConversion"/>
  </si>
  <si>
    <t>목포문화예술회관</t>
    <phoneticPr fontId="10" type="noConversion"/>
  </si>
  <si>
    <t>061-270-4031</t>
    <phoneticPr fontId="10" type="noConversion"/>
  </si>
  <si>
    <t>http://www.mokpo.go.kr/art</t>
    <phoneticPr fontId="10" type="noConversion"/>
  </si>
  <si>
    <t>1997.08.14.</t>
    <phoneticPr fontId="10" type="noConversion"/>
  </si>
  <si>
    <t>목포시민문화체육센터</t>
    <phoneticPr fontId="10" type="noConversion"/>
  </si>
  <si>
    <t>061-270-8376</t>
    <phoneticPr fontId="10" type="noConversion"/>
  </si>
  <si>
    <t>2004. 5. 3.</t>
    <phoneticPr fontId="10" type="noConversion"/>
  </si>
  <si>
    <t xml:space="preserve"> 061-659-3779 </t>
    <phoneticPr fontId="10" type="noConversion"/>
  </si>
  <si>
    <t xml:space="preserve">  여수시  </t>
    <phoneticPr fontId="10" type="noConversion"/>
  </si>
  <si>
    <t xml:space="preserve">  http//ok.yeosu.go.kr  </t>
    <phoneticPr fontId="10" type="noConversion"/>
  </si>
  <si>
    <t>1987.06.28
(진남문예회관 
1993.05.22)</t>
    <phoneticPr fontId="10" type="noConversion"/>
  </si>
  <si>
    <t>GS칼텍스 예울마루</t>
    <phoneticPr fontId="10" type="noConversion"/>
  </si>
  <si>
    <t>061-808-7021</t>
    <phoneticPr fontId="10" type="noConversion"/>
  </si>
  <si>
    <t>GS칼텍스재단</t>
    <phoneticPr fontId="10" type="noConversion"/>
  </si>
  <si>
    <t>www.yeulmaru.org</t>
    <phoneticPr fontId="10" type="noConversion"/>
  </si>
  <si>
    <t>2012.5.10</t>
    <phoneticPr fontId="10" type="noConversion"/>
  </si>
  <si>
    <t>순천시문화예술회관</t>
    <phoneticPr fontId="10" type="noConversion"/>
  </si>
  <si>
    <t xml:space="preserve"> 061-749-8612 </t>
    <phoneticPr fontId="10" type="noConversion"/>
  </si>
  <si>
    <t xml:space="preserve"> 순천시 </t>
    <phoneticPr fontId="10" type="noConversion"/>
  </si>
  <si>
    <t>나주시</t>
    <phoneticPr fontId="10" type="noConversion"/>
  </si>
  <si>
    <t>나주문화예술회관</t>
    <phoneticPr fontId="10" type="noConversion"/>
  </si>
  <si>
    <t xml:space="preserve"> 061-339-4612 </t>
    <phoneticPr fontId="10" type="noConversion"/>
  </si>
  <si>
    <t xml:space="preserve"> 나주시 </t>
    <phoneticPr fontId="10" type="noConversion"/>
  </si>
  <si>
    <t xml:space="preserve"> http://najuart.naju.go.kr/ </t>
    <phoneticPr fontId="10" type="noConversion"/>
  </si>
  <si>
    <t xml:space="preserve"> 1998.4,25 </t>
    <phoneticPr fontId="10" type="noConversion"/>
  </si>
  <si>
    <t>광양시</t>
    <phoneticPr fontId="10" type="noConversion"/>
  </si>
  <si>
    <t>광양문화예술회관</t>
    <phoneticPr fontId="10" type="noConversion"/>
  </si>
  <si>
    <t>061-797-3838</t>
    <phoneticPr fontId="10" type="noConversion"/>
  </si>
  <si>
    <t>https://www.gwangyang.go.kr/art/</t>
    <phoneticPr fontId="10" type="noConversion"/>
  </si>
  <si>
    <t>1996.10.08.</t>
    <phoneticPr fontId="10" type="noConversion"/>
  </si>
  <si>
    <t>담양문화회관</t>
    <phoneticPr fontId="10" type="noConversion"/>
  </si>
  <si>
    <t xml:space="preserve"> 061-380-3464 </t>
    <phoneticPr fontId="10" type="noConversion"/>
  </si>
  <si>
    <t xml:space="preserve"> 담양군 </t>
    <phoneticPr fontId="10" type="noConversion"/>
  </si>
  <si>
    <t xml:space="preserve"> www.damyang.go.kr  </t>
    <phoneticPr fontId="10" type="noConversion"/>
  </si>
  <si>
    <t xml:space="preserve"> 2002. 4. 25. </t>
    <phoneticPr fontId="10" type="noConversion"/>
  </si>
  <si>
    <t>http://wwwgokseong.go.kr/leisure/</t>
    <phoneticPr fontId="10" type="noConversion"/>
  </si>
  <si>
    <t>2010.3.10.</t>
    <phoneticPr fontId="10" type="noConversion"/>
  </si>
  <si>
    <t>www.gurye.go.kr</t>
    <phoneticPr fontId="10" type="noConversion"/>
  </si>
  <si>
    <t>2015.04.19.</t>
    <phoneticPr fontId="10" type="noConversion"/>
  </si>
  <si>
    <t>고흥군</t>
    <phoneticPr fontId="10" type="noConversion"/>
  </si>
  <si>
    <t>고흥종합문화회관</t>
    <phoneticPr fontId="10" type="noConversion"/>
  </si>
  <si>
    <t xml:space="preserve"> 061-8306721 </t>
    <phoneticPr fontId="10" type="noConversion"/>
  </si>
  <si>
    <t xml:space="preserve"> 고흥군 </t>
    <phoneticPr fontId="10" type="noConversion"/>
  </si>
  <si>
    <t xml:space="preserve"> https://www.goheung.go.kr/culture/ </t>
    <phoneticPr fontId="10" type="noConversion"/>
  </si>
  <si>
    <t>1999.06.26</t>
    <phoneticPr fontId="10" type="noConversion"/>
  </si>
  <si>
    <t>보성군문화예술회관</t>
    <phoneticPr fontId="10" type="noConversion"/>
  </si>
  <si>
    <t xml:space="preserve"> 061-850-8662 </t>
    <phoneticPr fontId="10" type="noConversion"/>
  </si>
  <si>
    <t xml:space="preserve"> http://www.boseong.go.kr/art </t>
    <phoneticPr fontId="10" type="noConversion"/>
  </si>
  <si>
    <t xml:space="preserve"> 2018.05.08. </t>
    <phoneticPr fontId="10" type="noConversion"/>
  </si>
  <si>
    <t>해남문화예술회관</t>
    <phoneticPr fontId="10" type="noConversion"/>
  </si>
  <si>
    <t xml:space="preserve"> 061-530-5892 </t>
    <phoneticPr fontId="10" type="noConversion"/>
  </si>
  <si>
    <t xml:space="preserve"> 해남군 </t>
    <phoneticPr fontId="10" type="noConversion"/>
  </si>
  <si>
    <t xml:space="preserve"> http://art.haenam.go.kr </t>
    <phoneticPr fontId="10" type="noConversion"/>
  </si>
  <si>
    <t xml:space="preserve"> 2002.04.20 </t>
    <phoneticPr fontId="10" type="noConversion"/>
  </si>
  <si>
    <t>무안군</t>
    <phoneticPr fontId="10" type="noConversion"/>
  </si>
  <si>
    <t>승달문화예술회관</t>
    <phoneticPr fontId="10" type="noConversion"/>
  </si>
  <si>
    <t xml:space="preserve"> 061-450-4084 </t>
    <phoneticPr fontId="10" type="noConversion"/>
  </si>
  <si>
    <t xml:space="preserve"> 무안군 </t>
    <phoneticPr fontId="10" type="noConversion"/>
  </si>
  <si>
    <t xml:space="preserve"> http://www.muan.go.kr </t>
    <phoneticPr fontId="10" type="noConversion"/>
  </si>
  <si>
    <t xml:space="preserve"> 2001. 5. 12. </t>
    <phoneticPr fontId="10" type="noConversion"/>
  </si>
  <si>
    <t>영광예술의전당</t>
    <phoneticPr fontId="10" type="noConversion"/>
  </si>
  <si>
    <t xml:space="preserve"> 061-350 5400 </t>
    <phoneticPr fontId="10" type="noConversion"/>
  </si>
  <si>
    <t xml:space="preserve"> 영광군 </t>
    <phoneticPr fontId="10" type="noConversion"/>
  </si>
  <si>
    <t xml:space="preserve"> http://www.yeonggwang.go.kr </t>
    <phoneticPr fontId="10" type="noConversion"/>
  </si>
  <si>
    <t xml:space="preserve"> 2014.6.24 </t>
    <phoneticPr fontId="10" type="noConversion"/>
  </si>
  <si>
    <t>장성군</t>
    <phoneticPr fontId="10" type="noConversion"/>
  </si>
  <si>
    <t>장성문화예술회관</t>
    <phoneticPr fontId="10" type="noConversion"/>
  </si>
  <si>
    <t xml:space="preserve"> 061-390-8475 </t>
    <phoneticPr fontId="10" type="noConversion"/>
  </si>
  <si>
    <t xml:space="preserve"> 장성군 </t>
    <phoneticPr fontId="10" type="noConversion"/>
  </si>
  <si>
    <t xml:space="preserve"> http://www.jangseong.go.kr/home/culture/artcenter </t>
    <phoneticPr fontId="10" type="noConversion"/>
  </si>
  <si>
    <t xml:space="preserve"> 2011.9.21. </t>
    <phoneticPr fontId="10" type="noConversion"/>
  </si>
  <si>
    <t>완도 문화예술의 전당</t>
    <phoneticPr fontId="10" type="noConversion"/>
  </si>
  <si>
    <t xml:space="preserve"> ㈜완도문화사랑주식회사 </t>
    <phoneticPr fontId="10" type="noConversion"/>
  </si>
  <si>
    <t>https://blog.naver.com/wcahall</t>
    <phoneticPr fontId="10" type="noConversion"/>
  </si>
  <si>
    <t>2010. 08. 10.</t>
    <phoneticPr fontId="10" type="noConversion"/>
  </si>
  <si>
    <t>1997. 3. 26.</t>
    <phoneticPr fontId="10" type="noConversion"/>
  </si>
  <si>
    <t>강진아트홀</t>
    <phoneticPr fontId="10" type="noConversion"/>
  </si>
  <si>
    <t xml:space="preserve"> 061-430-3972 </t>
    <phoneticPr fontId="10" type="noConversion"/>
  </si>
  <si>
    <t xml:space="preserve"> 강진군 </t>
    <phoneticPr fontId="10" type="noConversion"/>
  </si>
  <si>
    <t xml:space="preserve"> https://arthall.gangjin.go.kr </t>
    <phoneticPr fontId="10" type="noConversion"/>
  </si>
  <si>
    <t>2011.05.17</t>
    <phoneticPr fontId="10" type="noConversion"/>
  </si>
  <si>
    <t xml:space="preserve"> (재)전라남도문화재단 </t>
    <phoneticPr fontId="10" type="noConversion"/>
  </si>
  <si>
    <t xml:space="preserve"> www.namdosori.or.kr </t>
    <phoneticPr fontId="10" type="noConversion"/>
  </si>
  <si>
    <t xml:space="preserve"> 2015. 5. 30. </t>
    <phoneticPr fontId="10" type="noConversion"/>
  </si>
  <si>
    <t xml:space="preserve">포항문화예술회관 </t>
    <phoneticPr fontId="10" type="noConversion"/>
  </si>
  <si>
    <t>054-289-7832</t>
    <phoneticPr fontId="10" type="noConversion"/>
  </si>
  <si>
    <t>https://phcf.or.kr/</t>
    <phoneticPr fontId="10" type="noConversion"/>
  </si>
  <si>
    <t>1995.05.26</t>
    <phoneticPr fontId="10" type="noConversion"/>
  </si>
  <si>
    <t>054-289-7841</t>
    <phoneticPr fontId="10" type="noConversion"/>
  </si>
  <si>
    <t>2007.02.07</t>
    <phoneticPr fontId="10" type="noConversion"/>
  </si>
  <si>
    <t>포항시립중앙아트홀</t>
    <phoneticPr fontId="10" type="noConversion"/>
  </si>
  <si>
    <t>2010.09.27</t>
    <phoneticPr fontId="10" type="noConversion"/>
  </si>
  <si>
    <t>경주예술의전당</t>
    <phoneticPr fontId="10" type="noConversion"/>
  </si>
  <si>
    <t>(재)경주문화재단</t>
    <phoneticPr fontId="10" type="noConversion"/>
  </si>
  <si>
    <t>공공기관, 직영</t>
    <phoneticPr fontId="10" type="noConversion"/>
  </si>
  <si>
    <t>http://www.gjartcenter.kr/</t>
    <phoneticPr fontId="10" type="noConversion"/>
  </si>
  <si>
    <t>서라벌문화회관</t>
    <phoneticPr fontId="10" type="noConversion"/>
  </si>
  <si>
    <t>www.gyeongju.go.kr/gjlll/sorabol</t>
    <phoneticPr fontId="10" type="noConversion"/>
  </si>
  <si>
    <t>https://www.gc.go.kr/gcart/</t>
    <phoneticPr fontId="10" type="noConversion"/>
  </si>
  <si>
    <t>1989.10.16.</t>
    <phoneticPr fontId="10" type="noConversion"/>
  </si>
  <si>
    <t>경상북도 구미시  인동가산로 392</t>
    <phoneticPr fontId="10" type="noConversion"/>
  </si>
  <si>
    <t>2017.05.12.</t>
    <phoneticPr fontId="10" type="noConversion"/>
  </si>
  <si>
    <t>1989.10.12.</t>
    <phoneticPr fontId="10" type="noConversion"/>
  </si>
  <si>
    <t>1990.11.07.</t>
    <phoneticPr fontId="10" type="noConversion"/>
  </si>
  <si>
    <t>https://art.yd.go.kr/</t>
    <phoneticPr fontId="10" type="noConversion"/>
  </si>
  <si>
    <t>2000.04.25.</t>
    <phoneticPr fontId="10" type="noConversion"/>
  </si>
  <si>
    <t>2008.05.20.</t>
    <phoneticPr fontId="10" type="noConversion"/>
  </si>
  <si>
    <t>1993.04.01.</t>
    <phoneticPr fontId="10" type="noConversion"/>
  </si>
  <si>
    <t>경상남도 통영시 남망공원길 29</t>
    <phoneticPr fontId="10" type="noConversion"/>
  </si>
  <si>
    <t>http://citizen.tongyeong.go.kr</t>
    <phoneticPr fontId="10" type="noConversion"/>
  </si>
  <si>
    <t>통영국제음악당</t>
    <phoneticPr fontId="10" type="noConversion"/>
  </si>
  <si>
    <t>경상남도 통영시 큰발개 1길 38</t>
    <phoneticPr fontId="10" type="noConversion"/>
  </si>
  <si>
    <t>055-650-0400</t>
    <phoneticPr fontId="10" type="noConversion"/>
  </si>
  <si>
    <t>(재)통영국제음악재단</t>
    <phoneticPr fontId="10" type="noConversion"/>
  </si>
  <si>
    <t>www.timf.org</t>
    <phoneticPr fontId="10" type="noConversion"/>
  </si>
  <si>
    <t>2014.03.28</t>
    <phoneticPr fontId="10" type="noConversion"/>
  </si>
  <si>
    <t>사천문화재단</t>
    <phoneticPr fontId="10" type="noConversion"/>
  </si>
  <si>
    <t>김해문화의전당</t>
    <phoneticPr fontId="10" type="noConversion"/>
  </si>
  <si>
    <t>경상남도 김해시 김해대로 2060(내동)</t>
    <phoneticPr fontId="10" type="noConversion"/>
  </si>
  <si>
    <t>055-320-1234</t>
    <phoneticPr fontId="10" type="noConversion"/>
  </si>
  <si>
    <t>(재)김해문화재단</t>
    <phoneticPr fontId="10" type="noConversion"/>
  </si>
  <si>
    <t>http://www.gasc.or.kr</t>
    <phoneticPr fontId="10" type="noConversion"/>
  </si>
  <si>
    <t>김해서부문화센터</t>
    <phoneticPr fontId="10" type="noConversion"/>
  </si>
  <si>
    <t>055-344-1800</t>
    <phoneticPr fontId="10" type="noConversion"/>
  </si>
  <si>
    <t>https://www.wgcc.or.kr</t>
    <phoneticPr fontId="10" type="noConversion"/>
  </si>
  <si>
    <t>2016.09.01.</t>
    <phoneticPr fontId="10" type="noConversion"/>
  </si>
  <si>
    <t>거제문화예술회관</t>
    <phoneticPr fontId="10" type="noConversion"/>
  </si>
  <si>
    <t>경상남도 거제시 장승로145</t>
    <phoneticPr fontId="10" type="noConversion"/>
  </si>
  <si>
    <t>055-680-1000</t>
    <phoneticPr fontId="10" type="noConversion"/>
  </si>
  <si>
    <t>거제시문화예술재단</t>
    <phoneticPr fontId="10" type="noConversion"/>
  </si>
  <si>
    <t>www.geojeart.or.kr</t>
    <phoneticPr fontId="10" type="noConversion"/>
  </si>
  <si>
    <t>2003.10.21</t>
    <phoneticPr fontId="10" type="noConversion"/>
  </si>
  <si>
    <t>2005.03.31.</t>
    <phoneticPr fontId="10" type="noConversion"/>
  </si>
  <si>
    <t>2012.11.01.</t>
    <phoneticPr fontId="10" type="noConversion"/>
  </si>
  <si>
    <t>경상남도 고성군 송학고분로193</t>
    <phoneticPr fontId="10" type="noConversion"/>
  </si>
  <si>
    <t>055-670-5846</t>
    <phoneticPr fontId="10" type="noConversion"/>
  </si>
  <si>
    <t>2003.06.23.</t>
    <phoneticPr fontId="10" type="noConversion"/>
  </si>
  <si>
    <t>2000.01.02.</t>
    <phoneticPr fontId="10" type="noConversion"/>
  </si>
  <si>
    <t>하동문화예술회관</t>
    <phoneticPr fontId="10" type="noConversion"/>
  </si>
  <si>
    <t>경상남도 하동군 하동읍 섬진강대로 2222</t>
    <phoneticPr fontId="10" type="noConversion"/>
  </si>
  <si>
    <t>055-880-2823</t>
    <phoneticPr fontId="10" type="noConversion"/>
  </si>
  <si>
    <t>http://fac.hadong.go.kr</t>
    <phoneticPr fontId="10" type="noConversion"/>
  </si>
  <si>
    <t>2001.04.14.</t>
    <phoneticPr fontId="10" type="noConversion"/>
  </si>
  <si>
    <t>2006.06.21.</t>
    <phoneticPr fontId="10" type="noConversion"/>
  </si>
  <si>
    <t>http://www.gccf.or.kr/</t>
    <phoneticPr fontId="10" type="noConversion"/>
  </si>
  <si>
    <t>2001.06.20.</t>
    <phoneticPr fontId="10" type="noConversion"/>
  </si>
  <si>
    <t>1995.10.27.</t>
    <phoneticPr fontId="10" type="noConversion"/>
  </si>
  <si>
    <t>제주특별자치도 제주시 오남로 231</t>
    <phoneticPr fontId="10" type="noConversion"/>
  </si>
  <si>
    <t>064-728-8952</t>
    <phoneticPr fontId="10" type="noConversion"/>
  </si>
  <si>
    <t>http://www.jejusi.go.kr/acenter/index.do</t>
    <phoneticPr fontId="10" type="noConversion"/>
  </si>
  <si>
    <t>2010.05.19</t>
    <phoneticPr fontId="10" type="noConversion"/>
  </si>
  <si>
    <t>제주특별자치도서귀포시태평로270
(서홍동)</t>
    <phoneticPr fontId="10" type="noConversion"/>
  </si>
  <si>
    <t>서울특별시 금천구 시흥대로 73길 70</t>
    <phoneticPr fontId="10" type="noConversion"/>
  </si>
  <si>
    <t>서울특별시 광진구 능동로 76</t>
    <phoneticPr fontId="10" type="noConversion"/>
  </si>
  <si>
    <t>서울특별시 노원구 노해로 502</t>
    <phoneticPr fontId="10" type="noConversion"/>
  </si>
  <si>
    <t>서울특별시 마포구 대흥로20길 28</t>
    <phoneticPr fontId="10" type="noConversion"/>
  </si>
  <si>
    <t>서울특별시 서대문구 홍은2동 백련사길 39</t>
    <phoneticPr fontId="10" type="noConversion"/>
  </si>
  <si>
    <t>서울특별시 목동서로 367(신정동)</t>
    <phoneticPr fontId="10" type="noConversion"/>
  </si>
  <si>
    <t>서울특별시 용산구 녹사평대로 150</t>
    <phoneticPr fontId="10" type="noConversion"/>
  </si>
  <si>
    <t>서울특별시 종로구 지봉로 5길 7-5</t>
    <phoneticPr fontId="10" type="noConversion"/>
  </si>
  <si>
    <t>서울특별시 중구 퇴계로 387</t>
    <phoneticPr fontId="10" type="noConversion"/>
  </si>
  <si>
    <t>서울특별시 도봉구 도봉로 552</t>
    <phoneticPr fontId="10" type="noConversion"/>
  </si>
  <si>
    <t>서울특별시 동래구 문화로 80</t>
    <phoneticPr fontId="10" type="noConversion"/>
  </si>
  <si>
    <t>부산광역시 금곡대로46번길 50</t>
    <phoneticPr fontId="10" type="noConversion"/>
  </si>
  <si>
    <t>인천광역시 중구 축항대로 296번길 81(신흥동 3가 39-24)</t>
    <phoneticPr fontId="10" type="noConversion"/>
  </si>
  <si>
    <t>인천광역시 남동구 예술로149</t>
    <phoneticPr fontId="10" type="noConversion"/>
  </si>
  <si>
    <t>인천광역시 서구 서달로 190 1층(가정동)</t>
    <phoneticPr fontId="10" type="noConversion"/>
  </si>
  <si>
    <t>인천광역시 미추홀구 수봉안길 78</t>
    <phoneticPr fontId="10" type="noConversion"/>
  </si>
  <si>
    <t>인천광역시 연수구 아트센터대로222</t>
    <phoneticPr fontId="10" type="noConversion"/>
  </si>
  <si>
    <t>울산광역시 동구 문현3길 6</t>
    <phoneticPr fontId="10" type="noConversion"/>
  </si>
  <si>
    <t>울산광역시 북구 산업로 1000</t>
    <phoneticPr fontId="10" type="noConversion"/>
  </si>
  <si>
    <t>울산광역시 울주군 범서읍 
천상중앙길 36</t>
    <phoneticPr fontId="10" type="noConversion"/>
  </si>
  <si>
    <t xml:space="preserve">강원도 춘천시 효자상길5번길 13 </t>
    <phoneticPr fontId="10" type="noConversion"/>
  </si>
  <si>
    <t>충청북도 괴산군 괴산읍 읍내로 266</t>
    <phoneticPr fontId="10" type="noConversion"/>
  </si>
  <si>
    <t>충청북도 음성군 음성읍 예술로102</t>
    <phoneticPr fontId="10" type="noConversion"/>
  </si>
  <si>
    <t>충청북도 단양군,읍 중앙1로 32</t>
    <phoneticPr fontId="10" type="noConversion"/>
  </si>
  <si>
    <t>전라북도 전주시 덕진구 권삼득로 407</t>
    <phoneticPr fontId="10" type="noConversion"/>
  </si>
  <si>
    <t>전라남도 담양군 담양읍 지침6길 29</t>
    <phoneticPr fontId="10" type="noConversion"/>
  </si>
  <si>
    <t>전라남도 보성군 보성읍 송재로 281-9</t>
    <phoneticPr fontId="10" type="noConversion"/>
  </si>
  <si>
    <t>전라남도 무안군 무안읍 창포로 8</t>
    <phoneticPr fontId="10" type="noConversion"/>
  </si>
  <si>
    <t>전라남도 강진군 강진읍 영랑로1길 9</t>
    <phoneticPr fontId="10" type="noConversion"/>
  </si>
  <si>
    <t>전라남도 무안군 삼향읍 남악로 222</t>
    <phoneticPr fontId="10" type="noConversion"/>
  </si>
  <si>
    <t>2020.10. 30.</t>
    <phoneticPr fontId="10" type="noConversion"/>
  </si>
  <si>
    <t xml:space="preserve">부산광역시 사하구 낙동남로 1233번길 25(하단동) </t>
    <phoneticPr fontId="10" type="noConversion"/>
  </si>
  <si>
    <t>동남구</t>
    <phoneticPr fontId="10" type="noConversion"/>
  </si>
  <si>
    <t>서북구</t>
    <phoneticPr fontId="10" type="noConversion"/>
  </si>
  <si>
    <t>충청북도 영동군 영동읍 영동힐링로 117</t>
    <phoneticPr fontId="10" type="noConversion"/>
  </si>
  <si>
    <t xml:space="preserve">http://www.suncheon.go.kr/scart/ </t>
    <phoneticPr fontId="10" type="noConversion"/>
  </si>
  <si>
    <t>2013.05.01</t>
    <phoneticPr fontId="10" type="noConversion"/>
  </si>
  <si>
    <t>교육장(m²)</t>
    <phoneticPr fontId="10" type="noConversion"/>
  </si>
  <si>
    <t>ㅇ구립 문화․공연시설 및 구립 문화예술단체 운영 사업
ㅇ구립도서관 운영 사업
ㅇ문화예술진흥 관련 정책개발 및 추진
ㅇ문화예술의 창작․보급 및 문화예술활동 지원
ㅇ문화예술의 교육․연구 및 국내․외 문화예술 교류
ㅇ문화예술 진흥을 위하여 구청장이 위탁하는 사업
ㅇ그 밖에 재단의 설립목적 달성에 필요한 사업</t>
    <phoneticPr fontId="2" type="noConversion"/>
  </si>
  <si>
    <t>5. 생활문화센터 운영 현황</t>
    <phoneticPr fontId="10" type="noConversion"/>
  </si>
  <si>
    <t>6. 문예회관 운영 현황</t>
    <phoneticPr fontId="10" type="noConversion"/>
  </si>
  <si>
    <t>1. 국립도서관 운영 현황</t>
    <phoneticPr fontId="2" type="noConversion"/>
  </si>
  <si>
    <t>2. 공공도서관 운영 현황</t>
    <phoneticPr fontId="10" type="noConversion"/>
  </si>
  <si>
    <t>7. 지방문화원 운영 현황</t>
    <phoneticPr fontId="2" type="noConversion"/>
  </si>
  <si>
    <t>8. 문화의 집 운영 현황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</si>
</sst>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2" formatCode="_-&quot;₩&quot;* #,##0_-;\-&quot;₩&quot;* #,##0_-;_-&quot;₩&quot;* &quot;-&quot;_-;_-@_-"/>
    <numFmt numFmtId="41" formatCode="_-* #,##0_-;\-* #,##0_-;_-* &quot;-&quot;_-;_-@_-"/>
    <numFmt numFmtId="43" formatCode="_-* #,##0.00_-;\-* #,##0.00_-;_-* &quot;-&quot;??_-;_-@_-"/>
    <numFmt numFmtId="176" formatCode="0_);[Red]\(0\)"/>
    <numFmt numFmtId="177" formatCode="#,##0_ "/>
    <numFmt numFmtId="178" formatCode="#,##0_);[Red]\(#,##0\)"/>
    <numFmt numFmtId="179" formatCode="#,##0_);\(#,##0\)"/>
    <numFmt numFmtId="180" formatCode="#,##0.00_);[Red]\(#,##0.00\)"/>
    <numFmt numFmtId="181" formatCode="_-* #,##0_-;\-* #,##0_-;_-* &quot;-&quot;??_-;_-@_-"/>
    <numFmt numFmtId="182" formatCode="#,##0.0_);[Red]\(#,##0.0\)"/>
    <numFmt numFmtId="183" formatCode="mm&quot;월&quot;\ dd&quot;일&quot;"/>
    <numFmt numFmtId="184" formatCode="_-* #,##0.00_-;\-* #,##0.00_-;_-* &quot;-&quot;_-;_-@_-"/>
    <numFmt numFmtId="185" formatCode="0.00;_؄"/>
    <numFmt numFmtId="186" formatCode="#\ #/#"/>
    <numFmt numFmtId="187" formatCode="_-* #,##0.0_-;\-* #,##0.0_-;_-* &quot;-&quot;_-;_-@_-"/>
    <numFmt numFmtId="188" formatCode="_-* #,##0.0_-;\-* #,##0.0_-;_-* &quot;-&quot;?_-;_-@_-"/>
    <numFmt numFmtId="189" formatCode="0.0_);[Red]\(0.0\)"/>
    <numFmt numFmtId="190" formatCode="yy&quot;-&quot;m&quot;-&quot;d;@"/>
    <numFmt numFmtId="191" formatCode="0_ "/>
    <numFmt numFmtId="192" formatCode="_-* #,##0.000_-;\-* #,##0.000_-;_-* &quot;-&quot;_-;_-@_-"/>
    <numFmt numFmtId="193" formatCode="0.0_ "/>
    <numFmt numFmtId="194" formatCode="#,##0.0_ "/>
    <numFmt numFmtId="195" formatCode="0.0"/>
  </numFmts>
  <fonts count="72">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color rgb="FF000000"/>
      <name val="맑은 고딕"/>
      <family val="3"/>
      <charset val="129"/>
    </font>
    <font>
      <sz val="8"/>
      <color rgb="FF000000"/>
      <name val="돋움"/>
      <family val="3"/>
      <charset val="129"/>
    </font>
    <font>
      <sz val="11"/>
      <color rgb="FF000000"/>
      <name val="돋움"/>
      <family val="3"/>
      <charset val="129"/>
    </font>
    <font>
      <b/>
      <sz val="12"/>
      <color rgb="FF000000"/>
      <name val="돋움"/>
      <family val="3"/>
      <charset val="129"/>
    </font>
    <font>
      <b/>
      <sz val="8"/>
      <color rgb="FF000000"/>
      <name val="돋움"/>
      <family val="3"/>
      <charset val="129"/>
    </font>
    <font>
      <b/>
      <sz val="8"/>
      <color theme="1"/>
      <name val="돋움"/>
      <family val="3"/>
      <charset val="129"/>
    </font>
    <font>
      <sz val="8"/>
      <color theme="1"/>
      <name val="돋움"/>
      <family val="3"/>
      <charset val="129"/>
    </font>
    <font>
      <sz val="8"/>
      <name val="돋움"/>
      <family val="3"/>
      <charset val="129"/>
    </font>
    <font>
      <sz val="11"/>
      <name val="돋움"/>
      <family val="3"/>
      <charset val="129"/>
    </font>
    <font>
      <b/>
      <sz val="12"/>
      <name val="돋움"/>
      <family val="3"/>
      <charset val="129"/>
    </font>
    <font>
      <b/>
      <sz val="24"/>
      <name val="돋움"/>
      <family val="3"/>
      <charset val="129"/>
    </font>
    <font>
      <b/>
      <sz val="8"/>
      <name val="돋움"/>
      <family val="3"/>
      <charset val="129"/>
    </font>
    <font>
      <sz val="11"/>
      <color indexed="8"/>
      <name val="맑은 고딕"/>
      <family val="2"/>
      <scheme val="minor"/>
    </font>
    <font>
      <u/>
      <sz val="11"/>
      <color theme="10"/>
      <name val="맑은 고딕"/>
      <family val="3"/>
      <charset val="129"/>
    </font>
    <font>
      <sz val="11"/>
      <name val="맑은 고딕"/>
      <family val="3"/>
      <charset val="129"/>
    </font>
    <font>
      <u/>
      <sz val="8"/>
      <name val="돋움"/>
      <family val="3"/>
      <charset val="129"/>
    </font>
    <font>
      <u/>
      <sz val="11"/>
      <color theme="10"/>
      <name val="맑은 고딕"/>
      <family val="2"/>
      <charset val="129"/>
      <scheme val="minor"/>
    </font>
    <font>
      <b/>
      <sz val="18"/>
      <name val="돋움"/>
      <family val="3"/>
      <charset val="129"/>
    </font>
    <font>
      <b/>
      <sz val="10"/>
      <name val="돋움"/>
      <family val="3"/>
      <charset val="129"/>
    </font>
    <font>
      <sz val="12"/>
      <name val="돋움"/>
      <family val="3"/>
      <charset val="129"/>
    </font>
    <font>
      <u/>
      <sz val="9.35"/>
      <color indexed="12"/>
      <name val="돋움"/>
      <family val="3"/>
      <charset val="129"/>
    </font>
    <font>
      <sz val="8"/>
      <name val="맑은 고딕"/>
      <family val="3"/>
      <charset val="129"/>
    </font>
    <font>
      <sz val="11"/>
      <color indexed="8"/>
      <name val="맑은 고딕"/>
      <family val="3"/>
      <charset val="129"/>
    </font>
    <font>
      <u/>
      <sz val="9.35"/>
      <color rgb="FF0000FF"/>
      <name val="돋움"/>
      <family val="3"/>
      <charset val="129"/>
    </font>
    <font>
      <b/>
      <sz val="8"/>
      <name val="맑은 고딕"/>
      <family val="2"/>
      <charset val="129"/>
      <scheme val="minor"/>
    </font>
    <font>
      <u/>
      <sz val="11"/>
      <color rgb="FF0000FF"/>
      <name val="맑은 고딕"/>
      <family val="3"/>
      <charset val="129"/>
    </font>
    <font>
      <u/>
      <sz val="9"/>
      <color rgb="FF0000FF"/>
      <name val="돋움"/>
      <family val="3"/>
      <charset val="129"/>
    </font>
    <font>
      <sz val="8"/>
      <name val="맑은 고딕"/>
      <family val="2"/>
      <charset val="129"/>
    </font>
    <font>
      <sz val="11"/>
      <color theme="1"/>
      <name val="맑은 고딕"/>
      <family val="3"/>
      <charset val="129"/>
      <scheme val="minor"/>
    </font>
    <font>
      <sz val="6"/>
      <name val="돋움"/>
      <family val="3"/>
      <charset val="129"/>
    </font>
    <font>
      <sz val="10"/>
      <name val="Arial"/>
      <family val="2"/>
    </font>
    <font>
      <sz val="11"/>
      <name val="돋움"/>
      <family val="3"/>
    </font>
    <font>
      <u/>
      <sz val="11"/>
      <color indexed="12"/>
      <name val="돋움"/>
      <family val="3"/>
      <charset val="129"/>
    </font>
    <font>
      <u/>
      <sz val="11"/>
      <name val="맑은 고딕"/>
      <family val="2"/>
      <charset val="129"/>
      <scheme val="minor"/>
    </font>
    <font>
      <sz val="10"/>
      <name val="돋움"/>
      <family val="3"/>
      <charset val="129"/>
    </font>
    <font>
      <sz val="11"/>
      <name val="맑은 고딕"/>
      <family val="2"/>
      <charset val="129"/>
      <scheme val="minor"/>
    </font>
    <font>
      <sz val="9"/>
      <name val="돋움"/>
      <family val="3"/>
      <charset val="129"/>
    </font>
    <font>
      <u/>
      <sz val="9.35"/>
      <color indexed="12"/>
      <name val="돋움"/>
      <family val="3"/>
    </font>
    <font>
      <b/>
      <sz val="11"/>
      <name val="맑은 고딕"/>
      <family val="2"/>
      <charset val="129"/>
      <scheme val="minor"/>
    </font>
    <font>
      <sz val="8"/>
      <name val="바탕"/>
      <family val="1"/>
      <charset val="129"/>
    </font>
    <font>
      <sz val="8"/>
      <name val="굴림"/>
      <family val="3"/>
      <charset val="129"/>
    </font>
    <font>
      <sz val="8"/>
      <name val="돋음"/>
      <family val="3"/>
      <charset val="129"/>
    </font>
    <font>
      <sz val="8"/>
      <name val="돋둠"/>
      <family val="3"/>
      <charset val="129"/>
    </font>
    <font>
      <sz val="7.5"/>
      <name val="돋움"/>
      <family val="3"/>
      <charset val="129"/>
    </font>
    <font>
      <sz val="8"/>
      <name val="맑은 고딕"/>
      <family val="3"/>
      <charset val="129"/>
      <scheme val="minor"/>
    </font>
    <font>
      <sz val="8"/>
      <color theme="1"/>
      <name val="맑은 고딕"/>
      <family val="2"/>
      <charset val="129"/>
      <scheme val="minor"/>
    </font>
    <font>
      <sz val="9"/>
      <color rgb="FFFF0000"/>
      <name val="HY중고딕"/>
      <family val="1"/>
      <charset val="129"/>
    </font>
    <font>
      <sz val="9"/>
      <name val="맑은 고딕"/>
      <family val="3"/>
      <charset val="129"/>
      <scheme val="minor"/>
    </font>
    <font>
      <sz val="9"/>
      <color indexed="8"/>
      <name val="맑은 고딕"/>
      <family val="3"/>
      <charset val="129"/>
    </font>
    <font>
      <sz val="11"/>
      <color theme="0"/>
      <name val="맑은 고딕"/>
      <family val="3"/>
      <charset val="129"/>
      <scheme val="minor"/>
    </font>
    <font>
      <sz val="9"/>
      <color rgb="FF000000"/>
      <name val="맑은 고딕"/>
      <family val="3"/>
      <charset val="129"/>
    </font>
    <font>
      <sz val="8"/>
      <color theme="1"/>
      <name val="맑은 고딕"/>
      <family val="3"/>
      <charset val="129"/>
    </font>
    <font>
      <sz val="8"/>
      <color theme="1"/>
      <name val="돋음"/>
      <family val="3"/>
      <charset val="129"/>
    </font>
    <font>
      <sz val="8"/>
      <color theme="1"/>
      <name val="Arial Unicode MS"/>
      <family val="3"/>
      <charset val="129"/>
    </font>
    <font>
      <sz val="8"/>
      <color theme="1"/>
      <name val="Tahoma"/>
      <family val="3"/>
      <charset val="1"/>
    </font>
    <font>
      <sz val="8"/>
      <color theme="1"/>
      <name val="맑은고딕"/>
      <family val="3"/>
      <charset val="129"/>
    </font>
    <font>
      <u/>
      <sz val="11"/>
      <color rgb="FF0000FF"/>
      <name val="돋움"/>
      <family val="3"/>
      <charset val="129"/>
    </font>
    <font>
      <u/>
      <sz val="8"/>
      <color theme="1"/>
      <name val="돋움"/>
      <family val="3"/>
      <charset val="129"/>
    </font>
    <font>
      <sz val="10"/>
      <color theme="1"/>
      <name val="맑은 고딕"/>
      <family val="2"/>
      <charset val="129"/>
      <scheme val="minor"/>
    </font>
    <font>
      <sz val="10"/>
      <color theme="1"/>
      <name val="돋움"/>
      <family val="3"/>
      <charset val="129"/>
    </font>
    <font>
      <u/>
      <sz val="11"/>
      <color theme="10"/>
      <name val="돋움"/>
      <family val="3"/>
      <charset val="129"/>
    </font>
    <font>
      <sz val="11"/>
      <color rgb="FF000000"/>
      <name val="Calibri"/>
      <family val="2"/>
    </font>
    <font>
      <sz val="8"/>
      <color indexed="8"/>
      <name val="돋움"/>
      <family val="3"/>
      <charset val="129"/>
    </font>
    <font>
      <sz val="8"/>
      <color rgb="FF111111"/>
      <name val="돋움"/>
      <family val="3"/>
      <charset val="129"/>
    </font>
    <font>
      <sz val="8"/>
      <color rgb="FFFF0000"/>
      <name val="돋움"/>
      <family val="3"/>
      <charset val="129"/>
    </font>
    <font>
      <sz val="8"/>
      <color rgb="FF333333"/>
      <name val="돋움"/>
      <family val="3"/>
      <charset val="129"/>
    </font>
    <font>
      <sz val="8"/>
      <color rgb="FF000000"/>
      <name val="맑은 고딕"/>
      <family val="3"/>
      <charset val="129"/>
    </font>
    <font>
      <sz val="11"/>
      <color rgb="FF9C0006"/>
      <name val="맑은 고딕"/>
      <family val="2"/>
      <charset val="129"/>
      <scheme val="minor"/>
    </font>
    <font>
      <sz val="10"/>
      <name val="HY헤드라인M"/>
      <family val="1"/>
      <charset val="129"/>
    </font>
  </fonts>
  <fills count="27">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A6A6A6"/>
        <bgColor indexed="64"/>
      </patternFill>
    </fill>
    <fill>
      <patternFill patternType="solid">
        <fgColor rgb="FF80808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indexed="51"/>
      </patternFill>
    </fill>
    <fill>
      <patternFill patternType="solid">
        <fgColor indexed="45"/>
      </patternFill>
    </fill>
    <fill>
      <patternFill patternType="solid">
        <fgColor theme="0" tint="-0.14996795556505021"/>
        <bgColor indexed="64"/>
      </patternFill>
    </fill>
    <fill>
      <patternFill patternType="solid">
        <fgColor rgb="FFCCFFCC"/>
        <bgColor indexed="64"/>
      </patternFill>
    </fill>
    <fill>
      <patternFill patternType="solid">
        <fgColor indexed="27"/>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8" tint="0.59999389629810485"/>
        <bgColor indexed="65"/>
      </patternFill>
    </fill>
    <fill>
      <patternFill patternType="solid">
        <fgColor theme="9"/>
      </patternFill>
    </fill>
    <fill>
      <patternFill patternType="solid">
        <fgColor indexed="9"/>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rgb="FFFFC7CE"/>
      </patternFill>
    </fill>
    <fill>
      <patternFill patternType="solid">
        <fgColor theme="0" tint="-0.14999847407452621"/>
        <bgColor indexed="8"/>
      </patternFill>
    </fill>
    <fill>
      <patternFill patternType="solid">
        <fgColor rgb="FFFFFFCC"/>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Up="1" diagonalDown="1">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theme="1"/>
      </left>
      <right style="thin">
        <color indexed="64"/>
      </right>
      <top style="thin">
        <color indexed="64"/>
      </top>
      <bottom style="thin">
        <color indexed="64"/>
      </bottom>
      <diagonal/>
    </border>
    <border>
      <left style="medium">
        <color indexed="64"/>
      </left>
      <right style="thin">
        <color auto="1"/>
      </right>
      <top style="thin">
        <color auto="1"/>
      </top>
      <bottom style="thin">
        <color auto="1"/>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thin">
        <color rgb="FFB2B2B2"/>
      </left>
      <right style="thin">
        <color rgb="FFB2B2B2"/>
      </right>
      <top style="thin">
        <color rgb="FFB2B2B2"/>
      </top>
      <bottom style="thin">
        <color rgb="FFB2B2B2"/>
      </bottom>
      <diagonal/>
    </border>
  </borders>
  <cellStyleXfs count="231">
    <xf numFmtId="0" fontId="0" fillId="0" borderId="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alignment vertical="center"/>
    </xf>
    <xf numFmtId="0" fontId="5" fillId="0" borderId="0">
      <alignment vertical="center"/>
    </xf>
    <xf numFmtId="41" fontId="5" fillId="0" borderId="0">
      <alignment vertical="center"/>
    </xf>
    <xf numFmtId="0" fontId="3" fillId="0" borderId="0"/>
    <xf numFmtId="0" fontId="3" fillId="0" borderId="0">
      <alignment vertical="center"/>
    </xf>
    <xf numFmtId="41" fontId="3" fillId="0" borderId="0">
      <alignment vertical="center"/>
    </xf>
    <xf numFmtId="0" fontId="3" fillId="0" borderId="0">
      <alignment vertical="center"/>
    </xf>
    <xf numFmtId="0" fontId="1" fillId="0" borderId="0">
      <alignment vertical="center"/>
    </xf>
    <xf numFmtId="0" fontId="1" fillId="0" borderId="0">
      <alignment vertical="center"/>
    </xf>
    <xf numFmtId="0" fontId="15" fillId="0" borderId="0">
      <alignment vertical="center"/>
    </xf>
    <xf numFmtId="0" fontId="1" fillId="0" borderId="0">
      <alignment vertical="center"/>
    </xf>
    <xf numFmtId="0" fontId="3" fillId="0" borderId="0">
      <alignment vertical="center"/>
    </xf>
    <xf numFmtId="0" fontId="15" fillId="0" borderId="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lignment vertical="center"/>
    </xf>
    <xf numFmtId="41" fontId="11" fillId="0" borderId="0" applyFont="0" applyFill="0" applyBorder="0" applyAlignment="0" applyProtection="0">
      <alignment vertical="center"/>
    </xf>
    <xf numFmtId="0" fontId="11" fillId="0" borderId="0">
      <alignment vertical="center"/>
    </xf>
    <xf numFmtId="0" fontId="23" fillId="0" borderId="0" applyNumberFormat="0" applyFill="0" applyBorder="0" applyAlignment="0" applyProtection="0">
      <alignment vertical="top"/>
      <protection locked="0"/>
    </xf>
    <xf numFmtId="0" fontId="11" fillId="0" borderId="0">
      <alignment vertical="center"/>
    </xf>
    <xf numFmtId="0" fontId="16" fillId="0" borderId="0" applyNumberFormat="0" applyFill="0" applyBorder="0" applyAlignment="0" applyProtection="0">
      <alignment vertical="top"/>
      <protection locked="0"/>
    </xf>
    <xf numFmtId="41" fontId="3" fillId="0" borderId="0">
      <alignment vertical="center"/>
    </xf>
    <xf numFmtId="41" fontId="3" fillId="0" borderId="0">
      <alignment vertical="center"/>
    </xf>
    <xf numFmtId="41" fontId="25" fillId="0" borderId="0" applyFont="0" applyFill="0" applyBorder="0" applyAlignment="0" applyProtection="0">
      <alignment vertical="center"/>
    </xf>
    <xf numFmtId="41" fontId="1"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41" fontId="5" fillId="0" borderId="0">
      <alignment vertical="center"/>
    </xf>
    <xf numFmtId="41" fontId="5" fillId="0" borderId="0">
      <alignment vertical="center"/>
    </xf>
    <xf numFmtId="0" fontId="26" fillId="0" borderId="0">
      <alignment vertical="top"/>
      <protection locked="0"/>
    </xf>
    <xf numFmtId="41" fontId="3" fillId="0" borderId="0">
      <alignment vertical="center"/>
    </xf>
    <xf numFmtId="0" fontId="3" fillId="0" borderId="0">
      <alignment vertical="center"/>
    </xf>
    <xf numFmtId="41" fontId="11" fillId="0" borderId="0" applyFont="0" applyFill="0" applyBorder="0" applyAlignment="0" applyProtection="0">
      <alignment vertical="center"/>
    </xf>
    <xf numFmtId="0" fontId="19" fillId="0" borderId="0" applyNumberForma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19" fillId="0" borderId="0" applyNumberForma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28" fillId="0" borderId="0">
      <alignment vertical="center"/>
    </xf>
    <xf numFmtId="0" fontId="29" fillId="0" borderId="0">
      <alignment vertical="top"/>
      <protection locked="0"/>
    </xf>
    <xf numFmtId="41" fontId="5" fillId="0" borderId="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25" fillId="10" borderId="0" applyNumberFormat="0" applyBorder="0" applyAlignment="0" applyProtection="0">
      <alignment vertical="center"/>
    </xf>
    <xf numFmtId="41" fontId="3" fillId="0" borderId="0">
      <alignment vertical="center"/>
    </xf>
    <xf numFmtId="0" fontId="11" fillId="0" borderId="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3" fillId="0" borderId="0">
      <alignment vertical="center"/>
    </xf>
    <xf numFmtId="41" fontId="3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33" fillId="0" borderId="0"/>
    <xf numFmtId="0" fontId="34" fillId="0" borderId="0">
      <alignment vertical="center"/>
    </xf>
    <xf numFmtId="41" fontId="3" fillId="0" borderId="0">
      <alignment vertical="center"/>
    </xf>
    <xf numFmtId="0" fontId="25" fillId="11" borderId="0" applyNumberFormat="0" applyBorder="0" applyAlignment="0" applyProtection="0">
      <alignment vertical="center"/>
    </xf>
    <xf numFmtId="0" fontId="23" fillId="0" borderId="0">
      <alignment vertical="top"/>
      <protection locked="0"/>
    </xf>
    <xf numFmtId="0" fontId="11" fillId="0" borderId="0">
      <alignment vertical="center"/>
    </xf>
    <xf numFmtId="41" fontId="11" fillId="0" borderId="0">
      <alignment vertical="center"/>
    </xf>
    <xf numFmtId="0" fontId="35" fillId="0" borderId="0" applyNumberFormat="0" applyFill="0" applyBorder="0" applyAlignment="0" applyProtection="0">
      <alignment vertical="top"/>
      <protection locked="0"/>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lignment vertical="center"/>
    </xf>
    <xf numFmtId="0" fontId="31" fillId="0" borderId="0">
      <alignment vertical="center"/>
    </xf>
    <xf numFmtId="41" fontId="1" fillId="0" borderId="0" applyFont="0" applyFill="0" applyBorder="0" applyAlignment="0" applyProtection="0">
      <alignment vertical="center"/>
    </xf>
    <xf numFmtId="0" fontId="31" fillId="0" borderId="0">
      <alignment vertical="center"/>
    </xf>
    <xf numFmtId="0" fontId="1" fillId="0" borderId="0">
      <alignment vertical="center"/>
    </xf>
    <xf numFmtId="41" fontId="3" fillId="0" borderId="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0" fontId="11" fillId="0" borderId="0">
      <alignment vertical="center"/>
    </xf>
    <xf numFmtId="0" fontId="1" fillId="0" borderId="0">
      <alignment vertical="center"/>
    </xf>
    <xf numFmtId="0" fontId="40" fillId="0" borderId="0" applyNumberFormat="0" applyFill="0" applyBorder="0" applyAlignment="0" applyProtection="0">
      <alignment vertical="top"/>
      <protection locked="0"/>
    </xf>
    <xf numFmtId="0" fontId="11" fillId="0" borderId="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28" fillId="0" borderId="0">
      <alignment vertical="top"/>
      <protection locked="0"/>
    </xf>
    <xf numFmtId="0" fontId="3" fillId="13" borderId="0">
      <alignment vertical="center"/>
    </xf>
    <xf numFmtId="0" fontId="25" fillId="14" borderId="0" applyNumberFormat="0" applyBorder="0" applyAlignment="0" applyProtection="0">
      <alignment vertical="center"/>
    </xf>
    <xf numFmtId="0" fontId="11" fillId="0" borderId="0"/>
    <xf numFmtId="0" fontId="5" fillId="0" borderId="0">
      <alignment vertical="center"/>
    </xf>
    <xf numFmtId="41" fontId="5" fillId="0" borderId="0"/>
    <xf numFmtId="41" fontId="3" fillId="0" borderId="0">
      <alignment vertical="center"/>
    </xf>
    <xf numFmtId="0" fontId="1" fillId="0" borderId="0">
      <alignment vertical="center"/>
    </xf>
    <xf numFmtId="41" fontId="5" fillId="0" borderId="0">
      <alignment vertical="center"/>
    </xf>
    <xf numFmtId="41" fontId="3" fillId="0" borderId="0">
      <alignment vertical="center"/>
    </xf>
    <xf numFmtId="41" fontId="5" fillId="0" borderId="0">
      <alignment vertical="center"/>
    </xf>
    <xf numFmtId="41" fontId="5" fillId="0" borderId="0">
      <alignment vertical="center"/>
    </xf>
    <xf numFmtId="41" fontId="11" fillId="0" borderId="0" applyFont="0" applyFill="0" applyBorder="0" applyAlignment="0" applyProtection="0"/>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0" fontId="28" fillId="0" borderId="0">
      <alignment vertical="center"/>
    </xf>
    <xf numFmtId="0" fontId="11" fillId="0" borderId="0">
      <alignment vertical="center"/>
    </xf>
    <xf numFmtId="41" fontId="11" fillId="0" borderId="0" applyFont="0" applyFill="0" applyBorder="0" applyAlignment="0" applyProtection="0">
      <alignment vertical="center"/>
    </xf>
    <xf numFmtId="9" fontId="11" fillId="0" borderId="0" applyFont="0" applyFill="0" applyBorder="0" applyAlignment="0" applyProtection="0">
      <alignment vertical="center"/>
    </xf>
    <xf numFmtId="0" fontId="25" fillId="0" borderId="0">
      <alignment vertical="center"/>
    </xf>
    <xf numFmtId="0" fontId="11"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5" fillId="0" borderId="0">
      <alignment vertical="center"/>
    </xf>
    <xf numFmtId="41" fontId="11" fillId="0" borderId="0" applyFont="0" applyFill="0" applyBorder="0" applyAlignment="0" applyProtection="0">
      <alignment vertical="center"/>
    </xf>
    <xf numFmtId="0" fontId="31" fillId="0" borderId="0">
      <alignment vertical="center"/>
    </xf>
    <xf numFmtId="9" fontId="3" fillId="0" borderId="0" applyFont="0" applyFill="0" applyBorder="0" applyAlignment="0" applyProtection="0">
      <alignment vertical="center"/>
    </xf>
    <xf numFmtId="0" fontId="31" fillId="0" borderId="0">
      <alignment vertical="center"/>
    </xf>
    <xf numFmtId="0" fontId="35" fillId="0" borderId="0" applyNumberFormat="0" applyFill="0" applyBorder="0" applyAlignment="0" applyProtection="0">
      <alignment vertical="top"/>
      <protection locked="0"/>
    </xf>
    <xf numFmtId="41" fontId="11" fillId="0" borderId="0" applyFont="0" applyFill="0" applyBorder="0" applyAlignment="0" applyProtection="0">
      <alignment vertical="center"/>
    </xf>
    <xf numFmtId="41" fontId="5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51" fillId="0" borderId="0" applyFont="0" applyFill="0" applyBorder="0" applyAlignment="0" applyProtection="0">
      <alignment vertical="center"/>
    </xf>
    <xf numFmtId="0" fontId="52" fillId="20" borderId="0" applyNumberFormat="0" applyBorder="0" applyAlignment="0" applyProtection="0">
      <alignment vertical="center"/>
    </xf>
    <xf numFmtId="41" fontId="3" fillId="0" borderId="0" applyFont="0" applyFill="0" applyBorder="0" applyAlignment="0" applyProtection="0">
      <alignment vertical="center"/>
    </xf>
    <xf numFmtId="41" fontId="53"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5" fillId="0" borderId="0">
      <alignment vertical="center"/>
    </xf>
    <xf numFmtId="0" fontId="3" fillId="0" borderId="0">
      <alignment vertical="center"/>
    </xf>
    <xf numFmtId="0" fontId="31" fillId="0" borderId="0">
      <alignment vertical="center"/>
    </xf>
    <xf numFmtId="41" fontId="1" fillId="0" borderId="0" applyFont="0" applyFill="0" applyBorder="0" applyAlignment="0" applyProtection="0">
      <alignment vertical="center"/>
    </xf>
    <xf numFmtId="41" fontId="11" fillId="0" borderId="0">
      <alignment vertical="center"/>
    </xf>
    <xf numFmtId="41" fontId="3" fillId="0" borderId="0" applyFont="0" applyFill="0" applyBorder="0" applyAlignment="0" applyProtection="0">
      <alignment vertical="center"/>
    </xf>
    <xf numFmtId="41" fontId="31" fillId="0" borderId="0" applyFont="0" applyFill="0" applyBorder="0" applyAlignment="0" applyProtection="0">
      <alignment vertical="center"/>
    </xf>
    <xf numFmtId="41" fontId="5" fillId="0" borderId="0">
      <alignment vertical="center"/>
    </xf>
    <xf numFmtId="0" fontId="11" fillId="0" borderId="0"/>
    <xf numFmtId="41" fontId="5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lignment vertical="center"/>
    </xf>
    <xf numFmtId="0" fontId="31" fillId="19" borderId="0" applyNumberFormat="0" applyBorder="0" applyAlignment="0" applyProtection="0">
      <alignment vertical="center"/>
    </xf>
    <xf numFmtId="41" fontId="5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5" fillId="0" borderId="0">
      <alignment vertical="center"/>
    </xf>
    <xf numFmtId="41" fontId="11" fillId="0" borderId="0" applyFont="0" applyFill="0" applyBorder="0" applyAlignment="0" applyProtection="0">
      <alignment vertical="center"/>
    </xf>
    <xf numFmtId="0" fontId="59" fillId="0" borderId="0">
      <alignment vertical="top"/>
      <protection locked="0"/>
    </xf>
    <xf numFmtId="41" fontId="1" fillId="0" borderId="0" applyFont="0" applyFill="0" applyBorder="0" applyAlignment="0" applyProtection="0">
      <alignment vertical="center"/>
    </xf>
    <xf numFmtId="41" fontId="11" fillId="0" borderId="0" applyFont="0" applyFill="0" applyBorder="0" applyAlignment="0" applyProtection="0"/>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5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25"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0" fontId="11" fillId="0" borderId="0"/>
    <xf numFmtId="0" fontId="63" fillId="0" borderId="0" applyNumberFormat="0" applyFill="0" applyBorder="0" applyAlignment="0" applyProtection="0">
      <alignment vertical="top"/>
      <protection locked="0"/>
    </xf>
    <xf numFmtId="41" fontId="3" fillId="0" borderId="0">
      <alignment vertical="center"/>
    </xf>
    <xf numFmtId="0" fontId="11" fillId="0" borderId="0">
      <alignment vertical="center"/>
    </xf>
    <xf numFmtId="0" fontId="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5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3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63" fillId="0" borderId="0" applyNumberFormat="0" applyFill="0" applyBorder="0">
      <protection locked="0"/>
    </xf>
    <xf numFmtId="0" fontId="64" fillId="0" borderId="0">
      <alignment vertical="center"/>
    </xf>
    <xf numFmtId="0" fontId="70" fillId="24" borderId="0" applyNumberFormat="0" applyBorder="0" applyAlignment="0" applyProtection="0">
      <alignment vertical="center"/>
    </xf>
    <xf numFmtId="41" fontId="5" fillId="0" borderId="0">
      <alignment vertical="center"/>
    </xf>
    <xf numFmtId="41" fontId="5" fillId="0" borderId="0">
      <alignment vertical="center"/>
    </xf>
    <xf numFmtId="41" fontId="11" fillId="0" borderId="0" applyFont="0" applyFill="0" applyBorder="0" applyAlignment="0" applyProtection="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1" fillId="0" borderId="0" applyFont="0" applyFill="0" applyBorder="0" applyAlignment="0" applyProtection="0">
      <alignment vertical="center"/>
    </xf>
    <xf numFmtId="41" fontId="3" fillId="0" borderId="0">
      <alignment vertical="center"/>
    </xf>
    <xf numFmtId="41" fontId="5" fillId="0" borderId="0">
      <alignment vertical="center"/>
    </xf>
    <xf numFmtId="41" fontId="5" fillId="0" borderId="0">
      <alignment vertical="center"/>
    </xf>
    <xf numFmtId="41" fontId="11"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5"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5"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lignment vertical="center"/>
    </xf>
    <xf numFmtId="9" fontId="11" fillId="0" borderId="0" applyFont="0" applyFill="0" applyBorder="0" applyAlignment="0" applyProtection="0">
      <alignment vertical="center"/>
    </xf>
    <xf numFmtId="0" fontId="11" fillId="26" borderId="27" applyNumberFormat="0" applyFont="0" applyAlignment="0" applyProtection="0">
      <alignment vertical="center"/>
    </xf>
    <xf numFmtId="0" fontId="31" fillId="0" borderId="0">
      <alignment vertical="center"/>
    </xf>
  </cellStyleXfs>
  <cellXfs count="2709">
    <xf numFmtId="0" fontId="0" fillId="0" borderId="0" xfId="0">
      <alignment vertical="center"/>
    </xf>
    <xf numFmtId="0" fontId="4" fillId="0" borderId="0" xfId="4" applyNumberFormat="1" applyFont="1" applyFill="1">
      <alignment vertical="center"/>
    </xf>
    <xf numFmtId="0" fontId="3" fillId="0" borderId="0" xfId="4" applyNumberFormat="1">
      <alignment vertical="center"/>
    </xf>
    <xf numFmtId="0" fontId="7" fillId="0" borderId="0" xfId="5" applyNumberFormat="1" applyFont="1" applyFill="1" applyAlignment="1">
      <alignment horizontal="left"/>
    </xf>
    <xf numFmtId="0" fontId="7" fillId="0" borderId="0" xfId="5" applyNumberFormat="1" applyFont="1" applyFill="1" applyAlignment="1">
      <alignment horizontal="center" vertical="center"/>
    </xf>
    <xf numFmtId="176" fontId="7" fillId="0" borderId="0" xfId="5" applyNumberFormat="1" applyFont="1" applyFill="1" applyAlignment="1">
      <alignment horizontal="center" vertical="center"/>
    </xf>
    <xf numFmtId="41" fontId="7" fillId="0" borderId="0" xfId="6" applyNumberFormat="1" applyFont="1" applyFill="1" applyAlignment="1">
      <alignment horizontal="center" vertical="center"/>
    </xf>
    <xf numFmtId="41" fontId="7" fillId="0" borderId="0" xfId="6" applyNumberFormat="1" applyFont="1" applyFill="1" applyAlignment="1">
      <alignment horizontal="left" vertical="center"/>
    </xf>
    <xf numFmtId="0" fontId="7" fillId="0" borderId="0" xfId="5" applyNumberFormat="1" applyFont="1" applyFill="1" applyAlignment="1">
      <alignment horizontal="left" vertical="center"/>
    </xf>
    <xf numFmtId="0" fontId="4" fillId="0" borderId="0" xfId="5" applyNumberFormat="1" applyFont="1" applyFill="1">
      <alignment vertical="center"/>
    </xf>
    <xf numFmtId="0" fontId="7" fillId="0" borderId="0" xfId="5" applyNumberFormat="1" applyFont="1" applyFill="1">
      <alignment vertical="center"/>
    </xf>
    <xf numFmtId="41" fontId="8" fillId="2" borderId="1" xfId="6" applyNumberFormat="1" applyFont="1" applyFill="1" applyBorder="1" applyAlignment="1">
      <alignment horizontal="center" vertical="center"/>
    </xf>
    <xf numFmtId="41" fontId="8" fillId="2" borderId="1" xfId="6" applyNumberFormat="1" applyFont="1" applyFill="1" applyBorder="1" applyAlignment="1">
      <alignment horizontal="center" vertical="center" wrapText="1"/>
    </xf>
    <xf numFmtId="0" fontId="8" fillId="2" borderId="1" xfId="5" applyNumberFormat="1" applyFont="1" applyFill="1" applyBorder="1" applyAlignment="1">
      <alignment horizontal="center" vertical="center"/>
    </xf>
    <xf numFmtId="41" fontId="8" fillId="2" borderId="1" xfId="6" applyNumberFormat="1" applyFont="1" applyFill="1" applyBorder="1" applyAlignment="1">
      <alignment horizontal="left" vertical="center"/>
    </xf>
    <xf numFmtId="0" fontId="4" fillId="0" borderId="1" xfId="4" applyNumberFormat="1" applyFont="1" applyFill="1" applyBorder="1" applyAlignment="1">
      <alignment horizontal="center" vertical="center"/>
    </xf>
    <xf numFmtId="0" fontId="4" fillId="0" borderId="1" xfId="4" applyNumberFormat="1" applyFont="1" applyFill="1" applyBorder="1" applyAlignment="1">
      <alignment horizontal="left" vertical="center"/>
    </xf>
    <xf numFmtId="0" fontId="4" fillId="0" borderId="1" xfId="4" applyNumberFormat="1" applyFont="1" applyBorder="1">
      <alignment vertical="center"/>
    </xf>
    <xf numFmtId="177" fontId="9" fillId="3" borderId="1" xfId="4" applyNumberFormat="1" applyFont="1" applyFill="1" applyBorder="1" applyAlignment="1">
      <alignment horizontal="center" vertical="center"/>
    </xf>
    <xf numFmtId="177" fontId="10" fillId="3" borderId="1" xfId="4" applyNumberFormat="1" applyFont="1" applyFill="1" applyBorder="1" applyAlignment="1">
      <alignment horizontal="center" vertical="center"/>
    </xf>
    <xf numFmtId="177" fontId="9" fillId="3" borderId="1" xfId="4" applyNumberFormat="1" applyFont="1" applyFill="1" applyBorder="1" applyAlignment="1">
      <alignment horizontal="right" vertical="center"/>
    </xf>
    <xf numFmtId="177" fontId="10" fillId="3" borderId="1" xfId="4" applyNumberFormat="1" applyFont="1" applyFill="1" applyBorder="1" applyAlignment="1">
      <alignment horizontal="right" vertical="center"/>
    </xf>
    <xf numFmtId="0" fontId="4" fillId="0" borderId="1" xfId="7" applyNumberFormat="1" applyFont="1" applyFill="1" applyBorder="1" applyAlignment="1">
      <alignment horizontal="center" vertical="center"/>
    </xf>
    <xf numFmtId="0" fontId="4" fillId="0" borderId="1" xfId="8" applyNumberFormat="1" applyFont="1" applyFill="1" applyBorder="1" applyAlignment="1">
      <alignment horizontal="center" vertical="center"/>
    </xf>
    <xf numFmtId="0" fontId="4" fillId="0" borderId="1" xfId="8" applyNumberFormat="1" applyFont="1" applyFill="1" applyBorder="1" applyAlignment="1">
      <alignment horizontal="left" vertical="center"/>
    </xf>
    <xf numFmtId="177" fontId="9" fillId="3" borderId="1" xfId="4" applyNumberFormat="1" applyFont="1" applyFill="1" applyBorder="1" applyAlignment="1">
      <alignment horizontal="center" vertical="center" wrapText="1"/>
    </xf>
    <xf numFmtId="0" fontId="11" fillId="0" borderId="0" xfId="8" applyNumberFormat="1" applyFont="1">
      <alignment vertical="center"/>
    </xf>
    <xf numFmtId="41" fontId="13" fillId="0" borderId="0" xfId="9" applyNumberFormat="1" applyFont="1" applyAlignment="1">
      <alignment horizontal="center" vertical="center"/>
    </xf>
    <xf numFmtId="41" fontId="14" fillId="2" borderId="1" xfId="6" applyNumberFormat="1" applyFont="1" applyFill="1" applyBorder="1" applyAlignment="1">
      <alignment horizontal="center" vertical="center"/>
    </xf>
    <xf numFmtId="41" fontId="14" fillId="2" borderId="1" xfId="6" applyNumberFormat="1" applyFont="1" applyFill="1" applyBorder="1" applyAlignment="1">
      <alignment horizontal="center" vertical="center" wrapText="1"/>
    </xf>
    <xf numFmtId="0" fontId="10" fillId="0" borderId="1" xfId="8" applyFont="1" applyBorder="1" applyAlignment="1">
      <alignment horizontal="center" vertical="center"/>
    </xf>
    <xf numFmtId="0" fontId="10" fillId="0" borderId="1" xfId="16" applyNumberFormat="1" applyFont="1" applyFill="1" applyBorder="1" applyAlignment="1">
      <alignment horizontal="center" vertical="center" wrapText="1"/>
    </xf>
    <xf numFmtId="0" fontId="17" fillId="0" borderId="0" xfId="8" applyNumberFormat="1" applyFont="1">
      <alignment vertical="center"/>
    </xf>
    <xf numFmtId="0" fontId="11" fillId="0" borderId="0" xfId="8" applyNumberFormat="1" applyFont="1" applyAlignment="1">
      <alignment horizontal="left" vertical="center"/>
    </xf>
    <xf numFmtId="0" fontId="11" fillId="0" borderId="0" xfId="8" applyNumberFormat="1" applyFont="1" applyAlignment="1">
      <alignment vertical="center"/>
    </xf>
    <xf numFmtId="0" fontId="13" fillId="0" borderId="0" xfId="5" applyNumberFormat="1" applyFont="1" applyAlignment="1">
      <alignment horizontal="center" vertical="center"/>
    </xf>
    <xf numFmtId="0" fontId="13" fillId="0" borderId="0" xfId="5" applyNumberFormat="1" applyFont="1" applyAlignment="1">
      <alignment horizontal="left" vertical="center"/>
    </xf>
    <xf numFmtId="0" fontId="13" fillId="0" borderId="0" xfId="5" applyNumberFormat="1" applyFont="1" applyAlignment="1">
      <alignment vertical="center"/>
    </xf>
    <xf numFmtId="176" fontId="13" fillId="0" borderId="0" xfId="9" applyNumberFormat="1" applyFont="1" applyAlignment="1">
      <alignment horizontal="center" vertical="center"/>
    </xf>
    <xf numFmtId="41" fontId="13" fillId="0" borderId="0" xfId="9" applyNumberFormat="1" applyFont="1" applyAlignment="1">
      <alignment horizontal="center" vertical="center" shrinkToFit="1"/>
    </xf>
    <xf numFmtId="41" fontId="11" fillId="0" borderId="0" xfId="9" applyNumberFormat="1" applyFont="1" applyAlignment="1">
      <alignment horizontal="center" vertical="center"/>
    </xf>
    <xf numFmtId="0" fontId="14" fillId="2" borderId="1" xfId="5" applyNumberFormat="1" applyFont="1" applyFill="1" applyBorder="1" applyAlignment="1">
      <alignment horizontal="center" vertical="center"/>
    </xf>
    <xf numFmtId="0" fontId="10" fillId="0" borderId="1" xfId="10" applyNumberFormat="1" applyFont="1" applyFill="1" applyBorder="1" applyAlignment="1">
      <alignment horizontal="center" vertical="center" wrapText="1"/>
    </xf>
    <xf numFmtId="0" fontId="10" fillId="0" borderId="1" xfId="11" applyFont="1" applyBorder="1" applyAlignment="1">
      <alignment horizontal="center" vertical="center"/>
    </xf>
    <xf numFmtId="0" fontId="10" fillId="0" borderId="1" xfId="12" applyFont="1" applyBorder="1" applyAlignment="1">
      <alignment horizontal="center" vertical="center"/>
    </xf>
    <xf numFmtId="0" fontId="10" fillId="0" borderId="1" xfId="13" applyFont="1" applyFill="1" applyBorder="1" applyAlignment="1">
      <alignment horizontal="center" vertical="center" wrapText="1"/>
    </xf>
    <xf numFmtId="0" fontId="10" fillId="0" borderId="1" xfId="11" applyNumberFormat="1" applyFont="1" applyBorder="1" applyAlignment="1">
      <alignment horizontal="left" vertical="center"/>
    </xf>
    <xf numFmtId="0" fontId="10" fillId="0" borderId="1" xfId="14" applyNumberFormat="1" applyFont="1" applyBorder="1" applyAlignment="1">
      <alignment horizontal="center" vertical="center"/>
    </xf>
    <xf numFmtId="0" fontId="10" fillId="0" borderId="1" xfId="13" applyNumberFormat="1" applyFont="1" applyFill="1" applyBorder="1" applyAlignment="1">
      <alignment horizontal="center" vertical="center" wrapText="1"/>
    </xf>
    <xf numFmtId="178" fontId="10" fillId="0" borderId="1" xfId="11" applyNumberFormat="1" applyFont="1" applyBorder="1" applyAlignment="1">
      <alignment horizontal="center" vertical="center"/>
    </xf>
    <xf numFmtId="177" fontId="10" fillId="0" borderId="1" xfId="13" applyNumberFormat="1" applyFont="1" applyFill="1" applyBorder="1" applyAlignment="1">
      <alignment horizontal="center" vertical="center" wrapText="1"/>
    </xf>
    <xf numFmtId="0" fontId="10" fillId="4" borderId="1" xfId="15" applyNumberFormat="1" applyFont="1" applyFill="1" applyBorder="1">
      <alignment vertical="center"/>
    </xf>
    <xf numFmtId="0" fontId="10" fillId="4" borderId="1" xfId="15" applyNumberFormat="1" applyFont="1" applyFill="1" applyBorder="1" applyAlignment="1">
      <alignment horizontal="center" vertical="center"/>
    </xf>
    <xf numFmtId="0" fontId="10" fillId="4" borderId="1" xfId="15" applyNumberFormat="1" applyFont="1" applyFill="1" applyBorder="1" applyAlignment="1">
      <alignment horizontal="left" vertical="center"/>
    </xf>
    <xf numFmtId="41" fontId="10" fillId="4" borderId="1" xfId="9" applyNumberFormat="1" applyFont="1" applyFill="1" applyBorder="1">
      <alignment vertical="center"/>
    </xf>
    <xf numFmtId="41" fontId="10" fillId="4" borderId="1" xfId="9" applyNumberFormat="1" applyFont="1" applyFill="1" applyBorder="1" applyAlignment="1">
      <alignment horizontal="center" vertical="center"/>
    </xf>
    <xf numFmtId="0" fontId="10" fillId="0" borderId="1" xfId="8" applyNumberFormat="1" applyFont="1" applyBorder="1" applyAlignment="1">
      <alignment horizontal="center" vertical="center"/>
    </xf>
    <xf numFmtId="0" fontId="10" fillId="0" borderId="1" xfId="12" applyNumberFormat="1" applyFont="1" applyBorder="1" applyAlignment="1">
      <alignment horizontal="left" vertical="center"/>
    </xf>
    <xf numFmtId="178" fontId="10" fillId="0" borderId="1" xfId="12" applyNumberFormat="1" applyFont="1" applyBorder="1" applyAlignment="1">
      <alignment horizontal="center" vertical="center"/>
    </xf>
    <xf numFmtId="177" fontId="10" fillId="0" borderId="1" xfId="16" applyNumberFormat="1" applyFont="1" applyFill="1" applyBorder="1" applyAlignment="1">
      <alignment horizontal="center" vertical="center" wrapText="1"/>
    </xf>
    <xf numFmtId="0" fontId="10" fillId="0" borderId="1" xfId="12" applyFont="1" applyFill="1" applyBorder="1" applyAlignment="1">
      <alignment horizontal="center" vertical="center"/>
    </xf>
    <xf numFmtId="0" fontId="10" fillId="0" borderId="1" xfId="14" applyNumberFormat="1" applyFont="1" applyFill="1" applyBorder="1" applyAlignment="1">
      <alignment horizontal="center" vertical="center"/>
    </xf>
    <xf numFmtId="178" fontId="10" fillId="0" borderId="1" xfId="12" applyNumberFormat="1" applyFont="1" applyFill="1" applyBorder="1" applyAlignment="1">
      <alignment horizontal="center" vertical="center"/>
    </xf>
    <xf numFmtId="0" fontId="10" fillId="5" borderId="1" xfId="8" applyNumberFormat="1" applyFont="1" applyFill="1" applyBorder="1">
      <alignment vertical="center"/>
    </xf>
    <xf numFmtId="0" fontId="14" fillId="5" borderId="1" xfId="8" applyNumberFormat="1" applyFont="1" applyFill="1" applyBorder="1" applyAlignment="1">
      <alignment horizontal="center" vertical="center"/>
    </xf>
    <xf numFmtId="0" fontId="10" fillId="5" borderId="1" xfId="8" applyNumberFormat="1" applyFont="1" applyFill="1" applyBorder="1" applyAlignment="1">
      <alignment horizontal="left" vertical="center"/>
    </xf>
    <xf numFmtId="41" fontId="10" fillId="5" borderId="1" xfId="9" applyNumberFormat="1" applyFont="1" applyFill="1" applyBorder="1">
      <alignment vertical="center"/>
    </xf>
    <xf numFmtId="41" fontId="10" fillId="5" borderId="1" xfId="9" applyNumberFormat="1" applyFont="1" applyFill="1" applyBorder="1" applyAlignment="1">
      <alignment horizontal="center" vertical="center"/>
    </xf>
    <xf numFmtId="0" fontId="10" fillId="0" borderId="1" xfId="16" applyFont="1" applyFill="1" applyBorder="1" applyAlignment="1">
      <alignment horizontal="center" vertical="center" wrapText="1"/>
    </xf>
    <xf numFmtId="0" fontId="10" fillId="0" borderId="1" xfId="14" applyFont="1" applyBorder="1" applyAlignment="1">
      <alignment horizontal="center" vertical="center"/>
    </xf>
    <xf numFmtId="0" fontId="10" fillId="0" borderId="15" xfId="12" applyFont="1" applyBorder="1" applyAlignment="1">
      <alignment horizontal="center" vertical="center"/>
    </xf>
    <xf numFmtId="0" fontId="10" fillId="4" borderId="1" xfId="15" applyNumberFormat="1" applyFont="1" applyFill="1" applyBorder="1" applyAlignment="1">
      <alignment vertical="center"/>
    </xf>
    <xf numFmtId="0" fontId="10" fillId="5" borderId="1" xfId="8" applyNumberFormat="1" applyFont="1" applyFill="1" applyBorder="1" applyAlignment="1">
      <alignment vertical="center"/>
    </xf>
    <xf numFmtId="0" fontId="10" fillId="0" borderId="1" xfId="14" applyFont="1" applyFill="1" applyBorder="1" applyAlignment="1">
      <alignment horizontal="center" vertical="center"/>
    </xf>
    <xf numFmtId="0" fontId="18" fillId="0" borderId="1" xfId="17" applyFont="1" applyBorder="1" applyAlignment="1">
      <alignment horizontal="center" vertical="center"/>
    </xf>
    <xf numFmtId="177" fontId="14" fillId="5" borderId="1" xfId="9" applyNumberFormat="1" applyFont="1" applyFill="1" applyBorder="1" applyAlignment="1">
      <alignment horizontal="center" vertical="center"/>
    </xf>
    <xf numFmtId="0" fontId="12" fillId="0" borderId="0" xfId="0" applyFont="1" applyFill="1" applyAlignment="1">
      <alignment vertical="center"/>
    </xf>
    <xf numFmtId="0" fontId="20" fillId="0" borderId="0" xfId="0" applyFont="1" applyFill="1" applyAlignment="1">
      <alignment vertical="center"/>
    </xf>
    <xf numFmtId="0" fontId="10" fillId="0" borderId="0" xfId="0" applyFont="1" applyFill="1" applyAlignment="1">
      <alignment horizontal="center" vertical="center"/>
    </xf>
    <xf numFmtId="0" fontId="10" fillId="0" borderId="0" xfId="0" applyFont="1" applyFill="1" applyAlignment="1">
      <alignment horizontal="center" vertical="center" wrapText="1"/>
    </xf>
    <xf numFmtId="0" fontId="10" fillId="0" borderId="0" xfId="0" applyFont="1" applyFill="1">
      <alignment vertical="center"/>
    </xf>
    <xf numFmtId="41" fontId="10" fillId="0" borderId="0" xfId="1" applyFont="1" applyFill="1" applyAlignment="1">
      <alignment horizontal="right" vertical="center"/>
    </xf>
    <xf numFmtId="41" fontId="10" fillId="0" borderId="0" xfId="1" applyFont="1" applyFill="1" applyAlignment="1">
      <alignment vertical="center"/>
    </xf>
    <xf numFmtId="41" fontId="10" fillId="0" borderId="0" xfId="1" applyFont="1" applyFill="1">
      <alignment vertical="center"/>
    </xf>
    <xf numFmtId="41" fontId="10" fillId="0" borderId="0" xfId="1" applyFont="1" applyFill="1" applyAlignment="1">
      <alignment vertical="center" wrapText="1"/>
    </xf>
    <xf numFmtId="12" fontId="10" fillId="0" borderId="0" xfId="0" applyNumberFormat="1" applyFont="1" applyFill="1">
      <alignment vertical="center"/>
    </xf>
    <xf numFmtId="0" fontId="10" fillId="0" borderId="0" xfId="0" applyFont="1" applyFill="1" applyBorder="1">
      <alignment vertical="center"/>
    </xf>
    <xf numFmtId="0" fontId="21" fillId="0" borderId="0" xfId="19" applyFont="1" applyFill="1" applyBorder="1" applyAlignment="1">
      <alignment vertical="center"/>
    </xf>
    <xf numFmtId="0" fontId="12" fillId="0" borderId="0" xfId="19" applyFont="1" applyFill="1" applyBorder="1" applyAlignment="1">
      <alignment horizontal="center" vertical="center"/>
    </xf>
    <xf numFmtId="0" fontId="12" fillId="0" borderId="0" xfId="19" applyFont="1" applyFill="1" applyBorder="1" applyAlignment="1">
      <alignment horizontal="center" vertical="center" wrapText="1"/>
    </xf>
    <xf numFmtId="0" fontId="14" fillId="0" borderId="0" xfId="19" applyFont="1" applyFill="1" applyBorder="1" applyAlignment="1">
      <alignment vertical="center"/>
    </xf>
    <xf numFmtId="0" fontId="12" fillId="0" borderId="0" xfId="19" applyFont="1" applyFill="1" applyBorder="1" applyAlignment="1">
      <alignment vertical="center"/>
    </xf>
    <xf numFmtId="41" fontId="12" fillId="0" borderId="0" xfId="1" applyFont="1" applyFill="1" applyBorder="1" applyAlignment="1">
      <alignment horizontal="right" vertical="center"/>
    </xf>
    <xf numFmtId="41" fontId="12" fillId="0" borderId="0" xfId="1" applyFont="1" applyFill="1" applyBorder="1" applyAlignment="1">
      <alignment vertical="center"/>
    </xf>
    <xf numFmtId="0" fontId="12" fillId="0" borderId="0" xfId="19" applyFont="1" applyFill="1" applyBorder="1" applyAlignment="1">
      <alignment vertical="center" wrapText="1"/>
    </xf>
    <xf numFmtId="0" fontId="22" fillId="0" borderId="0" xfId="19" applyFont="1" applyFill="1" applyBorder="1" applyAlignment="1">
      <alignment horizontal="center" vertical="center" wrapText="1"/>
    </xf>
    <xf numFmtId="0" fontId="12" fillId="0" borderId="0" xfId="19" applyFont="1" applyFill="1" applyBorder="1" applyAlignment="1">
      <alignment horizontal="left" vertical="center"/>
    </xf>
    <xf numFmtId="0" fontId="14" fillId="0" borderId="6" xfId="19" applyFont="1" applyBorder="1" applyAlignment="1"/>
    <xf numFmtId="0" fontId="14" fillId="0" borderId="6" xfId="19" applyFont="1" applyBorder="1" applyAlignment="1">
      <alignment wrapText="1"/>
    </xf>
    <xf numFmtId="0" fontId="10" fillId="0" borderId="6" xfId="19" applyFont="1" applyBorder="1" applyAlignment="1">
      <alignment horizontal="center" vertical="center" wrapText="1"/>
    </xf>
    <xf numFmtId="0" fontId="10" fillId="0" borderId="6" xfId="19" applyFont="1" applyBorder="1" applyAlignment="1">
      <alignment horizontal="center" vertical="center"/>
    </xf>
    <xf numFmtId="0" fontId="10" fillId="0" borderId="6" xfId="19" applyFont="1" applyBorder="1" applyAlignment="1">
      <alignment vertical="center"/>
    </xf>
    <xf numFmtId="0" fontId="10" fillId="0" borderId="0" xfId="19" applyFont="1" applyBorder="1" applyAlignment="1">
      <alignment horizontal="center" vertical="center"/>
    </xf>
    <xf numFmtId="41" fontId="10" fillId="0" borderId="0" xfId="1" applyFont="1" applyBorder="1" applyAlignment="1">
      <alignment horizontal="right" vertical="center"/>
    </xf>
    <xf numFmtId="41" fontId="10" fillId="0" borderId="0" xfId="1" applyFont="1" applyBorder="1" applyAlignment="1">
      <alignment vertical="center"/>
    </xf>
    <xf numFmtId="41" fontId="10" fillId="0" borderId="0" xfId="1" applyFont="1" applyBorder="1" applyAlignment="1">
      <alignment horizontal="center" vertical="center"/>
    </xf>
    <xf numFmtId="0" fontId="10" fillId="0" borderId="0" xfId="19" applyFont="1" applyBorder="1" applyAlignment="1">
      <alignment vertical="center"/>
    </xf>
    <xf numFmtId="41" fontId="10" fillId="0" borderId="0" xfId="1" applyFont="1" applyBorder="1" applyAlignment="1">
      <alignment horizontal="center" vertical="center" wrapText="1"/>
    </xf>
    <xf numFmtId="0" fontId="10" fillId="0" borderId="0" xfId="19" applyFont="1" applyBorder="1" applyAlignment="1">
      <alignment horizontal="center" vertical="center" wrapText="1"/>
    </xf>
    <xf numFmtId="12" fontId="10" fillId="0" borderId="0" xfId="19" applyNumberFormat="1" applyFont="1" applyBorder="1" applyAlignment="1">
      <alignment horizontal="center" vertical="center"/>
    </xf>
    <xf numFmtId="0" fontId="10" fillId="0" borderId="0" xfId="0" applyNumberFormat="1" applyFont="1" applyFill="1" applyBorder="1">
      <alignment vertical="center"/>
    </xf>
    <xf numFmtId="0" fontId="10" fillId="0" borderId="1" xfId="19" applyFont="1" applyFill="1" applyBorder="1" applyAlignment="1">
      <alignment horizontal="center" vertical="center" wrapText="1"/>
    </xf>
    <xf numFmtId="179" fontId="10" fillId="0" borderId="1" xfId="19" applyNumberFormat="1" applyFont="1" applyFill="1" applyBorder="1" applyAlignment="1">
      <alignment horizontal="center" vertical="center" wrapText="1"/>
    </xf>
    <xf numFmtId="0" fontId="10" fillId="0" borderId="1" xfId="19" applyFont="1" applyFill="1" applyBorder="1" applyAlignment="1">
      <alignment horizontal="left" vertical="center" wrapText="1"/>
    </xf>
    <xf numFmtId="0" fontId="10" fillId="8" borderId="1" xfId="0" applyFont="1" applyFill="1" applyBorder="1" applyAlignment="1">
      <alignment horizontal="center" vertical="center"/>
    </xf>
    <xf numFmtId="31" fontId="10" fillId="8" borderId="1" xfId="0" applyNumberFormat="1" applyFont="1" applyFill="1" applyBorder="1" applyAlignment="1">
      <alignment horizontal="center" vertical="center"/>
    </xf>
    <xf numFmtId="0" fontId="10" fillId="0" borderId="1" xfId="21"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19" applyFont="1" applyFill="1" applyBorder="1" applyAlignment="1">
      <alignment horizontal="center" vertical="center"/>
    </xf>
    <xf numFmtId="41" fontId="10" fillId="8" borderId="1" xfId="1" applyFont="1" applyFill="1" applyBorder="1" applyAlignment="1">
      <alignment horizontal="right" vertical="center"/>
    </xf>
    <xf numFmtId="41" fontId="10" fillId="8" borderId="1" xfId="1" applyFont="1" applyFill="1" applyBorder="1" applyAlignment="1">
      <alignment vertical="center"/>
    </xf>
    <xf numFmtId="179" fontId="10" fillId="8" borderId="1" xfId="0" applyNumberFormat="1" applyFont="1" applyFill="1" applyBorder="1" applyAlignment="1">
      <alignment horizontal="center" vertical="center"/>
    </xf>
    <xf numFmtId="41" fontId="10" fillId="8" borderId="1" xfId="1" applyFont="1" applyFill="1" applyBorder="1" applyAlignment="1">
      <alignment horizontal="center" vertical="center"/>
    </xf>
    <xf numFmtId="41" fontId="10" fillId="0" borderId="1" xfId="1" applyFont="1" applyFill="1" applyBorder="1" applyAlignment="1">
      <alignment horizontal="center" vertical="center"/>
    </xf>
    <xf numFmtId="178" fontId="10" fillId="8" borderId="1" xfId="1" applyNumberFormat="1" applyFont="1" applyFill="1" applyBorder="1" applyAlignment="1">
      <alignment horizontal="right" vertical="center"/>
    </xf>
    <xf numFmtId="178" fontId="10" fillId="8" borderId="1" xfId="0" applyNumberFormat="1" applyFont="1" applyFill="1" applyBorder="1" applyAlignment="1">
      <alignment horizontal="right" vertical="center"/>
    </xf>
    <xf numFmtId="179" fontId="10" fillId="0" borderId="1" xfId="0" applyNumberFormat="1" applyFont="1" applyFill="1" applyBorder="1" applyAlignment="1">
      <alignment horizontal="center" vertical="center"/>
    </xf>
    <xf numFmtId="178" fontId="10" fillId="0" borderId="1" xfId="1" applyNumberFormat="1" applyFont="1" applyFill="1" applyBorder="1" applyAlignment="1">
      <alignment horizontal="right" vertical="center"/>
    </xf>
    <xf numFmtId="178" fontId="10" fillId="0" borderId="1" xfId="0" applyNumberFormat="1" applyFont="1" applyFill="1" applyBorder="1" applyAlignment="1">
      <alignment horizontal="right" vertical="center"/>
    </xf>
    <xf numFmtId="0" fontId="10" fillId="0" borderId="1" xfId="19" applyNumberFormat="1" applyFont="1" applyFill="1" applyBorder="1" applyAlignment="1">
      <alignment horizontal="center" vertical="center" wrapText="1"/>
    </xf>
    <xf numFmtId="178" fontId="10" fillId="0" borderId="1" xfId="19" applyNumberFormat="1" applyFont="1" applyFill="1" applyBorder="1" applyAlignment="1">
      <alignment horizontal="right" vertical="center"/>
    </xf>
    <xf numFmtId="178" fontId="10" fillId="0" borderId="1" xfId="20" applyNumberFormat="1" applyFont="1" applyFill="1" applyBorder="1" applyAlignment="1">
      <alignment horizontal="center" vertical="center"/>
    </xf>
    <xf numFmtId="9" fontId="10" fillId="0" borderId="1" xfId="1" applyNumberFormat="1" applyFont="1" applyFill="1" applyBorder="1" applyAlignment="1">
      <alignment horizontal="center" vertical="center" wrapText="1"/>
    </xf>
    <xf numFmtId="41" fontId="10" fillId="0" borderId="1" xfId="20" applyFont="1" applyFill="1" applyBorder="1" applyAlignment="1">
      <alignment horizontal="center" vertical="center" wrapText="1"/>
    </xf>
    <xf numFmtId="178" fontId="10" fillId="0" borderId="1" xfId="1"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0" fontId="10" fillId="0" borderId="1" xfId="19" applyNumberFormat="1" applyFont="1" applyFill="1" applyBorder="1" applyAlignment="1">
      <alignment horizontal="center" vertical="center"/>
    </xf>
    <xf numFmtId="0" fontId="10" fillId="0" borderId="0" xfId="0" applyFont="1" applyFill="1" applyBorder="1" applyAlignment="1">
      <alignment horizontal="center" vertical="center"/>
    </xf>
    <xf numFmtId="178" fontId="10" fillId="0" borderId="1" xfId="19" applyNumberFormat="1" applyFont="1" applyFill="1" applyBorder="1" applyAlignment="1">
      <alignment horizontal="center" vertical="center" wrapText="1"/>
    </xf>
    <xf numFmtId="0" fontId="10" fillId="0" borderId="1" xfId="18" applyFont="1" applyFill="1" applyBorder="1" applyAlignment="1">
      <alignment horizontal="center" vertical="center" wrapText="1"/>
    </xf>
    <xf numFmtId="0" fontId="10" fillId="0" borderId="1" xfId="22" applyFont="1" applyFill="1" applyBorder="1" applyAlignment="1" applyProtection="1">
      <alignment horizontal="center" vertical="center"/>
    </xf>
    <xf numFmtId="41" fontId="10" fillId="0" borderId="1" xfId="1" applyFont="1" applyFill="1" applyBorder="1" applyAlignment="1">
      <alignment horizontal="right" vertical="center"/>
    </xf>
    <xf numFmtId="41" fontId="10" fillId="0" borderId="1" xfId="1" applyFont="1" applyFill="1" applyBorder="1" applyAlignment="1">
      <alignment vertical="center"/>
    </xf>
    <xf numFmtId="37" fontId="10" fillId="0" borderId="1" xfId="23" applyNumberFormat="1" applyFont="1" applyFill="1" applyBorder="1" applyAlignment="1">
      <alignment horizontal="center" vertical="center" wrapText="1"/>
    </xf>
    <xf numFmtId="0" fontId="10" fillId="0" borderId="1" xfId="23" applyNumberFormat="1" applyFont="1" applyFill="1" applyBorder="1" applyAlignment="1">
      <alignment horizontal="center" vertical="center"/>
    </xf>
    <xf numFmtId="178" fontId="10" fillId="0" borderId="1" xfId="23" applyNumberFormat="1" applyFont="1" applyFill="1" applyBorder="1" applyAlignment="1">
      <alignment horizontal="right" vertical="center"/>
    </xf>
    <xf numFmtId="178" fontId="10" fillId="0" borderId="1" xfId="1" applyNumberFormat="1" applyFont="1" applyFill="1" applyBorder="1" applyAlignment="1">
      <alignment horizontal="right" vertical="center" wrapText="1"/>
    </xf>
    <xf numFmtId="178" fontId="10" fillId="0" borderId="1" xfId="1" applyNumberFormat="1" applyFont="1" applyFill="1" applyBorder="1" applyAlignment="1">
      <alignment horizontal="center" vertical="center" wrapText="1"/>
    </xf>
    <xf numFmtId="0" fontId="10" fillId="0" borderId="1" xfId="1" applyNumberFormat="1" applyFont="1" applyFill="1" applyBorder="1" applyAlignment="1">
      <alignment horizontal="center" vertical="center" wrapText="1"/>
    </xf>
    <xf numFmtId="0" fontId="10" fillId="0" borderId="1" xfId="20" applyNumberFormat="1" applyFont="1" applyFill="1" applyBorder="1" applyAlignment="1">
      <alignment horizontal="center" vertical="center" wrapText="1"/>
    </xf>
    <xf numFmtId="0" fontId="10" fillId="0" borderId="0" xfId="0" applyFont="1" applyFill="1" applyBorder="1" applyAlignment="1">
      <alignment vertical="center"/>
    </xf>
    <xf numFmtId="0" fontId="10" fillId="0" borderId="1" xfId="0" applyFont="1" applyFill="1" applyBorder="1" applyAlignment="1">
      <alignment horizontal="center" vertical="center" wrapText="1"/>
    </xf>
    <xf numFmtId="0" fontId="10" fillId="0" borderId="1" xfId="23" applyFont="1" applyFill="1" applyBorder="1" applyAlignment="1">
      <alignment horizontal="center" vertical="center" wrapText="1"/>
    </xf>
    <xf numFmtId="178" fontId="10" fillId="0" borderId="1" xfId="23" applyNumberFormat="1" applyFont="1" applyFill="1" applyBorder="1" applyAlignment="1">
      <alignment horizontal="center" vertical="center" wrapText="1"/>
    </xf>
    <xf numFmtId="0" fontId="10" fillId="0" borderId="1" xfId="24" applyFont="1" applyFill="1" applyBorder="1" applyAlignment="1" applyProtection="1">
      <alignment horizontal="center" vertical="center" wrapText="1"/>
    </xf>
    <xf numFmtId="41" fontId="10" fillId="0" borderId="1" xfId="1" applyFont="1" applyFill="1" applyBorder="1" applyAlignment="1">
      <alignment horizontal="center" vertical="center" wrapText="1"/>
    </xf>
    <xf numFmtId="179" fontId="10" fillId="0" borderId="1" xfId="23" applyNumberFormat="1" applyFont="1" applyFill="1" applyBorder="1" applyAlignment="1">
      <alignment horizontal="center" vertical="center" wrapText="1"/>
    </xf>
    <xf numFmtId="0" fontId="10" fillId="0" borderId="1" xfId="23" applyNumberFormat="1" applyFont="1" applyFill="1" applyBorder="1" applyAlignment="1">
      <alignment horizontal="center" vertical="center" wrapText="1"/>
    </xf>
    <xf numFmtId="0" fontId="10" fillId="0" borderId="1" xfId="23" applyFont="1" applyFill="1" applyBorder="1" applyAlignment="1">
      <alignment horizontal="left" vertical="center" wrapText="1"/>
    </xf>
    <xf numFmtId="14" fontId="10" fillId="0" borderId="1" xfId="0" applyNumberFormat="1" applyFont="1" applyFill="1" applyBorder="1" applyAlignment="1">
      <alignment horizontal="center" vertical="center"/>
    </xf>
    <xf numFmtId="179" fontId="10" fillId="0" borderId="1" xfId="23" applyNumberFormat="1" applyFont="1" applyFill="1" applyBorder="1" applyAlignment="1">
      <alignment horizontal="left" vertical="center" wrapText="1"/>
    </xf>
    <xf numFmtId="0" fontId="10" fillId="0" borderId="1" xfId="21" applyFont="1" applyFill="1" applyBorder="1" applyAlignment="1">
      <alignment horizontal="center" vertical="center"/>
    </xf>
    <xf numFmtId="41" fontId="10" fillId="0" borderId="1" xfId="1" quotePrefix="1" applyFont="1" applyFill="1" applyBorder="1" applyAlignment="1">
      <alignment horizontal="right" vertical="center"/>
    </xf>
    <xf numFmtId="41" fontId="10" fillId="0" borderId="1" xfId="1" applyFont="1" applyFill="1" applyBorder="1" applyAlignment="1">
      <alignment horizontal="right" vertical="center" wrapText="1"/>
    </xf>
    <xf numFmtId="178" fontId="10" fillId="0" borderId="1" xfId="25" applyNumberFormat="1" applyFont="1" applyFill="1" applyBorder="1" applyAlignment="1">
      <alignment horizontal="right" vertical="center" wrapText="1"/>
    </xf>
    <xf numFmtId="178" fontId="10" fillId="0" borderId="1" xfId="26" applyNumberFormat="1" applyFont="1" applyFill="1" applyBorder="1" applyAlignment="1">
      <alignment horizontal="right" vertical="center" wrapText="1"/>
    </xf>
    <xf numFmtId="178" fontId="10" fillId="0" borderId="1" xfId="27" applyNumberFormat="1" applyFont="1" applyFill="1" applyBorder="1" applyAlignment="1">
      <alignment horizontal="right" vertical="center"/>
    </xf>
    <xf numFmtId="178" fontId="10" fillId="0" borderId="1" xfId="27" applyNumberFormat="1" applyFont="1" applyFill="1" applyBorder="1" applyAlignment="1">
      <alignment horizontal="center" vertical="center" wrapText="1"/>
    </xf>
    <xf numFmtId="0" fontId="10" fillId="0" borderId="1" xfId="27" applyNumberFormat="1" applyFont="1" applyFill="1" applyBorder="1" applyAlignment="1">
      <alignment horizontal="center" vertical="center" wrapText="1"/>
    </xf>
    <xf numFmtId="178" fontId="10" fillId="0" borderId="1" xfId="27" applyNumberFormat="1" applyFont="1" applyFill="1" applyBorder="1" applyAlignment="1">
      <alignment horizontal="center" vertical="center"/>
    </xf>
    <xf numFmtId="178" fontId="10" fillId="0" borderId="1" xfId="19" applyNumberFormat="1" applyFont="1" applyFill="1" applyBorder="1" applyAlignment="1">
      <alignment horizontal="right" vertical="center" wrapText="1"/>
    </xf>
    <xf numFmtId="3" fontId="10" fillId="0" borderId="1" xfId="19" applyNumberFormat="1" applyFont="1" applyFill="1" applyBorder="1" applyAlignment="1">
      <alignment horizontal="center" vertical="center" wrapText="1"/>
    </xf>
    <xf numFmtId="0" fontId="10" fillId="0" borderId="1" xfId="1" applyNumberFormat="1" applyFont="1" applyFill="1" applyBorder="1" applyAlignment="1">
      <alignment horizontal="center" vertical="center"/>
    </xf>
    <xf numFmtId="0" fontId="10" fillId="0" borderId="1" xfId="23" applyFont="1" applyFill="1" applyBorder="1" applyAlignment="1">
      <alignment horizontal="center" vertical="center"/>
    </xf>
    <xf numFmtId="178" fontId="10" fillId="0" borderId="1" xfId="28" applyNumberFormat="1" applyFont="1" applyFill="1" applyBorder="1" applyAlignment="1">
      <alignment horizontal="right" vertical="center" wrapText="1"/>
    </xf>
    <xf numFmtId="0" fontId="10" fillId="0" borderId="0" xfId="0" applyNumberFormat="1" applyFont="1" applyFill="1" applyBorder="1" applyAlignment="1">
      <alignment horizontal="center" vertical="center"/>
    </xf>
    <xf numFmtId="178" fontId="10" fillId="0" borderId="1" xfId="1" applyNumberFormat="1" applyFont="1" applyFill="1" applyBorder="1" applyAlignment="1" applyProtection="1">
      <alignment horizontal="center" vertical="center"/>
    </xf>
    <xf numFmtId="179" fontId="10" fillId="0" borderId="1" xfId="19" applyNumberFormat="1" applyFont="1" applyFill="1" applyBorder="1" applyAlignment="1">
      <alignment horizontal="left" vertical="center" wrapText="1"/>
    </xf>
    <xf numFmtId="0" fontId="10" fillId="0" borderId="1" xfId="29"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xf>
    <xf numFmtId="0" fontId="10" fillId="0" borderId="1" xfId="30" applyNumberFormat="1" applyFont="1" applyFill="1" applyBorder="1" applyAlignment="1">
      <alignment horizontal="center" vertical="center" wrapText="1"/>
    </xf>
    <xf numFmtId="0" fontId="10" fillId="0" borderId="1" xfId="30" applyNumberFormat="1" applyFont="1" applyFill="1" applyBorder="1" applyAlignment="1">
      <alignment horizontal="center" vertical="center"/>
    </xf>
    <xf numFmtId="0" fontId="10" fillId="0" borderId="1" xfId="31" applyNumberFormat="1" applyFont="1" applyFill="1" applyBorder="1" applyAlignment="1">
      <alignment horizontal="center" vertical="center" wrapText="1"/>
    </xf>
    <xf numFmtId="41" fontId="10" fillId="0" borderId="1" xfId="32" applyNumberFormat="1" applyFont="1" applyFill="1" applyBorder="1" applyAlignment="1">
      <alignment horizontal="center" vertical="center"/>
    </xf>
    <xf numFmtId="178" fontId="10" fillId="0" borderId="1" xfId="9" applyNumberFormat="1" applyFont="1" applyFill="1" applyBorder="1" applyAlignment="1">
      <alignment horizontal="right" vertical="center" wrapText="1"/>
    </xf>
    <xf numFmtId="41" fontId="10" fillId="0" borderId="1" xfId="9" applyNumberFormat="1" applyFont="1" applyFill="1" applyBorder="1" applyAlignment="1">
      <alignment horizontal="center" vertical="center" wrapText="1"/>
    </xf>
    <xf numFmtId="178" fontId="10" fillId="0" borderId="1" xfId="9" applyNumberFormat="1" applyFont="1" applyFill="1" applyBorder="1" applyAlignment="1">
      <alignment horizontal="right" vertical="center"/>
    </xf>
    <xf numFmtId="178" fontId="10" fillId="0" borderId="1" xfId="9" applyNumberFormat="1" applyFont="1" applyFill="1" applyBorder="1" applyAlignment="1">
      <alignment horizontal="center" vertical="center" wrapText="1"/>
    </xf>
    <xf numFmtId="0" fontId="10" fillId="0" borderId="1" xfId="9" applyNumberFormat="1" applyFont="1" applyFill="1" applyBorder="1" applyAlignment="1">
      <alignment horizontal="center" vertical="center" wrapText="1"/>
    </xf>
    <xf numFmtId="0" fontId="10" fillId="0" borderId="1" xfId="33" applyNumberFormat="1" applyFont="1" applyFill="1" applyBorder="1" applyAlignment="1">
      <alignment horizontal="center" vertical="center" wrapText="1"/>
    </xf>
    <xf numFmtId="178" fontId="10" fillId="0" borderId="1" xfId="9" applyNumberFormat="1" applyFont="1" applyFill="1" applyBorder="1" applyAlignment="1">
      <alignment horizontal="center" vertical="center"/>
    </xf>
    <xf numFmtId="41" fontId="10" fillId="0" borderId="1" xfId="33" applyNumberFormat="1" applyFont="1" applyFill="1" applyBorder="1" applyAlignment="1">
      <alignment horizontal="center" vertical="center" wrapText="1"/>
    </xf>
    <xf numFmtId="0" fontId="10" fillId="0" borderId="1" xfId="32" applyNumberFormat="1" applyFont="1" applyFill="1" applyBorder="1" applyAlignment="1">
      <alignment horizontal="center" vertical="center"/>
    </xf>
    <xf numFmtId="179" fontId="10" fillId="0" borderId="1" xfId="30" applyNumberFormat="1" applyFont="1" applyFill="1" applyBorder="1" applyAlignment="1">
      <alignment horizontal="center" vertical="center" wrapText="1"/>
    </xf>
    <xf numFmtId="0" fontId="10" fillId="0" borderId="1" xfId="30" applyNumberFormat="1" applyFont="1" applyFill="1" applyBorder="1" applyAlignment="1" applyProtection="1">
      <alignment horizontal="left" vertical="center" wrapText="1"/>
    </xf>
    <xf numFmtId="0" fontId="10" fillId="0" borderId="1" xfId="30" applyNumberFormat="1" applyFont="1" applyFill="1" applyBorder="1" applyAlignment="1" applyProtection="1">
      <alignment horizontal="center" vertical="center" wrapText="1"/>
    </xf>
    <xf numFmtId="0" fontId="10" fillId="0" borderId="1" xfId="30" applyNumberFormat="1" applyFont="1" applyFill="1" applyBorder="1" applyAlignment="1" applyProtection="1">
      <alignment horizontal="center" vertical="center"/>
    </xf>
    <xf numFmtId="0" fontId="10" fillId="0" borderId="1" xfId="31" applyNumberFormat="1" applyFont="1" applyFill="1" applyBorder="1" applyAlignment="1" applyProtection="1">
      <alignment horizontal="center" vertical="center"/>
    </xf>
    <xf numFmtId="0" fontId="10" fillId="0" borderId="1" xfId="31"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1" xfId="34" applyNumberFormat="1" applyFont="1" applyFill="1" applyBorder="1" applyAlignment="1" applyProtection="1">
      <alignment horizontal="center" vertical="center"/>
    </xf>
    <xf numFmtId="41" fontId="10" fillId="0" borderId="1" xfId="9" applyNumberFormat="1" applyFont="1" applyFill="1" applyBorder="1" applyAlignment="1" applyProtection="1">
      <alignment horizontal="right" vertical="center"/>
    </xf>
    <xf numFmtId="41" fontId="10" fillId="0" borderId="1" xfId="9" applyNumberFormat="1" applyFont="1" applyFill="1" applyBorder="1" applyAlignment="1" applyProtection="1">
      <alignment vertical="center"/>
    </xf>
    <xf numFmtId="41" fontId="10" fillId="0" borderId="1" xfId="9" applyNumberFormat="1" applyFont="1" applyFill="1" applyBorder="1" applyAlignment="1">
      <alignment horizontal="right" vertical="center"/>
    </xf>
    <xf numFmtId="41" fontId="10" fillId="0" borderId="1" xfId="9" applyNumberFormat="1" applyFont="1" applyFill="1" applyBorder="1" applyAlignment="1">
      <alignment vertical="center"/>
    </xf>
    <xf numFmtId="178" fontId="10" fillId="0" borderId="1" xfId="9" applyNumberFormat="1" applyFont="1" applyFill="1" applyBorder="1" applyAlignment="1" applyProtection="1">
      <alignment horizontal="right" vertical="center"/>
    </xf>
    <xf numFmtId="0" fontId="10" fillId="0" borderId="1" xfId="34" applyNumberFormat="1" applyFont="1" applyFill="1" applyBorder="1" applyAlignment="1" applyProtection="1">
      <alignment horizontal="center" vertical="center" wrapText="1"/>
    </xf>
    <xf numFmtId="41" fontId="10" fillId="0" borderId="1" xfId="1" quotePrefix="1" applyFont="1" applyFill="1" applyBorder="1" applyAlignment="1">
      <alignment vertical="center"/>
    </xf>
    <xf numFmtId="178" fontId="10" fillId="0" borderId="1" xfId="1" quotePrefix="1" applyNumberFormat="1" applyFont="1" applyFill="1" applyBorder="1" applyAlignment="1">
      <alignment horizontal="right" vertical="center"/>
    </xf>
    <xf numFmtId="178" fontId="10" fillId="0" borderId="1" xfId="1" quotePrefix="1" applyNumberFormat="1" applyFont="1" applyFill="1" applyBorder="1" applyAlignment="1">
      <alignment horizontal="right" vertical="center" wrapText="1"/>
    </xf>
    <xf numFmtId="0" fontId="10" fillId="0" borderId="1" xfId="19" quotePrefix="1" applyFont="1" applyFill="1" applyBorder="1" applyAlignment="1">
      <alignment horizontal="center" vertical="center" wrapText="1"/>
    </xf>
    <xf numFmtId="178" fontId="10" fillId="0" borderId="1" xfId="1" quotePrefix="1" applyNumberFormat="1" applyFont="1" applyFill="1" applyBorder="1" applyAlignment="1">
      <alignment horizontal="center" vertical="center" wrapText="1"/>
    </xf>
    <xf numFmtId="0" fontId="10" fillId="0" borderId="1" xfId="1" quotePrefix="1" applyNumberFormat="1" applyFont="1" applyFill="1" applyBorder="1" applyAlignment="1">
      <alignment horizontal="center" vertical="center" wrapText="1"/>
    </xf>
    <xf numFmtId="0" fontId="10" fillId="0" borderId="1" xfId="20" quotePrefix="1" applyNumberFormat="1" applyFont="1" applyFill="1" applyBorder="1" applyAlignment="1">
      <alignment horizontal="center" vertical="center" wrapText="1"/>
    </xf>
    <xf numFmtId="178" fontId="10" fillId="0" borderId="1" xfId="1" quotePrefix="1" applyNumberFormat="1" applyFont="1" applyFill="1" applyBorder="1" applyAlignment="1">
      <alignment horizontal="center" vertical="center"/>
    </xf>
    <xf numFmtId="0" fontId="10" fillId="0" borderId="1" xfId="20" quotePrefix="1" applyNumberFormat="1" applyFont="1" applyFill="1" applyBorder="1" applyAlignment="1">
      <alignment horizontal="left" vertical="center" wrapText="1"/>
    </xf>
    <xf numFmtId="0" fontId="10" fillId="0" borderId="1" xfId="19" quotePrefix="1" applyNumberFormat="1" applyFont="1" applyFill="1" applyBorder="1" applyAlignment="1">
      <alignment horizontal="center" vertical="center"/>
    </xf>
    <xf numFmtId="178" fontId="10" fillId="0" borderId="1" xfId="1" applyNumberFormat="1" applyFont="1" applyFill="1" applyBorder="1" applyAlignment="1">
      <alignment vertical="center"/>
    </xf>
    <xf numFmtId="38" fontId="10" fillId="0" borderId="1" xfId="23" applyNumberFormat="1" applyFont="1" applyFill="1" applyBorder="1" applyAlignment="1">
      <alignment horizontal="center" vertical="center" wrapText="1"/>
    </xf>
    <xf numFmtId="0" fontId="10" fillId="0" borderId="1" xfId="22" applyFont="1" applyFill="1" applyBorder="1" applyAlignment="1" applyProtection="1">
      <alignment horizontal="center" vertical="center" wrapText="1"/>
    </xf>
    <xf numFmtId="38" fontId="10" fillId="0" borderId="1" xfId="35" applyNumberFormat="1" applyFont="1" applyFill="1" applyBorder="1" applyAlignment="1">
      <alignment horizontal="center" vertical="center"/>
    </xf>
    <xf numFmtId="41" fontId="10" fillId="0" borderId="1" xfId="35" applyFont="1" applyFill="1" applyBorder="1" applyAlignment="1">
      <alignment horizontal="center" vertical="center" wrapText="1"/>
    </xf>
    <xf numFmtId="0" fontId="10" fillId="0" borderId="1" xfId="36" applyNumberFormat="1" applyFont="1" applyFill="1" applyBorder="1" applyAlignment="1">
      <alignment horizontal="center" vertical="center"/>
    </xf>
    <xf numFmtId="0" fontId="10" fillId="0" borderId="1" xfId="35" applyNumberFormat="1" applyFont="1" applyFill="1" applyBorder="1" applyAlignment="1">
      <alignment horizontal="center" vertical="center" wrapText="1"/>
    </xf>
    <xf numFmtId="178" fontId="10" fillId="0" borderId="1" xfId="37" applyNumberFormat="1" applyFont="1" applyFill="1" applyBorder="1" applyAlignment="1">
      <alignment horizontal="right" vertical="center" wrapText="1"/>
    </xf>
    <xf numFmtId="178" fontId="10" fillId="0" borderId="1" xfId="23" applyNumberFormat="1" applyFont="1" applyFill="1" applyBorder="1" applyAlignment="1">
      <alignment horizontal="right" vertical="center" wrapText="1"/>
    </xf>
    <xf numFmtId="12" fontId="10" fillId="0" borderId="1" xfId="23" applyNumberFormat="1" applyFont="1" applyFill="1" applyBorder="1" applyAlignment="1">
      <alignment horizontal="center" vertical="center" wrapText="1"/>
    </xf>
    <xf numFmtId="0" fontId="10" fillId="7" borderId="1" xfId="23" applyFont="1" applyFill="1" applyBorder="1" applyAlignment="1">
      <alignment horizontal="center" vertical="center" wrapText="1"/>
    </xf>
    <xf numFmtId="0" fontId="10" fillId="7" borderId="1" xfId="23" applyFont="1" applyFill="1" applyBorder="1" applyAlignment="1">
      <alignment horizontal="left" vertical="center" wrapText="1"/>
    </xf>
    <xf numFmtId="0" fontId="10" fillId="7" borderId="1" xfId="21" applyNumberFormat="1" applyFont="1" applyFill="1" applyBorder="1" applyAlignment="1">
      <alignment horizontal="center" vertical="center" wrapText="1"/>
    </xf>
    <xf numFmtId="0" fontId="10" fillId="7" borderId="1" xfId="22" applyFont="1" applyFill="1" applyBorder="1" applyAlignment="1" applyProtection="1">
      <alignment horizontal="center" vertical="center" wrapText="1"/>
    </xf>
    <xf numFmtId="0" fontId="10" fillId="7" borderId="1" xfId="22" applyFont="1" applyFill="1" applyBorder="1" applyAlignment="1" applyProtection="1">
      <alignment horizontal="center" vertical="center"/>
    </xf>
    <xf numFmtId="178" fontId="10" fillId="7" borderId="1" xfId="9" applyNumberFormat="1" applyFont="1" applyFill="1" applyBorder="1" applyAlignment="1">
      <alignment horizontal="center" vertical="center"/>
    </xf>
    <xf numFmtId="178" fontId="10" fillId="7" borderId="1" xfId="9" applyNumberFormat="1" applyFont="1" applyFill="1" applyBorder="1" applyAlignment="1">
      <alignment horizontal="center" vertical="center" wrapText="1"/>
    </xf>
    <xf numFmtId="41" fontId="10" fillId="7" borderId="1" xfId="9" applyFont="1" applyFill="1" applyBorder="1" applyAlignment="1">
      <alignment horizontal="center" vertical="center" wrapText="1"/>
    </xf>
    <xf numFmtId="41" fontId="10" fillId="7" borderId="1" xfId="9" applyFont="1" applyFill="1" applyBorder="1" applyAlignment="1">
      <alignment horizontal="center" vertical="center"/>
    </xf>
    <xf numFmtId="41" fontId="10" fillId="7" borderId="1" xfId="1" applyFont="1" applyFill="1" applyBorder="1" applyAlignment="1">
      <alignment horizontal="right" vertical="center"/>
    </xf>
    <xf numFmtId="41" fontId="10" fillId="7" borderId="1" xfId="1" applyFont="1" applyFill="1" applyBorder="1" applyAlignment="1">
      <alignment vertical="center"/>
    </xf>
    <xf numFmtId="0" fontId="10" fillId="7" borderId="1" xfId="23" applyNumberFormat="1" applyFont="1" applyFill="1" applyBorder="1" applyAlignment="1">
      <alignment horizontal="center" vertical="center" wrapText="1"/>
    </xf>
    <xf numFmtId="41" fontId="10" fillId="7" borderId="1" xfId="1" applyFont="1" applyFill="1" applyBorder="1" applyAlignment="1">
      <alignment horizontal="center" vertical="center"/>
    </xf>
    <xf numFmtId="0" fontId="10" fillId="7" borderId="1" xfId="23" applyNumberFormat="1" applyFont="1" applyFill="1" applyBorder="1" applyAlignment="1">
      <alignment horizontal="center" vertical="center"/>
    </xf>
    <xf numFmtId="178" fontId="10" fillId="7" borderId="1" xfId="1" applyNumberFormat="1" applyFont="1" applyFill="1" applyBorder="1" applyAlignment="1">
      <alignment horizontal="right" vertical="center"/>
    </xf>
    <xf numFmtId="178" fontId="10" fillId="7" borderId="1" xfId="9" applyNumberFormat="1" applyFont="1" applyFill="1" applyBorder="1" applyAlignment="1">
      <alignment horizontal="right" vertical="center"/>
    </xf>
    <xf numFmtId="0" fontId="10" fillId="7" borderId="1" xfId="9" applyNumberFormat="1" applyFont="1" applyFill="1" applyBorder="1" applyAlignment="1">
      <alignment horizontal="center" vertical="center" wrapText="1"/>
    </xf>
    <xf numFmtId="178" fontId="10" fillId="7" borderId="1" xfId="9" applyNumberFormat="1" applyFont="1" applyFill="1" applyBorder="1" applyAlignment="1">
      <alignment horizontal="right" vertical="center" wrapText="1"/>
    </xf>
    <xf numFmtId="178" fontId="10" fillId="7" borderId="1" xfId="37" applyNumberFormat="1" applyFont="1" applyFill="1" applyBorder="1" applyAlignment="1">
      <alignment horizontal="right" vertical="center" wrapText="1"/>
    </xf>
    <xf numFmtId="178" fontId="10" fillId="7" borderId="1" xfId="23" applyNumberFormat="1" applyFont="1" applyFill="1" applyBorder="1" applyAlignment="1">
      <alignment horizontal="right" vertical="center" wrapText="1"/>
    </xf>
    <xf numFmtId="0" fontId="10" fillId="7" borderId="1" xfId="23" applyFont="1" applyFill="1" applyBorder="1" applyAlignment="1">
      <alignment horizontal="right" vertical="center" wrapText="1"/>
    </xf>
    <xf numFmtId="12" fontId="10" fillId="7" borderId="1" xfId="23" applyNumberFormat="1" applyFont="1" applyFill="1" applyBorder="1" applyAlignment="1">
      <alignment horizontal="right" vertical="center" wrapText="1"/>
    </xf>
    <xf numFmtId="0" fontId="10" fillId="7" borderId="1" xfId="23" applyFont="1" applyFill="1" applyBorder="1" applyAlignment="1">
      <alignment horizontal="center" vertical="center"/>
    </xf>
    <xf numFmtId="0" fontId="10" fillId="7" borderId="1" xfId="0" applyNumberFormat="1" applyFont="1" applyFill="1" applyBorder="1" applyAlignment="1">
      <alignment horizontal="center" vertical="center" wrapText="1"/>
    </xf>
    <xf numFmtId="178" fontId="10" fillId="7" borderId="1" xfId="0" applyNumberFormat="1" applyFont="1" applyFill="1" applyBorder="1" applyAlignment="1">
      <alignment horizontal="right" vertical="center"/>
    </xf>
    <xf numFmtId="178" fontId="10" fillId="7" borderId="1" xfId="0" applyNumberFormat="1" applyFont="1" applyFill="1" applyBorder="1" applyAlignment="1">
      <alignment horizontal="center" vertical="center"/>
    </xf>
    <xf numFmtId="0" fontId="10" fillId="7" borderId="1" xfId="0" applyNumberFormat="1" applyFont="1" applyFill="1" applyBorder="1" applyAlignment="1">
      <alignment horizontal="center" vertical="center"/>
    </xf>
    <xf numFmtId="0" fontId="10" fillId="7" borderId="1" xfId="0" applyNumberFormat="1" applyFont="1" applyFill="1" applyBorder="1">
      <alignment vertical="center"/>
    </xf>
    <xf numFmtId="0" fontId="27" fillId="0" borderId="0" xfId="0" applyNumberFormat="1" applyFont="1" applyFill="1" applyBorder="1">
      <alignment vertical="center"/>
    </xf>
    <xf numFmtId="31" fontId="10" fillId="0" borderId="1" xfId="0" applyNumberFormat="1" applyFont="1" applyFill="1" applyBorder="1" applyAlignment="1">
      <alignment horizontal="center" vertical="center"/>
    </xf>
    <xf numFmtId="0" fontId="10" fillId="0" borderId="1" xfId="37" applyNumberFormat="1" applyFont="1" applyFill="1" applyBorder="1" applyAlignment="1">
      <alignment horizontal="center" vertical="center" wrapText="1"/>
    </xf>
    <xf numFmtId="0" fontId="10" fillId="0" borderId="1" xfId="19" applyFont="1" applyFill="1" applyBorder="1" applyAlignment="1">
      <alignment horizontal="center" vertical="center" shrinkToFit="1"/>
    </xf>
    <xf numFmtId="0" fontId="10" fillId="0" borderId="1" xfId="19" applyFont="1" applyFill="1" applyBorder="1" applyAlignment="1">
      <alignment horizontal="left" vertical="center" shrinkToFit="1"/>
    </xf>
    <xf numFmtId="178" fontId="10" fillId="0" borderId="1" xfId="0" applyNumberFormat="1" applyFont="1" applyFill="1" applyBorder="1" applyAlignment="1">
      <alignment horizontal="center" vertical="center" wrapText="1"/>
    </xf>
    <xf numFmtId="41" fontId="10" fillId="0" borderId="1" xfId="9" applyFont="1" applyFill="1" applyBorder="1" applyAlignment="1">
      <alignment horizontal="center" vertical="center" wrapText="1"/>
    </xf>
    <xf numFmtId="41" fontId="10" fillId="0" borderId="1" xfId="9" applyFont="1" applyFill="1" applyBorder="1" applyAlignment="1">
      <alignment horizontal="center" vertical="center"/>
    </xf>
    <xf numFmtId="41" fontId="10" fillId="0" borderId="1" xfId="37" applyFont="1" applyFill="1" applyBorder="1" applyAlignment="1">
      <alignment horizontal="center" vertical="center" wrapText="1"/>
    </xf>
    <xf numFmtId="41" fontId="10" fillId="0" borderId="1" xfId="1" applyFont="1" applyFill="1" applyBorder="1" applyAlignment="1">
      <alignment vertical="center" wrapText="1"/>
    </xf>
    <xf numFmtId="0" fontId="10" fillId="0" borderId="0" xfId="0" applyFont="1" applyFill="1" applyBorder="1" applyAlignment="1">
      <alignment horizontal="center" vertical="center" wrapText="1"/>
    </xf>
    <xf numFmtId="0" fontId="10" fillId="0" borderId="1" xfId="38" applyFont="1" applyFill="1" applyBorder="1" applyAlignment="1">
      <alignment horizontal="center" vertical="center" wrapText="1"/>
    </xf>
    <xf numFmtId="12" fontId="10" fillId="0" borderId="1" xfId="19"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178" fontId="10" fillId="0" borderId="1" xfId="20" applyNumberFormat="1" applyFont="1" applyFill="1" applyBorder="1" applyAlignment="1">
      <alignment horizontal="center" vertical="center" wrapText="1"/>
    </xf>
    <xf numFmtId="0" fontId="10" fillId="0" borderId="1" xfId="29" applyNumberFormat="1" applyFont="1" applyFill="1" applyBorder="1" applyAlignment="1">
      <alignment horizontal="center" vertical="center"/>
    </xf>
    <xf numFmtId="41" fontId="10" fillId="0" borderId="1" xfId="9" applyNumberFormat="1" applyFont="1" applyFill="1" applyBorder="1" applyAlignment="1">
      <alignment horizontal="center" vertical="center"/>
    </xf>
    <xf numFmtId="180" fontId="10" fillId="0" borderId="1" xfId="19" applyNumberFormat="1" applyFont="1" applyFill="1" applyBorder="1" applyAlignment="1">
      <alignment horizontal="center" vertical="center" wrapText="1"/>
    </xf>
    <xf numFmtId="0" fontId="10" fillId="0" borderId="1" xfId="0" applyFont="1" applyFill="1" applyBorder="1" applyAlignment="1">
      <alignment horizontal="left" vertical="center"/>
    </xf>
    <xf numFmtId="0" fontId="10" fillId="0" borderId="1" xfId="21" applyFont="1" applyFill="1" applyBorder="1" applyAlignment="1">
      <alignment horizontal="center" vertical="center" wrapText="1"/>
    </xf>
    <xf numFmtId="178" fontId="10" fillId="0" borderId="1" xfId="39" applyNumberFormat="1" applyFont="1" applyFill="1" applyBorder="1" applyAlignment="1">
      <alignment horizontal="center" vertical="center"/>
    </xf>
    <xf numFmtId="178" fontId="10" fillId="0" borderId="1" xfId="19" applyNumberFormat="1" applyFont="1" applyFill="1" applyBorder="1" applyAlignment="1">
      <alignment horizontal="center" vertical="center"/>
    </xf>
    <xf numFmtId="41" fontId="10" fillId="0" borderId="0" xfId="1" applyNumberFormat="1" applyFont="1" applyFill="1" applyBorder="1" applyAlignment="1">
      <alignment horizontal="center" vertical="center"/>
    </xf>
    <xf numFmtId="3" fontId="10" fillId="0" borderId="1" xfId="1" applyNumberFormat="1" applyFont="1" applyFill="1" applyBorder="1" applyAlignment="1">
      <alignment horizontal="center" vertical="center" wrapText="1"/>
    </xf>
    <xf numFmtId="37" fontId="10" fillId="0" borderId="1" xfId="19" applyNumberFormat="1" applyFont="1" applyFill="1" applyBorder="1" applyAlignment="1">
      <alignment horizontal="center" vertical="center" wrapText="1"/>
    </xf>
    <xf numFmtId="0" fontId="10" fillId="0" borderId="1" xfId="21" applyNumberFormat="1" applyFont="1" applyFill="1" applyBorder="1" applyAlignment="1">
      <alignment horizontal="center" vertical="center" wrapText="1" shrinkToFit="1"/>
    </xf>
    <xf numFmtId="0" fontId="10" fillId="0" borderId="1" xfId="21" applyNumberFormat="1" applyFont="1" applyFill="1" applyBorder="1" applyAlignment="1">
      <alignment horizontal="center" vertical="center"/>
    </xf>
    <xf numFmtId="178" fontId="10" fillId="0" borderId="1" xfId="40" applyNumberFormat="1" applyFont="1" applyFill="1" applyBorder="1" applyAlignment="1">
      <alignment horizontal="right" vertical="center"/>
    </xf>
    <xf numFmtId="178" fontId="10" fillId="0" borderId="1" xfId="40" applyNumberFormat="1" applyFont="1" applyFill="1" applyBorder="1" applyAlignment="1">
      <alignment horizontal="right" vertical="center" wrapText="1"/>
    </xf>
    <xf numFmtId="178" fontId="10" fillId="0" borderId="1" xfId="40" applyNumberFormat="1" applyFont="1" applyFill="1" applyBorder="1" applyAlignment="1">
      <alignment horizontal="center" vertical="center" wrapText="1"/>
    </xf>
    <xf numFmtId="0" fontId="10" fillId="0" borderId="1" xfId="40" applyNumberFormat="1" applyFont="1" applyFill="1" applyBorder="1" applyAlignment="1">
      <alignment horizontal="center" vertical="center" wrapText="1"/>
    </xf>
    <xf numFmtId="0" fontId="10" fillId="0" borderId="1" xfId="41" applyNumberFormat="1" applyFont="1" applyFill="1" applyBorder="1" applyAlignment="1">
      <alignment horizontal="center" vertical="center" wrapText="1"/>
    </xf>
    <xf numFmtId="178" fontId="10" fillId="0" borderId="1" xfId="40" applyNumberFormat="1" applyFont="1" applyFill="1" applyBorder="1" applyAlignment="1">
      <alignment horizontal="center" vertical="center"/>
    </xf>
    <xf numFmtId="41" fontId="10" fillId="0" borderId="1" xfId="41" applyFont="1" applyFill="1" applyBorder="1" applyAlignment="1">
      <alignment horizontal="center" vertical="center" wrapText="1"/>
    </xf>
    <xf numFmtId="181" fontId="10" fillId="0" borderId="1" xfId="19" applyNumberFormat="1" applyFont="1" applyFill="1" applyBorder="1" applyAlignment="1">
      <alignment horizontal="center" vertical="center"/>
    </xf>
    <xf numFmtId="181" fontId="10" fillId="0" borderId="1" xfId="0" applyNumberFormat="1" applyFont="1" applyFill="1" applyBorder="1" applyAlignment="1">
      <alignment horizontal="center" vertical="center"/>
    </xf>
    <xf numFmtId="41" fontId="10" fillId="0" borderId="1" xfId="1" applyNumberFormat="1" applyFont="1" applyFill="1" applyBorder="1" applyAlignment="1">
      <alignment horizontal="center" vertical="center" wrapText="1"/>
    </xf>
    <xf numFmtId="0" fontId="10" fillId="0" borderId="1" xfId="1" applyNumberFormat="1" applyFont="1" applyFill="1" applyBorder="1" applyAlignment="1">
      <alignment horizontal="left" vertical="center" wrapText="1"/>
    </xf>
    <xf numFmtId="41" fontId="10" fillId="0" borderId="1" xfId="1" applyNumberFormat="1" applyFont="1" applyFill="1" applyBorder="1" applyAlignment="1">
      <alignment horizontal="center" vertical="center"/>
    </xf>
    <xf numFmtId="41" fontId="10" fillId="0" borderId="1" xfId="1" applyNumberFormat="1" applyFont="1" applyFill="1" applyBorder="1" applyAlignment="1" applyProtection="1">
      <alignment horizontal="center" vertical="center"/>
    </xf>
    <xf numFmtId="41" fontId="10" fillId="0" borderId="1" xfId="1" applyNumberFormat="1" applyFont="1" applyFill="1" applyBorder="1" applyAlignment="1" applyProtection="1">
      <alignment horizontal="center" vertical="center" wrapText="1"/>
    </xf>
    <xf numFmtId="178" fontId="10" fillId="0" borderId="1" xfId="19" applyNumberFormat="1" applyFont="1" applyFill="1" applyBorder="1" applyAlignment="1">
      <alignment horizontal="right" vertical="center" shrinkToFit="1"/>
    </xf>
    <xf numFmtId="14" fontId="10" fillId="0" borderId="1" xfId="19" applyNumberFormat="1" applyFont="1" applyFill="1" applyBorder="1" applyAlignment="1">
      <alignment horizontal="center" vertical="center" wrapText="1"/>
    </xf>
    <xf numFmtId="14" fontId="10" fillId="0" borderId="1" xfId="21" applyNumberFormat="1" applyFont="1" applyFill="1" applyBorder="1" applyAlignment="1">
      <alignment horizontal="center" vertical="center"/>
    </xf>
    <xf numFmtId="179" fontId="10" fillId="0" borderId="1" xfId="29" applyNumberFormat="1" applyFont="1" applyFill="1" applyBorder="1" applyAlignment="1">
      <alignment horizontal="center" vertical="center" wrapText="1"/>
    </xf>
    <xf numFmtId="0" fontId="10" fillId="0" borderId="1" xfId="29" applyNumberFormat="1" applyFont="1" applyFill="1" applyBorder="1" applyAlignment="1">
      <alignment horizontal="left" vertical="center" wrapText="1"/>
    </xf>
    <xf numFmtId="0" fontId="10" fillId="0" borderId="1" xfId="29" applyFont="1" applyFill="1" applyBorder="1" applyAlignment="1">
      <alignment horizontal="center" vertical="center" wrapText="1"/>
    </xf>
    <xf numFmtId="0" fontId="10" fillId="0" borderId="1" xfId="31" applyNumberFormat="1" applyFont="1" applyFill="1" applyBorder="1" applyAlignment="1">
      <alignment horizontal="center" vertical="center"/>
    </xf>
    <xf numFmtId="0" fontId="10" fillId="0" borderId="1" xfId="34" applyFont="1" applyFill="1" applyBorder="1" applyAlignment="1" applyProtection="1">
      <alignment horizontal="center" vertical="center"/>
    </xf>
    <xf numFmtId="0" fontId="10" fillId="0" borderId="1" xfId="29" applyFont="1" applyFill="1" applyBorder="1" applyAlignment="1">
      <alignment horizontal="center" vertical="center"/>
    </xf>
    <xf numFmtId="0" fontId="10" fillId="0" borderId="0" xfId="0" applyNumberFormat="1" applyFont="1" applyFill="1" applyBorder="1" applyAlignment="1">
      <alignment horizontal="center" vertical="center" wrapText="1"/>
    </xf>
    <xf numFmtId="176" fontId="10" fillId="0" borderId="1" xfId="1" applyNumberFormat="1" applyFont="1" applyFill="1" applyBorder="1" applyAlignment="1">
      <alignment horizontal="center" vertical="center" wrapText="1"/>
    </xf>
    <xf numFmtId="0" fontId="10" fillId="0" borderId="1" xfId="38" applyFont="1" applyFill="1" applyBorder="1" applyAlignment="1" applyProtection="1">
      <alignment horizontal="center" vertical="center" wrapText="1"/>
    </xf>
    <xf numFmtId="178" fontId="10" fillId="0" borderId="1" xfId="42" applyNumberFormat="1" applyFont="1" applyFill="1" applyBorder="1" applyAlignment="1">
      <alignment horizontal="right" vertical="center"/>
    </xf>
    <xf numFmtId="178" fontId="10" fillId="0" borderId="1" xfId="42" applyNumberFormat="1" applyFont="1" applyFill="1" applyBorder="1" applyAlignment="1">
      <alignment horizontal="center" vertical="center"/>
    </xf>
    <xf numFmtId="0" fontId="10" fillId="0" borderId="1" xfId="43" applyNumberFormat="1" applyFont="1" applyFill="1" applyBorder="1" applyAlignment="1">
      <alignment horizontal="center" vertical="center" wrapText="1"/>
    </xf>
    <xf numFmtId="0" fontId="10" fillId="0" borderId="1" xfId="42" applyNumberFormat="1" applyFont="1" applyFill="1" applyBorder="1" applyAlignment="1">
      <alignment horizontal="center" vertical="center" wrapText="1"/>
    </xf>
    <xf numFmtId="178" fontId="10" fillId="0" borderId="1" xfId="43" applyNumberFormat="1" applyFont="1" applyFill="1" applyBorder="1" applyAlignment="1">
      <alignment horizontal="center" vertical="center"/>
    </xf>
    <xf numFmtId="178" fontId="10" fillId="0" borderId="1" xfId="43" applyNumberFormat="1" applyFont="1" applyFill="1" applyBorder="1" applyAlignment="1">
      <alignment horizontal="center" vertical="center" wrapText="1"/>
    </xf>
    <xf numFmtId="37" fontId="10" fillId="0" borderId="1" xfId="0" applyNumberFormat="1" applyFont="1" applyFill="1" applyBorder="1" applyAlignment="1">
      <alignment horizontal="center" vertical="center"/>
    </xf>
    <xf numFmtId="178" fontId="10" fillId="0" borderId="1" xfId="41" applyNumberFormat="1" applyFont="1" applyFill="1" applyBorder="1" applyAlignment="1">
      <alignment horizontal="right" vertical="center"/>
    </xf>
    <xf numFmtId="178" fontId="10" fillId="0" borderId="1" xfId="41" applyNumberFormat="1" applyFont="1" applyFill="1" applyBorder="1" applyAlignment="1">
      <alignment horizontal="center" vertical="center"/>
    </xf>
    <xf numFmtId="0" fontId="10" fillId="0" borderId="1" xfId="41" applyNumberFormat="1" applyFont="1" applyFill="1" applyBorder="1" applyAlignment="1">
      <alignment horizontal="center" vertical="center"/>
    </xf>
    <xf numFmtId="41" fontId="10" fillId="0" borderId="1" xfId="41" applyFont="1" applyFill="1" applyBorder="1" applyAlignment="1">
      <alignment horizontal="center" vertical="center"/>
    </xf>
    <xf numFmtId="178" fontId="10" fillId="0" borderId="1" xfId="20" applyNumberFormat="1" applyFont="1" applyFill="1" applyBorder="1" applyAlignment="1">
      <alignment horizontal="right" vertical="center"/>
    </xf>
    <xf numFmtId="49" fontId="10" fillId="0" borderId="1" xfId="0" applyNumberFormat="1" applyFont="1" applyFill="1" applyBorder="1" applyAlignment="1">
      <alignment horizontal="center" vertical="center" wrapText="1"/>
    </xf>
    <xf numFmtId="0" fontId="10" fillId="0" borderId="1" xfId="19" applyFont="1" applyFill="1" applyBorder="1" applyAlignment="1">
      <alignment horizontal="left" vertical="center"/>
    </xf>
    <xf numFmtId="41" fontId="10" fillId="0" borderId="1" xfId="0" applyNumberFormat="1" applyFont="1" applyFill="1" applyBorder="1" applyAlignment="1">
      <alignment horizontal="center" vertical="center"/>
    </xf>
    <xf numFmtId="0" fontId="10" fillId="0" borderId="1" xfId="20" applyNumberFormat="1" applyFont="1" applyFill="1" applyBorder="1" applyAlignment="1">
      <alignment horizontal="center" vertical="center"/>
    </xf>
    <xf numFmtId="3" fontId="10" fillId="0" borderId="1" xfId="19" applyNumberFormat="1" applyFont="1" applyFill="1" applyBorder="1" applyAlignment="1">
      <alignment horizontal="center" vertical="center"/>
    </xf>
    <xf numFmtId="38" fontId="10" fillId="0" borderId="1" xfId="19" applyNumberFormat="1" applyFont="1" applyFill="1" applyBorder="1" applyAlignment="1">
      <alignment horizontal="center" vertical="center" wrapText="1"/>
    </xf>
    <xf numFmtId="0" fontId="10" fillId="0" borderId="1" xfId="29" applyFont="1" applyFill="1" applyBorder="1" applyAlignment="1">
      <alignment horizontal="left" vertical="center" wrapText="1"/>
    </xf>
    <xf numFmtId="0" fontId="10" fillId="0" borderId="1" xfId="29" applyNumberFormat="1" applyFont="1" applyFill="1" applyBorder="1" applyAlignment="1" applyProtection="1">
      <alignment horizontal="center" vertical="center" wrapText="1"/>
    </xf>
    <xf numFmtId="176" fontId="10" fillId="0" borderId="1" xfId="1" applyNumberFormat="1" applyFont="1" applyFill="1" applyBorder="1" applyAlignment="1">
      <alignment horizontal="center" vertical="center"/>
    </xf>
    <xf numFmtId="0" fontId="10" fillId="0" borderId="1" xfId="0" applyFont="1" applyFill="1" applyBorder="1" applyAlignment="1">
      <alignment horizontal="center" vertical="center" wrapText="1" shrinkToFit="1"/>
    </xf>
    <xf numFmtId="41" fontId="10" fillId="0" borderId="1" xfId="1" quotePrefix="1" applyFont="1" applyFill="1" applyBorder="1" applyAlignment="1">
      <alignment horizontal="center" vertical="center"/>
    </xf>
    <xf numFmtId="176" fontId="10" fillId="0" borderId="1" xfId="41" applyNumberFormat="1" applyFont="1" applyFill="1" applyBorder="1" applyAlignment="1">
      <alignment horizontal="center" vertical="center"/>
    </xf>
    <xf numFmtId="178" fontId="10" fillId="0" borderId="1" xfId="21" applyNumberFormat="1" applyFont="1" applyFill="1" applyBorder="1" applyAlignment="1">
      <alignment horizontal="right" vertical="center"/>
    </xf>
    <xf numFmtId="178" fontId="10" fillId="0" borderId="1" xfId="21" applyNumberFormat="1" applyFont="1" applyFill="1" applyBorder="1" applyAlignment="1">
      <alignment horizontal="center" vertical="center"/>
    </xf>
    <xf numFmtId="178" fontId="10" fillId="0" borderId="1" xfId="44" applyNumberFormat="1" applyFont="1" applyFill="1" applyBorder="1" applyAlignment="1">
      <alignment horizontal="center" vertical="center"/>
    </xf>
    <xf numFmtId="0" fontId="10" fillId="0" borderId="1" xfId="40" applyNumberFormat="1" applyFont="1" applyFill="1" applyBorder="1" applyAlignment="1">
      <alignment horizontal="center" vertical="center"/>
    </xf>
    <xf numFmtId="178" fontId="10" fillId="0" borderId="1" xfId="45" applyNumberFormat="1" applyFont="1" applyFill="1" applyBorder="1" applyAlignment="1">
      <alignment horizontal="right" vertical="center"/>
    </xf>
    <xf numFmtId="178" fontId="10" fillId="0" borderId="1" xfId="45" applyNumberFormat="1" applyFont="1" applyFill="1" applyBorder="1" applyAlignment="1">
      <alignment horizontal="right" vertical="center" wrapText="1"/>
    </xf>
    <xf numFmtId="178" fontId="10" fillId="0" borderId="1" xfId="45" applyNumberFormat="1" applyFont="1" applyFill="1" applyBorder="1" applyAlignment="1">
      <alignment horizontal="center" vertical="center" wrapText="1"/>
    </xf>
    <xf numFmtId="41" fontId="10" fillId="0" borderId="1" xfId="45" applyFont="1" applyFill="1" applyBorder="1" applyAlignment="1">
      <alignment horizontal="center" vertical="center" wrapText="1"/>
    </xf>
    <xf numFmtId="0" fontId="10" fillId="0" borderId="1" xfId="46" applyNumberFormat="1" applyFont="1" applyFill="1" applyBorder="1" applyAlignment="1">
      <alignment horizontal="center" vertical="center" wrapText="1"/>
    </xf>
    <xf numFmtId="178" fontId="10" fillId="0" borderId="1" xfId="45" applyNumberFormat="1" applyFont="1" applyFill="1" applyBorder="1" applyAlignment="1">
      <alignment horizontal="center" vertical="center"/>
    </xf>
    <xf numFmtId="41" fontId="10" fillId="0" borderId="1" xfId="46" applyFont="1" applyFill="1" applyBorder="1" applyAlignment="1">
      <alignment horizontal="center" vertical="center" wrapText="1"/>
    </xf>
    <xf numFmtId="178" fontId="10" fillId="0" borderId="1" xfId="20" applyNumberFormat="1" applyFont="1" applyFill="1" applyBorder="1" applyAlignment="1">
      <alignment horizontal="right" vertical="center" wrapText="1"/>
    </xf>
    <xf numFmtId="0" fontId="10" fillId="0" borderId="1" xfId="19" applyNumberFormat="1" applyFont="1" applyFill="1" applyBorder="1" applyAlignment="1">
      <alignment horizontal="left" vertical="center" wrapText="1"/>
    </xf>
    <xf numFmtId="43" fontId="10" fillId="0" borderId="1" xfId="1" applyNumberFormat="1" applyFont="1" applyFill="1" applyBorder="1" applyAlignment="1">
      <alignment horizontal="center" vertical="center"/>
    </xf>
    <xf numFmtId="0" fontId="10" fillId="0" borderId="1" xfId="19" quotePrefix="1" applyNumberFormat="1" applyFont="1" applyFill="1" applyBorder="1" applyAlignment="1">
      <alignment horizontal="center" vertical="center" wrapText="1"/>
    </xf>
    <xf numFmtId="41" fontId="10" fillId="0" borderId="1" xfId="20" applyFont="1" applyFill="1" applyBorder="1" applyAlignment="1">
      <alignment horizontal="center" vertical="center"/>
    </xf>
    <xf numFmtId="0" fontId="10" fillId="0" borderId="1" xfId="31" applyFont="1" applyFill="1" applyBorder="1" applyAlignment="1">
      <alignment horizontal="center" vertical="center"/>
    </xf>
    <xf numFmtId="178" fontId="10" fillId="0" borderId="1" xfId="29" applyNumberFormat="1" applyFont="1" applyFill="1" applyBorder="1" applyAlignment="1">
      <alignment horizontal="right" vertical="center"/>
    </xf>
    <xf numFmtId="41" fontId="10" fillId="0" borderId="1" xfId="33" applyFont="1" applyFill="1" applyBorder="1" applyAlignment="1">
      <alignment horizontal="center" vertical="center" wrapText="1"/>
    </xf>
    <xf numFmtId="178" fontId="10" fillId="0" borderId="1" xfId="34" applyNumberFormat="1" applyFont="1" applyFill="1" applyBorder="1" applyAlignment="1" applyProtection="1">
      <alignment horizontal="center" vertical="center"/>
    </xf>
    <xf numFmtId="41" fontId="10" fillId="0" borderId="1" xfId="1" applyFont="1" applyFill="1" applyBorder="1" applyAlignment="1">
      <alignment horizontal="right" vertical="center" shrinkToFit="1"/>
    </xf>
    <xf numFmtId="41" fontId="10" fillId="0" borderId="1" xfId="1" applyFont="1" applyFill="1" applyBorder="1" applyAlignment="1">
      <alignment vertical="center" shrinkToFit="1"/>
    </xf>
    <xf numFmtId="179" fontId="10" fillId="0" borderId="1" xfId="21" applyNumberFormat="1" applyFont="1" applyFill="1" applyBorder="1" applyAlignment="1">
      <alignment horizontal="center" vertical="center" wrapText="1"/>
    </xf>
    <xf numFmtId="41" fontId="10" fillId="0" borderId="1" xfId="1" applyFont="1" applyFill="1" applyBorder="1" applyAlignment="1">
      <alignment horizontal="center" vertical="center" shrinkToFit="1"/>
    </xf>
    <xf numFmtId="178" fontId="10" fillId="0" borderId="1" xfId="9" applyNumberFormat="1" applyFont="1" applyFill="1" applyBorder="1" applyAlignment="1">
      <alignment horizontal="right" vertical="center" wrapText="1" shrinkToFit="1"/>
    </xf>
    <xf numFmtId="178" fontId="10" fillId="0" borderId="1" xfId="0" applyNumberFormat="1" applyFont="1" applyFill="1" applyBorder="1" applyAlignment="1">
      <alignment horizontal="right" vertical="center" wrapText="1"/>
    </xf>
    <xf numFmtId="178" fontId="10" fillId="0" borderId="1" xfId="28" applyNumberFormat="1" applyFont="1" applyFill="1" applyBorder="1" applyAlignment="1">
      <alignment horizontal="right" vertical="center"/>
    </xf>
    <xf numFmtId="14" fontId="10" fillId="0" borderId="1" xfId="23" applyNumberFormat="1" applyFont="1" applyFill="1" applyBorder="1" applyAlignment="1">
      <alignment horizontal="center" vertical="center" wrapText="1"/>
    </xf>
    <xf numFmtId="178" fontId="10" fillId="0" borderId="1" xfId="43" applyNumberFormat="1" applyFont="1" applyFill="1" applyBorder="1" applyAlignment="1">
      <alignment horizontal="right" vertical="center"/>
    </xf>
    <xf numFmtId="0" fontId="10" fillId="0" borderId="0" xfId="19" applyFont="1" applyFill="1" applyBorder="1" applyAlignment="1">
      <alignment horizontal="center" vertical="center"/>
    </xf>
    <xf numFmtId="0" fontId="10" fillId="0" borderId="1" xfId="47" applyNumberFormat="1" applyFont="1" applyFill="1" applyBorder="1" applyAlignment="1">
      <alignment horizontal="center" vertical="center" wrapText="1"/>
    </xf>
    <xf numFmtId="182" fontId="10" fillId="0" borderId="1" xfId="1" applyNumberFormat="1" applyFont="1" applyFill="1" applyBorder="1" applyAlignment="1">
      <alignment horizontal="right" vertical="center"/>
    </xf>
    <xf numFmtId="0" fontId="10" fillId="0" borderId="1" xfId="47" applyFont="1" applyFill="1" applyBorder="1" applyAlignment="1">
      <alignment horizontal="center" vertical="center" wrapText="1"/>
    </xf>
    <xf numFmtId="41" fontId="10" fillId="0" borderId="1" xfId="48" applyFont="1" applyFill="1" applyBorder="1" applyAlignment="1">
      <alignment horizontal="right" vertical="center"/>
    </xf>
    <xf numFmtId="41" fontId="10" fillId="0" borderId="1" xfId="48" applyFont="1" applyFill="1" applyBorder="1" applyAlignment="1">
      <alignment vertical="center"/>
    </xf>
    <xf numFmtId="41" fontId="10" fillId="0" borderId="1" xfId="48" applyFont="1" applyFill="1" applyBorder="1" applyAlignment="1">
      <alignment horizontal="center" vertical="center"/>
    </xf>
    <xf numFmtId="38" fontId="10" fillId="0" borderId="1" xfId="48" applyNumberFormat="1" applyFont="1" applyFill="1" applyBorder="1" applyAlignment="1">
      <alignment horizontal="right" vertical="center"/>
    </xf>
    <xf numFmtId="38" fontId="10" fillId="0" borderId="1" xfId="19" applyNumberFormat="1" applyFont="1" applyFill="1" applyBorder="1" applyAlignment="1">
      <alignment horizontal="right" vertical="center"/>
    </xf>
    <xf numFmtId="38" fontId="10" fillId="0" borderId="1" xfId="48" applyNumberFormat="1" applyFont="1" applyFill="1" applyBorder="1" applyAlignment="1">
      <alignment horizontal="right" vertical="center" wrapText="1"/>
    </xf>
    <xf numFmtId="38" fontId="10" fillId="0" borderId="1" xfId="48" applyNumberFormat="1" applyFont="1" applyFill="1" applyBorder="1" applyAlignment="1">
      <alignment horizontal="center" vertical="center" wrapText="1"/>
    </xf>
    <xf numFmtId="0" fontId="10" fillId="0" borderId="1" xfId="48" applyNumberFormat="1" applyFont="1" applyFill="1" applyBorder="1" applyAlignment="1">
      <alignment horizontal="center" vertical="center" wrapText="1"/>
    </xf>
    <xf numFmtId="0" fontId="10" fillId="0" borderId="1" xfId="49" applyNumberFormat="1" applyFont="1" applyFill="1" applyBorder="1" applyAlignment="1">
      <alignment horizontal="center" vertical="center" wrapText="1"/>
    </xf>
    <xf numFmtId="38" fontId="10" fillId="0" borderId="1" xfId="48" applyNumberFormat="1" applyFont="1" applyFill="1" applyBorder="1" applyAlignment="1">
      <alignment horizontal="center" vertical="center"/>
    </xf>
    <xf numFmtId="41" fontId="10" fillId="0" borderId="1" xfId="49" applyFont="1" applyFill="1" applyBorder="1" applyAlignment="1">
      <alignment horizontal="center" vertical="center" wrapText="1"/>
    </xf>
    <xf numFmtId="0" fontId="10" fillId="0" borderId="1" xfId="19" applyFont="1" applyFill="1" applyBorder="1" applyAlignment="1">
      <alignment horizontal="left" vertical="center" wrapText="1" shrinkToFit="1"/>
    </xf>
    <xf numFmtId="49" fontId="10" fillId="0" borderId="1" xfId="2" applyNumberFormat="1" applyFont="1" applyFill="1" applyBorder="1" applyAlignment="1" applyProtection="1">
      <alignment horizontal="center" vertical="center" wrapText="1"/>
      <protection locked="0"/>
    </xf>
    <xf numFmtId="179" fontId="10" fillId="0" borderId="1" xfId="19" applyNumberFormat="1" applyFont="1" applyFill="1" applyBorder="1" applyAlignment="1">
      <alignment horizontal="center" vertical="center"/>
    </xf>
    <xf numFmtId="0" fontId="10" fillId="0" borderId="1" xfId="0" applyFont="1" applyFill="1" applyBorder="1" applyAlignment="1">
      <alignment horizontal="center" vertical="center" shrinkToFit="1"/>
    </xf>
    <xf numFmtId="0" fontId="10" fillId="0" borderId="1" xfId="0" applyFont="1" applyFill="1" applyBorder="1" applyAlignment="1">
      <alignment horizontal="left" vertical="center" shrinkToFit="1"/>
    </xf>
    <xf numFmtId="41" fontId="10" fillId="0" borderId="1" xfId="1" applyFont="1" applyFill="1" applyBorder="1" applyAlignment="1">
      <alignment horizontal="right" vertical="center" wrapText="1" shrinkToFit="1"/>
    </xf>
    <xf numFmtId="0" fontId="10" fillId="0" borderId="1" xfId="23" applyNumberFormat="1" applyFont="1" applyFill="1" applyBorder="1" applyAlignment="1">
      <alignment horizontal="left" vertical="center" wrapText="1"/>
    </xf>
    <xf numFmtId="41" fontId="10" fillId="0" borderId="1" xfId="1" applyFont="1" applyFill="1" applyBorder="1" applyAlignment="1" applyProtection="1">
      <alignment horizontal="center" vertical="center"/>
    </xf>
    <xf numFmtId="178" fontId="10" fillId="0" borderId="1" xfId="1" applyNumberFormat="1" applyFont="1" applyFill="1" applyBorder="1" applyAlignment="1" applyProtection="1">
      <alignment horizontal="right" vertical="center"/>
    </xf>
    <xf numFmtId="0" fontId="14" fillId="0" borderId="0" xfId="0" applyFont="1" applyFill="1" applyBorder="1">
      <alignment vertical="center"/>
    </xf>
    <xf numFmtId="0" fontId="10" fillId="9" borderId="1" xfId="0" applyFont="1" applyFill="1" applyBorder="1" applyAlignment="1">
      <alignment horizontal="center" vertical="center"/>
    </xf>
    <xf numFmtId="0" fontId="10" fillId="9" borderId="1" xfId="0" applyFont="1" applyFill="1" applyBorder="1" applyAlignment="1">
      <alignment horizontal="left" vertical="center"/>
    </xf>
    <xf numFmtId="0" fontId="10" fillId="9" borderId="1" xfId="0" applyFont="1" applyFill="1" applyBorder="1" applyAlignment="1">
      <alignment horizontal="center" vertical="center" wrapText="1"/>
    </xf>
    <xf numFmtId="41" fontId="10" fillId="9" borderId="1" xfId="1" applyFont="1" applyFill="1" applyBorder="1" applyAlignment="1">
      <alignment horizontal="right" vertical="center"/>
    </xf>
    <xf numFmtId="41" fontId="10" fillId="9" borderId="1" xfId="1" applyFont="1" applyFill="1" applyBorder="1" applyAlignment="1">
      <alignment vertical="center"/>
    </xf>
    <xf numFmtId="178" fontId="10" fillId="9" borderId="1" xfId="1" applyNumberFormat="1" applyFont="1" applyFill="1" applyBorder="1" applyAlignment="1">
      <alignment horizontal="right" vertical="center"/>
    </xf>
    <xf numFmtId="178" fontId="10" fillId="9" borderId="1" xfId="0" applyNumberFormat="1" applyFont="1" applyFill="1" applyBorder="1" applyAlignment="1">
      <alignment horizontal="right" vertical="center"/>
    </xf>
    <xf numFmtId="0" fontId="10" fillId="9" borderId="1" xfId="0" applyFont="1" applyFill="1" applyBorder="1">
      <alignment vertical="center"/>
    </xf>
    <xf numFmtId="0" fontId="10" fillId="9" borderId="1" xfId="0" applyNumberFormat="1" applyFont="1" applyFill="1" applyBorder="1" applyAlignment="1">
      <alignment horizontal="center" vertical="center"/>
    </xf>
    <xf numFmtId="178" fontId="10" fillId="9" borderId="1" xfId="1" applyNumberFormat="1" applyFont="1" applyFill="1" applyBorder="1" applyAlignment="1">
      <alignment horizontal="center" vertical="center"/>
    </xf>
    <xf numFmtId="41" fontId="10" fillId="9" borderId="1" xfId="1" applyFont="1" applyFill="1" applyBorder="1" applyAlignment="1">
      <alignment horizontal="center" vertical="center"/>
    </xf>
    <xf numFmtId="0" fontId="10" fillId="9" borderId="1" xfId="0" applyNumberFormat="1" applyFont="1" applyFill="1" applyBorder="1" applyAlignment="1">
      <alignment horizontal="center" vertical="center" wrapText="1"/>
    </xf>
    <xf numFmtId="178" fontId="10" fillId="0" borderId="1" xfId="42" applyNumberFormat="1" applyFont="1" applyFill="1" applyBorder="1" applyAlignment="1">
      <alignment horizontal="right" vertical="center" wrapText="1"/>
    </xf>
    <xf numFmtId="0" fontId="10" fillId="0" borderId="1" xfId="20" applyNumberFormat="1" applyFont="1" applyFill="1" applyBorder="1" applyAlignment="1">
      <alignment horizontal="left" vertical="center" wrapText="1"/>
    </xf>
    <xf numFmtId="178" fontId="10" fillId="0" borderId="1" xfId="22" applyNumberFormat="1" applyFont="1" applyFill="1" applyBorder="1" applyAlignment="1" applyProtection="1">
      <alignment horizontal="center" vertical="center"/>
    </xf>
    <xf numFmtId="0" fontId="10" fillId="0" borderId="1" xfId="30" applyFont="1" applyFill="1" applyBorder="1" applyAlignment="1">
      <alignment horizontal="center" vertical="center" wrapText="1" shrinkToFit="1"/>
    </xf>
    <xf numFmtId="179" fontId="10" fillId="0" borderId="1" xfId="30" applyNumberFormat="1" applyFont="1" applyFill="1" applyBorder="1" applyAlignment="1">
      <alignment horizontal="center" vertical="center" wrapText="1" shrinkToFit="1"/>
    </xf>
    <xf numFmtId="0" fontId="10" fillId="0" borderId="1" xfId="30" applyFont="1" applyFill="1" applyBorder="1" applyAlignment="1">
      <alignment horizontal="center" vertical="center" shrinkToFit="1"/>
    </xf>
    <xf numFmtId="0" fontId="10" fillId="0" borderId="1" xfId="30" applyFont="1" applyFill="1" applyBorder="1" applyAlignment="1">
      <alignment horizontal="left" vertical="center" shrinkToFit="1"/>
    </xf>
    <xf numFmtId="0" fontId="10" fillId="0" borderId="1" xfId="31" applyFont="1" applyFill="1" applyBorder="1" applyAlignment="1">
      <alignment horizontal="center" vertical="center" shrinkToFit="1"/>
    </xf>
    <xf numFmtId="0" fontId="10" fillId="0" borderId="1" xfId="31" applyFont="1" applyFill="1" applyBorder="1" applyAlignment="1">
      <alignment horizontal="center" vertical="center" wrapText="1" shrinkToFit="1"/>
    </xf>
    <xf numFmtId="0" fontId="10" fillId="0" borderId="1" xfId="50" applyFont="1" applyFill="1" applyBorder="1" applyAlignment="1">
      <alignment horizontal="center" vertical="center" wrapText="1"/>
    </xf>
    <xf numFmtId="178" fontId="10" fillId="0" borderId="1" xfId="30" applyNumberFormat="1" applyFont="1" applyFill="1" applyBorder="1" applyAlignment="1">
      <alignment horizontal="right" vertical="center"/>
    </xf>
    <xf numFmtId="0" fontId="10" fillId="0" borderId="1" xfId="0" applyNumberFormat="1" applyFont="1" applyFill="1" applyBorder="1" applyAlignment="1">
      <alignment horizontal="center" vertical="center" wrapText="1" shrinkToFit="1"/>
    </xf>
    <xf numFmtId="179" fontId="10" fillId="0" borderId="1" xfId="30" applyNumberFormat="1" applyFont="1" applyFill="1" applyBorder="1" applyAlignment="1">
      <alignment horizontal="center" vertical="center" shrinkToFit="1"/>
    </xf>
    <xf numFmtId="0" fontId="10" fillId="0" borderId="1" xfId="30" applyNumberFormat="1" applyFont="1" applyFill="1" applyBorder="1" applyAlignment="1">
      <alignment horizontal="center" vertical="center" shrinkToFit="1"/>
    </xf>
    <xf numFmtId="178" fontId="10" fillId="0" borderId="1" xfId="33" applyNumberFormat="1" applyFont="1" applyFill="1" applyBorder="1" applyAlignment="1">
      <alignment horizontal="center" vertical="center" wrapText="1"/>
    </xf>
    <xf numFmtId="0" fontId="10" fillId="0" borderId="1" xfId="9" applyNumberFormat="1" applyFont="1" applyFill="1" applyBorder="1" applyAlignment="1">
      <alignment horizontal="center" vertical="center"/>
    </xf>
    <xf numFmtId="178" fontId="10" fillId="0" borderId="1" xfId="29" applyNumberFormat="1" applyFont="1" applyFill="1" applyBorder="1" applyAlignment="1" applyProtection="1">
      <alignment horizontal="center" vertical="center" wrapText="1"/>
    </xf>
    <xf numFmtId="0" fontId="10" fillId="0" borderId="1" xfId="51" applyFont="1" applyFill="1" applyBorder="1" applyAlignment="1" applyProtection="1">
      <alignment horizontal="center" vertical="center" wrapText="1" shrinkToFit="1"/>
    </xf>
    <xf numFmtId="178" fontId="10" fillId="0" borderId="1" xfId="1" applyNumberFormat="1" applyFont="1" applyFill="1" applyBorder="1" applyAlignment="1">
      <alignment horizontal="right" vertical="center" shrinkToFit="1"/>
    </xf>
    <xf numFmtId="0" fontId="10" fillId="0" borderId="1" xfId="30" applyFont="1" applyFill="1" applyBorder="1" applyAlignment="1">
      <alignment horizontal="center" vertical="center" wrapText="1"/>
    </xf>
    <xf numFmtId="0" fontId="10" fillId="0" borderId="1" xfId="50" applyFont="1" applyFill="1" applyBorder="1" applyAlignment="1" applyProtection="1">
      <alignment horizontal="center" vertical="center" wrapText="1"/>
    </xf>
    <xf numFmtId="0" fontId="10" fillId="0" borderId="1" xfId="33" applyNumberFormat="1" applyFont="1" applyFill="1" applyBorder="1" applyAlignment="1">
      <alignment horizontal="center" vertical="center"/>
    </xf>
    <xf numFmtId="0" fontId="10" fillId="0" borderId="1" xfId="0" applyNumberFormat="1" applyFont="1" applyFill="1" applyBorder="1" applyAlignment="1">
      <alignment horizontal="center" vertical="center" shrinkToFit="1"/>
    </xf>
    <xf numFmtId="0" fontId="10" fillId="0" borderId="1" xfId="30" applyNumberFormat="1" applyFont="1" applyFill="1" applyBorder="1" applyAlignment="1">
      <alignment horizontal="center" vertical="center" wrapText="1" shrinkToFit="1"/>
    </xf>
    <xf numFmtId="176" fontId="10" fillId="0" borderId="1" xfId="30" applyNumberFormat="1" applyFont="1" applyFill="1" applyBorder="1" applyAlignment="1">
      <alignment horizontal="center" vertical="center" shrinkToFit="1"/>
    </xf>
    <xf numFmtId="178" fontId="10" fillId="0" borderId="1" xfId="30" applyNumberFormat="1" applyFont="1" applyFill="1" applyBorder="1" applyAlignment="1">
      <alignment horizontal="center" vertical="center" shrinkToFit="1"/>
    </xf>
    <xf numFmtId="178" fontId="10" fillId="0" borderId="1" xfId="30" applyNumberFormat="1" applyFont="1" applyFill="1" applyBorder="1" applyAlignment="1">
      <alignment horizontal="right" vertical="center" shrinkToFit="1"/>
    </xf>
    <xf numFmtId="178" fontId="10" fillId="0" borderId="1" xfId="33" applyNumberFormat="1" applyFont="1" applyFill="1" applyBorder="1" applyAlignment="1">
      <alignment horizontal="center" vertical="center"/>
    </xf>
    <xf numFmtId="0" fontId="10" fillId="0" borderId="1" xfId="30" applyFont="1" applyFill="1" applyBorder="1" applyAlignment="1">
      <alignment horizontal="left" vertical="center" wrapText="1"/>
    </xf>
    <xf numFmtId="0" fontId="10" fillId="0" borderId="1" xfId="51" applyFont="1" applyFill="1" applyBorder="1" applyAlignment="1" applyProtection="1">
      <alignment horizontal="center" vertical="center"/>
    </xf>
    <xf numFmtId="0" fontId="10" fillId="0" borderId="1" xfId="30" applyFont="1" applyFill="1" applyBorder="1" applyAlignment="1">
      <alignment horizontal="center" vertical="center"/>
    </xf>
    <xf numFmtId="178" fontId="10" fillId="0" borderId="1" xfId="9" applyNumberFormat="1" applyFont="1" applyFill="1" applyBorder="1" applyAlignment="1" applyProtection="1">
      <alignment horizontal="center" vertical="center"/>
    </xf>
    <xf numFmtId="41" fontId="10" fillId="0" borderId="1" xfId="30" applyNumberFormat="1" applyFont="1" applyFill="1" applyBorder="1" applyAlignment="1">
      <alignment horizontal="center" vertical="center"/>
    </xf>
    <xf numFmtId="41" fontId="10" fillId="0" borderId="1" xfId="22" applyNumberFormat="1" applyFont="1" applyFill="1" applyBorder="1" applyAlignment="1" applyProtection="1">
      <alignment horizontal="center" vertical="center"/>
    </xf>
    <xf numFmtId="0" fontId="10" fillId="0" borderId="1" xfId="50" applyFont="1" applyFill="1" applyBorder="1" applyAlignment="1" applyProtection="1">
      <alignment horizontal="center" vertical="center" wrapText="1" shrinkToFit="1"/>
    </xf>
    <xf numFmtId="179" fontId="10" fillId="0" borderId="1" xfId="0" applyNumberFormat="1" applyFont="1" applyFill="1" applyBorder="1" applyAlignment="1">
      <alignment horizontal="center" vertical="center" shrinkToFit="1"/>
    </xf>
    <xf numFmtId="178" fontId="10" fillId="0" borderId="1" xfId="52" applyNumberFormat="1" applyFont="1" applyFill="1" applyBorder="1" applyAlignment="1">
      <alignment horizontal="center" vertical="center" shrinkToFit="1"/>
    </xf>
    <xf numFmtId="0" fontId="10" fillId="0" borderId="1" xfId="30" applyNumberFormat="1" applyFont="1" applyFill="1" applyBorder="1" applyAlignment="1">
      <alignment horizontal="left" vertical="center" wrapText="1"/>
    </xf>
    <xf numFmtId="0" fontId="10" fillId="0" borderId="1" xfId="50" applyNumberFormat="1" applyFont="1" applyFill="1" applyBorder="1" applyAlignment="1">
      <alignment horizontal="center" vertical="center" wrapText="1"/>
    </xf>
    <xf numFmtId="0" fontId="10" fillId="0" borderId="1" xfId="51" applyNumberFormat="1" applyFont="1" applyFill="1" applyBorder="1" applyAlignment="1" applyProtection="1">
      <alignment horizontal="center" vertical="center"/>
    </xf>
    <xf numFmtId="179" fontId="10" fillId="0" borderId="1" xfId="30" applyNumberFormat="1" applyFont="1" applyFill="1" applyBorder="1" applyAlignment="1">
      <alignment horizontal="left" vertical="center" wrapText="1"/>
    </xf>
    <xf numFmtId="41" fontId="10" fillId="0" borderId="1" xfId="33" applyNumberFormat="1" applyFont="1" applyFill="1" applyBorder="1" applyAlignment="1">
      <alignment horizontal="center" vertical="center"/>
    </xf>
    <xf numFmtId="0" fontId="10" fillId="0" borderId="1" xfId="51" applyFont="1" applyFill="1" applyBorder="1" applyAlignment="1" applyProtection="1">
      <alignment horizontal="center" vertical="center" wrapText="1"/>
    </xf>
    <xf numFmtId="178" fontId="10" fillId="0" borderId="1" xfId="52" applyNumberFormat="1" applyFont="1" applyFill="1" applyBorder="1" applyAlignment="1">
      <alignment horizontal="center" vertical="center"/>
    </xf>
    <xf numFmtId="176" fontId="10" fillId="0" borderId="1" xfId="30" applyNumberFormat="1" applyFont="1" applyFill="1" applyBorder="1" applyAlignment="1">
      <alignment horizontal="center" vertical="center"/>
    </xf>
    <xf numFmtId="178" fontId="10" fillId="0" borderId="1" xfId="30" applyNumberFormat="1" applyFont="1" applyFill="1" applyBorder="1" applyAlignment="1">
      <alignment horizontal="center" vertical="center"/>
    </xf>
    <xf numFmtId="178" fontId="10" fillId="0" borderId="1" xfId="30" applyNumberFormat="1" applyFont="1" applyFill="1" applyBorder="1" applyAlignment="1">
      <alignment horizontal="right" vertical="center" wrapText="1"/>
    </xf>
    <xf numFmtId="3" fontId="10" fillId="0" borderId="1" xfId="30" applyNumberFormat="1" applyFont="1" applyFill="1" applyBorder="1" applyAlignment="1">
      <alignment horizontal="center" vertical="center"/>
    </xf>
    <xf numFmtId="37" fontId="10" fillId="0" borderId="1" xfId="30" applyNumberFormat="1" applyFont="1" applyFill="1" applyBorder="1" applyAlignment="1">
      <alignment horizontal="center" vertical="center" wrapText="1"/>
    </xf>
    <xf numFmtId="178" fontId="10" fillId="0" borderId="1" xfId="53" applyNumberFormat="1" applyFont="1" applyFill="1" applyBorder="1" applyAlignment="1">
      <alignment horizontal="right" vertical="center"/>
    </xf>
    <xf numFmtId="0" fontId="10" fillId="0" borderId="1" xfId="42" applyNumberFormat="1" applyFont="1" applyFill="1" applyBorder="1" applyAlignment="1">
      <alignment horizontal="center" vertical="center"/>
    </xf>
    <xf numFmtId="41" fontId="10" fillId="0" borderId="1" xfId="42" applyFont="1" applyFill="1" applyBorder="1" applyAlignment="1">
      <alignment horizontal="center" vertical="center"/>
    </xf>
    <xf numFmtId="178" fontId="10" fillId="0" borderId="1" xfId="30" quotePrefix="1" applyNumberFormat="1" applyFont="1" applyFill="1" applyBorder="1" applyAlignment="1">
      <alignment horizontal="right" vertical="center" wrapText="1"/>
    </xf>
    <xf numFmtId="0" fontId="10" fillId="7" borderId="1" xfId="30" applyFont="1" applyFill="1" applyBorder="1" applyAlignment="1">
      <alignment horizontal="center" vertical="center" wrapText="1"/>
    </xf>
    <xf numFmtId="0" fontId="10" fillId="7" borderId="1" xfId="30" applyFont="1" applyFill="1" applyBorder="1" applyAlignment="1">
      <alignment horizontal="left" vertical="center" wrapText="1"/>
    </xf>
    <xf numFmtId="0" fontId="10" fillId="7" borderId="1" xfId="31" applyFont="1" applyFill="1" applyBorder="1" applyAlignment="1">
      <alignment horizontal="center" vertical="center" shrinkToFit="1"/>
    </xf>
    <xf numFmtId="0" fontId="10" fillId="7" borderId="1" xfId="51" applyFont="1" applyFill="1" applyBorder="1" applyAlignment="1" applyProtection="1">
      <alignment horizontal="center" vertical="center" wrapText="1"/>
    </xf>
    <xf numFmtId="0" fontId="10" fillId="7" borderId="1" xfId="51" applyFont="1" applyFill="1" applyBorder="1" applyAlignment="1" applyProtection="1">
      <alignment horizontal="center" vertical="center"/>
    </xf>
    <xf numFmtId="178" fontId="10" fillId="7" borderId="1" xfId="52" applyNumberFormat="1" applyFont="1" applyFill="1" applyBorder="1" applyAlignment="1">
      <alignment horizontal="center" vertical="center" wrapText="1"/>
    </xf>
    <xf numFmtId="179" fontId="10" fillId="7" borderId="1" xfId="30" applyNumberFormat="1" applyFont="1" applyFill="1" applyBorder="1" applyAlignment="1">
      <alignment horizontal="center" vertical="center"/>
    </xf>
    <xf numFmtId="0" fontId="10" fillId="7" borderId="1" xfId="30" applyNumberFormat="1" applyFont="1" applyFill="1" applyBorder="1" applyAlignment="1">
      <alignment horizontal="center" vertical="center" wrapText="1"/>
    </xf>
    <xf numFmtId="0" fontId="10" fillId="7" borderId="1" xfId="30" applyNumberFormat="1" applyFont="1" applyFill="1" applyBorder="1" applyAlignment="1">
      <alignment horizontal="center" vertical="center"/>
    </xf>
    <xf numFmtId="178" fontId="10" fillId="7" borderId="1" xfId="33" applyNumberFormat="1" applyFont="1" applyFill="1" applyBorder="1" applyAlignment="1">
      <alignment horizontal="right" vertical="center" wrapText="1"/>
    </xf>
    <xf numFmtId="178" fontId="10" fillId="7" borderId="1" xfId="30" applyNumberFormat="1" applyFont="1" applyFill="1" applyBorder="1" applyAlignment="1">
      <alignment horizontal="right" vertical="center" wrapText="1"/>
    </xf>
    <xf numFmtId="0" fontId="10" fillId="7" borderId="1" xfId="30" applyFont="1" applyFill="1" applyBorder="1" applyAlignment="1">
      <alignment horizontal="right" vertical="center" wrapText="1"/>
    </xf>
    <xf numFmtId="12" fontId="10" fillId="7" borderId="1" xfId="30" applyNumberFormat="1" applyFont="1" applyFill="1" applyBorder="1" applyAlignment="1">
      <alignment horizontal="right" vertical="center" wrapText="1"/>
    </xf>
    <xf numFmtId="0" fontId="10" fillId="7" borderId="1" xfId="30" applyFont="1" applyFill="1" applyBorder="1" applyAlignment="1">
      <alignment horizontal="center" vertical="center"/>
    </xf>
    <xf numFmtId="31" fontId="10" fillId="0" borderId="1" xfId="0" applyNumberFormat="1" applyFont="1" applyFill="1" applyBorder="1" applyAlignment="1">
      <alignment horizontal="center" vertical="center" wrapText="1"/>
    </xf>
    <xf numFmtId="176" fontId="10" fillId="0" borderId="1" xfId="30" applyNumberFormat="1" applyFont="1" applyFill="1" applyBorder="1" applyAlignment="1">
      <alignment horizontal="right" vertical="center"/>
    </xf>
    <xf numFmtId="41" fontId="10" fillId="0" borderId="1" xfId="42" applyFont="1" applyFill="1" applyBorder="1" applyAlignment="1">
      <alignment horizontal="center" vertical="center" wrapText="1"/>
    </xf>
    <xf numFmtId="176" fontId="10" fillId="0" borderId="1" xfId="9" applyNumberFormat="1" applyFont="1" applyFill="1" applyBorder="1" applyAlignment="1">
      <alignment vertical="center"/>
    </xf>
    <xf numFmtId="0" fontId="10" fillId="9" borderId="1" xfId="23" applyFont="1" applyFill="1" applyBorder="1" applyAlignment="1">
      <alignment horizontal="center" vertical="center" wrapText="1"/>
    </xf>
    <xf numFmtId="0" fontId="10" fillId="9" borderId="1" xfId="23" applyFont="1" applyFill="1" applyBorder="1" applyAlignment="1">
      <alignment horizontal="left" vertical="center" wrapText="1"/>
    </xf>
    <xf numFmtId="0" fontId="10" fillId="9" borderId="1" xfId="21" applyNumberFormat="1" applyFont="1" applyFill="1" applyBorder="1" applyAlignment="1">
      <alignment horizontal="center" vertical="center" wrapText="1"/>
    </xf>
    <xf numFmtId="0" fontId="10" fillId="9" borderId="1" xfId="22" applyFont="1" applyFill="1" applyBorder="1" applyAlignment="1" applyProtection="1">
      <alignment horizontal="center" vertical="center" wrapText="1"/>
    </xf>
    <xf numFmtId="0" fontId="10" fillId="9" borderId="1" xfId="22" applyFont="1" applyFill="1" applyBorder="1" applyAlignment="1" applyProtection="1">
      <alignment horizontal="center" vertical="center"/>
    </xf>
    <xf numFmtId="178" fontId="10" fillId="9" borderId="1" xfId="54" applyNumberFormat="1" applyFont="1" applyFill="1" applyBorder="1" applyAlignment="1">
      <alignment horizontal="center" vertical="center"/>
    </xf>
    <xf numFmtId="178" fontId="10" fillId="9" borderId="1" xfId="54" applyNumberFormat="1" applyFont="1" applyFill="1" applyBorder="1" applyAlignment="1">
      <alignment horizontal="center" vertical="center" wrapText="1"/>
    </xf>
    <xf numFmtId="41" fontId="10" fillId="9" borderId="1" xfId="9" applyFont="1" applyFill="1" applyBorder="1" applyAlignment="1">
      <alignment horizontal="center" vertical="center" wrapText="1"/>
    </xf>
    <xf numFmtId="41" fontId="10" fillId="9" borderId="1" xfId="9" applyFont="1" applyFill="1" applyBorder="1" applyAlignment="1">
      <alignment horizontal="center" vertical="center"/>
    </xf>
    <xf numFmtId="0" fontId="10" fillId="9" borderId="1" xfId="23" applyNumberFormat="1" applyFont="1" applyFill="1" applyBorder="1" applyAlignment="1">
      <alignment horizontal="center" vertical="center" wrapText="1"/>
    </xf>
    <xf numFmtId="0" fontId="10" fillId="9" borderId="1" xfId="23" applyNumberFormat="1" applyFont="1" applyFill="1" applyBorder="1" applyAlignment="1">
      <alignment horizontal="center" vertical="center"/>
    </xf>
    <xf numFmtId="178" fontId="10" fillId="9" borderId="1" xfId="9" applyNumberFormat="1" applyFont="1" applyFill="1" applyBorder="1" applyAlignment="1">
      <alignment horizontal="right" vertical="center"/>
    </xf>
    <xf numFmtId="0" fontId="10" fillId="9" borderId="1" xfId="9" applyNumberFormat="1" applyFont="1" applyFill="1" applyBorder="1" applyAlignment="1">
      <alignment horizontal="center" vertical="center" wrapText="1"/>
    </xf>
    <xf numFmtId="178" fontId="10" fillId="9" borderId="1" xfId="9" applyNumberFormat="1" applyFont="1" applyFill="1" applyBorder="1" applyAlignment="1">
      <alignment horizontal="right" vertical="center" wrapText="1"/>
    </xf>
    <xf numFmtId="178" fontId="10" fillId="9" borderId="1" xfId="37" applyNumberFormat="1" applyFont="1" applyFill="1" applyBorder="1" applyAlignment="1">
      <alignment horizontal="right" vertical="center" wrapText="1"/>
    </xf>
    <xf numFmtId="178" fontId="10" fillId="9" borderId="1" xfId="23" applyNumberFormat="1" applyFont="1" applyFill="1" applyBorder="1" applyAlignment="1">
      <alignment horizontal="right" vertical="center" wrapText="1"/>
    </xf>
    <xf numFmtId="0" fontId="10" fillId="9" borderId="1" xfId="23" applyFont="1" applyFill="1" applyBorder="1" applyAlignment="1">
      <alignment horizontal="right" vertical="center" wrapText="1"/>
    </xf>
    <xf numFmtId="12" fontId="10" fillId="9" borderId="1" xfId="23" applyNumberFormat="1" applyFont="1" applyFill="1" applyBorder="1" applyAlignment="1">
      <alignment horizontal="right" vertical="center" wrapText="1"/>
    </xf>
    <xf numFmtId="0" fontId="10" fillId="9" borderId="1" xfId="23" applyFont="1" applyFill="1" applyBorder="1" applyAlignment="1">
      <alignment horizontal="center" vertical="center"/>
    </xf>
    <xf numFmtId="178" fontId="10" fillId="9" borderId="1" xfId="0" applyNumberFormat="1" applyFont="1" applyFill="1" applyBorder="1" applyAlignment="1">
      <alignment horizontal="center" vertical="center"/>
    </xf>
    <xf numFmtId="0" fontId="10" fillId="9" borderId="1" xfId="0" applyNumberFormat="1" applyFont="1" applyFill="1" applyBorder="1">
      <alignment vertical="center"/>
    </xf>
    <xf numFmtId="0" fontId="10" fillId="0" borderId="1" xfId="0" applyFont="1" applyFill="1" applyBorder="1" applyAlignment="1">
      <alignment vertical="center" wrapText="1"/>
    </xf>
    <xf numFmtId="0" fontId="10" fillId="0" borderId="1" xfId="0" applyFont="1" applyFill="1" applyBorder="1">
      <alignment vertical="center"/>
    </xf>
    <xf numFmtId="178" fontId="10" fillId="0" borderId="1" xfId="0" applyNumberFormat="1" applyFont="1" applyFill="1" applyBorder="1" applyAlignment="1">
      <alignment horizontal="center" vertical="center"/>
    </xf>
    <xf numFmtId="0" fontId="10" fillId="0" borderId="0" xfId="0" applyFont="1" applyFill="1" applyBorder="1" applyAlignment="1">
      <alignment vertical="center" wrapText="1"/>
    </xf>
    <xf numFmtId="41" fontId="10" fillId="0" borderId="1" xfId="1" applyFont="1" applyFill="1" applyBorder="1" applyAlignment="1" applyProtection="1">
      <alignment horizontal="center" vertical="center" wrapText="1"/>
    </xf>
    <xf numFmtId="41" fontId="10" fillId="0" borderId="1" xfId="18" applyNumberFormat="1" applyFont="1" applyFill="1" applyBorder="1" applyAlignment="1" applyProtection="1">
      <alignment horizontal="center" vertical="center" wrapText="1"/>
    </xf>
    <xf numFmtId="0" fontId="10" fillId="0" borderId="1" xfId="23" applyNumberFormat="1" applyFont="1" applyFill="1" applyBorder="1" applyAlignment="1">
      <alignment horizontal="right" vertical="center"/>
    </xf>
    <xf numFmtId="0" fontId="10" fillId="0" borderId="1" xfId="55" applyFont="1" applyFill="1" applyBorder="1" applyAlignment="1">
      <alignment horizontal="center" vertical="center" wrapText="1"/>
    </xf>
    <xf numFmtId="0" fontId="2" fillId="0" borderId="0" xfId="0" applyFont="1" applyFill="1" applyBorder="1">
      <alignment vertical="center"/>
    </xf>
    <xf numFmtId="0" fontId="10" fillId="0" borderId="16" xfId="29" applyNumberFormat="1" applyFont="1" applyFill="1" applyBorder="1" applyAlignment="1">
      <alignment horizontal="center" vertical="center" wrapText="1"/>
    </xf>
    <xf numFmtId="179" fontId="10" fillId="0" borderId="16" xfId="29" applyNumberFormat="1" applyFont="1" applyFill="1" applyBorder="1" applyAlignment="1">
      <alignment horizontal="center" vertical="center" wrapText="1"/>
    </xf>
    <xf numFmtId="0" fontId="10" fillId="0" borderId="16" xfId="29" applyNumberFormat="1" applyFont="1" applyFill="1" applyBorder="1" applyAlignment="1">
      <alignment horizontal="left" vertical="center" wrapText="1"/>
    </xf>
    <xf numFmtId="0" fontId="10" fillId="0" borderId="16" xfId="29" applyNumberFormat="1" applyFont="1" applyFill="1" applyBorder="1" applyAlignment="1">
      <alignment horizontal="center" vertical="center"/>
    </xf>
    <xf numFmtId="0" fontId="10" fillId="0" borderId="16" xfId="31" applyNumberFormat="1" applyFont="1" applyFill="1" applyBorder="1" applyAlignment="1">
      <alignment horizontal="center" vertical="center"/>
    </xf>
    <xf numFmtId="0" fontId="10" fillId="0" borderId="16" xfId="31" applyNumberFormat="1" applyFont="1" applyFill="1" applyBorder="1" applyAlignment="1">
      <alignment horizontal="center" vertical="center" wrapText="1"/>
    </xf>
    <xf numFmtId="0" fontId="10" fillId="0" borderId="16" xfId="0" applyNumberFormat="1" applyFont="1" applyFill="1" applyBorder="1" applyAlignment="1">
      <alignment horizontal="center" vertical="center" wrapText="1"/>
    </xf>
    <xf numFmtId="0" fontId="10" fillId="0" borderId="16" xfId="34" applyNumberFormat="1" applyFont="1" applyFill="1" applyBorder="1" applyAlignment="1" applyProtection="1">
      <alignment horizontal="center" vertical="center"/>
    </xf>
    <xf numFmtId="41" fontId="10" fillId="0" borderId="16" xfId="1" applyFont="1" applyFill="1" applyBorder="1" applyAlignment="1">
      <alignment horizontal="right" vertical="center"/>
    </xf>
    <xf numFmtId="178" fontId="10" fillId="0" borderId="16" xfId="1" applyNumberFormat="1" applyFont="1" applyFill="1" applyBorder="1" applyAlignment="1">
      <alignment horizontal="right" vertical="center"/>
    </xf>
    <xf numFmtId="178" fontId="10" fillId="0" borderId="16" xfId="29" applyNumberFormat="1" applyFont="1" applyFill="1" applyBorder="1" applyAlignment="1">
      <alignment horizontal="right" vertical="center"/>
    </xf>
    <xf numFmtId="0" fontId="10" fillId="0" borderId="16" xfId="0" applyNumberFormat="1" applyFont="1" applyFill="1" applyBorder="1" applyAlignment="1">
      <alignment horizontal="center" vertical="center"/>
    </xf>
    <xf numFmtId="178" fontId="10" fillId="0" borderId="16" xfId="9" applyNumberFormat="1" applyFont="1" applyFill="1" applyBorder="1" applyAlignment="1">
      <alignment horizontal="right" vertical="center"/>
    </xf>
    <xf numFmtId="178" fontId="10" fillId="0" borderId="16" xfId="9" applyNumberFormat="1" applyFont="1" applyFill="1" applyBorder="1" applyAlignment="1">
      <alignment horizontal="right" vertical="center" wrapText="1"/>
    </xf>
    <xf numFmtId="179" fontId="10" fillId="0" borderId="16" xfId="29" applyNumberFormat="1" applyFont="1" applyFill="1" applyBorder="1" applyAlignment="1">
      <alignment horizontal="left" vertical="center" wrapText="1"/>
    </xf>
    <xf numFmtId="178" fontId="10" fillId="0" borderId="16" xfId="9" applyNumberFormat="1" applyFont="1" applyFill="1" applyBorder="1" applyAlignment="1">
      <alignment horizontal="center" vertical="center" wrapText="1"/>
    </xf>
    <xf numFmtId="0" fontId="10" fillId="0" borderId="16" xfId="9" applyNumberFormat="1" applyFont="1" applyFill="1" applyBorder="1" applyAlignment="1">
      <alignment horizontal="center" vertical="center" wrapText="1"/>
    </xf>
    <xf numFmtId="178" fontId="10" fillId="0" borderId="16" xfId="9" applyNumberFormat="1" applyFont="1" applyFill="1" applyBorder="1" applyAlignment="1">
      <alignment horizontal="center" vertical="center"/>
    </xf>
    <xf numFmtId="41" fontId="10" fillId="0" borderId="16" xfId="33" applyNumberFormat="1" applyFont="1" applyFill="1" applyBorder="1" applyAlignment="1">
      <alignment horizontal="center" vertical="center"/>
    </xf>
    <xf numFmtId="0" fontId="10" fillId="0" borderId="16" xfId="33" applyNumberFormat="1" applyFont="1" applyFill="1" applyBorder="1" applyAlignment="1">
      <alignment horizontal="center" vertical="center" wrapText="1"/>
    </xf>
    <xf numFmtId="0" fontId="10" fillId="0" borderId="0" xfId="0" applyNumberFormat="1" applyFont="1" applyFill="1" applyBorder="1" applyAlignment="1">
      <alignment vertical="center"/>
    </xf>
    <xf numFmtId="178" fontId="10" fillId="0" borderId="1" xfId="54" applyNumberFormat="1" applyFont="1" applyFill="1" applyBorder="1" applyAlignment="1">
      <alignment horizontal="center" vertical="center"/>
    </xf>
    <xf numFmtId="178" fontId="10" fillId="0" borderId="1" xfId="54" applyNumberFormat="1" applyFont="1" applyFill="1" applyBorder="1" applyAlignment="1">
      <alignment horizontal="center" vertical="center" wrapText="1"/>
    </xf>
    <xf numFmtId="0" fontId="10" fillId="0" borderId="1" xfId="23" applyFont="1" applyFill="1" applyBorder="1" applyAlignment="1">
      <alignment horizontal="right" vertical="center" wrapText="1"/>
    </xf>
    <xf numFmtId="12" fontId="10" fillId="0" borderId="1" xfId="23" applyNumberFormat="1" applyFont="1" applyFill="1" applyBorder="1" applyAlignment="1">
      <alignment horizontal="right" vertical="center" wrapText="1"/>
    </xf>
    <xf numFmtId="0" fontId="10" fillId="0" borderId="1" xfId="0" applyNumberFormat="1" applyFont="1" applyFill="1" applyBorder="1">
      <alignment vertical="center"/>
    </xf>
    <xf numFmtId="0" fontId="2" fillId="0" borderId="0" xfId="0" applyNumberFormat="1" applyFont="1" applyFill="1" applyBorder="1">
      <alignment vertical="center"/>
    </xf>
    <xf numFmtId="0" fontId="10" fillId="0" borderId="1" xfId="41" applyNumberFormat="1" applyFont="1" applyFill="1" applyBorder="1" applyAlignment="1">
      <alignment horizontal="left" vertical="center" wrapText="1"/>
    </xf>
    <xf numFmtId="10" fontId="10" fillId="0" borderId="1" xfId="0" applyNumberFormat="1" applyFont="1" applyFill="1" applyBorder="1" applyAlignment="1">
      <alignment horizontal="center" vertical="center"/>
    </xf>
    <xf numFmtId="179" fontId="10" fillId="0" borderId="1" xfId="23" applyNumberFormat="1" applyFont="1" applyFill="1" applyBorder="1" applyAlignment="1">
      <alignment vertical="center" wrapText="1"/>
    </xf>
    <xf numFmtId="0" fontId="10" fillId="0" borderId="1" xfId="47" applyFont="1" applyFill="1" applyBorder="1" applyAlignment="1" applyProtection="1">
      <alignment horizontal="center" vertical="center" wrapText="1" shrinkToFit="1"/>
    </xf>
    <xf numFmtId="9" fontId="10" fillId="0" borderId="1" xfId="9" applyNumberFormat="1" applyFont="1" applyFill="1" applyBorder="1" applyAlignment="1">
      <alignment horizontal="center" vertical="center"/>
    </xf>
    <xf numFmtId="9" fontId="10" fillId="0" borderId="1" xfId="0" applyNumberFormat="1" applyFont="1" applyFill="1" applyBorder="1" applyAlignment="1">
      <alignment horizontal="center" vertical="center"/>
    </xf>
    <xf numFmtId="0" fontId="10" fillId="0" borderId="1" xfId="9" applyNumberFormat="1" applyFont="1" applyFill="1" applyBorder="1" applyAlignment="1">
      <alignment horizontal="left" vertical="center" wrapText="1"/>
    </xf>
    <xf numFmtId="38" fontId="10" fillId="0" borderId="1" xfId="40" applyNumberFormat="1" applyFont="1" applyFill="1" applyBorder="1" applyAlignment="1">
      <alignment horizontal="center" vertical="center"/>
    </xf>
    <xf numFmtId="178" fontId="10" fillId="0" borderId="1" xfId="56" applyNumberFormat="1" applyFont="1" applyFill="1" applyBorder="1" applyAlignment="1">
      <alignment horizontal="right" vertical="center" wrapText="1"/>
    </xf>
    <xf numFmtId="178" fontId="10" fillId="0" borderId="1" xfId="56" applyNumberFormat="1" applyFont="1" applyFill="1" applyBorder="1" applyAlignment="1">
      <alignment horizontal="right" vertical="center"/>
    </xf>
    <xf numFmtId="37" fontId="10" fillId="0" borderId="1" xfId="30" applyNumberFormat="1" applyFont="1" applyFill="1" applyBorder="1" applyAlignment="1">
      <alignment vertical="center" wrapText="1"/>
    </xf>
    <xf numFmtId="178" fontId="10" fillId="0" borderId="1" xfId="28" applyNumberFormat="1" applyFont="1" applyFill="1" applyBorder="1" applyAlignment="1">
      <alignment horizontal="center" vertical="center" wrapText="1"/>
    </xf>
    <xf numFmtId="0" fontId="10" fillId="0" borderId="1" xfId="28" applyNumberFormat="1" applyFont="1" applyFill="1" applyBorder="1" applyAlignment="1">
      <alignment horizontal="center" vertical="center" wrapText="1"/>
    </xf>
    <xf numFmtId="0" fontId="10" fillId="0" borderId="1" xfId="28" applyNumberFormat="1" applyFont="1" applyFill="1" applyBorder="1" applyAlignment="1">
      <alignment horizontal="left" vertical="center" wrapText="1"/>
    </xf>
    <xf numFmtId="178" fontId="10" fillId="0" borderId="1" xfId="28" applyNumberFormat="1" applyFont="1" applyFill="1" applyBorder="1" applyAlignment="1">
      <alignment horizontal="center" vertical="center"/>
    </xf>
    <xf numFmtId="41" fontId="10" fillId="0" borderId="1" xfId="37" applyFont="1" applyFill="1" applyBorder="1" applyAlignment="1">
      <alignment horizontal="center" vertical="center"/>
    </xf>
    <xf numFmtId="0" fontId="10" fillId="0" borderId="1" xfId="47" applyFont="1" applyFill="1" applyBorder="1" applyAlignment="1" applyProtection="1">
      <alignment horizontal="center" vertical="center" wrapText="1"/>
    </xf>
    <xf numFmtId="0" fontId="10" fillId="0" borderId="1" xfId="57" applyFont="1" applyFill="1" applyBorder="1" applyAlignment="1">
      <alignment horizontal="center" vertical="center" wrapText="1"/>
    </xf>
    <xf numFmtId="183" fontId="10" fillId="0" borderId="1" xfId="19" applyNumberFormat="1" applyFont="1" applyFill="1" applyBorder="1" applyAlignment="1">
      <alignment horizontal="center" vertical="center"/>
    </xf>
    <xf numFmtId="37" fontId="10" fillId="0" borderId="1" xfId="23" applyNumberFormat="1" applyFont="1" applyFill="1" applyBorder="1" applyAlignment="1">
      <alignment vertical="center" wrapText="1"/>
    </xf>
    <xf numFmtId="0" fontId="10" fillId="0" borderId="1" xfId="1" applyNumberFormat="1" applyFont="1" applyFill="1" applyBorder="1" applyAlignment="1">
      <alignment horizontal="left" vertical="center"/>
    </xf>
    <xf numFmtId="41" fontId="10" fillId="0" borderId="1" xfId="20" applyNumberFormat="1" applyFont="1" applyFill="1" applyBorder="1" applyAlignment="1">
      <alignment horizontal="center" vertical="center"/>
    </xf>
    <xf numFmtId="0" fontId="10" fillId="7" borderId="1" xfId="19" applyFont="1" applyFill="1" applyBorder="1" applyAlignment="1">
      <alignment horizontal="center" vertical="center" wrapText="1"/>
    </xf>
    <xf numFmtId="0" fontId="10" fillId="7" borderId="1" xfId="19" applyFont="1" applyFill="1" applyBorder="1" applyAlignment="1">
      <alignment horizontal="left" vertical="center" wrapText="1"/>
    </xf>
    <xf numFmtId="0" fontId="10" fillId="7" borderId="1" xfId="19" applyFont="1" applyFill="1" applyBorder="1" applyAlignment="1">
      <alignment horizontal="center" vertical="center"/>
    </xf>
    <xf numFmtId="0" fontId="10" fillId="7" borderId="1" xfId="21" applyFont="1" applyFill="1" applyBorder="1" applyAlignment="1">
      <alignment horizontal="center" vertical="center"/>
    </xf>
    <xf numFmtId="0" fontId="10" fillId="7" borderId="1" xfId="50" applyNumberFormat="1" applyFont="1" applyFill="1" applyBorder="1" applyAlignment="1">
      <alignment horizontal="center" vertical="center" wrapText="1"/>
    </xf>
    <xf numFmtId="178" fontId="10" fillId="7" borderId="1" xfId="19" applyNumberFormat="1" applyFont="1" applyFill="1" applyBorder="1" applyAlignment="1">
      <alignment horizontal="center" vertical="center" wrapText="1"/>
    </xf>
    <xf numFmtId="182" fontId="10" fillId="7" borderId="1" xfId="19" applyNumberFormat="1" applyFont="1" applyFill="1" applyBorder="1" applyAlignment="1">
      <alignment horizontal="center" vertical="center"/>
    </xf>
    <xf numFmtId="178" fontId="10" fillId="7" borderId="1" xfId="19" applyNumberFormat="1" applyFont="1" applyFill="1" applyBorder="1" applyAlignment="1">
      <alignment horizontal="right" vertical="center"/>
    </xf>
    <xf numFmtId="0" fontId="10" fillId="7" borderId="1" xfId="20" applyNumberFormat="1" applyFont="1" applyFill="1" applyBorder="1" applyAlignment="1">
      <alignment horizontal="center" vertical="center" wrapText="1"/>
    </xf>
    <xf numFmtId="178" fontId="10" fillId="7" borderId="1" xfId="20" applyNumberFormat="1" applyFont="1" applyFill="1" applyBorder="1" applyAlignment="1">
      <alignment horizontal="right" vertical="center" wrapText="1"/>
    </xf>
    <xf numFmtId="178" fontId="10" fillId="7" borderId="1" xfId="19" applyNumberFormat="1" applyFont="1" applyFill="1" applyBorder="1" applyAlignment="1">
      <alignment horizontal="right" vertical="center" wrapText="1"/>
    </xf>
    <xf numFmtId="41" fontId="10" fillId="7" borderId="1" xfId="1" applyFont="1" applyFill="1" applyBorder="1" applyAlignment="1">
      <alignment horizontal="right" vertical="center" wrapText="1"/>
    </xf>
    <xf numFmtId="0" fontId="10" fillId="7" borderId="1" xfId="19" applyNumberFormat="1" applyFont="1" applyFill="1" applyBorder="1" applyAlignment="1">
      <alignment horizontal="center" vertical="center" wrapText="1"/>
    </xf>
    <xf numFmtId="178" fontId="10" fillId="7" borderId="1" xfId="1" applyNumberFormat="1" applyFont="1" applyFill="1" applyBorder="1" applyAlignment="1">
      <alignment horizontal="center" vertical="center"/>
    </xf>
    <xf numFmtId="178" fontId="10" fillId="7" borderId="1" xfId="1" applyNumberFormat="1" applyFont="1" applyFill="1" applyBorder="1" applyAlignment="1">
      <alignment horizontal="center" vertical="center" wrapText="1"/>
    </xf>
    <xf numFmtId="41" fontId="10" fillId="7" borderId="1" xfId="1" applyFont="1" applyFill="1" applyBorder="1" applyAlignment="1">
      <alignment horizontal="center" vertical="center" wrapText="1"/>
    </xf>
    <xf numFmtId="178" fontId="10" fillId="7" borderId="1" xfId="20" applyNumberFormat="1" applyFont="1" applyFill="1" applyBorder="1" applyAlignment="1">
      <alignment horizontal="center" vertical="center"/>
    </xf>
    <xf numFmtId="0" fontId="10" fillId="7" borderId="1" xfId="1" applyNumberFormat="1" applyFont="1" applyFill="1" applyBorder="1" applyAlignment="1">
      <alignment horizontal="center" vertical="center"/>
    </xf>
    <xf numFmtId="0" fontId="10" fillId="7" borderId="1" xfId="1" applyNumberFormat="1" applyFont="1" applyFill="1" applyBorder="1" applyAlignment="1">
      <alignment horizontal="center" vertical="center" wrapText="1"/>
    </xf>
    <xf numFmtId="0" fontId="10" fillId="7" borderId="1" xfId="19" applyNumberFormat="1" applyFont="1" applyFill="1" applyBorder="1" applyAlignment="1">
      <alignment horizontal="center" vertical="center"/>
    </xf>
    <xf numFmtId="0" fontId="10" fillId="9" borderId="1" xfId="19" applyFont="1" applyFill="1" applyBorder="1" applyAlignment="1">
      <alignment horizontal="center" vertical="center" wrapText="1"/>
    </xf>
    <xf numFmtId="0" fontId="10" fillId="9" borderId="1" xfId="19" applyFont="1" applyFill="1" applyBorder="1" applyAlignment="1">
      <alignment horizontal="left" vertical="center" wrapText="1"/>
    </xf>
    <xf numFmtId="0" fontId="10" fillId="9" borderId="1" xfId="19" applyFont="1" applyFill="1" applyBorder="1" applyAlignment="1">
      <alignment horizontal="center" vertical="center"/>
    </xf>
    <xf numFmtId="0" fontId="10" fillId="9" borderId="1" xfId="21" applyFont="1" applyFill="1" applyBorder="1" applyAlignment="1">
      <alignment horizontal="center" vertical="center"/>
    </xf>
    <xf numFmtId="0" fontId="10" fillId="9" borderId="1" xfId="50" applyNumberFormat="1" applyFont="1" applyFill="1" applyBorder="1" applyAlignment="1">
      <alignment horizontal="center" vertical="center" wrapText="1"/>
    </xf>
    <xf numFmtId="178" fontId="10" fillId="9" borderId="1" xfId="1" applyNumberFormat="1" applyFont="1" applyFill="1" applyBorder="1" applyAlignment="1">
      <alignment horizontal="center" vertical="center" wrapText="1"/>
    </xf>
    <xf numFmtId="182" fontId="10" fillId="9" borderId="1" xfId="19" applyNumberFormat="1" applyFont="1" applyFill="1" applyBorder="1" applyAlignment="1">
      <alignment horizontal="center" vertical="center"/>
    </xf>
    <xf numFmtId="178" fontId="10" fillId="9" borderId="1" xfId="19" applyNumberFormat="1" applyFont="1" applyFill="1" applyBorder="1" applyAlignment="1">
      <alignment horizontal="right" vertical="center"/>
    </xf>
    <xf numFmtId="0" fontId="10" fillId="9" borderId="1" xfId="20" applyNumberFormat="1" applyFont="1" applyFill="1" applyBorder="1" applyAlignment="1">
      <alignment horizontal="center" vertical="center" wrapText="1"/>
    </xf>
    <xf numFmtId="178" fontId="10" fillId="9" borderId="1" xfId="20" applyNumberFormat="1" applyFont="1" applyFill="1" applyBorder="1" applyAlignment="1">
      <alignment horizontal="right" vertical="center" wrapText="1"/>
    </xf>
    <xf numFmtId="178" fontId="10" fillId="9" borderId="1" xfId="19" applyNumberFormat="1" applyFont="1" applyFill="1" applyBorder="1" applyAlignment="1">
      <alignment horizontal="right" vertical="center" wrapText="1"/>
    </xf>
    <xf numFmtId="41" fontId="10" fillId="9" borderId="1" xfId="1" applyFont="1" applyFill="1" applyBorder="1" applyAlignment="1">
      <alignment horizontal="right" vertical="center" wrapText="1"/>
    </xf>
    <xf numFmtId="0" fontId="10" fillId="9" borderId="1" xfId="19" applyNumberFormat="1" applyFont="1" applyFill="1" applyBorder="1" applyAlignment="1">
      <alignment horizontal="center" vertical="center" wrapText="1"/>
    </xf>
    <xf numFmtId="41" fontId="10" fillId="9" borderId="1" xfId="1" applyFont="1" applyFill="1" applyBorder="1" applyAlignment="1">
      <alignment horizontal="center" vertical="center" wrapText="1"/>
    </xf>
    <xf numFmtId="178" fontId="10" fillId="9" borderId="1" xfId="20" applyNumberFormat="1" applyFont="1" applyFill="1" applyBorder="1" applyAlignment="1">
      <alignment horizontal="center" vertical="center"/>
    </xf>
    <xf numFmtId="0" fontId="10" fillId="9" borderId="1" xfId="1" applyNumberFormat="1" applyFont="1" applyFill="1" applyBorder="1" applyAlignment="1">
      <alignment horizontal="center" vertical="center"/>
    </xf>
    <xf numFmtId="0" fontId="10" fillId="9" borderId="1" xfId="1" applyNumberFormat="1" applyFont="1" applyFill="1" applyBorder="1" applyAlignment="1">
      <alignment horizontal="center" vertical="center" wrapText="1"/>
    </xf>
    <xf numFmtId="0" fontId="10" fillId="9" borderId="1" xfId="19" applyNumberFormat="1" applyFont="1" applyFill="1" applyBorder="1" applyAlignment="1">
      <alignment horizontal="center" vertical="center"/>
    </xf>
    <xf numFmtId="49" fontId="10" fillId="0" borderId="1" xfId="18" applyNumberFormat="1" applyFont="1" applyFill="1" applyBorder="1" applyAlignment="1">
      <alignment horizontal="center" vertical="center" wrapText="1"/>
    </xf>
    <xf numFmtId="37" fontId="10" fillId="0" borderId="1" xfId="36" applyNumberFormat="1" applyFont="1" applyFill="1" applyBorder="1" applyAlignment="1">
      <alignment horizontal="center" vertical="center" wrapText="1"/>
    </xf>
    <xf numFmtId="178" fontId="10" fillId="0" borderId="1" xfId="42" applyNumberFormat="1" applyFont="1" applyFill="1" applyBorder="1" applyAlignment="1">
      <alignment horizontal="center" vertical="center" wrapText="1"/>
    </xf>
    <xf numFmtId="0" fontId="10" fillId="0" borderId="1" xfId="43" applyNumberFormat="1" applyFont="1" applyFill="1" applyBorder="1" applyAlignment="1">
      <alignment horizontal="center" vertical="center"/>
    </xf>
    <xf numFmtId="0" fontId="10" fillId="0" borderId="1" xfId="36" applyNumberFormat="1" applyFont="1" applyFill="1" applyBorder="1" applyAlignment="1">
      <alignment horizontal="center" vertical="center" wrapText="1"/>
    </xf>
    <xf numFmtId="178" fontId="10" fillId="0" borderId="1" xfId="53" applyNumberFormat="1" applyFont="1" applyFill="1" applyBorder="1" applyAlignment="1">
      <alignment horizontal="center" vertical="center" wrapText="1"/>
    </xf>
    <xf numFmtId="0" fontId="10" fillId="0" borderId="1" xfId="53" applyNumberFormat="1" applyFont="1" applyFill="1" applyBorder="1" applyAlignment="1">
      <alignment horizontal="center" vertical="center" wrapText="1"/>
    </xf>
    <xf numFmtId="178" fontId="10" fillId="0" borderId="1" xfId="53" applyNumberFormat="1" applyFont="1" applyFill="1" applyBorder="1" applyAlignment="1">
      <alignment horizontal="center" vertical="center"/>
    </xf>
    <xf numFmtId="49" fontId="10" fillId="0" borderId="1" xfId="19" applyNumberFormat="1" applyFont="1" applyFill="1" applyBorder="1" applyAlignment="1">
      <alignment horizontal="center" vertical="center" wrapText="1"/>
    </xf>
    <xf numFmtId="0" fontId="14" fillId="0" borderId="0" xfId="0" applyFont="1" applyFill="1" applyBorder="1" applyAlignment="1">
      <alignment horizontal="center" vertical="center"/>
    </xf>
    <xf numFmtId="0" fontId="10" fillId="0" borderId="1" xfId="18" applyNumberFormat="1" applyFont="1" applyFill="1" applyBorder="1" applyAlignment="1">
      <alignment horizontal="center" vertical="center" wrapText="1"/>
    </xf>
    <xf numFmtId="182" fontId="10" fillId="0" borderId="1" xfId="19" applyNumberFormat="1" applyFont="1" applyFill="1" applyBorder="1" applyAlignment="1">
      <alignment horizontal="center" vertical="center"/>
    </xf>
    <xf numFmtId="177" fontId="10" fillId="0" borderId="1" xfId="1" applyNumberFormat="1" applyFont="1" applyFill="1" applyBorder="1" applyAlignment="1">
      <alignment horizontal="center" vertical="center" wrapText="1"/>
    </xf>
    <xf numFmtId="0" fontId="10" fillId="7" borderId="1" xfId="50" applyNumberFormat="1" applyFont="1" applyFill="1" applyBorder="1" applyAlignment="1">
      <alignment horizontal="center" vertical="center"/>
    </xf>
    <xf numFmtId="0" fontId="10" fillId="9" borderId="1" xfId="50" applyNumberFormat="1" applyFont="1" applyFill="1" applyBorder="1" applyAlignment="1">
      <alignment horizontal="center" vertical="center"/>
    </xf>
    <xf numFmtId="0" fontId="10" fillId="0" borderId="1" xfId="0" quotePrefix="1" applyFont="1" applyFill="1" applyBorder="1" applyAlignment="1">
      <alignment horizontal="center" vertical="center"/>
    </xf>
    <xf numFmtId="0" fontId="10" fillId="0" borderId="1" xfId="23" applyFont="1" applyFill="1" applyBorder="1" applyAlignment="1">
      <alignment horizontal="center" vertical="center" wrapText="1" shrinkToFit="1"/>
    </xf>
    <xf numFmtId="179" fontId="10" fillId="0" borderId="1" xfId="23" applyNumberFormat="1" applyFont="1" applyFill="1" applyBorder="1" applyAlignment="1">
      <alignment horizontal="center" vertical="center" wrapText="1" shrinkToFit="1"/>
    </xf>
    <xf numFmtId="0" fontId="10" fillId="0" borderId="1" xfId="23" applyFont="1" applyFill="1" applyBorder="1" applyAlignment="1">
      <alignment horizontal="center" vertical="center" shrinkToFit="1"/>
    </xf>
    <xf numFmtId="0" fontId="10" fillId="0" borderId="1" xfId="23" applyFont="1" applyFill="1" applyBorder="1" applyAlignment="1">
      <alignment horizontal="left" vertical="center" shrinkToFit="1"/>
    </xf>
    <xf numFmtId="37" fontId="10" fillId="0" borderId="1" xfId="19" applyNumberFormat="1" applyFont="1" applyFill="1" applyBorder="1" applyAlignment="1">
      <alignment horizontal="left" vertical="center" wrapText="1"/>
    </xf>
    <xf numFmtId="0" fontId="10" fillId="0" borderId="1" xfId="18" applyFont="1" applyFill="1" applyBorder="1" applyAlignment="1">
      <alignment horizontal="center" vertical="center" wrapText="1" shrinkToFit="1"/>
    </xf>
    <xf numFmtId="41" fontId="10" fillId="0" borderId="1" xfId="58" applyFont="1" applyFill="1" applyBorder="1" applyAlignment="1">
      <alignment horizontal="right" vertical="center" wrapText="1"/>
    </xf>
    <xf numFmtId="178" fontId="10" fillId="0" borderId="1" xfId="58" applyNumberFormat="1" applyFont="1" applyFill="1" applyBorder="1" applyAlignment="1">
      <alignment horizontal="center" vertical="center"/>
    </xf>
    <xf numFmtId="178" fontId="10" fillId="0" borderId="1" xfId="58" applyNumberFormat="1" applyFont="1" applyFill="1" applyBorder="1" applyAlignment="1">
      <alignment horizontal="center" vertical="center" wrapText="1"/>
    </xf>
    <xf numFmtId="41" fontId="10" fillId="0" borderId="1" xfId="58" applyFont="1" applyFill="1" applyBorder="1" applyAlignment="1">
      <alignment horizontal="center" vertical="center" wrapText="1"/>
    </xf>
    <xf numFmtId="178" fontId="10" fillId="0" borderId="1" xfId="59" applyNumberFormat="1" applyFont="1" applyFill="1" applyBorder="1" applyAlignment="1">
      <alignment horizontal="center" vertical="center"/>
    </xf>
    <xf numFmtId="0" fontId="10" fillId="0" borderId="1" xfId="58" applyNumberFormat="1" applyFont="1" applyFill="1" applyBorder="1" applyAlignment="1">
      <alignment horizontal="center" vertical="center"/>
    </xf>
    <xf numFmtId="0" fontId="10" fillId="0" borderId="1" xfId="58" applyNumberFormat="1" applyFont="1" applyFill="1" applyBorder="1" applyAlignment="1">
      <alignment horizontal="center" vertical="center" wrapText="1"/>
    </xf>
    <xf numFmtId="0" fontId="10" fillId="0" borderId="1" xfId="18" applyFont="1" applyFill="1" applyBorder="1" applyAlignment="1" applyProtection="1">
      <alignment horizontal="center" vertical="center" wrapText="1"/>
    </xf>
    <xf numFmtId="176" fontId="10" fillId="0" borderId="1" xfId="19" applyNumberFormat="1" applyFont="1" applyFill="1" applyBorder="1" applyAlignment="1">
      <alignment vertical="center"/>
    </xf>
    <xf numFmtId="178" fontId="10" fillId="0" borderId="1" xfId="1" quotePrefix="1" applyNumberFormat="1" applyFont="1" applyFill="1" applyBorder="1" applyAlignment="1" applyProtection="1">
      <alignment horizontal="right" vertical="center"/>
    </xf>
    <xf numFmtId="179" fontId="10" fillId="0" borderId="1" xfId="19" applyNumberFormat="1" applyFont="1" applyFill="1" applyBorder="1" applyAlignment="1">
      <alignment horizontal="left" vertical="center"/>
    </xf>
    <xf numFmtId="176" fontId="10" fillId="0" borderId="1" xfId="19" applyNumberFormat="1" applyFont="1" applyFill="1" applyBorder="1" applyAlignment="1">
      <alignment horizontal="center" vertical="center" wrapText="1"/>
    </xf>
    <xf numFmtId="41" fontId="10" fillId="0" borderId="1" xfId="20" applyFont="1" applyFill="1" applyBorder="1" applyAlignment="1">
      <alignment horizontal="left" vertical="center"/>
    </xf>
    <xf numFmtId="1" fontId="10" fillId="0" borderId="1" xfId="0" applyNumberFormat="1" applyFont="1" applyFill="1" applyBorder="1" applyAlignment="1">
      <alignment horizontal="center" vertical="center"/>
    </xf>
    <xf numFmtId="0" fontId="10" fillId="7" borderId="1" xfId="20" applyNumberFormat="1" applyFont="1" applyFill="1" applyBorder="1" applyAlignment="1">
      <alignment horizontal="left" vertical="center" wrapText="1"/>
    </xf>
    <xf numFmtId="0" fontId="10" fillId="7" borderId="1" xfId="19" applyFont="1" applyFill="1" applyBorder="1" applyAlignment="1">
      <alignment horizontal="right" vertical="center" wrapText="1"/>
    </xf>
    <xf numFmtId="178" fontId="10" fillId="7" borderId="1" xfId="1" applyNumberFormat="1" applyFont="1" applyFill="1" applyBorder="1" applyAlignment="1">
      <alignment horizontal="right" vertical="center" wrapText="1"/>
    </xf>
    <xf numFmtId="41" fontId="10" fillId="7" borderId="1" xfId="1" applyFont="1" applyFill="1" applyBorder="1" applyAlignment="1">
      <alignment horizontal="left" vertical="center" wrapText="1"/>
    </xf>
    <xf numFmtId="0" fontId="10" fillId="7" borderId="1" xfId="1" applyNumberFormat="1" applyFont="1" applyFill="1" applyBorder="1" applyAlignment="1">
      <alignment horizontal="left" vertical="center"/>
    </xf>
    <xf numFmtId="178" fontId="10" fillId="0" borderId="1" xfId="39" applyNumberFormat="1" applyFont="1" applyFill="1" applyBorder="1" applyAlignment="1">
      <alignment horizontal="right" vertical="center"/>
    </xf>
    <xf numFmtId="13" fontId="10" fillId="0" borderId="1" xfId="19" applyNumberFormat="1" applyFont="1" applyFill="1" applyBorder="1" applyAlignment="1">
      <alignment horizontal="right" vertical="center" wrapText="1"/>
    </xf>
    <xf numFmtId="3" fontId="10" fillId="0" borderId="1" xfId="1" applyNumberFormat="1" applyFont="1" applyFill="1" applyBorder="1" applyAlignment="1">
      <alignment horizontal="right" vertical="center" wrapText="1"/>
    </xf>
    <xf numFmtId="41" fontId="10" fillId="0" borderId="1" xfId="20" applyFont="1" applyFill="1" applyBorder="1" applyAlignment="1">
      <alignment horizontal="left" vertical="center" wrapText="1"/>
    </xf>
    <xf numFmtId="41" fontId="10" fillId="0" borderId="1" xfId="1" applyFont="1" applyFill="1" applyBorder="1">
      <alignment vertical="center"/>
    </xf>
    <xf numFmtId="0" fontId="10" fillId="0" borderId="1" xfId="0" applyFont="1" applyFill="1" applyBorder="1" applyAlignment="1">
      <alignment horizontal="right" vertical="center"/>
    </xf>
    <xf numFmtId="12" fontId="10" fillId="0" borderId="1" xfId="0" applyNumberFormat="1" applyFont="1" applyFill="1" applyBorder="1" applyAlignment="1">
      <alignment horizontal="center" vertical="center"/>
    </xf>
    <xf numFmtId="41" fontId="10" fillId="0" borderId="1" xfId="60" applyFont="1" applyFill="1" applyBorder="1" applyAlignment="1">
      <alignment vertical="center"/>
    </xf>
    <xf numFmtId="41" fontId="10" fillId="0" borderId="1" xfId="48" applyFont="1" applyFill="1" applyBorder="1" applyAlignment="1">
      <alignment horizontal="right" vertical="center" wrapText="1"/>
    </xf>
    <xf numFmtId="0" fontId="10" fillId="9" borderId="1" xfId="20" applyNumberFormat="1" applyFont="1" applyFill="1" applyBorder="1" applyAlignment="1">
      <alignment horizontal="left" vertical="center" wrapText="1"/>
    </xf>
    <xf numFmtId="178" fontId="10" fillId="9" borderId="1" xfId="1" applyNumberFormat="1" applyFont="1" applyFill="1" applyBorder="1" applyAlignment="1">
      <alignment horizontal="right" vertical="center" wrapText="1"/>
    </xf>
    <xf numFmtId="41" fontId="10" fillId="9" borderId="1" xfId="1" applyFont="1" applyFill="1" applyBorder="1" applyAlignment="1">
      <alignment horizontal="left" vertical="center" wrapText="1"/>
    </xf>
    <xf numFmtId="0" fontId="10" fillId="9" borderId="1" xfId="1" applyNumberFormat="1" applyFont="1" applyFill="1" applyBorder="1" applyAlignment="1">
      <alignment horizontal="left" vertical="center"/>
    </xf>
    <xf numFmtId="178" fontId="10" fillId="0" borderId="1" xfId="61" applyNumberFormat="1" applyFont="1" applyFill="1" applyBorder="1" applyAlignment="1">
      <alignment horizontal="right" vertical="center" wrapText="1"/>
    </xf>
    <xf numFmtId="178" fontId="10" fillId="0" borderId="1" xfId="61" applyNumberFormat="1" applyFont="1" applyFill="1" applyBorder="1" applyAlignment="1">
      <alignment horizontal="right" vertical="center"/>
    </xf>
    <xf numFmtId="178" fontId="10" fillId="0" borderId="1" xfId="61" applyNumberFormat="1" applyFont="1" applyFill="1" applyBorder="1" applyAlignment="1">
      <alignment horizontal="center" vertical="center" wrapText="1"/>
    </xf>
    <xf numFmtId="0" fontId="10" fillId="0" borderId="1" xfId="61" applyNumberFormat="1" applyFont="1" applyFill="1" applyBorder="1" applyAlignment="1">
      <alignment horizontal="center" vertical="center" wrapText="1"/>
    </xf>
    <xf numFmtId="178" fontId="10" fillId="0" borderId="1" xfId="61" applyNumberFormat="1" applyFont="1" applyFill="1" applyBorder="1" applyAlignment="1">
      <alignment horizontal="center" vertical="center"/>
    </xf>
    <xf numFmtId="0" fontId="10" fillId="0" borderId="0" xfId="0" applyNumberFormat="1" applyFont="1" applyFill="1" applyAlignment="1">
      <alignment horizontal="center" vertical="center"/>
    </xf>
    <xf numFmtId="0" fontId="10" fillId="0" borderId="1" xfId="0"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shrinkToFit="1"/>
    </xf>
    <xf numFmtId="176" fontId="10" fillId="0" borderId="1" xfId="19" applyNumberFormat="1" applyFont="1" applyFill="1" applyBorder="1" applyAlignment="1">
      <alignment horizontal="center" vertical="center"/>
    </xf>
    <xf numFmtId="178" fontId="10" fillId="0" borderId="1" xfId="24" applyNumberFormat="1" applyFont="1" applyFill="1" applyBorder="1" applyAlignment="1" applyProtection="1">
      <alignment horizontal="center" vertical="center" wrapText="1"/>
    </xf>
    <xf numFmtId="13" fontId="10" fillId="0" borderId="1" xfId="19" applyNumberFormat="1" applyFont="1" applyFill="1" applyBorder="1" applyAlignment="1">
      <alignment horizontal="center" vertical="center"/>
    </xf>
    <xf numFmtId="0" fontId="10" fillId="0" borderId="1" xfId="22" applyFont="1" applyFill="1" applyBorder="1" applyAlignment="1" applyProtection="1">
      <alignment horizontal="center" vertical="center" shrinkToFit="1"/>
    </xf>
    <xf numFmtId="178" fontId="10" fillId="0" borderId="1" xfId="39" applyNumberFormat="1" applyFont="1" applyFill="1" applyBorder="1" applyAlignment="1">
      <alignment horizontal="center" vertical="center" shrinkToFit="1"/>
    </xf>
    <xf numFmtId="178" fontId="10" fillId="0" borderId="1" xfId="19" applyNumberFormat="1" applyFont="1" applyFill="1" applyBorder="1" applyAlignment="1">
      <alignment horizontal="center" vertical="center" shrinkToFit="1"/>
    </xf>
    <xf numFmtId="0" fontId="10" fillId="0" borderId="1" xfId="19" applyNumberFormat="1" applyFont="1" applyFill="1" applyBorder="1" applyAlignment="1">
      <alignment horizontal="center" vertical="center" shrinkToFit="1"/>
    </xf>
    <xf numFmtId="0" fontId="10" fillId="0" borderId="1" xfId="1" applyNumberFormat="1" applyFont="1" applyFill="1" applyBorder="1" applyAlignment="1">
      <alignment horizontal="center" vertical="center" shrinkToFit="1"/>
    </xf>
    <xf numFmtId="178" fontId="10" fillId="0" borderId="1" xfId="1" applyNumberFormat="1" applyFont="1" applyFill="1" applyBorder="1" applyAlignment="1">
      <alignment horizontal="center" vertical="center" shrinkToFit="1"/>
    </xf>
    <xf numFmtId="0" fontId="10" fillId="0" borderId="1" xfId="1" applyNumberFormat="1" applyFont="1" applyFill="1" applyBorder="1" applyAlignment="1">
      <alignment horizontal="center" vertical="center" wrapText="1" shrinkToFit="1"/>
    </xf>
    <xf numFmtId="0" fontId="10" fillId="0" borderId="1" xfId="20" applyNumberFormat="1" applyFont="1" applyFill="1" applyBorder="1" applyAlignment="1">
      <alignment horizontal="center" vertical="center" shrinkToFit="1"/>
    </xf>
    <xf numFmtId="178" fontId="10" fillId="0" borderId="1" xfId="20" applyNumberFormat="1" applyFont="1" applyFill="1" applyBorder="1" applyAlignment="1">
      <alignment horizontal="center" vertical="center" shrinkToFit="1"/>
    </xf>
    <xf numFmtId="3" fontId="10" fillId="0" borderId="1" xfId="19" applyNumberFormat="1" applyFont="1" applyFill="1" applyBorder="1" applyAlignment="1">
      <alignment horizontal="center" vertical="center" shrinkToFit="1"/>
    </xf>
    <xf numFmtId="0" fontId="10" fillId="0" borderId="1" xfId="19" applyFont="1" applyFill="1" applyBorder="1" applyAlignment="1">
      <alignment horizontal="center" vertical="center" wrapText="1" shrinkToFit="1"/>
    </xf>
    <xf numFmtId="37" fontId="10" fillId="0" borderId="1" xfId="29" applyNumberFormat="1" applyFont="1" applyFill="1" applyBorder="1" applyAlignment="1">
      <alignment horizontal="center" vertical="center" wrapText="1"/>
    </xf>
    <xf numFmtId="178" fontId="10" fillId="0" borderId="1" xfId="62" applyNumberFormat="1" applyFont="1" applyFill="1" applyBorder="1" applyAlignment="1">
      <alignment horizontal="right" vertical="center"/>
    </xf>
    <xf numFmtId="0" fontId="10" fillId="0" borderId="1" xfId="3" applyNumberFormat="1" applyFont="1" applyFill="1" applyBorder="1" applyAlignment="1">
      <alignment horizontal="center" vertical="center"/>
    </xf>
    <xf numFmtId="0" fontId="10" fillId="0" borderId="1" xfId="39" applyNumberFormat="1" applyFont="1" applyFill="1" applyBorder="1" applyAlignment="1">
      <alignment horizontal="center" vertical="center" wrapText="1"/>
    </xf>
    <xf numFmtId="41" fontId="10" fillId="0" borderId="1" xfId="63" applyFont="1" applyFill="1" applyBorder="1" applyAlignment="1">
      <alignment horizontal="center" vertical="center"/>
    </xf>
    <xf numFmtId="178" fontId="10" fillId="0" borderId="1" xfId="63" applyNumberFormat="1" applyFont="1" applyFill="1" applyBorder="1" applyAlignment="1">
      <alignment horizontal="right" vertical="center"/>
    </xf>
    <xf numFmtId="0" fontId="10" fillId="0" borderId="1" xfId="39" applyNumberFormat="1" applyFont="1" applyFill="1" applyBorder="1" applyAlignment="1">
      <alignment horizontal="center" vertical="center" wrapText="1" shrinkToFit="1"/>
    </xf>
    <xf numFmtId="41" fontId="10" fillId="0" borderId="1" xfId="39" applyFont="1" applyFill="1" applyBorder="1" applyAlignment="1">
      <alignment horizontal="center" vertical="center"/>
    </xf>
    <xf numFmtId="0" fontId="10" fillId="0" borderId="1" xfId="18" applyNumberFormat="1" applyFont="1" applyFill="1" applyBorder="1" applyAlignment="1" applyProtection="1">
      <alignment horizontal="center" vertical="center" wrapText="1"/>
    </xf>
    <xf numFmtId="178" fontId="10" fillId="0" borderId="1" xfId="3" applyNumberFormat="1" applyFont="1" applyFill="1" applyBorder="1" applyAlignment="1">
      <alignment horizontal="center" vertical="center"/>
    </xf>
    <xf numFmtId="41" fontId="10" fillId="0" borderId="1" xfId="64" applyFont="1" applyFill="1" applyBorder="1" applyAlignment="1">
      <alignment horizontal="center" vertical="center"/>
    </xf>
    <xf numFmtId="178" fontId="10" fillId="0" borderId="1" xfId="64" applyNumberFormat="1" applyFont="1" applyFill="1" applyBorder="1" applyAlignment="1">
      <alignment horizontal="right" vertical="center"/>
    </xf>
    <xf numFmtId="0" fontId="14" fillId="0" borderId="0" xfId="0" applyFont="1">
      <alignment vertical="center"/>
    </xf>
    <xf numFmtId="0" fontId="14" fillId="0" borderId="0" xfId="0" applyFont="1" applyBorder="1">
      <alignment vertical="center"/>
    </xf>
    <xf numFmtId="176" fontId="10" fillId="0" borderId="1" xfId="40" applyNumberFormat="1" applyFont="1" applyFill="1" applyBorder="1" applyAlignment="1">
      <alignment horizontal="center" vertical="center" wrapText="1"/>
    </xf>
    <xf numFmtId="178" fontId="10" fillId="0" borderId="1" xfId="65" applyNumberFormat="1" applyFont="1" applyFill="1" applyBorder="1" applyAlignment="1">
      <alignment horizontal="right" vertical="center" wrapText="1"/>
    </xf>
    <xf numFmtId="38" fontId="10" fillId="0" borderId="1" xfId="22" applyNumberFormat="1" applyFont="1" applyFill="1" applyBorder="1" applyAlignment="1" applyProtection="1">
      <alignment horizontal="center" vertical="center"/>
    </xf>
    <xf numFmtId="178" fontId="10" fillId="0" borderId="1" xfId="65" applyNumberFormat="1" applyFont="1" applyFill="1" applyBorder="1" applyAlignment="1">
      <alignment horizontal="right" vertical="center"/>
    </xf>
    <xf numFmtId="178" fontId="10" fillId="0" borderId="1" xfId="65" applyNumberFormat="1" applyFont="1" applyFill="1" applyBorder="1" applyAlignment="1">
      <alignment horizontal="center" vertical="center" wrapText="1"/>
    </xf>
    <xf numFmtId="0" fontId="10" fillId="0" borderId="1" xfId="65" applyNumberFormat="1" applyFont="1" applyFill="1" applyBorder="1" applyAlignment="1">
      <alignment horizontal="center" vertical="center" wrapText="1"/>
    </xf>
    <xf numFmtId="0" fontId="10" fillId="0" borderId="1" xfId="66" applyNumberFormat="1" applyFont="1" applyFill="1" applyBorder="1" applyAlignment="1">
      <alignment horizontal="center" vertical="center" wrapText="1"/>
    </xf>
    <xf numFmtId="178" fontId="10" fillId="0" borderId="1" xfId="65" applyNumberFormat="1" applyFont="1" applyFill="1" applyBorder="1" applyAlignment="1">
      <alignment horizontal="center" vertical="center"/>
    </xf>
    <xf numFmtId="41" fontId="10" fillId="0" borderId="1" xfId="66" applyFont="1" applyFill="1" applyBorder="1" applyAlignment="1">
      <alignment horizontal="center" vertical="center"/>
    </xf>
    <xf numFmtId="41" fontId="10" fillId="0" borderId="1" xfId="66" applyFont="1" applyFill="1" applyBorder="1" applyAlignment="1">
      <alignment horizontal="center" vertical="center" wrapText="1"/>
    </xf>
    <xf numFmtId="178" fontId="10" fillId="0" borderId="1" xfId="56" applyNumberFormat="1" applyFont="1" applyFill="1" applyBorder="1" applyAlignment="1">
      <alignment horizontal="center" vertical="center"/>
    </xf>
    <xf numFmtId="0" fontId="10" fillId="0" borderId="1" xfId="56" applyNumberFormat="1" applyFont="1" applyFill="1" applyBorder="1" applyAlignment="1">
      <alignment horizontal="center" vertical="center" wrapText="1"/>
    </xf>
    <xf numFmtId="0" fontId="10" fillId="0" borderId="1" xfId="56"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0" fontId="10" fillId="0" borderId="1" xfId="29" applyNumberFormat="1" applyFont="1" applyFill="1" applyBorder="1" applyAlignment="1">
      <alignment horizontal="center" vertical="center" shrinkToFit="1"/>
    </xf>
    <xf numFmtId="0" fontId="10" fillId="0" borderId="1" xfId="29" applyFont="1" applyFill="1" applyBorder="1" applyAlignment="1">
      <alignment horizontal="left" vertical="center" shrinkToFit="1"/>
    </xf>
    <xf numFmtId="0" fontId="10" fillId="0" borderId="1" xfId="29" applyFont="1" applyFill="1" applyBorder="1" applyAlignment="1">
      <alignment horizontal="center" vertical="center" shrinkToFit="1"/>
    </xf>
    <xf numFmtId="178" fontId="10" fillId="0" borderId="1" xfId="67" applyNumberFormat="1" applyFont="1" applyFill="1" applyBorder="1" applyAlignment="1">
      <alignment horizontal="right" vertical="center"/>
    </xf>
    <xf numFmtId="178" fontId="10" fillId="0" borderId="1" xfId="67" applyNumberFormat="1" applyFont="1" applyFill="1" applyBorder="1" applyAlignment="1">
      <alignment horizontal="right" vertical="center" wrapText="1"/>
    </xf>
    <xf numFmtId="178" fontId="10" fillId="0" borderId="1" xfId="67" applyNumberFormat="1" applyFont="1" applyFill="1" applyBorder="1" applyAlignment="1">
      <alignment horizontal="center" vertical="center" wrapText="1"/>
    </xf>
    <xf numFmtId="0" fontId="10" fillId="0" borderId="1" xfId="67" applyNumberFormat="1" applyFont="1" applyFill="1" applyBorder="1" applyAlignment="1">
      <alignment horizontal="center" vertical="center" wrapText="1"/>
    </xf>
    <xf numFmtId="0" fontId="10" fillId="0" borderId="1" xfId="68" applyNumberFormat="1" applyFont="1" applyFill="1" applyBorder="1" applyAlignment="1">
      <alignment horizontal="center" vertical="center" wrapText="1"/>
    </xf>
    <xf numFmtId="178" fontId="10" fillId="0" borderId="1" xfId="67" applyNumberFormat="1" applyFont="1" applyFill="1" applyBorder="1" applyAlignment="1">
      <alignment horizontal="center" vertical="center"/>
    </xf>
    <xf numFmtId="41" fontId="10" fillId="0" borderId="1" xfId="68" applyFont="1" applyFill="1" applyBorder="1" applyAlignment="1">
      <alignment horizontal="center" vertical="center"/>
    </xf>
    <xf numFmtId="41" fontId="10" fillId="0" borderId="1" xfId="68" applyFont="1" applyFill="1" applyBorder="1" applyAlignment="1">
      <alignment horizontal="center" vertical="center" wrapText="1"/>
    </xf>
    <xf numFmtId="0" fontId="10" fillId="0" borderId="1" xfId="22" applyNumberFormat="1" applyFont="1" applyFill="1" applyBorder="1" applyAlignment="1" applyProtection="1">
      <alignment horizontal="center" vertical="center" wrapText="1"/>
    </xf>
    <xf numFmtId="37" fontId="10" fillId="0" borderId="1" xfId="29" applyNumberFormat="1" applyFont="1" applyFill="1" applyBorder="1" applyAlignment="1">
      <alignment horizontal="center" vertical="center" shrinkToFit="1"/>
    </xf>
    <xf numFmtId="178" fontId="10" fillId="0" borderId="1" xfId="29" applyNumberFormat="1" applyFont="1" applyFill="1" applyBorder="1" applyAlignment="1">
      <alignment horizontal="right" vertical="center" shrinkToFit="1"/>
    </xf>
    <xf numFmtId="0" fontId="10" fillId="0" borderId="1" xfId="29" applyFont="1" applyFill="1" applyBorder="1" applyAlignment="1">
      <alignment horizontal="center" vertical="center" wrapText="1" shrinkToFit="1"/>
    </xf>
    <xf numFmtId="0" fontId="10" fillId="0" borderId="1" xfId="29" applyNumberFormat="1" applyFont="1" applyFill="1" applyBorder="1" applyAlignment="1">
      <alignment horizontal="center" vertical="center" wrapText="1" shrinkToFit="1"/>
    </xf>
    <xf numFmtId="178" fontId="10" fillId="0" borderId="1" xfId="56" applyNumberFormat="1" applyFont="1" applyFill="1" applyBorder="1" applyAlignment="1">
      <alignment horizontal="center" vertical="center" wrapText="1"/>
    </xf>
    <xf numFmtId="41" fontId="10" fillId="0" borderId="1" xfId="43" applyFont="1" applyFill="1" applyBorder="1" applyAlignment="1">
      <alignment horizontal="center" vertical="center"/>
    </xf>
    <xf numFmtId="41" fontId="10" fillId="0" borderId="1" xfId="43" applyFont="1" applyFill="1" applyBorder="1" applyAlignment="1">
      <alignment horizontal="center" vertical="center" wrapText="1"/>
    </xf>
    <xf numFmtId="49" fontId="10" fillId="0" borderId="1" xfId="28" applyNumberFormat="1" applyFont="1" applyFill="1" applyBorder="1" applyAlignment="1">
      <alignment horizontal="center" vertical="center" wrapText="1"/>
    </xf>
    <xf numFmtId="178" fontId="10" fillId="0" borderId="1" xfId="22" applyNumberFormat="1" applyFont="1" applyFill="1" applyBorder="1" applyAlignment="1" applyProtection="1">
      <alignment horizontal="right" vertical="center" wrapText="1"/>
    </xf>
    <xf numFmtId="9" fontId="10" fillId="0" borderId="1" xfId="65" applyNumberFormat="1" applyFont="1" applyFill="1" applyBorder="1" applyAlignment="1">
      <alignment horizontal="center" vertical="center" wrapText="1"/>
    </xf>
    <xf numFmtId="0" fontId="10" fillId="0" borderId="1" xfId="22" applyNumberFormat="1" applyFont="1" applyFill="1" applyBorder="1" applyAlignment="1" applyProtection="1">
      <alignment horizontal="center" vertical="center"/>
    </xf>
    <xf numFmtId="178" fontId="32" fillId="0" borderId="1" xfId="19" applyNumberFormat="1" applyFont="1" applyFill="1" applyBorder="1" applyAlignment="1">
      <alignment horizontal="right" vertical="center"/>
    </xf>
    <xf numFmtId="0" fontId="10" fillId="0" borderId="1" xfId="38" applyNumberFormat="1" applyFont="1" applyFill="1" applyBorder="1" applyAlignment="1">
      <alignment horizontal="center" vertical="center" wrapText="1"/>
    </xf>
    <xf numFmtId="1" fontId="10" fillId="0" borderId="1" xfId="23"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178" fontId="10" fillId="0" borderId="1" xfId="30" applyNumberFormat="1" applyFont="1" applyFill="1" applyBorder="1" applyAlignment="1" applyProtection="1">
      <alignment horizontal="right" vertical="center"/>
    </xf>
    <xf numFmtId="0" fontId="10" fillId="0" borderId="1" xfId="59" applyNumberFormat="1" applyFont="1" applyFill="1" applyBorder="1" applyAlignment="1">
      <alignment horizontal="center" vertical="center" wrapText="1"/>
    </xf>
    <xf numFmtId="41" fontId="10" fillId="0" borderId="1" xfId="59" applyFont="1" applyFill="1" applyBorder="1" applyAlignment="1">
      <alignment horizontal="center" vertical="center"/>
    </xf>
    <xf numFmtId="41" fontId="10" fillId="0" borderId="1" xfId="59" applyFont="1" applyFill="1" applyBorder="1" applyAlignment="1">
      <alignment horizontal="center" vertical="center" wrapText="1"/>
    </xf>
    <xf numFmtId="0" fontId="10" fillId="0" borderId="1" xfId="69" applyNumberFormat="1" applyFont="1" applyFill="1" applyBorder="1" applyAlignment="1">
      <alignment horizontal="center" vertical="center" wrapText="1"/>
    </xf>
    <xf numFmtId="0" fontId="10" fillId="0" borderId="1" xfId="70" applyNumberFormat="1" applyFont="1" applyFill="1" applyBorder="1" applyAlignment="1">
      <alignment horizontal="center" vertical="center" wrapText="1"/>
    </xf>
    <xf numFmtId="0" fontId="10" fillId="0" borderId="1" xfId="70" applyNumberFormat="1" applyFont="1" applyFill="1" applyBorder="1" applyAlignment="1">
      <alignment horizontal="center" vertical="center"/>
    </xf>
    <xf numFmtId="0" fontId="10" fillId="0" borderId="1" xfId="70" applyNumberFormat="1" applyFont="1" applyFill="1" applyBorder="1" applyAlignment="1">
      <alignment horizontal="left" vertical="center"/>
    </xf>
    <xf numFmtId="176" fontId="10" fillId="0" borderId="1" xfId="70" applyNumberFormat="1" applyFont="1" applyFill="1" applyBorder="1" applyAlignment="1">
      <alignment horizontal="center" vertical="center"/>
    </xf>
    <xf numFmtId="41" fontId="10" fillId="0" borderId="1" xfId="19" applyNumberFormat="1" applyFont="1" applyFill="1" applyBorder="1" applyAlignment="1">
      <alignment horizontal="center" vertical="center" wrapText="1"/>
    </xf>
    <xf numFmtId="0" fontId="10" fillId="0" borderId="1" xfId="21" quotePrefix="1" applyFont="1" applyFill="1" applyBorder="1" applyAlignment="1">
      <alignment horizontal="center" vertical="center"/>
    </xf>
    <xf numFmtId="0" fontId="10" fillId="0" borderId="1" xfId="21" quotePrefix="1" applyNumberFormat="1" applyFont="1" applyFill="1" applyBorder="1" applyAlignment="1">
      <alignment horizontal="center" vertical="center" wrapText="1"/>
    </xf>
    <xf numFmtId="0" fontId="10" fillId="0" borderId="1" xfId="22" quotePrefix="1" applyFont="1" applyFill="1" applyBorder="1" applyAlignment="1" applyProtection="1">
      <alignment horizontal="center" vertical="center"/>
    </xf>
    <xf numFmtId="0" fontId="10" fillId="0" borderId="1" xfId="41" quotePrefix="1" applyNumberFormat="1" applyFont="1" applyFill="1" applyBorder="1" applyAlignment="1">
      <alignment horizontal="center" vertical="center" wrapText="1"/>
    </xf>
    <xf numFmtId="41" fontId="10" fillId="0" borderId="1" xfId="1" quotePrefix="1" applyFont="1" applyFill="1" applyBorder="1" applyAlignment="1">
      <alignment horizontal="right" vertical="center" wrapText="1"/>
    </xf>
    <xf numFmtId="178" fontId="10" fillId="0" borderId="1" xfId="65" quotePrefix="1" applyNumberFormat="1" applyFont="1" applyFill="1" applyBorder="1" applyAlignment="1">
      <alignment horizontal="right" vertical="center" wrapText="1"/>
    </xf>
    <xf numFmtId="41" fontId="10" fillId="0" borderId="1" xfId="65" applyFont="1" applyFill="1" applyBorder="1" applyAlignment="1">
      <alignment horizontal="center" vertical="center" wrapText="1"/>
    </xf>
    <xf numFmtId="178" fontId="10" fillId="0" borderId="1" xfId="23" applyNumberFormat="1" applyFont="1" applyFill="1" applyBorder="1" applyAlignment="1">
      <alignment horizontal="center" vertical="center"/>
    </xf>
    <xf numFmtId="178" fontId="10" fillId="0" borderId="1" xfId="0" applyNumberFormat="1" applyFont="1" applyFill="1" applyBorder="1" applyAlignment="1" applyProtection="1">
      <alignment horizontal="right" vertical="center"/>
    </xf>
    <xf numFmtId="176" fontId="10" fillId="0" borderId="1" xfId="3" applyNumberFormat="1" applyFont="1" applyFill="1" applyBorder="1" applyAlignment="1">
      <alignment horizontal="center" vertical="center" wrapText="1"/>
    </xf>
    <xf numFmtId="41" fontId="10" fillId="0" borderId="1" xfId="1" applyFont="1" applyFill="1" applyBorder="1" applyAlignment="1" applyProtection="1">
      <alignment horizontal="right" vertical="center"/>
    </xf>
    <xf numFmtId="178" fontId="10" fillId="0" borderId="1" xfId="22" applyNumberFormat="1" applyFont="1" applyFill="1" applyBorder="1" applyAlignment="1" applyProtection="1">
      <alignment horizontal="right" vertical="center"/>
    </xf>
    <xf numFmtId="14" fontId="10" fillId="0" borderId="1" xfId="21" applyNumberFormat="1"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shrinkToFit="1"/>
    </xf>
    <xf numFmtId="0" fontId="10" fillId="0" borderId="1" xfId="65" applyNumberFormat="1" applyFont="1" applyFill="1" applyBorder="1" applyAlignment="1">
      <alignment horizontal="center" vertical="center"/>
    </xf>
    <xf numFmtId="0" fontId="10" fillId="0" borderId="1" xfId="23" quotePrefix="1" applyFont="1" applyFill="1" applyBorder="1" applyAlignment="1">
      <alignment horizontal="center" vertical="center" wrapText="1"/>
    </xf>
    <xf numFmtId="178" fontId="10" fillId="0" borderId="1" xfId="30" applyNumberFormat="1" applyFont="1" applyFill="1" applyBorder="1" applyAlignment="1" applyProtection="1">
      <alignment horizontal="center" vertical="center" wrapText="1"/>
    </xf>
    <xf numFmtId="41" fontId="10" fillId="0" borderId="1" xfId="71" applyNumberFormat="1" applyFont="1" applyFill="1" applyBorder="1" applyAlignment="1">
      <alignment horizontal="center" vertical="center"/>
    </xf>
    <xf numFmtId="178" fontId="10" fillId="0" borderId="1" xfId="71" applyNumberFormat="1" applyFont="1" applyFill="1" applyBorder="1" applyAlignment="1">
      <alignment horizontal="right" vertical="center"/>
    </xf>
    <xf numFmtId="178" fontId="10" fillId="0" borderId="1" xfId="71" applyNumberFormat="1" applyFont="1" applyFill="1" applyBorder="1" applyAlignment="1">
      <alignment horizontal="right" vertical="center" wrapText="1"/>
    </xf>
    <xf numFmtId="178" fontId="10" fillId="0" borderId="1" xfId="71" applyNumberFormat="1" applyFont="1" applyFill="1" applyBorder="1" applyAlignment="1">
      <alignment horizontal="center" vertical="center" wrapText="1"/>
    </xf>
    <xf numFmtId="41" fontId="10" fillId="0" borderId="1" xfId="71" applyNumberFormat="1" applyFont="1" applyFill="1" applyBorder="1" applyAlignment="1">
      <alignment horizontal="center" vertical="center" wrapText="1"/>
    </xf>
    <xf numFmtId="41" fontId="10" fillId="0" borderId="1" xfId="71" applyNumberFormat="1" applyFont="1" applyFill="1" applyBorder="1" applyAlignment="1">
      <alignment horizontal="right" vertical="center" wrapText="1"/>
    </xf>
    <xf numFmtId="178" fontId="10" fillId="0" borderId="1" xfId="30" applyNumberFormat="1" applyFont="1" applyFill="1" applyBorder="1" applyAlignment="1">
      <alignment horizontal="center" vertical="center" wrapText="1"/>
    </xf>
    <xf numFmtId="178" fontId="10" fillId="0" borderId="1" xfId="21" applyNumberFormat="1" applyFont="1" applyFill="1" applyBorder="1" applyAlignment="1">
      <alignment horizontal="center" vertical="center" wrapText="1" shrinkToFit="1"/>
    </xf>
    <xf numFmtId="0" fontId="10" fillId="0" borderId="1" xfId="21" applyFont="1" applyFill="1" applyBorder="1" applyAlignment="1">
      <alignment horizontal="center" vertical="center" wrapText="1" shrinkToFit="1"/>
    </xf>
    <xf numFmtId="179" fontId="10" fillId="0" borderId="1" xfId="21" applyNumberFormat="1" applyFont="1" applyFill="1" applyBorder="1" applyAlignment="1">
      <alignment horizontal="center" vertical="center"/>
    </xf>
    <xf numFmtId="49" fontId="10" fillId="0" borderId="1" xfId="33" applyNumberFormat="1" applyFont="1" applyFill="1" applyBorder="1" applyAlignment="1">
      <alignment horizontal="center" vertical="center" wrapText="1" shrinkToFit="1"/>
    </xf>
    <xf numFmtId="0" fontId="10" fillId="0" borderId="1" xfId="72" quotePrefix="1" applyNumberFormat="1" applyFont="1" applyFill="1" applyBorder="1" applyAlignment="1">
      <alignment horizontal="center" vertical="center"/>
    </xf>
    <xf numFmtId="0" fontId="10" fillId="0" borderId="1" xfId="72" applyNumberFormat="1" applyFont="1" applyFill="1" applyBorder="1" applyAlignment="1">
      <alignment horizontal="center" vertical="center"/>
    </xf>
    <xf numFmtId="0" fontId="10" fillId="0" borderId="1" xfId="73" applyFont="1" applyFill="1" applyBorder="1" applyAlignment="1" applyProtection="1">
      <alignment horizontal="center" vertical="center"/>
    </xf>
    <xf numFmtId="0" fontId="10" fillId="0" borderId="1" xfId="74" applyNumberFormat="1" applyFont="1" applyFill="1" applyBorder="1" applyAlignment="1">
      <alignment horizontal="center" vertical="center"/>
    </xf>
    <xf numFmtId="0" fontId="10" fillId="0" borderId="1" xfId="75" applyNumberFormat="1" applyFont="1" applyFill="1" applyBorder="1" applyAlignment="1">
      <alignment horizontal="center" vertical="center" wrapText="1"/>
    </xf>
    <xf numFmtId="0" fontId="10" fillId="0" borderId="0" xfId="19" applyFont="1" applyFill="1" applyBorder="1" applyAlignment="1">
      <alignment horizontal="center" vertical="center" wrapText="1"/>
    </xf>
    <xf numFmtId="0" fontId="10" fillId="0" borderId="1" xfId="18" applyFont="1" applyFill="1" applyBorder="1" applyAlignment="1" applyProtection="1">
      <alignment horizontal="center" vertical="center" wrapText="1" shrinkToFit="1"/>
    </xf>
    <xf numFmtId="0" fontId="10" fillId="0" borderId="1" xfId="76" applyFont="1" applyFill="1" applyBorder="1" applyAlignment="1" applyProtection="1">
      <alignment horizontal="center" vertical="center" wrapText="1" shrinkToFit="1"/>
    </xf>
    <xf numFmtId="0" fontId="10" fillId="0" borderId="1" xfId="18" applyNumberFormat="1" applyFont="1" applyFill="1" applyBorder="1" applyAlignment="1">
      <alignment horizontal="center" vertical="center" wrapText="1" shrinkToFit="1"/>
    </xf>
    <xf numFmtId="178" fontId="10" fillId="0" borderId="1" xfId="53" applyNumberFormat="1" applyFont="1" applyFill="1" applyBorder="1" applyAlignment="1">
      <alignment horizontal="right" vertical="center" wrapText="1"/>
    </xf>
    <xf numFmtId="0" fontId="10" fillId="0" borderId="1" xfId="77" applyNumberFormat="1" applyFont="1" applyFill="1" applyBorder="1" applyAlignment="1">
      <alignment horizontal="center" vertical="center" wrapText="1"/>
    </xf>
    <xf numFmtId="41" fontId="10" fillId="0" borderId="1" xfId="77" applyFont="1" applyFill="1" applyBorder="1" applyAlignment="1">
      <alignment horizontal="center" vertical="center"/>
    </xf>
    <xf numFmtId="41" fontId="10" fillId="0" borderId="1" xfId="77" applyFont="1" applyFill="1" applyBorder="1" applyAlignment="1">
      <alignment horizontal="center" vertical="center" wrapText="1"/>
    </xf>
    <xf numFmtId="178" fontId="10" fillId="0" borderId="1" xfId="29" applyNumberFormat="1" applyFont="1" applyFill="1" applyBorder="1" applyAlignment="1">
      <alignment horizontal="center" vertical="center"/>
    </xf>
    <xf numFmtId="41" fontId="10" fillId="0" borderId="1" xfId="1" applyFont="1" applyFill="1" applyBorder="1" applyAlignment="1" applyProtection="1">
      <alignment vertical="center"/>
    </xf>
    <xf numFmtId="178" fontId="10" fillId="0" borderId="0" xfId="1" applyNumberFormat="1" applyFont="1" applyFill="1" applyBorder="1" applyAlignment="1">
      <alignment horizontal="center" vertical="center"/>
    </xf>
    <xf numFmtId="0" fontId="10" fillId="0" borderId="0" xfId="0" applyFont="1" applyFill="1" applyBorder="1" applyAlignment="1">
      <alignment horizontal="right" vertical="center"/>
    </xf>
    <xf numFmtId="0" fontId="10" fillId="0" borderId="1" xfId="0" applyFont="1" applyFill="1" applyBorder="1" applyAlignment="1">
      <alignment vertical="center"/>
    </xf>
    <xf numFmtId="38" fontId="10" fillId="0" borderId="1" xfId="78" applyNumberFormat="1" applyFont="1" applyFill="1" applyBorder="1" applyAlignment="1">
      <alignment horizontal="center" vertical="center"/>
    </xf>
    <xf numFmtId="38" fontId="10" fillId="0" borderId="1" xfId="19" applyNumberFormat="1" applyFont="1" applyFill="1" applyBorder="1" applyAlignment="1">
      <alignment horizontal="center" vertical="center"/>
    </xf>
    <xf numFmtId="178" fontId="10" fillId="0" borderId="1" xfId="79" applyNumberFormat="1" applyFont="1" applyFill="1" applyBorder="1" applyAlignment="1">
      <alignment horizontal="right" vertical="center"/>
    </xf>
    <xf numFmtId="41" fontId="10" fillId="0" borderId="1" xfId="79" applyFont="1" applyFill="1" applyBorder="1" applyAlignment="1">
      <alignment horizontal="right" vertical="center" wrapText="1"/>
    </xf>
    <xf numFmtId="178" fontId="10" fillId="0" borderId="1" xfId="79" applyNumberFormat="1" applyFont="1" applyFill="1" applyBorder="1" applyAlignment="1">
      <alignment horizontal="center" vertical="center"/>
    </xf>
    <xf numFmtId="178" fontId="10" fillId="0" borderId="1" xfId="79" applyNumberFormat="1" applyFont="1" applyFill="1" applyBorder="1" applyAlignment="1">
      <alignment horizontal="center" vertical="center" wrapText="1"/>
    </xf>
    <xf numFmtId="41" fontId="10" fillId="0" borderId="1" xfId="79" applyFont="1" applyFill="1" applyBorder="1" applyAlignment="1">
      <alignment horizontal="center" vertical="center" wrapText="1"/>
    </xf>
    <xf numFmtId="0" fontId="10" fillId="0" borderId="1" xfId="79" applyNumberFormat="1" applyFont="1" applyFill="1" applyBorder="1" applyAlignment="1">
      <alignment horizontal="center" vertical="center"/>
    </xf>
    <xf numFmtId="0" fontId="10" fillId="0" borderId="1" xfId="79" applyNumberFormat="1" applyFont="1" applyFill="1" applyBorder="1" applyAlignment="1">
      <alignment horizontal="center" vertical="center" wrapText="1"/>
    </xf>
    <xf numFmtId="0" fontId="36" fillId="0" borderId="0" xfId="18" applyFont="1" applyFill="1" applyBorder="1" applyAlignment="1">
      <alignment horizontal="center" vertical="center"/>
    </xf>
    <xf numFmtId="0" fontId="10" fillId="7" borderId="1" xfId="20" applyNumberFormat="1" applyFont="1" applyFill="1" applyBorder="1" applyAlignment="1">
      <alignment horizontal="center" vertical="center"/>
    </xf>
    <xf numFmtId="41" fontId="10" fillId="0" borderId="1" xfId="19" applyNumberFormat="1" applyFont="1" applyFill="1" applyBorder="1" applyAlignment="1">
      <alignment horizontal="center" vertical="center"/>
    </xf>
    <xf numFmtId="178" fontId="10" fillId="0" borderId="1" xfId="80" applyNumberFormat="1" applyFont="1" applyFill="1" applyBorder="1" applyAlignment="1">
      <alignment horizontal="right" vertical="center" wrapText="1"/>
    </xf>
    <xf numFmtId="178" fontId="10" fillId="0" borderId="1" xfId="19" applyNumberFormat="1" applyFont="1" applyFill="1" applyBorder="1" applyAlignment="1">
      <alignment horizontal="center" vertical="center" wrapText="1" shrinkToFit="1"/>
    </xf>
    <xf numFmtId="179" fontId="10" fillId="0" borderId="1" xfId="23" applyNumberFormat="1" applyFont="1" applyFill="1" applyBorder="1" applyAlignment="1">
      <alignment horizontal="center" vertical="center" shrinkToFit="1"/>
    </xf>
    <xf numFmtId="179" fontId="10" fillId="0" borderId="1" xfId="23" applyNumberFormat="1" applyFont="1" applyFill="1" applyBorder="1" applyAlignment="1">
      <alignment horizontal="center" vertical="center"/>
    </xf>
    <xf numFmtId="178" fontId="10" fillId="0" borderId="1" xfId="29" applyNumberFormat="1" applyFont="1" applyFill="1" applyBorder="1" applyAlignment="1">
      <alignment horizontal="right" vertical="center" wrapText="1"/>
    </xf>
    <xf numFmtId="179" fontId="10" fillId="0" borderId="1" xfId="29" applyNumberFormat="1" applyFont="1" applyFill="1" applyBorder="1" applyAlignment="1">
      <alignment horizontal="center" vertical="center"/>
    </xf>
    <xf numFmtId="176" fontId="10" fillId="0" borderId="1" xfId="29" applyNumberFormat="1" applyFont="1" applyFill="1" applyBorder="1" applyAlignment="1">
      <alignment horizontal="center" vertical="center"/>
    </xf>
    <xf numFmtId="180" fontId="10" fillId="0" borderId="1" xfId="19" applyNumberFormat="1" applyFont="1" applyFill="1" applyBorder="1" applyAlignment="1">
      <alignment horizontal="center" vertical="center"/>
    </xf>
    <xf numFmtId="0" fontId="10" fillId="0" borderId="1" xfId="36" applyFont="1" applyFill="1" applyBorder="1" applyAlignment="1">
      <alignment horizontal="center" vertical="center"/>
    </xf>
    <xf numFmtId="14" fontId="10" fillId="0" borderId="0" xfId="0" applyNumberFormat="1" applyFont="1" applyFill="1" applyBorder="1" applyAlignment="1">
      <alignment vertical="center" wrapText="1"/>
    </xf>
    <xf numFmtId="41" fontId="10" fillId="0" borderId="1" xfId="9" applyFont="1" applyFill="1" applyBorder="1" applyAlignment="1">
      <alignment horizontal="center" vertical="center" shrinkToFit="1"/>
    </xf>
    <xf numFmtId="178" fontId="10" fillId="0" borderId="1" xfId="9" applyNumberFormat="1" applyFont="1" applyFill="1" applyBorder="1" applyAlignment="1">
      <alignment horizontal="right" vertical="center" shrinkToFit="1"/>
    </xf>
    <xf numFmtId="178" fontId="10" fillId="0" borderId="1" xfId="0" applyNumberFormat="1" applyFont="1" applyFill="1" applyBorder="1" applyAlignment="1">
      <alignment horizontal="right" vertical="center" shrinkToFit="1"/>
    </xf>
    <xf numFmtId="0" fontId="10" fillId="0" borderId="1" xfId="9" applyNumberFormat="1" applyFont="1" applyFill="1" applyBorder="1" applyAlignment="1">
      <alignment horizontal="center" vertical="center" shrinkToFit="1"/>
    </xf>
    <xf numFmtId="41" fontId="10" fillId="0" borderId="1" xfId="9" applyFont="1" applyFill="1" applyBorder="1" applyAlignment="1">
      <alignment horizontal="center" vertical="center" wrapText="1" shrinkToFit="1"/>
    </xf>
    <xf numFmtId="0" fontId="10" fillId="0" borderId="1" xfId="81" applyNumberFormat="1" applyFont="1" applyFill="1" applyBorder="1" applyAlignment="1">
      <alignment horizontal="center" vertical="center"/>
    </xf>
    <xf numFmtId="49" fontId="10" fillId="0" borderId="1" xfId="19" applyNumberFormat="1" applyFont="1" applyFill="1" applyBorder="1" applyAlignment="1">
      <alignment horizontal="center" vertical="center"/>
    </xf>
    <xf numFmtId="9" fontId="10" fillId="0" borderId="1" xfId="9" applyNumberFormat="1" applyFont="1" applyFill="1" applyBorder="1" applyAlignment="1">
      <alignment horizontal="center" vertical="center" wrapText="1"/>
    </xf>
    <xf numFmtId="178" fontId="10" fillId="0" borderId="1" xfId="9" applyNumberFormat="1" applyFont="1" applyFill="1" applyBorder="1" applyAlignment="1">
      <alignment horizontal="center" vertical="center" shrinkToFit="1"/>
    </xf>
    <xf numFmtId="0" fontId="10" fillId="0" borderId="1" xfId="0" quotePrefix="1" applyNumberFormat="1" applyFont="1" applyFill="1" applyBorder="1" applyAlignment="1">
      <alignment horizontal="center" vertical="center" shrinkToFit="1"/>
    </xf>
    <xf numFmtId="0" fontId="10" fillId="0" borderId="1" xfId="0" applyFont="1" applyFill="1" applyBorder="1" applyAlignment="1">
      <alignment horizontal="center" vertical="top" wrapText="1"/>
    </xf>
    <xf numFmtId="178" fontId="10" fillId="0" borderId="1" xfId="37" applyNumberFormat="1" applyFont="1" applyFill="1" applyBorder="1" applyAlignment="1">
      <alignment horizontal="right" vertical="center"/>
    </xf>
    <xf numFmtId="178" fontId="10" fillId="0" borderId="1" xfId="29" applyNumberFormat="1" applyFont="1" applyFill="1" applyBorder="1" applyAlignment="1">
      <alignment horizontal="center" vertical="center" wrapText="1"/>
    </xf>
    <xf numFmtId="0" fontId="37" fillId="7" borderId="1" xfId="19" applyFont="1" applyFill="1" applyBorder="1" applyAlignment="1">
      <alignment horizontal="left" vertical="center" wrapText="1"/>
    </xf>
    <xf numFmtId="41" fontId="10" fillId="0" borderId="1" xfId="82" applyFont="1" applyFill="1" applyBorder="1" applyAlignment="1">
      <alignment horizontal="center" vertical="center"/>
    </xf>
    <xf numFmtId="178" fontId="10" fillId="0" borderId="1" xfId="82" applyNumberFormat="1" applyFont="1" applyFill="1" applyBorder="1" applyAlignment="1">
      <alignment horizontal="right" vertical="center"/>
    </xf>
    <xf numFmtId="0" fontId="10" fillId="0" borderId="16" xfId="36" applyNumberFormat="1" applyFont="1" applyFill="1" applyBorder="1" applyAlignment="1">
      <alignment horizontal="center" vertical="center"/>
    </xf>
    <xf numFmtId="41" fontId="10" fillId="0" borderId="16" xfId="9" applyNumberFormat="1" applyFont="1" applyFill="1" applyBorder="1" applyAlignment="1">
      <alignment horizontal="center" vertical="center"/>
    </xf>
    <xf numFmtId="41" fontId="10" fillId="0" borderId="16" xfId="9" applyNumberFormat="1" applyFont="1" applyFill="1" applyBorder="1" applyAlignment="1">
      <alignment horizontal="center" vertical="center" wrapText="1"/>
    </xf>
    <xf numFmtId="41" fontId="10" fillId="0" borderId="16" xfId="1" applyFont="1" applyFill="1" applyBorder="1" applyAlignment="1">
      <alignment vertical="center"/>
    </xf>
    <xf numFmtId="178" fontId="10" fillId="0" borderId="16" xfId="33" applyNumberFormat="1" applyFont="1" applyFill="1" applyBorder="1" applyAlignment="1">
      <alignment horizontal="right" vertical="center" wrapText="1"/>
    </xf>
    <xf numFmtId="178" fontId="10" fillId="0" borderId="16" xfId="29" applyNumberFormat="1" applyFont="1" applyFill="1" applyBorder="1" applyAlignment="1">
      <alignment horizontal="right" vertical="center" wrapText="1"/>
    </xf>
    <xf numFmtId="178" fontId="10" fillId="0" borderId="1" xfId="36" applyNumberFormat="1" applyFont="1" applyFill="1" applyBorder="1" applyAlignment="1">
      <alignment horizontal="right" vertical="center"/>
    </xf>
    <xf numFmtId="178" fontId="10" fillId="0" borderId="1" xfId="36" applyNumberFormat="1" applyFont="1" applyFill="1" applyBorder="1" applyAlignment="1">
      <alignment horizontal="center" vertical="center"/>
    </xf>
    <xf numFmtId="0" fontId="10" fillId="0" borderId="0" xfId="36" applyNumberFormat="1" applyFont="1" applyFill="1" applyBorder="1" applyAlignment="1">
      <alignment horizontal="center" vertical="center"/>
    </xf>
    <xf numFmtId="0" fontId="11" fillId="0" borderId="0" xfId="36" applyNumberFormat="1" applyFont="1" applyFill="1" applyBorder="1">
      <alignment vertical="center"/>
    </xf>
    <xf numFmtId="0" fontId="10" fillId="0" borderId="1" xfId="38" applyFont="1" applyFill="1" applyBorder="1" applyAlignment="1">
      <alignment horizontal="center" vertical="center" wrapText="1" shrinkToFit="1"/>
    </xf>
    <xf numFmtId="0" fontId="38" fillId="0" borderId="0" xfId="0" applyNumberFormat="1" applyFont="1" applyFill="1" applyBorder="1">
      <alignment vertical="center"/>
    </xf>
    <xf numFmtId="41" fontId="10" fillId="0" borderId="1" xfId="9" applyFont="1" applyFill="1" applyBorder="1" applyAlignment="1">
      <alignment horizontal="right" vertical="center" wrapText="1"/>
    </xf>
    <xf numFmtId="0" fontId="10" fillId="0" borderId="1" xfId="0" applyNumberFormat="1" applyFont="1" applyFill="1" applyBorder="1" applyAlignment="1">
      <alignment horizontal="right" vertical="center"/>
    </xf>
    <xf numFmtId="179" fontId="10" fillId="0" borderId="1" xfId="83" applyNumberFormat="1" applyFont="1" applyFill="1" applyBorder="1" applyAlignment="1">
      <alignment horizontal="center" vertical="center"/>
    </xf>
    <xf numFmtId="41" fontId="10" fillId="0" borderId="1" xfId="9" applyFont="1" applyFill="1" applyBorder="1" applyAlignment="1">
      <alignment vertical="center"/>
    </xf>
    <xf numFmtId="178" fontId="10" fillId="0" borderId="1" xfId="9" applyNumberFormat="1" applyFont="1" applyFill="1" applyBorder="1" applyAlignment="1">
      <alignment horizontal="center" vertical="center" wrapText="1" shrinkToFit="1"/>
    </xf>
    <xf numFmtId="9" fontId="10" fillId="0" borderId="1" xfId="1" applyNumberFormat="1" applyFont="1" applyFill="1" applyBorder="1" applyAlignment="1">
      <alignment horizontal="center" vertical="center"/>
    </xf>
    <xf numFmtId="41" fontId="10" fillId="0" borderId="1" xfId="1" quotePrefix="1" applyFont="1" applyFill="1" applyBorder="1" applyAlignment="1">
      <alignment horizontal="center" vertical="center" wrapText="1"/>
    </xf>
    <xf numFmtId="0" fontId="10" fillId="0" borderId="1" xfId="61" applyNumberFormat="1" applyFont="1" applyFill="1" applyBorder="1" applyAlignment="1">
      <alignment horizontal="center" vertical="center"/>
    </xf>
    <xf numFmtId="183" fontId="10" fillId="0" borderId="1" xfId="0" applyNumberFormat="1" applyFont="1" applyFill="1" applyBorder="1" applyAlignment="1">
      <alignment horizontal="center" vertical="center"/>
    </xf>
    <xf numFmtId="0" fontId="10" fillId="0" borderId="1" xfId="23" applyFont="1" applyFill="1" applyBorder="1" applyAlignment="1">
      <alignment vertical="center" wrapText="1"/>
    </xf>
    <xf numFmtId="178" fontId="10" fillId="0" borderId="1" xfId="39"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176" fontId="10" fillId="0" borderId="1" xfId="39" applyNumberFormat="1" applyFont="1" applyFill="1" applyBorder="1" applyAlignment="1">
      <alignment horizontal="center" vertical="center" wrapText="1"/>
    </xf>
    <xf numFmtId="41" fontId="10" fillId="0" borderId="1" xfId="39" applyFont="1" applyFill="1" applyBorder="1" applyAlignment="1">
      <alignment horizontal="center" vertical="center" wrapText="1"/>
    </xf>
    <xf numFmtId="41" fontId="10" fillId="0" borderId="1" xfId="54" applyFont="1" applyFill="1" applyBorder="1" applyAlignment="1">
      <alignment horizontal="center" vertical="center" wrapText="1" shrinkToFit="1"/>
    </xf>
    <xf numFmtId="0" fontId="10" fillId="0" borderId="1" xfId="0" applyNumberFormat="1" applyFont="1" applyFill="1" applyBorder="1" applyAlignment="1">
      <alignment vertical="center"/>
    </xf>
    <xf numFmtId="0" fontId="10" fillId="0" borderId="1" xfId="7" applyFont="1" applyFill="1" applyBorder="1" applyAlignment="1">
      <alignment horizontal="center" vertical="center"/>
    </xf>
    <xf numFmtId="178" fontId="10" fillId="0" borderId="1" xfId="7" applyNumberFormat="1" applyFont="1" applyFill="1" applyBorder="1" applyAlignment="1">
      <alignment horizontal="right" vertical="center"/>
    </xf>
    <xf numFmtId="0" fontId="10" fillId="0" borderId="1" xfId="7" applyFont="1" applyFill="1" applyBorder="1" applyAlignment="1">
      <alignment horizontal="center" vertical="center" wrapText="1"/>
    </xf>
    <xf numFmtId="0" fontId="10" fillId="0" borderId="1" xfId="53" applyNumberFormat="1" applyFont="1" applyFill="1" applyBorder="1" applyAlignment="1">
      <alignment horizontal="center" vertical="center"/>
    </xf>
    <xf numFmtId="0" fontId="38" fillId="0" borderId="0" xfId="0" applyFont="1" applyFill="1" applyBorder="1">
      <alignment vertical="center"/>
    </xf>
    <xf numFmtId="0" fontId="39" fillId="0" borderId="1" xfId="0" applyFont="1" applyFill="1" applyBorder="1" applyAlignment="1">
      <alignment horizontal="center" vertical="center" wrapText="1" shrinkToFit="1"/>
    </xf>
    <xf numFmtId="0" fontId="32" fillId="0" borderId="1" xfId="0" applyNumberFormat="1" applyFont="1" applyFill="1" applyBorder="1" applyAlignment="1">
      <alignment horizontal="center" vertical="center" wrapText="1"/>
    </xf>
    <xf numFmtId="0" fontId="10" fillId="0" borderId="1" xfId="0" quotePrefix="1" applyNumberFormat="1" applyFont="1" applyFill="1" applyBorder="1" applyAlignment="1">
      <alignment horizontal="center" vertical="center"/>
    </xf>
    <xf numFmtId="0" fontId="10" fillId="0" borderId="1" xfId="84" applyFont="1" applyFill="1" applyBorder="1" applyAlignment="1">
      <alignment horizontal="center" vertical="center" wrapText="1"/>
    </xf>
    <xf numFmtId="41" fontId="10" fillId="0" borderId="1" xfId="53" applyFont="1" applyFill="1" applyBorder="1" applyAlignment="1">
      <alignment horizontal="center" vertical="center"/>
    </xf>
    <xf numFmtId="0" fontId="10" fillId="0" borderId="1" xfId="7" applyFont="1" applyFill="1" applyBorder="1" applyAlignment="1">
      <alignment horizontal="left" vertical="center"/>
    </xf>
    <xf numFmtId="0" fontId="10" fillId="0" borderId="1" xfId="84" applyFont="1" applyFill="1" applyBorder="1" applyAlignment="1">
      <alignment horizontal="center" vertical="center"/>
    </xf>
    <xf numFmtId="0" fontId="10" fillId="0" borderId="1" xfId="84" applyNumberFormat="1" applyFont="1" applyFill="1" applyBorder="1" applyAlignment="1">
      <alignment horizontal="center" vertical="center"/>
    </xf>
    <xf numFmtId="0" fontId="10" fillId="0" borderId="1" xfId="84" applyFont="1" applyFill="1" applyBorder="1" applyAlignment="1">
      <alignment horizontal="left" vertical="center"/>
    </xf>
    <xf numFmtId="41" fontId="10" fillId="0" borderId="1" xfId="9" quotePrefix="1" applyNumberFormat="1" applyFont="1" applyFill="1" applyBorder="1" applyAlignment="1">
      <alignment horizontal="right" vertical="center"/>
    </xf>
    <xf numFmtId="41" fontId="10" fillId="0" borderId="1" xfId="9" quotePrefix="1" applyNumberFormat="1" applyFont="1" applyFill="1" applyBorder="1" applyAlignment="1">
      <alignment vertical="center"/>
    </xf>
    <xf numFmtId="0" fontId="10" fillId="0" borderId="1" xfId="30" quotePrefix="1" applyNumberFormat="1" applyFont="1" applyFill="1" applyBorder="1" applyAlignment="1">
      <alignment horizontal="center" vertical="center" wrapText="1"/>
    </xf>
    <xf numFmtId="178" fontId="10" fillId="0" borderId="1" xfId="30" quotePrefix="1" applyNumberFormat="1" applyFont="1" applyFill="1" applyBorder="1" applyAlignment="1">
      <alignment horizontal="right" vertical="center"/>
    </xf>
    <xf numFmtId="176" fontId="10" fillId="0" borderId="1" xfId="0" applyNumberFormat="1" applyFont="1" applyFill="1" applyBorder="1" applyAlignment="1">
      <alignment horizontal="center" vertical="center" wrapText="1"/>
    </xf>
    <xf numFmtId="41" fontId="10" fillId="0" borderId="1" xfId="0" applyNumberFormat="1" applyFont="1" applyFill="1" applyBorder="1" applyAlignment="1">
      <alignment horizontal="center" vertical="center" wrapText="1"/>
    </xf>
    <xf numFmtId="178" fontId="10" fillId="0" borderId="1" xfId="19" applyNumberFormat="1" applyFont="1" applyFill="1" applyBorder="1" applyAlignment="1">
      <alignment horizontal="left" vertical="center" wrapText="1"/>
    </xf>
    <xf numFmtId="178" fontId="10" fillId="0" borderId="1" xfId="21" applyNumberFormat="1" applyFont="1" applyFill="1" applyBorder="1" applyAlignment="1">
      <alignment horizontal="center" vertical="center" wrapText="1"/>
    </xf>
    <xf numFmtId="0" fontId="10" fillId="0" borderId="1" xfId="39" applyNumberFormat="1" applyFont="1" applyFill="1" applyBorder="1" applyAlignment="1">
      <alignment horizontal="center" vertical="center"/>
    </xf>
    <xf numFmtId="178" fontId="10" fillId="0" borderId="0" xfId="0" applyNumberFormat="1" applyFont="1" applyFill="1" applyBorder="1" applyAlignment="1">
      <alignment horizontal="center" vertical="center" wrapText="1"/>
    </xf>
    <xf numFmtId="178" fontId="10" fillId="0" borderId="1" xfId="85" applyNumberFormat="1" applyFont="1" applyFill="1" applyBorder="1" applyAlignment="1">
      <alignment horizontal="right" vertical="center" wrapText="1"/>
    </xf>
    <xf numFmtId="178" fontId="10" fillId="0" borderId="1" xfId="85" applyNumberFormat="1" applyFont="1" applyFill="1" applyBorder="1" applyAlignment="1">
      <alignment horizontal="right" vertical="center"/>
    </xf>
    <xf numFmtId="178" fontId="10" fillId="0" borderId="1" xfId="85" applyNumberFormat="1" applyFont="1" applyFill="1" applyBorder="1" applyAlignment="1">
      <alignment horizontal="center" vertical="center" wrapText="1"/>
    </xf>
    <xf numFmtId="0" fontId="10" fillId="0" borderId="1" xfId="85" applyNumberFormat="1" applyFont="1" applyFill="1" applyBorder="1" applyAlignment="1">
      <alignment horizontal="center" vertical="center" wrapText="1"/>
    </xf>
    <xf numFmtId="0" fontId="10" fillId="0" borderId="1" xfId="86" applyNumberFormat="1" applyFont="1" applyFill="1" applyBorder="1" applyAlignment="1">
      <alignment horizontal="center" vertical="center" wrapText="1"/>
    </xf>
    <xf numFmtId="178" fontId="10" fillId="0" borderId="1" xfId="85" applyNumberFormat="1" applyFont="1" applyFill="1" applyBorder="1" applyAlignment="1">
      <alignment horizontal="center" vertical="center"/>
    </xf>
    <xf numFmtId="41" fontId="10" fillId="0" borderId="1" xfId="86" applyFont="1" applyFill="1" applyBorder="1" applyAlignment="1">
      <alignment horizontal="center" vertical="center"/>
    </xf>
    <xf numFmtId="41" fontId="10" fillId="0" borderId="1" xfId="86" applyFont="1" applyFill="1" applyBorder="1" applyAlignment="1">
      <alignment horizontal="center" vertical="center" wrapText="1"/>
    </xf>
    <xf numFmtId="0" fontId="10" fillId="0" borderId="1" xfId="28" applyNumberFormat="1" applyFont="1" applyFill="1" applyBorder="1" applyAlignment="1">
      <alignment horizontal="center" vertical="center"/>
    </xf>
    <xf numFmtId="41" fontId="10" fillId="0" borderId="1" xfId="40" applyFont="1" applyFill="1" applyBorder="1" applyAlignment="1">
      <alignment horizontal="center" vertical="center"/>
    </xf>
    <xf numFmtId="184" fontId="10" fillId="0" borderId="1" xfId="0" applyNumberFormat="1" applyFont="1" applyFill="1" applyBorder="1" applyAlignment="1">
      <alignment horizontal="center" vertical="center"/>
    </xf>
    <xf numFmtId="178" fontId="10" fillId="0" borderId="1" xfId="87" applyNumberFormat="1" applyFont="1" applyFill="1" applyBorder="1" applyAlignment="1">
      <alignment horizontal="right" vertical="center" wrapText="1"/>
    </xf>
    <xf numFmtId="178" fontId="10" fillId="0" borderId="1" xfId="87" applyNumberFormat="1" applyFont="1" applyFill="1" applyBorder="1" applyAlignment="1">
      <alignment horizontal="right" vertical="center"/>
    </xf>
    <xf numFmtId="178" fontId="10" fillId="0" borderId="1" xfId="87" applyNumberFormat="1" applyFont="1" applyFill="1" applyBorder="1" applyAlignment="1">
      <alignment horizontal="center" vertical="center" wrapText="1"/>
    </xf>
    <xf numFmtId="0" fontId="10" fillId="0" borderId="1" xfId="87" applyNumberFormat="1" applyFont="1" applyFill="1" applyBorder="1" applyAlignment="1">
      <alignment horizontal="center" vertical="center" wrapText="1"/>
    </xf>
    <xf numFmtId="178" fontId="10" fillId="0" borderId="1" xfId="87" applyNumberFormat="1" applyFont="1" applyFill="1" applyBorder="1" applyAlignment="1">
      <alignment horizontal="center" vertical="center"/>
    </xf>
    <xf numFmtId="0" fontId="10" fillId="0" borderId="1" xfId="36" applyFont="1" applyFill="1" applyBorder="1" applyAlignment="1">
      <alignment horizontal="center" vertical="center" wrapText="1"/>
    </xf>
    <xf numFmtId="178" fontId="10" fillId="0" borderId="1" xfId="25" applyNumberFormat="1" applyFont="1" applyFill="1" applyBorder="1" applyAlignment="1">
      <alignment horizontal="right" vertical="center"/>
    </xf>
    <xf numFmtId="178" fontId="10" fillId="0" borderId="1" xfId="25" applyNumberFormat="1" applyFont="1" applyFill="1" applyBorder="1" applyAlignment="1">
      <alignment horizontal="center" vertical="center"/>
    </xf>
    <xf numFmtId="9" fontId="10" fillId="0" borderId="1" xfId="25" applyNumberFormat="1" applyFont="1" applyFill="1" applyBorder="1" applyAlignment="1">
      <alignment horizontal="center" vertical="center"/>
    </xf>
    <xf numFmtId="41" fontId="10" fillId="0" borderId="1" xfId="25" applyFont="1" applyFill="1" applyBorder="1" applyAlignment="1">
      <alignment horizontal="center" vertical="center"/>
    </xf>
    <xf numFmtId="176" fontId="10" fillId="0" borderId="1" xfId="20" applyNumberFormat="1" applyFont="1" applyFill="1" applyBorder="1" applyAlignment="1">
      <alignment horizontal="center" vertical="center"/>
    </xf>
    <xf numFmtId="38" fontId="10" fillId="0" borderId="1" xfId="64" applyNumberFormat="1" applyFont="1" applyFill="1" applyBorder="1" applyAlignment="1">
      <alignment horizontal="right" vertical="center"/>
    </xf>
    <xf numFmtId="38" fontId="10" fillId="0" borderId="1" xfId="0" applyNumberFormat="1" applyFont="1" applyFill="1" applyBorder="1" applyAlignment="1">
      <alignment horizontal="center" vertical="center" wrapText="1"/>
    </xf>
    <xf numFmtId="37" fontId="10" fillId="0" borderId="1" xfId="0" applyNumberFormat="1" applyFont="1" applyFill="1" applyBorder="1" applyAlignment="1">
      <alignment horizontal="center" vertical="center" wrapText="1"/>
    </xf>
    <xf numFmtId="0" fontId="10" fillId="0" borderId="1" xfId="88" applyFont="1" applyFill="1" applyBorder="1" applyAlignment="1">
      <alignment horizontal="justify" vertical="center"/>
    </xf>
    <xf numFmtId="179" fontId="10" fillId="0" borderId="1" xfId="89" applyNumberFormat="1" applyFont="1" applyFill="1" applyBorder="1" applyAlignment="1">
      <alignment horizontal="center" vertical="center" wrapText="1"/>
    </xf>
    <xf numFmtId="0" fontId="10" fillId="0" borderId="1" xfId="3" applyNumberFormat="1" applyFont="1" applyFill="1" applyBorder="1" applyAlignment="1">
      <alignment horizontal="center" vertical="center" wrapText="1"/>
    </xf>
    <xf numFmtId="0" fontId="10" fillId="0" borderId="16" xfId="30" applyNumberFormat="1" applyFont="1" applyFill="1" applyBorder="1" applyAlignment="1">
      <alignment horizontal="center" vertical="center" wrapText="1"/>
    </xf>
    <xf numFmtId="179" fontId="10" fillId="0" borderId="16" xfId="30" applyNumberFormat="1" applyFont="1" applyFill="1" applyBorder="1" applyAlignment="1">
      <alignment horizontal="center" vertical="center" wrapText="1"/>
    </xf>
    <xf numFmtId="0" fontId="10" fillId="0" borderId="16" xfId="30" applyNumberFormat="1" applyFont="1" applyFill="1" applyBorder="1" applyAlignment="1">
      <alignment horizontal="left" vertical="center" wrapText="1"/>
    </xf>
    <xf numFmtId="0" fontId="10" fillId="0" borderId="16" xfId="30" applyNumberFormat="1" applyFont="1" applyFill="1" applyBorder="1" applyAlignment="1">
      <alignment horizontal="center" vertical="center"/>
    </xf>
    <xf numFmtId="178" fontId="10" fillId="0" borderId="16" xfId="30" applyNumberFormat="1" applyFont="1" applyFill="1" applyBorder="1" applyAlignment="1">
      <alignment horizontal="right" vertical="center"/>
    </xf>
    <xf numFmtId="179" fontId="10" fillId="0" borderId="16" xfId="30" applyNumberFormat="1" applyFont="1" applyFill="1" applyBorder="1" applyAlignment="1">
      <alignment horizontal="left" vertical="center" wrapText="1"/>
    </xf>
    <xf numFmtId="41" fontId="10" fillId="0" borderId="16" xfId="33" applyNumberFormat="1" applyFont="1" applyFill="1" applyBorder="1" applyAlignment="1">
      <alignment horizontal="center" vertical="center" wrapText="1"/>
    </xf>
    <xf numFmtId="0" fontId="10" fillId="7" borderId="1" xfId="0" applyFont="1" applyFill="1" applyBorder="1" applyAlignment="1">
      <alignment horizontal="center" vertical="center"/>
    </xf>
    <xf numFmtId="0" fontId="10" fillId="7" borderId="1" xfId="0" applyFont="1" applyFill="1" applyBorder="1" applyAlignment="1">
      <alignment horizontal="left" vertical="center"/>
    </xf>
    <xf numFmtId="0" fontId="10" fillId="7" borderId="1" xfId="0" applyFont="1" applyFill="1" applyBorder="1" applyAlignment="1">
      <alignment horizontal="center" vertical="center" wrapText="1"/>
    </xf>
    <xf numFmtId="41" fontId="14" fillId="0" borderId="0" xfId="1" applyFont="1" applyFill="1" applyBorder="1" applyAlignment="1">
      <alignment horizontal="center" vertical="center"/>
    </xf>
    <xf numFmtId="178" fontId="10" fillId="0" borderId="1" xfId="28" applyNumberFormat="1" applyFont="1" applyFill="1" applyBorder="1" applyAlignment="1">
      <alignment vertical="center" wrapText="1"/>
    </xf>
    <xf numFmtId="0" fontId="37" fillId="9" borderId="1" xfId="19" applyFont="1" applyFill="1" applyBorder="1" applyAlignment="1">
      <alignment horizontal="left" vertical="center" wrapText="1"/>
    </xf>
    <xf numFmtId="3" fontId="10" fillId="0" borderId="1" xfId="0" applyNumberFormat="1" applyFont="1" applyFill="1" applyBorder="1" applyAlignment="1">
      <alignment horizontal="center" vertical="center"/>
    </xf>
    <xf numFmtId="0" fontId="10" fillId="0" borderId="1" xfId="24" applyFont="1" applyFill="1" applyBorder="1" applyAlignment="1" applyProtection="1">
      <alignment horizontal="center" vertical="center" wrapText="1" shrinkToFit="1"/>
    </xf>
    <xf numFmtId="0" fontId="10" fillId="0" borderId="1" xfId="90" applyNumberFormat="1" applyFont="1" applyFill="1" applyBorder="1" applyAlignment="1">
      <alignment horizontal="center" vertical="center"/>
    </xf>
    <xf numFmtId="0" fontId="10" fillId="0" borderId="1" xfId="0" applyFont="1" applyFill="1" applyBorder="1" applyAlignment="1">
      <alignment vertical="center" shrinkToFit="1"/>
    </xf>
    <xf numFmtId="0" fontId="10" fillId="0" borderId="1" xfId="90" applyFont="1" applyFill="1" applyBorder="1" applyAlignment="1">
      <alignment horizontal="center" vertical="center"/>
    </xf>
    <xf numFmtId="0" fontId="10" fillId="0" borderId="1" xfId="90" applyFont="1" applyFill="1" applyBorder="1" applyAlignment="1">
      <alignment horizontal="center" vertical="center" wrapText="1"/>
    </xf>
    <xf numFmtId="178" fontId="10" fillId="0" borderId="1" xfId="90" applyNumberFormat="1" applyFont="1" applyFill="1" applyBorder="1" applyAlignment="1">
      <alignment horizontal="right" vertical="center"/>
    </xf>
    <xf numFmtId="179" fontId="10" fillId="0" borderId="1" xfId="19" quotePrefix="1" applyNumberFormat="1" applyFont="1" applyFill="1" applyBorder="1" applyAlignment="1">
      <alignment horizontal="center" vertical="center" wrapText="1"/>
    </xf>
    <xf numFmtId="179" fontId="10" fillId="0" borderId="1" xfId="19" quotePrefix="1" applyNumberFormat="1" applyFont="1" applyFill="1" applyBorder="1" applyAlignment="1">
      <alignment horizontal="center" vertical="center"/>
    </xf>
    <xf numFmtId="178" fontId="10" fillId="0" borderId="1" xfId="19" quotePrefix="1" applyNumberFormat="1" applyFont="1" applyFill="1" applyBorder="1" applyAlignment="1">
      <alignment horizontal="right" vertical="center" wrapText="1"/>
    </xf>
    <xf numFmtId="178" fontId="10" fillId="0" borderId="1" xfId="19" quotePrefix="1" applyNumberFormat="1" applyFont="1" applyFill="1" applyBorder="1" applyAlignment="1">
      <alignment horizontal="center" vertical="center"/>
    </xf>
    <xf numFmtId="0" fontId="10" fillId="0" borderId="1" xfId="90" applyFont="1" applyFill="1" applyBorder="1" applyAlignment="1">
      <alignment horizontal="left" vertical="center"/>
    </xf>
    <xf numFmtId="0" fontId="10" fillId="12" borderId="1" xfId="19" applyFont="1" applyFill="1" applyBorder="1" applyAlignment="1">
      <alignment horizontal="center" vertical="center" wrapText="1"/>
    </xf>
    <xf numFmtId="0" fontId="37" fillId="12" borderId="1" xfId="19" applyFont="1" applyFill="1" applyBorder="1" applyAlignment="1">
      <alignment horizontal="left" vertical="center" wrapText="1"/>
    </xf>
    <xf numFmtId="0" fontId="10" fillId="12" borderId="1" xfId="19" applyFont="1" applyFill="1" applyBorder="1" applyAlignment="1">
      <alignment horizontal="center" vertical="center"/>
    </xf>
    <xf numFmtId="0" fontId="10" fillId="12" borderId="1" xfId="21" applyFont="1" applyFill="1" applyBorder="1" applyAlignment="1">
      <alignment horizontal="center" vertical="center"/>
    </xf>
    <xf numFmtId="0" fontId="10" fillId="12" borderId="1" xfId="21" applyNumberFormat="1" applyFont="1" applyFill="1" applyBorder="1" applyAlignment="1">
      <alignment horizontal="center" vertical="center" wrapText="1"/>
    </xf>
    <xf numFmtId="0" fontId="10" fillId="12" borderId="1" xfId="50" applyNumberFormat="1" applyFont="1" applyFill="1" applyBorder="1" applyAlignment="1">
      <alignment horizontal="center" vertical="center" wrapText="1"/>
    </xf>
    <xf numFmtId="0" fontId="10" fillId="12" borderId="1" xfId="22" applyFont="1" applyFill="1" applyBorder="1" applyAlignment="1" applyProtection="1">
      <alignment horizontal="center" vertical="center"/>
    </xf>
    <xf numFmtId="41" fontId="10" fillId="12" borderId="1" xfId="1" applyFont="1" applyFill="1" applyBorder="1" applyAlignment="1">
      <alignment horizontal="right" vertical="center"/>
    </xf>
    <xf numFmtId="41" fontId="10" fillId="12" borderId="1" xfId="1" applyFont="1" applyFill="1" applyBorder="1" applyAlignment="1">
      <alignment vertical="center"/>
    </xf>
    <xf numFmtId="178" fontId="10" fillId="12" borderId="1" xfId="19" applyNumberFormat="1" applyFont="1" applyFill="1" applyBorder="1" applyAlignment="1">
      <alignment horizontal="center" vertical="center" wrapText="1"/>
    </xf>
    <xf numFmtId="182" fontId="10" fillId="12" borderId="1" xfId="19" applyNumberFormat="1" applyFont="1" applyFill="1" applyBorder="1" applyAlignment="1">
      <alignment horizontal="center" vertical="center"/>
    </xf>
    <xf numFmtId="178" fontId="10" fillId="12" borderId="1" xfId="1" applyNumberFormat="1" applyFont="1" applyFill="1" applyBorder="1" applyAlignment="1">
      <alignment horizontal="right" vertical="center"/>
    </xf>
    <xf numFmtId="178" fontId="10" fillId="12" borderId="1" xfId="19" applyNumberFormat="1" applyFont="1" applyFill="1" applyBorder="1" applyAlignment="1">
      <alignment horizontal="right" vertical="center"/>
    </xf>
    <xf numFmtId="0" fontId="10" fillId="12" borderId="1" xfId="20" applyNumberFormat="1" applyFont="1" applyFill="1" applyBorder="1" applyAlignment="1">
      <alignment horizontal="center" vertical="center" wrapText="1"/>
    </xf>
    <xf numFmtId="178" fontId="10" fillId="12" borderId="1" xfId="20" applyNumberFormat="1" applyFont="1" applyFill="1" applyBorder="1" applyAlignment="1">
      <alignment horizontal="right" vertical="center" wrapText="1"/>
    </xf>
    <xf numFmtId="178" fontId="10" fillId="12" borderId="1" xfId="0" applyNumberFormat="1" applyFont="1" applyFill="1" applyBorder="1" applyAlignment="1">
      <alignment horizontal="right" vertical="center"/>
    </xf>
    <xf numFmtId="178" fontId="10" fillId="12" borderId="1" xfId="19" applyNumberFormat="1" applyFont="1" applyFill="1" applyBorder="1" applyAlignment="1">
      <alignment horizontal="right" vertical="center" wrapText="1"/>
    </xf>
    <xf numFmtId="41" fontId="10" fillId="12" borderId="1" xfId="1" applyFont="1" applyFill="1" applyBorder="1" applyAlignment="1">
      <alignment horizontal="right" vertical="center" wrapText="1"/>
    </xf>
    <xf numFmtId="0" fontId="10" fillId="12" borderId="1" xfId="19" applyNumberFormat="1" applyFont="1" applyFill="1" applyBorder="1" applyAlignment="1">
      <alignment horizontal="center" vertical="center" wrapText="1"/>
    </xf>
    <xf numFmtId="178" fontId="10" fillId="12" borderId="1" xfId="1" applyNumberFormat="1" applyFont="1" applyFill="1" applyBorder="1" applyAlignment="1">
      <alignment horizontal="center" vertical="center"/>
    </xf>
    <xf numFmtId="178" fontId="10" fillId="12" borderId="1" xfId="1" applyNumberFormat="1" applyFont="1" applyFill="1" applyBorder="1" applyAlignment="1">
      <alignment horizontal="center" vertical="center" wrapText="1"/>
    </xf>
    <xf numFmtId="41" fontId="10" fillId="12" borderId="1" xfId="1" applyFont="1" applyFill="1" applyBorder="1" applyAlignment="1">
      <alignment horizontal="center" vertical="center" wrapText="1"/>
    </xf>
    <xf numFmtId="178" fontId="10" fillId="12" borderId="1" xfId="20" applyNumberFormat="1" applyFont="1" applyFill="1" applyBorder="1" applyAlignment="1">
      <alignment horizontal="center" vertical="center"/>
    </xf>
    <xf numFmtId="0" fontId="10" fillId="12" borderId="1" xfId="1" applyNumberFormat="1" applyFont="1" applyFill="1" applyBorder="1" applyAlignment="1">
      <alignment horizontal="center" vertical="center"/>
    </xf>
    <xf numFmtId="0" fontId="10" fillId="12" borderId="1" xfId="1" applyNumberFormat="1" applyFont="1" applyFill="1" applyBorder="1" applyAlignment="1">
      <alignment horizontal="center" vertical="center" wrapText="1"/>
    </xf>
    <xf numFmtId="0" fontId="10" fillId="12" borderId="1" xfId="19" applyNumberFormat="1" applyFont="1" applyFill="1" applyBorder="1" applyAlignment="1">
      <alignment horizontal="center" vertical="center"/>
    </xf>
    <xf numFmtId="179" fontId="11" fillId="0" borderId="1" xfId="19" applyNumberFormat="1" applyFont="1" applyFill="1" applyBorder="1" applyAlignment="1">
      <alignment horizontal="center" vertical="center" wrapText="1"/>
    </xf>
    <xf numFmtId="178" fontId="10" fillId="0" borderId="1" xfId="91" applyNumberFormat="1" applyFont="1" applyFill="1" applyBorder="1" applyAlignment="1" applyProtection="1">
      <alignment horizontal="center" vertical="center"/>
    </xf>
    <xf numFmtId="0" fontId="11" fillId="0" borderId="1" xfId="19" applyNumberFormat="1" applyFont="1" applyFill="1" applyBorder="1" applyAlignment="1">
      <alignment horizontal="center" vertical="center"/>
    </xf>
    <xf numFmtId="0" fontId="10" fillId="0" borderId="1" xfId="24" applyNumberFormat="1" applyFont="1" applyFill="1" applyBorder="1" applyAlignment="1" applyProtection="1">
      <alignment horizontal="center" vertical="center" wrapText="1"/>
    </xf>
    <xf numFmtId="179" fontId="11" fillId="0" borderId="1" xfId="30" applyNumberFormat="1" applyFont="1" applyFill="1" applyBorder="1" applyAlignment="1">
      <alignment horizontal="center" vertical="center" wrapText="1"/>
    </xf>
    <xf numFmtId="185" fontId="10" fillId="0" borderId="1" xfId="19" applyNumberFormat="1" applyFont="1" applyFill="1" applyBorder="1" applyAlignment="1">
      <alignment horizontal="center" vertical="center" wrapText="1"/>
    </xf>
    <xf numFmtId="0" fontId="11" fillId="0" borderId="1" xfId="0" applyFont="1" applyFill="1" applyBorder="1" applyAlignment="1">
      <alignment horizontal="center" vertical="center"/>
    </xf>
    <xf numFmtId="37" fontId="11" fillId="0" borderId="1" xfId="19" applyNumberFormat="1" applyFont="1" applyFill="1" applyBorder="1" applyAlignment="1">
      <alignment horizontal="center" vertical="center" wrapText="1"/>
    </xf>
    <xf numFmtId="0" fontId="10" fillId="0" borderId="1" xfId="19" applyFont="1" applyFill="1" applyBorder="1" applyAlignment="1">
      <alignment vertical="center" wrapText="1"/>
    </xf>
    <xf numFmtId="0" fontId="10" fillId="0" borderId="1" xfId="24" applyFont="1" applyFill="1" applyBorder="1" applyAlignment="1" applyProtection="1">
      <alignment horizontal="left" vertical="center" wrapText="1"/>
    </xf>
    <xf numFmtId="178" fontId="10" fillId="0" borderId="1" xfId="39" applyNumberFormat="1" applyFont="1" applyFill="1" applyBorder="1" applyAlignment="1">
      <alignment vertical="center"/>
    </xf>
    <xf numFmtId="176" fontId="10" fillId="0" borderId="1" xfId="19" applyNumberFormat="1" applyFont="1" applyFill="1" applyBorder="1" applyAlignment="1">
      <alignment horizontal="right" vertical="center" wrapText="1"/>
    </xf>
    <xf numFmtId="179" fontId="11" fillId="0" borderId="1" xfId="29" applyNumberFormat="1" applyFont="1" applyFill="1" applyBorder="1" applyAlignment="1">
      <alignment horizontal="center" vertical="center" wrapText="1"/>
    </xf>
    <xf numFmtId="179" fontId="10" fillId="0" borderId="1" xfId="19" applyNumberFormat="1" applyFont="1" applyFill="1" applyBorder="1" applyAlignment="1">
      <alignment vertical="center" wrapText="1"/>
    </xf>
    <xf numFmtId="178" fontId="10" fillId="0" borderId="1" xfId="27" applyNumberFormat="1" applyFont="1" applyFill="1" applyBorder="1" applyAlignment="1">
      <alignment horizontal="right" vertical="center" wrapText="1"/>
    </xf>
    <xf numFmtId="41" fontId="39" fillId="0" borderId="1" xfId="1" applyFont="1" applyFill="1" applyBorder="1" applyAlignment="1">
      <alignment horizontal="center" vertical="center"/>
    </xf>
    <xf numFmtId="178" fontId="10" fillId="0" borderId="1" xfId="1" applyNumberFormat="1" applyFont="1" applyFill="1" applyBorder="1" applyAlignment="1">
      <alignment horizontal="left" vertical="center" wrapText="1"/>
    </xf>
    <xf numFmtId="178" fontId="39" fillId="0" borderId="1" xfId="0" applyNumberFormat="1" applyFont="1" applyFill="1" applyBorder="1" applyAlignment="1">
      <alignment horizontal="right" vertical="center"/>
    </xf>
    <xf numFmtId="180" fontId="10" fillId="0" borderId="1" xfId="19" applyNumberFormat="1" applyFont="1" applyFill="1" applyBorder="1" applyAlignment="1">
      <alignment horizontal="left" vertical="center" wrapText="1"/>
    </xf>
    <xf numFmtId="180" fontId="10" fillId="0" borderId="1" xfId="21" applyNumberFormat="1" applyFont="1" applyFill="1" applyBorder="1" applyAlignment="1">
      <alignment horizontal="center" vertical="center"/>
    </xf>
    <xf numFmtId="180" fontId="10" fillId="0" borderId="1" xfId="21" applyNumberFormat="1" applyFont="1" applyFill="1" applyBorder="1" applyAlignment="1">
      <alignment horizontal="center" vertical="center" wrapText="1"/>
    </xf>
    <xf numFmtId="180" fontId="10" fillId="0" borderId="1" xfId="24" applyNumberFormat="1" applyFont="1" applyFill="1" applyBorder="1" applyAlignment="1" applyProtection="1">
      <alignment horizontal="center" vertical="center" wrapText="1"/>
    </xf>
    <xf numFmtId="180" fontId="10" fillId="0" borderId="1" xfId="22" applyNumberFormat="1" applyFont="1" applyFill="1" applyBorder="1" applyAlignment="1" applyProtection="1">
      <alignment horizontal="center" vertical="center"/>
    </xf>
    <xf numFmtId="180" fontId="10" fillId="0" borderId="1" xfId="0" applyNumberFormat="1" applyFont="1" applyFill="1" applyBorder="1" applyAlignment="1">
      <alignment horizontal="center" vertical="center" wrapText="1"/>
    </xf>
    <xf numFmtId="180" fontId="11" fillId="0" borderId="1" xfId="19" applyNumberFormat="1" applyFont="1" applyFill="1" applyBorder="1" applyAlignment="1">
      <alignment horizontal="center" vertical="center" wrapText="1"/>
    </xf>
    <xf numFmtId="180" fontId="10" fillId="0" borderId="1" xfId="20" applyNumberFormat="1" applyFont="1" applyFill="1" applyBorder="1" applyAlignment="1">
      <alignment horizontal="center" vertical="center"/>
    </xf>
    <xf numFmtId="180" fontId="10" fillId="0" borderId="1" xfId="20" applyNumberFormat="1" applyFont="1" applyFill="1" applyBorder="1" applyAlignment="1">
      <alignment horizontal="center" vertical="center" wrapText="1"/>
    </xf>
    <xf numFmtId="180" fontId="10" fillId="0" borderId="0" xfId="0" applyNumberFormat="1" applyFont="1" applyFill="1" applyBorder="1" applyAlignment="1">
      <alignment horizontal="center" vertical="center"/>
    </xf>
    <xf numFmtId="0" fontId="10" fillId="12" borderId="1" xfId="50" applyNumberFormat="1" applyFont="1" applyFill="1" applyBorder="1" applyAlignment="1">
      <alignment horizontal="center" vertical="center"/>
    </xf>
    <xf numFmtId="0" fontId="10" fillId="12" borderId="1" xfId="0" applyNumberFormat="1" applyFont="1" applyFill="1" applyBorder="1" applyAlignment="1">
      <alignment horizontal="center" vertical="center"/>
    </xf>
    <xf numFmtId="179" fontId="10" fillId="12" borderId="1" xfId="19" applyNumberFormat="1" applyFont="1" applyFill="1" applyBorder="1" applyAlignment="1">
      <alignment horizontal="center" vertical="center" wrapText="1"/>
    </xf>
    <xf numFmtId="179" fontId="10" fillId="9" borderId="1" xfId="19" applyNumberFormat="1" applyFont="1" applyFill="1" applyBorder="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center" vertical="center"/>
    </xf>
    <xf numFmtId="0" fontId="37" fillId="0" borderId="0" xfId="0" applyFont="1" applyAlignment="1">
      <alignment vertical="center"/>
    </xf>
    <xf numFmtId="0" fontId="10" fillId="0" borderId="0" xfId="0" applyFont="1">
      <alignment vertical="center"/>
    </xf>
    <xf numFmtId="41" fontId="10" fillId="0" borderId="0" xfId="1" applyFont="1" applyAlignment="1">
      <alignment horizontal="right" vertical="center"/>
    </xf>
    <xf numFmtId="41" fontId="10" fillId="0" borderId="0" xfId="1" applyFont="1" applyAlignment="1">
      <alignment vertical="center"/>
    </xf>
    <xf numFmtId="41" fontId="10" fillId="0" borderId="0" xfId="1" applyFont="1">
      <alignment vertical="center"/>
    </xf>
    <xf numFmtId="41" fontId="10" fillId="0" borderId="0" xfId="1" applyFont="1" applyAlignment="1">
      <alignment vertical="center" wrapText="1"/>
    </xf>
    <xf numFmtId="12" fontId="10" fillId="0" borderId="0" xfId="0" applyNumberFormat="1" applyFont="1">
      <alignment vertical="center"/>
    </xf>
    <xf numFmtId="0" fontId="21" fillId="0" borderId="0" xfId="23" applyFont="1" applyFill="1" applyBorder="1" applyAlignment="1">
      <alignment vertical="center"/>
    </xf>
    <xf numFmtId="0" fontId="12" fillId="0" borderId="0" xfId="23" applyFont="1" applyFill="1" applyBorder="1" applyAlignment="1">
      <alignment horizontal="center" vertical="center"/>
    </xf>
    <xf numFmtId="0" fontId="14" fillId="0" borderId="0" xfId="23" applyFont="1" applyFill="1" applyBorder="1" applyAlignment="1">
      <alignment vertical="center"/>
    </xf>
    <xf numFmtId="0" fontId="12" fillId="0" borderId="0" xfId="23" applyFont="1" applyFill="1" applyBorder="1" applyAlignment="1">
      <alignment vertical="center"/>
    </xf>
    <xf numFmtId="0" fontId="12" fillId="0" borderId="0" xfId="23" applyFont="1" applyFill="1" applyBorder="1" applyAlignment="1">
      <alignment vertical="center" wrapText="1"/>
    </xf>
    <xf numFmtId="0" fontId="22" fillId="0" borderId="0" xfId="23" applyFont="1" applyFill="1" applyBorder="1" applyAlignment="1">
      <alignment vertical="center" wrapText="1"/>
    </xf>
    <xf numFmtId="0" fontId="12" fillId="0" borderId="0" xfId="23" applyFont="1" applyFill="1" applyBorder="1" applyAlignment="1">
      <alignment horizontal="left" vertical="center"/>
    </xf>
    <xf numFmtId="0" fontId="14" fillId="0" borderId="6" xfId="23" applyFont="1" applyBorder="1" applyAlignment="1"/>
    <xf numFmtId="0" fontId="10" fillId="0" borderId="6" xfId="23" applyFont="1" applyBorder="1" applyAlignment="1">
      <alignment horizontal="center" vertical="center"/>
    </xf>
    <xf numFmtId="0" fontId="10" fillId="0" borderId="6" xfId="23" applyFont="1" applyBorder="1" applyAlignment="1">
      <alignment vertical="center"/>
    </xf>
    <xf numFmtId="0" fontId="10" fillId="0" borderId="6" xfId="23" applyFont="1" applyBorder="1" applyAlignment="1">
      <alignment horizontal="center" vertical="center" wrapText="1"/>
    </xf>
    <xf numFmtId="0" fontId="10" fillId="0" borderId="0" xfId="23" applyFont="1" applyBorder="1" applyAlignment="1">
      <alignment horizontal="center" vertical="center"/>
    </xf>
    <xf numFmtId="0" fontId="10" fillId="0" borderId="0" xfId="23" applyFont="1" applyBorder="1" applyAlignment="1">
      <alignment vertical="center"/>
    </xf>
    <xf numFmtId="12" fontId="10" fillId="0" borderId="0" xfId="23" applyNumberFormat="1" applyFont="1" applyBorder="1" applyAlignment="1">
      <alignment horizontal="center" vertical="center"/>
    </xf>
    <xf numFmtId="0" fontId="10" fillId="0" borderId="0" xfId="0" applyFont="1" applyBorder="1">
      <alignment vertical="center"/>
    </xf>
    <xf numFmtId="0" fontId="14" fillId="7" borderId="1" xfId="23" applyNumberFormat="1" applyFont="1" applyFill="1" applyBorder="1" applyAlignment="1">
      <alignment horizontal="center" vertical="center"/>
    </xf>
    <xf numFmtId="0" fontId="10" fillId="0" borderId="1" xfId="92" applyFont="1" applyFill="1" applyBorder="1" applyAlignment="1">
      <alignment horizontal="left" vertical="center" wrapText="1" shrinkToFit="1"/>
    </xf>
    <xf numFmtId="0" fontId="10" fillId="0" borderId="1" xfId="92" applyFont="1" applyFill="1" applyBorder="1" applyAlignment="1">
      <alignment horizontal="center" vertical="center" wrapText="1" shrinkToFit="1"/>
    </xf>
    <xf numFmtId="0" fontId="10" fillId="0" borderId="16" xfId="24" applyNumberFormat="1" applyFont="1" applyFill="1" applyBorder="1" applyAlignment="1" applyProtection="1">
      <alignment horizontal="center" vertical="center" wrapText="1"/>
    </xf>
    <xf numFmtId="3" fontId="10" fillId="0" borderId="16" xfId="34" applyNumberFormat="1" applyFont="1" applyFill="1" applyBorder="1" applyAlignment="1" applyProtection="1">
      <alignment horizontal="center" vertical="center"/>
    </xf>
    <xf numFmtId="178" fontId="10" fillId="0" borderId="1" xfId="54" applyNumberFormat="1" applyFont="1" applyFill="1" applyBorder="1" applyAlignment="1">
      <alignment horizontal="right" vertical="center"/>
    </xf>
    <xf numFmtId="37" fontId="10" fillId="0" borderId="1" xfId="23" applyNumberFormat="1" applyFont="1" applyFill="1" applyBorder="1" applyAlignment="1">
      <alignment horizontal="center" vertical="center"/>
    </xf>
    <xf numFmtId="0" fontId="10" fillId="0" borderId="16" xfId="23" applyNumberFormat="1" applyFont="1" applyFill="1" applyBorder="1" applyAlignment="1">
      <alignment horizontal="center" vertical="center" wrapText="1"/>
    </xf>
    <xf numFmtId="178" fontId="10" fillId="0" borderId="16" xfId="93" applyNumberFormat="1" applyFont="1" applyFill="1" applyBorder="1" applyAlignment="1">
      <alignment horizontal="right" vertical="center"/>
    </xf>
    <xf numFmtId="178" fontId="10" fillId="0" borderId="16" xfId="28" applyNumberFormat="1" applyFont="1" applyFill="1" applyBorder="1" applyAlignment="1">
      <alignment horizontal="right" vertical="center"/>
    </xf>
    <xf numFmtId="0" fontId="10" fillId="0" borderId="16" xfId="28" applyNumberFormat="1" applyFont="1" applyFill="1" applyBorder="1" applyAlignment="1">
      <alignment horizontal="center" vertical="center" wrapText="1"/>
    </xf>
    <xf numFmtId="41" fontId="10" fillId="0" borderId="16" xfId="94" applyNumberFormat="1" applyFont="1" applyFill="1" applyBorder="1" applyAlignment="1">
      <alignment horizontal="center" vertical="center" wrapText="1"/>
    </xf>
    <xf numFmtId="49" fontId="10" fillId="0" borderId="16" xfId="37" applyNumberFormat="1" applyFont="1" applyFill="1" applyBorder="1" applyAlignment="1">
      <alignment horizontal="center" vertical="center" wrapText="1"/>
    </xf>
    <xf numFmtId="0" fontId="10" fillId="0" borderId="16" xfId="23" applyNumberFormat="1" applyFont="1" applyFill="1" applyBorder="1" applyAlignment="1">
      <alignment horizontal="center" vertical="center"/>
    </xf>
    <xf numFmtId="178" fontId="10" fillId="0" borderId="1" xfId="78" applyNumberFormat="1" applyFont="1" applyFill="1" applyBorder="1" applyAlignment="1">
      <alignment horizontal="right" vertical="center"/>
    </xf>
    <xf numFmtId="41" fontId="10" fillId="0" borderId="16" xfId="37" applyNumberFormat="1" applyFont="1" applyFill="1" applyBorder="1" applyAlignment="1">
      <alignment horizontal="center" vertical="center" wrapText="1"/>
    </xf>
    <xf numFmtId="0" fontId="41" fillId="7" borderId="0" xfId="0" applyNumberFormat="1" applyFont="1" applyFill="1" applyBorder="1">
      <alignment vertical="center"/>
    </xf>
    <xf numFmtId="178" fontId="10" fillId="0" borderId="1" xfId="37" applyNumberFormat="1" applyFont="1" applyFill="1" applyBorder="1" applyAlignment="1">
      <alignment horizontal="center" vertical="center" wrapText="1"/>
    </xf>
    <xf numFmtId="0" fontId="10" fillId="0" borderId="0" xfId="0" applyFont="1" applyBorder="1" applyAlignment="1">
      <alignment horizontal="center" vertical="center"/>
    </xf>
    <xf numFmtId="178" fontId="10" fillId="0" borderId="1" xfId="52" applyNumberFormat="1" applyFont="1" applyFill="1" applyBorder="1" applyAlignment="1">
      <alignment horizontal="right" vertical="center"/>
    </xf>
    <xf numFmtId="12" fontId="10" fillId="0" borderId="1" xfId="29" applyNumberFormat="1" applyFont="1" applyFill="1" applyBorder="1" applyAlignment="1">
      <alignment horizontal="center" vertical="center" wrapText="1"/>
    </xf>
    <xf numFmtId="0" fontId="10" fillId="0" borderId="0" xfId="0" applyNumberFormat="1" applyFont="1" applyBorder="1" applyAlignment="1">
      <alignment horizontal="center" vertical="center"/>
    </xf>
    <xf numFmtId="0" fontId="10" fillId="8" borderId="0" xfId="0" applyFont="1" applyFill="1" applyBorder="1" applyAlignment="1">
      <alignment horizontal="center" vertical="center"/>
    </xf>
    <xf numFmtId="178" fontId="10" fillId="7" borderId="1" xfId="9" applyNumberFormat="1" applyFont="1" applyFill="1" applyBorder="1" applyAlignment="1">
      <alignment vertical="center"/>
    </xf>
    <xf numFmtId="178" fontId="10" fillId="7" borderId="1" xfId="23" applyNumberFormat="1" applyFont="1" applyFill="1" applyBorder="1" applyAlignment="1">
      <alignment horizontal="right" vertical="center"/>
    </xf>
    <xf numFmtId="0" fontId="10" fillId="7" borderId="1" xfId="9" applyNumberFormat="1" applyFont="1" applyFill="1" applyBorder="1" applyAlignment="1">
      <alignment horizontal="left" vertical="center" wrapText="1"/>
    </xf>
    <xf numFmtId="12" fontId="10" fillId="7" borderId="1" xfId="23" applyNumberFormat="1" applyFont="1" applyFill="1" applyBorder="1" applyAlignment="1">
      <alignment horizontal="center" vertical="center"/>
    </xf>
    <xf numFmtId="0" fontId="38" fillId="7" borderId="1" xfId="0" applyNumberFormat="1" applyFont="1" applyFill="1" applyBorder="1" applyAlignment="1">
      <alignment horizontal="center" vertical="center"/>
    </xf>
    <xf numFmtId="0" fontId="38" fillId="7" borderId="1" xfId="0" applyNumberFormat="1" applyFont="1" applyFill="1" applyBorder="1">
      <alignment vertical="center"/>
    </xf>
    <xf numFmtId="178" fontId="38" fillId="7" borderId="1" xfId="0" applyNumberFormat="1" applyFont="1" applyFill="1" applyBorder="1" applyAlignment="1">
      <alignment horizontal="right" vertical="center"/>
    </xf>
    <xf numFmtId="178" fontId="38" fillId="7" borderId="1" xfId="0" applyNumberFormat="1" applyFont="1" applyFill="1" applyBorder="1" applyAlignment="1">
      <alignment horizontal="center" vertical="center"/>
    </xf>
    <xf numFmtId="0" fontId="10" fillId="0" borderId="0" xfId="0" applyFont="1" applyBorder="1" applyAlignment="1">
      <alignment vertical="center" wrapText="1"/>
    </xf>
    <xf numFmtId="0" fontId="10" fillId="0" borderId="16" xfId="95" applyNumberFormat="1" applyFont="1" applyFill="1" applyBorder="1" applyAlignment="1" applyProtection="1">
      <alignment horizontal="center" vertical="center" wrapText="1"/>
    </xf>
    <xf numFmtId="178" fontId="10" fillId="0" borderId="16" xfId="52" applyNumberFormat="1" applyFont="1" applyFill="1" applyBorder="1" applyAlignment="1">
      <alignment horizontal="right" vertical="center"/>
    </xf>
    <xf numFmtId="41" fontId="10" fillId="0" borderId="16" xfId="1" applyFont="1" applyFill="1" applyBorder="1" applyAlignment="1">
      <alignment horizontal="center" vertical="center"/>
    </xf>
    <xf numFmtId="0" fontId="10" fillId="0" borderId="16" xfId="0" applyNumberFormat="1" applyFont="1" applyFill="1" applyBorder="1" applyAlignment="1">
      <alignment horizontal="left" vertical="center"/>
    </xf>
    <xf numFmtId="179" fontId="10" fillId="0" borderId="16" xfId="29" applyNumberFormat="1" applyFont="1" applyFill="1" applyBorder="1" applyAlignment="1">
      <alignment horizontal="center" vertical="center"/>
    </xf>
    <xf numFmtId="12" fontId="10" fillId="0" borderId="16" xfId="29" applyNumberFormat="1" applyFont="1" applyFill="1" applyBorder="1" applyAlignment="1">
      <alignment horizontal="center" vertical="center" wrapText="1"/>
    </xf>
    <xf numFmtId="41" fontId="10" fillId="0" borderId="1" xfId="24" applyNumberFormat="1" applyFont="1" applyFill="1" applyBorder="1" applyAlignment="1" applyProtection="1">
      <alignment horizontal="center" vertical="center" wrapText="1"/>
    </xf>
    <xf numFmtId="0" fontId="10" fillId="0" borderId="1" xfId="37" applyNumberFormat="1" applyFont="1" applyFill="1" applyBorder="1" applyAlignment="1">
      <alignment horizontal="center" vertical="center"/>
    </xf>
    <xf numFmtId="0" fontId="10" fillId="0" borderId="1" xfId="0" applyNumberFormat="1" applyFont="1" applyFill="1" applyBorder="1" applyAlignment="1">
      <alignment horizontal="left" vertical="center" wrapText="1"/>
    </xf>
    <xf numFmtId="41" fontId="10" fillId="0" borderId="1" xfId="34" applyNumberFormat="1" applyFont="1" applyFill="1" applyBorder="1" applyAlignment="1" applyProtection="1">
      <alignment horizontal="center" vertical="center"/>
    </xf>
    <xf numFmtId="183" fontId="10" fillId="0" borderId="1" xfId="23" applyNumberFormat="1" applyFont="1" applyFill="1" applyBorder="1" applyAlignment="1">
      <alignment horizontal="center" vertical="center" wrapText="1"/>
    </xf>
    <xf numFmtId="178" fontId="10" fillId="0" borderId="1" xfId="96" applyNumberFormat="1" applyFont="1" applyFill="1" applyBorder="1" applyAlignment="1">
      <alignment horizontal="right" vertical="center"/>
    </xf>
    <xf numFmtId="41" fontId="10" fillId="0" borderId="1" xfId="37" quotePrefix="1" applyFont="1" applyFill="1" applyBorder="1" applyAlignment="1">
      <alignment horizontal="center" vertical="center" wrapText="1"/>
    </xf>
    <xf numFmtId="0" fontId="10" fillId="0" borderId="1" xfId="97" applyFont="1" applyFill="1" applyBorder="1" applyAlignment="1">
      <alignment horizontal="center" vertical="center" wrapText="1"/>
    </xf>
    <xf numFmtId="0" fontId="10" fillId="0" borderId="1" xfId="98" applyFont="1" applyFill="1" applyBorder="1" applyAlignment="1">
      <alignment horizontal="center" vertical="center" wrapText="1"/>
    </xf>
    <xf numFmtId="0" fontId="10" fillId="0" borderId="0" xfId="0" applyFont="1" applyBorder="1" applyAlignment="1">
      <alignment horizontal="center" vertical="center" wrapText="1"/>
    </xf>
    <xf numFmtId="49" fontId="10" fillId="0" borderId="1" xfId="23" applyNumberFormat="1" applyFont="1" applyFill="1" applyBorder="1" applyAlignment="1">
      <alignment horizontal="center" vertical="center" wrapText="1"/>
    </xf>
    <xf numFmtId="178" fontId="10" fillId="0" borderId="1" xfId="37" applyNumberFormat="1" applyFont="1" applyFill="1" applyBorder="1" applyAlignment="1">
      <alignment horizontal="center" vertical="center"/>
    </xf>
    <xf numFmtId="12" fontId="10" fillId="0" borderId="1" xfId="23" applyNumberFormat="1" applyFont="1" applyFill="1" applyBorder="1" applyAlignment="1">
      <alignment horizontal="center" vertical="center"/>
    </xf>
    <xf numFmtId="0" fontId="10" fillId="0" borderId="1" xfId="23" applyFont="1" applyFill="1" applyBorder="1" applyAlignment="1">
      <alignment horizontal="left" vertical="center"/>
    </xf>
    <xf numFmtId="179" fontId="10" fillId="0" borderId="1" xfId="23" applyNumberFormat="1" applyFont="1" applyFill="1" applyBorder="1" applyAlignment="1">
      <alignment horizontal="left" vertical="center"/>
    </xf>
    <xf numFmtId="38" fontId="10" fillId="0" borderId="1" xfId="39" applyNumberFormat="1" applyFont="1" applyFill="1" applyBorder="1" applyAlignment="1">
      <alignment horizontal="right" vertical="center"/>
    </xf>
    <xf numFmtId="38" fontId="10" fillId="0" borderId="1" xfId="23" applyNumberFormat="1" applyFont="1" applyFill="1" applyBorder="1" applyAlignment="1">
      <alignment horizontal="right" vertical="center"/>
    </xf>
    <xf numFmtId="38" fontId="10" fillId="0" borderId="1" xfId="1" applyNumberFormat="1" applyFont="1" applyFill="1" applyBorder="1" applyAlignment="1">
      <alignment horizontal="right" vertical="center"/>
    </xf>
    <xf numFmtId="38" fontId="10" fillId="0" borderId="1" xfId="1" applyNumberFormat="1" applyFont="1" applyFill="1" applyBorder="1" applyAlignment="1">
      <alignment horizontal="center" vertical="center" wrapText="1"/>
    </xf>
    <xf numFmtId="0" fontId="10" fillId="0" borderId="1" xfId="23" applyNumberFormat="1" applyFont="1" applyFill="1" applyBorder="1" applyAlignment="1">
      <alignment horizontal="left" vertical="center"/>
    </xf>
    <xf numFmtId="12" fontId="10" fillId="9" borderId="1" xfId="0" applyNumberFormat="1" applyFont="1" applyFill="1" applyBorder="1" applyAlignment="1">
      <alignment horizontal="center" vertical="center"/>
    </xf>
    <xf numFmtId="0" fontId="10" fillId="0" borderId="1" xfId="37" applyNumberFormat="1" applyFont="1" applyFill="1" applyBorder="1" applyAlignment="1">
      <alignment horizontal="left" vertical="center" wrapText="1"/>
    </xf>
    <xf numFmtId="0" fontId="38" fillId="0" borderId="0" xfId="0" applyFont="1" applyBorder="1" applyAlignment="1">
      <alignment horizontal="center" vertical="center"/>
    </xf>
    <xf numFmtId="38" fontId="10" fillId="0" borderId="1" xfId="1" applyNumberFormat="1" applyFont="1" applyFill="1" applyBorder="1" applyAlignment="1">
      <alignment horizontal="center" vertical="center"/>
    </xf>
    <xf numFmtId="178" fontId="10" fillId="0" borderId="1" xfId="1" applyNumberFormat="1" applyFont="1" applyFill="1" applyBorder="1" applyAlignment="1">
      <alignment horizontal="left" vertical="center"/>
    </xf>
    <xf numFmtId="3" fontId="10" fillId="0" borderId="1" xfId="23" applyNumberFormat="1" applyFont="1" applyFill="1" applyBorder="1" applyAlignment="1">
      <alignment horizontal="center" vertical="center" wrapText="1"/>
    </xf>
    <xf numFmtId="178" fontId="10" fillId="0" borderId="1" xfId="92" applyNumberFormat="1" applyFont="1" applyFill="1" applyBorder="1" applyAlignment="1">
      <alignment horizontal="right" vertical="center"/>
    </xf>
    <xf numFmtId="0" fontId="10" fillId="6" borderId="0" xfId="0" applyFont="1" applyFill="1" applyBorder="1">
      <alignment vertical="center"/>
    </xf>
    <xf numFmtId="0" fontId="10" fillId="15" borderId="0" xfId="0" applyFont="1" applyFill="1" applyBorder="1">
      <alignment vertical="center"/>
    </xf>
    <xf numFmtId="41" fontId="10" fillId="0" borderId="1" xfId="28" applyFont="1" applyFill="1" applyBorder="1" applyAlignment="1">
      <alignment horizontal="right" vertical="center"/>
    </xf>
    <xf numFmtId="41" fontId="10" fillId="0" borderId="1" xfId="28" applyFont="1" applyFill="1" applyBorder="1" applyAlignment="1">
      <alignment horizontal="right" vertical="center" wrapText="1"/>
    </xf>
    <xf numFmtId="176" fontId="10" fillId="0" borderId="1" xfId="28" applyNumberFormat="1" applyFont="1" applyFill="1" applyBorder="1" applyAlignment="1">
      <alignment horizontal="center" vertical="center"/>
    </xf>
    <xf numFmtId="41" fontId="10" fillId="0" borderId="1" xfId="28" applyFont="1" applyFill="1" applyBorder="1" applyAlignment="1">
      <alignment horizontal="center" vertical="center" wrapText="1"/>
    </xf>
    <xf numFmtId="179" fontId="10" fillId="0" borderId="1" xfId="30" applyNumberFormat="1" applyFont="1" applyFill="1" applyBorder="1" applyAlignment="1">
      <alignment horizontal="center" vertical="center"/>
    </xf>
    <xf numFmtId="12" fontId="10" fillId="0" borderId="1" xfId="30" applyNumberFormat="1" applyFont="1" applyFill="1" applyBorder="1" applyAlignment="1">
      <alignment horizontal="center" vertical="center" wrapText="1"/>
    </xf>
    <xf numFmtId="178" fontId="10" fillId="0" borderId="1" xfId="44" applyNumberFormat="1" applyFont="1" applyFill="1" applyBorder="1" applyAlignment="1">
      <alignment horizontal="right" vertical="center"/>
    </xf>
    <xf numFmtId="178" fontId="10" fillId="0" borderId="1" xfId="9" applyNumberFormat="1" applyFont="1" applyFill="1" applyBorder="1" applyAlignment="1">
      <alignment horizontal="left" vertical="center"/>
    </xf>
    <xf numFmtId="3" fontId="10" fillId="0" borderId="1" xfId="29" applyNumberFormat="1" applyFont="1" applyFill="1" applyBorder="1" applyAlignment="1">
      <alignment horizontal="center" vertical="center" wrapText="1"/>
    </xf>
    <xf numFmtId="178" fontId="10" fillId="0" borderId="1" xfId="99" applyNumberFormat="1" applyFont="1" applyFill="1" applyBorder="1" applyAlignment="1">
      <alignment horizontal="right" vertical="center"/>
    </xf>
    <xf numFmtId="178" fontId="10" fillId="0" borderId="1" xfId="100" applyNumberFormat="1" applyFont="1" applyFill="1" applyBorder="1" applyAlignment="1">
      <alignment horizontal="right" vertical="center"/>
    </xf>
    <xf numFmtId="179" fontId="10" fillId="0" borderId="1" xfId="29"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shrinkToFit="1"/>
    </xf>
    <xf numFmtId="0" fontId="38" fillId="7" borderId="1" xfId="0" applyNumberFormat="1" applyFont="1" applyFill="1" applyBorder="1" applyAlignment="1">
      <alignment horizontal="center" vertical="center" wrapText="1"/>
    </xf>
    <xf numFmtId="0" fontId="10" fillId="16" borderId="0" xfId="0" applyFont="1" applyFill="1" applyBorder="1">
      <alignment vertical="center"/>
    </xf>
    <xf numFmtId="0" fontId="10" fillId="0" borderId="1" xfId="0" quotePrefix="1" applyFont="1" applyFill="1" applyBorder="1" applyAlignment="1">
      <alignment horizontal="center" vertical="center" wrapText="1"/>
    </xf>
    <xf numFmtId="0" fontId="10" fillId="0" borderId="1" xfId="1" applyNumberFormat="1" applyFont="1" applyFill="1" applyBorder="1" applyAlignment="1">
      <alignment horizontal="right" vertical="center" wrapText="1"/>
    </xf>
    <xf numFmtId="0" fontId="10" fillId="0" borderId="1" xfId="0" applyNumberFormat="1" applyFont="1" applyFill="1" applyBorder="1" applyAlignment="1">
      <alignment horizontal="right" vertical="center" shrinkToFit="1"/>
    </xf>
    <xf numFmtId="4" fontId="10" fillId="0" borderId="1" xfId="39" applyNumberFormat="1" applyFont="1" applyFill="1" applyBorder="1" applyAlignment="1">
      <alignment horizontal="right" vertical="center"/>
    </xf>
    <xf numFmtId="0" fontId="10" fillId="17" borderId="0" xfId="0" applyFont="1" applyFill="1" applyBorder="1">
      <alignment vertical="center"/>
    </xf>
    <xf numFmtId="0" fontId="38" fillId="7" borderId="1" xfId="0" applyNumberFormat="1" applyFont="1" applyFill="1" applyBorder="1" applyAlignment="1">
      <alignment horizontal="right" vertical="center"/>
    </xf>
    <xf numFmtId="0" fontId="10" fillId="0" borderId="0" xfId="0" applyNumberFormat="1" applyFont="1" applyBorder="1">
      <alignment vertical="center"/>
    </xf>
    <xf numFmtId="0" fontId="10" fillId="0" borderId="1" xfId="36" applyNumberFormat="1" applyFont="1" applyFill="1" applyBorder="1" applyAlignment="1">
      <alignment horizontal="left" vertical="center"/>
    </xf>
    <xf numFmtId="38" fontId="10" fillId="0" borderId="1" xfId="101" applyNumberFormat="1" applyFont="1" applyFill="1" applyBorder="1" applyAlignment="1">
      <alignment horizontal="right" vertical="center"/>
    </xf>
    <xf numFmtId="38" fontId="10" fillId="0" borderId="1" xfId="36" applyNumberFormat="1" applyFont="1" applyFill="1" applyBorder="1" applyAlignment="1">
      <alignment horizontal="right" vertical="center"/>
    </xf>
    <xf numFmtId="38" fontId="10" fillId="0" borderId="1" xfId="101" applyNumberFormat="1" applyFont="1" applyFill="1" applyBorder="1" applyAlignment="1">
      <alignment horizontal="center" vertical="center"/>
    </xf>
    <xf numFmtId="12" fontId="10" fillId="0" borderId="1" xfId="36" applyNumberFormat="1" applyFont="1" applyFill="1" applyBorder="1" applyAlignment="1">
      <alignment horizontal="center" vertical="center"/>
    </xf>
    <xf numFmtId="38" fontId="10" fillId="0" borderId="1" xfId="0" applyNumberFormat="1" applyFont="1" applyFill="1" applyBorder="1" applyAlignment="1">
      <alignment horizontal="right" vertical="center"/>
    </xf>
    <xf numFmtId="0" fontId="10" fillId="0" borderId="1" xfId="102" applyFont="1" applyFill="1" applyBorder="1" applyAlignment="1">
      <alignment horizontal="center" vertical="center"/>
    </xf>
    <xf numFmtId="0" fontId="10" fillId="0" borderId="1" xfId="102" applyFont="1" applyFill="1" applyBorder="1" applyAlignment="1">
      <alignment horizontal="left" vertical="center"/>
    </xf>
    <xf numFmtId="0" fontId="10" fillId="0" borderId="1" xfId="102" applyFont="1" applyFill="1" applyBorder="1" applyAlignment="1">
      <alignment horizontal="center" vertical="center" wrapText="1"/>
    </xf>
    <xf numFmtId="38" fontId="10" fillId="0" borderId="1" xfId="102" applyNumberFormat="1" applyFont="1" applyFill="1" applyBorder="1" applyAlignment="1">
      <alignment horizontal="right" vertical="center"/>
    </xf>
    <xf numFmtId="12" fontId="10" fillId="0" borderId="1" xfId="102" applyNumberFormat="1" applyFont="1" applyFill="1" applyBorder="1" applyAlignment="1">
      <alignment horizontal="center" vertical="center"/>
    </xf>
    <xf numFmtId="0" fontId="10" fillId="0" borderId="1" xfId="102" applyNumberFormat="1" applyFont="1" applyFill="1" applyBorder="1" applyAlignment="1">
      <alignment horizontal="center" vertical="center"/>
    </xf>
    <xf numFmtId="0" fontId="14" fillId="8" borderId="0" xfId="0" applyFont="1" applyFill="1" applyBorder="1">
      <alignment vertical="center"/>
    </xf>
    <xf numFmtId="0" fontId="10" fillId="18" borderId="0" xfId="0" applyFont="1" applyFill="1" applyBorder="1">
      <alignment vertical="center"/>
    </xf>
    <xf numFmtId="178" fontId="10" fillId="0" borderId="1" xfId="22" applyNumberFormat="1" applyFont="1" applyFill="1" applyBorder="1" applyAlignment="1" applyProtection="1">
      <alignment horizontal="center" vertical="center" wrapText="1"/>
    </xf>
    <xf numFmtId="38" fontId="10" fillId="0" borderId="1" xfId="0" applyNumberFormat="1" applyFont="1" applyFill="1" applyBorder="1" applyAlignment="1">
      <alignment horizontal="left" vertical="center"/>
    </xf>
    <xf numFmtId="38" fontId="10" fillId="0" borderId="1" xfId="61" applyNumberFormat="1" applyFont="1" applyFill="1" applyBorder="1" applyAlignment="1">
      <alignment horizontal="center" vertical="center"/>
    </xf>
    <xf numFmtId="178" fontId="10" fillId="0" borderId="1" xfId="103" applyNumberFormat="1" applyFont="1" applyFill="1" applyBorder="1" applyAlignment="1">
      <alignment horizontal="right" vertical="center"/>
    </xf>
    <xf numFmtId="178" fontId="10" fillId="0" borderId="1" xfId="104" applyNumberFormat="1" applyFont="1" applyFill="1" applyBorder="1" applyAlignment="1">
      <alignment horizontal="right" vertical="center"/>
    </xf>
    <xf numFmtId="37" fontId="10" fillId="0" borderId="1" xfId="29" applyNumberFormat="1" applyFont="1" applyFill="1" applyBorder="1" applyAlignment="1">
      <alignment horizontal="center" vertical="center"/>
    </xf>
    <xf numFmtId="178" fontId="10" fillId="0" borderId="1" xfId="104" applyNumberFormat="1" applyFont="1" applyFill="1" applyBorder="1" applyAlignment="1">
      <alignment horizontal="center" vertical="center" wrapText="1"/>
    </xf>
    <xf numFmtId="0" fontId="10" fillId="0" borderId="1" xfId="104" applyNumberFormat="1" applyFont="1" applyFill="1" applyBorder="1" applyAlignment="1">
      <alignment horizontal="center" vertical="center" wrapText="1"/>
    </xf>
    <xf numFmtId="0" fontId="10" fillId="0" borderId="1" xfId="105" applyNumberFormat="1" applyFont="1" applyFill="1" applyBorder="1" applyAlignment="1">
      <alignment horizontal="center" vertical="center" wrapText="1"/>
    </xf>
    <xf numFmtId="41" fontId="10" fillId="0" borderId="1" xfId="105" applyNumberFormat="1" applyFont="1" applyFill="1" applyBorder="1" applyAlignment="1">
      <alignment horizontal="center" vertical="center" wrapText="1"/>
    </xf>
    <xf numFmtId="38" fontId="10" fillId="0" borderId="1" xfId="42" applyNumberFormat="1" applyFont="1" applyFill="1" applyBorder="1" applyAlignment="1">
      <alignment horizontal="center" vertical="center"/>
    </xf>
    <xf numFmtId="178" fontId="42" fillId="0" borderId="1" xfId="43" applyNumberFormat="1" applyFont="1" applyFill="1" applyBorder="1" applyAlignment="1">
      <alignment horizontal="right" vertical="center"/>
    </xf>
    <xf numFmtId="178" fontId="43" fillId="0" borderId="1" xfId="43" applyNumberFormat="1" applyFont="1" applyFill="1" applyBorder="1" applyAlignment="1">
      <alignment horizontal="right" vertical="center"/>
    </xf>
    <xf numFmtId="41" fontId="43" fillId="0" borderId="1" xfId="1" applyFont="1" applyFill="1" applyBorder="1" applyAlignment="1">
      <alignment horizontal="right" vertical="center"/>
    </xf>
    <xf numFmtId="41" fontId="43" fillId="0" borderId="1" xfId="1" applyFont="1" applyFill="1" applyBorder="1" applyAlignment="1">
      <alignment horizontal="center" vertical="center"/>
    </xf>
    <xf numFmtId="37" fontId="43" fillId="0" borderId="1" xfId="0" applyNumberFormat="1" applyFont="1" applyFill="1" applyBorder="1" applyAlignment="1">
      <alignment horizontal="right" vertical="center"/>
    </xf>
    <xf numFmtId="41" fontId="43" fillId="0" borderId="1" xfId="43" applyFont="1" applyFill="1" applyBorder="1" applyAlignment="1">
      <alignment horizontal="center" vertical="center"/>
    </xf>
    <xf numFmtId="0" fontId="10" fillId="0" borderId="1" xfId="92" applyFont="1" applyFill="1" applyBorder="1" applyAlignment="1">
      <alignment horizontal="center" vertical="center" wrapText="1"/>
    </xf>
    <xf numFmtId="0" fontId="14" fillId="18" borderId="0" xfId="0" applyFont="1" applyFill="1" applyBorder="1">
      <alignment vertical="center"/>
    </xf>
    <xf numFmtId="178" fontId="43" fillId="0" borderId="1" xfId="0" applyNumberFormat="1" applyFont="1" applyFill="1" applyBorder="1" applyAlignment="1">
      <alignment horizontal="right" vertical="center"/>
    </xf>
    <xf numFmtId="0" fontId="10" fillId="0" borderId="1" xfId="23" applyFont="1" applyFill="1" applyBorder="1" applyAlignment="1">
      <alignment horizontal="left" vertical="center" wrapText="1" shrinkToFit="1"/>
    </xf>
    <xf numFmtId="178" fontId="10" fillId="0" borderId="1" xfId="23" applyNumberFormat="1" applyFont="1" applyFill="1" applyBorder="1" applyAlignment="1">
      <alignment horizontal="center" vertical="center" wrapText="1" shrinkToFit="1"/>
    </xf>
    <xf numFmtId="178" fontId="10" fillId="0" borderId="1" xfId="23" applyNumberFormat="1" applyFont="1" applyFill="1" applyBorder="1" applyAlignment="1">
      <alignment horizontal="right" vertical="center" shrinkToFit="1"/>
    </xf>
    <xf numFmtId="0" fontId="10" fillId="0" borderId="1" xfId="23" applyNumberFormat="1" applyFont="1" applyFill="1" applyBorder="1" applyAlignment="1">
      <alignment horizontal="center" vertical="center" wrapText="1" shrinkToFit="1"/>
    </xf>
    <xf numFmtId="179" fontId="10" fillId="0" borderId="1" xfId="23" applyNumberFormat="1" applyFont="1" applyFill="1" applyBorder="1" applyAlignment="1">
      <alignment horizontal="left" vertical="center" wrapText="1" shrinkToFit="1"/>
    </xf>
    <xf numFmtId="178" fontId="10" fillId="0" borderId="1" xfId="40" applyNumberFormat="1" applyFont="1" applyFill="1" applyBorder="1" applyAlignment="1">
      <alignment horizontal="right" vertical="center" shrinkToFit="1"/>
    </xf>
    <xf numFmtId="178" fontId="10" fillId="0" borderId="1" xfId="1" applyNumberFormat="1" applyFont="1" applyFill="1" applyBorder="1" applyAlignment="1">
      <alignment horizontal="center" vertical="center" wrapText="1" shrinkToFit="1"/>
    </xf>
    <xf numFmtId="0" fontId="10" fillId="0" borderId="1" xfId="37" applyNumberFormat="1" applyFont="1" applyFill="1" applyBorder="1" applyAlignment="1">
      <alignment horizontal="center" vertical="center" wrapText="1" shrinkToFit="1"/>
    </xf>
    <xf numFmtId="12" fontId="10" fillId="0" borderId="1" xfId="23" applyNumberFormat="1" applyFont="1" applyFill="1" applyBorder="1" applyAlignment="1">
      <alignment horizontal="center" vertical="center" wrapText="1" shrinkToFit="1"/>
    </xf>
    <xf numFmtId="178" fontId="10" fillId="0" borderId="1" xfId="39" applyNumberFormat="1" applyFont="1" applyFill="1" applyBorder="1" applyAlignment="1">
      <alignment horizontal="right" vertical="center" shrinkToFit="1"/>
    </xf>
    <xf numFmtId="0" fontId="10" fillId="0" borderId="1" xfId="0" applyNumberFormat="1" applyFont="1" applyFill="1" applyBorder="1" applyAlignment="1">
      <alignment horizontal="left" vertical="center" wrapText="1" shrinkToFit="1"/>
    </xf>
    <xf numFmtId="41" fontId="10" fillId="0" borderId="1" xfId="37" applyFont="1" applyFill="1" applyBorder="1" applyAlignment="1">
      <alignment horizontal="center" vertical="center" wrapText="1" shrinkToFit="1"/>
    </xf>
    <xf numFmtId="0" fontId="10" fillId="0" borderId="1" xfId="36" applyFont="1" applyFill="1" applyBorder="1" applyAlignment="1">
      <alignment horizontal="center" vertical="center" wrapText="1" shrinkToFit="1"/>
    </xf>
    <xf numFmtId="178" fontId="10" fillId="0" borderId="1" xfId="45" applyNumberFormat="1" applyFont="1" applyFill="1" applyBorder="1" applyAlignment="1">
      <alignment horizontal="right" vertical="center" shrinkToFit="1"/>
    </xf>
    <xf numFmtId="178" fontId="10" fillId="0" borderId="1" xfId="54" applyNumberFormat="1" applyFont="1" applyFill="1" applyBorder="1" applyAlignment="1">
      <alignment horizontal="right" vertical="center" shrinkToFit="1"/>
    </xf>
    <xf numFmtId="0" fontId="10" fillId="0" borderId="1" xfId="36" applyNumberFormat="1" applyFont="1" applyFill="1" applyBorder="1" applyAlignment="1">
      <alignment horizontal="left" vertical="center" wrapText="1" shrinkToFit="1"/>
    </xf>
    <xf numFmtId="38" fontId="10" fillId="0" borderId="1" xfId="45" applyNumberFormat="1" applyFont="1" applyFill="1" applyBorder="1" applyAlignment="1">
      <alignment horizontal="center" vertical="center" wrapText="1" shrinkToFit="1"/>
    </xf>
    <xf numFmtId="178" fontId="10" fillId="0" borderId="1" xfId="45" applyNumberFormat="1" applyFont="1" applyFill="1" applyBorder="1" applyAlignment="1">
      <alignment horizontal="center" vertical="center" wrapText="1" shrinkToFit="1"/>
    </xf>
    <xf numFmtId="178" fontId="10" fillId="0" borderId="1" xfId="37" applyNumberFormat="1" applyFont="1" applyFill="1" applyBorder="1" applyAlignment="1">
      <alignment horizontal="center" vertical="center" wrapText="1" shrinkToFit="1"/>
    </xf>
    <xf numFmtId="41" fontId="10" fillId="0" borderId="1" xfId="77" applyFont="1" applyFill="1" applyBorder="1" applyAlignment="1">
      <alignment horizontal="center" vertical="center" wrapText="1" shrinkToFit="1"/>
    </xf>
    <xf numFmtId="49" fontId="10" fillId="0" borderId="1" xfId="84" applyNumberFormat="1" applyFont="1" applyFill="1" applyBorder="1" applyAlignment="1">
      <alignment horizontal="center" vertical="center" wrapText="1" shrinkToFit="1"/>
    </xf>
    <xf numFmtId="49" fontId="10" fillId="0" borderId="1" xfId="84" applyNumberFormat="1" applyFont="1" applyFill="1" applyBorder="1" applyAlignment="1">
      <alignment horizontal="left" vertical="center" wrapText="1" shrinkToFit="1"/>
    </xf>
    <xf numFmtId="0" fontId="10" fillId="0" borderId="1" xfId="84" applyFont="1" applyFill="1" applyBorder="1" applyAlignment="1">
      <alignment horizontal="center" vertical="center" shrinkToFit="1"/>
    </xf>
    <xf numFmtId="178" fontId="10" fillId="0" borderId="1" xfId="84" applyNumberFormat="1" applyFont="1" applyFill="1" applyBorder="1" applyAlignment="1">
      <alignment horizontal="right" vertical="center" shrinkToFit="1"/>
    </xf>
    <xf numFmtId="186" fontId="10" fillId="0" borderId="1" xfId="84" applyNumberFormat="1" applyFont="1" applyFill="1" applyBorder="1" applyAlignment="1">
      <alignment horizontal="center" vertical="center" wrapText="1" shrinkToFit="1"/>
    </xf>
    <xf numFmtId="0" fontId="10" fillId="0" borderId="1" xfId="84" applyFont="1" applyFill="1" applyBorder="1" applyAlignment="1">
      <alignment horizontal="center" vertical="center" wrapText="1" shrinkToFit="1"/>
    </xf>
    <xf numFmtId="0" fontId="10" fillId="0" borderId="1" xfId="84" applyNumberFormat="1" applyFont="1" applyFill="1" applyBorder="1" applyAlignment="1">
      <alignment horizontal="center" vertical="center" wrapText="1" shrinkToFit="1"/>
    </xf>
    <xf numFmtId="0" fontId="10" fillId="0" borderId="1" xfId="21" applyFont="1" applyFill="1" applyBorder="1" applyAlignment="1">
      <alignment horizontal="center" vertical="center" shrinkToFit="1"/>
    </xf>
    <xf numFmtId="0" fontId="10" fillId="0" borderId="1" xfId="23" applyNumberFormat="1" applyFont="1" applyFill="1" applyBorder="1" applyAlignment="1">
      <alignment horizontal="center" vertical="center" shrinkToFit="1"/>
    </xf>
    <xf numFmtId="0" fontId="10" fillId="0" borderId="1" xfId="37" applyNumberFormat="1" applyFont="1" applyFill="1" applyBorder="1" applyAlignment="1">
      <alignment horizontal="center" vertical="center" shrinkToFit="1"/>
    </xf>
    <xf numFmtId="41" fontId="10" fillId="0" borderId="1" xfId="37" applyFont="1" applyFill="1" applyBorder="1" applyAlignment="1">
      <alignment horizontal="center" vertical="center" shrinkToFit="1"/>
    </xf>
    <xf numFmtId="12" fontId="10" fillId="0" borderId="1" xfId="23" applyNumberFormat="1" applyFont="1" applyFill="1" applyBorder="1" applyAlignment="1">
      <alignment horizontal="center" vertical="center" shrinkToFit="1"/>
    </xf>
    <xf numFmtId="0" fontId="10" fillId="0" borderId="1" xfId="0" applyFont="1" applyFill="1" applyBorder="1" applyAlignment="1">
      <alignment horizontal="left" vertical="center" wrapText="1" shrinkToFit="1"/>
    </xf>
    <xf numFmtId="12" fontId="10" fillId="0" borderId="1" xfId="0" applyNumberFormat="1" applyFont="1" applyFill="1" applyBorder="1" applyAlignment="1">
      <alignment horizontal="center" vertical="center" shrinkToFit="1"/>
    </xf>
    <xf numFmtId="0" fontId="10" fillId="0" borderId="1" xfId="51" applyFont="1" applyFill="1" applyBorder="1" applyAlignment="1" applyProtection="1">
      <alignment horizontal="center" vertical="center" shrinkToFit="1"/>
    </xf>
    <xf numFmtId="178" fontId="10" fillId="0" borderId="1" xfId="106" applyNumberFormat="1" applyFont="1" applyFill="1" applyBorder="1" applyAlignment="1">
      <alignment horizontal="right" vertical="center"/>
    </xf>
    <xf numFmtId="49" fontId="10" fillId="0" borderId="1" xfId="18" quotePrefix="1" applyNumberFormat="1" applyFont="1" applyFill="1" applyBorder="1" applyAlignment="1">
      <alignment horizontal="center" vertical="center" wrapText="1"/>
    </xf>
    <xf numFmtId="0" fontId="10" fillId="8" borderId="0" xfId="0" applyFont="1" applyFill="1" applyBorder="1">
      <alignment vertical="center"/>
    </xf>
    <xf numFmtId="0" fontId="10" fillId="8" borderId="0" xfId="0" applyFont="1" applyFill="1" applyBorder="1" applyAlignment="1">
      <alignment vertical="center" wrapText="1"/>
    </xf>
    <xf numFmtId="21" fontId="10" fillId="0" borderId="16" xfId="29" applyNumberFormat="1" applyFont="1" applyFill="1" applyBorder="1" applyAlignment="1">
      <alignment horizontal="center" vertical="center"/>
    </xf>
    <xf numFmtId="0" fontId="10" fillId="0" borderId="1" xfId="92" applyFont="1" applyFill="1" applyBorder="1" applyAlignment="1">
      <alignment horizontal="left" vertical="center" wrapText="1"/>
    </xf>
    <xf numFmtId="178" fontId="44" fillId="0" borderId="1" xfId="0" applyNumberFormat="1" applyFont="1" applyFill="1" applyBorder="1" applyAlignment="1">
      <alignment horizontal="right" vertical="center"/>
    </xf>
    <xf numFmtId="178" fontId="10" fillId="0" borderId="1" xfId="107" applyNumberFormat="1" applyFont="1" applyFill="1" applyBorder="1" applyAlignment="1">
      <alignment horizontal="right" vertical="center"/>
    </xf>
    <xf numFmtId="178" fontId="10" fillId="0" borderId="1" xfId="92" applyNumberFormat="1" applyFont="1" applyFill="1" applyBorder="1" applyAlignment="1">
      <alignment horizontal="center" vertical="center" wrapText="1"/>
    </xf>
    <xf numFmtId="0" fontId="10" fillId="0" borderId="1" xfId="92" applyNumberFormat="1" applyFont="1" applyFill="1" applyBorder="1" applyAlignment="1">
      <alignment horizontal="center" vertical="center" wrapText="1"/>
    </xf>
    <xf numFmtId="3" fontId="10" fillId="0" borderId="1" xfId="0" applyNumberFormat="1" applyFont="1" applyFill="1" applyBorder="1">
      <alignment vertical="center"/>
    </xf>
    <xf numFmtId="20" fontId="10" fillId="0" borderId="1" xfId="0" applyNumberFormat="1" applyFont="1" applyFill="1" applyBorder="1">
      <alignment vertical="center"/>
    </xf>
    <xf numFmtId="12" fontId="10" fillId="0" borderId="1" xfId="0" applyNumberFormat="1" applyFont="1" applyFill="1" applyBorder="1">
      <alignment vertical="center"/>
    </xf>
    <xf numFmtId="182" fontId="10" fillId="0" borderId="1" xfId="23" applyNumberFormat="1" applyFont="1" applyFill="1" applyBorder="1" applyAlignment="1">
      <alignment horizontal="center" vertical="center" wrapText="1"/>
    </xf>
    <xf numFmtId="178" fontId="10" fillId="0" borderId="1" xfId="108" applyNumberFormat="1" applyFont="1" applyFill="1" applyBorder="1" applyAlignment="1">
      <alignment horizontal="right" vertical="center"/>
    </xf>
    <xf numFmtId="178" fontId="10" fillId="0" borderId="1" xfId="109" applyNumberFormat="1" applyFont="1" applyFill="1" applyBorder="1" applyAlignment="1">
      <alignment horizontal="right" vertical="center"/>
    </xf>
    <xf numFmtId="0" fontId="10" fillId="0" borderId="1" xfId="110" applyNumberFormat="1" applyFont="1" applyFill="1" applyBorder="1" applyAlignment="1">
      <alignment horizontal="center" vertical="center" wrapText="1"/>
    </xf>
    <xf numFmtId="40" fontId="10" fillId="0" borderId="1" xfId="111" applyNumberFormat="1" applyFont="1" applyFill="1" applyBorder="1" applyAlignment="1">
      <alignment horizontal="center" vertical="center" wrapText="1"/>
    </xf>
    <xf numFmtId="0" fontId="10" fillId="0" borderId="1" xfId="36" applyNumberFormat="1" applyFont="1" applyFill="1" applyBorder="1" applyAlignment="1">
      <alignment horizontal="left" vertical="center" shrinkToFit="1"/>
    </xf>
    <xf numFmtId="0" fontId="10" fillId="0" borderId="1" xfId="111" applyNumberFormat="1" applyFont="1" applyFill="1" applyBorder="1" applyAlignment="1">
      <alignment horizontal="center" vertical="center" wrapText="1"/>
    </xf>
    <xf numFmtId="0" fontId="10" fillId="0" borderId="1" xfId="111" quotePrefix="1" applyNumberFormat="1" applyFont="1" applyFill="1" applyBorder="1" applyAlignment="1">
      <alignment horizontal="center" vertical="center" wrapText="1"/>
    </xf>
    <xf numFmtId="0" fontId="10" fillId="0" borderId="1" xfId="71" applyNumberFormat="1" applyFont="1" applyFill="1" applyBorder="1" applyAlignment="1">
      <alignment horizontal="center" vertical="center" wrapText="1"/>
    </xf>
    <xf numFmtId="0" fontId="10" fillId="0" borderId="1" xfId="111" applyNumberFormat="1" applyFont="1" applyFill="1" applyBorder="1" applyAlignment="1">
      <alignment horizontal="center" vertical="center"/>
    </xf>
    <xf numFmtId="179" fontId="10" fillId="0" borderId="1" xfId="111" applyNumberFormat="1" applyFont="1" applyFill="1" applyBorder="1" applyAlignment="1">
      <alignment horizontal="center" vertical="center"/>
    </xf>
    <xf numFmtId="0" fontId="39" fillId="0" borderId="1" xfId="92" applyFont="1" applyFill="1" applyBorder="1" applyAlignment="1">
      <alignment horizontal="center" vertical="center" wrapText="1"/>
    </xf>
    <xf numFmtId="0" fontId="10" fillId="0" borderId="1" xfId="99" applyNumberFormat="1" applyFont="1" applyFill="1" applyBorder="1" applyAlignment="1">
      <alignment horizontal="center" vertical="center" wrapText="1"/>
    </xf>
    <xf numFmtId="12" fontId="10" fillId="0" borderId="1" xfId="0" applyNumberFormat="1" applyFont="1" applyFill="1" applyBorder="1" applyAlignment="1">
      <alignment vertical="center"/>
    </xf>
    <xf numFmtId="178" fontId="10" fillId="0" borderId="1" xfId="112" applyNumberFormat="1" applyFont="1" applyFill="1" applyBorder="1" applyAlignment="1">
      <alignment horizontal="right" vertical="center"/>
    </xf>
    <xf numFmtId="178" fontId="45" fillId="0" borderId="1" xfId="1" applyNumberFormat="1" applyFont="1" applyFill="1" applyBorder="1" applyAlignment="1">
      <alignment horizontal="right" vertical="center"/>
    </xf>
    <xf numFmtId="41" fontId="45" fillId="0" borderId="1" xfId="1" applyFont="1" applyFill="1" applyBorder="1" applyAlignment="1">
      <alignment horizontal="right" vertical="center"/>
    </xf>
    <xf numFmtId="41" fontId="45" fillId="0" borderId="1" xfId="1" applyFont="1" applyFill="1" applyBorder="1" applyAlignment="1">
      <alignment horizontal="center" vertical="center"/>
    </xf>
    <xf numFmtId="178" fontId="45" fillId="0" borderId="1" xfId="23" applyNumberFormat="1" applyFont="1" applyFill="1" applyBorder="1" applyAlignment="1">
      <alignment horizontal="right" vertical="center"/>
    </xf>
    <xf numFmtId="0" fontId="45" fillId="0" borderId="1" xfId="23" applyNumberFormat="1" applyFont="1" applyFill="1" applyBorder="1" applyAlignment="1">
      <alignment horizontal="center" vertical="center" wrapText="1"/>
    </xf>
    <xf numFmtId="14" fontId="10" fillId="0" borderId="1" xfId="30" applyNumberFormat="1" applyFont="1" applyFill="1" applyBorder="1" applyAlignment="1">
      <alignment horizontal="center" vertical="center" wrapText="1"/>
    </xf>
    <xf numFmtId="14" fontId="10" fillId="0" borderId="1" xfId="31" applyNumberFormat="1" applyFont="1" applyFill="1" applyBorder="1" applyAlignment="1">
      <alignment horizontal="center" vertical="center"/>
    </xf>
    <xf numFmtId="19" fontId="10" fillId="0" borderId="1" xfId="30" applyNumberFormat="1" applyFont="1" applyFill="1" applyBorder="1" applyAlignment="1">
      <alignment horizontal="center" vertical="center"/>
    </xf>
    <xf numFmtId="9" fontId="10" fillId="0" borderId="1" xfId="33" applyNumberFormat="1" applyFont="1" applyFill="1" applyBorder="1" applyAlignment="1">
      <alignment horizontal="center" vertical="center" wrapText="1"/>
    </xf>
    <xf numFmtId="0" fontId="10" fillId="0" borderId="1" xfId="90" applyNumberFormat="1" applyFont="1" applyFill="1" applyBorder="1" applyAlignment="1">
      <alignment horizontal="left" vertical="center"/>
    </xf>
    <xf numFmtId="0" fontId="46" fillId="0" borderId="1" xfId="41" applyNumberFormat="1" applyFont="1" applyFill="1" applyBorder="1" applyAlignment="1">
      <alignment horizontal="center" vertical="center" wrapText="1"/>
    </xf>
    <xf numFmtId="0" fontId="10" fillId="12" borderId="1" xfId="23" applyFont="1" applyFill="1" applyBorder="1" applyAlignment="1">
      <alignment horizontal="center" vertical="center" wrapText="1"/>
    </xf>
    <xf numFmtId="0" fontId="10" fillId="12" borderId="1" xfId="23" applyFont="1" applyFill="1" applyBorder="1" applyAlignment="1">
      <alignment horizontal="left" vertical="center" wrapText="1"/>
    </xf>
    <xf numFmtId="0" fontId="10" fillId="12" borderId="1" xfId="22" applyFont="1" applyFill="1" applyBorder="1" applyAlignment="1" applyProtection="1">
      <alignment horizontal="center" vertical="center" wrapText="1"/>
    </xf>
    <xf numFmtId="178" fontId="10" fillId="12" borderId="1" xfId="9" applyNumberFormat="1" applyFont="1" applyFill="1" applyBorder="1" applyAlignment="1">
      <alignment vertical="center"/>
    </xf>
    <xf numFmtId="178" fontId="10" fillId="12" borderId="1" xfId="9" applyNumberFormat="1" applyFont="1" applyFill="1" applyBorder="1" applyAlignment="1">
      <alignment horizontal="center" vertical="center" wrapText="1"/>
    </xf>
    <xf numFmtId="41" fontId="10" fillId="12" borderId="1" xfId="9" applyFont="1" applyFill="1" applyBorder="1" applyAlignment="1">
      <alignment horizontal="center" vertical="center" wrapText="1"/>
    </xf>
    <xf numFmtId="41" fontId="10" fillId="12" borderId="1" xfId="9" applyFont="1" applyFill="1" applyBorder="1" applyAlignment="1">
      <alignment horizontal="center" vertical="center"/>
    </xf>
    <xf numFmtId="178" fontId="10" fillId="12" borderId="1" xfId="23" applyNumberFormat="1" applyFont="1" applyFill="1" applyBorder="1" applyAlignment="1">
      <alignment horizontal="right" vertical="center"/>
    </xf>
    <xf numFmtId="41" fontId="10" fillId="12" borderId="1" xfId="1" applyFont="1" applyFill="1" applyBorder="1" applyAlignment="1">
      <alignment horizontal="center" vertical="center"/>
    </xf>
    <xf numFmtId="0" fontId="10" fillId="12" borderId="1" xfId="23" applyNumberFormat="1" applyFont="1" applyFill="1" applyBorder="1" applyAlignment="1">
      <alignment horizontal="center" vertical="center" wrapText="1"/>
    </xf>
    <xf numFmtId="178" fontId="10" fillId="12" borderId="1" xfId="9" applyNumberFormat="1" applyFont="1" applyFill="1" applyBorder="1" applyAlignment="1">
      <alignment horizontal="right" vertical="center"/>
    </xf>
    <xf numFmtId="0" fontId="10" fillId="12" borderId="1" xfId="9" applyNumberFormat="1" applyFont="1" applyFill="1" applyBorder="1" applyAlignment="1">
      <alignment horizontal="left" vertical="center" wrapText="1"/>
    </xf>
    <xf numFmtId="0" fontId="10" fillId="12" borderId="1" xfId="23" applyFont="1" applyFill="1" applyBorder="1" applyAlignment="1">
      <alignment horizontal="center" vertical="center"/>
    </xf>
    <xf numFmtId="12" fontId="10" fillId="12" borderId="1" xfId="23" applyNumberFormat="1" applyFont="1" applyFill="1" applyBorder="1" applyAlignment="1">
      <alignment horizontal="center" vertical="center"/>
    </xf>
    <xf numFmtId="0" fontId="38" fillId="12" borderId="1" xfId="0" applyNumberFormat="1" applyFont="1" applyFill="1" applyBorder="1" applyAlignment="1">
      <alignment horizontal="center" vertical="center"/>
    </xf>
    <xf numFmtId="178" fontId="38" fillId="12" borderId="1" xfId="0" applyNumberFormat="1" applyFont="1" applyFill="1" applyBorder="1" applyAlignment="1">
      <alignment horizontal="right" vertical="center"/>
    </xf>
    <xf numFmtId="178" fontId="38" fillId="12" borderId="1" xfId="0" applyNumberFormat="1" applyFont="1" applyFill="1" applyBorder="1" applyAlignment="1">
      <alignment horizontal="center" vertical="center"/>
    </xf>
    <xf numFmtId="0" fontId="41" fillId="12" borderId="0" xfId="0" applyNumberFormat="1" applyFont="1" applyFill="1" applyBorder="1">
      <alignment vertical="center"/>
    </xf>
    <xf numFmtId="179" fontId="10" fillId="0" borderId="1" xfId="23" quotePrefix="1" applyNumberFormat="1" applyFont="1" applyFill="1" applyBorder="1" applyAlignment="1">
      <alignment horizontal="center" vertical="center"/>
    </xf>
    <xf numFmtId="0" fontId="47" fillId="0" borderId="1" xfId="22" applyFont="1" applyFill="1" applyBorder="1" applyAlignment="1" applyProtection="1">
      <alignment horizontal="center" vertical="center"/>
    </xf>
    <xf numFmtId="178" fontId="10" fillId="0" borderId="1" xfId="3" applyNumberFormat="1" applyFont="1" applyFill="1" applyBorder="1" applyAlignment="1">
      <alignment horizontal="center" vertical="center" wrapText="1"/>
    </xf>
    <xf numFmtId="0" fontId="14" fillId="7" borderId="1" xfId="19" applyNumberFormat="1" applyFont="1" applyFill="1" applyBorder="1" applyAlignment="1">
      <alignment horizontal="center" vertical="center" wrapText="1"/>
    </xf>
    <xf numFmtId="0" fontId="10" fillId="7" borderId="0" xfId="0" applyNumberFormat="1" applyFont="1" applyFill="1" applyBorder="1">
      <alignment vertical="center"/>
    </xf>
    <xf numFmtId="0" fontId="14" fillId="7" borderId="1" xfId="23" applyNumberFormat="1" applyFont="1" applyFill="1" applyBorder="1" applyAlignment="1">
      <alignment horizontal="center" vertical="center" wrapText="1"/>
    </xf>
    <xf numFmtId="0" fontId="10" fillId="0" borderId="0" xfId="36" applyFont="1">
      <alignment vertical="center"/>
    </xf>
    <xf numFmtId="0" fontId="10" fillId="8" borderId="1" xfId="36" applyFont="1" applyFill="1" applyBorder="1" applyAlignment="1">
      <alignment horizontal="center" vertical="center" wrapText="1"/>
    </xf>
    <xf numFmtId="0" fontId="10" fillId="8" borderId="1" xfId="36" applyFont="1" applyFill="1" applyBorder="1" applyAlignment="1">
      <alignment horizontal="center" vertical="center"/>
    </xf>
    <xf numFmtId="0" fontId="10" fillId="8" borderId="1" xfId="36" applyFont="1" applyFill="1" applyBorder="1" applyAlignment="1">
      <alignment vertical="center" wrapText="1"/>
    </xf>
    <xf numFmtId="0" fontId="10" fillId="8" borderId="0" xfId="36" applyFont="1" applyFill="1">
      <alignment vertical="center"/>
    </xf>
    <xf numFmtId="0" fontId="10" fillId="8" borderId="1" xfId="36" applyFont="1" applyFill="1" applyBorder="1" applyAlignment="1">
      <alignment horizontal="left" vertical="center" wrapText="1"/>
    </xf>
    <xf numFmtId="49" fontId="10" fillId="8" borderId="1" xfId="36" applyNumberFormat="1" applyFont="1" applyFill="1" applyBorder="1" applyAlignment="1">
      <alignment horizontal="center" vertical="center"/>
    </xf>
    <xf numFmtId="0" fontId="10" fillId="8" borderId="1" xfId="50" applyFont="1" applyFill="1" applyBorder="1" applyAlignment="1">
      <alignment horizontal="center" vertical="center" wrapText="1"/>
    </xf>
    <xf numFmtId="0" fontId="9" fillId="8" borderId="1" xfId="36" applyFont="1" applyFill="1" applyBorder="1" applyAlignment="1">
      <alignment horizontal="center" vertical="center" wrapText="1"/>
    </xf>
    <xf numFmtId="0" fontId="9" fillId="8" borderId="1" xfId="36" applyFont="1" applyFill="1" applyBorder="1" applyAlignment="1">
      <alignment horizontal="left" vertical="center" wrapText="1"/>
    </xf>
    <xf numFmtId="0" fontId="9" fillId="8" borderId="1" xfId="50" applyFont="1" applyFill="1" applyBorder="1" applyAlignment="1">
      <alignment horizontal="center" vertical="center" wrapText="1"/>
    </xf>
    <xf numFmtId="49" fontId="9" fillId="8" borderId="1" xfId="36" applyNumberFormat="1" applyFont="1" applyFill="1" applyBorder="1" applyAlignment="1">
      <alignment horizontal="center" vertical="center"/>
    </xf>
    <xf numFmtId="0" fontId="9" fillId="8" borderId="1" xfId="36" applyFont="1" applyFill="1" applyBorder="1" applyAlignment="1">
      <alignment horizontal="center" vertical="center"/>
    </xf>
    <xf numFmtId="0" fontId="9" fillId="8" borderId="0" xfId="36" applyFont="1" applyFill="1">
      <alignment vertical="center"/>
    </xf>
    <xf numFmtId="17" fontId="10" fillId="8" borderId="1" xfId="36" applyNumberFormat="1" applyFont="1" applyFill="1" applyBorder="1" applyAlignment="1">
      <alignment horizontal="center" vertical="center" wrapText="1"/>
    </xf>
    <xf numFmtId="0" fontId="10" fillId="8" borderId="1" xfId="36" applyFont="1" applyFill="1" applyBorder="1" applyAlignment="1">
      <alignment horizontal="left" vertical="center"/>
    </xf>
    <xf numFmtId="0" fontId="4" fillId="8" borderId="1" xfId="36" applyFont="1" applyFill="1" applyBorder="1" applyAlignment="1">
      <alignment horizontal="center" vertical="center"/>
    </xf>
    <xf numFmtId="0" fontId="10" fillId="8" borderId="1" xfId="36" applyFont="1" applyFill="1" applyBorder="1">
      <alignment vertical="center"/>
    </xf>
    <xf numFmtId="14" fontId="10" fillId="8" borderId="1" xfId="36" applyNumberFormat="1" applyFont="1" applyFill="1" applyBorder="1" applyAlignment="1">
      <alignment horizontal="center" vertical="center" wrapText="1"/>
    </xf>
    <xf numFmtId="3" fontId="10" fillId="8" borderId="1" xfId="36" applyNumberFormat="1" applyFont="1" applyFill="1" applyBorder="1" applyAlignment="1">
      <alignment horizontal="center" vertical="center"/>
    </xf>
    <xf numFmtId="0" fontId="3" fillId="0" borderId="0" xfId="36" applyNumberFormat="1">
      <alignment vertical="center"/>
    </xf>
    <xf numFmtId="0" fontId="3" fillId="0" borderId="0" xfId="36" applyNumberFormat="1" applyFont="1" applyAlignment="1">
      <alignment horizontal="center" vertical="center"/>
    </xf>
    <xf numFmtId="0" fontId="5" fillId="0" borderId="0" xfId="36" applyNumberFormat="1" applyFont="1" applyBorder="1" applyAlignment="1">
      <alignment horizontal="center" vertical="center"/>
    </xf>
    <xf numFmtId="0" fontId="5" fillId="0" borderId="0" xfId="36" applyNumberFormat="1" applyFont="1" applyBorder="1">
      <alignment vertical="center"/>
    </xf>
    <xf numFmtId="0" fontId="10" fillId="0" borderId="3" xfId="36" applyFont="1" applyFill="1" applyBorder="1" applyAlignment="1">
      <alignment horizontal="center" vertical="center"/>
    </xf>
    <xf numFmtId="0" fontId="10" fillId="0" borderId="3" xfId="36" applyFont="1" applyFill="1" applyBorder="1">
      <alignment vertical="center"/>
    </xf>
    <xf numFmtId="0" fontId="10" fillId="0" borderId="3" xfId="36" applyFont="1" applyFill="1" applyBorder="1" applyAlignment="1">
      <alignment horizontal="center" vertical="center" wrapText="1"/>
    </xf>
    <xf numFmtId="41" fontId="10" fillId="0" borderId="3" xfId="28" applyFont="1" applyFill="1" applyBorder="1">
      <alignment vertical="center"/>
    </xf>
    <xf numFmtId="0" fontId="48" fillId="0" borderId="3" xfId="36" applyFont="1" applyBorder="1">
      <alignment vertical="center"/>
    </xf>
    <xf numFmtId="0" fontId="7" fillId="8" borderId="5" xfId="5" applyNumberFormat="1" applyFont="1" applyFill="1" applyBorder="1" applyAlignment="1"/>
    <xf numFmtId="0" fontId="7" fillId="8" borderId="6" xfId="5" applyNumberFormat="1" applyFont="1" applyFill="1" applyBorder="1" applyAlignment="1"/>
    <xf numFmtId="0" fontId="6" fillId="0" borderId="0" xfId="5" applyNumberFormat="1" applyFont="1" applyBorder="1" applyAlignment="1">
      <alignment vertical="center"/>
    </xf>
    <xf numFmtId="0" fontId="10" fillId="0" borderId="3" xfId="36" applyNumberFormat="1" applyFont="1" applyFill="1" applyBorder="1" applyAlignment="1">
      <alignment horizontal="center" vertical="center"/>
    </xf>
    <xf numFmtId="0" fontId="10" fillId="8" borderId="1" xfId="36" applyNumberFormat="1" applyFont="1" applyFill="1" applyBorder="1" applyAlignment="1">
      <alignment horizontal="center" vertical="center"/>
    </xf>
    <xf numFmtId="0" fontId="10" fillId="8" borderId="1" xfId="36" applyNumberFormat="1" applyFont="1" applyFill="1" applyBorder="1" applyAlignment="1">
      <alignment horizontal="center" vertical="center" wrapText="1"/>
    </xf>
    <xf numFmtId="0" fontId="9" fillId="8" borderId="1" xfId="36" applyNumberFormat="1" applyFont="1" applyFill="1" applyBorder="1" applyAlignment="1">
      <alignment horizontal="center" vertical="center" wrapText="1"/>
    </xf>
    <xf numFmtId="0" fontId="10" fillId="8" borderId="1" xfId="36" quotePrefix="1" applyNumberFormat="1" applyFont="1" applyFill="1" applyBorder="1" applyAlignment="1">
      <alignment horizontal="center" vertical="center" wrapText="1"/>
    </xf>
    <xf numFmtId="0" fontId="10" fillId="8" borderId="13" xfId="36" applyFont="1" applyFill="1" applyBorder="1" applyAlignment="1">
      <alignment horizontal="center" vertical="center" wrapText="1"/>
    </xf>
    <xf numFmtId="0" fontId="10" fillId="8" borderId="15" xfId="36" applyFont="1" applyFill="1" applyBorder="1" applyAlignment="1">
      <alignment horizontal="center" vertical="center" wrapText="1"/>
    </xf>
    <xf numFmtId="0" fontId="10" fillId="8" borderId="12" xfId="36" applyFont="1" applyFill="1" applyBorder="1" applyAlignment="1">
      <alignment horizontal="center" vertical="center" wrapText="1"/>
    </xf>
    <xf numFmtId="0" fontId="9" fillId="8" borderId="13" xfId="36" applyFont="1" applyFill="1" applyBorder="1" applyAlignment="1">
      <alignment horizontal="center" vertical="center" wrapText="1"/>
    </xf>
    <xf numFmtId="0" fontId="9" fillId="8" borderId="15" xfId="36" applyFont="1" applyFill="1" applyBorder="1" applyAlignment="1">
      <alignment horizontal="center" vertical="center" wrapText="1"/>
    </xf>
    <xf numFmtId="0" fontId="10" fillId="8" borderId="10" xfId="5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1" fontId="10" fillId="0" borderId="1" xfId="1" applyFont="1" applyFill="1" applyBorder="1" applyAlignment="1">
      <alignment horizontal="center" vertical="center"/>
    </xf>
    <xf numFmtId="0" fontId="10" fillId="9"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0" borderId="1" xfId="1" applyNumberFormat="1" applyFont="1" applyFill="1" applyBorder="1" applyAlignment="1">
      <alignment horizontal="center" vertical="center"/>
    </xf>
    <xf numFmtId="41" fontId="10" fillId="0" borderId="1" xfId="1" applyFont="1" applyFill="1" applyBorder="1" applyAlignment="1">
      <alignment horizontal="right" vertical="center"/>
    </xf>
    <xf numFmtId="0" fontId="10" fillId="0" borderId="1" xfId="0" applyNumberFormat="1" applyFont="1" applyFill="1" applyBorder="1" applyAlignment="1">
      <alignment horizontal="center" vertical="center"/>
    </xf>
    <xf numFmtId="0" fontId="10" fillId="0" borderId="1" xfId="1" applyNumberFormat="1" applyFont="1" applyFill="1" applyBorder="1" applyAlignment="1">
      <alignment horizontal="center" vertical="center" wrapText="1"/>
    </xf>
    <xf numFmtId="0" fontId="14" fillId="7" borderId="1" xfId="1" applyNumberFormat="1" applyFont="1" applyFill="1" applyBorder="1" applyAlignment="1">
      <alignment horizontal="center" vertical="center" wrapText="1"/>
    </xf>
    <xf numFmtId="0" fontId="10" fillId="0" borderId="0" xfId="36" applyFont="1" applyFill="1" applyAlignment="1">
      <alignment horizontal="center" vertical="center"/>
    </xf>
    <xf numFmtId="0" fontId="10" fillId="0" borderId="0" xfId="36" applyFont="1" applyFill="1" applyAlignment="1">
      <alignment vertical="center"/>
    </xf>
    <xf numFmtId="0" fontId="10" fillId="0" borderId="0" xfId="36" applyFont="1" applyFill="1">
      <alignment vertical="center"/>
    </xf>
    <xf numFmtId="41" fontId="10" fillId="0" borderId="0" xfId="28" applyFont="1" applyFill="1">
      <alignment vertical="center"/>
    </xf>
    <xf numFmtId="0" fontId="9" fillId="0" borderId="0" xfId="36" applyFont="1">
      <alignment vertical="center"/>
    </xf>
    <xf numFmtId="0" fontId="37" fillId="0" borderId="0" xfId="23" applyFont="1" applyBorder="1" applyAlignment="1">
      <alignment horizontal="center" vertical="center"/>
    </xf>
    <xf numFmtId="0" fontId="37" fillId="0" borderId="0" xfId="23" applyFont="1" applyBorder="1" applyAlignment="1">
      <alignment vertical="center"/>
    </xf>
    <xf numFmtId="41" fontId="37" fillId="0" borderId="0" xfId="28" applyFont="1" applyBorder="1" applyAlignment="1">
      <alignment horizontal="center" vertical="center"/>
    </xf>
    <xf numFmtId="41" fontId="37" fillId="0" borderId="0" xfId="28" applyFont="1" applyBorder="1" applyAlignment="1">
      <alignment horizontal="right" vertical="center"/>
    </xf>
    <xf numFmtId="0" fontId="14" fillId="7" borderId="1" xfId="36" applyFont="1" applyFill="1" applyBorder="1" applyAlignment="1">
      <alignment horizontal="center" vertical="center" wrapText="1" shrinkToFit="1"/>
    </xf>
    <xf numFmtId="176" fontId="14" fillId="7" borderId="1" xfId="36" applyNumberFormat="1" applyFont="1" applyFill="1" applyBorder="1" applyAlignment="1">
      <alignment horizontal="center" vertical="center"/>
    </xf>
    <xf numFmtId="41" fontId="14" fillId="7" borderId="1" xfId="61" applyFont="1" applyFill="1" applyBorder="1" applyAlignment="1">
      <alignment horizontal="center" vertical="center" wrapText="1" shrinkToFit="1"/>
    </xf>
    <xf numFmtId="0" fontId="9" fillId="8" borderId="1" xfId="36" applyFont="1" applyFill="1" applyBorder="1" applyAlignment="1">
      <alignment horizontal="center" vertical="center" wrapText="1" shrinkToFit="1"/>
    </xf>
    <xf numFmtId="0" fontId="10" fillId="0" borderId="1" xfId="36" applyFont="1" applyBorder="1" applyAlignment="1">
      <alignment horizontal="center" vertical="center"/>
    </xf>
    <xf numFmtId="0" fontId="9" fillId="8" borderId="1" xfId="36" applyFont="1" applyFill="1" applyBorder="1" applyAlignment="1">
      <alignment horizontal="center" vertical="center" shrinkToFit="1"/>
    </xf>
    <xf numFmtId="41" fontId="9" fillId="8" borderId="1" xfId="28" applyFont="1" applyFill="1" applyBorder="1" applyAlignment="1">
      <alignment horizontal="right" vertical="center"/>
    </xf>
    <xf numFmtId="41" fontId="9" fillId="8" borderId="1" xfId="28" applyFont="1" applyFill="1" applyBorder="1" applyAlignment="1">
      <alignment horizontal="right" vertical="center" shrinkToFit="1"/>
    </xf>
    <xf numFmtId="0" fontId="9" fillId="8" borderId="1" xfId="36" applyNumberFormat="1" applyFont="1" applyFill="1" applyBorder="1" applyAlignment="1">
      <alignment vertical="center" wrapText="1" shrinkToFit="1"/>
    </xf>
    <xf numFmtId="41" fontId="9" fillId="8" borderId="1" xfId="36" applyNumberFormat="1" applyFont="1" applyFill="1" applyBorder="1">
      <alignment vertical="center"/>
    </xf>
    <xf numFmtId="0" fontId="9" fillId="8" borderId="1" xfId="123" applyFont="1" applyFill="1" applyBorder="1" applyAlignment="1" applyProtection="1">
      <alignment horizontal="center" vertical="center"/>
    </xf>
    <xf numFmtId="0" fontId="9" fillId="8" borderId="1" xfId="81" applyFont="1" applyFill="1" applyBorder="1" applyAlignment="1">
      <alignment horizontal="center" vertical="center" wrapText="1" shrinkToFit="1"/>
    </xf>
    <xf numFmtId="0" fontId="9" fillId="0" borderId="1" xfId="36" applyFont="1" applyBorder="1" applyAlignment="1">
      <alignment horizontal="center" vertical="center"/>
    </xf>
    <xf numFmtId="41" fontId="9" fillId="8" borderId="1" xfId="124" applyFont="1" applyFill="1" applyBorder="1" applyAlignment="1">
      <alignment horizontal="right" vertical="center"/>
    </xf>
    <xf numFmtId="41" fontId="9" fillId="8" borderId="1" xfId="124" applyFont="1" applyFill="1" applyBorder="1" applyAlignment="1">
      <alignment horizontal="right" vertical="center" shrinkToFit="1"/>
    </xf>
    <xf numFmtId="0" fontId="9" fillId="8" borderId="1" xfId="81" applyNumberFormat="1" applyFont="1" applyFill="1" applyBorder="1" applyAlignment="1">
      <alignment vertical="center" wrapText="1" shrinkToFit="1"/>
    </xf>
    <xf numFmtId="41" fontId="9" fillId="8" borderId="1" xfId="40" applyFont="1" applyFill="1" applyBorder="1" applyAlignment="1">
      <alignment horizontal="right" vertical="center"/>
    </xf>
    <xf numFmtId="41" fontId="9" fillId="8" borderId="1" xfId="40" applyFont="1" applyFill="1" applyBorder="1" applyAlignment="1">
      <alignment horizontal="right" vertical="center" shrinkToFit="1"/>
    </xf>
    <xf numFmtId="43" fontId="9" fillId="8" borderId="1" xfId="40" applyNumberFormat="1" applyFont="1" applyFill="1" applyBorder="1" applyAlignment="1">
      <alignment horizontal="right" vertical="center"/>
    </xf>
    <xf numFmtId="0" fontId="10" fillId="0" borderId="1" xfId="36" applyFont="1" applyBorder="1" applyAlignment="1">
      <alignment horizontal="left" vertical="center"/>
    </xf>
    <xf numFmtId="41" fontId="9" fillId="8" borderId="1" xfId="42" applyFont="1" applyFill="1" applyBorder="1" applyAlignment="1">
      <alignment horizontal="right" vertical="center"/>
    </xf>
    <xf numFmtId="41" fontId="9" fillId="8" borderId="1" xfId="42" applyFont="1" applyFill="1" applyBorder="1" applyAlignment="1">
      <alignment horizontal="right" vertical="center" shrinkToFit="1"/>
    </xf>
    <xf numFmtId="0" fontId="9" fillId="0" borderId="1" xfId="36" applyFont="1" applyFill="1" applyBorder="1" applyAlignment="1">
      <alignment horizontal="center" vertical="center" wrapText="1" shrinkToFit="1"/>
    </xf>
    <xf numFmtId="0" fontId="9" fillId="0" borderId="1" xfId="36" applyFont="1" applyBorder="1" applyAlignment="1">
      <alignment horizontal="center" vertical="center" wrapText="1" shrinkToFit="1"/>
    </xf>
    <xf numFmtId="0" fontId="9" fillId="0" borderId="1" xfId="36" applyFont="1" applyFill="1" applyBorder="1" applyAlignment="1">
      <alignment horizontal="center" vertical="center" shrinkToFit="1"/>
    </xf>
    <xf numFmtId="41" fontId="9" fillId="0" borderId="1" xfId="28" applyFont="1" applyFill="1" applyBorder="1" applyAlignment="1">
      <alignment horizontal="right" vertical="center"/>
    </xf>
    <xf numFmtId="41" fontId="9" fillId="0" borderId="1" xfId="28" applyFont="1" applyFill="1" applyBorder="1" applyAlignment="1">
      <alignment horizontal="right" vertical="center" shrinkToFit="1"/>
    </xf>
    <xf numFmtId="0" fontId="9" fillId="0" borderId="1" xfId="36" applyFont="1" applyFill="1" applyBorder="1" applyAlignment="1">
      <alignment vertical="center" wrapText="1" shrinkToFit="1"/>
    </xf>
    <xf numFmtId="0" fontId="9" fillId="8" borderId="1" xfId="36" applyFont="1" applyFill="1" applyBorder="1" applyAlignment="1">
      <alignment vertical="center" wrapText="1" shrinkToFit="1"/>
    </xf>
    <xf numFmtId="0" fontId="9" fillId="0" borderId="1" xfId="123" applyFont="1" applyFill="1" applyBorder="1" applyAlignment="1" applyProtection="1">
      <alignment horizontal="center" vertical="center"/>
    </xf>
    <xf numFmtId="41" fontId="9" fillId="0" borderId="1" xfId="126" applyFont="1" applyFill="1" applyBorder="1" applyAlignment="1">
      <alignment horizontal="right" vertical="center"/>
    </xf>
    <xf numFmtId="41" fontId="9" fillId="0" borderId="1" xfId="126" applyFont="1" applyFill="1" applyBorder="1" applyAlignment="1">
      <alignment horizontal="right" vertical="center" shrinkToFit="1"/>
    </xf>
    <xf numFmtId="184" fontId="9" fillId="0" borderId="1" xfId="126" applyNumberFormat="1" applyFont="1" applyFill="1" applyBorder="1" applyAlignment="1">
      <alignment horizontal="right" vertical="center"/>
    </xf>
    <xf numFmtId="0" fontId="9" fillId="0" borderId="1" xfId="36" applyNumberFormat="1" applyFont="1" applyFill="1" applyBorder="1" applyAlignment="1">
      <alignment vertical="center" wrapText="1" shrinkToFit="1"/>
    </xf>
    <xf numFmtId="0" fontId="10" fillId="8" borderId="1" xfId="36" quotePrefix="1" applyFont="1" applyFill="1" applyBorder="1" applyAlignment="1">
      <alignment horizontal="left" vertical="center"/>
    </xf>
    <xf numFmtId="0" fontId="9" fillId="8" borderId="1" xfId="123" applyFont="1" applyFill="1" applyBorder="1" applyAlignment="1" applyProtection="1">
      <alignment horizontal="center" vertical="center" shrinkToFit="1"/>
    </xf>
    <xf numFmtId="0" fontId="9" fillId="8" borderId="1" xfId="123" applyFont="1" applyFill="1" applyBorder="1" applyAlignment="1" applyProtection="1">
      <alignment horizontal="center" vertical="center" wrapText="1" shrinkToFit="1"/>
    </xf>
    <xf numFmtId="0" fontId="9" fillId="7" borderId="1" xfId="36" applyFont="1" applyFill="1" applyBorder="1" applyAlignment="1">
      <alignment horizontal="center" vertical="center" wrapText="1" shrinkToFit="1"/>
    </xf>
    <xf numFmtId="0" fontId="10" fillId="7" borderId="1" xfId="36" applyFont="1" applyFill="1" applyBorder="1" applyAlignment="1">
      <alignment horizontal="center" vertical="center"/>
    </xf>
    <xf numFmtId="0" fontId="9" fillId="7" borderId="1" xfId="36" applyFont="1" applyFill="1" applyBorder="1" applyAlignment="1">
      <alignment horizontal="left" vertical="center" shrinkToFit="1"/>
    </xf>
    <xf numFmtId="0" fontId="9" fillId="7" borderId="1" xfId="123" applyFont="1" applyFill="1" applyBorder="1" applyAlignment="1" applyProtection="1">
      <alignment horizontal="center" vertical="center"/>
    </xf>
    <xf numFmtId="41" fontId="9" fillId="7" borderId="1" xfId="28" applyFont="1" applyFill="1" applyBorder="1" applyAlignment="1" applyProtection="1">
      <alignment horizontal="right" vertical="center"/>
    </xf>
    <xf numFmtId="41" fontId="9" fillId="7" borderId="1" xfId="28" applyFont="1" applyFill="1" applyBorder="1" applyAlignment="1">
      <alignment horizontal="right" vertical="center" shrinkToFit="1"/>
    </xf>
    <xf numFmtId="41" fontId="9" fillId="7" borderId="1" xfId="28" applyFont="1" applyFill="1" applyBorder="1" applyAlignment="1">
      <alignment horizontal="right" vertical="center"/>
    </xf>
    <xf numFmtId="0" fontId="9" fillId="7" borderId="1" xfId="61" applyNumberFormat="1" applyFont="1" applyFill="1" applyBorder="1">
      <alignment vertical="center"/>
    </xf>
    <xf numFmtId="41" fontId="9" fillId="7" borderId="1" xfId="61" applyNumberFormat="1" applyFont="1" applyFill="1" applyBorder="1">
      <alignment vertical="center"/>
    </xf>
    <xf numFmtId="0" fontId="4" fillId="0" borderId="1" xfId="36" applyFont="1" applyBorder="1" applyAlignment="1">
      <alignment horizontal="center" vertical="center"/>
    </xf>
    <xf numFmtId="41" fontId="9" fillId="8" borderId="1" xfId="127" applyFont="1" applyFill="1" applyBorder="1" applyAlignment="1" applyProtection="1">
      <alignment horizontal="right" vertical="center"/>
    </xf>
    <xf numFmtId="41" fontId="9" fillId="8" borderId="1" xfId="127" applyFont="1" applyFill="1" applyBorder="1" applyAlignment="1">
      <alignment horizontal="right" vertical="center" shrinkToFit="1"/>
    </xf>
    <xf numFmtId="41" fontId="9" fillId="8" borderId="1" xfId="127" applyFont="1" applyFill="1" applyBorder="1" applyAlignment="1">
      <alignment horizontal="right" vertical="center"/>
    </xf>
    <xf numFmtId="41" fontId="9" fillId="8" borderId="1" xfId="128" applyFont="1" applyFill="1" applyBorder="1" applyAlignment="1" applyProtection="1">
      <alignment horizontal="right" vertical="center"/>
    </xf>
    <xf numFmtId="41" fontId="9" fillId="8" borderId="1" xfId="128" applyFont="1" applyFill="1" applyBorder="1" applyAlignment="1">
      <alignment horizontal="right" vertical="center" shrinkToFit="1"/>
    </xf>
    <xf numFmtId="41" fontId="9" fillId="8" borderId="1" xfId="128" applyFont="1" applyFill="1" applyBorder="1" applyAlignment="1">
      <alignment horizontal="right" vertical="center"/>
    </xf>
    <xf numFmtId="41" fontId="9" fillId="8" borderId="1" xfId="129" applyFont="1" applyFill="1" applyBorder="1" applyAlignment="1" applyProtection="1">
      <alignment horizontal="right" vertical="center"/>
    </xf>
    <xf numFmtId="41" fontId="9" fillId="8" borderId="1" xfId="129" applyFont="1" applyFill="1" applyBorder="1" applyAlignment="1">
      <alignment horizontal="right" vertical="center" shrinkToFit="1"/>
    </xf>
    <xf numFmtId="41" fontId="9" fillId="8" borderId="1" xfId="129" applyFont="1" applyFill="1" applyBorder="1" applyAlignment="1">
      <alignment horizontal="right" vertical="center"/>
    </xf>
    <xf numFmtId="0" fontId="9" fillId="0" borderId="1" xfId="36" applyFont="1" applyFill="1" applyBorder="1" applyAlignment="1">
      <alignment horizontal="center" vertical="center"/>
    </xf>
    <xf numFmtId="0" fontId="10" fillId="0" borderId="1" xfId="36" applyFont="1" applyBorder="1" applyAlignment="1">
      <alignment horizontal="left" vertical="center" wrapText="1"/>
    </xf>
    <xf numFmtId="0" fontId="9" fillId="7" borderId="1" xfId="36" applyFont="1" applyFill="1" applyBorder="1" applyAlignment="1">
      <alignment horizontal="center" vertical="center"/>
    </xf>
    <xf numFmtId="41" fontId="9" fillId="0" borderId="1" xfId="28" applyFont="1" applyFill="1" applyBorder="1" applyAlignment="1" applyProtection="1">
      <alignment horizontal="right" vertical="center"/>
    </xf>
    <xf numFmtId="41" fontId="9" fillId="0" borderId="1" xfId="28" applyNumberFormat="1" applyFont="1" applyFill="1" applyBorder="1" applyAlignment="1">
      <alignment horizontal="right" vertical="center"/>
    </xf>
    <xf numFmtId="0" fontId="9" fillId="0" borderId="1" xfId="36" applyFont="1" applyBorder="1" applyAlignment="1">
      <alignment vertical="center" wrapText="1" shrinkToFit="1"/>
    </xf>
    <xf numFmtId="41" fontId="9" fillId="8" borderId="1" xfId="28" applyFont="1" applyFill="1" applyBorder="1" applyAlignment="1" applyProtection="1">
      <alignment horizontal="right" vertical="center"/>
    </xf>
    <xf numFmtId="41" fontId="9" fillId="8" borderId="1" xfId="28" applyNumberFormat="1" applyFont="1" applyFill="1" applyBorder="1" applyAlignment="1">
      <alignment horizontal="right" vertical="center"/>
    </xf>
    <xf numFmtId="41" fontId="9" fillId="0" borderId="1" xfId="131" applyFont="1" applyFill="1" applyBorder="1" applyAlignment="1" applyProtection="1">
      <alignment horizontal="right" vertical="center"/>
    </xf>
    <xf numFmtId="41" fontId="9" fillId="0" borderId="1" xfId="131" applyFont="1" applyFill="1" applyBorder="1" applyAlignment="1">
      <alignment horizontal="right" vertical="center" shrinkToFit="1"/>
    </xf>
    <xf numFmtId="41" fontId="9" fillId="0" borderId="1" xfId="131" applyFont="1" applyFill="1" applyBorder="1" applyAlignment="1">
      <alignment horizontal="right" vertical="center"/>
    </xf>
    <xf numFmtId="41" fontId="9" fillId="0" borderId="1" xfId="131" applyNumberFormat="1" applyFont="1" applyFill="1" applyBorder="1" applyAlignment="1">
      <alignment horizontal="right" vertical="center"/>
    </xf>
    <xf numFmtId="41" fontId="9" fillId="0" borderId="1" xfId="36" applyNumberFormat="1" applyFont="1" applyBorder="1">
      <alignment vertical="center"/>
    </xf>
    <xf numFmtId="0" fontId="9" fillId="3" borderId="1" xfId="36" applyNumberFormat="1" applyFont="1" applyFill="1" applyBorder="1" applyAlignment="1">
      <alignment horizontal="center" vertical="center" wrapText="1" shrinkToFit="1"/>
    </xf>
    <xf numFmtId="41" fontId="4" fillId="0" borderId="1" xfId="132" applyFont="1" applyBorder="1" applyAlignment="1">
      <alignment horizontal="right" vertical="center"/>
    </xf>
    <xf numFmtId="41" fontId="4" fillId="0" borderId="1" xfId="132" applyFont="1" applyBorder="1" applyAlignment="1">
      <alignment horizontal="right" vertical="center" shrinkToFit="1"/>
    </xf>
    <xf numFmtId="41" fontId="4" fillId="0" borderId="1" xfId="132" applyNumberFormat="1" applyFont="1" applyBorder="1" applyAlignment="1">
      <alignment horizontal="right" vertical="center"/>
    </xf>
    <xf numFmtId="0" fontId="4" fillId="0" borderId="1" xfId="36" applyFont="1" applyBorder="1" applyAlignment="1">
      <alignment vertical="center" wrapText="1" shrinkToFit="1"/>
    </xf>
    <xf numFmtId="41" fontId="4" fillId="0" borderId="1" xfId="36" applyNumberFormat="1" applyFont="1" applyBorder="1">
      <alignment vertical="center"/>
    </xf>
    <xf numFmtId="0" fontId="54" fillId="0" borderId="1" xfId="72" applyFont="1" applyFill="1" applyBorder="1" applyAlignment="1">
      <alignment horizontal="center" vertical="center" wrapText="1" shrinkToFit="1"/>
    </xf>
    <xf numFmtId="41" fontId="9" fillId="0" borderId="1" xfId="72" applyNumberFormat="1" applyFont="1" applyFill="1" applyBorder="1" applyAlignment="1" applyProtection="1">
      <alignment horizontal="right" vertical="center"/>
    </xf>
    <xf numFmtId="41" fontId="9" fillId="0" borderId="1" xfId="72" applyNumberFormat="1" applyFont="1" applyFill="1" applyBorder="1" applyAlignment="1">
      <alignment horizontal="right" vertical="center" shrinkToFit="1"/>
    </xf>
    <xf numFmtId="41" fontId="9" fillId="0" borderId="1" xfId="72" applyNumberFormat="1" applyFont="1" applyFill="1" applyBorder="1" applyAlignment="1">
      <alignment horizontal="right" vertical="center"/>
    </xf>
    <xf numFmtId="0" fontId="9" fillId="0" borderId="1" xfId="72" applyNumberFormat="1" applyFont="1" applyFill="1" applyBorder="1" applyAlignment="1">
      <alignment vertical="center" wrapText="1" shrinkToFit="1"/>
    </xf>
    <xf numFmtId="41" fontId="9" fillId="0" borderId="1" xfId="40" applyFont="1" applyFill="1" applyBorder="1" applyAlignment="1" applyProtection="1">
      <alignment horizontal="right" vertical="center"/>
    </xf>
    <xf numFmtId="41" fontId="9" fillId="0" borderId="1" xfId="40" applyFont="1" applyFill="1" applyBorder="1" applyAlignment="1">
      <alignment horizontal="right" vertical="center" shrinkToFit="1"/>
    </xf>
    <xf numFmtId="41" fontId="9" fillId="0" borderId="1" xfId="40" applyFont="1" applyFill="1" applyBorder="1" applyAlignment="1">
      <alignment horizontal="right" vertical="center"/>
    </xf>
    <xf numFmtId="41" fontId="9" fillId="0" borderId="1" xfId="40" applyNumberFormat="1" applyFont="1" applyFill="1" applyBorder="1" applyAlignment="1">
      <alignment horizontal="right" vertical="center"/>
    </xf>
    <xf numFmtId="41" fontId="9" fillId="8" borderId="1" xfId="42" applyFont="1" applyFill="1" applyBorder="1" applyAlignment="1" applyProtection="1">
      <alignment horizontal="right" vertical="center"/>
    </xf>
    <xf numFmtId="41" fontId="9" fillId="8" borderId="1" xfId="42" applyNumberFormat="1" applyFont="1" applyFill="1" applyBorder="1" applyAlignment="1">
      <alignment horizontal="right" vertical="center"/>
    </xf>
    <xf numFmtId="41" fontId="9" fillId="8" borderId="1" xfId="36" applyNumberFormat="1" applyFont="1" applyFill="1" applyBorder="1" applyAlignment="1">
      <alignment vertical="center" wrapText="1"/>
    </xf>
    <xf numFmtId="41" fontId="10" fillId="0" borderId="1" xfId="40" applyFont="1" applyFill="1" applyBorder="1" applyAlignment="1" applyProtection="1">
      <alignment horizontal="right" vertical="center"/>
    </xf>
    <xf numFmtId="41" fontId="10" fillId="0" borderId="1" xfId="40" applyFont="1" applyFill="1" applyBorder="1" applyAlignment="1">
      <alignment horizontal="right" vertical="center" shrinkToFit="1"/>
    </xf>
    <xf numFmtId="41" fontId="10" fillId="0" borderId="1" xfId="40" applyFont="1" applyFill="1" applyBorder="1" applyAlignment="1">
      <alignment horizontal="right" vertical="center"/>
    </xf>
    <xf numFmtId="41" fontId="10" fillId="0" borderId="1" xfId="40" applyNumberFormat="1" applyFont="1" applyFill="1" applyBorder="1" applyAlignment="1">
      <alignment horizontal="right" vertical="center"/>
    </xf>
    <xf numFmtId="0" fontId="10" fillId="0" borderId="1" xfId="36" applyFont="1" applyBorder="1" applyAlignment="1">
      <alignment vertical="center" wrapText="1" shrinkToFit="1"/>
    </xf>
    <xf numFmtId="41" fontId="10" fillId="8" borderId="1" xfId="36" applyNumberFormat="1" applyFont="1" applyFill="1" applyBorder="1">
      <alignment vertical="center"/>
    </xf>
    <xf numFmtId="41" fontId="9" fillId="8" borderId="1" xfId="131" applyFont="1" applyFill="1" applyBorder="1" applyAlignment="1" applyProtection="1">
      <alignment horizontal="right" vertical="center"/>
    </xf>
    <xf numFmtId="41" fontId="9" fillId="8" borderId="1" xfId="131" applyFont="1" applyFill="1" applyBorder="1" applyAlignment="1">
      <alignment horizontal="right" vertical="center" shrinkToFit="1"/>
    </xf>
    <xf numFmtId="41" fontId="9" fillId="8" borderId="1" xfId="131" applyFont="1" applyFill="1" applyBorder="1" applyAlignment="1">
      <alignment horizontal="right" vertical="center"/>
    </xf>
    <xf numFmtId="41" fontId="9" fillId="8" borderId="1" xfId="131" applyNumberFormat="1" applyFont="1" applyFill="1" applyBorder="1" applyAlignment="1">
      <alignment horizontal="right" vertical="center"/>
    </xf>
    <xf numFmtId="0" fontId="9" fillId="0" borderId="1" xfId="36" applyFont="1" applyBorder="1" applyAlignment="1">
      <alignment vertical="center" wrapText="1"/>
    </xf>
    <xf numFmtId="41" fontId="9" fillId="0" borderId="1" xfId="28" applyNumberFormat="1" applyFont="1" applyFill="1" applyBorder="1" applyAlignment="1">
      <alignment horizontal="right" vertical="center" shrinkToFit="1"/>
    </xf>
    <xf numFmtId="0" fontId="55" fillId="0" borderId="1" xfId="36" applyFont="1" applyBorder="1" applyAlignment="1">
      <alignment horizontal="center" vertical="center"/>
    </xf>
    <xf numFmtId="0" fontId="55" fillId="0" borderId="1" xfId="36" applyFont="1" applyBorder="1" applyAlignment="1">
      <alignment horizontal="right" vertical="center"/>
    </xf>
    <xf numFmtId="41" fontId="55" fillId="0" borderId="1" xfId="36" applyNumberFormat="1" applyFont="1" applyBorder="1" applyAlignment="1">
      <alignment horizontal="center" vertical="center"/>
    </xf>
    <xf numFmtId="0" fontId="56" fillId="0" borderId="1" xfId="36" applyFont="1" applyBorder="1" applyAlignment="1">
      <alignment horizontal="left" vertical="center" wrapText="1"/>
    </xf>
    <xf numFmtId="41" fontId="9" fillId="8" borderId="1" xfId="45" applyFont="1" applyFill="1" applyBorder="1" applyAlignment="1" applyProtection="1">
      <alignment horizontal="right" vertical="center"/>
    </xf>
    <xf numFmtId="41" fontId="9" fillId="8" borderId="1" xfId="45" applyFont="1" applyFill="1" applyBorder="1" applyAlignment="1">
      <alignment horizontal="right" vertical="center" shrinkToFit="1"/>
    </xf>
    <xf numFmtId="41" fontId="9" fillId="8" borderId="1" xfId="45" applyFont="1" applyFill="1" applyBorder="1" applyAlignment="1">
      <alignment horizontal="right" vertical="center"/>
    </xf>
    <xf numFmtId="41" fontId="9" fillId="0" borderId="1" xfId="133" applyFont="1" applyFill="1" applyBorder="1" applyAlignment="1" applyProtection="1">
      <alignment horizontal="right" vertical="center"/>
    </xf>
    <xf numFmtId="41" fontId="9" fillId="0" borderId="1" xfId="133" applyFont="1" applyFill="1" applyBorder="1" applyAlignment="1">
      <alignment horizontal="right" vertical="center" shrinkToFit="1"/>
    </xf>
    <xf numFmtId="41" fontId="9" fillId="0" borderId="1" xfId="133" applyFont="1" applyFill="1" applyBorder="1" applyAlignment="1">
      <alignment horizontal="right" vertical="center"/>
    </xf>
    <xf numFmtId="41" fontId="9" fillId="8" borderId="1" xfId="133" applyFont="1" applyFill="1" applyBorder="1" applyAlignment="1">
      <alignment horizontal="right" vertical="center"/>
    </xf>
    <xf numFmtId="41" fontId="9" fillId="8" borderId="1" xfId="133" applyFont="1" applyFill="1" applyBorder="1" applyAlignment="1">
      <alignment horizontal="right" vertical="center" shrinkToFit="1"/>
    </xf>
    <xf numFmtId="41" fontId="9" fillId="0" borderId="1" xfId="134" applyFont="1" applyFill="1" applyBorder="1" applyAlignment="1" applyProtection="1">
      <alignment horizontal="right" vertical="center"/>
    </xf>
    <xf numFmtId="41" fontId="9" fillId="0" borderId="1" xfId="134" applyFont="1" applyFill="1" applyBorder="1" applyAlignment="1">
      <alignment horizontal="right" vertical="center" shrinkToFit="1"/>
    </xf>
    <xf numFmtId="41" fontId="9" fillId="0" borderId="1" xfId="134" applyFont="1" applyFill="1" applyBorder="1" applyAlignment="1">
      <alignment horizontal="right" vertical="center"/>
    </xf>
    <xf numFmtId="41" fontId="9" fillId="8" borderId="1" xfId="135" applyFont="1" applyFill="1" applyBorder="1" applyAlignment="1">
      <alignment horizontal="right" vertical="center"/>
    </xf>
    <xf numFmtId="41" fontId="9" fillId="8" borderId="1" xfId="135" applyFont="1" applyFill="1" applyBorder="1" applyAlignment="1">
      <alignment horizontal="right" vertical="center" shrinkToFit="1"/>
    </xf>
    <xf numFmtId="41" fontId="9" fillId="8" borderId="1" xfId="136" applyFont="1" applyFill="1" applyBorder="1" applyAlignment="1" applyProtection="1">
      <alignment horizontal="right" vertical="center"/>
    </xf>
    <xf numFmtId="41" fontId="9" fillId="8" borderId="1" xfId="136" applyFont="1" applyFill="1" applyBorder="1" applyAlignment="1">
      <alignment horizontal="right" vertical="center" shrinkToFit="1"/>
    </xf>
    <xf numFmtId="41" fontId="9" fillId="8" borderId="1" xfId="136" applyFont="1" applyFill="1" applyBorder="1" applyAlignment="1">
      <alignment horizontal="right" vertical="center"/>
    </xf>
    <xf numFmtId="0" fontId="4" fillId="0" borderId="1" xfId="36" applyFont="1" applyBorder="1" applyAlignment="1">
      <alignment horizontal="center" vertical="center" wrapText="1"/>
    </xf>
    <xf numFmtId="41" fontId="9" fillId="8" borderId="1" xfId="137" applyFont="1" applyFill="1" applyBorder="1" applyAlignment="1" applyProtection="1">
      <alignment horizontal="right" vertical="center"/>
    </xf>
    <xf numFmtId="41" fontId="9" fillId="8" borderId="1" xfId="137" applyFont="1" applyFill="1" applyBorder="1" applyAlignment="1">
      <alignment horizontal="right" vertical="center" shrinkToFit="1"/>
    </xf>
    <xf numFmtId="41" fontId="9" fillId="8" borderId="1" xfId="137" applyFont="1" applyFill="1" applyBorder="1" applyAlignment="1">
      <alignment horizontal="right" vertical="center"/>
    </xf>
    <xf numFmtId="41" fontId="9" fillId="7" borderId="1" xfId="36" applyNumberFormat="1" applyFont="1" applyFill="1" applyBorder="1">
      <alignment vertical="center"/>
    </xf>
    <xf numFmtId="41" fontId="9" fillId="8" borderId="1" xfId="28" quotePrefix="1" applyFont="1" applyFill="1" applyBorder="1" applyAlignment="1">
      <alignment horizontal="right" vertical="center"/>
    </xf>
    <xf numFmtId="41" fontId="9" fillId="8" borderId="1" xfId="54" applyFont="1" applyFill="1" applyBorder="1" applyAlignment="1" applyProtection="1">
      <alignment horizontal="right" vertical="center"/>
    </xf>
    <xf numFmtId="41" fontId="9" fillId="8" borderId="1" xfId="54" applyFont="1" applyFill="1" applyBorder="1" applyAlignment="1">
      <alignment horizontal="right" vertical="center" shrinkToFit="1"/>
    </xf>
    <xf numFmtId="41" fontId="9" fillId="8" borderId="1" xfId="54" applyFont="1" applyFill="1" applyBorder="1" applyAlignment="1">
      <alignment horizontal="right" vertical="center"/>
    </xf>
    <xf numFmtId="41" fontId="10" fillId="8" borderId="1" xfId="28" applyFont="1" applyFill="1" applyBorder="1" applyAlignment="1">
      <alignment horizontal="right" vertical="center" shrinkToFit="1"/>
    </xf>
    <xf numFmtId="41" fontId="9" fillId="8" borderId="1" xfId="40" applyFont="1" applyFill="1" applyBorder="1" applyAlignment="1" applyProtection="1">
      <alignment horizontal="right" vertical="center"/>
    </xf>
    <xf numFmtId="41" fontId="10" fillId="8" borderId="1" xfId="28" applyFont="1" applyFill="1" applyBorder="1" applyAlignment="1" applyProtection="1">
      <alignment horizontal="right" vertical="center"/>
    </xf>
    <xf numFmtId="41" fontId="10" fillId="8" borderId="1" xfId="28" applyFont="1" applyFill="1" applyBorder="1" applyAlignment="1">
      <alignment horizontal="right" vertical="center"/>
    </xf>
    <xf numFmtId="41" fontId="10" fillId="8" borderId="1" xfId="131" applyFont="1" applyFill="1" applyBorder="1" applyAlignment="1">
      <alignment horizontal="right" vertical="center"/>
    </xf>
    <xf numFmtId="0" fontId="10" fillId="8" borderId="1" xfId="36" applyFont="1" applyFill="1" applyBorder="1" applyAlignment="1">
      <alignment vertical="center" wrapText="1" shrinkToFit="1"/>
    </xf>
    <xf numFmtId="0" fontId="10" fillId="8" borderId="1" xfId="138" applyFont="1" applyFill="1" applyBorder="1" applyAlignment="1">
      <alignment vertical="center" wrapText="1" shrinkToFit="1"/>
    </xf>
    <xf numFmtId="41" fontId="10" fillId="8" borderId="1" xfId="138" applyNumberFormat="1" applyFont="1" applyFill="1" applyBorder="1">
      <alignment vertical="center"/>
    </xf>
    <xf numFmtId="41" fontId="10" fillId="8" borderId="1" xfId="40" applyFont="1" applyFill="1" applyBorder="1" applyAlignment="1" applyProtection="1">
      <alignment horizontal="right" vertical="center"/>
    </xf>
    <xf numFmtId="41" fontId="10" fillId="8" borderId="1" xfId="40" applyFont="1" applyFill="1" applyBorder="1" applyAlignment="1">
      <alignment horizontal="right" vertical="center" shrinkToFit="1"/>
    </xf>
    <xf numFmtId="41" fontId="10" fillId="8" borderId="1" xfId="40" applyFont="1" applyFill="1" applyBorder="1" applyAlignment="1">
      <alignment horizontal="right" vertical="center"/>
    </xf>
    <xf numFmtId="0" fontId="9" fillId="7" borderId="1" xfId="123" applyFont="1" applyFill="1" applyBorder="1" applyAlignment="1" applyProtection="1">
      <alignment horizontal="center" vertical="center" shrinkToFit="1"/>
    </xf>
    <xf numFmtId="41" fontId="9" fillId="7" borderId="1" xfId="28" quotePrefix="1" applyFont="1" applyFill="1" applyBorder="1" applyAlignment="1">
      <alignment horizontal="right" vertical="center" shrinkToFit="1"/>
    </xf>
    <xf numFmtId="0" fontId="10" fillId="8" borderId="1" xfId="36" applyFont="1" applyFill="1" applyBorder="1" applyAlignment="1">
      <alignment horizontal="center" vertical="center" wrapText="1" shrinkToFit="1"/>
    </xf>
    <xf numFmtId="0" fontId="10" fillId="8" borderId="1" xfId="36" applyFont="1" applyFill="1" applyBorder="1" applyAlignment="1">
      <alignment horizontal="left" vertical="center" shrinkToFit="1"/>
    </xf>
    <xf numFmtId="0" fontId="10" fillId="8" borderId="1" xfId="123" applyFont="1" applyFill="1" applyBorder="1" applyAlignment="1" applyProtection="1">
      <alignment horizontal="center" vertical="center" shrinkToFit="1"/>
    </xf>
    <xf numFmtId="0" fontId="10" fillId="8" borderId="1" xfId="36" applyNumberFormat="1" applyFont="1" applyFill="1" applyBorder="1" applyAlignment="1">
      <alignment vertical="center" wrapText="1" shrinkToFit="1"/>
    </xf>
    <xf numFmtId="0" fontId="9" fillId="7" borderId="1" xfId="36" applyFont="1" applyFill="1" applyBorder="1" applyAlignment="1">
      <alignment horizontal="center" vertical="center" wrapText="1"/>
    </xf>
    <xf numFmtId="0" fontId="10" fillId="0" borderId="1" xfId="139" applyFont="1" applyBorder="1" applyAlignment="1">
      <alignment horizontal="left" vertical="center" wrapText="1"/>
    </xf>
    <xf numFmtId="41" fontId="9" fillId="0" borderId="1" xfId="32" applyFont="1" applyBorder="1" applyAlignment="1">
      <alignment horizontal="left" vertical="center" shrinkToFit="1"/>
    </xf>
    <xf numFmtId="41" fontId="9" fillId="0" borderId="1" xfId="32" applyFont="1" applyBorder="1" applyAlignment="1">
      <alignment horizontal="left" vertical="center"/>
    </xf>
    <xf numFmtId="41" fontId="9" fillId="0" borderId="1" xfId="32" applyNumberFormat="1" applyFont="1" applyBorder="1" applyAlignment="1">
      <alignment horizontal="right" vertical="center"/>
    </xf>
    <xf numFmtId="0" fontId="9" fillId="0" borderId="1" xfId="36" applyFont="1" applyBorder="1" applyAlignment="1">
      <alignment horizontal="left" vertical="center" wrapText="1" shrinkToFit="1"/>
    </xf>
    <xf numFmtId="41" fontId="9" fillId="0" borderId="1" xfId="36" applyNumberFormat="1" applyFont="1" applyBorder="1" applyAlignment="1">
      <alignment horizontal="left" vertical="center"/>
    </xf>
    <xf numFmtId="0" fontId="9" fillId="0" borderId="1" xfId="36" applyNumberFormat="1" applyFont="1" applyFill="1" applyBorder="1" applyAlignment="1">
      <alignment horizontal="center" vertical="center" wrapText="1" shrinkToFit="1"/>
    </xf>
    <xf numFmtId="0" fontId="9" fillId="0" borderId="1" xfId="138" applyNumberFormat="1" applyFont="1" applyFill="1" applyBorder="1" applyAlignment="1" applyProtection="1">
      <alignment horizontal="center" vertical="center" wrapText="1" shrinkToFit="1"/>
      <protection locked="0"/>
    </xf>
    <xf numFmtId="41" fontId="9" fillId="0" borderId="1" xfId="42" applyFont="1" applyFill="1" applyBorder="1" applyAlignment="1">
      <alignment horizontal="left" vertical="center" shrinkToFit="1"/>
    </xf>
    <xf numFmtId="41" fontId="9" fillId="0" borderId="1" xfId="42" applyFont="1" applyFill="1" applyBorder="1" applyAlignment="1">
      <alignment horizontal="left" vertical="center"/>
    </xf>
    <xf numFmtId="41" fontId="9" fillId="0" borderId="1" xfId="140" applyFont="1" applyFill="1" applyBorder="1" applyAlignment="1">
      <alignment horizontal="left" vertical="center"/>
    </xf>
    <xf numFmtId="41" fontId="9" fillId="0" borderId="1" xfId="42" applyNumberFormat="1" applyFont="1" applyFill="1" applyBorder="1" applyAlignment="1">
      <alignment horizontal="right" vertical="center" shrinkToFit="1"/>
    </xf>
    <xf numFmtId="41" fontId="9" fillId="0" borderId="1" xfId="42" quotePrefix="1" applyNumberFormat="1" applyFont="1" applyFill="1" applyBorder="1" applyAlignment="1">
      <alignment horizontal="right" vertical="center" shrinkToFit="1"/>
    </xf>
    <xf numFmtId="0" fontId="9" fillId="0" borderId="1" xfId="138" applyFont="1" applyBorder="1" applyAlignment="1">
      <alignment horizontal="left" vertical="center" wrapText="1" shrinkToFit="1"/>
    </xf>
    <xf numFmtId="41" fontId="9" fillId="0" borderId="1" xfId="138" applyNumberFormat="1" applyFont="1" applyBorder="1" applyAlignment="1">
      <alignment horizontal="left" vertical="center"/>
    </xf>
    <xf numFmtId="41" fontId="9" fillId="0" borderId="1" xfId="42" quotePrefix="1" applyFont="1" applyFill="1" applyBorder="1" applyAlignment="1">
      <alignment horizontal="left" vertical="center" shrinkToFit="1"/>
    </xf>
    <xf numFmtId="41" fontId="9" fillId="0" borderId="1" xfId="28" applyFont="1" applyFill="1" applyBorder="1" applyAlignment="1">
      <alignment horizontal="left" vertical="center" shrinkToFit="1"/>
    </xf>
    <xf numFmtId="41" fontId="9" fillId="0" borderId="1" xfId="28" applyFont="1" applyFill="1" applyBorder="1" applyAlignment="1">
      <alignment horizontal="left" vertical="center"/>
    </xf>
    <xf numFmtId="41" fontId="9" fillId="0" borderId="1" xfId="141" applyFont="1" applyBorder="1" applyAlignment="1">
      <alignment horizontal="left" vertical="center" shrinkToFit="1"/>
    </xf>
    <xf numFmtId="41" fontId="9" fillId="0" borderId="1" xfId="141" applyFont="1" applyBorder="1" applyAlignment="1">
      <alignment horizontal="left" vertical="center"/>
    </xf>
    <xf numFmtId="41" fontId="9" fillId="0" borderId="1" xfId="141" applyNumberFormat="1" applyFont="1" applyBorder="1" applyAlignment="1">
      <alignment horizontal="right" vertical="center"/>
    </xf>
    <xf numFmtId="41" fontId="9" fillId="0" borderId="1" xfId="142" applyFont="1" applyFill="1" applyBorder="1" applyAlignment="1">
      <alignment horizontal="left" vertical="center" shrinkToFit="1"/>
    </xf>
    <xf numFmtId="41" fontId="9" fillId="0" borderId="1" xfId="142" applyFont="1" applyFill="1" applyBorder="1" applyAlignment="1">
      <alignment horizontal="left" vertical="center"/>
    </xf>
    <xf numFmtId="41" fontId="9" fillId="0" borderId="1" xfId="142" applyNumberFormat="1" applyFont="1" applyFill="1" applyBorder="1" applyAlignment="1">
      <alignment horizontal="right" vertical="center"/>
    </xf>
    <xf numFmtId="41" fontId="9" fillId="8" borderId="1" xfId="143" applyFont="1" applyFill="1" applyBorder="1" applyAlignment="1">
      <alignment horizontal="left" vertical="center" shrinkToFit="1"/>
    </xf>
    <xf numFmtId="41" fontId="9" fillId="8" borderId="1" xfId="143" applyFont="1" applyFill="1" applyBorder="1" applyAlignment="1">
      <alignment horizontal="left" vertical="center"/>
    </xf>
    <xf numFmtId="41" fontId="9" fillId="8" borderId="1" xfId="32" applyNumberFormat="1" applyFont="1" applyFill="1" applyBorder="1" applyAlignment="1">
      <alignment horizontal="right" vertical="center" shrinkToFit="1"/>
    </xf>
    <xf numFmtId="41" fontId="9" fillId="8" borderId="1" xfId="143" applyNumberFormat="1" applyFont="1" applyFill="1" applyBorder="1" applyAlignment="1">
      <alignment horizontal="right" vertical="center"/>
    </xf>
    <xf numFmtId="0" fontId="9" fillId="8" borderId="1" xfId="36" applyFont="1" applyFill="1" applyBorder="1" applyAlignment="1">
      <alignment horizontal="left" vertical="center" wrapText="1" shrinkToFit="1"/>
    </xf>
    <xf numFmtId="3" fontId="9" fillId="8" borderId="1" xfId="36" applyNumberFormat="1" applyFont="1" applyFill="1" applyBorder="1" applyAlignment="1">
      <alignment horizontal="right" vertical="center" wrapText="1" shrinkToFit="1"/>
    </xf>
    <xf numFmtId="41" fontId="9" fillId="0" borderId="1" xfId="144" applyFont="1" applyBorder="1" applyAlignment="1">
      <alignment horizontal="left" vertical="center" shrinkToFit="1"/>
    </xf>
    <xf numFmtId="41" fontId="9" fillId="0" borderId="1" xfId="144" applyFont="1" applyBorder="1" applyAlignment="1">
      <alignment horizontal="left" vertical="center"/>
    </xf>
    <xf numFmtId="41" fontId="9" fillId="0" borderId="1" xfId="144" applyNumberFormat="1" applyFont="1" applyBorder="1" applyAlignment="1">
      <alignment horizontal="right" vertical="center"/>
    </xf>
    <xf numFmtId="41" fontId="9" fillId="0" borderId="1" xfId="144" applyNumberFormat="1" applyFont="1" applyBorder="1" applyAlignment="1">
      <alignment horizontal="right" vertical="center" shrinkToFit="1"/>
    </xf>
    <xf numFmtId="0" fontId="9" fillId="0" borderId="1" xfId="36" applyFont="1" applyBorder="1" applyAlignment="1">
      <alignment horizontal="left" vertical="center" wrapText="1"/>
    </xf>
    <xf numFmtId="41" fontId="9" fillId="8" borderId="1" xfId="32" applyNumberFormat="1" applyFont="1" applyFill="1" applyBorder="1" applyAlignment="1">
      <alignment horizontal="right" vertical="center"/>
    </xf>
    <xf numFmtId="0" fontId="9" fillId="0" borderId="16" xfId="36" applyFont="1" applyBorder="1" applyAlignment="1">
      <alignment horizontal="center" vertical="center"/>
    </xf>
    <xf numFmtId="41" fontId="9" fillId="0" borderId="16" xfId="28" applyFont="1" applyFill="1" applyBorder="1" applyAlignment="1">
      <alignment horizontal="left" vertical="center" shrinkToFit="1"/>
    </xf>
    <xf numFmtId="41" fontId="9" fillId="0" borderId="16" xfId="28" applyFont="1" applyFill="1" applyBorder="1" applyAlignment="1">
      <alignment horizontal="left" vertical="center"/>
    </xf>
    <xf numFmtId="41" fontId="9" fillId="0" borderId="16" xfId="28" applyNumberFormat="1" applyFont="1" applyFill="1" applyBorder="1" applyAlignment="1">
      <alignment horizontal="right" vertical="center"/>
    </xf>
    <xf numFmtId="0" fontId="9" fillId="0" borderId="16" xfId="36" applyFont="1" applyBorder="1" applyAlignment="1">
      <alignment horizontal="left" vertical="center" wrapText="1" shrinkToFit="1"/>
    </xf>
    <xf numFmtId="41" fontId="9" fillId="0" borderId="16" xfId="36" applyNumberFormat="1" applyFont="1" applyBorder="1" applyAlignment="1">
      <alignment horizontal="left" vertical="center"/>
    </xf>
    <xf numFmtId="41" fontId="9" fillId="0" borderId="1" xfId="134" applyFont="1" applyFill="1" applyBorder="1" applyAlignment="1">
      <alignment horizontal="left" vertical="center" shrinkToFit="1"/>
    </xf>
    <xf numFmtId="41" fontId="9" fillId="0" borderId="1" xfId="134" applyFont="1" applyFill="1" applyBorder="1" applyAlignment="1">
      <alignment horizontal="left" vertical="center"/>
    </xf>
    <xf numFmtId="41" fontId="9" fillId="0" borderId="1" xfId="134" applyNumberFormat="1" applyFont="1" applyFill="1" applyBorder="1" applyAlignment="1">
      <alignment horizontal="right" vertical="center"/>
    </xf>
    <xf numFmtId="41" fontId="9" fillId="0" borderId="1" xfId="140" applyFont="1" applyFill="1" applyBorder="1" applyAlignment="1">
      <alignment horizontal="left" vertical="center" shrinkToFit="1"/>
    </xf>
    <xf numFmtId="41" fontId="9" fillId="0" borderId="1" xfId="140" applyNumberFormat="1" applyFont="1" applyFill="1" applyBorder="1" applyAlignment="1">
      <alignment horizontal="right" vertical="center"/>
    </xf>
    <xf numFmtId="0" fontId="9" fillId="0" borderId="1" xfId="145" applyFont="1" applyBorder="1" applyAlignment="1">
      <alignment horizontal="left" vertical="center" wrapText="1"/>
    </xf>
    <xf numFmtId="41" fontId="9" fillId="0" borderId="1" xfId="134" applyNumberFormat="1" applyFont="1" applyFill="1" applyBorder="1" applyAlignment="1">
      <alignment horizontal="right" vertical="center" shrinkToFit="1"/>
    </xf>
    <xf numFmtId="41" fontId="9" fillId="0" borderId="1" xfId="42" applyNumberFormat="1" applyFont="1" applyFill="1" applyBorder="1" applyAlignment="1">
      <alignment horizontal="right" vertical="center"/>
    </xf>
    <xf numFmtId="41" fontId="9" fillId="3" borderId="1" xfId="28" applyFont="1" applyFill="1" applyBorder="1" applyAlignment="1">
      <alignment horizontal="right" vertical="center" shrinkToFit="1"/>
    </xf>
    <xf numFmtId="41" fontId="9" fillId="3" borderId="1" xfId="28" applyFont="1" applyFill="1" applyBorder="1" applyAlignment="1">
      <alignment horizontal="right" vertical="center"/>
    </xf>
    <xf numFmtId="41" fontId="9" fillId="3" borderId="1" xfId="28" applyNumberFormat="1" applyFont="1" applyFill="1" applyBorder="1" applyAlignment="1">
      <alignment horizontal="right" vertical="center"/>
    </xf>
    <xf numFmtId="41" fontId="9" fillId="0" borderId="0" xfId="36" applyNumberFormat="1" applyFont="1" applyAlignment="1">
      <alignment horizontal="right" vertical="center"/>
    </xf>
    <xf numFmtId="0" fontId="9" fillId="3" borderId="1" xfId="36" applyFont="1" applyFill="1" applyBorder="1" applyAlignment="1">
      <alignment vertical="center" wrapText="1" shrinkToFit="1"/>
    </xf>
    <xf numFmtId="41" fontId="9" fillId="3" borderId="1" xfId="36" applyNumberFormat="1" applyFont="1" applyFill="1" applyBorder="1">
      <alignment vertical="center"/>
    </xf>
    <xf numFmtId="0" fontId="9" fillId="8" borderId="1" xfId="36" applyNumberFormat="1" applyFont="1" applyFill="1" applyBorder="1" applyAlignment="1">
      <alignment horizontal="center" vertical="center"/>
    </xf>
    <xf numFmtId="41" fontId="9" fillId="8" borderId="1" xfId="36" applyNumberFormat="1" applyFont="1" applyFill="1" applyBorder="1" applyAlignment="1">
      <alignment horizontal="center" vertical="center"/>
    </xf>
    <xf numFmtId="0" fontId="58" fillId="8" borderId="1" xfId="36" applyNumberFormat="1" applyFont="1" applyFill="1" applyBorder="1" applyAlignment="1">
      <alignment horizontal="center" vertical="center"/>
    </xf>
    <xf numFmtId="0" fontId="58" fillId="8" borderId="1" xfId="72" applyFont="1" applyFill="1" applyBorder="1" applyAlignment="1">
      <alignment horizontal="center" vertical="center" wrapText="1" shrinkToFit="1"/>
    </xf>
    <xf numFmtId="0" fontId="9" fillId="8" borderId="1" xfId="72" applyNumberFormat="1" applyFont="1" applyFill="1" applyBorder="1" applyAlignment="1" applyProtection="1">
      <alignment vertical="center" wrapText="1" shrinkToFit="1"/>
    </xf>
    <xf numFmtId="41" fontId="9" fillId="8" borderId="1" xfId="72" applyNumberFormat="1" applyFont="1" applyFill="1" applyBorder="1">
      <alignment vertical="center"/>
    </xf>
    <xf numFmtId="0" fontId="9" fillId="0" borderId="1" xfId="36" applyNumberFormat="1" applyFont="1" applyFill="1" applyBorder="1" applyAlignment="1">
      <alignment horizontal="center" vertical="center"/>
    </xf>
    <xf numFmtId="41" fontId="9" fillId="0" borderId="1" xfId="42" applyFont="1" applyFill="1" applyBorder="1" applyAlignment="1" applyProtection="1">
      <alignment horizontal="right" vertical="center"/>
    </xf>
    <xf numFmtId="41" fontId="9" fillId="0" borderId="1" xfId="42" applyFont="1" applyFill="1" applyBorder="1" applyAlignment="1">
      <alignment horizontal="right" vertical="center" shrinkToFit="1"/>
    </xf>
    <xf numFmtId="41" fontId="9" fillId="0" borderId="1" xfId="42" applyFont="1" applyFill="1" applyBorder="1" applyAlignment="1">
      <alignment horizontal="right" vertical="center"/>
    </xf>
    <xf numFmtId="41" fontId="9" fillId="8" borderId="1" xfId="28" applyFont="1" applyFill="1" applyBorder="1" applyAlignment="1">
      <alignment horizontal="right" vertical="center" wrapText="1"/>
    </xf>
    <xf numFmtId="0" fontId="9" fillId="8" borderId="1" xfId="36" applyFont="1" applyFill="1" applyBorder="1" applyAlignment="1">
      <alignment vertical="center" wrapText="1"/>
    </xf>
    <xf numFmtId="3" fontId="9" fillId="8" borderId="1" xfId="36" applyNumberFormat="1" applyFont="1" applyFill="1" applyBorder="1">
      <alignment vertical="center"/>
    </xf>
    <xf numFmtId="41" fontId="9" fillId="8" borderId="1" xfId="141" applyFont="1" applyFill="1" applyBorder="1" applyAlignment="1">
      <alignment horizontal="right" vertical="center"/>
    </xf>
    <xf numFmtId="41" fontId="9" fillId="8" borderId="1" xfId="141" applyFont="1" applyFill="1" applyBorder="1" applyAlignment="1">
      <alignment horizontal="right" vertical="center" shrinkToFit="1"/>
    </xf>
    <xf numFmtId="41" fontId="9" fillId="8" borderId="1" xfId="146" applyFont="1" applyFill="1" applyBorder="1" applyAlignment="1" applyProtection="1">
      <alignment vertical="center"/>
    </xf>
    <xf numFmtId="41" fontId="9" fillId="8" borderId="1" xfId="146" applyFont="1" applyFill="1" applyBorder="1" applyAlignment="1">
      <alignment horizontal="right" vertical="center" shrinkToFit="1"/>
    </xf>
    <xf numFmtId="41" fontId="9" fillId="8" borderId="1" xfId="146" applyFont="1" applyFill="1" applyBorder="1" applyAlignment="1">
      <alignment horizontal="right" vertical="center"/>
    </xf>
    <xf numFmtId="0" fontId="9" fillId="7" borderId="1" xfId="36" applyNumberFormat="1" applyFont="1" applyFill="1" applyBorder="1" applyAlignment="1">
      <alignment horizontal="center" vertical="center"/>
    </xf>
    <xf numFmtId="0" fontId="9" fillId="7" borderId="1" xfId="123" applyFont="1" applyFill="1" applyBorder="1" applyAlignment="1" applyProtection="1">
      <alignment horizontal="center" vertical="center" wrapText="1" shrinkToFit="1"/>
    </xf>
    <xf numFmtId="41" fontId="9" fillId="8" borderId="1" xfId="147" applyFont="1" applyFill="1" applyBorder="1" applyAlignment="1" applyProtection="1">
      <alignment horizontal="right" vertical="center"/>
    </xf>
    <xf numFmtId="41" fontId="9" fillId="8" borderId="1" xfId="147" applyFont="1" applyFill="1" applyBorder="1" applyAlignment="1">
      <alignment horizontal="right" vertical="center" shrinkToFit="1"/>
    </xf>
    <xf numFmtId="41" fontId="9" fillId="8" borderId="1" xfId="147" applyFont="1" applyFill="1" applyBorder="1" applyAlignment="1">
      <alignment horizontal="right" vertical="center"/>
    </xf>
    <xf numFmtId="3" fontId="9" fillId="8" borderId="15" xfId="36" applyNumberFormat="1" applyFont="1" applyFill="1" applyBorder="1" applyAlignment="1">
      <alignment vertical="center" wrapText="1" shrinkToFit="1"/>
    </xf>
    <xf numFmtId="41" fontId="9" fillId="8" borderId="1" xfId="148" applyFont="1" applyFill="1" applyBorder="1" applyAlignment="1">
      <alignment horizontal="right" vertical="center"/>
    </xf>
    <xf numFmtId="41" fontId="9" fillId="8" borderId="1" xfId="148" applyFont="1" applyFill="1" applyBorder="1" applyAlignment="1">
      <alignment horizontal="right" vertical="center" wrapText="1" shrinkToFit="1"/>
    </xf>
    <xf numFmtId="41" fontId="9" fillId="8" borderId="1" xfId="148" applyFont="1" applyFill="1" applyBorder="1" applyAlignment="1">
      <alignment vertical="center" wrapText="1"/>
    </xf>
    <xf numFmtId="41" fontId="9" fillId="8" borderId="15" xfId="36" applyNumberFormat="1" applyFont="1" applyFill="1" applyBorder="1" applyAlignment="1">
      <alignment horizontal="right" vertical="center" wrapText="1" shrinkToFit="1"/>
    </xf>
    <xf numFmtId="176" fontId="9" fillId="0" borderId="1" xfId="42" applyNumberFormat="1" applyFont="1" applyFill="1" applyBorder="1" applyAlignment="1">
      <alignment vertical="center" wrapText="1" shrinkToFit="1"/>
    </xf>
    <xf numFmtId="176" fontId="9" fillId="0" borderId="1" xfId="42" applyNumberFormat="1" applyFont="1" applyBorder="1" applyAlignment="1">
      <alignment horizontal="right" vertical="center"/>
    </xf>
    <xf numFmtId="41" fontId="9" fillId="0" borderId="1" xfId="42" applyFont="1" applyFill="1" applyBorder="1">
      <alignment vertical="center"/>
    </xf>
    <xf numFmtId="41" fontId="9" fillId="0" borderId="1" xfId="143" applyFont="1" applyFill="1" applyBorder="1" applyAlignment="1">
      <alignment horizontal="right" vertical="center" wrapText="1"/>
    </xf>
    <xf numFmtId="0" fontId="9" fillId="0" borderId="15" xfId="36" applyFont="1" applyBorder="1" applyAlignment="1">
      <alignment vertical="center" wrapText="1" shrinkToFit="1"/>
    </xf>
    <xf numFmtId="41" fontId="9" fillId="8" borderId="15" xfId="36" applyNumberFormat="1" applyFont="1" applyFill="1" applyBorder="1" applyAlignment="1">
      <alignment horizontal="right" vertical="center"/>
    </xf>
    <xf numFmtId="0" fontId="9" fillId="8" borderId="1" xfId="149" applyFont="1" applyFill="1" applyBorder="1" applyAlignment="1">
      <alignment horizontal="center" vertical="center" wrapText="1" shrinkToFit="1"/>
    </xf>
    <xf numFmtId="0" fontId="9" fillId="8" borderId="1" xfId="149" applyFont="1" applyFill="1" applyBorder="1" applyAlignment="1" applyProtection="1">
      <alignment horizontal="center" vertical="center" shrinkToFit="1"/>
    </xf>
    <xf numFmtId="41" fontId="9" fillId="8" borderId="1" xfId="150" applyFont="1" applyFill="1" applyBorder="1" applyAlignment="1" applyProtection="1">
      <alignment horizontal="right" vertical="center"/>
    </xf>
    <xf numFmtId="41" fontId="9" fillId="8" borderId="1" xfId="150" applyFont="1" applyFill="1" applyBorder="1" applyAlignment="1">
      <alignment horizontal="right" vertical="center" shrinkToFit="1"/>
    </xf>
    <xf numFmtId="41" fontId="9" fillId="8" borderId="1" xfId="150" applyFont="1" applyFill="1" applyBorder="1" applyAlignment="1">
      <alignment horizontal="right" vertical="center"/>
    </xf>
    <xf numFmtId="41" fontId="9" fillId="8" borderId="1" xfId="151" applyFont="1" applyFill="1" applyBorder="1" applyAlignment="1">
      <alignment horizontal="right" vertical="center"/>
    </xf>
    <xf numFmtId="41" fontId="9" fillId="8" borderId="1" xfId="36" applyNumberFormat="1" applyFont="1" applyFill="1" applyBorder="1" applyAlignment="1">
      <alignment horizontal="right" vertical="center"/>
    </xf>
    <xf numFmtId="41" fontId="9" fillId="0" borderId="1" xfId="152" applyFont="1" applyFill="1" applyBorder="1" applyAlignment="1" applyProtection="1">
      <alignment horizontal="right" vertical="center"/>
    </xf>
    <xf numFmtId="41" fontId="9" fillId="0" borderId="1" xfId="152" applyFont="1" applyFill="1" applyBorder="1" applyAlignment="1">
      <alignment horizontal="right" vertical="center" shrinkToFit="1"/>
    </xf>
    <xf numFmtId="41" fontId="9" fillId="0" borderId="1" xfId="152" applyFont="1" applyFill="1" applyBorder="1" applyAlignment="1">
      <alignment horizontal="right" vertical="center"/>
    </xf>
    <xf numFmtId="41" fontId="9" fillId="0" borderId="15" xfId="36" applyNumberFormat="1" applyFont="1" applyBorder="1" applyAlignment="1">
      <alignment horizontal="right" vertical="center"/>
    </xf>
    <xf numFmtId="41" fontId="9" fillId="8" borderId="1" xfId="153" applyFont="1" applyFill="1" applyBorder="1" applyAlignment="1" applyProtection="1">
      <alignment horizontal="right" vertical="center"/>
    </xf>
    <xf numFmtId="41" fontId="9" fillId="8" borderId="1" xfId="153" applyFont="1" applyFill="1" applyBorder="1" applyAlignment="1">
      <alignment horizontal="right" vertical="center" shrinkToFit="1"/>
    </xf>
    <xf numFmtId="41" fontId="9" fillId="8" borderId="1" xfId="153" applyFont="1" applyFill="1" applyBorder="1" applyAlignment="1">
      <alignment horizontal="right" vertical="center"/>
    </xf>
    <xf numFmtId="41" fontId="9" fillId="0" borderId="1" xfId="124" applyFont="1" applyFill="1" applyBorder="1" applyAlignment="1" applyProtection="1">
      <alignment horizontal="right" vertical="center"/>
    </xf>
    <xf numFmtId="41" fontId="9" fillId="0" borderId="1" xfId="124" applyFont="1" applyFill="1" applyBorder="1" applyAlignment="1">
      <alignment horizontal="right" vertical="center" shrinkToFit="1"/>
    </xf>
    <xf numFmtId="41" fontId="9" fillId="0" borderId="1" xfId="124" applyFont="1" applyBorder="1" applyAlignment="1">
      <alignment horizontal="right" vertical="center"/>
    </xf>
    <xf numFmtId="41" fontId="9" fillId="0" borderId="1" xfId="124" applyFont="1" applyFill="1" applyBorder="1" applyAlignment="1">
      <alignment horizontal="right" vertical="center"/>
    </xf>
    <xf numFmtId="41" fontId="9" fillId="0" borderId="1" xfId="36" applyNumberFormat="1" applyFont="1" applyFill="1" applyBorder="1">
      <alignment vertical="center"/>
    </xf>
    <xf numFmtId="0" fontId="9" fillId="8" borderId="1" xfId="36" applyNumberFormat="1" applyFont="1" applyFill="1" applyBorder="1" applyAlignment="1">
      <alignment vertical="center" wrapText="1"/>
    </xf>
    <xf numFmtId="0" fontId="4" fillId="0" borderId="0" xfId="36" applyFont="1">
      <alignment vertical="center"/>
    </xf>
    <xf numFmtId="41" fontId="9" fillId="3" borderId="1" xfId="154" applyNumberFormat="1" applyFont="1" applyFill="1" applyBorder="1" applyAlignment="1" applyProtection="1">
      <alignment horizontal="right" vertical="center"/>
    </xf>
    <xf numFmtId="41" fontId="9" fillId="3" borderId="1" xfId="154" applyNumberFormat="1" applyFont="1" applyFill="1" applyBorder="1" applyAlignment="1">
      <alignment horizontal="right" vertical="center" shrinkToFit="1"/>
    </xf>
    <xf numFmtId="41" fontId="9" fillId="3" borderId="1" xfId="154" applyNumberFormat="1" applyFont="1" applyFill="1" applyBorder="1" applyAlignment="1">
      <alignment horizontal="right" vertical="center"/>
    </xf>
    <xf numFmtId="0" fontId="9" fillId="3" borderId="1" xfId="36" applyNumberFormat="1" applyFont="1" applyFill="1" applyBorder="1" applyAlignment="1">
      <alignment vertical="center" wrapText="1" shrinkToFit="1"/>
    </xf>
    <xf numFmtId="41" fontId="10" fillId="0" borderId="1" xfId="124" applyFont="1" applyFill="1" applyBorder="1" applyAlignment="1">
      <alignment horizontal="right" vertical="center"/>
    </xf>
    <xf numFmtId="41" fontId="10" fillId="0" borderId="1" xfId="124" applyFont="1" applyFill="1" applyBorder="1" applyAlignment="1">
      <alignment horizontal="right" vertical="center" shrinkToFit="1"/>
    </xf>
    <xf numFmtId="41" fontId="9" fillId="8" borderId="1" xfId="9" applyFont="1" applyFill="1" applyBorder="1" applyAlignment="1" applyProtection="1">
      <alignment horizontal="right" vertical="center"/>
    </xf>
    <xf numFmtId="41" fontId="9" fillId="8" borderId="1" xfId="9" applyFont="1" applyFill="1" applyBorder="1" applyAlignment="1">
      <alignment horizontal="right" vertical="center" shrinkToFit="1"/>
    </xf>
    <xf numFmtId="41" fontId="9" fillId="8" borderId="1" xfId="9" applyFont="1" applyFill="1" applyBorder="1" applyAlignment="1">
      <alignment horizontal="right" vertical="center"/>
    </xf>
    <xf numFmtId="41" fontId="9" fillId="8" borderId="1" xfId="141" applyFont="1" applyFill="1" applyBorder="1" applyAlignment="1" applyProtection="1">
      <alignment horizontal="right" vertical="center"/>
    </xf>
    <xf numFmtId="41" fontId="9" fillId="8" borderId="1" xfId="124" applyFont="1" applyFill="1" applyBorder="1" applyAlignment="1" applyProtection="1">
      <alignment horizontal="right" vertical="center"/>
    </xf>
    <xf numFmtId="0" fontId="9" fillId="0" borderId="1" xfId="123" applyFont="1" applyFill="1" applyBorder="1" applyAlignment="1" applyProtection="1">
      <alignment horizontal="center" vertical="center" shrinkToFit="1"/>
    </xf>
    <xf numFmtId="41" fontId="9" fillId="8" borderId="1" xfId="142" applyFont="1" applyFill="1" applyBorder="1" applyAlignment="1">
      <alignment horizontal="right" vertical="center"/>
    </xf>
    <xf numFmtId="41" fontId="9" fillId="0" borderId="1" xfId="28" applyFont="1" applyFill="1" applyBorder="1">
      <alignment vertical="center"/>
    </xf>
    <xf numFmtId="41" fontId="9" fillId="0" borderId="1" xfId="61" applyFont="1" applyFill="1" applyBorder="1" applyAlignment="1">
      <alignment horizontal="right" vertical="center" wrapText="1"/>
    </xf>
    <xf numFmtId="41" fontId="9" fillId="0" borderId="1" xfId="37" applyFont="1" applyFill="1" applyBorder="1" applyAlignment="1" applyProtection="1">
      <alignment horizontal="right" vertical="center"/>
    </xf>
    <xf numFmtId="41" fontId="9" fillId="0" borderId="1" xfId="37" applyFont="1" applyFill="1" applyBorder="1" applyAlignment="1">
      <alignment horizontal="right" vertical="center" shrinkToFit="1"/>
    </xf>
    <xf numFmtId="41" fontId="9" fillId="0" borderId="1" xfId="37" applyFont="1" applyFill="1" applyBorder="1" applyAlignment="1">
      <alignment horizontal="right" vertical="center"/>
    </xf>
    <xf numFmtId="0" fontId="9" fillId="8" borderId="1" xfId="47" applyFont="1" applyFill="1" applyBorder="1" applyAlignment="1" applyProtection="1">
      <alignment horizontal="center" vertical="center" shrinkToFit="1"/>
    </xf>
    <xf numFmtId="41" fontId="9" fillId="8" borderId="1" xfId="32" applyFont="1" applyFill="1" applyBorder="1" applyAlignment="1" applyProtection="1">
      <alignment horizontal="right" vertical="center"/>
    </xf>
    <xf numFmtId="41" fontId="9" fillId="8" borderId="1" xfId="32" applyFont="1" applyFill="1" applyBorder="1" applyAlignment="1">
      <alignment horizontal="right" vertical="center" shrinkToFit="1"/>
    </xf>
    <xf numFmtId="41" fontId="9" fillId="8" borderId="1" xfId="32" applyFont="1" applyFill="1" applyBorder="1" applyAlignment="1">
      <alignment horizontal="right" vertical="center"/>
    </xf>
    <xf numFmtId="0" fontId="9" fillId="8" borderId="1" xfId="81" applyFont="1" applyFill="1" applyBorder="1" applyAlignment="1">
      <alignment horizontal="center" vertical="center" shrinkToFit="1"/>
    </xf>
    <xf numFmtId="41" fontId="9" fillId="8" borderId="1" xfId="141" applyFont="1" applyFill="1" applyBorder="1" applyAlignment="1">
      <alignment vertical="center"/>
    </xf>
    <xf numFmtId="0" fontId="10" fillId="0" borderId="1" xfId="36" applyFont="1" applyFill="1" applyBorder="1" applyAlignment="1">
      <alignment horizontal="center" vertical="center" shrinkToFit="1"/>
    </xf>
    <xf numFmtId="0" fontId="9" fillId="0" borderId="1" xfId="36" applyFont="1" applyFill="1" applyBorder="1" applyAlignment="1">
      <alignment horizontal="center" vertical="center" wrapText="1"/>
    </xf>
    <xf numFmtId="41" fontId="9" fillId="0" borderId="1" xfId="141" applyFont="1" applyFill="1" applyBorder="1" applyAlignment="1" applyProtection="1">
      <alignment horizontal="right" vertical="center"/>
    </xf>
    <xf numFmtId="41" fontId="9" fillId="0" borderId="1" xfId="141" applyFont="1" applyFill="1" applyBorder="1" applyAlignment="1">
      <alignment horizontal="right" vertical="center" shrinkToFit="1"/>
    </xf>
    <xf numFmtId="41" fontId="9" fillId="0" borderId="1" xfId="141" applyFont="1" applyFill="1" applyBorder="1" applyAlignment="1">
      <alignment horizontal="right" vertical="center"/>
    </xf>
    <xf numFmtId="41" fontId="9" fillId="0" borderId="1" xfId="141" applyFont="1" applyFill="1" applyBorder="1" applyAlignment="1">
      <alignment horizontal="center" vertical="center"/>
    </xf>
    <xf numFmtId="0" fontId="10" fillId="8" borderId="1" xfId="36" applyFont="1" applyFill="1" applyBorder="1" applyAlignment="1">
      <alignment horizontal="center" vertical="center" shrinkToFit="1"/>
    </xf>
    <xf numFmtId="41" fontId="9" fillId="8" borderId="1" xfId="155" applyFont="1" applyFill="1" applyBorder="1" applyAlignment="1" applyProtection="1">
      <alignment horizontal="right" vertical="center"/>
    </xf>
    <xf numFmtId="41" fontId="9" fillId="8" borderId="1" xfId="155" applyFont="1" applyFill="1" applyBorder="1" applyAlignment="1">
      <alignment horizontal="right" vertical="center" shrinkToFit="1"/>
    </xf>
    <xf numFmtId="41" fontId="9" fillId="8" borderId="1" xfId="155" applyFont="1" applyFill="1" applyBorder="1" applyAlignment="1">
      <alignment horizontal="right" vertical="center"/>
    </xf>
    <xf numFmtId="0" fontId="10" fillId="8" borderId="1" xfId="36" applyNumberFormat="1" applyFont="1" applyFill="1" applyBorder="1" applyAlignment="1">
      <alignment horizontal="center" vertical="center" wrapText="1" shrinkToFit="1"/>
    </xf>
    <xf numFmtId="0" fontId="9" fillId="8" borderId="1" xfId="156" applyNumberFormat="1" applyFont="1" applyFill="1" applyBorder="1" applyAlignment="1" applyProtection="1">
      <alignment horizontal="center" vertical="center"/>
    </xf>
    <xf numFmtId="0" fontId="9" fillId="3" borderId="1" xfId="31" applyNumberFormat="1" applyFont="1" applyFill="1" applyBorder="1" applyAlignment="1">
      <alignment horizontal="center" vertical="center" shrinkToFit="1"/>
    </xf>
    <xf numFmtId="0" fontId="9" fillId="3" borderId="1" xfId="31" applyNumberFormat="1" applyFont="1" applyFill="1" applyBorder="1" applyAlignment="1">
      <alignment horizontal="center" vertical="center" wrapText="1" shrinkToFit="1"/>
    </xf>
    <xf numFmtId="41" fontId="9" fillId="3" borderId="1" xfId="157" applyNumberFormat="1" applyFont="1" applyFill="1" applyBorder="1" applyAlignment="1" applyProtection="1">
      <alignment horizontal="right" vertical="center"/>
    </xf>
    <xf numFmtId="41" fontId="9" fillId="3" borderId="1" xfId="157" applyNumberFormat="1" applyFont="1" applyFill="1" applyBorder="1" applyAlignment="1">
      <alignment horizontal="right" vertical="center" shrinkToFit="1"/>
    </xf>
    <xf numFmtId="41" fontId="9" fillId="3" borderId="1" xfId="157" applyNumberFormat="1" applyFont="1" applyFill="1" applyBorder="1" applyAlignment="1">
      <alignment horizontal="right" vertical="center"/>
    </xf>
    <xf numFmtId="0" fontId="9" fillId="3" borderId="1" xfId="31" applyNumberFormat="1" applyFont="1" applyFill="1" applyBorder="1" applyAlignment="1">
      <alignment vertical="center" wrapText="1" shrinkToFit="1"/>
    </xf>
    <xf numFmtId="41" fontId="9" fillId="3" borderId="1" xfId="31" applyNumberFormat="1" applyFont="1" applyFill="1" applyBorder="1" applyAlignment="1">
      <alignment vertical="center"/>
    </xf>
    <xf numFmtId="0" fontId="9" fillId="7" borderId="1" xfId="36" applyNumberFormat="1" applyFont="1" applyFill="1" applyBorder="1" applyAlignment="1">
      <alignment horizontal="center" vertical="center" shrinkToFit="1"/>
    </xf>
    <xf numFmtId="0" fontId="9" fillId="7" borderId="1" xfId="36" applyNumberFormat="1" applyFont="1" applyFill="1" applyBorder="1" applyAlignment="1">
      <alignment horizontal="center" vertical="center" wrapText="1" shrinkToFit="1"/>
    </xf>
    <xf numFmtId="0" fontId="9" fillId="8" borderId="1" xfId="36" applyFont="1" applyFill="1" applyBorder="1" applyAlignment="1">
      <alignment vertical="distributed" shrinkToFit="1"/>
    </xf>
    <xf numFmtId="41" fontId="9" fillId="0" borderId="1" xfId="40" applyFont="1" applyFill="1" applyBorder="1" applyAlignment="1">
      <alignment horizontal="right" shrinkToFit="1"/>
    </xf>
    <xf numFmtId="0" fontId="9" fillId="0" borderId="1" xfId="36" applyFont="1" applyBorder="1" applyAlignment="1">
      <alignment wrapText="1" shrinkToFit="1"/>
    </xf>
    <xf numFmtId="41" fontId="9" fillId="8" borderId="1" xfId="36" applyNumberFormat="1" applyFont="1" applyFill="1" applyBorder="1" applyAlignment="1"/>
    <xf numFmtId="0" fontId="9" fillId="8" borderId="1" xfId="36" applyNumberFormat="1" applyFont="1" applyFill="1" applyBorder="1" applyAlignment="1">
      <alignment horizontal="center" vertical="center" wrapText="1" shrinkToFit="1"/>
    </xf>
    <xf numFmtId="41" fontId="9" fillId="0" borderId="1" xfId="158" applyFont="1" applyFill="1" applyBorder="1" applyAlignment="1" applyProtection="1">
      <alignment horizontal="right" vertical="center"/>
    </xf>
    <xf numFmtId="41" fontId="9" fillId="0" borderId="1" xfId="158" applyFont="1" applyFill="1" applyBorder="1" applyAlignment="1">
      <alignment horizontal="right" vertical="center" shrinkToFit="1"/>
    </xf>
    <xf numFmtId="41" fontId="9" fillId="0" borderId="1" xfId="158" applyFont="1" applyFill="1" applyBorder="1" applyAlignment="1">
      <alignment horizontal="right" vertical="center"/>
    </xf>
    <xf numFmtId="0" fontId="10" fillId="0" borderId="1" xfId="36" applyFont="1" applyBorder="1" applyAlignment="1">
      <alignment horizontal="left" vertical="center" shrinkToFit="1"/>
    </xf>
    <xf numFmtId="41" fontId="9" fillId="0" borderId="1" xfId="159" applyFont="1" applyFill="1" applyBorder="1" applyAlignment="1" applyProtection="1">
      <alignment horizontal="right" vertical="center"/>
    </xf>
    <xf numFmtId="41" fontId="9" fillId="0" borderId="1" xfId="160" applyFont="1" applyFill="1" applyBorder="1" applyAlignment="1">
      <alignment horizontal="right" vertical="center" shrinkToFit="1"/>
    </xf>
    <xf numFmtId="41" fontId="9" fillId="0" borderId="1" xfId="160" applyFont="1" applyFill="1" applyBorder="1" applyAlignment="1">
      <alignment horizontal="right" vertical="center"/>
    </xf>
    <xf numFmtId="41" fontId="9" fillId="0" borderId="1" xfId="159" applyFont="1" applyFill="1" applyBorder="1" applyAlignment="1">
      <alignment horizontal="right" vertical="center"/>
    </xf>
    <xf numFmtId="41" fontId="9" fillId="0" borderId="1" xfId="159" applyFont="1" applyFill="1" applyBorder="1" applyAlignment="1">
      <alignment horizontal="right" vertical="center" shrinkToFit="1"/>
    </xf>
    <xf numFmtId="41" fontId="48" fillId="0" borderId="1" xfId="160" applyFont="1" applyFill="1" applyBorder="1" applyAlignment="1">
      <alignment horizontal="right" vertical="center"/>
    </xf>
    <xf numFmtId="41" fontId="9" fillId="0" borderId="1" xfId="161" applyFont="1" applyFill="1" applyBorder="1" applyAlignment="1" applyProtection="1">
      <alignment horizontal="right" vertical="center"/>
    </xf>
    <xf numFmtId="41" fontId="9" fillId="0" borderId="1" xfId="161" applyFont="1" applyFill="1" applyBorder="1" applyAlignment="1">
      <alignment horizontal="right" vertical="center" shrinkToFit="1"/>
    </xf>
    <xf numFmtId="41" fontId="9" fillId="0" borderId="1" xfId="161" applyFont="1" applyFill="1" applyBorder="1" applyAlignment="1">
      <alignment horizontal="right" vertical="center"/>
    </xf>
    <xf numFmtId="41" fontId="9" fillId="8" borderId="1" xfId="162" applyFont="1" applyFill="1" applyBorder="1" applyAlignment="1" applyProtection="1">
      <alignment horizontal="right" vertical="center"/>
    </xf>
    <xf numFmtId="41" fontId="9" fillId="8" borderId="1" xfId="162" applyFont="1" applyFill="1" applyBorder="1" applyAlignment="1">
      <alignment horizontal="right" vertical="center" shrinkToFit="1"/>
    </xf>
    <xf numFmtId="41" fontId="9" fillId="8" borderId="1" xfId="162" applyFont="1" applyFill="1" applyBorder="1" applyAlignment="1">
      <alignment horizontal="right" vertical="center"/>
    </xf>
    <xf numFmtId="41" fontId="9" fillId="0" borderId="1" xfId="162" applyFont="1" applyFill="1" applyBorder="1" applyAlignment="1">
      <alignment horizontal="right" vertical="center"/>
    </xf>
    <xf numFmtId="41" fontId="10" fillId="0" borderId="1" xfId="54" applyFont="1" applyFill="1" applyBorder="1" applyAlignment="1">
      <alignment horizontal="right" vertical="center"/>
    </xf>
    <xf numFmtId="41" fontId="10" fillId="0" borderId="1" xfId="36" applyNumberFormat="1" applyFont="1" applyBorder="1">
      <alignment vertical="center"/>
    </xf>
    <xf numFmtId="41" fontId="9" fillId="0" borderId="1" xfId="162" applyFont="1" applyFill="1" applyBorder="1" applyAlignment="1" applyProtection="1">
      <alignment horizontal="right" vertical="center"/>
    </xf>
    <xf numFmtId="41" fontId="9" fillId="0" borderId="1" xfId="162" applyFont="1" applyFill="1" applyBorder="1" applyAlignment="1">
      <alignment horizontal="right" vertical="center" shrinkToFit="1"/>
    </xf>
    <xf numFmtId="41" fontId="9" fillId="0" borderId="1" xfId="163" applyFont="1" applyFill="1" applyBorder="1" applyAlignment="1" applyProtection="1">
      <alignment horizontal="right" vertical="center"/>
    </xf>
    <xf numFmtId="41" fontId="9" fillId="0" borderId="1" xfId="163" applyFont="1" applyFill="1" applyBorder="1" applyAlignment="1">
      <alignment horizontal="right" vertical="center" shrinkToFit="1"/>
    </xf>
    <xf numFmtId="41" fontId="9" fillId="0" borderId="1" xfId="163" applyFont="1" applyFill="1" applyBorder="1" applyAlignment="1">
      <alignment horizontal="right" vertical="center"/>
    </xf>
    <xf numFmtId="41" fontId="9" fillId="0" borderId="1" xfId="142" applyFont="1" applyFill="1" applyBorder="1" applyAlignment="1">
      <alignment horizontal="right" vertical="center"/>
    </xf>
    <xf numFmtId="41" fontId="9" fillId="8" borderId="1" xfId="164" applyFont="1" applyFill="1" applyBorder="1" applyAlignment="1" applyProtection="1">
      <alignment horizontal="right" vertical="center"/>
    </xf>
    <xf numFmtId="41" fontId="9" fillId="8" borderId="1" xfId="164" applyFont="1" applyFill="1" applyBorder="1" applyAlignment="1">
      <alignment horizontal="right" vertical="center" shrinkToFit="1"/>
    </xf>
    <xf numFmtId="41" fontId="9" fillId="8" borderId="1" xfId="164" applyFont="1" applyFill="1" applyBorder="1" applyAlignment="1">
      <alignment horizontal="right" vertical="center"/>
    </xf>
    <xf numFmtId="41" fontId="9" fillId="0" borderId="1" xfId="165" applyFont="1" applyFill="1" applyBorder="1" applyAlignment="1" applyProtection="1">
      <alignment horizontal="right" vertical="center"/>
    </xf>
    <xf numFmtId="41" fontId="9" fillId="0" borderId="1" xfId="165" applyFont="1" applyFill="1" applyBorder="1" applyAlignment="1">
      <alignment horizontal="right" vertical="center" shrinkToFit="1"/>
    </xf>
    <xf numFmtId="41" fontId="9" fillId="0" borderId="1" xfId="165" applyFont="1" applyFill="1" applyBorder="1" applyAlignment="1">
      <alignment horizontal="right" vertical="center"/>
    </xf>
    <xf numFmtId="41" fontId="9" fillId="0" borderId="1" xfId="166" applyFont="1" applyFill="1" applyBorder="1" applyAlignment="1">
      <alignment vertical="center"/>
    </xf>
    <xf numFmtId="41" fontId="9" fillId="0" borderId="1" xfId="166" applyFont="1" applyFill="1" applyBorder="1" applyAlignment="1" applyProtection="1">
      <alignment horizontal="right" vertical="center"/>
    </xf>
    <xf numFmtId="41" fontId="9" fillId="0" borderId="1" xfId="166" applyFont="1" applyFill="1" applyBorder="1" applyAlignment="1">
      <alignment vertical="center" shrinkToFit="1"/>
    </xf>
    <xf numFmtId="41" fontId="9" fillId="0" borderId="1" xfId="166" applyFont="1" applyFill="1" applyBorder="1" applyAlignment="1">
      <alignment horizontal="right" vertical="center"/>
    </xf>
    <xf numFmtId="41" fontId="9" fillId="0" borderId="1" xfId="167" applyFont="1" applyFill="1" applyBorder="1" applyAlignment="1">
      <alignment horizontal="right" vertical="center"/>
    </xf>
    <xf numFmtId="41" fontId="9" fillId="0" borderId="1" xfId="28" applyFont="1" applyFill="1" applyBorder="1" applyAlignment="1">
      <alignment horizontal="right" vertical="center" wrapText="1"/>
    </xf>
    <xf numFmtId="41" fontId="9" fillId="0" borderId="1" xfId="36" applyNumberFormat="1" applyFont="1" applyBorder="1" applyAlignment="1">
      <alignment vertical="center" wrapText="1"/>
    </xf>
    <xf numFmtId="0" fontId="9" fillId="21" borderId="1" xfId="36" applyFont="1" applyFill="1" applyBorder="1" applyAlignment="1">
      <alignment horizontal="center" vertical="center" shrinkToFit="1"/>
    </xf>
    <xf numFmtId="41" fontId="9" fillId="0" borderId="1" xfId="168" applyFont="1" applyFill="1" applyBorder="1" applyAlignment="1" applyProtection="1">
      <alignment horizontal="right" vertical="center"/>
    </xf>
    <xf numFmtId="41" fontId="9" fillId="0" borderId="1" xfId="168" applyFont="1" applyFill="1" applyBorder="1" applyAlignment="1">
      <alignment horizontal="right" vertical="center" shrinkToFit="1"/>
    </xf>
    <xf numFmtId="41" fontId="9" fillId="0" borderId="1" xfId="168" applyFont="1" applyFill="1" applyBorder="1" applyAlignment="1">
      <alignment horizontal="right" vertical="center"/>
    </xf>
    <xf numFmtId="41" fontId="9" fillId="8" borderId="1" xfId="169" applyFont="1" applyFill="1" applyBorder="1" applyAlignment="1" applyProtection="1">
      <alignment horizontal="right" vertical="center"/>
    </xf>
    <xf numFmtId="41" fontId="9" fillId="8" borderId="1" xfId="169" applyFont="1" applyFill="1" applyBorder="1" applyAlignment="1">
      <alignment horizontal="right" vertical="center" shrinkToFit="1"/>
    </xf>
    <xf numFmtId="41" fontId="9" fillId="8" borderId="1" xfId="169" applyFont="1" applyFill="1" applyBorder="1" applyAlignment="1">
      <alignment horizontal="right" vertical="center"/>
    </xf>
    <xf numFmtId="41" fontId="9" fillId="8" borderId="1" xfId="170" applyFont="1" applyFill="1" applyBorder="1" applyAlignment="1">
      <alignment horizontal="right" vertical="center"/>
    </xf>
    <xf numFmtId="0" fontId="9" fillId="7" borderId="1" xfId="36" applyFont="1" applyFill="1" applyBorder="1" applyAlignment="1">
      <alignment horizontal="center" vertical="center" shrinkToFit="1"/>
    </xf>
    <xf numFmtId="41" fontId="9" fillId="7" borderId="1" xfId="61" applyNumberFormat="1" applyFont="1" applyFill="1" applyBorder="1" applyAlignment="1">
      <alignment vertical="center" shrinkToFit="1"/>
    </xf>
    <xf numFmtId="0" fontId="9" fillId="7" borderId="1" xfId="36" applyFont="1" applyFill="1" applyBorder="1">
      <alignment vertical="center"/>
    </xf>
    <xf numFmtId="0" fontId="9" fillId="7" borderId="1" xfId="36" applyFont="1" applyFill="1" applyBorder="1" applyAlignment="1">
      <alignment horizontal="left" vertical="center" wrapText="1"/>
    </xf>
    <xf numFmtId="41" fontId="60" fillId="7" borderId="1" xfId="28" applyFont="1" applyFill="1" applyBorder="1" applyAlignment="1" applyProtection="1">
      <alignment horizontal="right" vertical="center"/>
    </xf>
    <xf numFmtId="0" fontId="9" fillId="22" borderId="1" xfId="36" applyFont="1" applyFill="1" applyBorder="1" applyAlignment="1">
      <alignment horizontal="center" vertical="center"/>
    </xf>
    <xf numFmtId="0" fontId="9" fillId="22" borderId="1" xfId="36" applyFont="1" applyFill="1" applyBorder="1">
      <alignment vertical="center"/>
    </xf>
    <xf numFmtId="0" fontId="9" fillId="22" borderId="1" xfId="36" applyFont="1" applyFill="1" applyBorder="1" applyAlignment="1">
      <alignment horizontal="left" vertical="center" wrapText="1"/>
    </xf>
    <xf numFmtId="41" fontId="9" fillId="22" borderId="1" xfId="28" applyFont="1" applyFill="1" applyBorder="1" applyAlignment="1">
      <alignment horizontal="right" vertical="center"/>
    </xf>
    <xf numFmtId="41" fontId="9" fillId="22" borderId="1" xfId="28" applyFont="1" applyFill="1" applyBorder="1" applyAlignment="1">
      <alignment horizontal="right" vertical="center" shrinkToFit="1"/>
    </xf>
    <xf numFmtId="0" fontId="9" fillId="22" borderId="1" xfId="36" applyNumberFormat="1" applyFont="1" applyFill="1" applyBorder="1">
      <alignment vertical="center"/>
    </xf>
    <xf numFmtId="41" fontId="9" fillId="22" borderId="1" xfId="61" applyNumberFormat="1" applyFont="1" applyFill="1" applyBorder="1">
      <alignment vertical="center"/>
    </xf>
    <xf numFmtId="0" fontId="3" fillId="0" borderId="0" xfId="36" applyNumberFormat="1" applyAlignment="1">
      <alignment vertical="center"/>
    </xf>
    <xf numFmtId="41" fontId="9" fillId="0" borderId="1" xfId="129" applyFont="1" applyFill="1" applyBorder="1" applyAlignment="1">
      <alignment horizontal="right" vertical="center"/>
    </xf>
    <xf numFmtId="41" fontId="9" fillId="0" borderId="1" xfId="129" applyFont="1" applyFill="1" applyBorder="1" applyAlignment="1">
      <alignment horizontal="right" vertical="center" shrinkToFit="1"/>
    </xf>
    <xf numFmtId="41" fontId="9" fillId="0" borderId="1" xfId="129" applyFont="1" applyFill="1" applyBorder="1" applyAlignment="1" applyProtection="1">
      <alignment horizontal="right" vertical="center"/>
    </xf>
    <xf numFmtId="41" fontId="9" fillId="0" borderId="1" xfId="129" applyNumberFormat="1" applyFont="1" applyFill="1" applyBorder="1" applyAlignment="1">
      <alignment horizontal="right" vertical="center"/>
    </xf>
    <xf numFmtId="41" fontId="9" fillId="8" borderId="1" xfId="129" quotePrefix="1" applyFont="1" applyFill="1" applyBorder="1" applyAlignment="1">
      <alignment horizontal="right" vertical="center" shrinkToFit="1"/>
    </xf>
    <xf numFmtId="41" fontId="9" fillId="8" borderId="1" xfId="129" quotePrefix="1" applyFont="1" applyFill="1" applyBorder="1" applyAlignment="1">
      <alignment horizontal="right" vertical="center"/>
    </xf>
    <xf numFmtId="41" fontId="10" fillId="8" borderId="1" xfId="129" applyFont="1" applyFill="1" applyBorder="1" applyAlignment="1" applyProtection="1">
      <alignment horizontal="right" vertical="center"/>
    </xf>
    <xf numFmtId="41" fontId="10" fillId="8" borderId="1" xfId="129" applyFont="1" applyFill="1" applyBorder="1" applyAlignment="1">
      <alignment horizontal="right" vertical="center" shrinkToFit="1"/>
    </xf>
    <xf numFmtId="41" fontId="10" fillId="8" borderId="1" xfId="129" applyFont="1" applyFill="1" applyBorder="1" applyAlignment="1">
      <alignment horizontal="right" vertical="center"/>
    </xf>
    <xf numFmtId="41" fontId="9" fillId="0" borderId="1" xfId="142" applyFont="1" applyBorder="1" applyAlignment="1">
      <alignment horizontal="left" vertical="center"/>
    </xf>
    <xf numFmtId="41" fontId="9" fillId="0" borderId="1" xfId="142" applyFont="1" applyFill="1" applyBorder="1" applyAlignment="1" applyProtection="1">
      <alignment horizontal="left" vertical="center"/>
    </xf>
    <xf numFmtId="41" fontId="9" fillId="8" borderId="1" xfId="142" applyFont="1" applyFill="1" applyBorder="1" applyAlignment="1" applyProtection="1">
      <alignment horizontal="left" vertical="center"/>
    </xf>
    <xf numFmtId="41" fontId="9" fillId="0" borderId="1" xfId="129" applyFont="1" applyFill="1" applyBorder="1" applyAlignment="1">
      <alignment horizontal="left" vertical="center" shrinkToFit="1"/>
    </xf>
    <xf numFmtId="41" fontId="9" fillId="0" borderId="1" xfId="129" applyFont="1" applyFill="1" applyBorder="1" applyAlignment="1">
      <alignment horizontal="left" vertical="center"/>
    </xf>
    <xf numFmtId="41" fontId="9" fillId="8" borderId="1" xfId="142" applyFont="1" applyFill="1" applyBorder="1" applyAlignment="1" applyProtection="1">
      <alignment vertical="center"/>
    </xf>
    <xf numFmtId="41" fontId="9" fillId="0" borderId="16" xfId="142" applyFont="1" applyFill="1" applyBorder="1" applyAlignment="1" applyProtection="1">
      <alignment horizontal="left" vertical="center"/>
    </xf>
    <xf numFmtId="41" fontId="9" fillId="0" borderId="1" xfId="142" applyFont="1" applyFill="1" applyBorder="1" applyAlignment="1" applyProtection="1">
      <alignment horizontal="right" vertical="center" shrinkToFit="1"/>
    </xf>
    <xf numFmtId="41" fontId="9" fillId="3" borderId="1" xfId="142" applyFont="1" applyFill="1" applyBorder="1" applyAlignment="1" applyProtection="1">
      <alignment horizontal="right" vertical="center"/>
    </xf>
    <xf numFmtId="0" fontId="61" fillId="0" borderId="0" xfId="0" applyFont="1">
      <alignment vertical="center"/>
    </xf>
    <xf numFmtId="0" fontId="62" fillId="0" borderId="0" xfId="0" applyFont="1" applyAlignment="1">
      <alignment horizontal="center" vertical="center"/>
    </xf>
    <xf numFmtId="0" fontId="62" fillId="0" borderId="0" xfId="0" applyFont="1" applyAlignment="1">
      <alignment horizontal="left" vertical="center"/>
    </xf>
    <xf numFmtId="41" fontId="62" fillId="0" borderId="0" xfId="1" applyFont="1" applyAlignment="1">
      <alignment vertical="center"/>
    </xf>
    <xf numFmtId="176" fontId="62" fillId="0" borderId="0" xfId="0" applyNumberFormat="1" applyFont="1" applyAlignment="1">
      <alignment horizontal="center" vertical="center"/>
    </xf>
    <xf numFmtId="0" fontId="62" fillId="0" borderId="0" xfId="1" applyNumberFormat="1" applyFont="1" applyAlignment="1">
      <alignment horizontal="center" vertical="center"/>
    </xf>
    <xf numFmtId="0" fontId="62" fillId="0" borderId="0" xfId="0" applyFont="1" applyFill="1" applyAlignment="1">
      <alignment horizontal="center" vertical="center"/>
    </xf>
    <xf numFmtId="49" fontId="62" fillId="0" borderId="0" xfId="0" applyNumberFormat="1" applyFont="1" applyBorder="1" applyAlignment="1">
      <alignment horizontal="center" vertical="center"/>
    </xf>
    <xf numFmtId="0" fontId="62" fillId="0" borderId="0" xfId="0" applyFont="1" applyBorder="1" applyAlignment="1">
      <alignment horizontal="center" vertical="center"/>
    </xf>
    <xf numFmtId="0" fontId="62" fillId="0" borderId="0" xfId="0" applyFont="1" applyBorder="1" applyAlignment="1">
      <alignment horizontal="left" vertical="center"/>
    </xf>
    <xf numFmtId="41" fontId="62" fillId="0" borderId="0" xfId="1" applyFont="1" applyBorder="1" applyAlignment="1">
      <alignment vertical="center"/>
    </xf>
    <xf numFmtId="176" fontId="62" fillId="0" borderId="0" xfId="0" applyNumberFormat="1" applyFont="1" applyBorder="1" applyAlignment="1">
      <alignment horizontal="center" vertical="center"/>
    </xf>
    <xf numFmtId="0" fontId="62" fillId="0" borderId="0" xfId="1" applyNumberFormat="1" applyFont="1" applyBorder="1" applyAlignment="1">
      <alignment horizontal="center" vertical="center"/>
    </xf>
    <xf numFmtId="0" fontId="62" fillId="0" borderId="0" xfId="0" applyFont="1" applyFill="1" applyBorder="1" applyAlignment="1">
      <alignment horizontal="center" vertical="center"/>
    </xf>
    <xf numFmtId="0" fontId="10" fillId="0" borderId="0" xfId="36" applyFont="1" applyFill="1" applyBorder="1" applyAlignment="1">
      <alignment horizontal="center" vertical="center"/>
    </xf>
    <xf numFmtId="0" fontId="3" fillId="0" borderId="0" xfId="36" applyNumberFormat="1" applyFill="1">
      <alignment vertical="center"/>
    </xf>
    <xf numFmtId="0" fontId="14" fillId="0" borderId="0" xfId="36" applyFont="1" applyFill="1" applyAlignment="1">
      <alignment vertical="center"/>
    </xf>
    <xf numFmtId="0" fontId="14" fillId="0" borderId="2" xfId="36" applyFont="1" applyFill="1" applyBorder="1" applyAlignment="1">
      <alignment vertical="center"/>
    </xf>
    <xf numFmtId="0" fontId="14" fillId="0" borderId="3" xfId="36" applyFont="1" applyFill="1" applyBorder="1" applyAlignment="1">
      <alignment vertical="center"/>
    </xf>
    <xf numFmtId="0" fontId="61" fillId="0" borderId="0" xfId="0" applyNumberFormat="1" applyFont="1">
      <alignment vertical="center"/>
    </xf>
    <xf numFmtId="0" fontId="62" fillId="0" borderId="0" xfId="0" applyNumberFormat="1" applyFont="1" applyBorder="1" applyAlignment="1">
      <alignment horizontal="center" vertical="center"/>
    </xf>
    <xf numFmtId="0" fontId="14" fillId="7" borderId="14" xfId="0" applyFont="1" applyFill="1" applyBorder="1" applyAlignment="1">
      <alignment horizontal="center" vertical="center" wrapText="1"/>
    </xf>
    <xf numFmtId="0" fontId="9" fillId="0" borderId="0" xfId="0" applyFont="1" applyFill="1" applyAlignment="1">
      <alignment horizontal="center" vertical="center"/>
    </xf>
    <xf numFmtId="0" fontId="14" fillId="7" borderId="1" xfId="0" applyFont="1" applyFill="1" applyBorder="1" applyAlignment="1">
      <alignment horizontal="center" vertical="center" wrapText="1"/>
    </xf>
    <xf numFmtId="41" fontId="14" fillId="7" borderId="1" xfId="1" applyFont="1" applyFill="1" applyBorder="1" applyAlignment="1">
      <alignment horizontal="center" vertical="center" wrapText="1"/>
    </xf>
    <xf numFmtId="176" fontId="14" fillId="7"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8"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0" fillId="0" borderId="1" xfId="171" applyFont="1" applyFill="1" applyBorder="1" applyAlignment="1">
      <alignment horizontal="center" vertical="center" wrapText="1"/>
    </xf>
    <xf numFmtId="0" fontId="4" fillId="0" borderId="1" xfId="0" applyNumberFormat="1" applyFont="1" applyFill="1" applyBorder="1" applyAlignment="1">
      <alignment horizontal="center" vertical="center"/>
    </xf>
    <xf numFmtId="178"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9" fillId="0" borderId="1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top"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0" xfId="0" applyFont="1" applyFill="1" applyBorder="1" applyAlignment="1">
      <alignment horizontal="center" vertical="center" wrapText="1"/>
    </xf>
    <xf numFmtId="178" fontId="10" fillId="0" borderId="1" xfId="0" applyNumberFormat="1" applyFont="1" applyBorder="1" applyAlignment="1">
      <alignment horizontal="right" vertical="center"/>
    </xf>
    <xf numFmtId="0" fontId="9" fillId="0" borderId="1" xfId="0" applyNumberFormat="1" applyFont="1" applyBorder="1" applyAlignment="1">
      <alignment horizontal="center" vertical="center"/>
    </xf>
    <xf numFmtId="0" fontId="10" fillId="0" borderId="10" xfId="0" applyFont="1" applyBorder="1" applyAlignment="1">
      <alignment horizontal="center" vertical="center" wrapText="1"/>
    </xf>
    <xf numFmtId="0" fontId="10" fillId="0" borderId="10" xfId="0" applyFont="1" applyBorder="1" applyAlignment="1">
      <alignment horizontal="left" vertical="center" wrapText="1"/>
    </xf>
    <xf numFmtId="0" fontId="9" fillId="0" borderId="10" xfId="0" applyFont="1" applyBorder="1" applyAlignment="1">
      <alignment horizontal="center" vertical="center" wrapText="1"/>
    </xf>
    <xf numFmtId="178" fontId="9" fillId="0" borderId="10" xfId="0" applyNumberFormat="1" applyFont="1" applyBorder="1" applyAlignment="1">
      <alignment horizontal="center" vertical="center" wrapText="1"/>
    </xf>
    <xf numFmtId="0" fontId="9" fillId="0" borderId="10" xfId="0" applyFont="1" applyBorder="1" applyAlignment="1">
      <alignment horizontal="center" vertical="center"/>
    </xf>
    <xf numFmtId="0" fontId="10" fillId="0" borderId="10" xfId="0" applyFont="1" applyBorder="1" applyAlignment="1">
      <alignment horizontal="center" vertical="center"/>
    </xf>
    <xf numFmtId="0" fontId="4" fillId="0" borderId="1" xfId="0" applyFont="1" applyBorder="1" applyAlignment="1">
      <alignment horizontal="center" vertical="center" wrapText="1"/>
    </xf>
    <xf numFmtId="3" fontId="10" fillId="0" borderId="10" xfId="173" applyNumberFormat="1" applyFont="1" applyBorder="1" applyAlignment="1">
      <alignment horizontal="center" vertical="center" wrapText="1"/>
    </xf>
    <xf numFmtId="176" fontId="10" fillId="0" borderId="10" xfId="0" applyNumberFormat="1" applyFont="1" applyBorder="1" applyAlignment="1">
      <alignment horizontal="center" vertical="center" wrapText="1"/>
    </xf>
    <xf numFmtId="0" fontId="10" fillId="0" borderId="10" xfId="173" applyNumberFormat="1" applyFont="1" applyBorder="1" applyAlignment="1">
      <alignment horizontal="center" vertical="center" wrapText="1"/>
    </xf>
    <xf numFmtId="178" fontId="10" fillId="0" borderId="1" xfId="0" applyNumberFormat="1" applyFont="1" applyBorder="1" applyAlignment="1">
      <alignment horizontal="right" vertical="center" wrapText="1"/>
    </xf>
    <xf numFmtId="0" fontId="4" fillId="0" borderId="0" xfId="0" applyFont="1" applyFill="1">
      <alignment vertical="center"/>
    </xf>
    <xf numFmtId="0" fontId="9" fillId="8" borderId="1" xfId="0" applyFont="1" applyFill="1" applyBorder="1" applyAlignment="1">
      <alignment horizontal="center" vertical="center"/>
    </xf>
    <xf numFmtId="0" fontId="10" fillId="0" borderId="1" xfId="0" applyFont="1" applyFill="1" applyBorder="1" applyAlignment="1">
      <alignment horizontal="left" vertical="top" wrapText="1"/>
    </xf>
    <xf numFmtId="178" fontId="9" fillId="0" borderId="1" xfId="0" applyNumberFormat="1" applyFont="1" applyFill="1" applyBorder="1" applyAlignment="1">
      <alignment horizontal="center" vertical="center" wrapText="1"/>
    </xf>
    <xf numFmtId="176" fontId="10" fillId="0" borderId="1" xfId="0" applyNumberFormat="1" applyFont="1" applyBorder="1" applyAlignment="1">
      <alignment horizontal="center" vertical="center"/>
    </xf>
    <xf numFmtId="0" fontId="10" fillId="0" borderId="1" xfId="0" applyNumberFormat="1" applyFont="1" applyBorder="1" applyAlignment="1">
      <alignment horizontal="center" vertical="center"/>
    </xf>
    <xf numFmtId="178" fontId="9"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3" fontId="9" fillId="0" borderId="1" xfId="173" applyNumberFormat="1" applyFont="1" applyBorder="1" applyAlignment="1">
      <alignment horizontal="center" vertical="center"/>
    </xf>
    <xf numFmtId="176" fontId="9" fillId="0" borderId="1" xfId="0" applyNumberFormat="1" applyFont="1" applyBorder="1" applyAlignment="1">
      <alignment horizontal="center" vertical="center"/>
    </xf>
    <xf numFmtId="0" fontId="9" fillId="0" borderId="1" xfId="173" applyNumberFormat="1" applyFont="1" applyBorder="1" applyAlignment="1">
      <alignment horizontal="center" vertical="center"/>
    </xf>
    <xf numFmtId="0" fontId="10" fillId="23" borderId="1" xfId="0" applyFont="1" applyFill="1" applyBorder="1" applyAlignment="1">
      <alignment horizontal="center" vertical="center" wrapText="1"/>
    </xf>
    <xf numFmtId="0" fontId="10" fillId="23" borderId="1" xfId="0" applyFont="1" applyFill="1" applyBorder="1" applyAlignment="1">
      <alignment horizontal="left" vertical="center"/>
    </xf>
    <xf numFmtId="0" fontId="9"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23" borderId="1" xfId="0" applyFont="1" applyFill="1" applyBorder="1" applyAlignment="1">
      <alignment horizontal="center" vertical="center"/>
    </xf>
    <xf numFmtId="0" fontId="9" fillId="23" borderId="1" xfId="0" applyFont="1" applyFill="1" applyBorder="1" applyAlignment="1">
      <alignment horizontal="center" vertical="top"/>
    </xf>
    <xf numFmtId="0" fontId="9" fillId="23" borderId="1" xfId="1" applyNumberFormat="1" applyFont="1" applyFill="1" applyBorder="1" applyAlignment="1">
      <alignment horizontal="center" vertical="center"/>
    </xf>
    <xf numFmtId="176" fontId="9" fillId="23" borderId="1" xfId="0" applyNumberFormat="1" applyFont="1" applyFill="1" applyBorder="1" applyAlignment="1">
      <alignment horizontal="center" vertical="center"/>
    </xf>
    <xf numFmtId="0" fontId="9" fillId="23" borderId="1" xfId="0" applyFont="1" applyFill="1" applyBorder="1" applyAlignment="1">
      <alignment horizontal="right" vertical="center"/>
    </xf>
    <xf numFmtId="49" fontId="9"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wrapText="1"/>
    </xf>
    <xf numFmtId="178" fontId="4"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8" borderId="1" xfId="0" applyFont="1" applyFill="1" applyBorder="1" applyAlignment="1">
      <alignment horizontal="center" vertical="center"/>
    </xf>
    <xf numFmtId="3" fontId="4" fillId="8" borderId="1" xfId="0" applyNumberFormat="1" applyFont="1" applyFill="1" applyBorder="1" applyAlignment="1">
      <alignment horizontal="center" vertical="center" wrapText="1"/>
    </xf>
    <xf numFmtId="0" fontId="4" fillId="8" borderId="1" xfId="0" applyFont="1" applyFill="1" applyBorder="1" applyAlignment="1">
      <alignment horizontal="left" vertical="center" wrapText="1"/>
    </xf>
    <xf numFmtId="0" fontId="4" fillId="8" borderId="1" xfId="0" applyNumberFormat="1" applyFont="1" applyFill="1" applyBorder="1" applyAlignment="1">
      <alignment horizontal="center" vertical="center"/>
    </xf>
    <xf numFmtId="0" fontId="10" fillId="8" borderId="1" xfId="23" applyNumberFormat="1" applyFont="1" applyFill="1" applyBorder="1" applyAlignment="1">
      <alignment horizontal="center" vertical="center"/>
    </xf>
    <xf numFmtId="0" fontId="10" fillId="8" borderId="1" xfId="23" applyFont="1" applyFill="1" applyBorder="1" applyAlignment="1">
      <alignment horizontal="center" vertical="center"/>
    </xf>
    <xf numFmtId="3" fontId="4" fillId="8" borderId="1" xfId="0" applyNumberFormat="1" applyFont="1" applyFill="1" applyBorder="1" applyAlignment="1">
      <alignment horizontal="right" vertical="center"/>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3" fontId="65" fillId="0" borderId="1" xfId="0" applyNumberFormat="1" applyFont="1" applyFill="1" applyBorder="1" applyAlignment="1">
      <alignment horizontal="center" vertical="center" wrapText="1"/>
    </xf>
    <xf numFmtId="0" fontId="65" fillId="0" borderId="1" xfId="0" applyFont="1" applyFill="1" applyBorder="1" applyAlignment="1">
      <alignment horizontal="center" vertical="center" wrapText="1"/>
    </xf>
    <xf numFmtId="0" fontId="65" fillId="0" borderId="1" xfId="0" applyFont="1" applyFill="1" applyBorder="1" applyAlignment="1">
      <alignment horizontal="left" vertical="top" wrapText="1"/>
    </xf>
    <xf numFmtId="3" fontId="10" fillId="0" borderId="1" xfId="1" applyNumberFormat="1" applyFont="1" applyFill="1" applyBorder="1" applyAlignment="1">
      <alignment horizontal="center" vertical="center"/>
    </xf>
    <xf numFmtId="49" fontId="10" fillId="0" borderId="1" xfId="0" applyNumberFormat="1" applyFont="1" applyBorder="1" applyAlignment="1">
      <alignment horizontal="center" vertical="center" wrapText="1"/>
    </xf>
    <xf numFmtId="0" fontId="4" fillId="0" borderId="1" xfId="0" applyFont="1" applyBorder="1" applyAlignment="1">
      <alignment horizontal="center" vertical="top" wrapText="1"/>
    </xf>
    <xf numFmtId="0" fontId="10" fillId="0" borderId="1" xfId="1" applyNumberFormat="1" applyFont="1" applyBorder="1" applyAlignment="1">
      <alignment horizontal="center" vertical="center"/>
    </xf>
    <xf numFmtId="176" fontId="10" fillId="0" borderId="1" xfId="0" applyNumberFormat="1" applyFont="1" applyBorder="1" applyAlignment="1">
      <alignment horizontal="center" vertical="center" wrapText="1"/>
    </xf>
    <xf numFmtId="0" fontId="10" fillId="0" borderId="1" xfId="23" applyFont="1" applyBorder="1" applyAlignment="1">
      <alignment horizontal="left" vertical="top" wrapText="1"/>
    </xf>
    <xf numFmtId="177" fontId="10" fillId="0" borderId="1" xfId="1" applyNumberFormat="1" applyFont="1" applyBorder="1" applyAlignment="1">
      <alignment horizontal="center" vertical="center" wrapText="1"/>
    </xf>
    <xf numFmtId="0" fontId="10" fillId="0" borderId="1" xfId="1" applyNumberFormat="1" applyFont="1" applyBorder="1" applyAlignment="1">
      <alignment horizontal="center" vertical="center" wrapText="1"/>
    </xf>
    <xf numFmtId="0" fontId="9" fillId="0" borderId="1" xfId="0" applyFont="1" applyBorder="1" applyAlignment="1">
      <alignment vertical="top" wrapText="1"/>
    </xf>
    <xf numFmtId="178" fontId="10" fillId="0" borderId="1" xfId="23" applyNumberFormat="1" applyFont="1" applyBorder="1" applyAlignment="1">
      <alignment horizontal="right" vertical="center" wrapText="1"/>
    </xf>
    <xf numFmtId="0" fontId="4" fillId="0" borderId="1" xfId="0" applyFont="1" applyBorder="1" applyAlignment="1">
      <alignment horizontal="center" vertical="center"/>
    </xf>
    <xf numFmtId="0" fontId="4" fillId="0" borderId="1" xfId="23" applyFont="1" applyBorder="1" applyAlignment="1">
      <alignment horizontal="center" vertical="center" wrapText="1"/>
    </xf>
    <xf numFmtId="0" fontId="10" fillId="0" borderId="1" xfId="23" applyFont="1" applyBorder="1" applyAlignment="1">
      <alignment horizontal="center" vertical="center" wrapText="1"/>
    </xf>
    <xf numFmtId="3" fontId="10" fillId="0" borderId="1" xfId="23" applyNumberFormat="1" applyFont="1" applyBorder="1" applyAlignment="1">
      <alignment horizontal="center" vertical="center"/>
    </xf>
    <xf numFmtId="0" fontId="10" fillId="0" borderId="1" xfId="23" applyFont="1" applyBorder="1" applyAlignment="1">
      <alignment horizontal="left" vertical="center" wrapText="1"/>
    </xf>
    <xf numFmtId="0" fontId="10" fillId="0" borderId="1" xfId="23" applyFont="1" applyBorder="1" applyAlignment="1">
      <alignment horizontal="center" vertical="center"/>
    </xf>
    <xf numFmtId="3" fontId="9" fillId="0" borderId="1" xfId="1"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left" vertical="top" wrapText="1"/>
    </xf>
    <xf numFmtId="3" fontId="10" fillId="0" borderId="1" xfId="1" applyNumberFormat="1" applyFont="1" applyBorder="1" applyAlignment="1">
      <alignment horizontal="center" vertical="center" wrapText="1"/>
    </xf>
    <xf numFmtId="3" fontId="9" fillId="0" borderId="1" xfId="0" applyNumberFormat="1" applyFont="1" applyBorder="1" applyAlignment="1">
      <alignment horizontal="center" vertical="center"/>
    </xf>
    <xf numFmtId="3" fontId="10" fillId="0" borderId="1" xfId="23" applyNumberFormat="1" applyFont="1" applyBorder="1" applyAlignment="1">
      <alignment horizontal="right" vertical="center"/>
    </xf>
    <xf numFmtId="0" fontId="9" fillId="23" borderId="1" xfId="0" applyFont="1" applyFill="1" applyBorder="1" applyAlignment="1">
      <alignment horizontal="left" vertical="top"/>
    </xf>
    <xf numFmtId="0" fontId="10" fillId="0" borderId="1" xfId="174" applyFont="1" applyFill="1" applyBorder="1" applyAlignment="1">
      <alignment horizontal="center" vertical="center" wrapText="1"/>
    </xf>
    <xf numFmtId="178" fontId="10" fillId="0" borderId="1" xfId="175" applyNumberFormat="1" applyFont="1" applyBorder="1" applyAlignment="1">
      <alignment horizontal="right" vertical="center" wrapText="1"/>
    </xf>
    <xf numFmtId="0" fontId="10" fillId="0" borderId="1" xfId="88" applyFont="1" applyBorder="1" applyAlignment="1">
      <alignment horizontal="left" vertical="center" wrapText="1"/>
    </xf>
    <xf numFmtId="0" fontId="66" fillId="0" borderId="1" xfId="0" applyFont="1" applyBorder="1" applyAlignment="1">
      <alignment horizontal="center" vertical="center"/>
    </xf>
    <xf numFmtId="49" fontId="10" fillId="0" borderId="1" xfId="88" applyNumberFormat="1" applyFont="1" applyBorder="1" applyAlignment="1">
      <alignment horizontal="center" vertical="center" wrapText="1"/>
    </xf>
    <xf numFmtId="0" fontId="10" fillId="0" borderId="1" xfId="88" applyFont="1" applyBorder="1" applyAlignment="1">
      <alignment horizontal="center" vertical="center" wrapText="1"/>
    </xf>
    <xf numFmtId="0" fontId="9" fillId="0" borderId="1" xfId="88" applyFont="1" applyBorder="1" applyAlignment="1">
      <alignment horizontal="center" vertical="center" wrapText="1"/>
    </xf>
    <xf numFmtId="38" fontId="10" fillId="0" borderId="1" xfId="88" applyNumberFormat="1" applyFont="1" applyBorder="1" applyAlignment="1">
      <alignment horizontal="center" vertical="center" wrapText="1"/>
    </xf>
    <xf numFmtId="0" fontId="9" fillId="0" borderId="1" xfId="89" applyFont="1" applyBorder="1" applyAlignment="1">
      <alignment horizontal="center" vertical="center" wrapText="1"/>
    </xf>
    <xf numFmtId="0" fontId="10" fillId="0" borderId="1" xfId="89" applyFont="1" applyBorder="1" applyAlignment="1">
      <alignment horizontal="center" vertical="center"/>
    </xf>
    <xf numFmtId="0" fontId="10" fillId="0" borderId="1" xfId="0" applyFont="1" applyBorder="1" applyAlignment="1">
      <alignment vertical="top" wrapText="1"/>
    </xf>
    <xf numFmtId="0" fontId="10" fillId="0" borderId="15" xfId="0" applyFont="1" applyFill="1" applyBorder="1" applyAlignment="1">
      <alignment horizontal="center" vertical="center"/>
    </xf>
    <xf numFmtId="3" fontId="9" fillId="0" borderId="1" xfId="0" applyNumberFormat="1" applyFont="1" applyFill="1" applyBorder="1" applyAlignment="1">
      <alignment horizontal="center" vertical="center"/>
    </xf>
    <xf numFmtId="3" fontId="1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178" fontId="9" fillId="0" borderId="1" xfId="0" applyNumberFormat="1" applyFont="1" applyFill="1" applyBorder="1" applyAlignment="1">
      <alignment horizontal="right" vertical="center"/>
    </xf>
    <xf numFmtId="0" fontId="10" fillId="8" borderId="1" xfId="0" applyNumberFormat="1" applyFont="1" applyFill="1" applyBorder="1" applyAlignment="1">
      <alignment horizontal="center" vertical="center"/>
    </xf>
    <xf numFmtId="0" fontId="10" fillId="8" borderId="15" xfId="0" applyFont="1" applyFill="1" applyBorder="1" applyAlignment="1">
      <alignment horizontal="center" vertical="center"/>
    </xf>
    <xf numFmtId="0" fontId="10" fillId="8" borderId="1" xfId="0" applyFont="1" applyFill="1" applyBorder="1" applyAlignment="1">
      <alignment horizontal="left" vertical="center"/>
    </xf>
    <xf numFmtId="0" fontId="9" fillId="8" borderId="1" xfId="0" applyFont="1" applyFill="1" applyBorder="1" applyAlignment="1">
      <alignment horizontal="center" vertical="center" wrapText="1"/>
    </xf>
    <xf numFmtId="178" fontId="10" fillId="0" borderId="1" xfId="176" applyNumberFormat="1" applyFont="1" applyBorder="1" applyAlignment="1">
      <alignment horizontal="center" vertical="center" wrapText="1"/>
    </xf>
    <xf numFmtId="0" fontId="9" fillId="0" borderId="1" xfId="176" applyFont="1" applyBorder="1" applyAlignment="1">
      <alignment horizontal="center" vertical="center" wrapText="1"/>
    </xf>
    <xf numFmtId="0" fontId="9" fillId="0" borderId="1" xfId="176" applyFont="1" applyBorder="1" applyAlignment="1">
      <alignment horizontal="center" vertical="center"/>
    </xf>
    <xf numFmtId="0" fontId="10" fillId="0" borderId="1" xfId="176" applyFont="1" applyBorder="1" applyAlignment="1">
      <alignment horizontal="center" vertical="center"/>
    </xf>
    <xf numFmtId="0" fontId="4" fillId="0" borderId="1" xfId="176" applyFont="1" applyBorder="1" applyAlignment="1">
      <alignment horizontal="center" vertical="center" wrapText="1"/>
    </xf>
    <xf numFmtId="0" fontId="4" fillId="0" borderId="1" xfId="176" applyFont="1" applyBorder="1" applyAlignment="1">
      <alignment horizontal="left" vertical="top" wrapText="1"/>
    </xf>
    <xf numFmtId="3" fontId="10" fillId="0" borderId="1" xfId="176" applyNumberFormat="1" applyFont="1" applyBorder="1" applyAlignment="1">
      <alignment horizontal="center" vertical="center"/>
    </xf>
    <xf numFmtId="0" fontId="10" fillId="0" borderId="1" xfId="176" applyFont="1" applyBorder="1" applyAlignment="1">
      <alignment horizontal="center" vertical="center" wrapText="1"/>
    </xf>
    <xf numFmtId="0" fontId="9" fillId="0" borderId="1" xfId="176" applyFont="1" applyBorder="1" applyAlignment="1">
      <alignment horizontal="left" vertical="top" wrapText="1"/>
    </xf>
    <xf numFmtId="178" fontId="10" fillId="0" borderId="1" xfId="176" applyNumberFormat="1" applyFont="1" applyBorder="1" applyAlignment="1">
      <alignment horizontal="right" vertical="center"/>
    </xf>
    <xf numFmtId="178" fontId="10" fillId="8" borderId="1" xfId="23" applyNumberFormat="1" applyFont="1" applyFill="1" applyBorder="1" applyAlignment="1">
      <alignment horizontal="center" vertical="center" wrapText="1"/>
    </xf>
    <xf numFmtId="0" fontId="9" fillId="8" borderId="1" xfId="23" applyFont="1" applyFill="1" applyBorder="1" applyAlignment="1">
      <alignment horizontal="center" vertical="center" wrapText="1"/>
    </xf>
    <xf numFmtId="0" fontId="9" fillId="8" borderId="1" xfId="23" applyFont="1" applyFill="1" applyBorder="1" applyAlignment="1">
      <alignment horizontal="center" vertical="center"/>
    </xf>
    <xf numFmtId="0" fontId="10" fillId="8" borderId="1" xfId="23" applyFont="1" applyFill="1" applyBorder="1" applyAlignment="1">
      <alignment horizontal="center" vertical="center" wrapText="1"/>
    </xf>
    <xf numFmtId="0" fontId="4" fillId="8" borderId="1" xfId="23" applyFont="1" applyFill="1" applyBorder="1" applyAlignment="1">
      <alignment horizontal="center" vertical="center" wrapText="1"/>
    </xf>
    <xf numFmtId="0" fontId="4" fillId="8" borderId="1" xfId="23" applyFont="1" applyFill="1" applyBorder="1" applyAlignment="1">
      <alignment horizontal="left" vertical="center" wrapText="1"/>
    </xf>
    <xf numFmtId="0" fontId="9" fillId="8" borderId="1" xfId="23" applyFont="1" applyFill="1" applyBorder="1" applyAlignment="1">
      <alignment horizontal="left" vertical="center" wrapText="1"/>
    </xf>
    <xf numFmtId="41" fontId="10" fillId="8" borderId="1" xfId="39" applyFont="1" applyFill="1" applyBorder="1" applyAlignment="1">
      <alignment horizontal="right" vertical="center" wrapText="1"/>
    </xf>
    <xf numFmtId="178" fontId="10" fillId="8" borderId="1" xfId="23" applyNumberFormat="1" applyFont="1" applyFill="1" applyBorder="1" applyAlignment="1">
      <alignment horizontal="right" vertical="center" wrapText="1"/>
    </xf>
    <xf numFmtId="0" fontId="10" fillId="0" borderId="18" xfId="0" applyFont="1" applyFill="1" applyBorder="1" applyAlignment="1">
      <alignment horizontal="left" vertical="center" wrapText="1"/>
    </xf>
    <xf numFmtId="0" fontId="4" fillId="0" borderId="1" xfId="0" applyFont="1" applyFill="1" applyBorder="1" applyAlignment="1">
      <alignment horizontal="center" vertical="center"/>
    </xf>
    <xf numFmtId="178" fontId="10" fillId="8" borderId="1" xfId="0" applyNumberFormat="1" applyFont="1" applyFill="1" applyBorder="1" applyAlignment="1">
      <alignment horizontal="center" vertical="center" wrapText="1"/>
    </xf>
    <xf numFmtId="0" fontId="10" fillId="8" borderId="1" xfId="0" applyNumberFormat="1" applyFont="1" applyFill="1" applyBorder="1" applyAlignment="1">
      <alignment horizontal="center" vertical="center" wrapText="1"/>
    </xf>
    <xf numFmtId="0" fontId="9" fillId="8" borderId="1" xfId="0" quotePrefix="1" applyFont="1" applyFill="1" applyBorder="1" applyAlignment="1">
      <alignment horizontal="left" vertical="center" wrapText="1"/>
    </xf>
    <xf numFmtId="178" fontId="10" fillId="8" borderId="1" xfId="0" applyNumberFormat="1" applyFont="1" applyFill="1" applyBorder="1" applyAlignment="1">
      <alignment horizontal="right" vertical="center" wrapText="1"/>
    </xf>
    <xf numFmtId="0" fontId="9" fillId="0" borderId="15" xfId="0" applyFont="1" applyFill="1" applyBorder="1" applyAlignment="1">
      <alignment horizontal="center" vertical="center"/>
    </xf>
    <xf numFmtId="0" fontId="9" fillId="8" borderId="1" xfId="0" applyFont="1" applyFill="1" applyBorder="1" applyAlignment="1">
      <alignment horizontal="left" vertical="center" wrapText="1"/>
    </xf>
    <xf numFmtId="178" fontId="65" fillId="8" borderId="1" xfId="23" applyNumberFormat="1" applyFont="1" applyFill="1" applyBorder="1" applyAlignment="1">
      <alignment horizontal="center" vertical="center" wrapText="1"/>
    </xf>
    <xf numFmtId="0" fontId="65" fillId="8" borderId="1" xfId="23" applyFont="1" applyFill="1" applyBorder="1" applyAlignment="1">
      <alignment horizontal="center" vertical="center" wrapText="1"/>
    </xf>
    <xf numFmtId="0" fontId="65" fillId="8" borderId="1" xfId="23" applyFont="1" applyFill="1" applyBorder="1" applyAlignment="1">
      <alignment horizontal="center" vertical="center"/>
    </xf>
    <xf numFmtId="0" fontId="65" fillId="8" borderId="1" xfId="23" applyFont="1" applyFill="1" applyBorder="1" applyAlignment="1">
      <alignment horizontal="left" vertical="center" wrapText="1"/>
    </xf>
    <xf numFmtId="0" fontId="10" fillId="8" borderId="1" xfId="39" applyNumberFormat="1" applyFont="1" applyFill="1" applyBorder="1" applyAlignment="1">
      <alignment horizontal="center" vertical="center"/>
    </xf>
    <xf numFmtId="0" fontId="10" fillId="8" borderId="1" xfId="23" applyNumberFormat="1" applyFont="1" applyFill="1" applyBorder="1" applyAlignment="1">
      <alignment horizontal="center" vertical="center" wrapText="1"/>
    </xf>
    <xf numFmtId="0" fontId="10" fillId="8" borderId="1" xfId="23"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0" fillId="0" borderId="15" xfId="0" applyFont="1" applyFill="1" applyBorder="1" applyAlignment="1">
      <alignment horizontal="center" vertical="center" wrapText="1"/>
    </xf>
    <xf numFmtId="20" fontId="4" fillId="8" borderId="1" xfId="0" applyNumberFormat="1" applyFont="1" applyFill="1" applyBorder="1" applyAlignment="1">
      <alignment horizontal="center" vertical="center" wrapText="1"/>
    </xf>
    <xf numFmtId="0" fontId="10" fillId="8" borderId="0" xfId="0" applyFont="1" applyFill="1" applyAlignment="1">
      <alignment horizontal="center" vertical="center"/>
    </xf>
    <xf numFmtId="0" fontId="4" fillId="8" borderId="1" xfId="0" applyNumberFormat="1" applyFont="1" applyFill="1" applyBorder="1" applyAlignment="1">
      <alignment horizontal="center" vertical="center" wrapText="1"/>
    </xf>
    <xf numFmtId="178" fontId="4" fillId="8" borderId="1" xfId="0" applyNumberFormat="1" applyFont="1" applyFill="1" applyBorder="1" applyAlignment="1">
      <alignment horizontal="right" vertical="center"/>
    </xf>
    <xf numFmtId="0" fontId="9" fillId="7" borderId="15" xfId="0" applyFont="1" applyFill="1" applyBorder="1" applyAlignment="1">
      <alignment horizontal="center" vertical="center"/>
    </xf>
    <xf numFmtId="178" fontId="4" fillId="8" borderId="1" xfId="177" applyNumberFormat="1" applyFont="1" applyFill="1" applyBorder="1" applyAlignment="1">
      <alignment horizontal="center" vertical="center" wrapText="1"/>
    </xf>
    <xf numFmtId="0" fontId="4" fillId="8" borderId="1" xfId="177" applyFont="1" applyFill="1" applyBorder="1" applyAlignment="1">
      <alignment horizontal="center" vertical="center" wrapText="1"/>
    </xf>
    <xf numFmtId="0" fontId="4" fillId="8" borderId="1" xfId="177" applyFont="1" applyFill="1" applyBorder="1" applyAlignment="1">
      <alignment horizontal="center" vertical="center"/>
    </xf>
    <xf numFmtId="0" fontId="4" fillId="8" borderId="1" xfId="177" applyFont="1" applyFill="1" applyBorder="1" applyAlignment="1">
      <alignment horizontal="left" vertical="center" wrapText="1"/>
    </xf>
    <xf numFmtId="0" fontId="10" fillId="8" borderId="1" xfId="177" applyNumberFormat="1" applyFont="1" applyFill="1" applyBorder="1" applyAlignment="1">
      <alignment horizontal="center" vertical="center" wrapText="1"/>
    </xf>
    <xf numFmtId="0" fontId="9" fillId="8" borderId="1" xfId="177" applyFont="1" applyFill="1" applyBorder="1" applyAlignment="1">
      <alignment horizontal="center" vertical="center" wrapText="1"/>
    </xf>
    <xf numFmtId="0" fontId="9" fillId="8" borderId="1" xfId="177" applyFont="1" applyFill="1" applyBorder="1" applyAlignment="1">
      <alignment horizontal="left" vertical="center" wrapText="1"/>
    </xf>
    <xf numFmtId="0" fontId="9" fillId="8" borderId="1" xfId="177" applyFont="1" applyFill="1" applyBorder="1" applyAlignment="1">
      <alignment horizontal="center" vertical="center"/>
    </xf>
    <xf numFmtId="178" fontId="10" fillId="8" borderId="1" xfId="177" applyNumberFormat="1" applyFont="1" applyFill="1" applyBorder="1" applyAlignment="1">
      <alignment horizontal="right" vertical="center" wrapText="1"/>
    </xf>
    <xf numFmtId="0" fontId="9" fillId="8" borderId="1" xfId="178" applyFont="1" applyFill="1" applyBorder="1" applyAlignment="1">
      <alignment horizontal="center" vertical="center"/>
    </xf>
    <xf numFmtId="0" fontId="10" fillId="0" borderId="1" xfId="179" applyFont="1" applyFill="1" applyBorder="1" applyAlignment="1">
      <alignment horizontal="left" vertical="center"/>
    </xf>
    <xf numFmtId="0" fontId="10" fillId="0" borderId="1" xfId="179" applyFont="1" applyFill="1" applyBorder="1" applyAlignment="1">
      <alignment horizontal="center" vertical="center"/>
    </xf>
    <xf numFmtId="49" fontId="10" fillId="0" borderId="1" xfId="179" applyNumberFormat="1" applyFont="1" applyFill="1" applyBorder="1" applyAlignment="1">
      <alignment horizontal="center" vertical="center" wrapText="1"/>
    </xf>
    <xf numFmtId="0" fontId="65" fillId="0" borderId="1" xfId="179" applyFont="1" applyFill="1" applyBorder="1" applyAlignment="1">
      <alignment horizontal="center" vertical="center"/>
    </xf>
    <xf numFmtId="178" fontId="9" fillId="8" borderId="1" xfId="23" applyNumberFormat="1" applyFont="1" applyFill="1" applyBorder="1" applyAlignment="1">
      <alignment horizontal="center" vertical="center" wrapText="1"/>
    </xf>
    <xf numFmtId="0" fontId="9" fillId="8" borderId="1" xfId="23" applyNumberFormat="1" applyFont="1" applyFill="1" applyBorder="1" applyAlignment="1">
      <alignment horizontal="center" vertical="center"/>
    </xf>
    <xf numFmtId="0" fontId="9" fillId="8" borderId="1" xfId="23" applyNumberFormat="1" applyFont="1" applyFill="1" applyBorder="1" applyAlignment="1">
      <alignment horizontal="center" vertical="center" wrapText="1"/>
    </xf>
    <xf numFmtId="0" fontId="9" fillId="8" borderId="1" xfId="23" applyFont="1" applyFill="1" applyBorder="1" applyAlignment="1">
      <alignment vertical="center" wrapText="1"/>
    </xf>
    <xf numFmtId="0" fontId="67" fillId="8" borderId="1" xfId="23" applyFont="1" applyFill="1" applyBorder="1" applyAlignment="1">
      <alignment vertical="center" wrapText="1"/>
    </xf>
    <xf numFmtId="0" fontId="65" fillId="8" borderId="1" xfId="23" applyFont="1" applyFill="1" applyBorder="1" applyAlignment="1">
      <alignment vertical="center" wrapText="1"/>
    </xf>
    <xf numFmtId="177" fontId="10" fillId="8" borderId="1" xfId="23" applyNumberFormat="1" applyFont="1" applyFill="1" applyBorder="1" applyAlignment="1">
      <alignment horizontal="right" vertical="center" wrapText="1"/>
    </xf>
    <xf numFmtId="0" fontId="10" fillId="0" borderId="1" xfId="180" applyFont="1" applyFill="1" applyBorder="1" applyAlignment="1">
      <alignment horizontal="left" vertical="center" wrapText="1"/>
    </xf>
    <xf numFmtId="49" fontId="10" fillId="0" borderId="1" xfId="180" applyNumberFormat="1" applyFont="1" applyFill="1" applyBorder="1" applyAlignment="1">
      <alignment horizontal="center" vertical="center" wrapText="1"/>
    </xf>
    <xf numFmtId="0" fontId="10" fillId="0" borderId="1" xfId="180" applyFont="1" applyFill="1" applyBorder="1" applyAlignment="1">
      <alignment horizontal="center" vertical="center" wrapText="1"/>
    </xf>
    <xf numFmtId="0" fontId="9" fillId="8" borderId="1" xfId="0" applyNumberFormat="1" applyFont="1" applyFill="1" applyBorder="1" applyAlignment="1">
      <alignment horizontal="center" vertical="center"/>
    </xf>
    <xf numFmtId="0" fontId="10" fillId="8" borderId="1" xfId="0" applyFont="1" applyFill="1" applyBorder="1" applyAlignment="1">
      <alignment horizontal="left" vertical="center" wrapText="1"/>
    </xf>
    <xf numFmtId="49" fontId="10" fillId="8" borderId="1" xfId="0" applyNumberFormat="1" applyFont="1" applyFill="1" applyBorder="1" applyAlignment="1">
      <alignment horizontal="center" vertical="center" wrapText="1"/>
    </xf>
    <xf numFmtId="0" fontId="4" fillId="8" borderId="1" xfId="0" applyFont="1" applyFill="1" applyBorder="1" applyAlignment="1">
      <alignment horizontal="left" vertical="top" wrapText="1"/>
    </xf>
    <xf numFmtId="3" fontId="10" fillId="8" borderId="1" xfId="0" applyNumberFormat="1" applyFont="1" applyFill="1" applyBorder="1" applyAlignment="1">
      <alignment horizontal="center" vertical="center"/>
    </xf>
    <xf numFmtId="176" fontId="10" fillId="8" borderId="1" xfId="0" applyNumberFormat="1" applyFont="1" applyFill="1" applyBorder="1" applyAlignment="1">
      <alignment horizontal="center" vertical="center"/>
    </xf>
    <xf numFmtId="0" fontId="10" fillId="8" borderId="1" xfId="1" applyNumberFormat="1" applyFont="1" applyFill="1" applyBorder="1" applyAlignment="1">
      <alignment horizontal="center" vertical="center"/>
    </xf>
    <xf numFmtId="20" fontId="9" fillId="8" borderId="1" xfId="0" applyNumberFormat="1" applyFont="1" applyFill="1" applyBorder="1" applyAlignment="1">
      <alignment horizontal="center" vertical="center" wrapText="1"/>
    </xf>
    <xf numFmtId="20" fontId="9" fillId="8" borderId="1" xfId="0" applyNumberFormat="1" applyFont="1" applyFill="1" applyBorder="1" applyAlignment="1">
      <alignment horizontal="center" vertical="center"/>
    </xf>
    <xf numFmtId="0" fontId="9" fillId="8" borderId="1" xfId="0" applyFont="1" applyFill="1" applyBorder="1" applyAlignment="1">
      <alignment horizontal="left" vertical="top" wrapText="1"/>
    </xf>
    <xf numFmtId="0" fontId="10" fillId="0" borderId="1" xfId="181" applyFont="1" applyBorder="1" applyAlignment="1">
      <alignment horizontal="left" vertical="center" wrapText="1"/>
    </xf>
    <xf numFmtId="0" fontId="9" fillId="0" borderId="1" xfId="181" applyFont="1" applyBorder="1" applyAlignment="1">
      <alignment horizontal="center" vertical="center" wrapText="1"/>
    </xf>
    <xf numFmtId="49" fontId="10" fillId="0" borderId="1" xfId="181" applyNumberFormat="1" applyFont="1" applyBorder="1" applyAlignment="1">
      <alignment horizontal="center" vertical="center" wrapText="1"/>
    </xf>
    <xf numFmtId="0" fontId="10" fillId="0" borderId="1" xfId="181" applyFont="1" applyBorder="1" applyAlignment="1">
      <alignment horizontal="center" vertical="center" wrapText="1"/>
    </xf>
    <xf numFmtId="38" fontId="10" fillId="0" borderId="1" xfId="181" applyNumberFormat="1" applyFont="1" applyBorder="1" applyAlignment="1">
      <alignment horizontal="center" vertical="center" wrapText="1"/>
    </xf>
    <xf numFmtId="0" fontId="65" fillId="0" borderId="1" xfId="181" applyFont="1" applyBorder="1" applyAlignment="1">
      <alignment horizontal="center" vertical="center" wrapText="1"/>
    </xf>
    <xf numFmtId="0" fontId="65" fillId="0" borderId="1" xfId="181" applyFont="1" applyBorder="1" applyAlignment="1">
      <alignment horizontal="center" vertical="center"/>
    </xf>
    <xf numFmtId="0" fontId="10" fillId="0" borderId="1" xfId="181" applyFont="1" applyBorder="1" applyAlignment="1">
      <alignment horizontal="center" vertical="center"/>
    </xf>
    <xf numFmtId="0" fontId="4" fillId="0" borderId="1" xfId="181" applyFont="1" applyBorder="1" applyAlignment="1">
      <alignment horizontal="center" vertical="center" wrapText="1"/>
    </xf>
    <xf numFmtId="0" fontId="4" fillId="0" borderId="1" xfId="181" applyFont="1" applyBorder="1" applyAlignment="1">
      <alignment horizontal="center" vertical="top" wrapText="1"/>
    </xf>
    <xf numFmtId="176" fontId="10" fillId="0" borderId="1" xfId="181" applyNumberFormat="1" applyFont="1" applyBorder="1" applyAlignment="1">
      <alignment horizontal="center" vertical="center" wrapText="1"/>
    </xf>
    <xf numFmtId="0" fontId="10" fillId="0" borderId="1" xfId="0" applyFont="1" applyBorder="1" applyAlignment="1">
      <alignment horizontal="left" vertical="top" wrapText="1"/>
    </xf>
    <xf numFmtId="176" fontId="10" fillId="0" borderId="1" xfId="180" applyNumberFormat="1" applyFont="1" applyBorder="1" applyAlignment="1">
      <alignment horizontal="center" vertical="center"/>
    </xf>
    <xf numFmtId="0" fontId="10" fillId="0" borderId="1" xfId="180" applyFont="1" applyBorder="1" applyAlignment="1">
      <alignment horizontal="center" vertical="center"/>
    </xf>
    <xf numFmtId="0" fontId="9" fillId="0" borderId="1" xfId="181" applyFont="1" applyBorder="1" applyAlignment="1">
      <alignment vertical="top" wrapText="1"/>
    </xf>
    <xf numFmtId="0" fontId="9" fillId="0" borderId="1" xfId="181" applyFont="1" applyBorder="1" applyAlignment="1">
      <alignment horizontal="center" vertical="center"/>
    </xf>
    <xf numFmtId="0" fontId="4" fillId="0" borderId="0" xfId="0" applyFont="1" applyAlignment="1">
      <alignment horizontal="center" vertical="top" wrapText="1"/>
    </xf>
    <xf numFmtId="3" fontId="10" fillId="0" borderId="1" xfId="23" applyNumberFormat="1" applyFont="1" applyBorder="1" applyAlignment="1">
      <alignment horizontal="center" vertical="center" wrapText="1"/>
    </xf>
    <xf numFmtId="0" fontId="9" fillId="0" borderId="1" xfId="23" applyFont="1" applyBorder="1" applyAlignment="1">
      <alignment horizontal="center" vertical="center" wrapText="1"/>
    </xf>
    <xf numFmtId="0" fontId="9" fillId="0" borderId="1" xfId="23" applyFont="1" applyBorder="1" applyAlignment="1">
      <alignment horizontal="left" vertical="top" wrapText="1"/>
    </xf>
    <xf numFmtId="0" fontId="9" fillId="0" borderId="1" xfId="23" applyFont="1" applyBorder="1" applyAlignment="1">
      <alignment horizontal="center" vertical="center"/>
    </xf>
    <xf numFmtId="0" fontId="9" fillId="0" borderId="1" xfId="23" applyFont="1" applyBorder="1" applyAlignment="1">
      <alignment vertical="top" wrapText="1"/>
    </xf>
    <xf numFmtId="0" fontId="4" fillId="0" borderId="1" xfId="182" applyFont="1" applyBorder="1" applyAlignment="1">
      <alignment horizontal="center" vertical="center" wrapText="1"/>
    </xf>
    <xf numFmtId="0" fontId="4" fillId="0" borderId="1" xfId="1" applyNumberFormat="1" applyFont="1" applyBorder="1" applyAlignment="1">
      <alignment horizontal="center" vertical="center"/>
    </xf>
    <xf numFmtId="41" fontId="10" fillId="0" borderId="1" xfId="1" applyFont="1" applyBorder="1" applyAlignment="1">
      <alignment horizontal="center" vertical="center"/>
    </xf>
    <xf numFmtId="178" fontId="4" fillId="0" borderId="1" xfId="0" applyNumberFormat="1" applyFont="1" applyBorder="1" applyAlignment="1">
      <alignment horizontal="right" vertical="center" wrapText="1"/>
    </xf>
    <xf numFmtId="20" fontId="9" fillId="0" borderId="1" xfId="0" applyNumberFormat="1" applyFont="1" applyBorder="1" applyAlignment="1">
      <alignment horizontal="center" vertical="center" wrapText="1"/>
    </xf>
    <xf numFmtId="41" fontId="10" fillId="0" borderId="1" xfId="1" applyFont="1" applyBorder="1" applyAlignment="1">
      <alignment horizontal="right" vertical="center" wrapText="1"/>
    </xf>
    <xf numFmtId="3" fontId="10" fillId="0" borderId="1" xfId="0" applyNumberFormat="1" applyFont="1" applyBorder="1" applyAlignment="1">
      <alignment horizontal="center" vertical="center"/>
    </xf>
    <xf numFmtId="0" fontId="68" fillId="0" borderId="1" xfId="0" applyFont="1" applyBorder="1" applyAlignment="1">
      <alignment horizontal="center" vertical="top" wrapText="1"/>
    </xf>
    <xf numFmtId="0" fontId="68" fillId="0" borderId="1" xfId="0" applyFont="1" applyBorder="1" applyAlignment="1">
      <alignment horizontal="left" vertical="top" wrapText="1"/>
    </xf>
    <xf numFmtId="0" fontId="10" fillId="8" borderId="1" xfId="183" applyFont="1" applyFill="1" applyBorder="1" applyAlignment="1">
      <alignment horizontal="left" vertical="center" wrapText="1"/>
    </xf>
    <xf numFmtId="0" fontId="9" fillId="8" borderId="1" xfId="183" applyFont="1" applyFill="1" applyBorder="1" applyAlignment="1">
      <alignment horizontal="center" vertical="center" wrapText="1"/>
    </xf>
    <xf numFmtId="0" fontId="10" fillId="8" borderId="1" xfId="183" applyFont="1" applyFill="1" applyBorder="1" applyAlignment="1">
      <alignment horizontal="center" vertical="center" wrapText="1"/>
    </xf>
    <xf numFmtId="38" fontId="10" fillId="8" borderId="1" xfId="183" applyNumberFormat="1" applyFont="1" applyFill="1" applyBorder="1" applyAlignment="1">
      <alignment horizontal="center" vertical="center" wrapText="1"/>
    </xf>
    <xf numFmtId="0" fontId="9" fillId="8" borderId="1" xfId="183" applyFont="1" applyFill="1" applyBorder="1" applyAlignment="1">
      <alignment horizontal="center" vertical="center"/>
    </xf>
    <xf numFmtId="0" fontId="10" fillId="8" borderId="1" xfId="183" applyFont="1" applyFill="1" applyBorder="1" applyAlignment="1">
      <alignment horizontal="center" vertical="center"/>
    </xf>
    <xf numFmtId="0" fontId="4" fillId="8" borderId="1" xfId="183" applyFont="1" applyFill="1" applyBorder="1" applyAlignment="1">
      <alignment horizontal="center" vertical="center" wrapText="1"/>
    </xf>
    <xf numFmtId="0" fontId="4" fillId="8" borderId="1" xfId="183" applyFont="1" applyFill="1" applyBorder="1" applyAlignment="1">
      <alignment horizontal="left" vertical="top" wrapText="1"/>
    </xf>
    <xf numFmtId="3" fontId="10" fillId="8" borderId="1" xfId="1" applyNumberFormat="1" applyFont="1" applyFill="1" applyBorder="1" applyAlignment="1">
      <alignment horizontal="center" vertical="center"/>
    </xf>
    <xf numFmtId="176" fontId="10" fillId="8" borderId="1" xfId="183" applyNumberFormat="1" applyFont="1" applyFill="1" applyBorder="1" applyAlignment="1">
      <alignment horizontal="center" vertical="center" wrapText="1"/>
    </xf>
    <xf numFmtId="0" fontId="10" fillId="8" borderId="1" xfId="1" applyNumberFormat="1" applyFont="1" applyFill="1" applyBorder="1" applyAlignment="1">
      <alignment horizontal="center" vertical="center" wrapText="1"/>
    </xf>
    <xf numFmtId="0" fontId="10" fillId="8" borderId="1" xfId="183" applyFont="1" applyFill="1" applyBorder="1" applyAlignment="1">
      <alignment horizontal="left" vertical="top" wrapText="1"/>
    </xf>
    <xf numFmtId="0" fontId="4" fillId="8" borderId="0" xfId="0" applyFont="1" applyFill="1" applyAlignment="1">
      <alignment horizontal="left" vertical="top"/>
    </xf>
    <xf numFmtId="178" fontId="10" fillId="8" borderId="1" xfId="183" applyNumberFormat="1" applyFont="1" applyFill="1" applyBorder="1" applyAlignment="1">
      <alignment horizontal="right" vertical="center" wrapText="1"/>
    </xf>
    <xf numFmtId="0" fontId="9" fillId="0" borderId="1" xfId="184" applyFont="1" applyBorder="1" applyAlignment="1">
      <alignment horizontal="center" vertical="center" wrapText="1"/>
    </xf>
    <xf numFmtId="0" fontId="9" fillId="0" borderId="1" xfId="183" applyFont="1" applyBorder="1" applyAlignment="1">
      <alignment horizontal="center" vertical="center" wrapText="1"/>
    </xf>
    <xf numFmtId="0" fontId="4" fillId="0" borderId="1" xfId="185" applyFont="1" applyBorder="1" applyAlignment="1">
      <alignment horizontal="center" vertical="center" wrapText="1"/>
    </xf>
    <xf numFmtId="0" fontId="4" fillId="0" borderId="1" xfId="185" applyFont="1" applyBorder="1" applyAlignment="1">
      <alignment horizontal="center" vertical="top" wrapText="1"/>
    </xf>
    <xf numFmtId="0" fontId="10" fillId="0" borderId="1" xfId="185" applyNumberFormat="1" applyFont="1" applyBorder="1" applyAlignment="1">
      <alignment horizontal="center" vertical="center"/>
    </xf>
    <xf numFmtId="0" fontId="10" fillId="0" borderId="1" xfId="185" applyFont="1" applyBorder="1" applyAlignment="1">
      <alignment horizontal="center" vertical="center" wrapText="1"/>
    </xf>
    <xf numFmtId="0" fontId="10" fillId="0" borderId="1" xfId="185" applyFont="1" applyBorder="1" applyAlignment="1">
      <alignment horizontal="left" vertical="top" wrapText="1"/>
    </xf>
    <xf numFmtId="0" fontId="9" fillId="0" borderId="1" xfId="185" applyFont="1" applyBorder="1" applyAlignment="1">
      <alignment horizontal="center" vertical="center" wrapText="1"/>
    </xf>
    <xf numFmtId="0" fontId="9" fillId="0" borderId="1" xfId="185" applyFont="1" applyBorder="1" applyAlignment="1">
      <alignment horizontal="left" vertical="top" wrapText="1"/>
    </xf>
    <xf numFmtId="0" fontId="9" fillId="0" borderId="1" xfId="185" applyFont="1" applyBorder="1" applyAlignment="1">
      <alignment horizontal="center" vertical="center"/>
    </xf>
    <xf numFmtId="178" fontId="10" fillId="0" borderId="1" xfId="185" applyNumberFormat="1" applyFont="1" applyBorder="1" applyAlignment="1">
      <alignment horizontal="right" vertical="center" wrapText="1"/>
    </xf>
    <xf numFmtId="178" fontId="65" fillId="0" borderId="1" xfId="0" applyNumberFormat="1" applyFont="1" applyFill="1" applyBorder="1" applyAlignment="1">
      <alignment horizontal="center" vertical="center" wrapText="1"/>
    </xf>
    <xf numFmtId="0" fontId="65" fillId="0" borderId="1" xfId="0" applyFont="1" applyFill="1" applyBorder="1" applyAlignment="1">
      <alignment vertical="center" wrapText="1"/>
    </xf>
    <xf numFmtId="0" fontId="9" fillId="0" borderId="1" xfId="1"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0" fontId="10" fillId="0" borderId="1" xfId="186" applyFont="1" applyFill="1" applyBorder="1" applyAlignment="1">
      <alignment horizontal="left" vertical="center" wrapText="1"/>
    </xf>
    <xf numFmtId="0" fontId="10" fillId="0" borderId="1" xfId="171" applyFont="1" applyBorder="1" applyAlignment="1">
      <alignment horizontal="center" vertical="center" wrapText="1"/>
    </xf>
    <xf numFmtId="176" fontId="10" fillId="0" borderId="1" xfId="0" quotePrefix="1" applyNumberFormat="1" applyFont="1" applyBorder="1" applyAlignment="1">
      <alignment horizontal="center" vertical="center" wrapText="1"/>
    </xf>
    <xf numFmtId="20" fontId="9" fillId="0" borderId="1" xfId="0" applyNumberFormat="1" applyFont="1" applyFill="1" applyBorder="1" applyAlignment="1">
      <alignment horizontal="left" vertical="center" wrapText="1"/>
    </xf>
    <xf numFmtId="20" fontId="9" fillId="0" borderId="1" xfId="0" applyNumberFormat="1" applyFont="1" applyFill="1" applyBorder="1" applyAlignment="1">
      <alignment horizontal="center" vertical="center" wrapText="1"/>
    </xf>
    <xf numFmtId="0" fontId="10" fillId="0" borderId="1" xfId="187" applyFont="1" applyFill="1" applyBorder="1" applyAlignment="1">
      <alignment horizontal="center" vertical="center" wrapText="1"/>
    </xf>
    <xf numFmtId="0" fontId="10" fillId="0" borderId="1" xfId="187" applyFont="1" applyFill="1" applyBorder="1" applyAlignment="1">
      <alignment horizontal="left" vertical="top" wrapText="1"/>
    </xf>
    <xf numFmtId="3" fontId="10" fillId="0" borderId="1" xfId="187" applyNumberFormat="1" applyFont="1" applyFill="1" applyBorder="1" applyAlignment="1">
      <alignment horizontal="center" vertical="center" wrapText="1"/>
    </xf>
    <xf numFmtId="0" fontId="9" fillId="0" borderId="1" xfId="188" applyFont="1" applyFill="1" applyBorder="1" applyAlignment="1">
      <alignment horizontal="center" vertical="center" wrapText="1"/>
    </xf>
    <xf numFmtId="0" fontId="9" fillId="0" borderId="1" xfId="188" applyFont="1" applyFill="1" applyBorder="1" applyAlignment="1">
      <alignment horizontal="left" vertical="top" wrapText="1"/>
    </xf>
    <xf numFmtId="3" fontId="9" fillId="0" borderId="1" xfId="188" applyNumberFormat="1" applyFont="1" applyFill="1" applyBorder="1" applyAlignment="1">
      <alignment horizontal="center" vertical="center"/>
    </xf>
    <xf numFmtId="0" fontId="9" fillId="0" borderId="1" xfId="189" applyFont="1" applyFill="1" applyBorder="1" applyAlignment="1">
      <alignment horizontal="center" vertical="center" wrapText="1"/>
    </xf>
    <xf numFmtId="0" fontId="9" fillId="0" borderId="1" xfId="189" applyFont="1" applyFill="1" applyBorder="1" applyAlignment="1">
      <alignment horizontal="left" vertical="center" wrapText="1"/>
    </xf>
    <xf numFmtId="178" fontId="9" fillId="0" borderId="1" xfId="189" applyNumberFormat="1" applyFont="1" applyFill="1" applyBorder="1" applyAlignment="1">
      <alignment horizontal="center" vertical="center"/>
    </xf>
    <xf numFmtId="3" fontId="9" fillId="0" borderId="1" xfId="189" applyNumberFormat="1" applyFont="1" applyFill="1" applyBorder="1" applyAlignment="1">
      <alignment horizontal="right" vertical="center" wrapText="1"/>
    </xf>
    <xf numFmtId="0" fontId="10" fillId="0" borderId="1" xfId="190" applyFont="1" applyFill="1" applyBorder="1" applyAlignment="1">
      <alignment horizontal="left" vertical="center" wrapText="1"/>
    </xf>
    <xf numFmtId="0" fontId="9" fillId="0" borderId="1" xfId="190" applyFont="1" applyFill="1" applyBorder="1" applyAlignment="1">
      <alignment horizontal="center" vertical="center" wrapText="1"/>
    </xf>
    <xf numFmtId="49" fontId="10" fillId="0" borderId="1" xfId="190" applyNumberFormat="1" applyFont="1" applyFill="1" applyBorder="1" applyAlignment="1">
      <alignment horizontal="center" vertical="center" wrapText="1"/>
    </xf>
    <xf numFmtId="0" fontId="10" fillId="0" borderId="1" xfId="190" applyFont="1" applyFill="1" applyBorder="1" applyAlignment="1">
      <alignment horizontal="center" vertical="center" wrapText="1"/>
    </xf>
    <xf numFmtId="38" fontId="10" fillId="0" borderId="1" xfId="190" applyNumberFormat="1" applyFont="1" applyFill="1" applyBorder="1" applyAlignment="1">
      <alignment horizontal="center" vertical="center" wrapText="1"/>
    </xf>
    <xf numFmtId="0" fontId="10" fillId="0" borderId="1" xfId="190" applyFont="1" applyBorder="1" applyAlignment="1">
      <alignment horizontal="center" vertical="center" wrapText="1"/>
    </xf>
    <xf numFmtId="0" fontId="4" fillId="0" borderId="1" xfId="190" applyFont="1" applyFill="1" applyBorder="1" applyAlignment="1">
      <alignment horizontal="center" vertical="center" wrapText="1"/>
    </xf>
    <xf numFmtId="0" fontId="4" fillId="0" borderId="1" xfId="190" applyFont="1" applyFill="1" applyBorder="1" applyAlignment="1">
      <alignment horizontal="center" vertical="center"/>
    </xf>
    <xf numFmtId="0" fontId="10" fillId="0" borderId="1" xfId="191" applyFont="1" applyFill="1" applyBorder="1" applyAlignment="1">
      <alignment horizontal="center" vertical="center" wrapText="1"/>
    </xf>
    <xf numFmtId="0" fontId="4" fillId="0" borderId="1" xfId="191" applyFont="1" applyFill="1" applyBorder="1" applyAlignment="1">
      <alignment horizontal="left" vertical="top" wrapText="1"/>
    </xf>
    <xf numFmtId="3" fontId="9" fillId="0" borderId="1" xfId="1" applyNumberFormat="1" applyFont="1" applyFill="1" applyBorder="1" applyAlignment="1">
      <alignment horizontal="center" vertical="center" wrapText="1"/>
    </xf>
    <xf numFmtId="38" fontId="10" fillId="0" borderId="1" xfId="191" applyNumberFormat="1" applyFont="1" applyFill="1" applyBorder="1" applyAlignment="1">
      <alignment horizontal="left" vertical="top" wrapText="1"/>
    </xf>
    <xf numFmtId="0" fontId="9" fillId="0" borderId="1" xfId="192" applyFont="1" applyFill="1" applyBorder="1" applyAlignment="1">
      <alignment horizontal="left" vertical="top" wrapText="1"/>
    </xf>
    <xf numFmtId="38" fontId="10" fillId="0" borderId="1" xfId="191" applyNumberFormat="1" applyFont="1" applyFill="1" applyBorder="1" applyAlignment="1">
      <alignment horizontal="center" vertical="center"/>
    </xf>
    <xf numFmtId="0" fontId="10" fillId="0" borderId="1" xfId="191" applyFont="1" applyFill="1" applyBorder="1" applyAlignment="1">
      <alignment horizontal="center" vertical="center"/>
    </xf>
    <xf numFmtId="0" fontId="10" fillId="0" borderId="10" xfId="0" applyFont="1" applyFill="1" applyBorder="1" applyAlignment="1">
      <alignment horizontal="center" vertical="center" wrapText="1"/>
    </xf>
    <xf numFmtId="20" fontId="10" fillId="0" borderId="1" xfId="0" applyNumberFormat="1" applyFont="1" applyFill="1" applyBorder="1" applyAlignment="1">
      <alignment horizontal="center" vertical="center"/>
    </xf>
    <xf numFmtId="20" fontId="10"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left" vertical="top" wrapText="1"/>
    </xf>
    <xf numFmtId="178" fontId="10" fillId="0" borderId="1" xfId="0" applyNumberFormat="1" applyFont="1" applyFill="1" applyBorder="1" applyAlignment="1">
      <alignment horizontal="left" vertical="top"/>
    </xf>
    <xf numFmtId="3" fontId="9"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vertical="center" wrapText="1"/>
    </xf>
    <xf numFmtId="41" fontId="10" fillId="0" borderId="1" xfId="1" applyFont="1" applyBorder="1" applyAlignment="1">
      <alignment horizontal="right" vertical="center" shrinkToFit="1"/>
    </xf>
    <xf numFmtId="0" fontId="4" fillId="0" borderId="1" xfId="0" applyFont="1" applyBorder="1" applyAlignment="1">
      <alignment horizontal="left" vertical="top" wrapText="1"/>
    </xf>
    <xf numFmtId="0" fontId="10" fillId="0" borderId="15" xfId="0" applyFont="1" applyBorder="1" applyAlignment="1">
      <alignment horizontal="center" vertical="center"/>
    </xf>
    <xf numFmtId="0" fontId="10" fillId="0" borderId="1" xfId="0" applyFont="1" applyBorder="1" applyAlignment="1">
      <alignment vertical="center" wrapText="1"/>
    </xf>
    <xf numFmtId="0" fontId="10" fillId="0" borderId="1" xfId="0" quotePrefix="1" applyFont="1" applyBorder="1" applyAlignment="1">
      <alignment horizontal="center" vertical="center" wrapText="1"/>
    </xf>
    <xf numFmtId="0" fontId="9" fillId="0" borderId="1" xfId="0" applyFont="1" applyFill="1" applyBorder="1" applyAlignment="1">
      <alignment horizontal="left" vertical="top"/>
    </xf>
    <xf numFmtId="3" fontId="9" fillId="0" borderId="1" xfId="0" applyNumberFormat="1" applyFont="1" applyFill="1" applyBorder="1" applyAlignment="1">
      <alignment horizontal="right" vertical="center"/>
    </xf>
    <xf numFmtId="0" fontId="10" fillId="0" borderId="1" xfId="193" applyFont="1" applyBorder="1" applyAlignment="1">
      <alignment horizontal="left" vertical="center"/>
    </xf>
    <xf numFmtId="0" fontId="9" fillId="0" borderId="1" xfId="194" applyFont="1" applyBorder="1" applyAlignment="1">
      <alignment horizontal="center" vertical="center"/>
    </xf>
    <xf numFmtId="0" fontId="9" fillId="0" borderId="1" xfId="83" applyFont="1" applyBorder="1" applyAlignment="1">
      <alignment horizontal="center" vertical="center"/>
    </xf>
    <xf numFmtId="178" fontId="10" fillId="0" borderId="1" xfId="83" applyNumberFormat="1" applyFont="1" applyBorder="1" applyAlignment="1">
      <alignment horizontal="center" vertical="center" wrapText="1"/>
    </xf>
    <xf numFmtId="0" fontId="4" fillId="0" borderId="1" xfId="83" applyFont="1" applyBorder="1" applyAlignment="1">
      <alignment horizontal="center" vertical="center" wrapText="1"/>
    </xf>
    <xf numFmtId="0" fontId="4" fillId="0" borderId="1" xfId="83" applyFont="1" applyBorder="1" applyAlignment="1">
      <alignment horizontal="left" vertical="top" wrapText="1"/>
    </xf>
    <xf numFmtId="0" fontId="10" fillId="0" borderId="1" xfId="0" quotePrefix="1" applyNumberFormat="1" applyFont="1" applyBorder="1" applyAlignment="1">
      <alignment horizontal="center" vertical="center" wrapText="1"/>
    </xf>
    <xf numFmtId="0" fontId="10" fillId="0" borderId="1" xfId="1" quotePrefix="1" applyNumberFormat="1" applyFont="1" applyBorder="1" applyAlignment="1">
      <alignment horizontal="center" vertical="center" wrapText="1"/>
    </xf>
    <xf numFmtId="41" fontId="9" fillId="0" borderId="1" xfId="1" applyFont="1" applyBorder="1" applyAlignment="1">
      <alignment horizontal="right" vertical="center"/>
    </xf>
    <xf numFmtId="176" fontId="10" fillId="0" borderId="1" xfId="0" quotePrefix="1" applyNumberFormat="1" applyFont="1" applyFill="1" applyBorder="1" applyAlignment="1">
      <alignment horizontal="center" vertical="center" wrapText="1"/>
    </xf>
    <xf numFmtId="49" fontId="9" fillId="8" borderId="1" xfId="0" applyNumberFormat="1" applyFont="1" applyFill="1" applyBorder="1" applyAlignment="1">
      <alignment horizontal="center" vertical="center" wrapText="1"/>
    </xf>
    <xf numFmtId="176" fontId="10" fillId="8" borderId="1" xfId="0" applyNumberFormat="1" applyFont="1" applyFill="1" applyBorder="1" applyAlignment="1">
      <alignment horizontal="center" vertical="center" wrapText="1"/>
    </xf>
    <xf numFmtId="0" fontId="65" fillId="8" borderId="1" xfId="0" applyFont="1" applyFill="1" applyBorder="1" applyAlignment="1">
      <alignment horizontal="center" vertical="center" wrapText="1"/>
    </xf>
    <xf numFmtId="0" fontId="65" fillId="8" borderId="1" xfId="0" applyFont="1" applyFill="1" applyBorder="1" applyAlignment="1">
      <alignment horizontal="left" vertical="top" wrapText="1"/>
    </xf>
    <xf numFmtId="0" fontId="65" fillId="8" borderId="1" xfId="0" applyFont="1" applyFill="1" applyBorder="1" applyAlignment="1">
      <alignment horizontal="center" vertical="center"/>
    </xf>
    <xf numFmtId="0" fontId="4" fillId="0" borderId="1" xfId="0" applyFont="1" applyBorder="1" applyAlignment="1">
      <alignment horizontal="left" vertical="center" wrapText="1"/>
    </xf>
    <xf numFmtId="0" fontId="10" fillId="0" borderId="1" xfId="195" applyFont="1" applyBorder="1" applyAlignment="1">
      <alignment horizontal="left" vertical="top" wrapText="1"/>
    </xf>
    <xf numFmtId="41" fontId="10" fillId="0" borderId="1" xfId="1" applyFont="1" applyBorder="1" applyAlignment="1">
      <alignment horizontal="right" vertical="center"/>
    </xf>
    <xf numFmtId="0" fontId="9" fillId="0" borderId="19" xfId="0" applyNumberFormat="1" applyFont="1" applyFill="1" applyBorder="1" applyAlignment="1">
      <alignment horizontal="center" vertical="center"/>
    </xf>
    <xf numFmtId="22" fontId="9" fillId="0" borderId="1" xfId="0" applyNumberFormat="1" applyFont="1" applyFill="1" applyBorder="1" applyAlignment="1">
      <alignment horizontal="center" vertical="center" wrapText="1"/>
    </xf>
    <xf numFmtId="0" fontId="10" fillId="0" borderId="1" xfId="192" applyFont="1" applyFill="1" applyBorder="1" applyAlignment="1">
      <alignment horizontal="left" vertical="center" wrapText="1"/>
    </xf>
    <xf numFmtId="0" fontId="10" fillId="0" borderId="1" xfId="192" applyFont="1" applyFill="1" applyBorder="1" applyAlignment="1">
      <alignment horizontal="center" vertical="center" wrapText="1"/>
    </xf>
    <xf numFmtId="49" fontId="10" fillId="0" borderId="1" xfId="192" applyNumberFormat="1" applyFont="1" applyFill="1" applyBorder="1" applyAlignment="1">
      <alignment horizontal="center" vertical="center" wrapText="1"/>
    </xf>
    <xf numFmtId="0" fontId="65" fillId="0" borderId="1" xfId="192" applyFont="1" applyFill="1" applyBorder="1" applyAlignment="1">
      <alignment horizontal="center" vertical="center" wrapText="1"/>
    </xf>
    <xf numFmtId="0" fontId="65" fillId="0" borderId="1" xfId="0" applyFont="1" applyBorder="1" applyAlignment="1">
      <alignment horizontal="center" vertical="center" wrapText="1"/>
    </xf>
    <xf numFmtId="0" fontId="65" fillId="0" borderId="1" xfId="0" applyFont="1" applyBorder="1" applyAlignment="1">
      <alignment horizontal="center" vertical="center"/>
    </xf>
    <xf numFmtId="3" fontId="4" fillId="0" borderId="1" xfId="0" applyNumberFormat="1" applyFont="1" applyBorder="1" applyAlignment="1">
      <alignment horizontal="center" vertical="center" wrapText="1"/>
    </xf>
    <xf numFmtId="3" fontId="10" fillId="0" borderId="1" xfId="0" applyNumberFormat="1" applyFont="1" applyBorder="1" applyAlignment="1">
      <alignment horizontal="center" vertical="center" wrapText="1"/>
    </xf>
    <xf numFmtId="178" fontId="4" fillId="0" borderId="1" xfId="0" applyNumberFormat="1" applyFont="1" applyFill="1" applyBorder="1" applyAlignment="1">
      <alignment horizontal="center" vertical="center" wrapText="1"/>
    </xf>
    <xf numFmtId="20" fontId="4" fillId="0" borderId="1" xfId="0" applyNumberFormat="1" applyFont="1" applyBorder="1" applyAlignment="1">
      <alignment horizontal="center" vertical="center" wrapText="1"/>
    </xf>
    <xf numFmtId="0" fontId="10" fillId="0" borderId="1" xfId="196" applyFont="1" applyFill="1" applyBorder="1" applyAlignment="1">
      <alignment horizontal="left" vertical="center" wrapText="1"/>
    </xf>
    <xf numFmtId="0" fontId="10" fillId="0" borderId="1" xfId="196" applyFont="1" applyFill="1" applyBorder="1" applyAlignment="1">
      <alignment horizontal="center" vertical="center" wrapText="1"/>
    </xf>
    <xf numFmtId="49" fontId="10" fillId="0" borderId="1" xfId="196" applyNumberFormat="1" applyFont="1" applyFill="1" applyBorder="1" applyAlignment="1">
      <alignment horizontal="center" vertical="center" wrapText="1"/>
    </xf>
    <xf numFmtId="0" fontId="9" fillId="0" borderId="1" xfId="196" applyFont="1" applyFill="1" applyBorder="1" applyAlignment="1">
      <alignment horizontal="center" vertical="center" wrapText="1"/>
    </xf>
    <xf numFmtId="178" fontId="10" fillId="0" borderId="1" xfId="196" applyNumberFormat="1" applyFont="1" applyFill="1" applyBorder="1" applyAlignment="1">
      <alignment horizontal="center" vertical="center" wrapText="1"/>
    </xf>
    <xf numFmtId="0" fontId="65" fillId="0" borderId="1" xfId="192" applyFont="1" applyFill="1" applyBorder="1" applyAlignment="1">
      <alignment horizontal="center" vertical="center"/>
    </xf>
    <xf numFmtId="0" fontId="10" fillId="0" borderId="1" xfId="196" applyFont="1" applyFill="1" applyBorder="1" applyAlignment="1">
      <alignment horizontal="center" vertical="center"/>
    </xf>
    <xf numFmtId="0" fontId="4" fillId="0" borderId="1" xfId="196" applyFont="1" applyFill="1" applyBorder="1" applyAlignment="1">
      <alignment horizontal="center" vertical="center" wrapText="1"/>
    </xf>
    <xf numFmtId="0" fontId="4" fillId="0" borderId="1" xfId="196" applyFont="1" applyFill="1" applyBorder="1" applyAlignment="1">
      <alignment horizontal="left" vertical="top" wrapText="1"/>
    </xf>
    <xf numFmtId="0" fontId="10" fillId="0" borderId="1" xfId="196" applyNumberFormat="1" applyFont="1" applyFill="1" applyBorder="1" applyAlignment="1">
      <alignment horizontal="center" vertical="center"/>
    </xf>
    <xf numFmtId="0" fontId="4" fillId="0" borderId="1" xfId="196" applyNumberFormat="1" applyFont="1" applyFill="1" applyBorder="1" applyAlignment="1">
      <alignment horizontal="center" vertical="center" wrapText="1"/>
    </xf>
    <xf numFmtId="0" fontId="4" fillId="0" borderId="1" xfId="196" applyFont="1" applyBorder="1" applyAlignment="1">
      <alignment horizontal="center" vertical="center" wrapText="1"/>
    </xf>
    <xf numFmtId="0" fontId="10" fillId="0" borderId="1" xfId="196" applyFont="1" applyBorder="1" applyAlignment="1">
      <alignment horizontal="center" vertical="center"/>
    </xf>
    <xf numFmtId="0" fontId="10" fillId="0" borderId="1" xfId="197" applyFont="1" applyBorder="1" applyAlignment="1">
      <alignment horizontal="center" vertical="center" wrapText="1"/>
    </xf>
    <xf numFmtId="49" fontId="10" fillId="0" borderId="1" xfId="197" applyNumberFormat="1" applyFont="1" applyBorder="1" applyAlignment="1">
      <alignment horizontal="center" vertical="center" wrapText="1"/>
    </xf>
    <xf numFmtId="0" fontId="9" fillId="0" borderId="1" xfId="197" applyFont="1" applyBorder="1" applyAlignment="1">
      <alignment horizontal="center" vertical="center" wrapText="1"/>
    </xf>
    <xf numFmtId="178" fontId="10" fillId="0" borderId="1" xfId="197" applyNumberFormat="1" applyFont="1" applyBorder="1" applyAlignment="1">
      <alignment horizontal="center" vertical="center" wrapText="1"/>
    </xf>
    <xf numFmtId="20" fontId="9" fillId="0" borderId="1" xfId="197" applyNumberFormat="1" applyFont="1" applyBorder="1" applyAlignment="1">
      <alignment horizontal="center" vertical="center" wrapText="1"/>
    </xf>
    <xf numFmtId="20" fontId="9" fillId="0" borderId="1" xfId="197" applyNumberFormat="1" applyFont="1" applyBorder="1" applyAlignment="1">
      <alignment horizontal="center" vertical="center"/>
    </xf>
    <xf numFmtId="0" fontId="9" fillId="0" borderId="1" xfId="197" applyFont="1" applyBorder="1" applyAlignment="1">
      <alignment horizontal="center" vertical="center"/>
    </xf>
    <xf numFmtId="0" fontId="10" fillId="0" borderId="1" xfId="197" applyFont="1" applyBorder="1" applyAlignment="1">
      <alignment horizontal="center" vertical="center"/>
    </xf>
    <xf numFmtId="0" fontId="4" fillId="0" borderId="1" xfId="197" applyFont="1" applyBorder="1" applyAlignment="1">
      <alignment horizontal="center" vertical="center" wrapText="1"/>
    </xf>
    <xf numFmtId="0" fontId="10" fillId="0" borderId="1" xfId="197" applyFont="1" applyBorder="1" applyAlignment="1">
      <alignment horizontal="left" vertical="top" wrapText="1"/>
    </xf>
    <xf numFmtId="0" fontId="9" fillId="0" borderId="1" xfId="197" applyFont="1" applyBorder="1" applyAlignment="1">
      <alignment horizontal="left" vertical="top" wrapText="1"/>
    </xf>
    <xf numFmtId="178" fontId="10" fillId="0" borderId="1" xfId="197" applyNumberFormat="1" applyFont="1" applyBorder="1" applyAlignment="1">
      <alignment horizontal="right" vertical="center" wrapText="1"/>
    </xf>
    <xf numFmtId="0" fontId="9" fillId="23" borderId="1" xfId="0" applyFont="1" applyFill="1" applyBorder="1" applyAlignment="1">
      <alignment horizontal="left" vertical="center"/>
    </xf>
    <xf numFmtId="0" fontId="10" fillId="0" borderId="1" xfId="0" applyFont="1" applyBorder="1" applyAlignment="1">
      <alignment horizontal="center" vertical="top" wrapText="1"/>
    </xf>
    <xf numFmtId="0" fontId="9" fillId="0" borderId="1" xfId="0" applyFont="1" applyBorder="1" applyAlignment="1">
      <alignment horizontal="center" vertical="top"/>
    </xf>
    <xf numFmtId="0" fontId="9" fillId="0" borderId="1" xfId="1" applyNumberFormat="1" applyFont="1" applyBorder="1" applyAlignment="1">
      <alignment horizontal="center" vertical="center"/>
    </xf>
    <xf numFmtId="3" fontId="9" fillId="0" borderId="1" xfId="0" applyNumberFormat="1" applyFont="1" applyBorder="1" applyAlignment="1">
      <alignment horizontal="right" vertical="center"/>
    </xf>
    <xf numFmtId="0" fontId="10" fillId="0" borderId="1" xfId="0" applyFont="1" applyBorder="1" applyAlignment="1">
      <alignment horizontal="left" vertical="center"/>
    </xf>
    <xf numFmtId="178" fontId="65" fillId="8" borderId="1" xfId="0" applyNumberFormat="1" applyFont="1" applyFill="1" applyBorder="1" applyAlignment="1">
      <alignment horizontal="center" vertical="center" wrapText="1"/>
    </xf>
    <xf numFmtId="0" fontId="10" fillId="8" borderId="1" xfId="0" applyFont="1" applyFill="1" applyBorder="1" applyAlignment="1">
      <alignment horizontal="left" vertical="top" wrapText="1"/>
    </xf>
    <xf numFmtId="0" fontId="10" fillId="8" borderId="1" xfId="0" quotePrefix="1" applyFont="1" applyFill="1" applyBorder="1" applyAlignment="1">
      <alignment horizontal="left" vertical="top" wrapText="1"/>
    </xf>
    <xf numFmtId="0" fontId="10" fillId="8" borderId="1" xfId="1" quotePrefix="1" applyNumberFormat="1" applyFont="1" applyFill="1" applyBorder="1" applyAlignment="1">
      <alignment horizontal="center" vertical="center" wrapText="1"/>
    </xf>
    <xf numFmtId="176" fontId="10" fillId="8" borderId="1" xfId="0" quotePrefix="1" applyNumberFormat="1" applyFont="1" applyFill="1" applyBorder="1" applyAlignment="1">
      <alignment horizontal="center" vertical="center" wrapText="1"/>
    </xf>
    <xf numFmtId="0" fontId="10" fillId="0" borderId="1" xfId="0" applyFont="1" applyBorder="1">
      <alignment vertical="center"/>
    </xf>
    <xf numFmtId="49" fontId="10" fillId="0" borderId="15" xfId="0" applyNumberFormat="1" applyFont="1" applyBorder="1" applyAlignment="1">
      <alignment horizontal="center" vertical="center" wrapText="1"/>
    </xf>
    <xf numFmtId="0" fontId="65" fillId="0" borderId="1" xfId="0" applyFont="1" applyBorder="1" applyAlignment="1">
      <alignment horizontal="center" vertical="top" wrapText="1"/>
    </xf>
    <xf numFmtId="178" fontId="10" fillId="0" borderId="1" xfId="0" quotePrefix="1" applyNumberFormat="1" applyFont="1" applyBorder="1" applyAlignment="1">
      <alignment horizontal="center" vertical="center" wrapText="1"/>
    </xf>
    <xf numFmtId="178" fontId="10" fillId="0" borderId="1" xfId="0" applyNumberFormat="1" applyFont="1" applyBorder="1" applyAlignment="1">
      <alignment horizontal="center" vertical="center"/>
    </xf>
    <xf numFmtId="178" fontId="10" fillId="0" borderId="1" xfId="195" applyNumberFormat="1" applyFont="1" applyBorder="1" applyAlignment="1">
      <alignment horizontal="right" vertical="center" wrapText="1"/>
    </xf>
    <xf numFmtId="178" fontId="10" fillId="0" borderId="1" xfId="198" applyNumberFormat="1" applyFont="1" applyBorder="1" applyAlignment="1">
      <alignment horizontal="right" vertical="center" wrapText="1"/>
    </xf>
    <xf numFmtId="0" fontId="9" fillId="8" borderId="1" xfId="0" applyFont="1" applyFill="1" applyBorder="1" applyAlignment="1">
      <alignment horizontal="right" vertical="center"/>
    </xf>
    <xf numFmtId="178" fontId="9" fillId="8" borderId="1" xfId="0" applyNumberFormat="1" applyFont="1" applyFill="1" applyBorder="1" applyAlignment="1">
      <alignment horizontal="center" vertical="center" wrapText="1"/>
    </xf>
    <xf numFmtId="41" fontId="9" fillId="8" borderId="1" xfId="1" applyFont="1" applyFill="1" applyBorder="1" applyAlignment="1">
      <alignment horizontal="right" vertical="center"/>
    </xf>
    <xf numFmtId="0" fontId="10" fillId="0" borderId="1" xfId="178" applyFont="1" applyFill="1" applyBorder="1" applyAlignment="1">
      <alignment horizontal="left" vertical="center" wrapText="1"/>
    </xf>
    <xf numFmtId="0" fontId="10" fillId="0" borderId="1" xfId="178" applyFont="1" applyFill="1" applyBorder="1" applyAlignment="1">
      <alignment horizontal="center" vertical="center" wrapText="1"/>
    </xf>
    <xf numFmtId="49" fontId="10" fillId="0" borderId="1" xfId="178" applyNumberFormat="1" applyFont="1" applyFill="1" applyBorder="1" applyAlignment="1">
      <alignment horizontal="center" vertical="center" wrapText="1"/>
    </xf>
    <xf numFmtId="0" fontId="9" fillId="0" borderId="1" xfId="178" applyFont="1" applyFill="1" applyBorder="1" applyAlignment="1">
      <alignment horizontal="center" vertical="center"/>
    </xf>
    <xf numFmtId="178" fontId="10" fillId="8" borderId="1" xfId="178" applyNumberFormat="1" applyFont="1" applyFill="1" applyBorder="1" applyAlignment="1">
      <alignment horizontal="center" vertical="center" wrapText="1"/>
    </xf>
    <xf numFmtId="0" fontId="10" fillId="8" borderId="1" xfId="178" applyFont="1" applyFill="1" applyBorder="1" applyAlignment="1">
      <alignment horizontal="center" vertical="center" wrapText="1"/>
    </xf>
    <xf numFmtId="0" fontId="9" fillId="8" borderId="1" xfId="178" applyFont="1" applyFill="1" applyBorder="1" applyAlignment="1">
      <alignment horizontal="center" vertical="center" wrapText="1"/>
    </xf>
    <xf numFmtId="0" fontId="10" fillId="8" borderId="1" xfId="178" applyFont="1" applyFill="1" applyBorder="1" applyAlignment="1">
      <alignment horizontal="center" vertical="center"/>
    </xf>
    <xf numFmtId="178" fontId="9" fillId="8" borderId="1" xfId="178" applyNumberFormat="1" applyFont="1" applyFill="1" applyBorder="1" applyAlignment="1">
      <alignment horizontal="center" vertical="center" wrapText="1"/>
    </xf>
    <xf numFmtId="0" fontId="4" fillId="8" borderId="1" xfId="178" applyFont="1" applyFill="1" applyBorder="1" applyAlignment="1">
      <alignment horizontal="center" vertical="center" wrapText="1"/>
    </xf>
    <xf numFmtId="0" fontId="10" fillId="8" borderId="1" xfId="178" applyNumberFormat="1" applyFont="1" applyFill="1" applyBorder="1" applyAlignment="1">
      <alignment horizontal="center" vertical="center" wrapText="1"/>
    </xf>
    <xf numFmtId="0" fontId="10" fillId="8" borderId="1" xfId="178" applyFont="1" applyFill="1" applyBorder="1" applyAlignment="1">
      <alignment horizontal="left" vertical="center" wrapText="1"/>
    </xf>
    <xf numFmtId="178" fontId="10" fillId="8" borderId="1" xfId="178" applyNumberFormat="1" applyFont="1" applyFill="1" applyBorder="1" applyAlignment="1">
      <alignment horizontal="right" vertical="center" wrapText="1"/>
    </xf>
    <xf numFmtId="0" fontId="10" fillId="0" borderId="1" xfId="178" applyFont="1" applyFill="1" applyBorder="1" applyAlignment="1">
      <alignment horizontal="left" vertical="center"/>
    </xf>
    <xf numFmtId="0" fontId="10" fillId="0" borderId="1" xfId="178" applyFont="1" applyFill="1" applyBorder="1" applyAlignment="1">
      <alignment horizontal="center" vertical="center"/>
    </xf>
    <xf numFmtId="177" fontId="10" fillId="8" borderId="1" xfId="178" applyNumberFormat="1" applyFont="1" applyFill="1" applyBorder="1" applyAlignment="1">
      <alignment horizontal="right" vertical="center" wrapText="1"/>
    </xf>
    <xf numFmtId="0" fontId="10" fillId="0" borderId="1" xfId="178" applyFont="1" applyFill="1" applyBorder="1" applyAlignment="1">
      <alignment vertical="center"/>
    </xf>
    <xf numFmtId="38" fontId="10" fillId="0" borderId="1" xfId="178" applyNumberFormat="1" applyFont="1" applyFill="1" applyBorder="1" applyAlignment="1">
      <alignment horizontal="center" vertical="center" wrapText="1"/>
    </xf>
    <xf numFmtId="0" fontId="9" fillId="0" borderId="1" xfId="178" applyFont="1" applyFill="1" applyBorder="1" applyAlignment="1">
      <alignment horizontal="center" vertical="center" wrapText="1"/>
    </xf>
    <xf numFmtId="0" fontId="10" fillId="0" borderId="1" xfId="178" applyNumberFormat="1" applyFont="1" applyFill="1" applyBorder="1" applyAlignment="1">
      <alignment horizontal="center" vertical="center" wrapText="1"/>
    </xf>
    <xf numFmtId="0" fontId="10" fillId="0" borderId="1" xfId="178" applyFont="1" applyBorder="1" applyAlignment="1">
      <alignment horizontal="center" vertical="center" wrapText="1"/>
    </xf>
    <xf numFmtId="0" fontId="4" fillId="0" borderId="1" xfId="178" applyNumberFormat="1" applyFont="1" applyFill="1" applyBorder="1" applyAlignment="1">
      <alignment horizontal="left" vertical="center" wrapText="1"/>
    </xf>
    <xf numFmtId="0" fontId="4" fillId="0" borderId="1" xfId="178" applyNumberFormat="1" applyFont="1" applyFill="1" applyBorder="1" applyAlignment="1">
      <alignment horizontal="center" vertical="center" wrapText="1"/>
    </xf>
    <xf numFmtId="49" fontId="4" fillId="0" borderId="1" xfId="178" applyNumberFormat="1" applyFont="1" applyFill="1" applyBorder="1" applyAlignment="1">
      <alignment horizontal="center" vertical="center" wrapText="1"/>
    </xf>
    <xf numFmtId="178" fontId="4" fillId="8" borderId="1" xfId="178" applyNumberFormat="1" applyFont="1" applyFill="1" applyBorder="1" applyAlignment="1">
      <alignment horizontal="center" vertical="center" wrapText="1"/>
    </xf>
    <xf numFmtId="0" fontId="4" fillId="8" borderId="1" xfId="178" applyFont="1" applyFill="1" applyBorder="1" applyAlignment="1">
      <alignment horizontal="center" vertical="center"/>
    </xf>
    <xf numFmtId="3" fontId="4" fillId="8" borderId="1" xfId="178" applyNumberFormat="1" applyFont="1" applyFill="1" applyBorder="1" applyAlignment="1">
      <alignment horizontal="center" vertical="center"/>
    </xf>
    <xf numFmtId="41" fontId="4" fillId="8" borderId="1" xfId="1" applyFont="1" applyFill="1" applyBorder="1" applyAlignment="1">
      <alignment horizontal="right" vertical="center"/>
    </xf>
    <xf numFmtId="0" fontId="9" fillId="8" borderId="19" xfId="0" applyNumberFormat="1" applyFont="1" applyFill="1" applyBorder="1" applyAlignment="1">
      <alignment horizontal="center" vertical="center"/>
    </xf>
    <xf numFmtId="0" fontId="10" fillId="8" borderId="10" xfId="0" applyFont="1" applyFill="1" applyBorder="1" applyAlignment="1">
      <alignment horizontal="center" vertical="center" wrapText="1"/>
    </xf>
    <xf numFmtId="0" fontId="10" fillId="8" borderId="10" xfId="0" applyFont="1" applyFill="1" applyBorder="1" applyAlignment="1">
      <alignment horizontal="left" vertical="center" wrapText="1"/>
    </xf>
    <xf numFmtId="0" fontId="9" fillId="8" borderId="10" xfId="0" applyFont="1" applyFill="1" applyBorder="1" applyAlignment="1">
      <alignment horizontal="center" vertical="center" wrapText="1"/>
    </xf>
    <xf numFmtId="49" fontId="10" fillId="8" borderId="10" xfId="0" applyNumberFormat="1" applyFont="1" applyFill="1" applyBorder="1" applyAlignment="1">
      <alignment horizontal="center" vertical="center" wrapText="1"/>
    </xf>
    <xf numFmtId="0" fontId="9" fillId="8" borderId="10" xfId="0" applyFont="1" applyFill="1" applyBorder="1" applyAlignment="1">
      <alignment horizontal="center" vertical="center"/>
    </xf>
    <xf numFmtId="178" fontId="10" fillId="8" borderId="10" xfId="0" applyNumberFormat="1" applyFont="1" applyFill="1" applyBorder="1" applyAlignment="1">
      <alignment horizontal="center" vertical="center" wrapText="1"/>
    </xf>
    <xf numFmtId="0" fontId="10" fillId="8" borderId="10" xfId="0" applyFont="1" applyFill="1" applyBorder="1" applyAlignment="1">
      <alignment horizontal="center" vertical="center"/>
    </xf>
    <xf numFmtId="0" fontId="10" fillId="8" borderId="10" xfId="1" applyNumberFormat="1" applyFont="1" applyFill="1" applyBorder="1" applyAlignment="1">
      <alignment horizontal="center" vertical="center"/>
    </xf>
    <xf numFmtId="176" fontId="10" fillId="8" borderId="10" xfId="0" applyNumberFormat="1" applyFont="1" applyFill="1" applyBorder="1" applyAlignment="1">
      <alignment horizontal="center" vertical="center" wrapText="1"/>
    </xf>
    <xf numFmtId="0" fontId="10" fillId="8" borderId="10" xfId="0" applyFont="1" applyFill="1" applyBorder="1" applyAlignment="1">
      <alignment horizontal="left" vertical="top" wrapText="1"/>
    </xf>
    <xf numFmtId="0" fontId="10" fillId="8" borderId="10" xfId="1" applyNumberFormat="1" applyFont="1" applyFill="1" applyBorder="1" applyAlignment="1">
      <alignment horizontal="center" vertical="center" wrapText="1"/>
    </xf>
    <xf numFmtId="3" fontId="10" fillId="8" borderId="10" xfId="0" applyNumberFormat="1" applyFont="1" applyFill="1" applyBorder="1" applyAlignment="1">
      <alignment horizontal="right" vertical="center"/>
    </xf>
    <xf numFmtId="49" fontId="10" fillId="8" borderId="1" xfId="178" applyNumberFormat="1" applyFont="1" applyFill="1" applyBorder="1" applyAlignment="1">
      <alignment horizontal="center" vertical="center" wrapText="1"/>
    </xf>
    <xf numFmtId="3" fontId="9" fillId="8" borderId="1" xfId="178" applyNumberFormat="1" applyFont="1" applyFill="1" applyBorder="1" applyAlignment="1">
      <alignment horizontal="center" vertical="center" wrapText="1"/>
    </xf>
    <xf numFmtId="20" fontId="9" fillId="8" borderId="1" xfId="178" applyNumberFormat="1" applyFont="1" applyFill="1" applyBorder="1" applyAlignment="1">
      <alignment horizontal="center" vertical="center" wrapText="1"/>
    </xf>
    <xf numFmtId="20" fontId="9" fillId="8" borderId="1" xfId="178" quotePrefix="1" applyNumberFormat="1" applyFont="1" applyFill="1" applyBorder="1" applyAlignment="1">
      <alignment horizontal="center" vertical="center" wrapText="1"/>
    </xf>
    <xf numFmtId="0" fontId="9" fillId="8" borderId="1" xfId="178" applyFont="1" applyFill="1" applyBorder="1" applyAlignment="1">
      <alignment horizontal="left" vertical="top" wrapText="1"/>
    </xf>
    <xf numFmtId="178" fontId="9" fillId="8" borderId="1" xfId="178" applyNumberFormat="1" applyFont="1" applyFill="1" applyBorder="1" applyAlignment="1">
      <alignment horizontal="right" vertical="center" wrapText="1"/>
    </xf>
    <xf numFmtId="3" fontId="10" fillId="8" borderId="1" xfId="0" applyNumberFormat="1" applyFont="1" applyFill="1" applyBorder="1" applyAlignment="1">
      <alignment horizontal="center" vertical="center" wrapText="1"/>
    </xf>
    <xf numFmtId="178" fontId="10" fillId="8" borderId="1" xfId="0" applyNumberFormat="1" applyFont="1" applyFill="1" applyBorder="1" applyAlignment="1">
      <alignment horizontal="center" vertical="center"/>
    </xf>
    <xf numFmtId="0" fontId="10" fillId="8" borderId="1" xfId="90" applyFont="1" applyFill="1" applyBorder="1" applyAlignment="1">
      <alignment horizontal="left" vertical="center" wrapText="1"/>
    </xf>
    <xf numFmtId="0" fontId="9" fillId="8" borderId="1" xfId="90" applyFont="1" applyFill="1" applyBorder="1" applyAlignment="1">
      <alignment horizontal="center" vertical="center" wrapText="1"/>
    </xf>
    <xf numFmtId="49" fontId="10" fillId="8" borderId="1" xfId="90" applyNumberFormat="1" applyFont="1" applyFill="1" applyBorder="1" applyAlignment="1">
      <alignment horizontal="center" vertical="center" wrapText="1"/>
    </xf>
    <xf numFmtId="0" fontId="9" fillId="8" borderId="1" xfId="90" applyFont="1" applyFill="1" applyBorder="1" applyAlignment="1">
      <alignment horizontal="center" vertical="center"/>
    </xf>
    <xf numFmtId="0" fontId="10" fillId="8" borderId="1" xfId="90" applyFont="1" applyFill="1" applyBorder="1" applyAlignment="1">
      <alignment horizontal="center" vertical="center" wrapText="1"/>
    </xf>
    <xf numFmtId="178" fontId="10" fillId="8" borderId="1" xfId="90" applyNumberFormat="1" applyFont="1" applyFill="1" applyBorder="1" applyAlignment="1">
      <alignment horizontal="center" vertical="center" wrapText="1"/>
    </xf>
    <xf numFmtId="0" fontId="10" fillId="8" borderId="1" xfId="90" applyFont="1" applyFill="1" applyBorder="1" applyAlignment="1">
      <alignment horizontal="center" vertical="center"/>
    </xf>
    <xf numFmtId="183" fontId="9" fillId="0" borderId="1" xfId="0" applyNumberFormat="1" applyFont="1" applyFill="1" applyBorder="1" applyAlignment="1">
      <alignment horizontal="center" vertical="center"/>
    </xf>
    <xf numFmtId="41" fontId="9" fillId="0" borderId="1" xfId="1" applyFont="1" applyFill="1" applyBorder="1" applyAlignment="1">
      <alignment horizontal="right" vertical="center"/>
    </xf>
    <xf numFmtId="178" fontId="10" fillId="0" borderId="1" xfId="178" applyNumberFormat="1" applyFont="1" applyFill="1" applyBorder="1" applyAlignment="1">
      <alignment horizontal="center" vertical="center" wrapText="1"/>
    </xf>
    <xf numFmtId="0" fontId="4" fillId="0" borderId="1" xfId="200" applyFont="1" applyFill="1" applyBorder="1" applyAlignment="1">
      <alignment horizontal="center" vertical="center" wrapText="1"/>
    </xf>
    <xf numFmtId="20" fontId="4" fillId="0" borderId="1" xfId="200" applyNumberFormat="1" applyFont="1" applyFill="1" applyBorder="1" applyAlignment="1">
      <alignment horizontal="center" vertical="center" wrapText="1"/>
    </xf>
    <xf numFmtId="0" fontId="10" fillId="0" borderId="1" xfId="200" applyFont="1" applyFill="1" applyBorder="1" applyAlignment="1">
      <alignment horizontal="center" vertical="center" wrapText="1"/>
    </xf>
    <xf numFmtId="0" fontId="9" fillId="0" borderId="1" xfId="178" applyFont="1" applyFill="1" applyBorder="1" applyAlignment="1">
      <alignment horizontal="left" vertical="center" wrapText="1"/>
    </xf>
    <xf numFmtId="0" fontId="10" fillId="23" borderId="1" xfId="0" applyFont="1" applyFill="1" applyBorder="1" applyAlignment="1">
      <alignment horizontal="center" vertical="center"/>
    </xf>
    <xf numFmtId="0" fontId="10" fillId="23" borderId="1" xfId="1" applyNumberFormat="1" applyFont="1" applyFill="1" applyBorder="1" applyAlignment="1">
      <alignment horizontal="center" vertical="center"/>
    </xf>
    <xf numFmtId="176" fontId="10" fillId="23" borderId="1" xfId="0" applyNumberFormat="1" applyFont="1" applyFill="1" applyBorder="1" applyAlignment="1">
      <alignment horizontal="center" vertical="center"/>
    </xf>
    <xf numFmtId="0" fontId="9" fillId="9" borderId="1"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1" xfId="1" applyNumberFormat="1" applyFont="1" applyFill="1" applyBorder="1" applyAlignment="1">
      <alignment horizontal="center" vertical="center"/>
    </xf>
    <xf numFmtId="176" fontId="9" fillId="9" borderId="1" xfId="0" applyNumberFormat="1" applyFont="1" applyFill="1" applyBorder="1" applyAlignment="1">
      <alignment horizontal="center" vertical="center"/>
    </xf>
    <xf numFmtId="0" fontId="69" fillId="0" borderId="0" xfId="36" applyNumberFormat="1" applyFont="1">
      <alignment vertical="center"/>
    </xf>
    <xf numFmtId="0" fontId="10" fillId="0" borderId="0" xfId="36" applyFont="1" applyFill="1" applyAlignment="1">
      <alignment horizontal="left" vertical="center"/>
    </xf>
    <xf numFmtId="0" fontId="37" fillId="0" borderId="0" xfId="23" applyFont="1" applyBorder="1" applyAlignment="1">
      <alignment horizontal="left" vertical="center"/>
    </xf>
    <xf numFmtId="0" fontId="9" fillId="8" borderId="1" xfId="81" applyFont="1" applyFill="1" applyBorder="1" applyAlignment="1">
      <alignment horizontal="left" vertical="center" wrapText="1" shrinkToFit="1"/>
    </xf>
    <xf numFmtId="0" fontId="9" fillId="7" borderId="1" xfId="36" applyFont="1" applyFill="1" applyBorder="1" applyAlignment="1">
      <alignment horizontal="left" vertical="center" wrapText="1" shrinkToFit="1"/>
    </xf>
    <xf numFmtId="0" fontId="9" fillId="8" borderId="1" xfId="36" applyFont="1" applyFill="1" applyBorder="1" applyAlignment="1">
      <alignment horizontal="left" vertical="center"/>
    </xf>
    <xf numFmtId="14" fontId="9" fillId="8" borderId="1" xfId="36" applyNumberFormat="1" applyFont="1" applyFill="1" applyBorder="1" applyAlignment="1">
      <alignment horizontal="left" vertical="center" wrapText="1" shrinkToFit="1"/>
    </xf>
    <xf numFmtId="0" fontId="9" fillId="0" borderId="1" xfId="130" applyFont="1" applyFill="1" applyBorder="1" applyAlignment="1">
      <alignment horizontal="left" vertical="center" wrapText="1" shrinkToFit="1"/>
    </xf>
    <xf numFmtId="0" fontId="9" fillId="3" borderId="1" xfId="36" applyFont="1" applyFill="1" applyBorder="1" applyAlignment="1">
      <alignment horizontal="left" vertical="center" wrapText="1" shrinkToFit="1"/>
    </xf>
    <xf numFmtId="0" fontId="55" fillId="0" borderId="1" xfId="36" applyFont="1" applyBorder="1" applyAlignment="1">
      <alignment horizontal="left" vertical="center"/>
    </xf>
    <xf numFmtId="0" fontId="10" fillId="8" borderId="1" xfId="36" applyFont="1" applyFill="1" applyBorder="1" applyAlignment="1">
      <alignment horizontal="left" vertical="center" wrapText="1" shrinkToFit="1"/>
    </xf>
    <xf numFmtId="14" fontId="9" fillId="0" borderId="1" xfId="138" applyNumberFormat="1" applyFont="1" applyBorder="1" applyAlignment="1">
      <alignment horizontal="left" vertical="center" wrapText="1" shrinkToFit="1"/>
    </xf>
    <xf numFmtId="14" fontId="9" fillId="8" borderId="1" xfId="36" applyNumberFormat="1" applyFont="1" applyFill="1" applyBorder="1" applyAlignment="1">
      <alignment horizontal="left" vertical="center" shrinkToFit="1"/>
    </xf>
    <xf numFmtId="0" fontId="9" fillId="8" borderId="1" xfId="36" applyFont="1" applyFill="1" applyBorder="1" applyAlignment="1">
      <alignment horizontal="left" vertical="center" shrinkToFit="1"/>
    </xf>
    <xf numFmtId="190" fontId="9" fillId="8" borderId="1" xfId="36" applyNumberFormat="1" applyFont="1" applyFill="1" applyBorder="1" applyAlignment="1">
      <alignment horizontal="left" vertical="center" wrapText="1" shrinkToFit="1"/>
    </xf>
    <xf numFmtId="14" fontId="9" fillId="7" borderId="1" xfId="36" applyNumberFormat="1" applyFont="1" applyFill="1" applyBorder="1" applyAlignment="1">
      <alignment horizontal="left" vertical="center" wrapText="1" shrinkToFit="1"/>
    </xf>
    <xf numFmtId="0" fontId="58" fillId="8" borderId="1" xfId="72" applyFont="1" applyFill="1" applyBorder="1" applyAlignment="1">
      <alignment horizontal="left" vertical="center" wrapText="1" shrinkToFit="1"/>
    </xf>
    <xf numFmtId="0" fontId="9" fillId="8" borderId="1" xfId="149" applyFont="1" applyFill="1" applyBorder="1" applyAlignment="1">
      <alignment horizontal="left" vertical="center" wrapText="1" shrinkToFit="1"/>
    </xf>
    <xf numFmtId="0" fontId="9" fillId="0" borderId="1" xfId="36" applyFont="1" applyBorder="1" applyAlignment="1">
      <alignment horizontal="left" vertical="center" shrinkToFit="1"/>
    </xf>
    <xf numFmtId="0" fontId="9" fillId="8" borderId="1" xfId="81" applyFont="1" applyFill="1" applyBorder="1" applyAlignment="1">
      <alignment horizontal="left" vertical="center" shrinkToFit="1"/>
    </xf>
    <xf numFmtId="0" fontId="9" fillId="3" borderId="1" xfId="31" applyFont="1" applyFill="1" applyBorder="1" applyAlignment="1">
      <alignment horizontal="left" vertical="center" shrinkToFit="1"/>
    </xf>
    <xf numFmtId="0" fontId="9" fillId="21" borderId="1" xfId="36" applyFont="1" applyFill="1" applyBorder="1" applyAlignment="1">
      <alignment horizontal="left" vertical="center" shrinkToFit="1"/>
    </xf>
    <xf numFmtId="0" fontId="9" fillId="7" borderId="1" xfId="36" applyFont="1" applyFill="1" applyBorder="1" applyAlignment="1">
      <alignment horizontal="left" vertical="center"/>
    </xf>
    <xf numFmtId="0" fontId="9" fillId="22" borderId="1" xfId="36" applyFont="1" applyFill="1" applyBorder="1" applyAlignment="1">
      <alignment horizontal="left" vertical="center"/>
    </xf>
    <xf numFmtId="0" fontId="3" fillId="0" borderId="0" xfId="36" applyNumberFormat="1" applyAlignment="1">
      <alignment horizontal="left" vertical="center"/>
    </xf>
    <xf numFmtId="14" fontId="10" fillId="0" borderId="1" xfId="21" applyNumberFormat="1" applyFont="1" applyFill="1" applyBorder="1" applyAlignment="1">
      <alignment horizontal="center" vertical="center" shrinkToFit="1"/>
    </xf>
    <xf numFmtId="41" fontId="14" fillId="7" borderId="1" xfId="39" applyNumberFormat="1" applyFont="1" applyFill="1" applyBorder="1" applyAlignment="1">
      <alignment horizontal="center" vertical="center" wrapText="1" shrinkToFit="1"/>
    </xf>
    <xf numFmtId="0" fontId="14" fillId="7" borderId="1" xfId="21" applyFont="1" applyFill="1" applyBorder="1" applyAlignment="1">
      <alignment horizontal="center" vertical="center" wrapText="1" shrinkToFit="1"/>
    </xf>
    <xf numFmtId="0" fontId="14" fillId="7" borderId="1" xfId="21" applyFont="1" applyFill="1" applyBorder="1" applyAlignment="1">
      <alignment horizontal="center" vertical="center" wrapText="1"/>
    </xf>
    <xf numFmtId="187" fontId="14" fillId="7" borderId="1" xfId="39" applyNumberFormat="1" applyFont="1" applyFill="1" applyBorder="1" applyAlignment="1">
      <alignment horizontal="center" vertical="center" wrapText="1" shrinkToFit="1"/>
    </xf>
    <xf numFmtId="41" fontId="10" fillId="0" borderId="0" xfId="9" applyFont="1" applyFill="1">
      <alignment vertical="center"/>
    </xf>
    <xf numFmtId="12" fontId="10" fillId="0" borderId="0" xfId="36" applyNumberFormat="1" applyFont="1" applyFill="1" applyAlignment="1">
      <alignment horizontal="center" vertical="center"/>
    </xf>
    <xf numFmtId="41" fontId="10" fillId="8" borderId="1" xfId="1" applyFont="1" applyFill="1" applyBorder="1" applyAlignment="1">
      <alignment horizontal="right" vertical="center" wrapText="1"/>
    </xf>
    <xf numFmtId="41" fontId="10" fillId="8" borderId="1" xfId="1" applyFont="1" applyFill="1" applyBorder="1" applyAlignment="1">
      <alignment horizontal="center" vertical="center" wrapText="1"/>
    </xf>
    <xf numFmtId="41" fontId="10" fillId="8" borderId="17" xfId="1" applyFont="1" applyFill="1" applyBorder="1" applyAlignment="1">
      <alignment horizontal="right" vertical="center" wrapText="1"/>
    </xf>
    <xf numFmtId="41" fontId="10" fillId="8" borderId="1" xfId="1" applyFont="1" applyFill="1" applyBorder="1" applyAlignment="1">
      <alignment horizontal="right" vertical="center" wrapText="1" shrinkToFit="1"/>
    </xf>
    <xf numFmtId="41" fontId="10" fillId="8" borderId="1" xfId="1" quotePrefix="1" applyFont="1" applyFill="1" applyBorder="1" applyAlignment="1">
      <alignment horizontal="right" vertical="center" wrapText="1"/>
    </xf>
    <xf numFmtId="41" fontId="10" fillId="8" borderId="12" xfId="1" applyFont="1" applyFill="1" applyBorder="1" applyAlignment="1">
      <alignment horizontal="right" vertical="center" wrapText="1" shrinkToFit="1"/>
    </xf>
    <xf numFmtId="41" fontId="10" fillId="8" borderId="1" xfId="1" quotePrefix="1" applyFont="1" applyFill="1" applyBorder="1" applyAlignment="1">
      <alignment horizontal="right" vertical="center" wrapText="1" shrinkToFit="1"/>
    </xf>
    <xf numFmtId="41" fontId="10" fillId="8" borderId="1" xfId="1" applyFont="1" applyFill="1" applyBorder="1" applyAlignment="1">
      <alignment horizontal="center" vertical="center" wrapText="1" shrinkToFit="1"/>
    </xf>
    <xf numFmtId="41" fontId="10" fillId="8" borderId="1" xfId="1" applyFont="1" applyFill="1" applyBorder="1" applyAlignment="1" applyProtection="1">
      <alignment horizontal="right" vertical="center" wrapText="1"/>
    </xf>
    <xf numFmtId="0" fontId="10" fillId="8" borderId="1" xfId="39" applyNumberFormat="1" applyFont="1" applyFill="1" applyBorder="1" applyAlignment="1">
      <alignment horizontal="center" vertical="center" wrapText="1" shrinkToFit="1"/>
    </xf>
    <xf numFmtId="41" fontId="10" fillId="8" borderId="12" xfId="1" applyFont="1" applyFill="1" applyBorder="1" applyAlignment="1">
      <alignment horizontal="right" vertical="center" wrapText="1"/>
    </xf>
    <xf numFmtId="41" fontId="10" fillId="8" borderId="0" xfId="1" applyFont="1" applyFill="1" applyAlignment="1">
      <alignment horizontal="right" vertical="center" wrapText="1"/>
    </xf>
    <xf numFmtId="41" fontId="10" fillId="0" borderId="1" xfId="1" applyFont="1" applyFill="1" applyBorder="1" applyAlignment="1">
      <alignment horizontal="center" vertical="center" wrapText="1" shrinkToFit="1"/>
    </xf>
    <xf numFmtId="0" fontId="10" fillId="8" borderId="1" xfId="1" applyNumberFormat="1" applyFont="1" applyFill="1" applyBorder="1" applyAlignment="1">
      <alignment vertical="center" wrapText="1" shrinkToFit="1"/>
    </xf>
    <xf numFmtId="0" fontId="71" fillId="0" borderId="0" xfId="21" applyNumberFormat="1" applyFont="1" applyFill="1" applyAlignment="1">
      <alignment vertical="center" wrapText="1"/>
    </xf>
    <xf numFmtId="0" fontId="10" fillId="0" borderId="0" xfId="21" applyNumberFormat="1" applyFont="1" applyFill="1" applyAlignment="1">
      <alignment vertical="center" wrapText="1"/>
    </xf>
    <xf numFmtId="0" fontId="11" fillId="0" borderId="0" xfId="21" applyFill="1" applyAlignment="1">
      <alignment vertical="center" wrapText="1"/>
    </xf>
    <xf numFmtId="0" fontId="37" fillId="0" borderId="0" xfId="21" applyNumberFormat="1" applyFont="1" applyFill="1" applyBorder="1" applyAlignment="1">
      <alignment horizontal="center" vertical="center" wrapText="1"/>
    </xf>
    <xf numFmtId="0" fontId="37" fillId="0" borderId="0" xfId="21" applyNumberFormat="1" applyFont="1" applyFill="1" applyBorder="1" applyAlignment="1">
      <alignment vertical="center" wrapText="1"/>
    </xf>
    <xf numFmtId="0" fontId="10" fillId="0" borderId="0" xfId="21" applyNumberFormat="1" applyFont="1" applyFill="1" applyBorder="1" applyAlignment="1">
      <alignment horizontal="center" vertical="center" wrapText="1"/>
    </xf>
    <xf numFmtId="0" fontId="37" fillId="0" borderId="0" xfId="21" applyNumberFormat="1" applyFont="1" applyFill="1" applyBorder="1" applyAlignment="1">
      <alignment horizontal="right" vertical="center" wrapText="1"/>
    </xf>
    <xf numFmtId="0" fontId="14" fillId="0" borderId="0" xfId="21" applyFont="1" applyFill="1" applyAlignment="1">
      <alignment horizontal="center" vertical="center" wrapText="1"/>
    </xf>
    <xf numFmtId="41" fontId="10" fillId="8" borderId="0" xfId="39" applyNumberFormat="1" applyFont="1" applyFill="1" applyAlignment="1">
      <alignment vertical="center" wrapText="1"/>
    </xf>
    <xf numFmtId="41" fontId="10" fillId="8" borderId="0" xfId="39" applyNumberFormat="1" applyFont="1" applyFill="1" applyAlignment="1">
      <alignment horizontal="right" vertical="center" wrapText="1"/>
    </xf>
    <xf numFmtId="0" fontId="10" fillId="8" borderId="0" xfId="21" applyFont="1" applyFill="1" applyAlignment="1">
      <alignment vertical="center" wrapText="1"/>
    </xf>
    <xf numFmtId="0" fontId="37" fillId="0" borderId="0" xfId="39" applyNumberFormat="1" applyFont="1" applyFill="1" applyAlignment="1">
      <alignment horizontal="center" vertical="center" wrapText="1"/>
    </xf>
    <xf numFmtId="0" fontId="37" fillId="0" borderId="0" xfId="21" applyNumberFormat="1" applyFont="1" applyFill="1" applyAlignment="1">
      <alignment horizontal="center" vertical="center" wrapText="1"/>
    </xf>
    <xf numFmtId="0" fontId="62" fillId="0" borderId="0" xfId="21" applyNumberFormat="1" applyFont="1" applyFill="1" applyAlignment="1">
      <alignment horizontal="center" vertical="center" wrapText="1"/>
    </xf>
    <xf numFmtId="0" fontId="37" fillId="0" borderId="0" xfId="21" applyNumberFormat="1" applyFont="1" applyFill="1" applyAlignment="1">
      <alignment vertical="center" wrapText="1"/>
    </xf>
    <xf numFmtId="0" fontId="37" fillId="0" borderId="0" xfId="21" applyFont="1" applyFill="1" applyAlignment="1">
      <alignment horizontal="center" vertical="center" wrapText="1"/>
    </xf>
    <xf numFmtId="0" fontId="10" fillId="0" borderId="0" xfId="21" applyNumberFormat="1" applyFont="1" applyFill="1" applyAlignment="1">
      <alignment horizontal="center" vertical="center" wrapText="1"/>
    </xf>
    <xf numFmtId="187" fontId="37" fillId="0" borderId="0" xfId="39" applyNumberFormat="1" applyFont="1" applyFill="1" applyAlignment="1">
      <alignment horizontal="right" vertical="center" wrapText="1"/>
    </xf>
    <xf numFmtId="41" fontId="37" fillId="0" borderId="0" xfId="39" applyFont="1" applyFill="1" applyAlignment="1">
      <alignment horizontal="right" vertical="center" wrapText="1"/>
    </xf>
    <xf numFmtId="176" fontId="37" fillId="0" borderId="0" xfId="39" applyNumberFormat="1" applyFont="1" applyFill="1" applyAlignment="1">
      <alignment horizontal="right" vertical="center" wrapText="1"/>
    </xf>
    <xf numFmtId="0" fontId="11" fillId="0" borderId="0" xfId="21" applyFill="1" applyAlignment="1">
      <alignment horizontal="right" vertical="center" wrapText="1"/>
    </xf>
    <xf numFmtId="0" fontId="37" fillId="0" borderId="0" xfId="21" applyFont="1" applyFill="1" applyAlignment="1">
      <alignment horizontal="right" vertical="center" wrapText="1"/>
    </xf>
    <xf numFmtId="0" fontId="37" fillId="0" borderId="0" xfId="21" applyFont="1" applyFill="1" applyAlignment="1">
      <alignment vertical="center" wrapText="1"/>
    </xf>
    <xf numFmtId="176" fontId="14" fillId="7" borderId="12" xfId="39" applyNumberFormat="1" applyFont="1" applyFill="1" applyBorder="1" applyAlignment="1">
      <alignment horizontal="center" vertical="center" wrapText="1" shrinkToFit="1"/>
    </xf>
    <xf numFmtId="41" fontId="14" fillId="7" borderId="12" xfId="1" applyFont="1" applyFill="1" applyBorder="1" applyAlignment="1">
      <alignment horizontal="center" vertical="center" wrapText="1" shrinkToFit="1"/>
    </xf>
    <xf numFmtId="41" fontId="71" fillId="0" borderId="0" xfId="1" applyFont="1" applyFill="1" applyAlignment="1">
      <alignment horizontal="right" vertical="center" wrapText="1"/>
    </xf>
    <xf numFmtId="41" fontId="37" fillId="0" borderId="0" xfId="1" applyFont="1" applyFill="1" applyBorder="1" applyAlignment="1">
      <alignment horizontal="right" vertical="center" wrapText="1"/>
    </xf>
    <xf numFmtId="41" fontId="10" fillId="8" borderId="10" xfId="1" applyFont="1" applyFill="1" applyBorder="1" applyAlignment="1">
      <alignment horizontal="right" vertical="center" wrapText="1" shrinkToFit="1"/>
    </xf>
    <xf numFmtId="41" fontId="10" fillId="8" borderId="12" xfId="1" quotePrefix="1" applyFont="1" applyFill="1" applyBorder="1" applyAlignment="1">
      <alignment horizontal="right" vertical="center" wrapText="1" shrinkToFit="1"/>
    </xf>
    <xf numFmtId="41" fontId="37" fillId="0" borderId="0" xfId="1" applyFont="1" applyFill="1" applyAlignment="1">
      <alignment horizontal="right" vertical="center" wrapText="1"/>
    </xf>
    <xf numFmtId="187" fontId="71" fillId="0" borderId="0" xfId="21" applyNumberFormat="1" applyFont="1" applyFill="1" applyAlignment="1">
      <alignment vertical="center" wrapText="1"/>
    </xf>
    <xf numFmtId="187" fontId="37" fillId="0" borderId="0" xfId="21" applyNumberFormat="1" applyFont="1" applyFill="1" applyBorder="1" applyAlignment="1">
      <alignment horizontal="right" vertical="center" wrapText="1"/>
    </xf>
    <xf numFmtId="187" fontId="10" fillId="8" borderId="1" xfId="1" applyNumberFormat="1" applyFont="1" applyFill="1" applyBorder="1" applyAlignment="1">
      <alignment horizontal="right" vertical="center" wrapText="1"/>
    </xf>
    <xf numFmtId="187" fontId="37" fillId="0" borderId="0" xfId="21" applyNumberFormat="1" applyFont="1" applyFill="1" applyAlignment="1">
      <alignment horizontal="right" vertical="center" wrapText="1"/>
    </xf>
    <xf numFmtId="0" fontId="10" fillId="8" borderId="1" xfId="1" applyNumberFormat="1" applyFont="1" applyFill="1" applyBorder="1" applyAlignment="1">
      <alignment horizontal="center" vertical="center" wrapText="1" shrinkToFit="1"/>
    </xf>
    <xf numFmtId="0" fontId="10" fillId="0" borderId="24" xfId="36" applyFont="1" applyFill="1" applyBorder="1" applyAlignment="1">
      <alignment horizontal="right" vertical="center" wrapText="1"/>
    </xf>
    <xf numFmtId="0" fontId="10" fillId="0" borderId="24" xfId="36" applyNumberFormat="1" applyFont="1" applyFill="1" applyBorder="1" applyAlignment="1">
      <alignment horizontal="right" vertical="center" wrapText="1"/>
    </xf>
    <xf numFmtId="0" fontId="4" fillId="0" borderId="0" xfId="36" applyNumberFormat="1" applyFont="1">
      <alignment vertical="center"/>
    </xf>
    <xf numFmtId="0" fontId="10" fillId="0" borderId="0" xfId="23" applyFont="1" applyBorder="1" applyAlignment="1">
      <alignment horizontal="left" vertical="center"/>
    </xf>
    <xf numFmtId="41" fontId="10" fillId="0" borderId="0" xfId="9" applyFont="1" applyBorder="1" applyAlignment="1">
      <alignment horizontal="center" vertical="center"/>
    </xf>
    <xf numFmtId="41" fontId="10" fillId="0" borderId="0" xfId="9" applyFont="1" applyBorder="1" applyAlignment="1">
      <alignment horizontal="right" vertical="center"/>
    </xf>
    <xf numFmtId="0" fontId="14" fillId="7" borderId="24" xfId="36" applyFont="1" applyFill="1" applyBorder="1" applyAlignment="1">
      <alignment horizontal="center" vertical="center" wrapText="1" shrinkToFit="1"/>
    </xf>
    <xf numFmtId="0" fontId="10" fillId="0" borderId="24" xfId="36" applyFont="1" applyFill="1" applyBorder="1" applyAlignment="1">
      <alignment horizontal="center" vertical="center" wrapText="1"/>
    </xf>
    <xf numFmtId="0" fontId="10" fillId="0" borderId="24" xfId="36" applyFont="1" applyFill="1" applyBorder="1" applyAlignment="1">
      <alignment horizontal="center" vertical="center" wrapText="1" shrinkToFit="1"/>
    </xf>
    <xf numFmtId="0" fontId="10" fillId="0" borderId="24" xfId="36" quotePrefix="1" applyFont="1" applyFill="1" applyBorder="1" applyAlignment="1">
      <alignment horizontal="center" vertical="center" wrapText="1" shrinkToFit="1"/>
    </xf>
    <xf numFmtId="0" fontId="10" fillId="0" borderId="24" xfId="36" applyFont="1" applyFill="1" applyBorder="1" applyAlignment="1">
      <alignment horizontal="left" vertical="center" wrapText="1" shrinkToFit="1"/>
    </xf>
    <xf numFmtId="189" fontId="10" fillId="0" borderId="24" xfId="36" quotePrefix="1" applyNumberFormat="1" applyFont="1" applyFill="1" applyBorder="1" applyAlignment="1">
      <alignment horizontal="right" vertical="center" wrapText="1" shrinkToFit="1"/>
    </xf>
    <xf numFmtId="189" fontId="10" fillId="0" borderId="24" xfId="36" applyNumberFormat="1" applyFont="1" applyFill="1" applyBorder="1" applyAlignment="1">
      <alignment horizontal="right" vertical="center" wrapText="1" shrinkToFit="1"/>
    </xf>
    <xf numFmtId="177" fontId="10" fillId="0" borderId="24" xfId="36" applyNumberFormat="1" applyFont="1" applyFill="1" applyBorder="1" applyAlignment="1">
      <alignment horizontal="left" vertical="center" wrapText="1" shrinkToFit="1"/>
    </xf>
    <xf numFmtId="0" fontId="10" fillId="0" borderId="24" xfId="36" applyFont="1" applyFill="1" applyBorder="1" applyAlignment="1">
      <alignment horizontal="right" vertical="center" wrapText="1" shrinkToFit="1"/>
    </xf>
    <xf numFmtId="41" fontId="10" fillId="0" borderId="24" xfId="37" applyFont="1" applyFill="1" applyBorder="1" applyAlignment="1">
      <alignment horizontal="right" vertical="center" wrapText="1" shrinkToFit="1"/>
    </xf>
    <xf numFmtId="41" fontId="10" fillId="0" borderId="24" xfId="37" applyFont="1" applyFill="1" applyBorder="1" applyAlignment="1">
      <alignment horizontal="right" vertical="center" wrapText="1"/>
    </xf>
    <xf numFmtId="0" fontId="10" fillId="0" borderId="24" xfId="37" applyNumberFormat="1" applyFont="1" applyFill="1" applyBorder="1" applyAlignment="1">
      <alignment horizontal="right" vertical="center" wrapText="1" shrinkToFit="1"/>
    </xf>
    <xf numFmtId="41" fontId="10" fillId="0" borderId="24" xfId="37" applyFont="1" applyFill="1" applyBorder="1" applyAlignment="1">
      <alignment horizontal="center" vertical="center" wrapText="1"/>
    </xf>
    <xf numFmtId="182" fontId="10" fillId="0" borderId="24" xfId="37" applyNumberFormat="1" applyFont="1" applyFill="1" applyBorder="1" applyAlignment="1">
      <alignment horizontal="right" vertical="center" wrapText="1"/>
    </xf>
    <xf numFmtId="178" fontId="10" fillId="0" borderId="24" xfId="36" applyNumberFormat="1" applyFont="1" applyFill="1" applyBorder="1" applyAlignment="1">
      <alignment horizontal="left" vertical="center" wrapText="1"/>
    </xf>
    <xf numFmtId="0" fontId="10" fillId="0" borderId="26" xfId="36" applyFont="1" applyFill="1" applyBorder="1" applyAlignment="1">
      <alignment horizontal="right" vertical="center" wrapText="1" shrinkToFit="1"/>
    </xf>
    <xf numFmtId="41" fontId="10" fillId="0" borderId="24" xfId="37" quotePrefix="1" applyFont="1" applyFill="1" applyBorder="1" applyAlignment="1">
      <alignment horizontal="center" vertical="center" wrapText="1"/>
    </xf>
    <xf numFmtId="41" fontId="10" fillId="0" borderId="24" xfId="37" quotePrefix="1" applyFont="1" applyFill="1" applyBorder="1" applyAlignment="1">
      <alignment horizontal="right" vertical="center" wrapText="1"/>
    </xf>
    <xf numFmtId="0" fontId="10" fillId="0" borderId="24" xfId="37" applyNumberFormat="1" applyFont="1" applyFill="1" applyBorder="1" applyAlignment="1">
      <alignment horizontal="right" vertical="center" wrapText="1"/>
    </xf>
    <xf numFmtId="0" fontId="10" fillId="0" borderId="24" xfId="36" applyNumberFormat="1" applyFont="1" applyFill="1" applyBorder="1" applyAlignment="1">
      <alignment horizontal="center" vertical="center" wrapText="1"/>
    </xf>
    <xf numFmtId="0" fontId="10" fillId="0" borderId="24" xfId="36" quotePrefix="1" applyNumberFormat="1" applyFont="1" applyFill="1" applyBorder="1" applyAlignment="1">
      <alignment horizontal="center" vertical="center" wrapText="1"/>
    </xf>
    <xf numFmtId="0" fontId="10" fillId="0" borderId="24" xfId="36" applyNumberFormat="1" applyFont="1" applyFill="1" applyBorder="1" applyAlignment="1">
      <alignment horizontal="left" vertical="center" wrapText="1"/>
    </xf>
    <xf numFmtId="189" fontId="10" fillId="0" borderId="24" xfId="37" quotePrefix="1" applyNumberFormat="1" applyFont="1" applyFill="1" applyBorder="1" applyAlignment="1">
      <alignment horizontal="right" vertical="center" wrapText="1"/>
    </xf>
    <xf numFmtId="189" fontId="10" fillId="0" borderId="24" xfId="37" applyNumberFormat="1" applyFont="1" applyFill="1" applyBorder="1" applyAlignment="1">
      <alignment horizontal="right" vertical="center" wrapText="1"/>
    </xf>
    <xf numFmtId="0" fontId="10" fillId="0" borderId="24" xfId="37" applyNumberFormat="1" applyFont="1" applyFill="1" applyBorder="1" applyAlignment="1">
      <alignment horizontal="left" vertical="center" wrapText="1"/>
    </xf>
    <xf numFmtId="187" fontId="10" fillId="0" borderId="24" xfId="37" applyNumberFormat="1" applyFont="1" applyFill="1" applyBorder="1" applyAlignment="1">
      <alignment horizontal="right" vertical="center" wrapText="1" shrinkToFit="1"/>
    </xf>
    <xf numFmtId="187" fontId="10" fillId="0" borderId="24" xfId="37" applyNumberFormat="1" applyFont="1" applyFill="1" applyBorder="1" applyAlignment="1">
      <alignment horizontal="right" vertical="center" wrapText="1"/>
    </xf>
    <xf numFmtId="41" fontId="10" fillId="0" borderId="24" xfId="37" applyNumberFormat="1" applyFont="1" applyFill="1" applyBorder="1" applyAlignment="1">
      <alignment horizontal="center" vertical="center" wrapText="1"/>
    </xf>
    <xf numFmtId="189" fontId="10" fillId="0" borderId="20" xfId="36" quotePrefix="1" applyNumberFormat="1" applyFont="1" applyFill="1" applyBorder="1" applyAlignment="1">
      <alignment horizontal="right" vertical="center" wrapText="1" shrinkToFit="1"/>
    </xf>
    <xf numFmtId="189" fontId="10" fillId="0" borderId="20" xfId="36" applyNumberFormat="1" applyFont="1" applyFill="1" applyBorder="1" applyAlignment="1">
      <alignment horizontal="right" vertical="center" wrapText="1" shrinkToFit="1"/>
    </xf>
    <xf numFmtId="0" fontId="10" fillId="0" borderId="24" xfId="0" applyFont="1" applyFill="1" applyBorder="1" applyAlignment="1">
      <alignment horizontal="center" vertical="center" wrapText="1" shrinkToFit="1"/>
    </xf>
    <xf numFmtId="0" fontId="10" fillId="0" borderId="24" xfId="36" applyFont="1" applyFill="1" applyBorder="1" applyAlignment="1">
      <alignment horizontal="center" vertical="center" shrinkToFit="1"/>
    </xf>
    <xf numFmtId="0" fontId="10" fillId="0" borderId="23" xfId="36" applyFont="1" applyFill="1" applyBorder="1" applyAlignment="1">
      <alignment horizontal="left" vertical="center" wrapText="1" shrinkToFit="1"/>
    </xf>
    <xf numFmtId="0" fontId="10" fillId="0" borderId="21" xfId="36" applyFont="1" applyFill="1" applyBorder="1" applyAlignment="1">
      <alignment horizontal="right" vertical="center" wrapText="1" shrinkToFit="1"/>
    </xf>
    <xf numFmtId="191" fontId="10" fillId="0" borderId="24" xfId="37" applyNumberFormat="1" applyFont="1" applyFill="1" applyBorder="1" applyAlignment="1">
      <alignment horizontal="right" vertical="center" wrapText="1" shrinkToFit="1"/>
    </xf>
    <xf numFmtId="191" fontId="10" fillId="0" borderId="24" xfId="37" applyNumberFormat="1" applyFont="1" applyFill="1" applyBorder="1" applyAlignment="1">
      <alignment horizontal="right" vertical="center" wrapText="1"/>
    </xf>
    <xf numFmtId="0" fontId="10" fillId="0" borderId="23" xfId="37" applyNumberFormat="1" applyFont="1" applyFill="1" applyBorder="1" applyAlignment="1">
      <alignment horizontal="right" vertical="center" wrapText="1" shrinkToFit="1"/>
    </xf>
    <xf numFmtId="0" fontId="10" fillId="7" borderId="24" xfId="36" applyFont="1" applyFill="1" applyBorder="1" applyAlignment="1">
      <alignment horizontal="center" vertical="center" wrapText="1"/>
    </xf>
    <xf numFmtId="0" fontId="10" fillId="7" borderId="24" xfId="36" applyFont="1" applyFill="1" applyBorder="1" applyAlignment="1">
      <alignment horizontal="left" vertical="center" wrapText="1" shrinkToFit="1"/>
    </xf>
    <xf numFmtId="0" fontId="10" fillId="7" borderId="24" xfId="36" applyFont="1" applyFill="1" applyBorder="1" applyAlignment="1">
      <alignment horizontal="center" vertical="center" wrapText="1" shrinkToFit="1"/>
    </xf>
    <xf numFmtId="189" fontId="10" fillId="7" borderId="24" xfId="36" applyNumberFormat="1" applyFont="1" applyFill="1" applyBorder="1" applyAlignment="1">
      <alignment horizontal="right" vertical="center" wrapText="1" shrinkToFit="1"/>
    </xf>
    <xf numFmtId="0" fontId="10" fillId="7" borderId="24" xfId="36" applyFont="1" applyFill="1" applyBorder="1" applyAlignment="1">
      <alignment horizontal="right" vertical="center" wrapText="1" shrinkToFit="1"/>
    </xf>
    <xf numFmtId="0" fontId="10" fillId="7" borderId="24" xfId="37" applyNumberFormat="1" applyFont="1" applyFill="1" applyBorder="1" applyAlignment="1">
      <alignment horizontal="right" vertical="center" wrapText="1" shrinkToFit="1"/>
    </xf>
    <xf numFmtId="0" fontId="10" fillId="25" borderId="24" xfId="37" applyNumberFormat="1" applyFont="1" applyFill="1" applyBorder="1" applyAlignment="1">
      <alignment horizontal="right" vertical="center" wrapText="1"/>
    </xf>
    <xf numFmtId="41" fontId="10" fillId="25" borderId="24" xfId="37" applyFont="1" applyFill="1" applyBorder="1" applyAlignment="1">
      <alignment horizontal="center" vertical="center" wrapText="1"/>
    </xf>
    <xf numFmtId="0" fontId="10" fillId="0" borderId="24" xfId="36" quotePrefix="1" applyFont="1" applyFill="1" applyBorder="1" applyAlignment="1">
      <alignment horizontal="right" vertical="center" wrapText="1" shrinkToFit="1"/>
    </xf>
    <xf numFmtId="41" fontId="10" fillId="0" borderId="24" xfId="46" quotePrefix="1" applyFont="1" applyFill="1" applyBorder="1" applyAlignment="1">
      <alignment horizontal="right" vertical="center" wrapText="1" shrinkToFit="1"/>
    </xf>
    <xf numFmtId="41" fontId="10" fillId="0" borderId="24" xfId="46" applyFont="1" applyFill="1" applyBorder="1" applyAlignment="1">
      <alignment horizontal="right" vertical="center" wrapText="1"/>
    </xf>
    <xf numFmtId="0" fontId="10" fillId="0" borderId="24" xfId="46" applyNumberFormat="1" applyFont="1" applyFill="1" applyBorder="1" applyAlignment="1">
      <alignment horizontal="right" vertical="center" wrapText="1" shrinkToFit="1"/>
    </xf>
    <xf numFmtId="41" fontId="10" fillId="0" borderId="24" xfId="46" applyFont="1" applyFill="1" applyBorder="1" applyAlignment="1">
      <alignment horizontal="center" vertical="center" wrapText="1"/>
    </xf>
    <xf numFmtId="177" fontId="10" fillId="0" borderId="24" xfId="36" applyNumberFormat="1" applyFont="1" applyFill="1" applyBorder="1" applyAlignment="1">
      <alignment vertical="center" wrapText="1" shrinkToFit="1"/>
    </xf>
    <xf numFmtId="188" fontId="10" fillId="0" borderId="24" xfId="202" applyNumberFormat="1" applyFont="1" applyFill="1" applyBorder="1" applyAlignment="1">
      <alignment horizontal="right" vertical="center" wrapText="1" shrinkToFit="1"/>
    </xf>
    <xf numFmtId="41" fontId="10" fillId="0" borderId="24" xfId="202" applyFont="1" applyFill="1" applyBorder="1" applyAlignment="1">
      <alignment horizontal="right" vertical="center" wrapText="1"/>
    </xf>
    <xf numFmtId="43" fontId="10" fillId="0" borderId="24" xfId="202" quotePrefix="1" applyNumberFormat="1" applyFont="1" applyFill="1" applyBorder="1" applyAlignment="1">
      <alignment horizontal="right" vertical="center" wrapText="1"/>
    </xf>
    <xf numFmtId="188" fontId="10" fillId="0" borderId="24" xfId="202" quotePrefix="1" applyNumberFormat="1" applyFont="1" applyFill="1" applyBorder="1" applyAlignment="1">
      <alignment horizontal="right" vertical="center" wrapText="1"/>
    </xf>
    <xf numFmtId="0" fontId="10" fillId="0" borderId="24" xfId="202" applyNumberFormat="1" applyFont="1" applyFill="1" applyBorder="1" applyAlignment="1">
      <alignment horizontal="right" vertical="center" wrapText="1" shrinkToFit="1"/>
    </xf>
    <xf numFmtId="41" fontId="10" fillId="0" borderId="24" xfId="202" applyFont="1" applyFill="1" applyBorder="1" applyAlignment="1">
      <alignment horizontal="center" vertical="center" wrapText="1"/>
    </xf>
    <xf numFmtId="0" fontId="10" fillId="0" borderId="24" xfId="203" applyNumberFormat="1" applyFont="1" applyFill="1" applyBorder="1" applyAlignment="1">
      <alignment horizontal="right" vertical="center" wrapText="1" shrinkToFit="1"/>
    </xf>
    <xf numFmtId="41" fontId="10" fillId="0" borderId="24" xfId="203" quotePrefix="1" applyFont="1" applyFill="1" applyBorder="1" applyAlignment="1">
      <alignment horizontal="right" vertical="center" wrapText="1"/>
    </xf>
    <xf numFmtId="0" fontId="10" fillId="0" borderId="24" xfId="203" applyNumberFormat="1" applyFont="1" applyFill="1" applyBorder="1" applyAlignment="1">
      <alignment horizontal="right" vertical="center" wrapText="1"/>
    </xf>
    <xf numFmtId="41" fontId="10" fillId="0" borderId="24" xfId="203" applyFont="1" applyFill="1" applyBorder="1" applyAlignment="1">
      <alignment horizontal="right" vertical="center" wrapText="1"/>
    </xf>
    <xf numFmtId="41" fontId="10" fillId="0" borderId="24" xfId="203" applyFont="1" applyFill="1" applyBorder="1" applyAlignment="1">
      <alignment horizontal="center" vertical="center" wrapText="1"/>
    </xf>
    <xf numFmtId="0" fontId="10" fillId="0" borderId="24" xfId="36" applyFont="1" applyFill="1" applyBorder="1" applyAlignment="1">
      <alignment horizontal="center" vertical="center"/>
    </xf>
    <xf numFmtId="0" fontId="10" fillId="0" borderId="24" xfId="36" applyFont="1" applyFill="1" applyBorder="1" applyAlignment="1">
      <alignment horizontal="right" vertical="center"/>
    </xf>
    <xf numFmtId="0" fontId="10" fillId="0" borderId="24" xfId="36" quotePrefix="1" applyFont="1" applyFill="1" applyBorder="1" applyAlignment="1">
      <alignment horizontal="right" vertical="center"/>
    </xf>
    <xf numFmtId="0" fontId="10" fillId="0" borderId="24" xfId="202" quotePrefix="1" applyNumberFormat="1" applyFont="1" applyFill="1" applyBorder="1" applyAlignment="1">
      <alignment horizontal="right" vertical="center" wrapText="1" shrinkToFit="1"/>
    </xf>
    <xf numFmtId="0" fontId="10" fillId="0" borderId="24" xfId="36" applyFont="1" applyFill="1" applyBorder="1" applyAlignment="1">
      <alignment horizontal="left" vertical="center" wrapText="1"/>
    </xf>
    <xf numFmtId="41" fontId="10" fillId="0" borderId="24" xfId="41" applyFont="1" applyFill="1" applyBorder="1" applyAlignment="1">
      <alignment horizontal="center" vertical="center" wrapText="1"/>
    </xf>
    <xf numFmtId="41" fontId="10" fillId="0" borderId="24" xfId="202" applyFont="1" applyFill="1" applyBorder="1" applyAlignment="1">
      <alignment horizontal="right" vertical="center" wrapText="1" shrinkToFit="1"/>
    </xf>
    <xf numFmtId="3" fontId="10" fillId="0" borderId="24" xfId="36" applyNumberFormat="1" applyFont="1" applyFill="1" applyBorder="1" applyAlignment="1">
      <alignment horizontal="right" vertical="center"/>
    </xf>
    <xf numFmtId="41" fontId="10" fillId="0" borderId="24" xfId="204" applyFont="1" applyFill="1" applyBorder="1" applyAlignment="1">
      <alignment horizontal="right" vertical="center"/>
    </xf>
    <xf numFmtId="0" fontId="10" fillId="0" borderId="24" xfId="36" quotePrefix="1" applyFont="1" applyFill="1" applyBorder="1" applyAlignment="1">
      <alignment horizontal="right" vertical="center" wrapText="1"/>
    </xf>
    <xf numFmtId="184" fontId="10" fillId="0" borderId="24" xfId="9" applyNumberFormat="1" applyFont="1" applyFill="1" applyBorder="1" applyAlignment="1">
      <alignment horizontal="right" vertical="center" wrapText="1" shrinkToFit="1"/>
    </xf>
    <xf numFmtId="192" fontId="10" fillId="0" borderId="24" xfId="9" applyNumberFormat="1" applyFont="1" applyFill="1" applyBorder="1" applyAlignment="1">
      <alignment horizontal="right" vertical="center" wrapText="1" shrinkToFit="1"/>
    </xf>
    <xf numFmtId="187" fontId="10" fillId="0" borderId="24" xfId="9" applyNumberFormat="1" applyFont="1" applyFill="1" applyBorder="1" applyAlignment="1">
      <alignment horizontal="right" vertical="center" wrapText="1" shrinkToFit="1"/>
    </xf>
    <xf numFmtId="184" fontId="10" fillId="0" borderId="24" xfId="36" applyNumberFormat="1" applyFont="1" applyFill="1" applyBorder="1" applyAlignment="1">
      <alignment horizontal="right" vertical="center" wrapText="1" shrinkToFit="1"/>
    </xf>
    <xf numFmtId="0" fontId="10" fillId="0" borderId="23" xfId="36" applyFont="1" applyFill="1" applyBorder="1" applyAlignment="1">
      <alignment horizontal="right" vertical="center" wrapText="1" shrinkToFit="1"/>
    </xf>
    <xf numFmtId="2" fontId="10" fillId="0" borderId="24" xfId="36" quotePrefix="1" applyNumberFormat="1" applyFont="1" applyFill="1" applyBorder="1" applyAlignment="1">
      <alignment horizontal="right" vertical="center"/>
    </xf>
    <xf numFmtId="193" fontId="10" fillId="0" borderId="24" xfId="36" applyNumberFormat="1" applyFont="1" applyFill="1" applyBorder="1" applyAlignment="1">
      <alignment horizontal="right" vertical="center"/>
    </xf>
    <xf numFmtId="0" fontId="10" fillId="0" borderId="25" xfId="36" applyNumberFormat="1" applyFont="1" applyFill="1" applyBorder="1" applyAlignment="1">
      <alignment horizontal="center" vertical="center" wrapText="1" shrinkToFit="1"/>
    </xf>
    <xf numFmtId="0" fontId="10" fillId="0" borderId="25" xfId="36" applyFont="1" applyFill="1" applyBorder="1" applyAlignment="1">
      <alignment horizontal="left" vertical="center" wrapText="1" shrinkToFit="1"/>
    </xf>
    <xf numFmtId="0" fontId="10" fillId="0" borderId="25" xfId="36" applyFont="1" applyFill="1" applyBorder="1" applyAlignment="1">
      <alignment horizontal="center" vertical="center" wrapText="1" shrinkToFit="1"/>
    </xf>
    <xf numFmtId="177" fontId="10" fillId="0" borderId="25" xfId="36" applyNumberFormat="1" applyFont="1" applyFill="1" applyBorder="1" applyAlignment="1">
      <alignment horizontal="left" vertical="center" wrapText="1" shrinkToFit="1"/>
    </xf>
    <xf numFmtId="0" fontId="10" fillId="0" borderId="25" xfId="36" applyFont="1" applyFill="1" applyBorder="1" applyAlignment="1">
      <alignment horizontal="center" vertical="center" wrapText="1"/>
    </xf>
    <xf numFmtId="0" fontId="10" fillId="0" borderId="25" xfId="36" quotePrefix="1" applyFont="1" applyFill="1" applyBorder="1" applyAlignment="1">
      <alignment horizontal="right" vertical="center" wrapText="1" shrinkToFit="1"/>
    </xf>
    <xf numFmtId="0" fontId="10" fillId="0" borderId="25" xfId="36" applyFont="1" applyFill="1" applyBorder="1" applyAlignment="1">
      <alignment horizontal="right" vertical="center" wrapText="1" shrinkToFit="1"/>
    </xf>
    <xf numFmtId="0" fontId="10" fillId="0" borderId="25" xfId="36" applyFont="1" applyFill="1" applyBorder="1" applyAlignment="1">
      <alignment horizontal="right" vertical="center"/>
    </xf>
    <xf numFmtId="0" fontId="10" fillId="0" borderId="25" xfId="36" applyNumberFormat="1" applyFont="1" applyFill="1" applyBorder="1" applyAlignment="1">
      <alignment horizontal="right" vertical="center"/>
    </xf>
    <xf numFmtId="0" fontId="10" fillId="0" borderId="25" xfId="36" applyNumberFormat="1" applyFont="1" applyFill="1" applyBorder="1" applyAlignment="1">
      <alignment horizontal="center" vertical="center" wrapText="1"/>
    </xf>
    <xf numFmtId="0" fontId="10" fillId="0" borderId="24" xfId="201" applyFont="1" applyFill="1" applyBorder="1" applyAlignment="1">
      <alignment horizontal="right" vertical="center"/>
    </xf>
    <xf numFmtId="0" fontId="10" fillId="0" borderId="20" xfId="36" applyFont="1" applyFill="1" applyBorder="1" applyAlignment="1">
      <alignment horizontal="center" vertical="center" wrapText="1" shrinkToFit="1"/>
    </xf>
    <xf numFmtId="0" fontId="10" fillId="0" borderId="20" xfId="36" applyFont="1" applyFill="1" applyBorder="1" applyAlignment="1">
      <alignment horizontal="left" vertical="center" wrapText="1" shrinkToFit="1"/>
    </xf>
    <xf numFmtId="177" fontId="10" fillId="0" borderId="20" xfId="36" applyNumberFormat="1" applyFont="1" applyFill="1" applyBorder="1" applyAlignment="1">
      <alignment horizontal="left" vertical="center" wrapText="1" shrinkToFit="1"/>
    </xf>
    <xf numFmtId="0" fontId="10" fillId="0" borderId="20" xfId="36" quotePrefix="1" applyFont="1" applyFill="1" applyBorder="1" applyAlignment="1">
      <alignment horizontal="right" vertical="center" wrapText="1" shrinkToFit="1"/>
    </xf>
    <xf numFmtId="0" fontId="10" fillId="0" borderId="20" xfId="36" applyFont="1" applyFill="1" applyBorder="1" applyAlignment="1">
      <alignment horizontal="right" vertical="center" wrapText="1" shrinkToFit="1"/>
    </xf>
    <xf numFmtId="0" fontId="10" fillId="0" borderId="20" xfId="36" applyFont="1" applyFill="1" applyBorder="1" applyAlignment="1">
      <alignment horizontal="right" vertical="center"/>
    </xf>
    <xf numFmtId="0" fontId="10" fillId="0" borderId="20" xfId="36" quotePrefix="1" applyFont="1" applyFill="1" applyBorder="1" applyAlignment="1">
      <alignment horizontal="right" vertical="center"/>
    </xf>
    <xf numFmtId="0" fontId="10" fillId="0" borderId="20" xfId="36" applyFont="1" applyFill="1" applyBorder="1" applyAlignment="1">
      <alignment horizontal="center" vertical="center" wrapText="1"/>
    </xf>
    <xf numFmtId="0" fontId="10" fillId="0" borderId="24" xfId="36" applyFont="1" applyFill="1" applyBorder="1" applyAlignment="1">
      <alignment horizontal="left" vertical="center"/>
    </xf>
    <xf numFmtId="41" fontId="10" fillId="0" borderId="24" xfId="207" applyFont="1" applyFill="1" applyBorder="1" applyAlignment="1">
      <alignment horizontal="right" vertical="center" wrapText="1" shrinkToFit="1"/>
    </xf>
    <xf numFmtId="41" fontId="10" fillId="0" borderId="24" xfId="207" applyFont="1" applyFill="1" applyBorder="1" applyAlignment="1">
      <alignment horizontal="right" vertical="center" wrapText="1"/>
    </xf>
    <xf numFmtId="41" fontId="10" fillId="0" borderId="24" xfId="207" applyFont="1" applyFill="1" applyBorder="1" applyAlignment="1">
      <alignment horizontal="center" vertical="center" wrapText="1"/>
    </xf>
    <xf numFmtId="41" fontId="10" fillId="0" borderId="24" xfId="208" applyFont="1" applyFill="1" applyBorder="1" applyAlignment="1">
      <alignment horizontal="center" vertical="center" wrapText="1"/>
    </xf>
    <xf numFmtId="4" fontId="10" fillId="0" borderId="24" xfId="36" applyNumberFormat="1" applyFont="1" applyFill="1" applyBorder="1" applyAlignment="1">
      <alignment horizontal="center" vertical="center" wrapText="1"/>
    </xf>
    <xf numFmtId="187" fontId="10" fillId="0" borderId="24" xfId="209" applyNumberFormat="1" applyFont="1" applyFill="1" applyBorder="1" applyAlignment="1">
      <alignment horizontal="right" vertical="center" wrapText="1"/>
    </xf>
    <xf numFmtId="187" fontId="10" fillId="0" borderId="24" xfId="209" quotePrefix="1" applyNumberFormat="1" applyFont="1" applyFill="1" applyBorder="1" applyAlignment="1">
      <alignment horizontal="right" vertical="center" wrapText="1"/>
    </xf>
    <xf numFmtId="41" fontId="10" fillId="0" borderId="24" xfId="210" applyFont="1" applyFill="1" applyBorder="1" applyAlignment="1">
      <alignment horizontal="right" vertical="center"/>
    </xf>
    <xf numFmtId="41" fontId="10" fillId="0" borderId="24" xfId="210" quotePrefix="1" applyFont="1" applyFill="1" applyBorder="1" applyAlignment="1">
      <alignment horizontal="right" vertical="center"/>
    </xf>
    <xf numFmtId="41" fontId="10" fillId="0" borderId="24" xfId="211" applyFont="1" applyFill="1" applyBorder="1" applyAlignment="1">
      <alignment horizontal="right" vertical="center" wrapText="1"/>
    </xf>
    <xf numFmtId="49" fontId="10" fillId="0" borderId="24" xfId="36" applyNumberFormat="1" applyFont="1" applyFill="1" applyBorder="1" applyAlignment="1">
      <alignment horizontal="center" vertical="center" wrapText="1" shrinkToFit="1"/>
    </xf>
    <xf numFmtId="41" fontId="10" fillId="0" borderId="24" xfId="212" applyFont="1" applyFill="1" applyBorder="1" applyAlignment="1">
      <alignment horizontal="right" vertical="center" wrapText="1" shrinkToFit="1"/>
    </xf>
    <xf numFmtId="41" fontId="10" fillId="0" borderId="24" xfId="212" applyFont="1" applyFill="1" applyBorder="1" applyAlignment="1">
      <alignment horizontal="right" vertical="center" wrapText="1"/>
    </xf>
    <xf numFmtId="41" fontId="10" fillId="0" borderId="24" xfId="212" quotePrefix="1" applyFont="1" applyFill="1" applyBorder="1" applyAlignment="1">
      <alignment horizontal="right" vertical="center" wrapText="1"/>
    </xf>
    <xf numFmtId="0" fontId="10" fillId="0" borderId="24" xfId="212" quotePrefix="1" applyNumberFormat="1" applyFont="1" applyFill="1" applyBorder="1" applyAlignment="1">
      <alignment horizontal="right" vertical="center" wrapText="1" shrinkToFit="1"/>
    </xf>
    <xf numFmtId="0" fontId="10" fillId="0" borderId="24" xfId="212" applyNumberFormat="1" applyFont="1" applyFill="1" applyBorder="1" applyAlignment="1">
      <alignment horizontal="right" vertical="center" wrapText="1" shrinkToFit="1"/>
    </xf>
    <xf numFmtId="41" fontId="10" fillId="0" borderId="24" xfId="212" applyFont="1" applyFill="1" applyBorder="1" applyAlignment="1">
      <alignment horizontal="center" vertical="center" wrapText="1"/>
    </xf>
    <xf numFmtId="41" fontId="10" fillId="0" borderId="24" xfId="213" quotePrefix="1" applyFont="1" applyFill="1" applyBorder="1" applyAlignment="1">
      <alignment horizontal="right" vertical="center"/>
    </xf>
    <xf numFmtId="41" fontId="10" fillId="0" borderId="24" xfId="213" applyFont="1" applyFill="1" applyBorder="1" applyAlignment="1">
      <alignment horizontal="right" vertical="center"/>
    </xf>
    <xf numFmtId="41" fontId="10" fillId="0" borderId="24" xfId="36" applyNumberFormat="1" applyFont="1" applyFill="1" applyBorder="1" applyAlignment="1">
      <alignment horizontal="right" vertical="center"/>
    </xf>
    <xf numFmtId="0" fontId="10" fillId="0" borderId="24" xfId="36" applyNumberFormat="1" applyFont="1" applyFill="1" applyBorder="1" applyAlignment="1">
      <alignment horizontal="right" vertical="center"/>
    </xf>
    <xf numFmtId="0" fontId="10" fillId="0" borderId="24" xfId="36" applyNumberFormat="1" applyFont="1" applyFill="1" applyBorder="1" applyAlignment="1">
      <alignment horizontal="left" vertical="center" wrapText="1" shrinkToFit="1"/>
    </xf>
    <xf numFmtId="0" fontId="10" fillId="0" borderId="24" xfId="36" applyNumberFormat="1" applyFont="1" applyFill="1" applyBorder="1" applyAlignment="1">
      <alignment horizontal="center" vertical="center" wrapText="1" shrinkToFit="1"/>
    </xf>
    <xf numFmtId="41" fontId="10" fillId="0" borderId="24" xfId="214" applyFont="1" applyFill="1" applyBorder="1" applyAlignment="1">
      <alignment horizontal="right" vertical="center" wrapText="1" shrinkToFit="1"/>
    </xf>
    <xf numFmtId="41" fontId="10" fillId="0" borderId="24" xfId="214" applyFont="1" applyFill="1" applyBorder="1" applyAlignment="1">
      <alignment horizontal="right" vertical="center" wrapText="1"/>
    </xf>
    <xf numFmtId="41" fontId="10" fillId="0" borderId="24" xfId="214" applyFont="1" applyFill="1" applyBorder="1" applyAlignment="1">
      <alignment horizontal="center" vertical="center" wrapText="1"/>
    </xf>
    <xf numFmtId="0" fontId="10" fillId="0" borderId="24" xfId="36" applyNumberFormat="1" applyFont="1" applyFill="1" applyBorder="1" applyAlignment="1">
      <alignment horizontal="center" vertical="center"/>
    </xf>
    <xf numFmtId="0" fontId="10" fillId="0" borderId="24" xfId="36" applyNumberFormat="1" applyFont="1" applyFill="1" applyBorder="1" applyAlignment="1">
      <alignment vertical="center" wrapText="1"/>
    </xf>
    <xf numFmtId="0" fontId="10" fillId="0" borderId="24" xfId="36" applyNumberFormat="1" applyFont="1" applyFill="1" applyBorder="1">
      <alignment vertical="center"/>
    </xf>
    <xf numFmtId="0" fontId="10" fillId="0" borderId="24" xfId="36" applyNumberFormat="1" applyFont="1" applyFill="1" applyBorder="1" applyAlignment="1">
      <alignment horizontal="right" vertical="center" wrapText="1" shrinkToFit="1"/>
    </xf>
    <xf numFmtId="41" fontId="10" fillId="0" borderId="24" xfId="215" applyFont="1" applyFill="1" applyBorder="1" applyAlignment="1">
      <alignment horizontal="right" vertical="center" wrapText="1"/>
    </xf>
    <xf numFmtId="49" fontId="10" fillId="0" borderId="24" xfId="36" applyNumberFormat="1" applyFont="1" applyFill="1" applyBorder="1" applyAlignment="1">
      <alignment horizontal="left" vertical="center" wrapText="1" shrinkToFit="1"/>
    </xf>
    <xf numFmtId="187" fontId="10" fillId="0" borderId="24" xfId="216" applyNumberFormat="1" applyFont="1" applyFill="1" applyBorder="1" applyAlignment="1">
      <alignment horizontal="right" vertical="center"/>
    </xf>
    <xf numFmtId="0" fontId="10" fillId="0" borderId="24" xfId="216" applyNumberFormat="1" applyFont="1" applyFill="1" applyBorder="1" applyAlignment="1">
      <alignment horizontal="right" vertical="center"/>
    </xf>
    <xf numFmtId="187" fontId="10" fillId="0" borderId="24" xfId="36" quotePrefix="1" applyNumberFormat="1" applyFont="1" applyFill="1" applyBorder="1" applyAlignment="1">
      <alignment horizontal="right" vertical="center"/>
    </xf>
    <xf numFmtId="187" fontId="10" fillId="0" borderId="24" xfId="36" applyNumberFormat="1" applyFont="1" applyFill="1" applyBorder="1" applyAlignment="1">
      <alignment horizontal="right" vertical="center"/>
    </xf>
    <xf numFmtId="41" fontId="10" fillId="0" borderId="24" xfId="217" applyFont="1" applyFill="1" applyBorder="1" applyAlignment="1">
      <alignment horizontal="center" vertical="center" wrapText="1"/>
    </xf>
    <xf numFmtId="0" fontId="10" fillId="0" borderId="24" xfId="36" applyFont="1" applyFill="1" applyBorder="1" applyAlignment="1">
      <alignment horizontal="left" vertical="center" wrapText="1" indent="1"/>
    </xf>
    <xf numFmtId="194" fontId="10" fillId="0" borderId="24" xfId="37" applyNumberFormat="1" applyFont="1" applyFill="1" applyBorder="1" applyAlignment="1">
      <alignment horizontal="right" vertical="center" wrapText="1" shrinkToFit="1"/>
    </xf>
    <xf numFmtId="194" fontId="10" fillId="0" borderId="24" xfId="37" quotePrefix="1" applyNumberFormat="1" applyFont="1" applyFill="1" applyBorder="1" applyAlignment="1">
      <alignment horizontal="right" vertical="center" wrapText="1"/>
    </xf>
    <xf numFmtId="41" fontId="10" fillId="0" borderId="24" xfId="218" applyFont="1" applyFill="1" applyBorder="1" applyAlignment="1">
      <alignment horizontal="right" vertical="center" wrapText="1" shrinkToFit="1"/>
    </xf>
    <xf numFmtId="177" fontId="10" fillId="0" borderId="24" xfId="218" applyNumberFormat="1" applyFont="1" applyFill="1" applyBorder="1" applyAlignment="1">
      <alignment horizontal="right" vertical="center" wrapText="1" shrinkToFit="1"/>
    </xf>
    <xf numFmtId="41" fontId="10" fillId="0" borderId="24" xfId="218" applyFont="1" applyFill="1" applyBorder="1" applyAlignment="1">
      <alignment horizontal="center" vertical="center" wrapText="1"/>
    </xf>
    <xf numFmtId="41" fontId="10" fillId="0" borderId="25" xfId="219" applyFont="1" applyFill="1" applyBorder="1" applyAlignment="1">
      <alignment horizontal="right" vertical="center" wrapText="1" shrinkToFit="1"/>
    </xf>
    <xf numFmtId="0" fontId="10" fillId="0" borderId="25" xfId="219" applyNumberFormat="1" applyFont="1" applyFill="1" applyBorder="1" applyAlignment="1">
      <alignment horizontal="right" vertical="center" wrapText="1"/>
    </xf>
    <xf numFmtId="41" fontId="10" fillId="0" borderId="25" xfId="219" applyFont="1" applyFill="1" applyBorder="1" applyAlignment="1">
      <alignment horizontal="right" vertical="center" wrapText="1"/>
    </xf>
    <xf numFmtId="41" fontId="10" fillId="0" borderId="25" xfId="219" applyFont="1" applyFill="1" applyBorder="1" applyAlignment="1">
      <alignment horizontal="center" vertical="center" wrapText="1"/>
    </xf>
    <xf numFmtId="0" fontId="10" fillId="0" borderId="20" xfId="36" applyFont="1" applyFill="1" applyBorder="1" applyAlignment="1">
      <alignment horizontal="left" vertical="center" wrapText="1"/>
    </xf>
    <xf numFmtId="0" fontId="10" fillId="0" borderId="20" xfId="36" applyNumberFormat="1" applyFont="1" applyFill="1" applyBorder="1" applyAlignment="1">
      <alignment horizontal="right" vertical="center"/>
    </xf>
    <xf numFmtId="13" fontId="10" fillId="0" borderId="24" xfId="220" applyNumberFormat="1" applyFont="1" applyFill="1" applyBorder="1" applyAlignment="1">
      <alignment horizontal="center" vertical="center" wrapText="1"/>
    </xf>
    <xf numFmtId="187" fontId="10" fillId="0" borderId="24" xfId="221" applyNumberFormat="1" applyFont="1" applyFill="1" applyBorder="1" applyAlignment="1">
      <alignment horizontal="right" vertical="center" wrapText="1" shrinkToFit="1"/>
    </xf>
    <xf numFmtId="0" fontId="10" fillId="0" borderId="24" xfId="221" applyNumberFormat="1" applyFont="1" applyFill="1" applyBorder="1" applyAlignment="1">
      <alignment horizontal="right" vertical="center" wrapText="1"/>
    </xf>
    <xf numFmtId="41" fontId="10" fillId="0" borderId="24" xfId="221" applyFont="1" applyFill="1" applyBorder="1" applyAlignment="1">
      <alignment horizontal="right" vertical="center" wrapText="1"/>
    </xf>
    <xf numFmtId="41" fontId="10" fillId="0" borderId="24" xfId="221" quotePrefix="1" applyFont="1" applyFill="1" applyBorder="1" applyAlignment="1">
      <alignment horizontal="right" vertical="center" wrapText="1"/>
    </xf>
    <xf numFmtId="187" fontId="10" fillId="0" borderId="24" xfId="221" applyNumberFormat="1" applyFont="1" applyFill="1" applyBorder="1" applyAlignment="1">
      <alignment horizontal="right" vertical="center" wrapText="1"/>
    </xf>
    <xf numFmtId="41" fontId="10" fillId="0" borderId="24" xfId="221" applyFont="1" applyFill="1" applyBorder="1" applyAlignment="1">
      <alignment horizontal="right" vertical="center" wrapText="1" shrinkToFit="1"/>
    </xf>
    <xf numFmtId="41" fontId="10" fillId="0" borderId="24" xfId="221" quotePrefix="1" applyFont="1" applyFill="1" applyBorder="1" applyAlignment="1">
      <alignment horizontal="right" vertical="center" wrapText="1" shrinkToFit="1"/>
    </xf>
    <xf numFmtId="41" fontId="10" fillId="0" borderId="24" xfId="221" applyFont="1" applyFill="1" applyBorder="1" applyAlignment="1">
      <alignment horizontal="center" vertical="center" wrapText="1"/>
    </xf>
    <xf numFmtId="0" fontId="10" fillId="0" borderId="24" xfId="36" quotePrefix="1" applyNumberFormat="1" applyFont="1" applyFill="1" applyBorder="1" applyAlignment="1">
      <alignment horizontal="right" vertical="center"/>
    </xf>
    <xf numFmtId="43" fontId="10" fillId="0" borderId="24" xfId="222" applyNumberFormat="1" applyFont="1" applyFill="1" applyBorder="1" applyAlignment="1">
      <alignment horizontal="right" vertical="center" wrapText="1" shrinkToFit="1"/>
    </xf>
    <xf numFmtId="0" fontId="10" fillId="0" borderId="24" xfId="222" applyNumberFormat="1" applyFont="1" applyFill="1" applyBorder="1" applyAlignment="1">
      <alignment horizontal="right" vertical="center" wrapText="1"/>
    </xf>
    <xf numFmtId="43" fontId="10" fillId="0" borderId="24" xfId="222" applyNumberFormat="1" applyFont="1" applyFill="1" applyBorder="1" applyAlignment="1">
      <alignment horizontal="right" vertical="center" wrapText="1"/>
    </xf>
    <xf numFmtId="188" fontId="10" fillId="0" borderId="24" xfId="222" applyNumberFormat="1" applyFont="1" applyFill="1" applyBorder="1" applyAlignment="1">
      <alignment horizontal="right" vertical="center" wrapText="1"/>
    </xf>
    <xf numFmtId="41" fontId="10" fillId="0" borderId="24" xfId="222" applyFont="1" applyFill="1" applyBorder="1" applyAlignment="1">
      <alignment horizontal="right" vertical="center" wrapText="1" shrinkToFit="1"/>
    </xf>
    <xf numFmtId="41" fontId="10" fillId="0" borderId="24" xfId="222" quotePrefix="1" applyFont="1" applyFill="1" applyBorder="1" applyAlignment="1">
      <alignment horizontal="right" vertical="center" wrapText="1" shrinkToFit="1"/>
    </xf>
    <xf numFmtId="41" fontId="10" fillId="0" borderId="24" xfId="222" applyFont="1" applyFill="1" applyBorder="1" applyAlignment="1">
      <alignment horizontal="center" vertical="center" wrapText="1"/>
    </xf>
    <xf numFmtId="41" fontId="10" fillId="0" borderId="20" xfId="37" applyFont="1" applyFill="1" applyBorder="1" applyAlignment="1">
      <alignment horizontal="right" vertical="center" wrapText="1" shrinkToFit="1"/>
    </xf>
    <xf numFmtId="0" fontId="10" fillId="0" borderId="20" xfId="37" applyNumberFormat="1" applyFont="1" applyFill="1" applyBorder="1" applyAlignment="1">
      <alignment horizontal="right" vertical="center" wrapText="1"/>
    </xf>
    <xf numFmtId="41" fontId="10" fillId="0" borderId="20" xfId="37" applyFont="1" applyFill="1" applyBorder="1" applyAlignment="1">
      <alignment horizontal="right" vertical="center" wrapText="1"/>
    </xf>
    <xf numFmtId="41" fontId="10" fillId="0" borderId="20" xfId="37" applyFont="1" applyFill="1" applyBorder="1" applyAlignment="1">
      <alignment horizontal="center" vertical="center" wrapText="1"/>
    </xf>
    <xf numFmtId="4" fontId="10" fillId="0" borderId="24" xfId="36" applyNumberFormat="1" applyFont="1" applyFill="1" applyBorder="1" applyAlignment="1">
      <alignment horizontal="right" vertical="center"/>
    </xf>
    <xf numFmtId="4" fontId="10" fillId="0" borderId="24" xfId="36" quotePrefix="1" applyNumberFormat="1" applyFont="1" applyFill="1" applyBorder="1" applyAlignment="1">
      <alignment horizontal="right" vertical="center"/>
    </xf>
    <xf numFmtId="2" fontId="10" fillId="0" borderId="24" xfId="36" applyNumberFormat="1" applyFont="1" applyFill="1" applyBorder="1" applyAlignment="1">
      <alignment horizontal="right" vertical="center"/>
    </xf>
    <xf numFmtId="49" fontId="10" fillId="0" borderId="24" xfId="9" applyNumberFormat="1" applyFont="1" applyFill="1" applyBorder="1" applyAlignment="1">
      <alignment horizontal="right" vertical="center" wrapText="1" shrinkToFit="1"/>
    </xf>
    <xf numFmtId="49" fontId="10" fillId="0" borderId="24" xfId="37" quotePrefix="1" applyNumberFormat="1" applyFont="1" applyFill="1" applyBorder="1" applyAlignment="1">
      <alignment horizontal="right" vertical="center" wrapText="1"/>
    </xf>
    <xf numFmtId="0" fontId="10" fillId="0" borderId="24" xfId="37" quotePrefix="1" applyNumberFormat="1" applyFont="1" applyFill="1" applyBorder="1" applyAlignment="1">
      <alignment horizontal="right" vertical="center" wrapText="1"/>
    </xf>
    <xf numFmtId="41" fontId="10" fillId="0" borderId="24" xfId="37" quotePrefix="1" applyFont="1" applyFill="1" applyBorder="1" applyAlignment="1">
      <alignment horizontal="right" vertical="center" wrapText="1" shrinkToFit="1"/>
    </xf>
    <xf numFmtId="49" fontId="10" fillId="0" borderId="24" xfId="223" applyNumberFormat="1" applyFont="1" applyFill="1" applyBorder="1" applyAlignment="1">
      <alignment horizontal="right" vertical="center" wrapText="1" shrinkToFit="1"/>
    </xf>
    <xf numFmtId="41" fontId="10" fillId="0" borderId="24" xfId="223" applyFont="1" applyFill="1" applyBorder="1" applyAlignment="1">
      <alignment horizontal="right" vertical="center" wrapText="1"/>
    </xf>
    <xf numFmtId="49" fontId="10" fillId="0" borderId="24" xfId="223" applyNumberFormat="1" applyFont="1" applyFill="1" applyBorder="1" applyAlignment="1">
      <alignment horizontal="right" vertical="center" wrapText="1"/>
    </xf>
    <xf numFmtId="41" fontId="10" fillId="0" borderId="24" xfId="223" applyFont="1" applyFill="1" applyBorder="1" applyAlignment="1">
      <alignment horizontal="right" vertical="center" wrapText="1" shrinkToFit="1"/>
    </xf>
    <xf numFmtId="41" fontId="10" fillId="0" borderId="24" xfId="223" applyFont="1" applyFill="1" applyBorder="1" applyAlignment="1">
      <alignment horizontal="center" vertical="center" wrapText="1"/>
    </xf>
    <xf numFmtId="0" fontId="10" fillId="0" borderId="26" xfId="36" applyFont="1" applyFill="1" applyBorder="1" applyAlignment="1">
      <alignment horizontal="center" vertical="center" wrapText="1" shrinkToFit="1"/>
    </xf>
    <xf numFmtId="188" fontId="10" fillId="0" borderId="24" xfId="36" applyNumberFormat="1" applyFont="1" applyFill="1" applyBorder="1" applyAlignment="1">
      <alignment horizontal="right" vertical="center" wrapText="1" shrinkToFit="1"/>
    </xf>
    <xf numFmtId="188" fontId="10" fillId="0" borderId="24" xfId="41" applyNumberFormat="1" applyFont="1" applyFill="1" applyBorder="1" applyAlignment="1">
      <alignment horizontal="right" vertical="center" wrapText="1" shrinkToFit="1"/>
    </xf>
    <xf numFmtId="188" fontId="10" fillId="0" borderId="24" xfId="41" applyNumberFormat="1" applyFont="1" applyFill="1" applyBorder="1" applyAlignment="1">
      <alignment horizontal="right" vertical="center" wrapText="1"/>
    </xf>
    <xf numFmtId="188" fontId="10" fillId="0" borderId="24" xfId="36" applyNumberFormat="1" applyFont="1" applyFill="1" applyBorder="1" applyAlignment="1">
      <alignment horizontal="right" vertical="center"/>
    </xf>
    <xf numFmtId="43" fontId="10" fillId="0" borderId="24" xfId="37" applyNumberFormat="1" applyFont="1" applyFill="1" applyBorder="1" applyAlignment="1">
      <alignment horizontal="right" vertical="center" wrapText="1" shrinkToFit="1"/>
    </xf>
    <xf numFmtId="177" fontId="10" fillId="0" borderId="24" xfId="37" applyNumberFormat="1" applyFont="1" applyFill="1" applyBorder="1" applyAlignment="1">
      <alignment horizontal="right" vertical="center" wrapText="1" shrinkToFit="1"/>
    </xf>
    <xf numFmtId="195" fontId="10" fillId="0" borderId="24" xfId="36" applyNumberFormat="1" applyFont="1" applyFill="1" applyBorder="1" applyAlignment="1">
      <alignment horizontal="center" vertical="center" wrapText="1" shrinkToFit="1"/>
    </xf>
    <xf numFmtId="195" fontId="10" fillId="0" borderId="24" xfId="36" applyNumberFormat="1" applyFont="1" applyFill="1" applyBorder="1" applyAlignment="1">
      <alignment horizontal="left" vertical="center" wrapText="1" shrinkToFit="1"/>
    </xf>
    <xf numFmtId="195" fontId="10" fillId="0" borderId="24" xfId="36" quotePrefix="1" applyNumberFormat="1" applyFont="1" applyFill="1" applyBorder="1" applyAlignment="1">
      <alignment horizontal="left" vertical="center" wrapText="1" shrinkToFit="1"/>
    </xf>
    <xf numFmtId="195" fontId="10" fillId="0" borderId="24" xfId="36" applyNumberFormat="1" applyFont="1" applyFill="1" applyBorder="1" applyAlignment="1">
      <alignment horizontal="center" vertical="center" wrapText="1"/>
    </xf>
    <xf numFmtId="49" fontId="10" fillId="0" borderId="24" xfId="36" applyNumberFormat="1" applyFont="1" applyFill="1" applyBorder="1" applyAlignment="1">
      <alignment horizontal="right" vertical="center" wrapText="1" shrinkToFit="1"/>
    </xf>
    <xf numFmtId="49" fontId="10" fillId="0" borderId="24" xfId="36" quotePrefix="1" applyNumberFormat="1" applyFont="1" applyFill="1" applyBorder="1" applyAlignment="1">
      <alignment horizontal="right" vertical="center" wrapText="1" shrinkToFit="1"/>
    </xf>
    <xf numFmtId="49" fontId="10" fillId="0" borderId="24" xfId="37" applyNumberFormat="1" applyFont="1" applyFill="1" applyBorder="1" applyAlignment="1">
      <alignment horizontal="right" vertical="center" wrapText="1" shrinkToFit="1"/>
    </xf>
    <xf numFmtId="49" fontId="10" fillId="0" borderId="24" xfId="37" applyNumberFormat="1" applyFont="1" applyFill="1" applyBorder="1" applyAlignment="1">
      <alignment horizontal="right" vertical="center" wrapText="1"/>
    </xf>
    <xf numFmtId="49" fontId="10" fillId="0" borderId="24" xfId="37" quotePrefix="1" applyNumberFormat="1" applyFont="1" applyFill="1" applyBorder="1" applyAlignment="1">
      <alignment horizontal="right" vertical="center" wrapText="1" shrinkToFit="1"/>
    </xf>
    <xf numFmtId="49" fontId="10" fillId="0" borderId="24" xfId="37" applyNumberFormat="1" applyFont="1" applyFill="1" applyBorder="1" applyAlignment="1">
      <alignment horizontal="center" vertical="center" wrapText="1"/>
    </xf>
    <xf numFmtId="3" fontId="10" fillId="0" borderId="24" xfId="36" quotePrefix="1" applyNumberFormat="1" applyFont="1" applyFill="1" applyBorder="1" applyAlignment="1">
      <alignment horizontal="right" vertical="center"/>
    </xf>
    <xf numFmtId="0" fontId="9" fillId="0" borderId="24" xfId="36" applyFont="1" applyFill="1" applyBorder="1" applyAlignment="1">
      <alignment horizontal="center" vertical="center" wrapText="1" shrinkToFit="1"/>
    </xf>
    <xf numFmtId="0" fontId="9" fillId="0" borderId="24" xfId="36" applyFont="1" applyFill="1" applyBorder="1" applyAlignment="1">
      <alignment horizontal="left" vertical="center" wrapText="1" shrinkToFit="1"/>
    </xf>
    <xf numFmtId="189" fontId="9" fillId="0" borderId="24" xfId="36" quotePrefix="1" applyNumberFormat="1" applyFont="1" applyFill="1" applyBorder="1" applyAlignment="1">
      <alignment horizontal="center" vertical="center" wrapText="1"/>
    </xf>
    <xf numFmtId="177" fontId="9" fillId="0" borderId="24" xfId="36" applyNumberFormat="1" applyFont="1" applyFill="1" applyBorder="1" applyAlignment="1">
      <alignment horizontal="left" vertical="center" wrapText="1" shrinkToFit="1"/>
    </xf>
    <xf numFmtId="0" fontId="9" fillId="0" borderId="24" xfId="36" quotePrefix="1" applyFont="1" applyFill="1" applyBorder="1" applyAlignment="1">
      <alignment horizontal="right" vertical="center" wrapText="1" shrinkToFit="1"/>
    </xf>
    <xf numFmtId="0" fontId="9" fillId="0" borderId="24" xfId="36" applyFont="1" applyFill="1" applyBorder="1" applyAlignment="1">
      <alignment horizontal="right" vertical="center" wrapText="1" shrinkToFit="1"/>
    </xf>
    <xf numFmtId="0" fontId="9" fillId="0" borderId="24" xfId="36" applyFont="1" applyFill="1" applyBorder="1" applyAlignment="1">
      <alignment horizontal="right" vertical="center"/>
    </xf>
    <xf numFmtId="0" fontId="9" fillId="0" borderId="24" xfId="36" quotePrefix="1" applyFont="1" applyFill="1" applyBorder="1" applyAlignment="1">
      <alignment horizontal="right" vertical="center"/>
    </xf>
    <xf numFmtId="0" fontId="9" fillId="0" borderId="24" xfId="36" applyFont="1" applyFill="1" applyBorder="1" applyAlignment="1">
      <alignment horizontal="right" vertical="center" wrapText="1"/>
    </xf>
    <xf numFmtId="41" fontId="9" fillId="0" borderId="24" xfId="37" applyFont="1" applyFill="1" applyBorder="1" applyAlignment="1">
      <alignment horizontal="right" vertical="center" wrapText="1" shrinkToFit="1"/>
    </xf>
    <xf numFmtId="0" fontId="9" fillId="0" borderId="24" xfId="36" applyFont="1" applyFill="1" applyBorder="1" applyAlignment="1">
      <alignment horizontal="center" vertical="center" wrapText="1"/>
    </xf>
    <xf numFmtId="49" fontId="10" fillId="0" borderId="24" xfId="36" applyNumberFormat="1" applyFont="1" applyFill="1" applyBorder="1" applyAlignment="1">
      <alignment horizontal="center" vertical="center" wrapText="1"/>
    </xf>
    <xf numFmtId="49" fontId="10" fillId="0" borderId="24" xfId="36" applyNumberFormat="1" applyFont="1" applyFill="1" applyBorder="1" applyAlignment="1">
      <alignment horizontal="left" vertical="center" wrapText="1"/>
    </xf>
    <xf numFmtId="188" fontId="9" fillId="0" borderId="24" xfId="36" applyNumberFormat="1" applyFont="1" applyFill="1" applyBorder="1" applyAlignment="1">
      <alignment horizontal="right" vertical="center" wrapText="1"/>
    </xf>
    <xf numFmtId="41" fontId="9" fillId="0" borderId="24" xfId="225" applyFont="1" applyFill="1" applyBorder="1" applyAlignment="1">
      <alignment horizontal="right" vertical="center" wrapText="1"/>
    </xf>
    <xf numFmtId="188" fontId="9" fillId="0" borderId="24" xfId="225" applyNumberFormat="1" applyFont="1" applyFill="1" applyBorder="1" applyAlignment="1">
      <alignment horizontal="right" vertical="center" wrapText="1"/>
    </xf>
    <xf numFmtId="41" fontId="9" fillId="0" borderId="24" xfId="225" applyFont="1" applyFill="1" applyBorder="1" applyAlignment="1">
      <alignment horizontal="right" vertical="center" wrapText="1" shrinkToFit="1"/>
    </xf>
    <xf numFmtId="41" fontId="9" fillId="0" borderId="24" xfId="225" applyFont="1" applyFill="1" applyBorder="1" applyAlignment="1">
      <alignment horizontal="center" vertical="center" wrapText="1"/>
    </xf>
    <xf numFmtId="0" fontId="10" fillId="0" borderId="21" xfId="36" applyFont="1" applyFill="1" applyBorder="1" applyAlignment="1">
      <alignment horizontal="center" vertical="center"/>
    </xf>
    <xf numFmtId="0" fontId="10" fillId="0" borderId="24" xfId="36" applyFont="1" applyFill="1" applyBorder="1" applyAlignment="1">
      <alignment horizontal="right" vertical="center" shrinkToFit="1"/>
    </xf>
    <xf numFmtId="0" fontId="10" fillId="0" borderId="24" xfId="36" quotePrefix="1" applyFont="1" applyFill="1" applyBorder="1" applyAlignment="1">
      <alignment horizontal="right" vertical="center" shrinkToFit="1"/>
    </xf>
    <xf numFmtId="0" fontId="10" fillId="0" borderId="21" xfId="36" applyFont="1" applyFill="1" applyBorder="1" applyAlignment="1">
      <alignment horizontal="center" vertical="center" wrapText="1" shrinkToFit="1"/>
    </xf>
    <xf numFmtId="0" fontId="10" fillId="0" borderId="25" xfId="36" applyFont="1" applyFill="1" applyBorder="1" applyAlignment="1">
      <alignment horizontal="left" vertical="center" wrapText="1"/>
    </xf>
    <xf numFmtId="49" fontId="10" fillId="0" borderId="25" xfId="37" applyNumberFormat="1" applyFont="1" applyFill="1" applyBorder="1" applyAlignment="1">
      <alignment horizontal="right" vertical="center" wrapText="1" shrinkToFit="1"/>
    </xf>
    <xf numFmtId="49" fontId="10" fillId="0" borderId="25" xfId="37" applyNumberFormat="1" applyFont="1" applyFill="1" applyBorder="1" applyAlignment="1">
      <alignment horizontal="right" vertical="center" wrapText="1"/>
    </xf>
    <xf numFmtId="41" fontId="10" fillId="0" borderId="25" xfId="37" applyFont="1" applyFill="1" applyBorder="1" applyAlignment="1">
      <alignment horizontal="right" vertical="center" wrapText="1" shrinkToFit="1"/>
    </xf>
    <xf numFmtId="41" fontId="10" fillId="0" borderId="25" xfId="37" applyFont="1" applyFill="1" applyBorder="1" applyAlignment="1">
      <alignment horizontal="center" vertical="center" wrapText="1"/>
    </xf>
    <xf numFmtId="41" fontId="10" fillId="0" borderId="24" xfId="226" applyFont="1" applyFill="1" applyBorder="1" applyAlignment="1">
      <alignment horizontal="right" vertical="center" wrapText="1" shrinkToFit="1"/>
    </xf>
    <xf numFmtId="41" fontId="10" fillId="0" borderId="24" xfId="227" applyFont="1" applyFill="1" applyBorder="1" applyAlignment="1">
      <alignment horizontal="right" vertical="center" wrapText="1" shrinkToFit="1"/>
    </xf>
    <xf numFmtId="41" fontId="10" fillId="0" borderId="24" xfId="227" applyFont="1" applyFill="1" applyBorder="1" applyAlignment="1">
      <alignment horizontal="right" vertical="center" wrapText="1"/>
    </xf>
    <xf numFmtId="0" fontId="10" fillId="0" borderId="24" xfId="227" applyNumberFormat="1" applyFont="1" applyFill="1" applyBorder="1" applyAlignment="1">
      <alignment horizontal="right" vertical="center" wrapText="1" shrinkToFit="1"/>
    </xf>
    <xf numFmtId="41" fontId="10" fillId="0" borderId="24" xfId="227" applyFont="1" applyFill="1" applyBorder="1" applyAlignment="1">
      <alignment horizontal="center" vertical="center" wrapText="1"/>
    </xf>
    <xf numFmtId="0" fontId="10" fillId="0" borderId="24" xfId="36" applyFont="1" applyBorder="1" applyAlignment="1">
      <alignment horizontal="left" vertical="center"/>
    </xf>
    <xf numFmtId="0" fontId="4" fillId="0" borderId="0" xfId="36" applyNumberFormat="1" applyFont="1" applyAlignment="1">
      <alignment horizontal="left" vertical="center"/>
    </xf>
    <xf numFmtId="0" fontId="10" fillId="0" borderId="0" xfId="36" applyFont="1" applyFill="1" applyAlignment="1">
      <alignment horizontal="center" vertical="center" wrapText="1"/>
    </xf>
    <xf numFmtId="0" fontId="10" fillId="0" borderId="0" xfId="23" applyFont="1" applyBorder="1" applyAlignment="1">
      <alignment horizontal="center" vertical="center" wrapText="1"/>
    </xf>
    <xf numFmtId="0" fontId="4" fillId="0" borderId="0" xfId="36" applyNumberFormat="1" applyFont="1" applyAlignment="1">
      <alignment vertical="center" wrapText="1"/>
    </xf>
    <xf numFmtId="0" fontId="6" fillId="0" borderId="0" xfId="5" applyNumberFormat="1" applyFont="1" applyFill="1" applyAlignment="1">
      <alignment vertical="center"/>
    </xf>
    <xf numFmtId="0" fontId="12" fillId="0" borderId="0" xfId="5" applyNumberFormat="1" applyFont="1" applyAlignment="1">
      <alignment vertical="center"/>
    </xf>
    <xf numFmtId="0" fontId="12" fillId="0" borderId="0" xfId="23" applyFont="1" applyAlignment="1">
      <alignment vertical="center"/>
    </xf>
    <xf numFmtId="0" fontId="10" fillId="8" borderId="1" xfId="1" quotePrefix="1" applyNumberFormat="1" applyFont="1" applyFill="1" applyBorder="1" applyAlignment="1">
      <alignment horizontal="right" vertical="center" wrapText="1"/>
    </xf>
    <xf numFmtId="0" fontId="10" fillId="8" borderId="1" xfId="1" applyNumberFormat="1" applyFont="1" applyFill="1" applyBorder="1" applyAlignment="1">
      <alignment horizontal="right" vertical="center" wrapText="1"/>
    </xf>
    <xf numFmtId="0" fontId="10" fillId="8" borderId="1" xfId="1" applyNumberFormat="1" applyFont="1" applyFill="1" applyBorder="1" applyAlignment="1">
      <alignment horizontal="right" vertical="center" wrapText="1" shrinkToFit="1"/>
    </xf>
    <xf numFmtId="0" fontId="8" fillId="2" borderId="1" xfId="5" applyNumberFormat="1" applyFont="1" applyFill="1" applyBorder="1" applyAlignment="1">
      <alignment horizontal="center" vertical="center"/>
    </xf>
    <xf numFmtId="41" fontId="8" fillId="2" borderId="2" xfId="6" applyNumberFormat="1" applyFont="1" applyFill="1" applyBorder="1" applyAlignment="1">
      <alignment horizontal="center" vertical="center"/>
    </xf>
    <xf numFmtId="41" fontId="8" fillId="2" borderId="3" xfId="6" applyNumberFormat="1" applyFont="1" applyFill="1" applyBorder="1" applyAlignment="1">
      <alignment horizontal="center" vertical="center"/>
    </xf>
    <xf numFmtId="41" fontId="8" fillId="2" borderId="4" xfId="6" applyNumberFormat="1" applyFont="1" applyFill="1" applyBorder="1" applyAlignment="1">
      <alignment horizontal="center" vertical="center"/>
    </xf>
    <xf numFmtId="41" fontId="8" fillId="2" borderId="5" xfId="6" applyNumberFormat="1" applyFont="1" applyFill="1" applyBorder="1" applyAlignment="1">
      <alignment horizontal="center" vertical="center"/>
    </xf>
    <xf numFmtId="41" fontId="8" fillId="2" borderId="6" xfId="6" applyNumberFormat="1" applyFont="1" applyFill="1" applyBorder="1" applyAlignment="1">
      <alignment horizontal="center" vertical="center"/>
    </xf>
    <xf numFmtId="41" fontId="8" fillId="2" borderId="7" xfId="6" applyNumberFormat="1" applyFont="1" applyFill="1" applyBorder="1" applyAlignment="1">
      <alignment horizontal="center" vertical="center"/>
    </xf>
    <xf numFmtId="41" fontId="8" fillId="2" borderId="8" xfId="6" applyNumberFormat="1" applyFont="1" applyFill="1" applyBorder="1" applyAlignment="1">
      <alignment horizontal="center" vertical="center"/>
    </xf>
    <xf numFmtId="41" fontId="8" fillId="2" borderId="9" xfId="6" applyNumberFormat="1" applyFont="1" applyFill="1" applyBorder="1" applyAlignment="1">
      <alignment horizontal="center" vertical="center"/>
    </xf>
    <xf numFmtId="41" fontId="8" fillId="2" borderId="1" xfId="6" applyNumberFormat="1" applyFont="1" applyFill="1" applyBorder="1" applyAlignment="1">
      <alignment horizontal="center" vertical="center"/>
    </xf>
    <xf numFmtId="0" fontId="6" fillId="0" borderId="0" xfId="5" applyNumberFormat="1" applyFont="1" applyFill="1" applyAlignment="1">
      <alignment horizontal="left" vertical="center"/>
    </xf>
    <xf numFmtId="0" fontId="7" fillId="2" borderId="1" xfId="5" applyNumberFormat="1" applyFont="1" applyFill="1" applyBorder="1" applyAlignment="1">
      <alignment horizontal="center" vertical="center" shrinkToFit="1"/>
    </xf>
    <xf numFmtId="176" fontId="7" fillId="2" borderId="1" xfId="5" applyNumberFormat="1" applyFont="1" applyFill="1" applyBorder="1" applyAlignment="1">
      <alignment horizontal="center" vertical="center" shrinkToFit="1"/>
    </xf>
    <xf numFmtId="0" fontId="7" fillId="2" borderId="1" xfId="4" applyNumberFormat="1" applyFont="1" applyFill="1" applyBorder="1" applyAlignment="1">
      <alignment horizontal="center" vertical="center"/>
    </xf>
    <xf numFmtId="0" fontId="7" fillId="2" borderId="1" xfId="5" applyNumberFormat="1" applyFont="1" applyFill="1" applyBorder="1" applyAlignment="1">
      <alignment horizontal="center" vertical="center"/>
    </xf>
    <xf numFmtId="0" fontId="12" fillId="0" borderId="0" xfId="5" applyNumberFormat="1" applyFont="1" applyAlignment="1">
      <alignment horizontal="left" vertical="center"/>
    </xf>
    <xf numFmtId="0" fontId="14" fillId="2" borderId="10" xfId="5" applyNumberFormat="1" applyFont="1" applyFill="1" applyBorder="1" applyAlignment="1">
      <alignment horizontal="center" vertical="center" shrinkToFit="1"/>
    </xf>
    <xf numFmtId="0" fontId="14" fillId="2" borderId="11" xfId="5" applyNumberFormat="1" applyFont="1" applyFill="1" applyBorder="1" applyAlignment="1">
      <alignment horizontal="center" vertical="center" shrinkToFit="1"/>
    </xf>
    <xf numFmtId="0" fontId="14" fillId="2" borderId="12" xfId="5" applyNumberFormat="1" applyFont="1" applyFill="1" applyBorder="1" applyAlignment="1">
      <alignment horizontal="center" vertical="center" shrinkToFit="1"/>
    </xf>
    <xf numFmtId="0" fontId="14" fillId="2" borderId="1" xfId="5" applyNumberFormat="1" applyFont="1" applyFill="1" applyBorder="1" applyAlignment="1">
      <alignment horizontal="center" vertical="center" shrinkToFit="1"/>
    </xf>
    <xf numFmtId="41" fontId="14" fillId="2" borderId="1" xfId="6" applyNumberFormat="1" applyFont="1" applyFill="1" applyBorder="1" applyAlignment="1">
      <alignment horizontal="center" vertical="center"/>
    </xf>
    <xf numFmtId="0" fontId="14" fillId="2" borderId="1" xfId="5" applyNumberFormat="1" applyFont="1" applyFill="1" applyBorder="1" applyAlignment="1">
      <alignment horizontal="center" vertical="center"/>
    </xf>
    <xf numFmtId="0" fontId="14" fillId="0" borderId="0" xfId="5" applyNumberFormat="1" applyFont="1" applyBorder="1" applyAlignment="1">
      <alignment horizontal="left"/>
    </xf>
    <xf numFmtId="0" fontId="14" fillId="2" borderId="1" xfId="8" applyNumberFormat="1" applyFont="1" applyFill="1" applyBorder="1" applyAlignment="1">
      <alignment horizontal="center" vertical="center"/>
    </xf>
    <xf numFmtId="0" fontId="10" fillId="4" borderId="13" xfId="15" applyNumberFormat="1" applyFont="1" applyFill="1" applyBorder="1" applyAlignment="1">
      <alignment horizontal="center" vertical="center"/>
    </xf>
    <xf numFmtId="0" fontId="10" fillId="4" borderId="14" xfId="15" applyNumberFormat="1" applyFont="1" applyFill="1" applyBorder="1" applyAlignment="1">
      <alignment horizontal="center" vertical="center"/>
    </xf>
    <xf numFmtId="0" fontId="10" fillId="4" borderId="15" xfId="15" applyNumberFormat="1" applyFont="1" applyFill="1" applyBorder="1" applyAlignment="1">
      <alignment horizontal="center" vertical="center"/>
    </xf>
    <xf numFmtId="0" fontId="14" fillId="5" borderId="13" xfId="8" applyNumberFormat="1" applyFont="1" applyFill="1" applyBorder="1" applyAlignment="1">
      <alignment horizontal="center" vertical="center"/>
    </xf>
    <xf numFmtId="0" fontId="14" fillId="5" borderId="14" xfId="8" applyNumberFormat="1" applyFont="1" applyFill="1" applyBorder="1" applyAlignment="1">
      <alignment horizontal="center" vertical="center"/>
    </xf>
    <xf numFmtId="0" fontId="14" fillId="5" borderId="15" xfId="8" applyNumberFormat="1" applyFont="1" applyFill="1" applyBorder="1" applyAlignment="1">
      <alignment horizontal="center" vertical="center"/>
    </xf>
    <xf numFmtId="176" fontId="14" fillId="2" borderId="1" xfId="5" applyNumberFormat="1" applyFont="1" applyFill="1" applyBorder="1" applyAlignment="1">
      <alignment horizontal="center" vertical="center" shrinkToFit="1"/>
    </xf>
    <xf numFmtId="0" fontId="10" fillId="4" borderId="13" xfId="8" applyNumberFormat="1" applyFont="1" applyFill="1" applyBorder="1" applyAlignment="1">
      <alignment horizontal="center" vertical="center"/>
    </xf>
    <xf numFmtId="0" fontId="10" fillId="4" borderId="14" xfId="8" applyNumberFormat="1" applyFont="1" applyFill="1" applyBorder="1" applyAlignment="1">
      <alignment horizontal="center" vertical="center"/>
    </xf>
    <xf numFmtId="0" fontId="10" fillId="4" borderId="15" xfId="8" applyNumberFormat="1" applyFont="1" applyFill="1" applyBorder="1" applyAlignment="1">
      <alignment horizontal="center" vertical="center"/>
    </xf>
    <xf numFmtId="0" fontId="14" fillId="7" borderId="14" xfId="19" applyNumberFormat="1" applyFont="1" applyFill="1" applyBorder="1" applyAlignment="1">
      <alignment horizontal="center" vertical="center"/>
    </xf>
    <xf numFmtId="0" fontId="14" fillId="7" borderId="15" xfId="19" applyNumberFormat="1" applyFont="1" applyFill="1" applyBorder="1" applyAlignment="1">
      <alignment horizontal="center" vertical="center"/>
    </xf>
    <xf numFmtId="0" fontId="14" fillId="7" borderId="13" xfId="19" applyNumberFormat="1" applyFont="1" applyFill="1" applyBorder="1" applyAlignment="1">
      <alignment horizontal="center" vertical="center"/>
    </xf>
    <xf numFmtId="0" fontId="14" fillId="7" borderId="13" xfId="19" applyNumberFormat="1" applyFont="1" applyFill="1" applyBorder="1" applyAlignment="1">
      <alignment horizontal="center" vertical="center" wrapText="1"/>
    </xf>
    <xf numFmtId="0" fontId="14" fillId="7" borderId="14" xfId="19" applyNumberFormat="1" applyFont="1" applyFill="1" applyBorder="1" applyAlignment="1">
      <alignment horizontal="center" vertical="center" wrapText="1"/>
    </xf>
    <xf numFmtId="0" fontId="14" fillId="7" borderId="15" xfId="19" applyNumberFormat="1" applyFont="1" applyFill="1" applyBorder="1" applyAlignment="1">
      <alignment horizontal="center" vertical="center" wrapText="1"/>
    </xf>
    <xf numFmtId="0" fontId="14" fillId="7" borderId="13" xfId="20" applyNumberFormat="1" applyFont="1" applyFill="1" applyBorder="1" applyAlignment="1">
      <alignment horizontal="center" vertical="center" wrapText="1"/>
    </xf>
    <xf numFmtId="0" fontId="14" fillId="7" borderId="14" xfId="20" applyNumberFormat="1" applyFont="1" applyFill="1" applyBorder="1" applyAlignment="1">
      <alignment horizontal="center" vertical="center" wrapText="1"/>
    </xf>
    <xf numFmtId="0" fontId="14" fillId="7" borderId="15" xfId="20" applyNumberFormat="1" applyFont="1" applyFill="1" applyBorder="1" applyAlignment="1">
      <alignment horizontal="center" vertical="center" wrapText="1"/>
    </xf>
    <xf numFmtId="0" fontId="12" fillId="0" borderId="0" xfId="0" applyFont="1" applyFill="1" applyAlignment="1">
      <alignment horizontal="left" vertical="center"/>
    </xf>
    <xf numFmtId="0" fontId="14" fillId="7" borderId="10" xfId="19" applyNumberFormat="1" applyFont="1" applyFill="1" applyBorder="1" applyAlignment="1">
      <alignment horizontal="center" vertical="center" wrapText="1"/>
    </xf>
    <xf numFmtId="0" fontId="14" fillId="7" borderId="11" xfId="19" applyNumberFormat="1" applyFont="1" applyFill="1" applyBorder="1" applyAlignment="1">
      <alignment horizontal="center" vertical="center" wrapText="1"/>
    </xf>
    <xf numFmtId="0" fontId="14" fillId="7" borderId="12" xfId="19" applyNumberFormat="1" applyFont="1" applyFill="1" applyBorder="1" applyAlignment="1">
      <alignment horizontal="center" vertical="center" wrapText="1"/>
    </xf>
    <xf numFmtId="0" fontId="14" fillId="7" borderId="10" xfId="1" applyNumberFormat="1" applyFont="1" applyFill="1" applyBorder="1" applyAlignment="1">
      <alignment horizontal="center" vertical="center" wrapText="1"/>
    </xf>
    <xf numFmtId="0" fontId="14" fillId="7" borderId="11" xfId="1" applyNumberFormat="1" applyFont="1" applyFill="1" applyBorder="1" applyAlignment="1">
      <alignment horizontal="center" vertical="center" wrapText="1"/>
    </xf>
    <xf numFmtId="0" fontId="14" fillId="7" borderId="12" xfId="1" applyNumberFormat="1" applyFont="1" applyFill="1" applyBorder="1" applyAlignment="1">
      <alignment horizontal="center" vertical="center" wrapText="1"/>
    </xf>
    <xf numFmtId="0" fontId="14" fillId="7" borderId="13" xfId="1" applyNumberFormat="1" applyFont="1" applyFill="1" applyBorder="1" applyAlignment="1">
      <alignment horizontal="center" vertical="center" wrapText="1"/>
    </xf>
    <xf numFmtId="0" fontId="14" fillId="7" borderId="15" xfId="1" applyNumberFormat="1" applyFont="1" applyFill="1" applyBorder="1" applyAlignment="1">
      <alignment horizontal="center" vertical="center" wrapText="1"/>
    </xf>
    <xf numFmtId="0" fontId="14" fillId="7" borderId="10" xfId="20" applyNumberFormat="1" applyFont="1" applyFill="1" applyBorder="1" applyAlignment="1">
      <alignment horizontal="center" vertical="center" wrapText="1"/>
    </xf>
    <xf numFmtId="0" fontId="14" fillId="7" borderId="11" xfId="20" applyNumberFormat="1" applyFont="1" applyFill="1" applyBorder="1" applyAlignment="1">
      <alignment horizontal="center" vertical="center" wrapText="1"/>
    </xf>
    <xf numFmtId="0" fontId="14" fillId="7" borderId="12" xfId="20" applyNumberFormat="1" applyFont="1" applyFill="1" applyBorder="1" applyAlignment="1">
      <alignment horizontal="center" vertical="center" wrapText="1"/>
    </xf>
    <xf numFmtId="0" fontId="14" fillId="7" borderId="10" xfId="19" applyNumberFormat="1" applyFont="1" applyFill="1" applyBorder="1" applyAlignment="1">
      <alignment horizontal="center" vertical="center"/>
    </xf>
    <xf numFmtId="0" fontId="14" fillId="7" borderId="11" xfId="19" applyNumberFormat="1" applyFont="1" applyFill="1" applyBorder="1" applyAlignment="1">
      <alignment horizontal="center" vertical="center"/>
    </xf>
    <xf numFmtId="0" fontId="14" fillId="7" borderId="12" xfId="19" applyNumberFormat="1" applyFont="1" applyFill="1" applyBorder="1" applyAlignment="1">
      <alignment horizontal="center" vertical="center"/>
    </xf>
    <xf numFmtId="0" fontId="14" fillId="7" borderId="14" xfId="1" applyNumberFormat="1" applyFont="1" applyFill="1" applyBorder="1" applyAlignment="1">
      <alignment horizontal="center" vertical="center" wrapText="1"/>
    </xf>
    <xf numFmtId="0" fontId="10" fillId="7" borderId="1" xfId="23"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1" fontId="10" fillId="0" borderId="1" xfId="1" applyFont="1" applyFill="1" applyBorder="1" applyAlignment="1">
      <alignment horizontal="center" vertical="center"/>
    </xf>
    <xf numFmtId="178" fontId="10" fillId="0" borderId="1" xfId="29" applyNumberFormat="1" applyFont="1" applyFill="1" applyBorder="1" applyAlignment="1">
      <alignment horizontal="right" vertical="center"/>
    </xf>
    <xf numFmtId="0" fontId="14" fillId="7" borderId="10" xfId="1" applyNumberFormat="1" applyFont="1" applyFill="1" applyBorder="1" applyAlignment="1">
      <alignment horizontal="center" vertical="center"/>
    </xf>
    <xf numFmtId="0" fontId="14" fillId="7" borderId="12" xfId="1" applyNumberFormat="1" applyFont="1" applyFill="1" applyBorder="1" applyAlignment="1">
      <alignment horizontal="center" vertical="center"/>
    </xf>
    <xf numFmtId="178" fontId="10" fillId="0" borderId="1" xfId="20" applyNumberFormat="1" applyFont="1" applyFill="1" applyBorder="1" applyAlignment="1">
      <alignment horizontal="center" vertical="center"/>
    </xf>
    <xf numFmtId="41" fontId="10" fillId="0" borderId="1" xfId="1" applyNumberFormat="1" applyFont="1" applyFill="1" applyBorder="1" applyAlignment="1">
      <alignment horizontal="center" vertical="center" wrapText="1"/>
    </xf>
    <xf numFmtId="178" fontId="10" fillId="0" borderId="1" xfId="1" applyNumberFormat="1" applyFont="1" applyFill="1" applyBorder="1" applyAlignment="1">
      <alignment horizontal="center" vertical="center" wrapText="1"/>
    </xf>
    <xf numFmtId="178" fontId="10" fillId="0" borderId="1" xfId="1" applyNumberFormat="1" applyFont="1" applyFill="1" applyBorder="1" applyAlignment="1">
      <alignment horizontal="center" vertical="center"/>
    </xf>
    <xf numFmtId="0" fontId="10" fillId="9"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0" borderId="1" xfId="9" applyNumberFormat="1" applyFont="1" applyFill="1" applyBorder="1" applyAlignment="1">
      <alignment horizontal="center" vertical="center" wrapText="1"/>
    </xf>
    <xf numFmtId="0" fontId="10" fillId="0" borderId="1" xfId="1" applyNumberFormat="1" applyFont="1" applyFill="1" applyBorder="1" applyAlignment="1">
      <alignment horizontal="center" vertical="center"/>
    </xf>
    <xf numFmtId="0" fontId="10" fillId="0" borderId="1" xfId="19" applyNumberFormat="1" applyFont="1" applyFill="1" applyBorder="1" applyAlignment="1">
      <alignment horizontal="center" vertical="center"/>
    </xf>
    <xf numFmtId="178" fontId="10" fillId="0" borderId="1" xfId="1" applyNumberFormat="1" applyFont="1" applyFill="1" applyBorder="1" applyAlignment="1">
      <alignment horizontal="right" vertical="center"/>
    </xf>
    <xf numFmtId="176" fontId="10" fillId="0" borderId="1" xfId="19" applyNumberFormat="1" applyFont="1" applyFill="1" applyBorder="1" applyAlignment="1">
      <alignment horizontal="center" vertical="center"/>
    </xf>
    <xf numFmtId="178" fontId="10" fillId="0" borderId="1" xfId="1" applyNumberFormat="1" applyFont="1" applyFill="1" applyBorder="1" applyAlignment="1">
      <alignment horizontal="right" vertical="center" wrapText="1"/>
    </xf>
    <xf numFmtId="0" fontId="10" fillId="0" borderId="1" xfId="19" applyFont="1" applyFill="1" applyBorder="1" applyAlignment="1">
      <alignment horizontal="center" vertical="center" wrapText="1"/>
    </xf>
    <xf numFmtId="41" fontId="10" fillId="0" borderId="1" xfId="1" applyFont="1" applyFill="1" applyBorder="1" applyAlignment="1">
      <alignment horizontal="right" vertical="center"/>
    </xf>
    <xf numFmtId="178" fontId="10" fillId="0" borderId="1" xfId="19" applyNumberFormat="1" applyFont="1" applyFill="1" applyBorder="1" applyAlignment="1">
      <alignment horizontal="right" vertical="center"/>
    </xf>
    <xf numFmtId="0" fontId="10" fillId="0" borderId="1" xfId="0" applyNumberFormat="1" applyFont="1" applyFill="1" applyBorder="1" applyAlignment="1">
      <alignment horizontal="center" vertical="center"/>
    </xf>
    <xf numFmtId="0" fontId="10" fillId="0" borderId="1" xfId="1"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20" applyNumberFormat="1" applyFont="1" applyFill="1" applyBorder="1" applyAlignment="1">
      <alignment horizontal="center" vertical="center" wrapText="1"/>
    </xf>
    <xf numFmtId="0" fontId="10" fillId="12" borderId="1" xfId="0" applyFont="1" applyFill="1" applyBorder="1" applyAlignment="1">
      <alignment horizontal="center" vertical="center" wrapText="1"/>
    </xf>
    <xf numFmtId="0" fontId="14" fillId="7" borderId="14" xfId="23" applyNumberFormat="1" applyFont="1" applyFill="1" applyBorder="1" applyAlignment="1">
      <alignment horizontal="center" vertical="center"/>
    </xf>
    <xf numFmtId="0" fontId="14" fillId="7" borderId="15" xfId="23" applyNumberFormat="1" applyFont="1" applyFill="1" applyBorder="1" applyAlignment="1">
      <alignment horizontal="center" vertical="center"/>
    </xf>
    <xf numFmtId="0" fontId="14" fillId="7" borderId="13" xfId="23" applyNumberFormat="1" applyFont="1" applyFill="1" applyBorder="1" applyAlignment="1">
      <alignment horizontal="center" vertical="center"/>
    </xf>
    <xf numFmtId="0" fontId="14" fillId="7" borderId="1" xfId="23" applyNumberFormat="1" applyFont="1" applyFill="1" applyBorder="1" applyAlignment="1">
      <alignment horizontal="center" vertical="center"/>
    </xf>
    <xf numFmtId="0" fontId="14" fillId="7" borderId="1" xfId="23" applyNumberFormat="1" applyFont="1" applyFill="1" applyBorder="1" applyAlignment="1">
      <alignment horizontal="center" vertical="center" wrapText="1"/>
    </xf>
    <xf numFmtId="0" fontId="14" fillId="7" borderId="13" xfId="37" applyNumberFormat="1" applyFont="1" applyFill="1" applyBorder="1" applyAlignment="1">
      <alignment horizontal="center" vertical="center" wrapText="1"/>
    </xf>
    <xf numFmtId="0" fontId="14" fillId="7" borderId="14" xfId="37" applyNumberFormat="1" applyFont="1" applyFill="1" applyBorder="1" applyAlignment="1">
      <alignment horizontal="center" vertical="center" wrapText="1"/>
    </xf>
    <xf numFmtId="0" fontId="14" fillId="7" borderId="15" xfId="37" applyNumberFormat="1" applyFont="1" applyFill="1" applyBorder="1" applyAlignment="1">
      <alignment horizontal="center" vertical="center" wrapText="1"/>
    </xf>
    <xf numFmtId="0" fontId="14" fillId="7" borderId="10" xfId="23" applyNumberFormat="1" applyFont="1" applyFill="1" applyBorder="1" applyAlignment="1">
      <alignment horizontal="center" vertical="center" wrapText="1"/>
    </xf>
    <xf numFmtId="0" fontId="14" fillId="7" borderId="11" xfId="23" applyNumberFormat="1" applyFont="1" applyFill="1" applyBorder="1" applyAlignment="1">
      <alignment horizontal="center" vertical="center" wrapText="1"/>
    </xf>
    <xf numFmtId="0" fontId="14" fillId="7" borderId="12" xfId="23" applyNumberFormat="1" applyFont="1" applyFill="1" applyBorder="1" applyAlignment="1">
      <alignment horizontal="center" vertical="center" wrapText="1"/>
    </xf>
    <xf numFmtId="0" fontId="14" fillId="7" borderId="13" xfId="23" applyNumberFormat="1" applyFont="1" applyFill="1" applyBorder="1" applyAlignment="1">
      <alignment horizontal="center" vertical="center" wrapText="1"/>
    </xf>
    <xf numFmtId="0" fontId="14" fillId="7" borderId="15" xfId="23" applyNumberFormat="1" applyFont="1" applyFill="1" applyBorder="1" applyAlignment="1">
      <alignment horizontal="center" vertical="center" wrapText="1"/>
    </xf>
    <xf numFmtId="0" fontId="14" fillId="7" borderId="14" xfId="23" applyNumberFormat="1" applyFont="1" applyFill="1" applyBorder="1" applyAlignment="1">
      <alignment horizontal="center" vertical="center" wrapText="1"/>
    </xf>
    <xf numFmtId="0" fontId="14" fillId="7" borderId="11" xfId="1" applyNumberFormat="1" applyFont="1" applyFill="1" applyBorder="1" applyAlignment="1">
      <alignment horizontal="center" vertical="center"/>
    </xf>
    <xf numFmtId="0" fontId="14" fillId="7" borderId="2" xfId="23" applyNumberFormat="1" applyFont="1" applyFill="1" applyBorder="1" applyAlignment="1">
      <alignment horizontal="center" vertical="center"/>
    </xf>
    <xf numFmtId="0" fontId="14" fillId="7" borderId="3" xfId="23" applyNumberFormat="1" applyFont="1" applyFill="1" applyBorder="1" applyAlignment="1">
      <alignment horizontal="center" vertical="center"/>
    </xf>
    <xf numFmtId="0" fontId="14" fillId="7" borderId="4" xfId="23" applyNumberFormat="1" applyFont="1" applyFill="1" applyBorder="1" applyAlignment="1">
      <alignment horizontal="center" vertical="center"/>
    </xf>
    <xf numFmtId="0" fontId="14" fillId="7" borderId="11" xfId="23" applyNumberFormat="1" applyFont="1" applyFill="1" applyBorder="1" applyAlignment="1">
      <alignment horizontal="center" vertical="center"/>
    </xf>
    <xf numFmtId="0" fontId="14" fillId="7" borderId="12" xfId="23" applyNumberFormat="1" applyFont="1" applyFill="1" applyBorder="1" applyAlignment="1">
      <alignment horizontal="center" vertical="center"/>
    </xf>
    <xf numFmtId="0" fontId="14" fillId="7" borderId="1" xfId="1" applyNumberFormat="1" applyFont="1" applyFill="1" applyBorder="1" applyAlignment="1">
      <alignment horizontal="center" vertical="center" wrapText="1"/>
    </xf>
    <xf numFmtId="0" fontId="14" fillId="7" borderId="1" xfId="1" applyNumberFormat="1" applyFont="1" applyFill="1" applyBorder="1" applyAlignment="1">
      <alignment horizontal="center" vertical="center"/>
    </xf>
    <xf numFmtId="0" fontId="14" fillId="7" borderId="10" xfId="23" applyNumberFormat="1" applyFont="1" applyFill="1" applyBorder="1" applyAlignment="1">
      <alignment horizontal="center" vertical="center"/>
    </xf>
    <xf numFmtId="0" fontId="14" fillId="7" borderId="10" xfId="37" applyNumberFormat="1" applyFont="1" applyFill="1" applyBorder="1" applyAlignment="1">
      <alignment horizontal="center" vertical="center" wrapText="1"/>
    </xf>
    <xf numFmtId="0" fontId="10" fillId="9" borderId="1" xfId="0" applyFont="1" applyFill="1" applyBorder="1" applyAlignment="1">
      <alignment horizontal="center" vertical="center"/>
    </xf>
    <xf numFmtId="0" fontId="10" fillId="12" borderId="1" xfId="23" applyFont="1" applyFill="1" applyBorder="1" applyAlignment="1">
      <alignment horizontal="center" vertical="center" wrapText="1"/>
    </xf>
    <xf numFmtId="0" fontId="6" fillId="0" borderId="8" xfId="5" applyNumberFormat="1" applyFont="1" applyBorder="1" applyAlignment="1">
      <alignment horizontal="left" vertical="center"/>
    </xf>
    <xf numFmtId="0" fontId="6" fillId="0" borderId="0" xfId="5" applyNumberFormat="1" applyFont="1" applyBorder="1" applyAlignment="1">
      <alignment horizontal="left" vertical="center"/>
    </xf>
    <xf numFmtId="0" fontId="14" fillId="7" borderId="12" xfId="36" applyFont="1" applyFill="1" applyBorder="1" applyAlignment="1">
      <alignment horizontal="center" vertical="center"/>
    </xf>
    <xf numFmtId="0" fontId="14" fillId="7" borderId="1" xfId="36" applyFont="1" applyFill="1" applyBorder="1" applyAlignment="1">
      <alignment horizontal="center" vertical="center" wrapText="1"/>
    </xf>
    <xf numFmtId="0" fontId="14" fillId="7" borderId="1" xfId="36" applyFont="1" applyFill="1" applyBorder="1" applyAlignment="1">
      <alignment horizontal="center" vertical="center"/>
    </xf>
    <xf numFmtId="0" fontId="14" fillId="7" borderId="1" xfId="36" applyNumberFormat="1" applyFont="1" applyFill="1" applyBorder="1" applyAlignment="1">
      <alignment horizontal="center" vertical="center"/>
    </xf>
    <xf numFmtId="0" fontId="6" fillId="0" borderId="0" xfId="5" applyNumberFormat="1" applyFont="1" applyBorder="1" applyAlignment="1">
      <alignment horizontal="left" vertical="center" wrapText="1"/>
    </xf>
    <xf numFmtId="0" fontId="7" fillId="8" borderId="6" xfId="5" applyNumberFormat="1" applyFont="1" applyFill="1" applyBorder="1" applyAlignment="1">
      <alignment horizontal="left" wrapText="1"/>
    </xf>
    <xf numFmtId="41" fontId="10" fillId="8" borderId="13" xfId="1" applyFont="1" applyFill="1" applyBorder="1" applyAlignment="1">
      <alignment horizontal="right" vertical="center" wrapText="1"/>
    </xf>
    <xf numFmtId="41" fontId="10" fillId="8" borderId="15" xfId="1" applyFont="1" applyFill="1" applyBorder="1" applyAlignment="1">
      <alignment horizontal="right" vertical="center" wrapText="1"/>
    </xf>
    <xf numFmtId="41" fontId="10" fillId="8" borderId="10" xfId="1" applyFont="1" applyFill="1" applyBorder="1" applyAlignment="1">
      <alignment horizontal="right" vertical="center" wrapText="1"/>
    </xf>
    <xf numFmtId="41" fontId="10" fillId="8" borderId="12" xfId="1" applyFont="1" applyFill="1" applyBorder="1" applyAlignment="1">
      <alignment horizontal="right" vertical="center" wrapText="1"/>
    </xf>
    <xf numFmtId="41" fontId="10" fillId="8" borderId="14" xfId="1" applyFont="1" applyFill="1" applyBorder="1" applyAlignment="1">
      <alignment horizontal="right" vertical="center" wrapText="1"/>
    </xf>
    <xf numFmtId="187" fontId="14" fillId="7" borderId="13" xfId="39" applyNumberFormat="1" applyFont="1" applyFill="1" applyBorder="1" applyAlignment="1">
      <alignment horizontal="center" vertical="center" wrapText="1" shrinkToFit="1"/>
    </xf>
    <xf numFmtId="187" fontId="14" fillId="7" borderId="15" xfId="39" applyNumberFormat="1" applyFont="1" applyFill="1" applyBorder="1" applyAlignment="1">
      <alignment horizontal="center" vertical="center" wrapText="1" shrinkToFit="1"/>
    </xf>
    <xf numFmtId="41" fontId="14" fillId="7" borderId="13" xfId="39" applyFont="1" applyFill="1" applyBorder="1" applyAlignment="1">
      <alignment horizontal="center" vertical="center" wrapText="1" shrinkToFit="1"/>
    </xf>
    <xf numFmtId="41" fontId="14" fillId="7" borderId="15" xfId="39" applyFont="1" applyFill="1" applyBorder="1" applyAlignment="1">
      <alignment horizontal="center" vertical="center" wrapText="1" shrinkToFit="1"/>
    </xf>
    <xf numFmtId="0" fontId="14" fillId="7" borderId="10" xfId="21" applyFont="1" applyFill="1" applyBorder="1" applyAlignment="1">
      <alignment horizontal="center" vertical="center" wrapText="1" shrinkToFit="1"/>
    </xf>
    <xf numFmtId="0" fontId="14" fillId="7" borderId="12" xfId="21" applyFont="1" applyFill="1" applyBorder="1" applyAlignment="1">
      <alignment horizontal="center" vertical="center" wrapText="1" shrinkToFit="1"/>
    </xf>
    <xf numFmtId="0" fontId="14" fillId="7" borderId="10" xfId="21" applyNumberFormat="1" applyFont="1" applyFill="1" applyBorder="1" applyAlignment="1">
      <alignment horizontal="center" vertical="center" wrapText="1" shrinkToFit="1"/>
    </xf>
    <xf numFmtId="0" fontId="14" fillId="7" borderId="12" xfId="21" applyNumberFormat="1" applyFont="1" applyFill="1" applyBorder="1" applyAlignment="1">
      <alignment horizontal="center" vertical="center" wrapText="1" shrinkToFit="1"/>
    </xf>
    <xf numFmtId="41" fontId="14" fillId="7" borderId="13" xfId="1" applyFont="1" applyFill="1" applyBorder="1" applyAlignment="1">
      <alignment horizontal="center" vertical="center" wrapText="1" shrinkToFit="1"/>
    </xf>
    <xf numFmtId="41" fontId="14" fillId="7" borderId="14" xfId="1" applyFont="1" applyFill="1" applyBorder="1" applyAlignment="1">
      <alignment horizontal="center" vertical="center" wrapText="1" shrinkToFit="1"/>
    </xf>
    <xf numFmtId="41" fontId="14" fillId="7" borderId="15" xfId="1" applyFont="1" applyFill="1" applyBorder="1" applyAlignment="1">
      <alignment horizontal="center" vertical="center" wrapText="1" shrinkToFit="1"/>
    </xf>
    <xf numFmtId="176" fontId="14" fillId="7" borderId="13" xfId="39" applyNumberFormat="1" applyFont="1" applyFill="1" applyBorder="1" applyAlignment="1">
      <alignment horizontal="center" vertical="center" wrapText="1" shrinkToFit="1"/>
    </xf>
    <xf numFmtId="176" fontId="14" fillId="7" borderId="14" xfId="39" applyNumberFormat="1" applyFont="1" applyFill="1" applyBorder="1" applyAlignment="1">
      <alignment horizontal="center" vertical="center" wrapText="1" shrinkToFit="1"/>
    </xf>
    <xf numFmtId="176" fontId="14" fillId="7" borderId="15" xfId="39" applyNumberFormat="1" applyFont="1" applyFill="1" applyBorder="1" applyAlignment="1">
      <alignment horizontal="center" vertical="center" wrapText="1" shrinkToFit="1"/>
    </xf>
    <xf numFmtId="41" fontId="14" fillId="7" borderId="10" xfId="39" applyNumberFormat="1" applyFont="1" applyFill="1" applyBorder="1" applyAlignment="1">
      <alignment horizontal="center" vertical="center" wrapText="1" shrinkToFit="1"/>
    </xf>
    <xf numFmtId="41" fontId="14" fillId="7" borderId="12" xfId="39" applyNumberFormat="1" applyFont="1" applyFill="1" applyBorder="1" applyAlignment="1">
      <alignment horizontal="center" vertical="center" wrapText="1" shrinkToFit="1"/>
    </xf>
    <xf numFmtId="41" fontId="14" fillId="7" borderId="13" xfId="39" applyNumberFormat="1" applyFont="1" applyFill="1" applyBorder="1" applyAlignment="1">
      <alignment horizontal="center" vertical="center" wrapText="1" shrinkToFit="1"/>
    </xf>
    <xf numFmtId="41" fontId="14" fillId="7" borderId="14" xfId="39" applyNumberFormat="1" applyFont="1" applyFill="1" applyBorder="1" applyAlignment="1">
      <alignment horizontal="center" vertical="center" wrapText="1" shrinkToFit="1"/>
    </xf>
    <xf numFmtId="41" fontId="14" fillId="7" borderId="15" xfId="39" applyNumberFormat="1" applyFont="1" applyFill="1" applyBorder="1" applyAlignment="1">
      <alignment horizontal="center" vertical="center" wrapText="1" shrinkToFit="1"/>
    </xf>
    <xf numFmtId="0" fontId="14" fillId="7" borderId="13" xfId="21" applyFont="1" applyFill="1" applyBorder="1" applyAlignment="1">
      <alignment horizontal="center" vertical="center" wrapText="1" shrinkToFit="1"/>
    </xf>
    <xf numFmtId="0" fontId="14" fillId="7" borderId="14" xfId="21" applyFont="1" applyFill="1" applyBorder="1" applyAlignment="1">
      <alignment horizontal="center" vertical="center" wrapText="1" shrinkToFit="1"/>
    </xf>
    <xf numFmtId="0" fontId="14" fillId="7" borderId="15" xfId="21" applyFont="1" applyFill="1" applyBorder="1" applyAlignment="1">
      <alignment horizontal="center" vertical="center" wrapText="1" shrinkToFit="1"/>
    </xf>
    <xf numFmtId="176" fontId="14" fillId="7" borderId="10" xfId="39" applyNumberFormat="1" applyFont="1" applyFill="1" applyBorder="1" applyAlignment="1">
      <alignment horizontal="center" vertical="center" wrapText="1" shrinkToFit="1"/>
    </xf>
    <xf numFmtId="176" fontId="14" fillId="7" borderId="12" xfId="39" applyNumberFormat="1" applyFont="1" applyFill="1" applyBorder="1" applyAlignment="1">
      <alignment horizontal="center" vertical="center" wrapText="1" shrinkToFit="1"/>
    </xf>
    <xf numFmtId="0" fontId="14" fillId="7" borderId="10" xfId="21" applyFont="1" applyFill="1" applyBorder="1" applyAlignment="1">
      <alignment horizontal="center" vertical="center" wrapText="1"/>
    </xf>
    <xf numFmtId="0" fontId="14" fillId="7" borderId="12" xfId="21" applyFont="1" applyFill="1" applyBorder="1" applyAlignment="1">
      <alignment horizontal="center" vertical="center" wrapText="1"/>
    </xf>
    <xf numFmtId="0" fontId="14" fillId="7" borderId="10" xfId="39" applyNumberFormat="1" applyFont="1" applyFill="1" applyBorder="1" applyAlignment="1">
      <alignment horizontal="center" vertical="center" wrapText="1" shrinkToFit="1"/>
    </xf>
    <xf numFmtId="0" fontId="14" fillId="7" borderId="12" xfId="39" applyNumberFormat="1" applyFont="1" applyFill="1" applyBorder="1" applyAlignment="1">
      <alignment horizontal="center" vertical="center" wrapText="1" shrinkToFit="1"/>
    </xf>
    <xf numFmtId="0" fontId="14" fillId="7" borderId="1" xfId="36" applyFont="1" applyFill="1" applyBorder="1" applyAlignment="1">
      <alignment horizontal="center" vertical="center" wrapText="1" shrinkToFit="1"/>
    </xf>
    <xf numFmtId="0" fontId="12" fillId="0" borderId="0" xfId="23" applyFont="1" applyAlignment="1">
      <alignment horizontal="left" vertical="center"/>
    </xf>
    <xf numFmtId="0" fontId="9" fillId="22" borderId="1" xfId="36" applyFont="1" applyFill="1" applyBorder="1" applyAlignment="1">
      <alignment horizontal="center" vertical="center"/>
    </xf>
    <xf numFmtId="0" fontId="14" fillId="0" borderId="0" xfId="23" applyFont="1" applyBorder="1" applyAlignment="1">
      <alignment horizontal="left"/>
    </xf>
    <xf numFmtId="0" fontId="14" fillId="7" borderId="1" xfId="36" applyNumberFormat="1" applyFont="1" applyFill="1" applyBorder="1" applyAlignment="1">
      <alignment horizontal="center" vertical="center" wrapText="1" shrinkToFit="1"/>
    </xf>
    <xf numFmtId="41" fontId="14" fillId="7" borderId="1" xfId="61" applyFont="1" applyFill="1" applyBorder="1" applyAlignment="1">
      <alignment horizontal="center" vertical="center" wrapText="1" shrinkToFit="1"/>
    </xf>
    <xf numFmtId="0" fontId="14" fillId="7" borderId="1" xfId="36" applyFont="1" applyFill="1" applyBorder="1" applyAlignment="1">
      <alignment horizontal="center" vertical="center" shrinkToFit="1"/>
    </xf>
    <xf numFmtId="41" fontId="14" fillId="7" borderId="13" xfId="61" applyFont="1" applyFill="1" applyBorder="1" applyAlignment="1">
      <alignment horizontal="center" vertical="center" wrapText="1" shrinkToFit="1"/>
    </xf>
    <xf numFmtId="41" fontId="14" fillId="7" borderId="14" xfId="61" applyFont="1" applyFill="1" applyBorder="1" applyAlignment="1">
      <alignment horizontal="center" vertical="center" wrapText="1" shrinkToFit="1"/>
    </xf>
    <xf numFmtId="41" fontId="14" fillId="7" borderId="15" xfId="61" applyFont="1" applyFill="1" applyBorder="1" applyAlignment="1">
      <alignment horizontal="center" vertical="center" wrapText="1" shrinkToFit="1"/>
    </xf>
    <xf numFmtId="0" fontId="8" fillId="7" borderId="10" xfId="0" applyFont="1" applyFill="1" applyBorder="1" applyAlignment="1">
      <alignment horizontal="center" vertical="center" wrapText="1"/>
    </xf>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14" fillId="7" borderId="1" xfId="0" applyNumberFormat="1" applyFont="1" applyFill="1" applyBorder="1" applyAlignment="1">
      <alignment horizontal="center" vertical="center"/>
    </xf>
    <xf numFmtId="49" fontId="14" fillId="7" borderId="10" xfId="0" applyNumberFormat="1" applyFont="1" applyFill="1" applyBorder="1" applyAlignment="1">
      <alignment horizontal="center" vertical="center"/>
    </xf>
    <xf numFmtId="49" fontId="14" fillId="7" borderId="11" xfId="0" applyNumberFormat="1" applyFont="1" applyFill="1" applyBorder="1" applyAlignment="1">
      <alignment horizontal="center" vertical="center"/>
    </xf>
    <xf numFmtId="49" fontId="14" fillId="7" borderId="12" xfId="0" applyNumberFormat="1" applyFont="1" applyFill="1" applyBorder="1" applyAlignment="1">
      <alignment horizontal="center" vertical="center"/>
    </xf>
    <xf numFmtId="0" fontId="14" fillId="7" borderId="10" xfId="0" applyFont="1" applyFill="1" applyBorder="1" applyAlignment="1">
      <alignment horizontal="center" vertical="center"/>
    </xf>
    <xf numFmtId="0" fontId="14" fillId="7" borderId="11" xfId="0" applyFont="1" applyFill="1" applyBorder="1" applyAlignment="1">
      <alignment horizontal="center" vertical="center"/>
    </xf>
    <xf numFmtId="0" fontId="14" fillId="7" borderId="12" xfId="0" applyFont="1" applyFill="1" applyBorder="1" applyAlignment="1">
      <alignment horizontal="center" vertical="center"/>
    </xf>
    <xf numFmtId="0" fontId="14" fillId="7" borderId="10"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14" fillId="7" borderId="1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4" fillId="7" borderId="4" xfId="0" applyFont="1" applyFill="1" applyBorder="1" applyAlignment="1">
      <alignment horizontal="center" vertical="center" wrapText="1"/>
    </xf>
    <xf numFmtId="0" fontId="14" fillId="7" borderId="8" xfId="0" applyFont="1" applyFill="1" applyBorder="1" applyAlignment="1">
      <alignment horizontal="center" vertical="center" wrapText="1"/>
    </xf>
    <xf numFmtId="0" fontId="14" fillId="7" borderId="9"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14" fillId="7" borderId="7" xfId="0" applyFont="1" applyFill="1" applyBorder="1" applyAlignment="1">
      <alignment horizontal="center" vertical="center" wrapText="1"/>
    </xf>
    <xf numFmtId="178" fontId="8" fillId="7" borderId="10" xfId="0" applyNumberFormat="1" applyFont="1" applyFill="1" applyBorder="1" applyAlignment="1">
      <alignment horizontal="center" vertical="center" wrapText="1"/>
    </xf>
    <xf numFmtId="178" fontId="8" fillId="7" borderId="11" xfId="0" applyNumberFormat="1" applyFont="1" applyFill="1" applyBorder="1" applyAlignment="1">
      <alignment horizontal="center" vertical="center" wrapText="1"/>
    </xf>
    <xf numFmtId="178" fontId="8" fillId="7" borderId="12" xfId="0" applyNumberFormat="1" applyFont="1" applyFill="1" applyBorder="1" applyAlignment="1">
      <alignment horizontal="center" vertical="center" wrapText="1"/>
    </xf>
    <xf numFmtId="178" fontId="14" fillId="7" borderId="10" xfId="0" applyNumberFormat="1" applyFont="1" applyFill="1" applyBorder="1" applyAlignment="1">
      <alignment horizontal="center" vertical="center" wrapText="1"/>
    </xf>
    <xf numFmtId="178" fontId="14" fillId="7" borderId="11" xfId="0" applyNumberFormat="1" applyFont="1" applyFill="1" applyBorder="1" applyAlignment="1">
      <alignment horizontal="center" vertical="center" wrapText="1"/>
    </xf>
    <xf numFmtId="178" fontId="14" fillId="7" borderId="12" xfId="0" applyNumberFormat="1" applyFont="1" applyFill="1" applyBorder="1" applyAlignment="1">
      <alignment horizontal="center" vertical="center" wrapText="1"/>
    </xf>
    <xf numFmtId="0" fontId="14" fillId="7" borderId="13" xfId="0" applyFont="1" applyFill="1" applyBorder="1" applyAlignment="1">
      <alignment horizontal="center" vertical="center"/>
    </xf>
    <xf numFmtId="0" fontId="14" fillId="7" borderId="14" xfId="0" applyFont="1" applyFill="1" applyBorder="1" applyAlignment="1">
      <alignment horizontal="center" vertical="center"/>
    </xf>
    <xf numFmtId="0" fontId="14" fillId="7" borderId="15" xfId="0" applyFont="1" applyFill="1" applyBorder="1" applyAlignment="1">
      <alignment horizontal="center" vertical="center"/>
    </xf>
    <xf numFmtId="0" fontId="14" fillId="7" borderId="13" xfId="0" applyFont="1" applyFill="1" applyBorder="1" applyAlignment="1">
      <alignment horizontal="center" vertical="center" wrapText="1"/>
    </xf>
    <xf numFmtId="0" fontId="14" fillId="7" borderId="14" xfId="0" applyFont="1" applyFill="1" applyBorder="1" applyAlignment="1">
      <alignment horizontal="center" vertical="center" wrapText="1"/>
    </xf>
    <xf numFmtId="0" fontId="14" fillId="7" borderId="15" xfId="0" applyFont="1" applyFill="1" applyBorder="1" applyAlignment="1">
      <alignment horizontal="center" vertical="center" wrapText="1"/>
    </xf>
    <xf numFmtId="41" fontId="14" fillId="7" borderId="14" xfId="1" applyFont="1" applyFill="1" applyBorder="1" applyAlignment="1">
      <alignment vertical="center" wrapText="1"/>
    </xf>
    <xf numFmtId="0" fontId="8" fillId="7" borderId="13" xfId="0" applyFont="1" applyFill="1" applyBorder="1" applyAlignment="1">
      <alignment horizontal="center" vertical="center"/>
    </xf>
    <xf numFmtId="0" fontId="8" fillId="7" borderId="14" xfId="0" applyFont="1" applyFill="1" applyBorder="1" applyAlignment="1">
      <alignment horizontal="center" vertical="center"/>
    </xf>
    <xf numFmtId="0" fontId="8" fillId="7" borderId="15" xfId="0" applyFont="1" applyFill="1" applyBorder="1" applyAlignment="1">
      <alignment horizontal="center" vertical="center"/>
    </xf>
    <xf numFmtId="0" fontId="10" fillId="23" borderId="13" xfId="0" applyFont="1" applyFill="1" applyBorder="1" applyAlignment="1">
      <alignment horizontal="center" vertical="center"/>
    </xf>
    <xf numFmtId="0" fontId="10" fillId="23" borderId="14" xfId="0" applyFont="1" applyFill="1" applyBorder="1" applyAlignment="1">
      <alignment horizontal="center" vertical="center"/>
    </xf>
    <xf numFmtId="0" fontId="10" fillId="23" borderId="15" xfId="0" applyFont="1" applyFill="1" applyBorder="1" applyAlignment="1">
      <alignment horizontal="center" vertical="center"/>
    </xf>
    <xf numFmtId="49" fontId="9" fillId="0" borderId="10" xfId="0" applyNumberFormat="1" applyFont="1" applyFill="1" applyBorder="1" applyAlignment="1">
      <alignment horizontal="center" vertical="center"/>
    </xf>
    <xf numFmtId="49" fontId="9" fillId="0" borderId="11" xfId="0" applyNumberFormat="1" applyFont="1" applyFill="1" applyBorder="1" applyAlignment="1">
      <alignment horizontal="center" vertical="center"/>
    </xf>
    <xf numFmtId="49" fontId="9" fillId="0" borderId="12" xfId="0" applyNumberFormat="1" applyFont="1" applyFill="1" applyBorder="1" applyAlignment="1">
      <alignment horizontal="center" vertical="center"/>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4" fillId="8" borderId="13" xfId="0" applyFont="1" applyFill="1" applyBorder="1" applyAlignment="1">
      <alignment horizontal="center" vertical="center" wrapText="1"/>
    </xf>
    <xf numFmtId="0" fontId="4" fillId="8" borderId="14" xfId="0" applyFont="1" applyFill="1" applyBorder="1" applyAlignment="1">
      <alignment horizontal="center" vertical="center" wrapText="1"/>
    </xf>
    <xf numFmtId="0" fontId="4" fillId="8" borderId="15" xfId="0" applyFont="1" applyFill="1" applyBorder="1" applyAlignment="1">
      <alignment horizontal="center" vertical="center" wrapText="1"/>
    </xf>
    <xf numFmtId="41" fontId="14" fillId="7" borderId="15" xfId="1" applyFont="1" applyFill="1" applyBorder="1" applyAlignment="1">
      <alignment vertical="center" wrapText="1"/>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49" fontId="9" fillId="0" borderId="10" xfId="0" applyNumberFormat="1" applyFont="1" applyBorder="1" applyAlignment="1">
      <alignment horizontal="center" vertical="center"/>
    </xf>
    <xf numFmtId="49" fontId="9" fillId="0" borderId="11" xfId="0" applyNumberFormat="1" applyFont="1" applyBorder="1" applyAlignment="1">
      <alignment horizontal="center" vertical="center"/>
    </xf>
    <xf numFmtId="49" fontId="9" fillId="0" borderId="12" xfId="0" applyNumberFormat="1" applyFont="1" applyBorder="1" applyAlignment="1">
      <alignment horizontal="center" vertical="center"/>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2" xfId="0" applyFont="1" applyFill="1" applyBorder="1" applyAlignment="1">
      <alignment horizontal="center" vertical="center"/>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3" xfId="196" applyFont="1" applyFill="1" applyBorder="1" applyAlignment="1">
      <alignment horizontal="center" vertical="center"/>
    </xf>
    <xf numFmtId="0" fontId="10" fillId="0" borderId="14" xfId="196" applyFont="1" applyFill="1" applyBorder="1" applyAlignment="1">
      <alignment horizontal="center" vertical="center"/>
    </xf>
    <xf numFmtId="0" fontId="10" fillId="0" borderId="15" xfId="196" applyFont="1" applyFill="1" applyBorder="1" applyAlignment="1">
      <alignment horizontal="center" vertical="center"/>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xf>
    <xf numFmtId="0" fontId="9" fillId="0" borderId="15" xfId="0" applyFont="1" applyFill="1" applyBorder="1" applyAlignment="1">
      <alignment horizontal="center" vertical="center"/>
    </xf>
    <xf numFmtId="0" fontId="9" fillId="0" borderId="13" xfId="0" applyFont="1" applyFill="1" applyBorder="1" applyAlignment="1">
      <alignment horizontal="center" vertical="center"/>
    </xf>
    <xf numFmtId="0" fontId="10" fillId="8" borderId="1" xfId="23" applyFont="1" applyFill="1" applyBorder="1" applyAlignment="1">
      <alignment horizontal="center" vertical="center" wrapText="1"/>
    </xf>
    <xf numFmtId="0" fontId="10" fillId="23" borderId="1" xfId="0" applyFont="1" applyFill="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49" fontId="9" fillId="8" borderId="10" xfId="0" applyNumberFormat="1" applyFont="1" applyFill="1" applyBorder="1" applyAlignment="1">
      <alignment horizontal="center" vertical="center"/>
    </xf>
    <xf numFmtId="49" fontId="9" fillId="8" borderId="11" xfId="0" applyNumberFormat="1" applyFont="1" applyFill="1" applyBorder="1" applyAlignment="1">
      <alignment horizontal="center" vertical="center"/>
    </xf>
    <xf numFmtId="49" fontId="9" fillId="8" borderId="12" xfId="0" applyNumberFormat="1" applyFont="1" applyFill="1" applyBorder="1" applyAlignment="1">
      <alignment horizontal="center" vertical="center"/>
    </xf>
    <xf numFmtId="0" fontId="14" fillId="7" borderId="24" xfId="36" applyFont="1" applyFill="1" applyBorder="1" applyAlignment="1">
      <alignment horizontal="center" vertical="center" wrapText="1" shrinkToFit="1"/>
    </xf>
    <xf numFmtId="0" fontId="10" fillId="7" borderId="24" xfId="36" applyFont="1" applyFill="1" applyBorder="1" applyAlignment="1">
      <alignment horizontal="center" vertical="center"/>
    </xf>
    <xf numFmtId="0" fontId="14" fillId="0" borderId="0" xfId="36" applyFont="1" applyFill="1" applyAlignment="1">
      <alignment horizontal="center" vertical="center"/>
    </xf>
    <xf numFmtId="0" fontId="14" fillId="7" borderId="20" xfId="36" applyFont="1" applyFill="1" applyBorder="1" applyAlignment="1">
      <alignment horizontal="center" vertical="center"/>
    </xf>
    <xf numFmtId="0" fontId="14" fillId="7" borderId="25" xfId="36" applyFont="1" applyFill="1" applyBorder="1" applyAlignment="1">
      <alignment horizontal="center" vertical="center"/>
    </xf>
    <xf numFmtId="0" fontId="14" fillId="7" borderId="20" xfId="36" applyFont="1" applyFill="1" applyBorder="1" applyAlignment="1">
      <alignment horizontal="center" vertical="center" wrapText="1" shrinkToFit="1"/>
    </xf>
    <xf numFmtId="0" fontId="14" fillId="7" borderId="25" xfId="36" applyFont="1" applyFill="1" applyBorder="1" applyAlignment="1">
      <alignment horizontal="center" vertical="center" wrapText="1" shrinkToFit="1"/>
    </xf>
    <xf numFmtId="0" fontId="14" fillId="7" borderId="24" xfId="36" applyFont="1" applyFill="1" applyBorder="1" applyAlignment="1">
      <alignment horizontal="center" vertical="center" wrapText="1"/>
    </xf>
    <xf numFmtId="0" fontId="14" fillId="7" borderId="21" xfId="36" applyFont="1" applyFill="1" applyBorder="1" applyAlignment="1">
      <alignment horizontal="center" vertical="center" wrapText="1" shrinkToFit="1"/>
    </xf>
    <xf numFmtId="0" fontId="14" fillId="7" borderId="22" xfId="36" applyFont="1" applyFill="1" applyBorder="1" applyAlignment="1">
      <alignment horizontal="center" vertical="center" wrapText="1" shrinkToFit="1"/>
    </xf>
    <xf numFmtId="0" fontId="14" fillId="7" borderId="23" xfId="36" applyFont="1" applyFill="1" applyBorder="1" applyAlignment="1">
      <alignment horizontal="center" vertical="center" wrapText="1" shrinkToFit="1"/>
    </xf>
  </cellXfs>
  <cellStyles count="231">
    <cellStyle name="20% - Accent2" xfId="72" xr:uid="{88F04275-3107-417B-ACED-13E94E088478}"/>
    <cellStyle name="20% - Accent3 2" xfId="96" xr:uid="{0FD7C80A-67C0-47BB-A70E-BED8E0C8E312}"/>
    <cellStyle name="20% - Accent5" xfId="97" xr:uid="{8CF6FE2D-D142-465C-B77D-730DB283D3BC}"/>
    <cellStyle name="40% - Accent6" xfId="55" xr:uid="{103CC930-B479-4857-8EA2-D06A8338146A}"/>
    <cellStyle name="40% - 강조색5 2" xfId="149" xr:uid="{5287A6C7-0DF7-46CE-A330-63E06FBF8B51}"/>
    <cellStyle name="Comma [0] 2" xfId="82" xr:uid="{D62A9BBC-06CE-436B-A75C-5565A8BAF9C9}"/>
    <cellStyle name="Normal" xfId="90" xr:uid="{B3C9ECAA-8957-42D7-B4C0-B8DF9EB1858D}"/>
    <cellStyle name="Normal 2" xfId="178" xr:uid="{89652F99-954E-4A1D-86FE-E6341C9D1808}"/>
    <cellStyle name="강조색6 2" xfId="130" xr:uid="{66C39D6D-75C0-4073-9F71-0A00A5CC8C92}"/>
    <cellStyle name="나쁨" xfId="201" builtinId="27"/>
    <cellStyle name="메모 2" xfId="229" xr:uid="{25F92AE6-915E-40C9-A380-7322E673998C}"/>
    <cellStyle name="백분율" xfId="3" builtinId="5"/>
    <cellStyle name="백분율 2" xfId="113" xr:uid="{733807F9-E7E9-464D-9BAF-812AAD0FA59D}"/>
    <cellStyle name="백분율 3" xfId="121" xr:uid="{CF84178A-2172-48C0-A505-35E4F95A0684}"/>
    <cellStyle name="백분율 4" xfId="228" xr:uid="{951F7A75-B95F-4ADB-9F57-77CF72626434}"/>
    <cellStyle name="쉼표 [0]" xfId="1" builtinId="6"/>
    <cellStyle name="쉼표 [0] 10" xfId="32" xr:uid="{D3109FBB-F99F-49A7-B322-B37B49DB87D7}"/>
    <cellStyle name="쉼표 [0] 10 2" xfId="137" xr:uid="{E4C55FFD-F5DF-428B-B0C7-75A55978552C}"/>
    <cellStyle name="쉼표 [0] 11" xfId="39" xr:uid="{7D19E479-54DF-4EF8-A08E-51860F52650B}"/>
    <cellStyle name="쉼표 [0] 11 10" xfId="54" xr:uid="{02FCC039-800D-484F-B1F3-0593212A1808}"/>
    <cellStyle name="쉼표 [0] 11 10 2" xfId="108" xr:uid="{CD6CE290-8F19-4051-81F1-44FA231F13B0}"/>
    <cellStyle name="쉼표 [0] 11 10 3" xfId="106" xr:uid="{28ED42AB-C606-4D36-992B-7FE9BDD204EC}"/>
    <cellStyle name="쉼표 [0] 11 10 4" xfId="153" xr:uid="{4DD6CAFA-BFB3-4C5B-ADAE-B04AAE6918B4}"/>
    <cellStyle name="쉼표 [0] 11 2" xfId="52" xr:uid="{32D561AA-BD68-45FF-8A63-6AFD309D89DE}"/>
    <cellStyle name="쉼표 [0] 11 2 3" xfId="103" xr:uid="{3634D72D-3CC5-4109-88D3-90C53FC1BCEF}"/>
    <cellStyle name="쉼표 [0] 11 3" xfId="142" xr:uid="{36AB9F15-4CBF-40CB-93FA-0B5C232A236B}"/>
    <cellStyle name="쉼표 [0] 11 3 2" xfId="44" xr:uid="{596D4DC5-23F8-4F00-B491-CD4C7D75408C}"/>
    <cellStyle name="쉼표 [0] 11 3 3" xfId="63" xr:uid="{15D488C5-0506-4C36-BA5A-0DDD91D2C387}"/>
    <cellStyle name="쉼표 [0] 11 4" xfId="78" xr:uid="{0FA310D0-8935-477F-A19B-457DAE6A5D9A}"/>
    <cellStyle name="쉼표 [0] 11 4 2" xfId="112" xr:uid="{2375A90D-F055-49F4-AAA9-6E84BCD52C34}"/>
    <cellStyle name="쉼표 [0] 11 5" xfId="64" xr:uid="{FC62B463-EA91-41DB-9EB7-A8F83B4EBBF0}"/>
    <cellStyle name="쉼표 [0] 11 7" xfId="62" xr:uid="{7E3D7455-57AB-4AD9-AE63-A113B12AA14C}"/>
    <cellStyle name="쉼표 [0] 12" xfId="9" xr:uid="{6C002529-0D68-4F20-989E-7374EA8C742E}"/>
    <cellStyle name="쉼표 [0] 12 2" xfId="56" xr:uid="{50EBA414-0CA9-40E4-8983-4E42AA53A14D}"/>
    <cellStyle name="쉼표 [0] 12 2 2" xfId="148" xr:uid="{B6A4FD86-E1DF-47E2-A1F5-DB49DE68EFFF}"/>
    <cellStyle name="쉼표 [0] 12 3" xfId="104" xr:uid="{30D59107-FE2C-44BD-867C-E2AE9BCD5E1E}"/>
    <cellStyle name="쉼표 [0] 12 4" xfId="60" xr:uid="{4FB566BD-F1EA-468B-ACCB-DFC0E5C0E186}"/>
    <cellStyle name="쉼표 [0] 13 10" xfId="28" xr:uid="{9D90E1B9-1432-49E6-B023-A675EB0345A8}"/>
    <cellStyle name="쉼표 [0] 13 10 2 10" xfId="133" xr:uid="{F0493CEC-78F9-4CBB-93BE-1C9BF6C508C7}"/>
    <cellStyle name="쉼표 [0] 13 10 2 2" xfId="109" xr:uid="{6196A150-F125-4CA3-A684-8F4ED5A361B1}"/>
    <cellStyle name="쉼표 [0] 13 10 2 2 2" xfId="71" xr:uid="{AF15D018-8F5D-4106-8C87-9A1639588CC1}"/>
    <cellStyle name="쉼표 [0] 13 10 2 2 2 2" xfId="135" xr:uid="{FF6602DC-5615-4368-8A34-5D596FAFBD16}"/>
    <cellStyle name="쉼표 [0] 13 10 2 2 4" xfId="159" xr:uid="{FF30B5FC-D6B0-4DEE-A148-B6CE2DB6819B}"/>
    <cellStyle name="쉼표 [0] 13 10 2 2 5" xfId="166" xr:uid="{A9F53EDA-5A0E-4E36-AABE-849779980AF6}"/>
    <cellStyle name="쉼표 [0] 13 11" xfId="127" xr:uid="{03F67516-45E6-4C86-85EB-51A1255C5E85}"/>
    <cellStyle name="쉼표 [0] 13 2" xfId="40" xr:uid="{AF70CD67-C12C-478D-B988-5E903949561A}"/>
    <cellStyle name="쉼표 [0] 13 2 2" xfId="80" xr:uid="{4807DE77-6A52-41C8-9F94-4C4EB8F88808}"/>
    <cellStyle name="쉼표 [0] 13 2 2 2" xfId="134" xr:uid="{53402286-62DC-4CAA-8C7C-8FF894F72814}"/>
    <cellStyle name="쉼표 [0] 13 2 2 4" xfId="147" xr:uid="{D6A1A107-919C-45A9-8206-07A4CA524C57}"/>
    <cellStyle name="쉼표 [0] 13 2 3" xfId="209" xr:uid="{E815887B-6071-45FB-8DF8-B5950DC5707D}"/>
    <cellStyle name="쉼표 [0] 13 2 9" xfId="151" xr:uid="{4A7F64BE-E1E0-4026-B479-17B1E9A25D94}"/>
    <cellStyle name="쉼표 [0] 13 3" xfId="65" xr:uid="{00966E06-EE9B-4BBF-9DAF-235AE8EF3B59}"/>
    <cellStyle name="쉼표 [0] 13 3 2" xfId="67" xr:uid="{FB1100B5-73DD-47E3-A64A-DD2269A74515}"/>
    <cellStyle name="쉼표 [0] 13 4" xfId="45" xr:uid="{202A1C44-EC74-469F-B3C3-6E8E60134CA4}"/>
    <cellStyle name="쉼표 [0] 13 6" xfId="152" xr:uid="{48680F94-81B3-4B91-BBD0-2004BC4547CA}"/>
    <cellStyle name="쉼표 [0] 13 7" xfId="169" xr:uid="{6425CAF5-7B73-4CDC-96CD-2860C710CA27}"/>
    <cellStyle name="쉼표 [0] 13 8" xfId="164" xr:uid="{2D49E0BB-E5A3-46BA-AE4D-3172D346EFA9}"/>
    <cellStyle name="쉼표 [0] 13 9" xfId="128" xr:uid="{FE5BB675-9E23-4679-B191-F9D714CE117D}"/>
    <cellStyle name="쉼표 [0] 14" xfId="157" xr:uid="{BFC46F50-44CE-47D3-947A-63ED4F2F6F32}"/>
    <cellStyle name="쉼표 [0] 15" xfId="126" xr:uid="{E9B61FC3-78C8-4F2A-B717-7ABBD421641F}"/>
    <cellStyle name="쉼표 [0] 16" xfId="42" xr:uid="{555503B5-5F5B-4B3B-A8D8-A94E35792600}"/>
    <cellStyle name="쉼표 [0] 16 2" xfId="140" xr:uid="{97268C3A-39BA-4A7B-8C1D-2E53E821C746}"/>
    <cellStyle name="쉼표 [0] 16 2 4" xfId="165" xr:uid="{FC9FA8DB-0106-4C0F-B34B-66EC302D4164}"/>
    <cellStyle name="쉼표 [0] 17" xfId="155" xr:uid="{75B8D4AF-A818-47FA-9C67-FD3C98AB37A7}"/>
    <cellStyle name="쉼표 [0] 18" xfId="53" xr:uid="{0608CAE3-3113-4186-8373-FF691064EDFD}"/>
    <cellStyle name="쉼표 [0] 18 2" xfId="131" xr:uid="{F607FC82-CB1B-4599-9145-8BB39B34C58E}"/>
    <cellStyle name="쉼표 [0] 18 4" xfId="79" xr:uid="{D0291A4E-FB5C-4156-9DCA-400886A69333}"/>
    <cellStyle name="쉼표 [0] 18 5" xfId="160" xr:uid="{E475061E-5C5B-4281-BFBB-93F55812CEFC}"/>
    <cellStyle name="쉼표 [0] 18 6" xfId="167" xr:uid="{ADD91E53-D7ED-436D-93EE-DD734D90871B}"/>
    <cellStyle name="쉼표 [0] 19" xfId="87" xr:uid="{56F9BEF9-AFCB-458A-B894-118B67806B90}"/>
    <cellStyle name="쉼표 [0] 2" xfId="61" xr:uid="{7867898C-CDE4-424B-B438-52E69DCF4671}"/>
    <cellStyle name="쉼표 [0] 2 16" xfId="143" xr:uid="{4220223E-BC78-4943-9F5B-C858F60EA90D}"/>
    <cellStyle name="쉼표 [0] 2 2" xfId="6" xr:uid="{9647C1F0-61B3-40B0-B878-97D51BA171CE}"/>
    <cellStyle name="쉼표 [0] 2 2 10" xfId="37" xr:uid="{6D911211-917A-4F1B-B60D-7AD2BCB0A144}"/>
    <cellStyle name="쉼표 [0] 2 2 10 2" xfId="68" xr:uid="{CEC8B2B4-DDC2-487D-BCD8-7264165ECEB2}"/>
    <cellStyle name="쉼표 [0] 2 2 10 2 2 3" xfId="226" xr:uid="{A5D2B996-B9E0-4B0D-9614-B740EBB79FA9}"/>
    <cellStyle name="쉼표 [0] 2 2 10 3" xfId="94" xr:uid="{96A07693-B600-46AC-8354-D8876ECFF7AB}"/>
    <cellStyle name="쉼표 [0] 2 2 11" xfId="49" xr:uid="{90F354FC-F324-4373-A970-B6866BFFAF74}"/>
    <cellStyle name="쉼표 [0] 2 2 14" xfId="208" xr:uid="{7C2F9684-0D8A-43C0-8BFC-BACCB454D4F6}"/>
    <cellStyle name="쉼표 [0] 2 2 15" xfId="221" xr:uid="{8E176D9C-AF9B-4E28-995A-02D37A26CA0C}"/>
    <cellStyle name="쉼표 [0] 2 2 16" xfId="219" xr:uid="{44CCBAA9-B125-4209-B13D-74C932D383E0}"/>
    <cellStyle name="쉼표 [0] 2 2 17" xfId="223" xr:uid="{780B6F1E-B8A8-45EC-8D52-15B9D4A27E25}"/>
    <cellStyle name="쉼표 [0] 2 2 19" xfId="207" xr:uid="{7A59091F-FBD3-49FE-B7EA-50CE9C2C4D5F}"/>
    <cellStyle name="쉼표 [0] 2 2 2" xfId="20" xr:uid="{79E75B7D-7CC6-447A-85CA-5B3EEDB5831D}"/>
    <cellStyle name="쉼표 [0] 2 2 2 10" xfId="227" xr:uid="{8922C7E5-441D-4E12-A235-9F6B364773ED}"/>
    <cellStyle name="쉼표 [0] 2 2 2 2" xfId="33" xr:uid="{ACDDC61B-7FB9-462E-A8CD-CCD3292A80B3}"/>
    <cellStyle name="쉼표 [0] 2 2 2 2 3" xfId="105" xr:uid="{8D25F4EE-4D14-49BD-92B5-A24DE0AF82DE}"/>
    <cellStyle name="쉼표 [0] 2 2 2 3" xfId="119" xr:uid="{33FB2856-3A74-47A4-A521-D889D199BC8A}"/>
    <cellStyle name="쉼표 [0] 2 2 2 3 17" xfId="225" xr:uid="{FE6E0378-4DC4-45F8-B570-F3C677B3F834}"/>
    <cellStyle name="쉼표 [0] 2 2 2 3 19" xfId="214" xr:uid="{8BCF87BC-3BD5-4272-BB8E-D7E157CCA228}"/>
    <cellStyle name="쉼표 [0] 2 2 2 3 19 2" xfId="215" xr:uid="{2E6C1F3F-D61A-4DDB-BBE1-42503013D30E}"/>
    <cellStyle name="쉼표 [0] 2 2 2 3 3" xfId="218" xr:uid="{D7B8CD8B-6A13-4314-B10B-F6BC1C283251}"/>
    <cellStyle name="쉼표 [0] 2 2 21" xfId="46" xr:uid="{7EDFB5FB-FB4D-4F3B-93B1-FA7461D32874}"/>
    <cellStyle name="쉼표 [0] 2 2 23" xfId="86" xr:uid="{6A303BA7-AF07-47E6-88CF-A8FB63884C86}"/>
    <cellStyle name="쉼표 [0] 2 2 27" xfId="222" xr:uid="{9B3C9ED6-09A7-4235-9A24-72A0D29D604C}"/>
    <cellStyle name="쉼표 [0] 2 2 3 2 2" xfId="41" xr:uid="{2296A785-D472-4D81-8EFF-21EFE1700916}"/>
    <cellStyle name="쉼표 [0] 2 2 3 2 3" xfId="66" xr:uid="{C2DBAF0A-600B-43A3-82C6-6F3F21DFFF52}"/>
    <cellStyle name="쉼표 [0] 2 2 4" xfId="116" xr:uid="{17EF76F0-B562-4AA0-8E87-69750004A143}"/>
    <cellStyle name="쉼표 [0] 2 2 5" xfId="217" xr:uid="{A60E3F55-7694-4B7E-BC35-7F5AED702EEC}"/>
    <cellStyle name="쉼표 [0] 2 2 5 11" xfId="220" xr:uid="{3ABD4C52-F8E7-4088-B70A-328AE3F775F3}"/>
    <cellStyle name="쉼표 [0] 2 2 6" xfId="43" xr:uid="{4E9A4F78-A31F-4B29-BA87-EA4F67803ABD}"/>
    <cellStyle name="쉼표 [0] 2 2 6 10" xfId="211" xr:uid="{CF5406E6-5586-4308-9864-A6A4858A1E9A}"/>
    <cellStyle name="쉼표 [0] 2 2 6 11" xfId="202" xr:uid="{E061186E-827A-496F-940C-1CB22297D92F}"/>
    <cellStyle name="쉼표 [0] 2 2 6 13" xfId="203" xr:uid="{E4E455F5-A96B-4EA7-9C9A-E0660E3D7B3C}"/>
    <cellStyle name="쉼표 [0] 2 2 6 16" xfId="212" xr:uid="{B8EEC8D9-262E-4965-8239-A418CB0D1B2F}"/>
    <cellStyle name="쉼표 [0] 2 2 8" xfId="77" xr:uid="{B4E24ECA-A789-4112-B9D2-C9C94700C786}"/>
    <cellStyle name="쉼표 [0] 2 2 9" xfId="59" xr:uid="{0C96E669-7675-4A84-908D-851304815DCD}"/>
    <cellStyle name="쉼표 [0] 2 2_박물관 작성양식" xfId="75" xr:uid="{09CC1861-5A5D-4EEB-A551-704656C7083A}"/>
    <cellStyle name="쉼표 [0] 2 3" xfId="107" xr:uid="{B4EB617A-548B-428B-8D07-4761A5E1DB6C}"/>
    <cellStyle name="쉼표 [0] 2 3 2" xfId="100" xr:uid="{70C81413-6E52-46EE-A1F8-82D10F73963E}"/>
    <cellStyle name="쉼표 [0] 2 4" xfId="173" xr:uid="{86792FC2-1318-4BC3-9108-6F10222EF054}"/>
    <cellStyle name="쉼표 [0] 20" xfId="48" xr:uid="{F1D3635F-CEC9-48AA-B017-1D45C8438A1D}"/>
    <cellStyle name="쉼표 [0] 22" xfId="170" xr:uid="{6B71A0B8-18C8-4251-A0AA-312ED2DA4893}"/>
    <cellStyle name="쉼표 [0] 23" xfId="35" xr:uid="{BBF8975A-8493-44CA-A292-2D78BC27FC3A}"/>
    <cellStyle name="쉼표 [0] 26" xfId="101" xr:uid="{709D6818-CC4F-472B-BC7C-FAE5F269318F}"/>
    <cellStyle name="쉼표 [0] 27" xfId="210" xr:uid="{514B5C89-B08C-468D-9315-892A11CEE077}"/>
    <cellStyle name="쉼표 [0] 29" xfId="205" xr:uid="{18BFA544-7956-4FC5-86DF-755E07D5D153}"/>
    <cellStyle name="쉼표 [0] 3" xfId="117" xr:uid="{F4C0D341-81AA-4E5A-AE6B-71678DB76171}"/>
    <cellStyle name="쉼표 [0] 3 10" xfId="129" xr:uid="{C36094E8-444C-4E76-9383-2703DBD01F98}"/>
    <cellStyle name="쉼표 [0] 3 2" xfId="125" xr:uid="{E522B851-CE1C-42B0-8FC3-C9BC07F84452}"/>
    <cellStyle name="쉼표 [0] 3 3" xfId="132" xr:uid="{C9CA49C0-FBCF-4799-B3EF-2C52B269FE61}"/>
    <cellStyle name="쉼표 [0] 3 4 5" xfId="161" xr:uid="{634F3C0D-CE5B-4C3A-8A50-869DE9D45AFA}"/>
    <cellStyle name="쉼표 [0] 3 5" xfId="146" xr:uid="{865209D9-36F8-445D-B4D0-633027A47059}"/>
    <cellStyle name="쉼표 [0] 3 7" xfId="150" xr:uid="{CF181779-1BC1-416C-9ECE-B534F1F6D176}"/>
    <cellStyle name="쉼표 [0] 3 8" xfId="162" xr:uid="{7883A6CA-8BCC-41D4-B031-9FF97DC9944A}"/>
    <cellStyle name="쉼표 [0] 30" xfId="206" xr:uid="{66CF8601-2120-4767-BAF4-6754AF451D2A}"/>
    <cellStyle name="쉼표 [0] 34" xfId="58" xr:uid="{A3392429-0108-4C22-91E7-317502B8A3D8}"/>
    <cellStyle name="쉼표 [0] 35" xfId="93" xr:uid="{04103FB7-7CA2-469A-85F7-FDBF0EC5A8CF}"/>
    <cellStyle name="쉼표 [0] 39" xfId="85" xr:uid="{50C6653D-D401-4889-9D6C-959C0D32C140}"/>
    <cellStyle name="쉼표 [0] 4" xfId="124" xr:uid="{25624714-D469-46A5-9BEF-9AEFE3F6F109}"/>
    <cellStyle name="쉼표 [0] 4 10" xfId="136" xr:uid="{E857FE90-1841-4790-B7BC-077CC7FBD86C}"/>
    <cellStyle name="쉼표 [0] 4 2" xfId="27" xr:uid="{D0FF8FA6-8595-4783-A38A-4BAFB3BB28CE}"/>
    <cellStyle name="쉼표 [0] 4 3" xfId="163" xr:uid="{51E14E74-E444-42BD-AA9A-A3204630300F}"/>
    <cellStyle name="쉼표 [0] 4 5" xfId="154" xr:uid="{5CF84755-5C18-453D-A1BE-9DB83765996F}"/>
    <cellStyle name="쉼표 [0] 40" xfId="25" xr:uid="{804161B5-9AD3-4672-82CF-153E58C9A38F}"/>
    <cellStyle name="쉼표 [0] 41" xfId="26" xr:uid="{94BDE576-AB85-44FF-B152-F28D30D52C6E}"/>
    <cellStyle name="쉼표 [0] 5 2 2 3" xfId="168" xr:uid="{EEC66131-C6FF-4DA3-9F8D-55D401E19196}"/>
    <cellStyle name="쉼표 [0] 6" xfId="158" xr:uid="{048B7A25-33E6-432D-9E45-98C18FB9BDCD}"/>
    <cellStyle name="쉼표 [0] 6 11" xfId="204" xr:uid="{59046026-72F9-4423-B9FC-CDB1F91697B1}"/>
    <cellStyle name="쉼표 [0] 7" xfId="141" xr:uid="{221BFFF2-6E63-4615-B362-9B1C32B7F059}"/>
    <cellStyle name="쉼표 [0] 7 3" xfId="224" xr:uid="{E48C366F-6CF1-4DB2-A8A3-9D5C4C303C95}"/>
    <cellStyle name="쉼표 [0] 7 4" xfId="213" xr:uid="{19583F3D-CE10-4C0D-85ED-EDA008B8824F}"/>
    <cellStyle name="쉼표 [0] 8" xfId="144" xr:uid="{C7BAA62B-B4B9-48AC-8F46-5775E7B8CFBD}"/>
    <cellStyle name="쉼표 [0] 9 3" xfId="216" xr:uid="{102E33A0-4498-4DB6-AEB9-9111865E8BA6}"/>
    <cellStyle name="통화 [0]" xfId="2" builtinId="7"/>
    <cellStyle name="표준" xfId="0" builtinId="0"/>
    <cellStyle name="표준 10" xfId="83" xr:uid="{9069D79E-247C-4632-A7C8-568CDBE2817F}"/>
    <cellStyle name="표준 10 2" xfId="36" xr:uid="{7A209842-550F-416F-BB49-843DA70D7599}"/>
    <cellStyle name="표준 10 3" xfId="16" xr:uid="{94CE7AB9-5F4C-45DE-96F0-877570F00F49}"/>
    <cellStyle name="표준 11" xfId="21" xr:uid="{8BABCC1D-74A8-420D-B373-F65216B5E99A}"/>
    <cellStyle name="표준 11 2" xfId="31" xr:uid="{B98271FE-D9FE-4A5B-978A-3D7DA1AE05A1}"/>
    <cellStyle name="표준 11 3" xfId="70" xr:uid="{5C5E7C6F-57D3-4126-90AE-53EB3766552C}"/>
    <cellStyle name="표준 11 3 2" xfId="57" xr:uid="{39C006D8-DDDA-44DD-A1AB-CB0B35AE4B9E}"/>
    <cellStyle name="표준 11 4" xfId="8" xr:uid="{385E2CBA-5B98-4C00-82E7-5F473461DD33}"/>
    <cellStyle name="표준 11 7" xfId="69" xr:uid="{B4F26885-A1F1-499C-8F56-2DD65F4AA8DE}"/>
    <cellStyle name="표준 12" xfId="138" xr:uid="{7160FB4D-043E-4E12-94D2-3076B11F1638}"/>
    <cellStyle name="표준 13" xfId="114" xr:uid="{4A90E637-D684-4840-980D-A3A837C4327E}"/>
    <cellStyle name="표준 14" xfId="84" xr:uid="{477DEDA5-57A0-4B97-87D3-6C05A5F567D6}"/>
    <cellStyle name="표준 2" xfId="4" xr:uid="{5B27B937-A5A0-4BFE-8D89-96FFA4F4759A}"/>
    <cellStyle name="표준 2 2" xfId="5" xr:uid="{F54860FD-BA69-473C-8904-F839C5D9E2FC}"/>
    <cellStyle name="표준 2 2 10 2" xfId="30" xr:uid="{797B8B51-20CA-410D-90FB-655831D658A4}"/>
    <cellStyle name="표준 2 2 10 2 2" xfId="23" xr:uid="{1806DA02-1AB4-4F03-9240-650F2100301E}"/>
    <cellStyle name="표준 2 2 10 2 2 2" xfId="111" xr:uid="{8723C82A-185B-4ECC-973E-E3FE348835FD}"/>
    <cellStyle name="표준 2 2 2" xfId="19" xr:uid="{74B919B6-90A6-475F-A0E0-DA872D603318}"/>
    <cellStyle name="표준 2 2 3" xfId="29" xr:uid="{69C4A3A6-8A6E-4185-A660-1909ED3E108A}"/>
    <cellStyle name="표준 2 2 3 2" xfId="118" xr:uid="{060CD872-F96E-4FAB-9074-01BB6CB7C820}"/>
    <cellStyle name="표준 2 3" xfId="12" xr:uid="{78D997E0-0331-4429-A579-36BB9AE82FE2}"/>
    <cellStyle name="표준 2 4" xfId="14" xr:uid="{1D18F3F5-5E0C-4AF4-AB99-6B1276F9B83C}"/>
    <cellStyle name="표준 2 5" xfId="11" xr:uid="{FBA68A90-B852-4B7C-9DD4-E49D2E06FA74}"/>
    <cellStyle name="표준 2 6" xfId="139" xr:uid="{663D9D9C-67E4-4269-882E-7DAB0AF81E7B}"/>
    <cellStyle name="표준 23" xfId="7" xr:uid="{D315DEFE-0471-41E3-9163-0D6B045279B5}"/>
    <cellStyle name="표준 27" xfId="102" xr:uid="{FA7D3575-2183-4112-BE7F-9931B8285890}"/>
    <cellStyle name="표준 28" xfId="13" xr:uid="{5B04608A-1E1A-477E-8AA7-7607D281D207}"/>
    <cellStyle name="표준 3" xfId="184" xr:uid="{C58E2B01-E8E4-4CB1-AFF0-2CBD9D9F69F6}"/>
    <cellStyle name="표준 3 2 2 2" xfId="10" xr:uid="{F84024DB-41E5-4FDB-8E81-FD9542BD3D85}"/>
    <cellStyle name="표준 3 4" xfId="92" xr:uid="{AF21128D-42C9-42C4-92B2-983533F5E3B9}"/>
    <cellStyle name="표준 3 4 2" xfId="99" xr:uid="{B3B43D9D-A1AD-47BE-A23E-4F93A46836BB}"/>
    <cellStyle name="표준 3 8" xfId="15" xr:uid="{25865A85-BC18-44E3-AF31-E2E06B68D60C}"/>
    <cellStyle name="표준 35" xfId="122" xr:uid="{ED7A5258-F622-4A0B-ADE6-74A0A6D69933}"/>
    <cellStyle name="표준 36" xfId="230" xr:uid="{01DE4CD3-FA04-4576-9939-2ACFFA9C78BA}"/>
    <cellStyle name="표준 4" xfId="115" xr:uid="{1E7E445C-9B4E-4F6B-A717-2061416D1998}"/>
    <cellStyle name="표준 4 4" xfId="98" xr:uid="{7AB0F21C-F84A-4EDA-B798-7DE322C49560}"/>
    <cellStyle name="표준 44" xfId="180" xr:uid="{475726CA-0D3F-4C10-BEB8-6596D7C0C5C7}"/>
    <cellStyle name="표준 53" xfId="88" xr:uid="{4D6609BA-1FB5-4FD6-B7AB-3A9E6190F254}"/>
    <cellStyle name="표준 54" xfId="89" xr:uid="{6A3F95AF-50B3-4F2D-8B75-5969F56B7A48}"/>
    <cellStyle name="표준 55" xfId="177" xr:uid="{D915BBB3-4561-4D31-84C2-7EC89CD77698}"/>
    <cellStyle name="표준 56" xfId="190" xr:uid="{14F6E130-9356-4F50-877A-6A0299837E0A}"/>
    <cellStyle name="표준 57" xfId="191" xr:uid="{32A96AB9-727B-4804-BD4E-2A923239BA0A}"/>
    <cellStyle name="표준 58" xfId="183" xr:uid="{533F461B-601C-4678-9D6E-3AEADFDD64BA}"/>
    <cellStyle name="표준 59" xfId="181" xr:uid="{E3194C08-2124-4603-BC3E-C47CCA0F438C}"/>
    <cellStyle name="표준 6" xfId="120" xr:uid="{765C6510-ACB2-48A9-82BC-8DA19B5678E8}"/>
    <cellStyle name="표준 6 2" xfId="193" xr:uid="{EA1C26EE-7CF8-4499-B942-A31D7E3F8999}"/>
    <cellStyle name="표준 60" xfId="179" xr:uid="{CA34EC10-8FD3-49F9-BF9A-C0B823901870}"/>
    <cellStyle name="표준 61" xfId="192" xr:uid="{F82F33CA-72E9-4130-B0C9-06CAD1F44D06}"/>
    <cellStyle name="표준 62" xfId="196" xr:uid="{1C7153E8-7AB7-490B-B5F4-890708451F22}"/>
    <cellStyle name="표준 63" xfId="197" xr:uid="{4BEE9509-8624-4DF3-A0E4-BE1817550DFD}"/>
    <cellStyle name="표준 64" xfId="176" xr:uid="{5CAD465D-3258-4BFC-B422-556F1EFD876E}"/>
    <cellStyle name="표준 66" xfId="185" xr:uid="{B9EEBE56-CF12-47B5-A030-77C6902495B6}"/>
    <cellStyle name="표준 72" xfId="195" xr:uid="{E809BC8C-087F-40C0-B2C8-574EB1EAE763}"/>
    <cellStyle name="표준 73" xfId="189" xr:uid="{1B413126-8F35-492E-A7C8-28FFD3630974}"/>
    <cellStyle name="표준 75" xfId="187" xr:uid="{F694E198-05DB-4CCE-ADD1-4B0120E96766}"/>
    <cellStyle name="표준 76" xfId="188" xr:uid="{56C5E380-7E41-421F-8344-3F78813CA984}"/>
    <cellStyle name="표준 77" xfId="198" xr:uid="{E943D144-7D6C-4978-995B-2776E2503C9D}"/>
    <cellStyle name="표준 8" xfId="194" xr:uid="{32B29DF2-E6C4-4607-9FA1-C5C1060F33BC}"/>
    <cellStyle name="표준 83" xfId="186" xr:uid="{181C9D60-86C0-4420-B4E1-CD88D47F8788}"/>
    <cellStyle name="표준 85" xfId="174" xr:uid="{8676512D-4BFA-4263-9DD0-0A09C89536B3}"/>
    <cellStyle name="표준 89" xfId="175" xr:uid="{E5EEB00C-5B2B-4F80-95C1-0748C86CA906}"/>
    <cellStyle name="표준 9" xfId="182" xr:uid="{4CCA6FE3-850B-4459-92D5-D8D8F2164FF6}"/>
    <cellStyle name="표준_Sheet1" xfId="81" xr:uid="{D22478CF-65C3-40FB-8E0E-5531FCB6EB44}"/>
    <cellStyle name="표준_Sheet1 2" xfId="171" xr:uid="{336B2544-75D4-48C4-B4C1-2AFB9353C4F4}"/>
    <cellStyle name="표준_Sheet1 2 2" xfId="200" xr:uid="{2754BED8-6999-4793-8837-5B24DFD90697}"/>
    <cellStyle name="표준_박물관 작성양식" xfId="74" xr:uid="{6B99E973-A840-4C38-B211-BBD5FCCBA9E0}"/>
    <cellStyle name="표준_이희종" xfId="145" xr:uid="{30C02259-457D-4738-830E-7314353B08EB}"/>
    <cellStyle name="하이퍼링크" xfId="18" builtinId="8"/>
    <cellStyle name="하이퍼링크 2" xfId="22" xr:uid="{3B38EA60-226F-4F6D-8CE2-BA726A4689E2}"/>
    <cellStyle name="하이퍼링크 2 2" xfId="76" xr:uid="{B87C1471-B0A9-43EC-B476-8D0C604B3ACC}"/>
    <cellStyle name="하이퍼링크 2 3" xfId="34" xr:uid="{A554F9C0-F034-4075-8FEB-B32792ABDFA8}"/>
    <cellStyle name="하이퍼링크 2 4" xfId="51" xr:uid="{6880F280-2A40-4260-B320-FB7F7CEEAEE5}"/>
    <cellStyle name="하이퍼링크 2 5" xfId="91" xr:uid="{68598DE5-5A15-45DB-880B-275280B28E44}"/>
    <cellStyle name="하이퍼링크 2_박물관 작성양식" xfId="73" xr:uid="{167EFB1F-26BC-4D87-8B7C-4C3EDD54B06F}"/>
    <cellStyle name="하이퍼링크 3" xfId="123" xr:uid="{4E73FEB4-F23B-459D-9765-36B4787AA8C3}"/>
    <cellStyle name="하이퍼링크 3 2" xfId="156" xr:uid="{15E42573-89E0-4A38-BD48-430D16635824}"/>
    <cellStyle name="하이퍼링크 4" xfId="95" xr:uid="{F02E038E-AF23-4B30-9AF4-F1B192C2DCA0}"/>
    <cellStyle name="하이퍼링크 4 2" xfId="24" xr:uid="{E7264AC2-7862-433A-8825-95FBCAB29353}"/>
    <cellStyle name="하이퍼링크 5" xfId="50" xr:uid="{6121A679-B796-424A-8F8C-F5680A79ABE6}"/>
    <cellStyle name="하이퍼링크 5 3" xfId="38" xr:uid="{C1C8F3E9-9607-4301-B368-5D82C9539057}"/>
    <cellStyle name="하이퍼링크 5 3 2" xfId="110" xr:uid="{8E96584F-B639-4908-A94F-C34D28857746}"/>
    <cellStyle name="하이퍼링크 6" xfId="47" xr:uid="{2367C07F-B0B6-42EC-BE4A-8C37D0EC6862}"/>
    <cellStyle name="하이퍼링크 6 2" xfId="199" xr:uid="{1FE9D0EA-3E88-437C-8D89-6469ABFC7F3F}"/>
    <cellStyle name="하이퍼링크 7" xfId="17" xr:uid="{50B69175-FC8E-4EE1-AFD4-756419B04528}"/>
    <cellStyle name="하이퍼링크 8" xfId="172" xr:uid="{DB257BEC-6CE7-4E8A-9D02-567BD23783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42</xdr:col>
      <xdr:colOff>0</xdr:colOff>
      <xdr:row>73</xdr:row>
      <xdr:rowOff>0</xdr:rowOff>
    </xdr:from>
    <xdr:ext cx="184731" cy="264560"/>
    <xdr:sp macro="" textlink="">
      <xdr:nvSpPr>
        <xdr:cNvPr id="2" name="TextBox 1">
          <a:extLst>
            <a:ext uri="{FF2B5EF4-FFF2-40B4-BE49-F238E27FC236}">
              <a16:creationId xmlns:a16="http://schemas.microsoft.com/office/drawing/2014/main" id="{CE40867C-61B3-4A29-BB3F-0BE62FFBA3A1}"/>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 name="TextBox 2">
          <a:extLst>
            <a:ext uri="{FF2B5EF4-FFF2-40B4-BE49-F238E27FC236}">
              <a16:creationId xmlns:a16="http://schemas.microsoft.com/office/drawing/2014/main" id="{C79E0431-2C0A-4D64-82CD-CBE55D9E4959}"/>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 name="TextBox 3">
          <a:extLst>
            <a:ext uri="{FF2B5EF4-FFF2-40B4-BE49-F238E27FC236}">
              <a16:creationId xmlns:a16="http://schemas.microsoft.com/office/drawing/2014/main" id="{40D66741-12DD-4E02-95FB-980460CD39C9}"/>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5" name="TextBox 4">
          <a:extLst>
            <a:ext uri="{FF2B5EF4-FFF2-40B4-BE49-F238E27FC236}">
              <a16:creationId xmlns:a16="http://schemas.microsoft.com/office/drawing/2014/main" id="{0E6F37FD-66AC-4B6A-9482-7491A2859536}"/>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6" name="TextBox 5">
          <a:extLst>
            <a:ext uri="{FF2B5EF4-FFF2-40B4-BE49-F238E27FC236}">
              <a16:creationId xmlns:a16="http://schemas.microsoft.com/office/drawing/2014/main" id="{A2B5F098-91B0-4AAD-B30F-C792D6E8B65A}"/>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7" name="TextBox 6">
          <a:extLst>
            <a:ext uri="{FF2B5EF4-FFF2-40B4-BE49-F238E27FC236}">
              <a16:creationId xmlns:a16="http://schemas.microsoft.com/office/drawing/2014/main" id="{996E7734-230A-4483-B636-671E67BC65BE}"/>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8" name="TextBox 7">
          <a:extLst>
            <a:ext uri="{FF2B5EF4-FFF2-40B4-BE49-F238E27FC236}">
              <a16:creationId xmlns:a16="http://schemas.microsoft.com/office/drawing/2014/main" id="{70DF6E91-3FA9-431F-8890-F67BFD6B866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9" name="TextBox 8">
          <a:extLst>
            <a:ext uri="{FF2B5EF4-FFF2-40B4-BE49-F238E27FC236}">
              <a16:creationId xmlns:a16="http://schemas.microsoft.com/office/drawing/2014/main" id="{2016BC75-C104-4088-9BDC-BF469FE53C46}"/>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0" name="TextBox 9">
          <a:extLst>
            <a:ext uri="{FF2B5EF4-FFF2-40B4-BE49-F238E27FC236}">
              <a16:creationId xmlns:a16="http://schemas.microsoft.com/office/drawing/2014/main" id="{8DEFAB91-CF22-4487-8215-C69A190730E6}"/>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1" name="TextBox 10">
          <a:extLst>
            <a:ext uri="{FF2B5EF4-FFF2-40B4-BE49-F238E27FC236}">
              <a16:creationId xmlns:a16="http://schemas.microsoft.com/office/drawing/2014/main" id="{268592A3-1A88-4A7B-9D42-9479383EA9F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2" name="TextBox 11">
          <a:extLst>
            <a:ext uri="{FF2B5EF4-FFF2-40B4-BE49-F238E27FC236}">
              <a16:creationId xmlns:a16="http://schemas.microsoft.com/office/drawing/2014/main" id="{EC1D499F-AE97-4ABC-AB51-8CA72497CEAC}"/>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3" name="TextBox 12">
          <a:extLst>
            <a:ext uri="{FF2B5EF4-FFF2-40B4-BE49-F238E27FC236}">
              <a16:creationId xmlns:a16="http://schemas.microsoft.com/office/drawing/2014/main" id="{D66A2B22-1B4B-4795-82AA-4F87878FE35A}"/>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4" name="TextBox 13">
          <a:extLst>
            <a:ext uri="{FF2B5EF4-FFF2-40B4-BE49-F238E27FC236}">
              <a16:creationId xmlns:a16="http://schemas.microsoft.com/office/drawing/2014/main" id="{DE5C92BD-9688-463A-B242-1F90F2DD55B2}"/>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5" name="TextBox 14">
          <a:extLst>
            <a:ext uri="{FF2B5EF4-FFF2-40B4-BE49-F238E27FC236}">
              <a16:creationId xmlns:a16="http://schemas.microsoft.com/office/drawing/2014/main" id="{A49AED27-1408-4A04-AF6F-AFB6005C310F}"/>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6" name="TextBox 15">
          <a:extLst>
            <a:ext uri="{FF2B5EF4-FFF2-40B4-BE49-F238E27FC236}">
              <a16:creationId xmlns:a16="http://schemas.microsoft.com/office/drawing/2014/main" id="{95020758-0261-420A-8DBE-20E1819D9D3E}"/>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17" name="TextBox 16">
          <a:extLst>
            <a:ext uri="{FF2B5EF4-FFF2-40B4-BE49-F238E27FC236}">
              <a16:creationId xmlns:a16="http://schemas.microsoft.com/office/drawing/2014/main" id="{1570E944-FCCA-4FC4-B5D3-BF20422B07B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50</xdr:row>
      <xdr:rowOff>876300</xdr:rowOff>
    </xdr:from>
    <xdr:ext cx="184731" cy="264560"/>
    <xdr:sp macro="" textlink="">
      <xdr:nvSpPr>
        <xdr:cNvPr id="18" name="TextBox 17">
          <a:extLst>
            <a:ext uri="{FF2B5EF4-FFF2-40B4-BE49-F238E27FC236}">
              <a16:creationId xmlns:a16="http://schemas.microsoft.com/office/drawing/2014/main" id="{0669946F-7384-4E36-B9AE-29BCAC5E6B10}"/>
            </a:ext>
          </a:extLst>
        </xdr:cNvPr>
        <xdr:cNvSpPr txBox="1"/>
      </xdr:nvSpPr>
      <xdr:spPr>
        <a:xfrm>
          <a:off x="46501050" y="2257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19" name="TextBox 18">
          <a:extLst>
            <a:ext uri="{FF2B5EF4-FFF2-40B4-BE49-F238E27FC236}">
              <a16:creationId xmlns:a16="http://schemas.microsoft.com/office/drawing/2014/main" id="{A4F73897-F9F6-4D59-B77A-B0CBAD7F2418}"/>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0" name="TextBox 19">
          <a:extLst>
            <a:ext uri="{FF2B5EF4-FFF2-40B4-BE49-F238E27FC236}">
              <a16:creationId xmlns:a16="http://schemas.microsoft.com/office/drawing/2014/main" id="{6F5FF275-76CC-4472-97E7-1605B4B785ED}"/>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1" name="TextBox 20">
          <a:extLst>
            <a:ext uri="{FF2B5EF4-FFF2-40B4-BE49-F238E27FC236}">
              <a16:creationId xmlns:a16="http://schemas.microsoft.com/office/drawing/2014/main" id="{54104F68-A94A-4CFA-99AA-CC6220B4BB42}"/>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2" name="TextBox 21">
          <a:extLst>
            <a:ext uri="{FF2B5EF4-FFF2-40B4-BE49-F238E27FC236}">
              <a16:creationId xmlns:a16="http://schemas.microsoft.com/office/drawing/2014/main" id="{11B4E71C-2CB3-409A-A4A0-9A6A2539F011}"/>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3" name="TextBox 22">
          <a:extLst>
            <a:ext uri="{FF2B5EF4-FFF2-40B4-BE49-F238E27FC236}">
              <a16:creationId xmlns:a16="http://schemas.microsoft.com/office/drawing/2014/main" id="{190D377C-687A-47C9-83DB-151F019024CB}"/>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4" name="TextBox 23">
          <a:extLst>
            <a:ext uri="{FF2B5EF4-FFF2-40B4-BE49-F238E27FC236}">
              <a16:creationId xmlns:a16="http://schemas.microsoft.com/office/drawing/2014/main" id="{5EF22D6E-9CE6-481C-936A-CB5065ACE5E4}"/>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5" name="TextBox 24">
          <a:extLst>
            <a:ext uri="{FF2B5EF4-FFF2-40B4-BE49-F238E27FC236}">
              <a16:creationId xmlns:a16="http://schemas.microsoft.com/office/drawing/2014/main" id="{4DC4CDA4-BEA5-49DE-9EF2-D17828BF19D9}"/>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50</xdr:row>
      <xdr:rowOff>876300</xdr:rowOff>
    </xdr:from>
    <xdr:ext cx="184731" cy="264560"/>
    <xdr:sp macro="" textlink="">
      <xdr:nvSpPr>
        <xdr:cNvPr id="26" name="TextBox 25">
          <a:extLst>
            <a:ext uri="{FF2B5EF4-FFF2-40B4-BE49-F238E27FC236}">
              <a16:creationId xmlns:a16="http://schemas.microsoft.com/office/drawing/2014/main" id="{26960504-777C-48D6-999E-75AFA83FD105}"/>
            </a:ext>
          </a:extLst>
        </xdr:cNvPr>
        <xdr:cNvSpPr txBox="1"/>
      </xdr:nvSpPr>
      <xdr:spPr>
        <a:xfrm>
          <a:off x="46501050" y="2257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7" name="TextBox 26">
          <a:extLst>
            <a:ext uri="{FF2B5EF4-FFF2-40B4-BE49-F238E27FC236}">
              <a16:creationId xmlns:a16="http://schemas.microsoft.com/office/drawing/2014/main" id="{D7970969-91C1-411D-9EB1-4FCB3A37A04D}"/>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8" name="TextBox 27">
          <a:extLst>
            <a:ext uri="{FF2B5EF4-FFF2-40B4-BE49-F238E27FC236}">
              <a16:creationId xmlns:a16="http://schemas.microsoft.com/office/drawing/2014/main" id="{E9D092F3-393C-45EB-A181-1E4DEE42E147}"/>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29" name="TextBox 28">
          <a:extLst>
            <a:ext uri="{FF2B5EF4-FFF2-40B4-BE49-F238E27FC236}">
              <a16:creationId xmlns:a16="http://schemas.microsoft.com/office/drawing/2014/main" id="{A5EB1F1E-947C-45B8-BED1-B8F83A12744A}"/>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30" name="TextBox 29">
          <a:extLst>
            <a:ext uri="{FF2B5EF4-FFF2-40B4-BE49-F238E27FC236}">
              <a16:creationId xmlns:a16="http://schemas.microsoft.com/office/drawing/2014/main" id="{2B7326A1-8D7D-4AE2-9B6C-576E852F152A}"/>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31" name="TextBox 30">
          <a:extLst>
            <a:ext uri="{FF2B5EF4-FFF2-40B4-BE49-F238E27FC236}">
              <a16:creationId xmlns:a16="http://schemas.microsoft.com/office/drawing/2014/main" id="{F1FD2276-C344-4AF6-AA1F-1F2E4AC126CE}"/>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32" name="TextBox 31">
          <a:extLst>
            <a:ext uri="{FF2B5EF4-FFF2-40B4-BE49-F238E27FC236}">
              <a16:creationId xmlns:a16="http://schemas.microsoft.com/office/drawing/2014/main" id="{42D45252-CF66-4BBB-82A8-84DA43715001}"/>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33" name="TextBox 32">
          <a:extLst>
            <a:ext uri="{FF2B5EF4-FFF2-40B4-BE49-F238E27FC236}">
              <a16:creationId xmlns:a16="http://schemas.microsoft.com/office/drawing/2014/main" id="{1FB524E6-4B43-4430-B6CF-31E78DCD276A}"/>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4" name="TextBox 33">
          <a:extLst>
            <a:ext uri="{FF2B5EF4-FFF2-40B4-BE49-F238E27FC236}">
              <a16:creationId xmlns:a16="http://schemas.microsoft.com/office/drawing/2014/main" id="{DE9B3012-F628-4ED5-ACF4-C6C91DF376EE}"/>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5" name="TextBox 34">
          <a:extLst>
            <a:ext uri="{FF2B5EF4-FFF2-40B4-BE49-F238E27FC236}">
              <a16:creationId xmlns:a16="http://schemas.microsoft.com/office/drawing/2014/main" id="{F71AF514-7452-49FD-86B2-B7237CDB6931}"/>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6" name="TextBox 35">
          <a:extLst>
            <a:ext uri="{FF2B5EF4-FFF2-40B4-BE49-F238E27FC236}">
              <a16:creationId xmlns:a16="http://schemas.microsoft.com/office/drawing/2014/main" id="{F34602C1-205D-4BF1-9808-C49762AEEF0E}"/>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7" name="TextBox 36">
          <a:extLst>
            <a:ext uri="{FF2B5EF4-FFF2-40B4-BE49-F238E27FC236}">
              <a16:creationId xmlns:a16="http://schemas.microsoft.com/office/drawing/2014/main" id="{0B768629-DF4A-4594-A3F0-FAE976245EE0}"/>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8" name="TextBox 37">
          <a:extLst>
            <a:ext uri="{FF2B5EF4-FFF2-40B4-BE49-F238E27FC236}">
              <a16:creationId xmlns:a16="http://schemas.microsoft.com/office/drawing/2014/main" id="{8F8EED3E-606E-4028-B6B6-7D59D55248CE}"/>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39" name="TextBox 38">
          <a:extLst>
            <a:ext uri="{FF2B5EF4-FFF2-40B4-BE49-F238E27FC236}">
              <a16:creationId xmlns:a16="http://schemas.microsoft.com/office/drawing/2014/main" id="{23449843-9EBD-4046-9F45-46D26010906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0" name="TextBox 39">
          <a:extLst>
            <a:ext uri="{FF2B5EF4-FFF2-40B4-BE49-F238E27FC236}">
              <a16:creationId xmlns:a16="http://schemas.microsoft.com/office/drawing/2014/main" id="{FB4759BF-3A42-4280-9D66-A0FB57FBD1E0}"/>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1" name="TextBox 40">
          <a:extLst>
            <a:ext uri="{FF2B5EF4-FFF2-40B4-BE49-F238E27FC236}">
              <a16:creationId xmlns:a16="http://schemas.microsoft.com/office/drawing/2014/main" id="{3F87C34C-E17D-431D-B507-8F66214A41E8}"/>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2" name="TextBox 41">
          <a:extLst>
            <a:ext uri="{FF2B5EF4-FFF2-40B4-BE49-F238E27FC236}">
              <a16:creationId xmlns:a16="http://schemas.microsoft.com/office/drawing/2014/main" id="{81660384-47D0-496B-ABC6-F65E95AA925D}"/>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3" name="TextBox 42">
          <a:extLst>
            <a:ext uri="{FF2B5EF4-FFF2-40B4-BE49-F238E27FC236}">
              <a16:creationId xmlns:a16="http://schemas.microsoft.com/office/drawing/2014/main" id="{4C847FC2-CC77-485E-AB16-753DD9AAFBC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4" name="TextBox 43">
          <a:extLst>
            <a:ext uri="{FF2B5EF4-FFF2-40B4-BE49-F238E27FC236}">
              <a16:creationId xmlns:a16="http://schemas.microsoft.com/office/drawing/2014/main" id="{32B64D62-C5CF-46B5-9175-B4F7EEA902ED}"/>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5" name="TextBox 44">
          <a:extLst>
            <a:ext uri="{FF2B5EF4-FFF2-40B4-BE49-F238E27FC236}">
              <a16:creationId xmlns:a16="http://schemas.microsoft.com/office/drawing/2014/main" id="{B3EA7A83-B1BE-4840-A50A-12B3CE1BB0A3}"/>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6" name="TextBox 45">
          <a:extLst>
            <a:ext uri="{FF2B5EF4-FFF2-40B4-BE49-F238E27FC236}">
              <a16:creationId xmlns:a16="http://schemas.microsoft.com/office/drawing/2014/main" id="{B7E1D9BB-C58F-49BF-9917-20F20C836544}"/>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7" name="TextBox 46">
          <a:extLst>
            <a:ext uri="{FF2B5EF4-FFF2-40B4-BE49-F238E27FC236}">
              <a16:creationId xmlns:a16="http://schemas.microsoft.com/office/drawing/2014/main" id="{3666A6E8-746C-4533-8B79-6E590D85720D}"/>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8" name="TextBox 47">
          <a:extLst>
            <a:ext uri="{FF2B5EF4-FFF2-40B4-BE49-F238E27FC236}">
              <a16:creationId xmlns:a16="http://schemas.microsoft.com/office/drawing/2014/main" id="{F7F72982-AB79-4144-8E49-CF6CDF0D99D8}"/>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73</xdr:row>
      <xdr:rowOff>0</xdr:rowOff>
    </xdr:from>
    <xdr:ext cx="184731" cy="264560"/>
    <xdr:sp macro="" textlink="">
      <xdr:nvSpPr>
        <xdr:cNvPr id="49" name="TextBox 48">
          <a:extLst>
            <a:ext uri="{FF2B5EF4-FFF2-40B4-BE49-F238E27FC236}">
              <a16:creationId xmlns:a16="http://schemas.microsoft.com/office/drawing/2014/main" id="{F6FD4F84-0005-408D-8517-8930010989FD}"/>
            </a:ext>
          </a:extLst>
        </xdr:cNvPr>
        <xdr:cNvSpPr txBox="1"/>
      </xdr:nvSpPr>
      <xdr:spPr>
        <a:xfrm>
          <a:off x="46501050" y="3316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50</xdr:row>
      <xdr:rowOff>876300</xdr:rowOff>
    </xdr:from>
    <xdr:ext cx="184731" cy="264560"/>
    <xdr:sp macro="" textlink="">
      <xdr:nvSpPr>
        <xdr:cNvPr id="50" name="TextBox 49">
          <a:extLst>
            <a:ext uri="{FF2B5EF4-FFF2-40B4-BE49-F238E27FC236}">
              <a16:creationId xmlns:a16="http://schemas.microsoft.com/office/drawing/2014/main" id="{F602A777-B387-45E3-9EF5-E667A33A0DA0}"/>
            </a:ext>
          </a:extLst>
        </xdr:cNvPr>
        <xdr:cNvSpPr txBox="1"/>
      </xdr:nvSpPr>
      <xdr:spPr>
        <a:xfrm>
          <a:off x="46501050" y="2257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1" name="TextBox 50">
          <a:extLst>
            <a:ext uri="{FF2B5EF4-FFF2-40B4-BE49-F238E27FC236}">
              <a16:creationId xmlns:a16="http://schemas.microsoft.com/office/drawing/2014/main" id="{B085D9C5-F471-40CE-821E-AF531A63D590}"/>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2" name="TextBox 51">
          <a:extLst>
            <a:ext uri="{FF2B5EF4-FFF2-40B4-BE49-F238E27FC236}">
              <a16:creationId xmlns:a16="http://schemas.microsoft.com/office/drawing/2014/main" id="{D61788E0-359B-44AF-A3B3-9EA0FF4531A2}"/>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3" name="TextBox 52">
          <a:extLst>
            <a:ext uri="{FF2B5EF4-FFF2-40B4-BE49-F238E27FC236}">
              <a16:creationId xmlns:a16="http://schemas.microsoft.com/office/drawing/2014/main" id="{1FCD11F3-7C52-40D0-ACDD-B03EBFADBBB3}"/>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4" name="TextBox 53">
          <a:extLst>
            <a:ext uri="{FF2B5EF4-FFF2-40B4-BE49-F238E27FC236}">
              <a16:creationId xmlns:a16="http://schemas.microsoft.com/office/drawing/2014/main" id="{6F0654D7-D3D9-408A-820D-F4569E855B32}"/>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5" name="TextBox 54">
          <a:extLst>
            <a:ext uri="{FF2B5EF4-FFF2-40B4-BE49-F238E27FC236}">
              <a16:creationId xmlns:a16="http://schemas.microsoft.com/office/drawing/2014/main" id="{BAEDB723-4073-44F0-9A18-6502EC7748E4}"/>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6" name="TextBox 55">
          <a:extLst>
            <a:ext uri="{FF2B5EF4-FFF2-40B4-BE49-F238E27FC236}">
              <a16:creationId xmlns:a16="http://schemas.microsoft.com/office/drawing/2014/main" id="{D86E15F7-9256-4DD9-A0BB-FDD3B926B9AD}"/>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oneCellAnchor>
    <xdr:from>
      <xdr:col>42</xdr:col>
      <xdr:colOff>0</xdr:colOff>
      <xdr:row>52</xdr:row>
      <xdr:rowOff>876300</xdr:rowOff>
    </xdr:from>
    <xdr:ext cx="184731" cy="264560"/>
    <xdr:sp macro="" textlink="">
      <xdr:nvSpPr>
        <xdr:cNvPr id="57" name="TextBox 56">
          <a:extLst>
            <a:ext uri="{FF2B5EF4-FFF2-40B4-BE49-F238E27FC236}">
              <a16:creationId xmlns:a16="http://schemas.microsoft.com/office/drawing/2014/main" id="{D9C62A74-5CA3-4C91-9B71-D2D81433D24A}"/>
            </a:ext>
          </a:extLst>
        </xdr:cNvPr>
        <xdr:cNvSpPr txBox="1"/>
      </xdr:nvSpPr>
      <xdr:spPr>
        <a:xfrm>
          <a:off x="46501050" y="2358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17" Type="http://schemas.openxmlformats.org/officeDocument/2006/relationships/hyperlink" Target="http://www.museumsoo.org/" TargetMode="External"/><Relationship Id="rId299" Type="http://schemas.openxmlformats.org/officeDocument/2006/relationships/hyperlink" Target="http://www.namgaram.or.kr/" TargetMode="External"/><Relationship Id="rId21" Type="http://schemas.openxmlformats.org/officeDocument/2006/relationships/hyperlink" Target="http://www.beautifulshinhan.co.kr/" TargetMode="External"/><Relationship Id="rId63" Type="http://schemas.openxmlformats.org/officeDocument/2006/relationships/hyperlink" Target="http://www.figuremuseumw.co.kr/" TargetMode="External"/><Relationship Id="rId159" Type="http://schemas.openxmlformats.org/officeDocument/2006/relationships/hyperlink" Target="http://www.koreason.co.kr/" TargetMode="External"/><Relationship Id="rId324" Type="http://schemas.openxmlformats.org/officeDocument/2006/relationships/hyperlink" Target="http://jdpark.kr/" TargetMode="External"/><Relationship Id="rId366" Type="http://schemas.openxmlformats.org/officeDocument/2006/relationships/hyperlink" Target="http://www.wmum.modoo.at/" TargetMode="External"/><Relationship Id="rId170" Type="http://schemas.openxmlformats.org/officeDocument/2006/relationships/hyperlink" Target="http://www.cbec.go.kr/edu/" TargetMode="External"/><Relationship Id="rId226" Type="http://schemas.openxmlformats.org/officeDocument/2006/relationships/hyperlink" Target="http://www.wando.go.kr/changpogo" TargetMode="External"/><Relationship Id="rId268" Type="http://schemas.openxmlformats.org/officeDocument/2006/relationships/hyperlink" Target="https://chungjae.modoo.at/" TargetMode="External"/><Relationship Id="rId32" Type="http://schemas.openxmlformats.org/officeDocument/2006/relationships/hyperlink" Target="http://gomuseum.seoul.go.kr/" TargetMode="External"/><Relationship Id="rId74" Type="http://schemas.openxmlformats.org/officeDocument/2006/relationships/hyperlink" Target="http://www.customs.go.kr/seoul/main.do" TargetMode="External"/><Relationship Id="rId128" Type="http://schemas.openxmlformats.org/officeDocument/2006/relationships/hyperlink" Target="http://museum.gyeyang.go.kr/" TargetMode="External"/><Relationship Id="rId335" Type="http://schemas.openxmlformats.org/officeDocument/2006/relationships/hyperlink" Target="http://www.figurejeju.com/" TargetMode="External"/><Relationship Id="rId377" Type="http://schemas.openxmlformats.org/officeDocument/2006/relationships/hyperlink" Target="http://www.gopanhwa.com/" TargetMode="External"/><Relationship Id="rId5" Type="http://schemas.openxmlformats.org/officeDocument/2006/relationships/hyperlink" Target="https://museum.bnue.ac.kr/" TargetMode="External"/><Relationship Id="rId181" Type="http://schemas.openxmlformats.org/officeDocument/2006/relationships/hyperlink" Target="http://www.jincheonbell.net/" TargetMode="External"/><Relationship Id="rId237" Type="http://schemas.openxmlformats.org/officeDocument/2006/relationships/hyperlink" Target="https://blog.naver.com/nayamuseum" TargetMode="External"/><Relationship Id="rId279" Type="http://schemas.openxmlformats.org/officeDocument/2006/relationships/hyperlink" Target="http://museum.dhu.ac.kr/" TargetMode="External"/><Relationship Id="rId43" Type="http://schemas.openxmlformats.org/officeDocument/2006/relationships/hyperlink" Target="http://www.saekdongmuseum.com/" TargetMode="External"/><Relationship Id="rId139" Type="http://schemas.openxmlformats.org/officeDocument/2006/relationships/hyperlink" Target="http://museum.chosun.ac.kr/" TargetMode="External"/><Relationship Id="rId290" Type="http://schemas.openxmlformats.org/officeDocument/2006/relationships/hyperlink" Target="http://www.haman.go.kr/museum.web" TargetMode="External"/><Relationship Id="rId304" Type="http://schemas.openxmlformats.org/officeDocument/2006/relationships/hyperlink" Target="http://cheongma.or.kr/" TargetMode="External"/><Relationship Id="rId346" Type="http://schemas.openxmlformats.org/officeDocument/2006/relationships/hyperlink" Target="https://blog.naver.com/africanmuse" TargetMode="External"/><Relationship Id="rId85" Type="http://schemas.openxmlformats.org/officeDocument/2006/relationships/hyperlink" Target="https://www.ngii.go.kr/map/main.do" TargetMode="External"/><Relationship Id="rId150" Type="http://schemas.openxmlformats.org/officeDocument/2006/relationships/hyperlink" Target="http://www.junggu.ulsan.kr/oesol/" TargetMode="External"/><Relationship Id="rId192" Type="http://schemas.openxmlformats.org/officeDocument/2006/relationships/hyperlink" Target="http://onyangmuseum.or.kr/" TargetMode="External"/><Relationship Id="rId206" Type="http://schemas.openxmlformats.org/officeDocument/2006/relationships/hyperlink" Target="http://museum.jbnu.ac.kr/" TargetMode="External"/><Relationship Id="rId248" Type="http://schemas.openxmlformats.org/officeDocument/2006/relationships/hyperlink" Target="http://www.cheongdo.go.kr/open.content/museum" TargetMode="External"/><Relationship Id="rId12" Type="http://schemas.openxmlformats.org/officeDocument/2006/relationships/hyperlink" Target="http://www.bonamuseum.com/" TargetMode="External"/><Relationship Id="rId108" Type="http://schemas.openxmlformats.org/officeDocument/2006/relationships/hyperlink" Target="http://www.ks.ac.kr/ksmuseum" TargetMode="External"/><Relationship Id="rId315" Type="http://schemas.openxmlformats.org/officeDocument/2006/relationships/hyperlink" Target="http://www.sexmuseum.or.kr/" TargetMode="External"/><Relationship Id="rId357" Type="http://schemas.openxmlformats.org/officeDocument/2006/relationships/hyperlink" Target="https://ccmksmuseum.modoo.at/" TargetMode="External"/><Relationship Id="rId54" Type="http://schemas.openxmlformats.org/officeDocument/2006/relationships/hyperlink" Target="http://museum.dongduk.ac.kr/" TargetMode="External"/><Relationship Id="rId96" Type="http://schemas.openxmlformats.org/officeDocument/2006/relationships/hyperlink" Target="http://museum.busan.go.kr/" TargetMode="External"/><Relationship Id="rId161" Type="http://schemas.openxmlformats.org/officeDocument/2006/relationships/hyperlink" Target="http://museum.ajou.ac.kr/" TargetMode="External"/><Relationship Id="rId217" Type="http://schemas.openxmlformats.org/officeDocument/2006/relationships/hyperlink" Target="http://www.sulmuseum.kr/" TargetMode="External"/><Relationship Id="rId259" Type="http://schemas.openxmlformats.org/officeDocument/2006/relationships/hyperlink" Target="http://www.museumandong.ac.kr/" TargetMode="External"/><Relationship Id="rId23" Type="http://schemas.openxmlformats.org/officeDocument/2006/relationships/hyperlink" Target="http://www.sonkeechung.com/" TargetMode="External"/><Relationship Id="rId119" Type="http://schemas.openxmlformats.org/officeDocument/2006/relationships/hyperlink" Target="https://gwangju.museum.go.kr/" TargetMode="External"/><Relationship Id="rId270" Type="http://schemas.openxmlformats.org/officeDocument/2006/relationships/hyperlink" Target="http://www.kpopmuseum.com/" TargetMode="External"/><Relationship Id="rId326" Type="http://schemas.openxmlformats.org/officeDocument/2006/relationships/hyperlink" Target="http://www.herbdongsan.com/" TargetMode="External"/><Relationship Id="rId65" Type="http://schemas.openxmlformats.org/officeDocument/2006/relationships/hyperlink" Target="https://www.indo-museum.org/" TargetMode="External"/><Relationship Id="rId130" Type="http://schemas.openxmlformats.org/officeDocument/2006/relationships/hyperlink" Target="http://www.biblemuseum.or.kr/" TargetMode="External"/><Relationship Id="rId368" Type="http://schemas.openxmlformats.org/officeDocument/2006/relationships/hyperlink" Target="http://www.museum.gangwon.kr/" TargetMode="External"/><Relationship Id="rId172" Type="http://schemas.openxmlformats.org/officeDocument/2006/relationships/hyperlink" Target="http://www.cju.ac.kr/muse/index.do" TargetMode="External"/><Relationship Id="rId228" Type="http://schemas.openxmlformats.org/officeDocument/2006/relationships/hyperlink" Target="http://www.suncheonbay.go.kr/" TargetMode="External"/><Relationship Id="rId281" Type="http://schemas.openxmlformats.org/officeDocument/2006/relationships/hyperlink" Target="https://www.gimhae.go.kr/ds.web" TargetMode="External"/><Relationship Id="rId337" Type="http://schemas.openxmlformats.org/officeDocument/2006/relationships/hyperlink" Target="http://www.hallimpark.com/" TargetMode="External"/><Relationship Id="rId34" Type="http://schemas.openxmlformats.org/officeDocument/2006/relationships/hyperlink" Target="http://www.tkmuseum.or.kr/" TargetMode="External"/><Relationship Id="rId76" Type="http://schemas.openxmlformats.org/officeDocument/2006/relationships/hyperlink" Target="https://iksan.museum.go.kr/" TargetMode="External"/><Relationship Id="rId141" Type="http://schemas.openxmlformats.org/officeDocument/2006/relationships/hyperlink" Target="http://museum.jnu.ac.kr/" TargetMode="External"/><Relationship Id="rId379" Type="http://schemas.openxmlformats.org/officeDocument/2006/relationships/hyperlink" Target="http://www.koreapalace.co.kr/" TargetMode="External"/><Relationship Id="rId7" Type="http://schemas.openxmlformats.org/officeDocument/2006/relationships/hyperlink" Target="http://bisthome.bist.ac.kr/" TargetMode="External"/><Relationship Id="rId183" Type="http://schemas.openxmlformats.org/officeDocument/2006/relationships/hyperlink" Target="http://www.eumseong.go.kr/" TargetMode="External"/><Relationship Id="rId239" Type="http://schemas.openxmlformats.org/officeDocument/2006/relationships/hyperlink" Target="http://www.gyunammuseum.org/" TargetMode="External"/><Relationship Id="rId250" Type="http://schemas.openxmlformats.org/officeDocument/2006/relationships/hyperlink" Target="http://www.daegaya.net/" TargetMode="External"/><Relationship Id="rId292" Type="http://schemas.openxmlformats.org/officeDocument/2006/relationships/hyperlink" Target="http://ub.uiryeong.go.kr/" TargetMode="External"/><Relationship Id="rId306" Type="http://schemas.openxmlformats.org/officeDocument/2006/relationships/hyperlink" Target="http://www.mandukmuseum.or.kr/" TargetMode="External"/><Relationship Id="rId45" Type="http://schemas.openxmlformats.org/officeDocument/2006/relationships/hyperlink" Target="http://www.hjmuseum.org/" TargetMode="External"/><Relationship Id="rId87" Type="http://schemas.openxmlformats.org/officeDocument/2006/relationships/hyperlink" Target="http://www.army.mi.kr/museum" TargetMode="External"/><Relationship Id="rId110" Type="http://schemas.openxmlformats.org/officeDocument/2006/relationships/hyperlink" Target="https://museum.dongju.ac.kr/" TargetMode="External"/><Relationship Id="rId348" Type="http://schemas.openxmlformats.org/officeDocument/2006/relationships/hyperlink" Target="http://www.gwpa.kr/" TargetMode="External"/><Relationship Id="rId152" Type="http://schemas.openxmlformats.org/officeDocument/2006/relationships/hyperlink" Target="http://www.ulsan.go.kr/museum" TargetMode="External"/><Relationship Id="rId194" Type="http://schemas.openxmlformats.org/officeDocument/2006/relationships/hyperlink" Target="https://www.geumsan.go.kr/insam/html/sub07/0705.html" TargetMode="External"/><Relationship Id="rId208" Type="http://schemas.openxmlformats.org/officeDocument/2006/relationships/hyperlink" Target="http://www.iksan.go.kr/wg" TargetMode="External"/><Relationship Id="rId261" Type="http://schemas.openxmlformats.org/officeDocument/2006/relationships/hyperlink" Target="https://www.gbmg.go.kr/tour/contents.do?mId=0103010100" TargetMode="External"/><Relationship Id="rId14" Type="http://schemas.openxmlformats.org/officeDocument/2006/relationships/hyperlink" Target="http://museum.konkuk.ac.kr/" TargetMode="External"/><Relationship Id="rId56" Type="http://schemas.openxmlformats.org/officeDocument/2006/relationships/hyperlink" Target="http://www.88olympic.or.kr/" TargetMode="External"/><Relationship Id="rId317" Type="http://schemas.openxmlformats.org/officeDocument/2006/relationships/hyperlink" Target="http://www.bontemuseum.com/" TargetMode="External"/><Relationship Id="rId359" Type="http://schemas.openxmlformats.org/officeDocument/2006/relationships/hyperlink" Target="http://&#54620;&#44397;&#49884;&#51665;&#48149;&#47932;&#44288;.org/" TargetMode="External"/><Relationship Id="rId98" Type="http://schemas.openxmlformats.org/officeDocument/2006/relationships/hyperlink" Target="http://www.sasang.go.kr/lmuseum" TargetMode="External"/><Relationship Id="rId121" Type="http://schemas.openxmlformats.org/officeDocument/2006/relationships/hyperlink" Target="http://www.ganghwa.go.kr/" TargetMode="External"/><Relationship Id="rId163" Type="http://schemas.openxmlformats.org/officeDocument/2006/relationships/hyperlink" Target="http://buyeo.museum.go.kr/" TargetMode="External"/><Relationship Id="rId219" Type="http://schemas.openxmlformats.org/officeDocument/2006/relationships/hyperlink" Target="http://www.wonmuseum.net/" TargetMode="External"/><Relationship Id="rId370" Type="http://schemas.openxmlformats.org/officeDocument/2006/relationships/hyperlink" Target="http://www.edisonmuseum.kr/" TargetMode="External"/><Relationship Id="rId230" Type="http://schemas.openxmlformats.org/officeDocument/2006/relationships/hyperlink" Target="https://museum.mokpo.go.kr/" TargetMode="External"/><Relationship Id="rId25" Type="http://schemas.openxmlformats.org/officeDocument/2006/relationships/hyperlink" Target="http://www.woorimuseum.com/" TargetMode="External"/><Relationship Id="rId67" Type="http://schemas.openxmlformats.org/officeDocument/2006/relationships/hyperlink" Target="http://www.gahoemuseum.org/" TargetMode="External"/><Relationship Id="rId272" Type="http://schemas.openxmlformats.org/officeDocument/2006/relationships/hyperlink" Target="http://www.andong.go.kr/fm" TargetMode="External"/><Relationship Id="rId328" Type="http://schemas.openxmlformats.org/officeDocument/2006/relationships/hyperlink" Target="http://www.soingook.com/" TargetMode="External"/><Relationship Id="rId132" Type="http://schemas.openxmlformats.org/officeDocument/2006/relationships/hyperlink" Target="http://www.aebo.co.kr/" TargetMode="External"/><Relationship Id="rId174" Type="http://schemas.openxmlformats.org/officeDocument/2006/relationships/hyperlink" Target="http://www.liquorium.com/" TargetMode="External"/><Relationship Id="rId381" Type="http://schemas.openxmlformats.org/officeDocument/2006/relationships/hyperlink" Target="http://museum.gwnu.ac.kr/" TargetMode="External"/><Relationship Id="rId241" Type="http://schemas.openxmlformats.org/officeDocument/2006/relationships/hyperlink" Target="http://www.dogapsa.com/" TargetMode="External"/><Relationship Id="rId36" Type="http://schemas.openxmlformats.org/officeDocument/2006/relationships/hyperlink" Target="http://www.kimchikan.co.kr/" TargetMode="External"/><Relationship Id="rId283" Type="http://schemas.openxmlformats.org/officeDocument/2006/relationships/hyperlink" Target="http://tour.namhae.go.kr/" TargetMode="External"/><Relationship Id="rId339" Type="http://schemas.openxmlformats.org/officeDocument/2006/relationships/hyperlink" Target="http://www.jejumarineanimal.com/" TargetMode="External"/><Relationship Id="rId78" Type="http://schemas.openxmlformats.org/officeDocument/2006/relationships/hyperlink" Target="https://www.naju.museum.go.kr/" TargetMode="External"/><Relationship Id="rId101" Type="http://schemas.openxmlformats.org/officeDocument/2006/relationships/hyperlink" Target="http://museum.busan.go.kr/" TargetMode="External"/><Relationship Id="rId143" Type="http://schemas.openxmlformats.org/officeDocument/2006/relationships/hyperlink" Target="http://www.hbem.or.kr/" TargetMode="External"/><Relationship Id="rId185" Type="http://schemas.openxmlformats.org/officeDocument/2006/relationships/hyperlink" Target="http://www.bhm.or.kr/" TargetMode="External"/><Relationship Id="rId350" Type="http://schemas.openxmlformats.org/officeDocument/2006/relationships/hyperlink" Target="http://www.sokchomuse.go.kr/" TargetMode="External"/><Relationship Id="rId9" Type="http://schemas.openxmlformats.org/officeDocument/2006/relationships/hyperlink" Target="http://www.museum-kcm.or.kr/" TargetMode="External"/><Relationship Id="rId210" Type="http://schemas.openxmlformats.org/officeDocument/2006/relationships/hyperlink" Target="http://www.eojinmuseum.org/" TargetMode="External"/><Relationship Id="rId252" Type="http://schemas.openxmlformats.org/officeDocument/2006/relationships/hyperlink" Target="https://sj.go.kr/goboongoon/main.do" TargetMode="External"/><Relationship Id="rId294" Type="http://schemas.openxmlformats.org/officeDocument/2006/relationships/hyperlink" Target="http://www.miribeol.org/" TargetMode="External"/><Relationship Id="rId308" Type="http://schemas.openxmlformats.org/officeDocument/2006/relationships/hyperlink" Target="http://culture.seogwipo.go.kr/citrus/" TargetMode="External"/><Relationship Id="rId47" Type="http://schemas.openxmlformats.org/officeDocument/2006/relationships/hyperlink" Target="http://www.dentmuseum.or.kr/" TargetMode="External"/><Relationship Id="rId68" Type="http://schemas.openxmlformats.org/officeDocument/2006/relationships/hyperlink" Target="http://www.gwanmunsa.org/" TargetMode="External"/><Relationship Id="rId89" Type="http://schemas.openxmlformats.org/officeDocument/2006/relationships/hyperlink" Target="http://www.gugak.go.kr/site/homepage/menu/viewMenu?menuid=001013003002&amp;lang=ko" TargetMode="External"/><Relationship Id="rId112" Type="http://schemas.openxmlformats.org/officeDocument/2006/relationships/hyperlink" Target="https://museum.bnue.ac.kr/" TargetMode="External"/><Relationship Id="rId133" Type="http://schemas.openxmlformats.org/officeDocument/2006/relationships/hyperlink" Target="http://www.funkr.com/" TargetMode="External"/><Relationship Id="rId154" Type="http://schemas.openxmlformats.org/officeDocument/2006/relationships/hyperlink" Target="http://www.ulsan.go.kr/bangudae/index" TargetMode="External"/><Relationship Id="rId175" Type="http://schemas.openxmlformats.org/officeDocument/2006/relationships/hyperlink" Target="http://www.expopark.kr/" TargetMode="External"/><Relationship Id="rId340" Type="http://schemas.openxmlformats.org/officeDocument/2006/relationships/hyperlink" Target="http://www.teseum.net/" TargetMode="External"/><Relationship Id="rId361" Type="http://schemas.openxmlformats.org/officeDocument/2006/relationships/hyperlink" Target="http://www.instagram.com/youngwol_ypark/" TargetMode="External"/><Relationship Id="rId196" Type="http://schemas.openxmlformats.org/officeDocument/2006/relationships/hyperlink" Target="http://www.history.hongseong.go.kr/" TargetMode="External"/><Relationship Id="rId200" Type="http://schemas.openxmlformats.org/officeDocument/2006/relationships/hyperlink" Target="https://taean.go.kr/tour/sub04_07_01_01.do" TargetMode="External"/><Relationship Id="rId382" Type="http://schemas.openxmlformats.org/officeDocument/2006/relationships/hyperlink" Target="https://ywmuseum.yonsei.ac.kr/" TargetMode="External"/><Relationship Id="rId16" Type="http://schemas.openxmlformats.org/officeDocument/2006/relationships/hyperlink" Target="https://museum.seoul.go.kr/" TargetMode="External"/><Relationship Id="rId221" Type="http://schemas.openxmlformats.org/officeDocument/2006/relationships/hyperlink" Target="http://www.jeongeup.go.kr/" TargetMode="External"/><Relationship Id="rId242" Type="http://schemas.openxmlformats.org/officeDocument/2006/relationships/hyperlink" Target="http://www.&#50689;&#50516;&#44260;&#52649;&#48149;&#47932;&#44288;.kr/" TargetMode="External"/><Relationship Id="rId263" Type="http://schemas.openxmlformats.org/officeDocument/2006/relationships/hyperlink" Target="https://www.gbmg.go.kr/tour/contents.do?mId=0102010100" TargetMode="External"/><Relationship Id="rId284" Type="http://schemas.openxmlformats.org/officeDocument/2006/relationships/hyperlink" Target="http://www.geochang.go.kr/museum" TargetMode="External"/><Relationship Id="rId319" Type="http://schemas.openxmlformats.org/officeDocument/2006/relationships/hyperlink" Target="http://www.worlm.co.kr/" TargetMode="External"/><Relationship Id="rId37" Type="http://schemas.openxmlformats.org/officeDocument/2006/relationships/hyperlink" Target="http://www.dymuseum.com/" TargetMode="External"/><Relationship Id="rId58" Type="http://schemas.openxmlformats.org/officeDocument/2006/relationships/hyperlink" Target="http://www.leememorial.or.kr/" TargetMode="External"/><Relationship Id="rId79" Type="http://schemas.openxmlformats.org/officeDocument/2006/relationships/hyperlink" Target="https://www.gyeonju.museum.go.kr/" TargetMode="External"/><Relationship Id="rId102" Type="http://schemas.openxmlformats.org/officeDocument/2006/relationships/hyperlink" Target="https://museum.busan.go.kr/jeonggwan" TargetMode="External"/><Relationship Id="rId123" Type="http://schemas.openxmlformats.org/officeDocument/2006/relationships/hyperlink" Target="http://portal.icbp.go.kr/bphm/" TargetMode="External"/><Relationship Id="rId144" Type="http://schemas.openxmlformats.org/officeDocument/2006/relationships/hyperlink" Target="http://www.yetermuseum.com/" TargetMode="External"/><Relationship Id="rId330" Type="http://schemas.openxmlformats.org/officeDocument/2006/relationships/hyperlink" Target="http://www.teddybearmuseum.com/" TargetMode="External"/><Relationship Id="rId90" Type="http://schemas.openxmlformats.org/officeDocument/2006/relationships/hyperlink" Target="http://www.ntok.go.kr/kr/Museum/Main/Index" TargetMode="External"/><Relationship Id="rId165" Type="http://schemas.openxmlformats.org/officeDocument/2006/relationships/hyperlink" Target="http://www.gwpolice.go.kr/" TargetMode="External"/><Relationship Id="rId186" Type="http://schemas.openxmlformats.org/officeDocument/2006/relationships/hyperlink" Target="http://www.cheonan.go.kr/museum.do" TargetMode="External"/><Relationship Id="rId351" Type="http://schemas.openxmlformats.org/officeDocument/2006/relationships/hyperlink" Target="https://www.gtdc.or.kr/" TargetMode="External"/><Relationship Id="rId372" Type="http://schemas.openxmlformats.org/officeDocument/2006/relationships/hyperlink" Target="http://www.wjsum.kr/" TargetMode="External"/><Relationship Id="rId211" Type="http://schemas.openxmlformats.org/officeDocument/2006/relationships/hyperlink" Target="http://www.jeonjumuseum.org/" TargetMode="External"/><Relationship Id="rId232" Type="http://schemas.openxmlformats.org/officeDocument/2006/relationships/hyperlink" Target="http://www.suncheon.go.kr/nagan/" TargetMode="External"/><Relationship Id="rId253" Type="http://schemas.openxmlformats.org/officeDocument/2006/relationships/hyperlink" Target="http://www.gbcp.or.kr/" TargetMode="External"/><Relationship Id="rId274" Type="http://schemas.openxmlformats.org/officeDocument/2006/relationships/hyperlink" Target="http://815gb.or.kr/" TargetMode="External"/><Relationship Id="rId295" Type="http://schemas.openxmlformats.org/officeDocument/2006/relationships/hyperlink" Target="http://traditional-art.co.kr/main/index.html" TargetMode="External"/><Relationship Id="rId309" Type="http://schemas.openxmlformats.org/officeDocument/2006/relationships/hyperlink" Target="http://www.jeju43peace.or.kr/" TargetMode="External"/><Relationship Id="rId27" Type="http://schemas.openxmlformats.org/officeDocument/2006/relationships/hyperlink" Target="http://www.parasite.or.kr/" TargetMode="External"/><Relationship Id="rId48" Type="http://schemas.openxmlformats.org/officeDocument/2006/relationships/hyperlink" Target="https://swb.skku.edu/museum" TargetMode="External"/><Relationship Id="rId69" Type="http://schemas.openxmlformats.org/officeDocument/2006/relationships/hyperlink" Target="http://www.museum.go.kr/" TargetMode="External"/><Relationship Id="rId113" Type="http://schemas.openxmlformats.org/officeDocument/2006/relationships/hyperlink" Target="http://www.dge.go.kr/dme/main.do" TargetMode="External"/><Relationship Id="rId134" Type="http://schemas.openxmlformats.org/officeDocument/2006/relationships/hyperlink" Target="http://www.cmmk.or.kr/" TargetMode="External"/><Relationship Id="rId320" Type="http://schemas.openxmlformats.org/officeDocument/2006/relationships/hyperlink" Target="http://www.spiritedgarden.com/" TargetMode="External"/><Relationship Id="rId80" Type="http://schemas.openxmlformats.org/officeDocument/2006/relationships/hyperlink" Target="https://www.gimhae.museum.go.kr/" TargetMode="External"/><Relationship Id="rId155" Type="http://schemas.openxmlformats.org/officeDocument/2006/relationships/hyperlink" Target="https://www.sejong.go.kr/museum/index.do" TargetMode="External"/><Relationship Id="rId176" Type="http://schemas.openxmlformats.org/officeDocument/2006/relationships/hyperlink" Target="http://www.forjijeok.com/" TargetMode="External"/><Relationship Id="rId197" Type="http://schemas.openxmlformats.org/officeDocument/2006/relationships/hyperlink" Target="http://www.history.hongseong.go.kr/" TargetMode="External"/><Relationship Id="rId341" Type="http://schemas.openxmlformats.org/officeDocument/2006/relationships/hyperlink" Target="http://museum.jejunu.ac.kr/" TargetMode="External"/><Relationship Id="rId362" Type="http://schemas.openxmlformats.org/officeDocument/2006/relationships/hyperlink" Target="http://www.radiostar.or.kr/" TargetMode="External"/><Relationship Id="rId383" Type="http://schemas.openxmlformats.org/officeDocument/2006/relationships/hyperlink" Target="http://www.greekmythology.co.kr/" TargetMode="External"/><Relationship Id="rId201" Type="http://schemas.openxmlformats.org/officeDocument/2006/relationships/hyperlink" Target="http://www.anmyondojurassic.com/" TargetMode="External"/><Relationship Id="rId222" Type="http://schemas.openxmlformats.org/officeDocument/2006/relationships/hyperlink" Target="http://www.cheonhosmus.com/" TargetMode="External"/><Relationship Id="rId243" Type="http://schemas.openxmlformats.org/officeDocument/2006/relationships/hyperlink" Target="http://dsum.dsu.ac.kr/" TargetMode="External"/><Relationship Id="rId264" Type="http://schemas.openxmlformats.org/officeDocument/2006/relationships/hyperlink" Target="http://ungang.gbmg.go.kr/" TargetMode="External"/><Relationship Id="rId285" Type="http://schemas.openxmlformats.org/officeDocument/2006/relationships/hyperlink" Target="https://www.miryang.go.kr/msm" TargetMode="External"/><Relationship Id="rId17" Type="http://schemas.openxmlformats.org/officeDocument/2006/relationships/hyperlink" Target="https://museum.seoul.go.kr/cgcm" TargetMode="External"/><Relationship Id="rId38" Type="http://schemas.openxmlformats.org/officeDocument/2006/relationships/hyperlink" Target="http://www.museum.buddhism.or.kr/" TargetMode="External"/><Relationship Id="rId59" Type="http://schemas.openxmlformats.org/officeDocument/2006/relationships/hyperlink" Target="http://www.womenandwarmuseum.net/" TargetMode="External"/><Relationship Id="rId103" Type="http://schemas.openxmlformats.org/officeDocument/2006/relationships/hyperlink" Target="http://www.rogbong.co.kr/" TargetMode="External"/><Relationship Id="rId124" Type="http://schemas.openxmlformats.org/officeDocument/2006/relationships/hyperlink" Target="http://www.icdonggu.go.kr/museum" TargetMode="External"/><Relationship Id="rId310" Type="http://schemas.openxmlformats.org/officeDocument/2006/relationships/hyperlink" Target="https://culture.seogwipo.go.kr/seobok/index.htm" TargetMode="External"/><Relationship Id="rId70" Type="http://schemas.openxmlformats.org/officeDocument/2006/relationships/hyperlink" Target="http://www.nfm.go.kr/" TargetMode="External"/><Relationship Id="rId91" Type="http://schemas.openxmlformats.org/officeDocument/2006/relationships/hyperlink" Target="https://www.koreafilm.or.kr/museum/main" TargetMode="External"/><Relationship Id="rId145" Type="http://schemas.openxmlformats.org/officeDocument/2006/relationships/hyperlink" Target="http://museum.cnu.ac.kr/" TargetMode="External"/><Relationship Id="rId166" Type="http://schemas.openxmlformats.org/officeDocument/2006/relationships/hyperlink" Target="http://www.seamuse.go.kr/" TargetMode="External"/><Relationship Id="rId187" Type="http://schemas.openxmlformats.org/officeDocument/2006/relationships/hyperlink" Target="http://www.cheonan.go.kr/museum.do" TargetMode="External"/><Relationship Id="rId331" Type="http://schemas.openxmlformats.org/officeDocument/2006/relationships/hyperlink" Target="http://www.jejucentralpark.com/" TargetMode="External"/><Relationship Id="rId352" Type="http://schemas.openxmlformats.org/officeDocument/2006/relationships/hyperlink" Target="http://www.ymunhak.or.kr/" TargetMode="External"/><Relationship Id="rId373" Type="http://schemas.openxmlformats.org/officeDocument/2006/relationships/hyperlink" Target="http://www.wonjuherb.com/" TargetMode="External"/><Relationship Id="rId1" Type="http://schemas.openxmlformats.org/officeDocument/2006/relationships/hyperlink" Target="https://www.deu.ac.kr/www/content/98" TargetMode="External"/><Relationship Id="rId212" Type="http://schemas.openxmlformats.org/officeDocument/2006/relationships/hyperlink" Target="http://www.gochang.go.kr/gcdolmen" TargetMode="External"/><Relationship Id="rId233" Type="http://schemas.openxmlformats.org/officeDocument/2006/relationships/hyperlink" Target="http://blog.naver.com/najupearmuseum" TargetMode="External"/><Relationship Id="rId254" Type="http://schemas.openxmlformats.org/officeDocument/2006/relationships/hyperlink" Target="http://www.bulguksa.or.kr/" TargetMode="External"/><Relationship Id="rId28" Type="http://schemas.openxmlformats.org/officeDocument/2006/relationships/hyperlink" Target="http://www.tkvcenter.com/" TargetMode="External"/><Relationship Id="rId49" Type="http://schemas.openxmlformats.org/officeDocument/2006/relationships/hyperlink" Target="http://museum.ssu.ac.kr/" TargetMode="External"/><Relationship Id="rId114" Type="http://schemas.openxmlformats.org/officeDocument/2006/relationships/hyperlink" Target="http://www.skmuseum.co.kr/" TargetMode="External"/><Relationship Id="rId275" Type="http://schemas.openxmlformats.org/officeDocument/2006/relationships/hyperlink" Target="http://www.mask.kr/" TargetMode="External"/><Relationship Id="rId296" Type="http://schemas.openxmlformats.org/officeDocument/2006/relationships/hyperlink" Target="http://www.epsmuseum.co.kr/" TargetMode="External"/><Relationship Id="rId300" Type="http://schemas.openxmlformats.org/officeDocument/2006/relationships/hyperlink" Target="http://www.royalsilkflower.co.kr/" TargetMode="External"/><Relationship Id="rId60" Type="http://schemas.openxmlformats.org/officeDocument/2006/relationships/hyperlink" Target="http://www.ahnchangho.or.kr/site/" TargetMode="External"/><Relationship Id="rId81" Type="http://schemas.openxmlformats.org/officeDocument/2006/relationships/hyperlink" Target="https://jinju.museum.go.kr/" TargetMode="External"/><Relationship Id="rId135" Type="http://schemas.openxmlformats.org/officeDocument/2006/relationships/hyperlink" Target="http://museum.inha.ac.kr/" TargetMode="External"/><Relationship Id="rId156" Type="http://schemas.openxmlformats.org/officeDocument/2006/relationships/hyperlink" Target="http://www.keumkang.go.kr/" TargetMode="External"/><Relationship Id="rId177" Type="http://schemas.openxmlformats.org/officeDocument/2006/relationships/hyperlink" Target="http://www.teacm.modoo.at/" TargetMode="External"/><Relationship Id="rId198" Type="http://schemas.openxmlformats.org/officeDocument/2006/relationships/hyperlink" Target="https://hansikm.com/" TargetMode="External"/><Relationship Id="rId321" Type="http://schemas.openxmlformats.org/officeDocument/2006/relationships/hyperlink" Target="http://blog.naver.com/elandmuseum" TargetMode="External"/><Relationship Id="rId342" Type="http://schemas.openxmlformats.org/officeDocument/2006/relationships/hyperlink" Target="http://www.jdc-jam.com/" TargetMode="External"/><Relationship Id="rId363" Type="http://schemas.openxmlformats.org/officeDocument/2006/relationships/hyperlink" Target="http://www.hcmuseum.kr/" TargetMode="External"/><Relationship Id="rId384" Type="http://schemas.openxmlformats.org/officeDocument/2006/relationships/hyperlink" Target="http://www.snoopygarden.com/" TargetMode="External"/><Relationship Id="rId202" Type="http://schemas.openxmlformats.org/officeDocument/2006/relationships/hyperlink" Target="http://www.&#51068;&#51228;&#44053;&#51216;&#44592;&#44400;&#49328;&#50669;&#49324;&#44288;.com/" TargetMode="External"/><Relationship Id="rId223" Type="http://schemas.openxmlformats.org/officeDocument/2006/relationships/hyperlink" Target="http://www.geumsansa.org/" TargetMode="External"/><Relationship Id="rId244" Type="http://schemas.openxmlformats.org/officeDocument/2006/relationships/hyperlink" Target="http://mnum.mokpo.ac.kr/" TargetMode="External"/><Relationship Id="rId18" Type="http://schemas.openxmlformats.org/officeDocument/2006/relationships/hyperlink" Target="http://museum.magazine.or.kr/" TargetMode="External"/><Relationship Id="rId39" Type="http://schemas.openxmlformats.org/officeDocument/2006/relationships/hyperlink" Target="http://ssmop.org/" TargetMode="External"/><Relationship Id="rId265" Type="http://schemas.openxmlformats.org/officeDocument/2006/relationships/hyperlink" Target="http://www.sangju.go.kr/tour/main/main.jsp?code=TOUR_PLACE_14_1_1&amp;home_url=tour" TargetMode="External"/><Relationship Id="rId286" Type="http://schemas.openxmlformats.org/officeDocument/2006/relationships/hyperlink" Target="http://www.hygn.go.kr/museum.web" TargetMode="External"/><Relationship Id="rId50" Type="http://schemas.openxmlformats.org/officeDocument/2006/relationships/hyperlink" Target="http://kansong.org/" TargetMode="External"/><Relationship Id="rId104" Type="http://schemas.openxmlformats.org/officeDocument/2006/relationships/hyperlink" Target="http://www.museum-kcm.or.kr/" TargetMode="External"/><Relationship Id="rId125" Type="http://schemas.openxmlformats.org/officeDocument/2006/relationships/hyperlink" Target="http://www.icjgss.or.kr/open_port/" TargetMode="External"/><Relationship Id="rId146" Type="http://schemas.openxmlformats.org/officeDocument/2006/relationships/hyperlink" Target="http://www.bakmul.hannam.ac.kr/" TargetMode="External"/><Relationship Id="rId167" Type="http://schemas.openxmlformats.org/officeDocument/2006/relationships/hyperlink" Target="http://hcs.cha.go.kr/" TargetMode="External"/><Relationship Id="rId188" Type="http://schemas.openxmlformats.org/officeDocument/2006/relationships/hyperlink" Target="http://www.i815.or.kr/" TargetMode="External"/><Relationship Id="rId311" Type="http://schemas.openxmlformats.org/officeDocument/2006/relationships/hyperlink" Target="http://www.jeju.go.kr/mokkwana/index.htm" TargetMode="External"/><Relationship Id="rId332" Type="http://schemas.openxmlformats.org/officeDocument/2006/relationships/hyperlink" Target="http://www.jejuicemuseum.com/" TargetMode="External"/><Relationship Id="rId353" Type="http://schemas.openxmlformats.org/officeDocument/2006/relationships/hyperlink" Target="http://www.yanggum.or.kr/" TargetMode="External"/><Relationship Id="rId374" Type="http://schemas.openxmlformats.org/officeDocument/2006/relationships/hyperlink" Target="http://www.wjssm.kr/" TargetMode="External"/><Relationship Id="rId71" Type="http://schemas.openxmlformats.org/officeDocument/2006/relationships/hyperlink" Target="http://www.much.go.kr/" TargetMode="External"/><Relationship Id="rId92" Type="http://schemas.openxmlformats.org/officeDocument/2006/relationships/hyperlink" Target="http://www.deoksugung.go.kr/" TargetMode="External"/><Relationship Id="rId213" Type="http://schemas.openxmlformats.org/officeDocument/2006/relationships/hyperlink" Target="http://www.kunsan.ac.kr/museum" TargetMode="External"/><Relationship Id="rId234" Type="http://schemas.openxmlformats.org/officeDocument/2006/relationships/hyperlink" Target="http://www.njbogam.or.kr/" TargetMode="External"/><Relationship Id="rId2" Type="http://schemas.openxmlformats.org/officeDocument/2006/relationships/hyperlink" Target="https://museum.dongju.ac.kr/" TargetMode="External"/><Relationship Id="rId29" Type="http://schemas.openxmlformats.org/officeDocument/2006/relationships/hyperlink" Target="http://www.tkvcenter.com/" TargetMode="External"/><Relationship Id="rId255" Type="http://schemas.openxmlformats.org/officeDocument/2006/relationships/hyperlink" Target="http://www.yongmunsa.kr/museum/" TargetMode="External"/><Relationship Id="rId276" Type="http://schemas.openxmlformats.org/officeDocument/2006/relationships/hyperlink" Target="http://museum.gbgs.go.kr/" TargetMode="External"/><Relationship Id="rId297" Type="http://schemas.openxmlformats.org/officeDocument/2006/relationships/hyperlink" Target="https://www.pyochungsa.or.kr/" TargetMode="External"/><Relationship Id="rId40" Type="http://schemas.openxmlformats.org/officeDocument/2006/relationships/hyperlink" Target="http://www.medicalmuseum.org/" TargetMode="External"/><Relationship Id="rId115" Type="http://schemas.openxmlformats.org/officeDocument/2006/relationships/hyperlink" Target="http://www.hengsomuseum.com/" TargetMode="External"/><Relationship Id="rId136" Type="http://schemas.openxmlformats.org/officeDocument/2006/relationships/hyperlink" Target="http://museum.ilje.or.kr/" TargetMode="External"/><Relationship Id="rId157" Type="http://schemas.openxmlformats.org/officeDocument/2006/relationships/hyperlink" Target="http://www.textbookmuseum.co.kr/" TargetMode="External"/><Relationship Id="rId178" Type="http://schemas.openxmlformats.org/officeDocument/2006/relationships/hyperlink" Target="http://blog.naver.com/phhyenym" TargetMode="External"/><Relationship Id="rId301" Type="http://schemas.openxmlformats.org/officeDocument/2006/relationships/hyperlink" Target="http://museum.gnu.ac.kr/main/" TargetMode="External"/><Relationship Id="rId322" Type="http://schemas.openxmlformats.org/officeDocument/2006/relationships/hyperlink" Target="http://www.glassmuseum.co.kr/" TargetMode="External"/><Relationship Id="rId343" Type="http://schemas.openxmlformats.org/officeDocument/2006/relationships/hyperlink" Target="http://www.jeju.go.kr/mokkwana/index.htm" TargetMode="External"/><Relationship Id="rId364" Type="http://schemas.openxmlformats.org/officeDocument/2006/relationships/hyperlink" Target="http://www.coffeemuseum.kr/" TargetMode="External"/><Relationship Id="rId61" Type="http://schemas.openxmlformats.org/officeDocument/2006/relationships/hyperlink" Target="http://www.spacec.co.kr/" TargetMode="External"/><Relationship Id="rId82" Type="http://schemas.openxmlformats.org/officeDocument/2006/relationships/hyperlink" Target="https://jeju.museum.go.kr/" TargetMode="External"/><Relationship Id="rId199" Type="http://schemas.openxmlformats.org/officeDocument/2006/relationships/hyperlink" Target="http://www.yesan.go.kr/ystfo/sub03_01.do" TargetMode="External"/><Relationship Id="rId203" Type="http://schemas.openxmlformats.org/officeDocument/2006/relationships/hyperlink" Target="http://www.jewelmuseum.go.kr/" TargetMode="External"/><Relationship Id="rId385" Type="http://schemas.openxmlformats.org/officeDocument/2006/relationships/printerSettings" Target="../printerSettings/printerSettings3.bin"/><Relationship Id="rId19" Type="http://schemas.openxmlformats.org/officeDocument/2006/relationships/hyperlink" Target="http://www.jculture.co.kr/museum" TargetMode="External"/><Relationship Id="rId224" Type="http://schemas.openxmlformats.org/officeDocument/2006/relationships/hyperlink" Target="http://www.wando.arboretum.go.kr/" TargetMode="External"/><Relationship Id="rId245" Type="http://schemas.openxmlformats.org/officeDocument/2006/relationships/hyperlink" Target="http://museum.scnu.ac.kr/" TargetMode="External"/><Relationship Id="rId266" Type="http://schemas.openxmlformats.org/officeDocument/2006/relationships/hyperlink" Target="http://www.yeongju.go.kr/open_content/sosuseowon/index.do" TargetMode="External"/><Relationship Id="rId287" Type="http://schemas.openxmlformats.org/officeDocument/2006/relationships/hyperlink" Target="http://www.jinju.or.kr/ptero" TargetMode="External"/><Relationship Id="rId30" Type="http://schemas.openxmlformats.org/officeDocument/2006/relationships/hyperlink" Target="http://museum.snu.ac.kr/" TargetMode="External"/><Relationship Id="rId105" Type="http://schemas.openxmlformats.org/officeDocument/2006/relationships/hyperlink" Target="http://academy.krx.co.kr/" TargetMode="External"/><Relationship Id="rId126" Type="http://schemas.openxmlformats.org/officeDocument/2006/relationships/hyperlink" Target="https://www.incheon.go.kr/museum/" TargetMode="External"/><Relationship Id="rId147" Type="http://schemas.openxmlformats.org/officeDocument/2006/relationships/hyperlink" Target="https://visionhall.kaist.ac.kr/" TargetMode="External"/><Relationship Id="rId168" Type="http://schemas.openxmlformats.org/officeDocument/2006/relationships/hyperlink" Target="http://www.cheongju.go.kr/jikjiworld/index.do" TargetMode="External"/><Relationship Id="rId312" Type="http://schemas.openxmlformats.org/officeDocument/2006/relationships/hyperlink" Target="http://www.jeju.go.kr/hallasan/index.htm" TargetMode="External"/><Relationship Id="rId333" Type="http://schemas.openxmlformats.org/officeDocument/2006/relationships/hyperlink" Target="http://www.jejubaum.com/" TargetMode="External"/><Relationship Id="rId354" Type="http://schemas.openxmlformats.org/officeDocument/2006/relationships/hyperlink" Target="http://www.osm.go.kr/" TargetMode="External"/><Relationship Id="rId51" Type="http://schemas.openxmlformats.org/officeDocument/2006/relationships/hyperlink" Target="http://www.koreanstonemuseum.com/" TargetMode="External"/><Relationship Id="rId72" Type="http://schemas.openxmlformats.org/officeDocument/2006/relationships/hyperlink" Target="http://www.molit.go.kr/molitum/intro.do" TargetMode="External"/><Relationship Id="rId93" Type="http://schemas.openxmlformats.org/officeDocument/2006/relationships/hyperlink" Target="http://www.buanbom.kr/" TargetMode="External"/><Relationship Id="rId189" Type="http://schemas.openxmlformats.org/officeDocument/2006/relationships/hyperlink" Target="http://www.dongsanmuseum.com/" TargetMode="External"/><Relationship Id="rId375" Type="http://schemas.openxmlformats.org/officeDocument/2006/relationships/hyperlink" Target="https://timemuseum.org/" TargetMode="External"/><Relationship Id="rId3" Type="http://schemas.openxmlformats.org/officeDocument/2006/relationships/hyperlink" Target="http://cms.pknu.ac.kr/museum" TargetMode="External"/><Relationship Id="rId214" Type="http://schemas.openxmlformats.org/officeDocument/2006/relationships/hyperlink" Target="http://www.namwon.go.kr/tour" TargetMode="External"/><Relationship Id="rId235" Type="http://schemas.openxmlformats.org/officeDocument/2006/relationships/hyperlink" Target="http://www.dasan.gangjin.go.kr/" TargetMode="External"/><Relationship Id="rId256" Type="http://schemas.openxmlformats.org/officeDocument/2006/relationships/hyperlink" Target="http://www.pusoksa.org/" TargetMode="External"/><Relationship Id="rId277" Type="http://schemas.openxmlformats.org/officeDocument/2006/relationships/hyperlink" Target="http://museum.cu.ac.kr/" TargetMode="External"/><Relationship Id="rId298" Type="http://schemas.openxmlformats.org/officeDocument/2006/relationships/hyperlink" Target="http://www.tongdosamuseum.or.kr/" TargetMode="External"/><Relationship Id="rId116" Type="http://schemas.openxmlformats.org/officeDocument/2006/relationships/hyperlink" Target="http://www.gukchae.com/" TargetMode="External"/><Relationship Id="rId137" Type="http://schemas.openxmlformats.org/officeDocument/2006/relationships/hyperlink" Target="https://daegu.museum.go.kr/" TargetMode="External"/><Relationship Id="rId158" Type="http://schemas.openxmlformats.org/officeDocument/2006/relationships/hyperlink" Target="http://www.dweeungbark.co.kr/" TargetMode="External"/><Relationship Id="rId302" Type="http://schemas.openxmlformats.org/officeDocument/2006/relationships/hyperlink" Target="http://www.cue.ac.kr/" TargetMode="External"/><Relationship Id="rId323" Type="http://schemas.openxmlformats.org/officeDocument/2006/relationships/hyperlink" Target="http://www.wsmuseum.co.kr/" TargetMode="External"/><Relationship Id="rId344" Type="http://schemas.openxmlformats.org/officeDocument/2006/relationships/hyperlink" Target="http://www.jeju.go.kr/hangpadori/index.htm" TargetMode="External"/><Relationship Id="rId20" Type="http://schemas.openxmlformats.org/officeDocument/2006/relationships/hyperlink" Target="http://www.bok.or.kr/" TargetMode="External"/><Relationship Id="rId41" Type="http://schemas.openxmlformats.org/officeDocument/2006/relationships/hyperlink" Target="http://www.wjmuseum.com/" TargetMode="External"/><Relationship Id="rId62" Type="http://schemas.openxmlformats.org/officeDocument/2006/relationships/hyperlink" Target="http://www.tanheo.org/" TargetMode="External"/><Relationship Id="rId83" Type="http://schemas.openxmlformats.org/officeDocument/2006/relationships/hyperlink" Target="http://www.nts.go.kr/museum" TargetMode="External"/><Relationship Id="rId179" Type="http://schemas.openxmlformats.org/officeDocument/2006/relationships/hyperlink" Target="http://www.nongminmk.com/" TargetMode="External"/><Relationship Id="rId365" Type="http://schemas.openxmlformats.org/officeDocument/2006/relationships/hyperlink" Target="http://www.orientalembroidery.org/" TargetMode="External"/><Relationship Id="rId190" Type="http://schemas.openxmlformats.org/officeDocument/2006/relationships/hyperlink" Target="https://blog.naver.com/kongjucastle" TargetMode="External"/><Relationship Id="rId204" Type="http://schemas.openxmlformats.org/officeDocument/2006/relationships/hyperlink" Target="http://www.monkeypark.co.kr/" TargetMode="External"/><Relationship Id="rId225" Type="http://schemas.openxmlformats.org/officeDocument/2006/relationships/hyperlink" Target="http://www.jam.go.kr/" TargetMode="External"/><Relationship Id="rId246" Type="http://schemas.openxmlformats.org/officeDocument/2006/relationships/hyperlink" Target="http://fsm.gb.go.kr/" TargetMode="External"/><Relationship Id="rId267" Type="http://schemas.openxmlformats.org/officeDocument/2006/relationships/hyperlink" Target="http://www.yeongju.go.kr/insam" TargetMode="External"/><Relationship Id="rId288" Type="http://schemas.openxmlformats.org/officeDocument/2006/relationships/hyperlink" Target="http://www.gimhae.go.kr/town/main/?dong_code=5350047" TargetMode="External"/><Relationship Id="rId106" Type="http://schemas.openxmlformats.org/officeDocument/2006/relationships/hyperlink" Target="http://bisthome.bist.ac.kr/" TargetMode="External"/><Relationship Id="rId127" Type="http://schemas.openxmlformats.org/officeDocument/2006/relationships/hyperlink" Target="http://www.icjgss.or.kr/jajangmyeon/" TargetMode="External"/><Relationship Id="rId313" Type="http://schemas.openxmlformats.org/officeDocument/2006/relationships/hyperlink" Target="http://www.mazeland.co.kr/" TargetMode="External"/><Relationship Id="rId10" Type="http://schemas.openxmlformats.org/officeDocument/2006/relationships/hyperlink" Target="http://www.rogbong.co.kr/" TargetMode="External"/><Relationship Id="rId31" Type="http://schemas.openxmlformats.org/officeDocument/2006/relationships/hyperlink" Target="http://www.warmemo.or.kr/" TargetMode="External"/><Relationship Id="rId52" Type="http://schemas.openxmlformats.org/officeDocument/2006/relationships/hyperlink" Target="http://www.choisunu.com/" TargetMode="External"/><Relationship Id="rId73" Type="http://schemas.openxmlformats.org/officeDocument/2006/relationships/hyperlink" Target="http://www.policemuseum.go.kr/" TargetMode="External"/><Relationship Id="rId94" Type="http://schemas.openxmlformats.org/officeDocument/2006/relationships/hyperlink" Target="http://www.busan.go.kr/sea" TargetMode="External"/><Relationship Id="rId148" Type="http://schemas.openxmlformats.org/officeDocument/2006/relationships/hyperlink" Target="https://blog.naver.com/coralno1" TargetMode="External"/><Relationship Id="rId169" Type="http://schemas.openxmlformats.org/officeDocument/2006/relationships/hyperlink" Target="http://www.cjbaekje.net/" TargetMode="External"/><Relationship Id="rId334" Type="http://schemas.openxmlformats.org/officeDocument/2006/relationships/hyperlink" Target="http://www.joanneteddybear.com/" TargetMode="External"/><Relationship Id="rId355" Type="http://schemas.openxmlformats.org/officeDocument/2006/relationships/hyperlink" Target="http://whm.wonju.go.kr/" TargetMode="External"/><Relationship Id="rId376" Type="http://schemas.openxmlformats.org/officeDocument/2006/relationships/hyperlink" Target="http://www.edisonmuseum.kr/" TargetMode="External"/><Relationship Id="rId4" Type="http://schemas.openxmlformats.org/officeDocument/2006/relationships/hyperlink" Target="http://www.ks.ac.kr/ksmuseum" TargetMode="External"/><Relationship Id="rId180" Type="http://schemas.openxmlformats.org/officeDocument/2006/relationships/hyperlink" Target="http://www.ydinter.hs.kr/" TargetMode="External"/><Relationship Id="rId215" Type="http://schemas.openxmlformats.org/officeDocument/2006/relationships/hyperlink" Target="http://www.1894.or.kr/" TargetMode="External"/><Relationship Id="rId236" Type="http://schemas.openxmlformats.org/officeDocument/2006/relationships/hyperlink" Target="http://www.songgwangsa.org/" TargetMode="External"/><Relationship Id="rId257" Type="http://schemas.openxmlformats.org/officeDocument/2006/relationships/hyperlink" Target="http://www.&#51081;&#52852;&#47560;&#50556;.kr/" TargetMode="External"/><Relationship Id="rId278" Type="http://schemas.openxmlformats.org/officeDocument/2006/relationships/hyperlink" Target="http://museum.daegu.ac.kr/" TargetMode="External"/><Relationship Id="rId303" Type="http://schemas.openxmlformats.org/officeDocument/2006/relationships/hyperlink" Target="https://www.gmdc.co.kr/_marine/" TargetMode="External"/><Relationship Id="rId42" Type="http://schemas.openxmlformats.org/officeDocument/2006/relationships/hyperlink" Target="http://www.yoogeum.org/" TargetMode="External"/><Relationship Id="rId84" Type="http://schemas.openxmlformats.org/officeDocument/2006/relationships/hyperlink" Target="http://www.abduction625.go.kr/" TargetMode="External"/><Relationship Id="rId138" Type="http://schemas.openxmlformats.org/officeDocument/2006/relationships/hyperlink" Target="https://www.gwangju.go.kr/gjhfm/" TargetMode="External"/><Relationship Id="rId345" Type="http://schemas.openxmlformats.org/officeDocument/2006/relationships/hyperlink" Target="http://www.koreaautomuseum.com/" TargetMode="External"/><Relationship Id="rId191" Type="http://schemas.openxmlformats.org/officeDocument/2006/relationships/hyperlink" Target="http://www.1stcoal.go.kr/" TargetMode="External"/><Relationship Id="rId205" Type="http://schemas.openxmlformats.org/officeDocument/2006/relationships/hyperlink" Target="http://www.koreabookcity.com/" TargetMode="External"/><Relationship Id="rId247" Type="http://schemas.openxmlformats.org/officeDocument/2006/relationships/hyperlink" Target="http://www.daegaya.net/" TargetMode="External"/><Relationship Id="rId107" Type="http://schemas.openxmlformats.org/officeDocument/2006/relationships/hyperlink" Target="http://museum.silla.ac.kr/museum/" TargetMode="External"/><Relationship Id="rId289" Type="http://schemas.openxmlformats.org/officeDocument/2006/relationships/hyperlink" Target="http://www.gimhae.go.kr/water.web" TargetMode="External"/><Relationship Id="rId11" Type="http://schemas.openxmlformats.org/officeDocument/2006/relationships/hyperlink" Target="https://www.seosomun.org/" TargetMode="External"/><Relationship Id="rId53" Type="http://schemas.openxmlformats.org/officeDocument/2006/relationships/hyperlink" Target="https://museum.kookmin.ac.kr/" TargetMode="External"/><Relationship Id="rId149" Type="http://schemas.openxmlformats.org/officeDocument/2006/relationships/hyperlink" Target="https://www.uljufolk.or.kr/" TargetMode="External"/><Relationship Id="rId314" Type="http://schemas.openxmlformats.org/officeDocument/2006/relationships/hyperlink" Target="http://www.mazeland.co.kr/" TargetMode="External"/><Relationship Id="rId356" Type="http://schemas.openxmlformats.org/officeDocument/2006/relationships/hyperlink" Target="http://www.cocobau.com/" TargetMode="External"/><Relationship Id="rId95" Type="http://schemas.openxmlformats.org/officeDocument/2006/relationships/hyperlink" Target="http://www.busan.go.kr/sea" TargetMode="External"/><Relationship Id="rId160" Type="http://schemas.openxmlformats.org/officeDocument/2006/relationships/hyperlink" Target="http://sejong.cha.go.kr/" TargetMode="External"/><Relationship Id="rId216" Type="http://schemas.openxmlformats.org/officeDocument/2006/relationships/hyperlink" Target="http://www.buan.go.kr/buancela/index.buan" TargetMode="External"/><Relationship Id="rId258" Type="http://schemas.openxmlformats.org/officeDocument/2006/relationships/hyperlink" Target="mailto:cheongsolmuseum@naver.com" TargetMode="External"/><Relationship Id="rId22" Type="http://schemas.openxmlformats.org/officeDocument/2006/relationships/hyperlink" Target="http://www.kmlm.or.kr/" TargetMode="External"/><Relationship Id="rId64" Type="http://schemas.openxmlformats.org/officeDocument/2006/relationships/hyperlink" Target="http://www.yunbonggil.or.k/" TargetMode="External"/><Relationship Id="rId118" Type="http://schemas.openxmlformats.org/officeDocument/2006/relationships/hyperlink" Target="http://www.daegu.go.kr/dgom" TargetMode="External"/><Relationship Id="rId325" Type="http://schemas.openxmlformats.org/officeDocument/2006/relationships/hyperlink" Target="http://www.yeomiji.or.kr/" TargetMode="External"/><Relationship Id="rId367" Type="http://schemas.openxmlformats.org/officeDocument/2006/relationships/hyperlink" Target="http://www.museumsan.org/" TargetMode="External"/><Relationship Id="rId171" Type="http://schemas.openxmlformats.org/officeDocument/2006/relationships/hyperlink" Target="http://www.ares.chungbuk.kr/" TargetMode="External"/><Relationship Id="rId227" Type="http://schemas.openxmlformats.org/officeDocument/2006/relationships/hyperlink" Target="http://www.yeongam.go.kr/home/dogi" TargetMode="External"/><Relationship Id="rId269" Type="http://schemas.openxmlformats.org/officeDocument/2006/relationships/hyperlink" Target="http://www.eunhae-sa.org/" TargetMode="External"/><Relationship Id="rId33" Type="http://schemas.openxmlformats.org/officeDocument/2006/relationships/hyperlink" Target="http://www.kokdumuseum.com/" TargetMode="External"/><Relationship Id="rId129" Type="http://schemas.openxmlformats.org/officeDocument/2006/relationships/hyperlink" Target="http://www.gcmuseum.org/" TargetMode="External"/><Relationship Id="rId280" Type="http://schemas.openxmlformats.org/officeDocument/2006/relationships/hyperlink" Target="http://ghfolkmuseum.or.kr/" TargetMode="External"/><Relationship Id="rId336" Type="http://schemas.openxmlformats.org/officeDocument/2006/relationships/hyperlink" Target="http://www.toypark.withmedia.kr/" TargetMode="External"/><Relationship Id="rId75" Type="http://schemas.openxmlformats.org/officeDocument/2006/relationships/hyperlink" Target="http://www.knmm.or.kr/" TargetMode="External"/><Relationship Id="rId140" Type="http://schemas.openxmlformats.org/officeDocument/2006/relationships/hyperlink" Target="https://www.gwangju.go.kr/kimchitown/" TargetMode="External"/><Relationship Id="rId182" Type="http://schemas.openxmlformats.org/officeDocument/2006/relationships/hyperlink" Target="http://www.goesan.go.kr/museum" TargetMode="External"/><Relationship Id="rId378" Type="http://schemas.openxmlformats.org/officeDocument/2006/relationships/hyperlink" Target="http://www.cupmuseum.org/" TargetMode="External"/><Relationship Id="rId6" Type="http://schemas.openxmlformats.org/officeDocument/2006/relationships/hyperlink" Target="http://museum.silla.ac.kr/museum/" TargetMode="External"/><Relationship Id="rId238" Type="http://schemas.openxmlformats.org/officeDocument/2006/relationships/hyperlink" Target="http://www.cafe.daum.net/nsk7000" TargetMode="External"/><Relationship Id="rId291" Type="http://schemas.openxmlformats.org/officeDocument/2006/relationships/hyperlink" Target="http://www.hadongteamuseum.org/" TargetMode="External"/><Relationship Id="rId305" Type="http://schemas.openxmlformats.org/officeDocument/2006/relationships/hyperlink" Target="http://www.jjemuseum.go.kr/" TargetMode="External"/><Relationship Id="rId347" Type="http://schemas.openxmlformats.org/officeDocument/2006/relationships/hyperlink" Target="https://cheongju.museum.go.kr/" TargetMode="External"/><Relationship Id="rId44" Type="http://schemas.openxmlformats.org/officeDocument/2006/relationships/hyperlink" Target="http://www.hahnmoosook.com/" TargetMode="External"/><Relationship Id="rId86" Type="http://schemas.openxmlformats.org/officeDocument/2006/relationships/hyperlink" Target="http://www.seamuse.go.kr/" TargetMode="External"/><Relationship Id="rId151" Type="http://schemas.openxmlformats.org/officeDocument/2006/relationships/hyperlink" Target="http://www.whalemuseum.go.kr/" TargetMode="External"/><Relationship Id="rId193" Type="http://schemas.openxmlformats.org/officeDocument/2006/relationships/hyperlink" Target="https://www.geumsan.go.kr/museum/" TargetMode="External"/><Relationship Id="rId207" Type="http://schemas.openxmlformats.org/officeDocument/2006/relationships/hyperlink" Target="http://www.iksan.go.kr/mahan" TargetMode="External"/><Relationship Id="rId249" Type="http://schemas.openxmlformats.org/officeDocument/2006/relationships/hyperlink" Target="https://www.usc.go.kr/jmgmuseum/main.tc" TargetMode="External"/><Relationship Id="rId13" Type="http://schemas.openxmlformats.org/officeDocument/2006/relationships/hyperlink" Target="http://www.multiculturemuseum.com/" TargetMode="External"/><Relationship Id="rId109" Type="http://schemas.openxmlformats.org/officeDocument/2006/relationships/hyperlink" Target="http://cms.pknu.ac.kr/museum" TargetMode="External"/><Relationship Id="rId260" Type="http://schemas.openxmlformats.org/officeDocument/2006/relationships/hyperlink" Target="https://www.gbmg.go.kr/tour/main.do" TargetMode="External"/><Relationship Id="rId316" Type="http://schemas.openxmlformats.org/officeDocument/2006/relationships/hyperlink" Target="http://www.seokbujak.com/" TargetMode="External"/><Relationship Id="rId55" Type="http://schemas.openxmlformats.org/officeDocument/2006/relationships/hyperlink" Target="https://www.bookmuseum.go.kr/" TargetMode="External"/><Relationship Id="rId97" Type="http://schemas.openxmlformats.org/officeDocument/2006/relationships/hyperlink" Target="http://museum.busan.go.kr/busan/index" TargetMode="External"/><Relationship Id="rId120" Type="http://schemas.openxmlformats.org/officeDocument/2006/relationships/hyperlink" Target="http://www.ganghwa.go.kr/" TargetMode="External"/><Relationship Id="rId358" Type="http://schemas.openxmlformats.org/officeDocument/2006/relationships/hyperlink" Target="http://paleozoic.go.kr/museum" TargetMode="External"/><Relationship Id="rId162" Type="http://schemas.openxmlformats.org/officeDocument/2006/relationships/hyperlink" Target="https://chuncheon.museum.go.kr/" TargetMode="External"/><Relationship Id="rId218" Type="http://schemas.openxmlformats.org/officeDocument/2006/relationships/hyperlink" Target="http://museum.wonkwang.ac.kr/" TargetMode="External"/><Relationship Id="rId271" Type="http://schemas.openxmlformats.org/officeDocument/2006/relationships/hyperlink" Target="http://www.dokdomuseum.go.kr/" TargetMode="External"/><Relationship Id="rId24" Type="http://schemas.openxmlformats.org/officeDocument/2006/relationships/hyperlink" Target="http://www.agrimuseum.or.kr/" TargetMode="External"/><Relationship Id="rId66" Type="http://schemas.openxmlformats.org/officeDocument/2006/relationships/hyperlink" Target="http://www.kepco.co.kr/museum" TargetMode="External"/><Relationship Id="rId131" Type="http://schemas.openxmlformats.org/officeDocument/2006/relationships/hyperlink" Target="http://www.nunghwa.org/" TargetMode="External"/><Relationship Id="rId327" Type="http://schemas.openxmlformats.org/officeDocument/2006/relationships/hyperlink" Target="http://www.ecolandjeju.co.kr/" TargetMode="External"/><Relationship Id="rId369" Type="http://schemas.openxmlformats.org/officeDocument/2006/relationships/hyperlink" Target="http://www.filmmuseum.co.kr/" TargetMode="External"/><Relationship Id="rId173" Type="http://schemas.openxmlformats.org/officeDocument/2006/relationships/hyperlink" Target="http://www.museum.go.kr/" TargetMode="External"/><Relationship Id="rId229" Type="http://schemas.openxmlformats.org/officeDocument/2006/relationships/hyperlink" Target="https://doja.mokpo.go.kr/" TargetMode="External"/><Relationship Id="rId380" Type="http://schemas.openxmlformats.org/officeDocument/2006/relationships/hyperlink" Target="http://museum.cku.ac.kr/" TargetMode="External"/><Relationship Id="rId240" Type="http://schemas.openxmlformats.org/officeDocument/2006/relationships/hyperlink" Target="http://www.&#50752;&#48372;&#46993;&#44760;.kr/" TargetMode="External"/><Relationship Id="rId35" Type="http://schemas.openxmlformats.org/officeDocument/2006/relationships/hyperlink" Target="http://www.mokinmuseum.com/" TargetMode="External"/><Relationship Id="rId77" Type="http://schemas.openxmlformats.org/officeDocument/2006/relationships/hyperlink" Target="https://jeonju.museum.go.kr/" TargetMode="External"/><Relationship Id="rId100" Type="http://schemas.openxmlformats.org/officeDocument/2006/relationships/hyperlink" Target="https://museum.busan.go.kr/citizenpark/index" TargetMode="External"/><Relationship Id="rId282" Type="http://schemas.openxmlformats.org/officeDocument/2006/relationships/hyperlink" Target="http://mask.goseong.go.kr/" TargetMode="External"/><Relationship Id="rId338" Type="http://schemas.openxmlformats.org/officeDocument/2006/relationships/hyperlink" Target="http://www.chocolatemuseum.org/" TargetMode="External"/><Relationship Id="rId8" Type="http://schemas.openxmlformats.org/officeDocument/2006/relationships/hyperlink" Target="http://academy.krx.co.kr/" TargetMode="External"/><Relationship Id="rId142" Type="http://schemas.openxmlformats.org/officeDocument/2006/relationships/hyperlink" Target="http://www.&#54620;&#44397;&#51313;&#48372;&#48149;&#47932;&#44288;.&#54620;&#44397;/" TargetMode="External"/><Relationship Id="rId184" Type="http://schemas.openxmlformats.org/officeDocument/2006/relationships/hyperlink" Target="https://www.eumseong.go.kr/" TargetMode="External"/><Relationship Id="rId251" Type="http://schemas.openxmlformats.org/officeDocument/2006/relationships/hyperlink" Target="https://www.gc.go.kr/museum/main.do" TargetMode="External"/><Relationship Id="rId46" Type="http://schemas.openxmlformats.org/officeDocument/2006/relationships/hyperlink" Target="https://museum.smu.ac.kr/" TargetMode="External"/><Relationship Id="rId293" Type="http://schemas.openxmlformats.org/officeDocument/2006/relationships/hyperlink" Target="http://www.jcm.or.kr/" TargetMode="External"/><Relationship Id="rId307" Type="http://schemas.openxmlformats.org/officeDocument/2006/relationships/hyperlink" Target="http://swcenter.jeju.go.kr/" TargetMode="External"/><Relationship Id="rId349" Type="http://schemas.openxmlformats.org/officeDocument/2006/relationships/hyperlink" Target="http://www.dmzmuseum.com/" TargetMode="External"/><Relationship Id="rId88" Type="http://schemas.openxmlformats.org/officeDocument/2006/relationships/hyperlink" Target="http://www.lighthouse-museum.or.kr/" TargetMode="External"/><Relationship Id="rId111" Type="http://schemas.openxmlformats.org/officeDocument/2006/relationships/hyperlink" Target="https://www.deu.ac.kr/www/content/98" TargetMode="External"/><Relationship Id="rId153" Type="http://schemas.openxmlformats.org/officeDocument/2006/relationships/hyperlink" Target="https://www.ulsan.go.kr/s/dgmuseum" TargetMode="External"/><Relationship Id="rId195" Type="http://schemas.openxmlformats.org/officeDocument/2006/relationships/hyperlink" Target="https://www.cheongyang.go.kr/museum.do" TargetMode="External"/><Relationship Id="rId209" Type="http://schemas.openxmlformats.org/officeDocument/2006/relationships/hyperlink" Target="http://www.iksan.go.kr/ipjeomri" TargetMode="External"/><Relationship Id="rId360" Type="http://schemas.openxmlformats.org/officeDocument/2006/relationships/hyperlink" Target="http://www.dgphotomuseum.com/" TargetMode="External"/><Relationship Id="rId220" Type="http://schemas.openxmlformats.org/officeDocument/2006/relationships/hyperlink" Target="https://jinan.go.kr/museum/" TargetMode="External"/><Relationship Id="rId15" Type="http://schemas.openxmlformats.org/officeDocument/2006/relationships/hyperlink" Target="http://museum.sejong.ac.kr/" TargetMode="External"/><Relationship Id="rId57" Type="http://schemas.openxmlformats.org/officeDocument/2006/relationships/hyperlink" Target="https://www.syu.ac.kr/museum/" TargetMode="External"/><Relationship Id="rId262" Type="http://schemas.openxmlformats.org/officeDocument/2006/relationships/hyperlink" Target="https://www.gbmg.go.kr/tour/contents.do?mId=0103010100" TargetMode="External"/><Relationship Id="rId318" Type="http://schemas.openxmlformats.org/officeDocument/2006/relationships/hyperlink" Target="http://www.banglimwon.com/" TargetMode="External"/><Relationship Id="rId99" Type="http://schemas.openxmlformats.org/officeDocument/2006/relationships/hyperlink" Target="https://museum.busan.go.kr/dongsam/index" TargetMode="External"/><Relationship Id="rId122" Type="http://schemas.openxmlformats.org/officeDocument/2006/relationships/hyperlink" Target="http://www.nokcheongja.or.kr/" TargetMode="External"/><Relationship Id="rId164" Type="http://schemas.openxmlformats.org/officeDocument/2006/relationships/hyperlink" Target="https://gongju.museum.go.kr/" TargetMode="External"/><Relationship Id="rId371" Type="http://schemas.openxmlformats.org/officeDocument/2006/relationships/hyperlink" Target="http://www.mediamuseum.kr/" TargetMode="External"/><Relationship Id="rId26" Type="http://schemas.openxmlformats.org/officeDocument/2006/relationships/hyperlink" Target="http://www.ewhamuseum.co.kr/" TargetMode="External"/><Relationship Id="rId231" Type="http://schemas.openxmlformats.org/officeDocument/2006/relationships/hyperlink" Target="http://www.kdjnpmemorial.or.kr/" TargetMode="External"/><Relationship Id="rId273" Type="http://schemas.openxmlformats.org/officeDocument/2006/relationships/hyperlink" Target="http://www.andong.go.kr/tm/" TargetMode="External"/><Relationship Id="rId329" Type="http://schemas.openxmlformats.org/officeDocument/2006/relationships/hyperlink" Target="http://www.theveniceland.com/"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www.zahamuseum.org/" TargetMode="External"/><Relationship Id="rId21" Type="http://schemas.openxmlformats.org/officeDocument/2006/relationships/hyperlink" Target="http://www.sejongpac.or.kr/" TargetMode="External"/><Relationship Id="rId42" Type="http://schemas.openxmlformats.org/officeDocument/2006/relationships/hyperlink" Target="http://www.lkh-artmuseum.com/" TargetMode="External"/><Relationship Id="rId47" Type="http://schemas.openxmlformats.org/officeDocument/2006/relationships/hyperlink" Target="http://www.mdmoca.co.kr/" TargetMode="External"/><Relationship Id="rId63" Type="http://schemas.openxmlformats.org/officeDocument/2006/relationships/hyperlink" Target="http://blog.naver.com/museumw" TargetMode="External"/><Relationship Id="rId68" Type="http://schemas.openxmlformats.org/officeDocument/2006/relationships/hyperlink" Target="http://www.artbaum.co,kr/" TargetMode="External"/><Relationship Id="rId84" Type="http://schemas.openxmlformats.org/officeDocument/2006/relationships/hyperlink" Target="http://poma.pohang.go.kr/poma" TargetMode="External"/><Relationship Id="rId89" Type="http://schemas.openxmlformats.org/officeDocument/2006/relationships/hyperlink" Target="http://kjbmoacu.cu.ac.kr/" TargetMode="External"/><Relationship Id="rId16" Type="http://schemas.openxmlformats.org/officeDocument/2006/relationships/hyperlink" Target="https://www.jfac.or.kr/site/main/home" TargetMode="External"/><Relationship Id="rId107" Type="http://schemas.openxmlformats.org/officeDocument/2006/relationships/hyperlink" Target="http://www.bauzium.co.kr/" TargetMode="External"/><Relationship Id="rId11" Type="http://schemas.openxmlformats.org/officeDocument/2006/relationships/hyperlink" Target="http://www.hellomuseum.com/" TargetMode="External"/><Relationship Id="rId32" Type="http://schemas.openxmlformats.org/officeDocument/2006/relationships/hyperlink" Target="https://www.busan.go.kr/moca" TargetMode="External"/><Relationship Id="rId37" Type="http://schemas.openxmlformats.org/officeDocument/2006/relationships/hyperlink" Target="http://artcenter.daegu.go.kr/" TargetMode="External"/><Relationship Id="rId53" Type="http://schemas.openxmlformats.org/officeDocument/2006/relationships/hyperlink" Target="http://www.ligakmuseum.co.kr/" TargetMode="External"/><Relationship Id="rId58" Type="http://schemas.openxmlformats.org/officeDocument/2006/relationships/hyperlink" Target="http://leeungno.hongseong.go.kr/" TargetMode="External"/><Relationship Id="rId74" Type="http://schemas.openxmlformats.org/officeDocument/2006/relationships/hyperlink" Target="http://www.soart.kr/" TargetMode="External"/><Relationship Id="rId79" Type="http://schemas.openxmlformats.org/officeDocument/2006/relationships/hyperlink" Target="http://www.ujongart.com/" TargetMode="External"/><Relationship Id="rId102" Type="http://schemas.openxmlformats.org/officeDocument/2006/relationships/hyperlink" Target="http://www.bunkerdelumieres.com/" TargetMode="External"/><Relationship Id="rId5" Type="http://schemas.openxmlformats.org/officeDocument/2006/relationships/hyperlink" Target="http://www.soma.kspo.or.kr/" TargetMode="External"/><Relationship Id="rId90" Type="http://schemas.openxmlformats.org/officeDocument/2006/relationships/hyperlink" Target="http://www.gyeongnam.go.kr/gam" TargetMode="External"/><Relationship Id="rId95" Type="http://schemas.openxmlformats.org/officeDocument/2006/relationships/hyperlink" Target="http://www.daesanart.com/" TargetMode="External"/><Relationship Id="rId22" Type="http://schemas.openxmlformats.org/officeDocument/2006/relationships/hyperlink" Target="http://www.arariomuseum.org/" TargetMode="External"/><Relationship Id="rId27" Type="http://schemas.openxmlformats.org/officeDocument/2006/relationships/hyperlink" Target="http://www.whankimuseum.org/" TargetMode="External"/><Relationship Id="rId43" Type="http://schemas.openxmlformats.org/officeDocument/2006/relationships/hyperlink" Target="http://www.soam-museum.com/" TargetMode="External"/><Relationship Id="rId48" Type="http://schemas.openxmlformats.org/officeDocument/2006/relationships/hyperlink" Target="http://www.eunam.org/" TargetMode="External"/><Relationship Id="rId64" Type="http://schemas.openxmlformats.org/officeDocument/2006/relationships/hyperlink" Target="http://www.hmarttown.com/" TargetMode="External"/><Relationship Id="rId69" Type="http://schemas.openxmlformats.org/officeDocument/2006/relationships/hyperlink" Target="http://www.nampoart.co.kr/" TargetMode="External"/><Relationship Id="rId80" Type="http://schemas.openxmlformats.org/officeDocument/2006/relationships/hyperlink" Target="http://www.zamworl.com/" TargetMode="External"/><Relationship Id="rId85" Type="http://schemas.openxmlformats.org/officeDocument/2006/relationships/hyperlink" Target="https://www.gc.go.kr/gma/main.do" TargetMode="External"/><Relationship Id="rId12" Type="http://schemas.openxmlformats.org/officeDocument/2006/relationships/hyperlink" Target="http://www.ddp.or.kr/" TargetMode="External"/><Relationship Id="rId17" Type="http://schemas.openxmlformats.org/officeDocument/2006/relationships/hyperlink" Target="http://www.ocimuseum.org/" TargetMode="External"/><Relationship Id="rId33" Type="http://schemas.openxmlformats.org/officeDocument/2006/relationships/hyperlink" Target="http://www.asiaart.co.kr/" TargetMode="External"/><Relationship Id="rId38" Type="http://schemas.openxmlformats.org/officeDocument/2006/relationships/hyperlink" Target="http://icmuseum.incheon.go.kr/" TargetMode="External"/><Relationship Id="rId59" Type="http://schemas.openxmlformats.org/officeDocument/2006/relationships/hyperlink" Target="http://www.sudeoksa.com/" TargetMode="External"/><Relationship Id="rId103" Type="http://schemas.openxmlformats.org/officeDocument/2006/relationships/hyperlink" Target="http://www.gn.go.kr/mu/index.do" TargetMode="External"/><Relationship Id="rId108" Type="http://schemas.openxmlformats.org/officeDocument/2006/relationships/hyperlink" Target="http://www.museum507.org/" TargetMode="External"/><Relationship Id="rId54" Type="http://schemas.openxmlformats.org/officeDocument/2006/relationships/hyperlink" Target="http://www.cnac.or.kr/" TargetMode="External"/><Relationship Id="rId70" Type="http://schemas.openxmlformats.org/officeDocument/2006/relationships/hyperlink" Target="http://www.dasan-art.net/" TargetMode="External"/><Relationship Id="rId75" Type="http://schemas.openxmlformats.org/officeDocument/2006/relationships/hyperlink" Target="http://www.achen.kr/" TargetMode="External"/><Relationship Id="rId91" Type="http://schemas.openxmlformats.org/officeDocument/2006/relationships/hyperlink" Target="http://www.gasc.or.kr/" TargetMode="External"/><Relationship Id="rId96" Type="http://schemas.openxmlformats.org/officeDocument/2006/relationships/hyperlink" Target="http://www.ujumuseum.com/" TargetMode="External"/><Relationship Id="rId1" Type="http://schemas.openxmlformats.org/officeDocument/2006/relationships/hyperlink" Target="http://www.mmca.go.kr/" TargetMode="External"/><Relationship Id="rId6" Type="http://schemas.openxmlformats.org/officeDocument/2006/relationships/hyperlink" Target="http://www.nabi.or.kr/" TargetMode="External"/><Relationship Id="rId15" Type="http://schemas.openxmlformats.org/officeDocument/2006/relationships/hyperlink" Target="http://www.leeum.org/" TargetMode="External"/><Relationship Id="rId23" Type="http://schemas.openxmlformats.org/officeDocument/2006/relationships/hyperlink" Target="http://www.arko.or.kr/artcenter/" TargetMode="External"/><Relationship Id="rId28" Type="http://schemas.openxmlformats.org/officeDocument/2006/relationships/hyperlink" Target="http://www.snumoa.org/" TargetMode="External"/><Relationship Id="rId36" Type="http://schemas.openxmlformats.org/officeDocument/2006/relationships/hyperlink" Target="http://www.art.busan.go.kr/" TargetMode="External"/><Relationship Id="rId49" Type="http://schemas.openxmlformats.org/officeDocument/2006/relationships/hyperlink" Target="http://&#49457;&#50516;&#48120;&#49696;&#44288;.&#54620;&#44397;s/" TargetMode="External"/><Relationship Id="rId57" Type="http://schemas.openxmlformats.org/officeDocument/2006/relationships/hyperlink" Target="http://www.amiart.co.kr/" TargetMode="External"/><Relationship Id="rId106" Type="http://schemas.openxmlformats.org/officeDocument/2006/relationships/hyperlink" Target="http://www.museumsan.org/" TargetMode="External"/><Relationship Id="rId10" Type="http://schemas.openxmlformats.org/officeDocument/2006/relationships/hyperlink" Target="http://www.63art.co.kr/" TargetMode="External"/><Relationship Id="rId31" Type="http://schemas.openxmlformats.org/officeDocument/2006/relationships/hyperlink" Target="http://www.hanwon.org/" TargetMode="External"/><Relationship Id="rId44" Type="http://schemas.openxmlformats.org/officeDocument/2006/relationships/hyperlink" Target="https://blog.naver.com/juanartmuseum" TargetMode="External"/><Relationship Id="rId52" Type="http://schemas.openxmlformats.org/officeDocument/2006/relationships/hyperlink" Target="http://www.wuminartcenter.org/" TargetMode="External"/><Relationship Id="rId60" Type="http://schemas.openxmlformats.org/officeDocument/2006/relationships/hyperlink" Target="https://nkam.modoo.at/" TargetMode="External"/><Relationship Id="rId65" Type="http://schemas.openxmlformats.org/officeDocument/2006/relationships/hyperlink" Target="http://www.keumkuwon.org/" TargetMode="External"/><Relationship Id="rId73" Type="http://schemas.openxmlformats.org/officeDocument/2006/relationships/hyperlink" Target="http://www.yunhongart.kr/" TargetMode="External"/><Relationship Id="rId78" Type="http://schemas.openxmlformats.org/officeDocument/2006/relationships/hyperlink" Target="http://www.yeoungsanmusueum.co.kr/" TargetMode="External"/><Relationship Id="rId81" Type="http://schemas.openxmlformats.org/officeDocument/2006/relationships/hyperlink" Target="http://caf&#233;.daum.met/" TargetMode="External"/><Relationship Id="rId86" Type="http://schemas.openxmlformats.org/officeDocument/2006/relationships/hyperlink" Target="http://www.hyangam.co.kr/" TargetMode="External"/><Relationship Id="rId94" Type="http://schemas.openxmlformats.org/officeDocument/2006/relationships/hyperlink" Target="http://www.clayarch.org/" TargetMode="External"/><Relationship Id="rId99" Type="http://schemas.openxmlformats.org/officeDocument/2006/relationships/hyperlink" Target="http://www.jejuglasscastle.com/" TargetMode="External"/><Relationship Id="rId101" Type="http://schemas.openxmlformats.org/officeDocument/2006/relationships/hyperlink" Target="http://www.arariomuseum.org/" TargetMode="External"/><Relationship Id="rId4" Type="http://schemas.openxmlformats.org/officeDocument/2006/relationships/hyperlink" Target="http://www.milalmuseum.or.kr/" TargetMode="External"/><Relationship Id="rId9" Type="http://schemas.openxmlformats.org/officeDocument/2006/relationships/hyperlink" Target="http://www.savinamuseum.com/" TargetMode="External"/><Relationship Id="rId13" Type="http://schemas.openxmlformats.org/officeDocument/2006/relationships/hyperlink" Target="http://www.kimsechoong.com/" TargetMode="External"/><Relationship Id="rId18" Type="http://schemas.openxmlformats.org/officeDocument/2006/relationships/hyperlink" Target="http://www.daelimmuseum.org/index.do" TargetMode="External"/><Relationship Id="rId39" Type="http://schemas.openxmlformats.org/officeDocument/2006/relationships/hyperlink" Target="http://www.inartplatform.kr/" TargetMode="External"/><Relationship Id="rId109" Type="http://schemas.openxmlformats.org/officeDocument/2006/relationships/hyperlink" Target="https://blog.naver.com/wsart88" TargetMode="External"/><Relationship Id="rId34" Type="http://schemas.openxmlformats.org/officeDocument/2006/relationships/hyperlink" Target="https://cms1.ks.ac.kr/culture" TargetMode="External"/><Relationship Id="rId50" Type="http://schemas.openxmlformats.org/officeDocument/2006/relationships/hyperlink" Target="http://www.schemaartmuseum.com/" TargetMode="External"/><Relationship Id="rId55" Type="http://schemas.openxmlformats.org/officeDocument/2006/relationships/hyperlink" Target="http://www.mosanmuseum.com/" TargetMode="External"/><Relationship Id="rId76" Type="http://schemas.openxmlformats.org/officeDocument/2006/relationships/hyperlink" Target="http://www.yeosumuseum.org/" TargetMode="External"/><Relationship Id="rId97" Type="http://schemas.openxmlformats.org/officeDocument/2006/relationships/hyperlink" Target="http://www.walartmuseum.or.kr/" TargetMode="External"/><Relationship Id="rId104" Type="http://schemas.openxmlformats.org/officeDocument/2006/relationships/hyperlink" Target="http://www.parksookeunmuseum.co.kr/" TargetMode="External"/><Relationship Id="rId7" Type="http://schemas.openxmlformats.org/officeDocument/2006/relationships/hyperlink" Target="http://www.spacec.co.kr/" TargetMode="External"/><Relationship Id="rId71" Type="http://schemas.openxmlformats.org/officeDocument/2006/relationships/hyperlink" Target="http://www.daedam.kr/" TargetMode="External"/><Relationship Id="rId92" Type="http://schemas.openxmlformats.org/officeDocument/2006/relationships/hyperlink" Target="http://www.jinju.go.kr/rheesjmuseum/cmm/main/mainPage.do" TargetMode="External"/><Relationship Id="rId2" Type="http://schemas.openxmlformats.org/officeDocument/2006/relationships/hyperlink" Target="https://sema.eseoul.go.kr/" TargetMode="External"/><Relationship Id="rId29" Type="http://schemas.openxmlformats.org/officeDocument/2006/relationships/hyperlink" Target="http://www.photomuseum.or.kr/" TargetMode="External"/><Relationship Id="rId24" Type="http://schemas.openxmlformats.org/officeDocument/2006/relationships/hyperlink" Target="http://www.artsonje.org/" TargetMode="External"/><Relationship Id="rId40" Type="http://schemas.openxmlformats.org/officeDocument/2006/relationships/hyperlink" Target="http://www.deorimimuseum.com/" TargetMode="External"/><Relationship Id="rId45" Type="http://schemas.openxmlformats.org/officeDocument/2006/relationships/hyperlink" Target="http://www.saom-museum.com/" TargetMode="External"/><Relationship Id="rId66" Type="http://schemas.openxmlformats.org/officeDocument/2006/relationships/hyperlink" Target="http://www.hpart.or.kr/" TargetMode="External"/><Relationship Id="rId87" Type="http://schemas.openxmlformats.org/officeDocument/2006/relationships/hyperlink" Target="http://www.cianmuseum.org/" TargetMode="External"/><Relationship Id="rId110" Type="http://schemas.openxmlformats.org/officeDocument/2006/relationships/printerSettings" Target="../printerSettings/printerSettings4.bin"/><Relationship Id="rId61" Type="http://schemas.openxmlformats.org/officeDocument/2006/relationships/hyperlink" Target="http://www.sujimuseum.com/" TargetMode="External"/><Relationship Id="rId82" Type="http://schemas.openxmlformats.org/officeDocument/2006/relationships/hyperlink" Target="http://www.jindohart.com/" TargetMode="External"/><Relationship Id="rId19" Type="http://schemas.openxmlformats.org/officeDocument/2006/relationships/hyperlink" Target="http://www.imageroot.co.kr/" TargetMode="External"/><Relationship Id="rId14" Type="http://schemas.openxmlformats.org/officeDocument/2006/relationships/hyperlink" Target="http://www.daelimmuseum.org/index.do" TargetMode="External"/><Relationship Id="rId30" Type="http://schemas.openxmlformats.org/officeDocument/2006/relationships/hyperlink" Target="http://www.induk.ac.kr/" TargetMode="External"/><Relationship Id="rId35" Type="http://schemas.openxmlformats.org/officeDocument/2006/relationships/hyperlink" Target="https://cms1.ks.ac.kr/culture" TargetMode="External"/><Relationship Id="rId56" Type="http://schemas.openxmlformats.org/officeDocument/2006/relationships/hyperlink" Target="https://dangnim.modoo.at/" TargetMode="External"/><Relationship Id="rId77" Type="http://schemas.openxmlformats.org/officeDocument/2006/relationships/hyperlink" Target="http://www.sinsun.me/" TargetMode="External"/><Relationship Id="rId100" Type="http://schemas.openxmlformats.org/officeDocument/2006/relationships/hyperlink" Target="http://www.alivemuseum.com/jeju/branch" TargetMode="External"/><Relationship Id="rId105" Type="http://schemas.openxmlformats.org/officeDocument/2006/relationships/hyperlink" Target="http://www.baekgong.com/" TargetMode="External"/><Relationship Id="rId8" Type="http://schemas.openxmlformats.org/officeDocument/2006/relationships/hyperlink" Target="http://www.poscoartmuseum.org/" TargetMode="External"/><Relationship Id="rId51" Type="http://schemas.openxmlformats.org/officeDocument/2006/relationships/hyperlink" Target="http://shinmuseum.org/" TargetMode="External"/><Relationship Id="rId72" Type="http://schemas.openxmlformats.org/officeDocument/2006/relationships/hyperlink" Target="http://www.dowhahun.com/" TargetMode="External"/><Relationship Id="rId93" Type="http://schemas.openxmlformats.org/officeDocument/2006/relationships/hyperlink" Target="http://www.changwon.go.kr/" TargetMode="External"/><Relationship Id="rId98" Type="http://schemas.openxmlformats.org/officeDocument/2006/relationships/hyperlink" Target="http://www.walartmuseum.or.kr/" TargetMode="External"/><Relationship Id="rId3" Type="http://schemas.openxmlformats.org/officeDocument/2006/relationships/hyperlink" Target="https://sema.eseoul.go.kr/" TargetMode="External"/><Relationship Id="rId25" Type="http://schemas.openxmlformats.org/officeDocument/2006/relationships/hyperlink" Target="http://www.ilmin.org/" TargetMode="External"/><Relationship Id="rId46" Type="http://schemas.openxmlformats.org/officeDocument/2006/relationships/hyperlink" Target="https://artmuse.gwangju.go.kr/" TargetMode="External"/><Relationship Id="rId67" Type="http://schemas.openxmlformats.org/officeDocument/2006/relationships/hyperlink" Target="http://sbart.or.kr/" TargetMode="External"/><Relationship Id="rId20" Type="http://schemas.openxmlformats.org/officeDocument/2006/relationships/hyperlink" Target="http://www.sungkokmuseum.org/" TargetMode="External"/><Relationship Id="rId41" Type="http://schemas.openxmlformats.org/officeDocument/2006/relationships/hyperlink" Target="http://www.haedenmuseum.com/" TargetMode="External"/><Relationship Id="rId62" Type="http://schemas.openxmlformats.org/officeDocument/2006/relationships/hyperlink" Target="http://arts.iksan.go.kr/" TargetMode="External"/><Relationship Id="rId83" Type="http://schemas.openxmlformats.org/officeDocument/2006/relationships/hyperlink" Target="http://&#54617;&#47749;&#48120;&#49696;&#44288;.com/" TargetMode="External"/><Relationship Id="rId88" Type="http://schemas.openxmlformats.org/officeDocument/2006/relationships/hyperlink" Target="http://www.gjsam.or.kr/"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http://bcc.bucheon.go.kr/" TargetMode="External"/><Relationship Id="rId21" Type="http://schemas.openxmlformats.org/officeDocument/2006/relationships/hyperlink" Target="http://hanbatlibrary.kr/" TargetMode="External"/><Relationship Id="rId42" Type="http://schemas.openxmlformats.org/officeDocument/2006/relationships/hyperlink" Target="http://cafe.daum.net/seosanms" TargetMode="External"/><Relationship Id="rId47" Type="http://schemas.openxmlformats.org/officeDocument/2006/relationships/hyperlink" Target="http://culture.wanju.go.kr/" TargetMode="External"/><Relationship Id="rId63" Type="http://schemas.openxmlformats.org/officeDocument/2006/relationships/hyperlink" Target="http://www.facebook.com/profile.php?id=100016156984944" TargetMode="External"/><Relationship Id="rId68" Type="http://schemas.openxmlformats.org/officeDocument/2006/relationships/hyperlink" Target="http://tour.namhae.go.kr/00002875/00002879/00003727.web" TargetMode="External"/><Relationship Id="rId7" Type="http://schemas.openxmlformats.org/officeDocument/2006/relationships/hyperlink" Target="http://www.suyeong.go.kr/" TargetMode="External"/><Relationship Id="rId71" Type="http://schemas.openxmlformats.org/officeDocument/2006/relationships/hyperlink" Target="https://www.geumsan.go.kr/html/gsc/index.html" TargetMode="External"/><Relationship Id="rId2" Type="http://schemas.openxmlformats.org/officeDocument/2006/relationships/hyperlink" Target="http://www.777art.co.kr/" TargetMode="External"/><Relationship Id="rId16" Type="http://schemas.openxmlformats.org/officeDocument/2006/relationships/hyperlink" Target="http://www.ifac.or.kr/" TargetMode="External"/><Relationship Id="rId29" Type="http://schemas.openxmlformats.org/officeDocument/2006/relationships/hyperlink" Target="http://www.ggcf.kr/" TargetMode="External"/><Relationship Id="rId11" Type="http://schemas.openxmlformats.org/officeDocument/2006/relationships/hyperlink" Target="http://www.dscf.or.kr/" TargetMode="External"/><Relationship Id="rId24" Type="http://schemas.openxmlformats.org/officeDocument/2006/relationships/hyperlink" Target="http://www.ggcf.kr/" TargetMode="External"/><Relationship Id="rId32" Type="http://schemas.openxmlformats.org/officeDocument/2006/relationships/hyperlink" Target="http://www.gunpoculture.or.kr/" TargetMode="External"/><Relationship Id="rId37" Type="http://schemas.openxmlformats.org/officeDocument/2006/relationships/hyperlink" Target="http://cafe.naver.com/gslifenculture" TargetMode="External"/><Relationship Id="rId40" Type="http://schemas.openxmlformats.org/officeDocument/2006/relationships/hyperlink" Target="http://www.cnkccf.or.kr/dangjin.do" TargetMode="External"/><Relationship Id="rId45" Type="http://schemas.openxmlformats.org/officeDocument/2006/relationships/hyperlink" Target="http://culture.wanju.go.kr/index.wanju?menuCd=DOM_000000101005000000" TargetMode="External"/><Relationship Id="rId53" Type="http://schemas.openxmlformats.org/officeDocument/2006/relationships/hyperlink" Target="http://blog.naver.com/scartvillage" TargetMode="External"/><Relationship Id="rId58" Type="http://schemas.openxmlformats.org/officeDocument/2006/relationships/hyperlink" Target="http://www.artgumsu.or.kr/" TargetMode="External"/><Relationship Id="rId66" Type="http://schemas.openxmlformats.org/officeDocument/2006/relationships/hyperlink" Target="https://www.wcf.or.kr/culture/culture_art_3.php?tsort=2&amp;msort=14" TargetMode="External"/><Relationship Id="rId5" Type="http://schemas.openxmlformats.org/officeDocument/2006/relationships/hyperlink" Target="http://jumin.busan.go.kr/dong/yangjeong1" TargetMode="External"/><Relationship Id="rId61" Type="http://schemas.openxmlformats.org/officeDocument/2006/relationships/hyperlink" Target="http://www.facebook.com/dannoul/" TargetMode="External"/><Relationship Id="rId19" Type="http://schemas.openxmlformats.org/officeDocument/2006/relationships/hyperlink" Target="http://www.openspace.or.kr/" TargetMode="External"/><Relationship Id="rId14" Type="http://schemas.openxmlformats.org/officeDocument/2006/relationships/hyperlink" Target="http://www.bpcf.or.kr/" TargetMode="External"/><Relationship Id="rId22" Type="http://schemas.openxmlformats.org/officeDocument/2006/relationships/hyperlink" Target="http://www.gymadang.or.kr/" TargetMode="External"/><Relationship Id="rId27" Type="http://schemas.openxmlformats.org/officeDocument/2006/relationships/hyperlink" Target="http://sm.seongnam.go.kr/" TargetMode="External"/><Relationship Id="rId30" Type="http://schemas.openxmlformats.org/officeDocument/2006/relationships/hyperlink" Target="http://www.yicf.or.kr/" TargetMode="External"/><Relationship Id="rId35" Type="http://schemas.openxmlformats.org/officeDocument/2006/relationships/hyperlink" Target="http://hwagang.or.kr/" TargetMode="External"/><Relationship Id="rId43" Type="http://schemas.openxmlformats.org/officeDocument/2006/relationships/hyperlink" Target="http://www.cnkccf.or.kr/onyang.do" TargetMode="External"/><Relationship Id="rId48" Type="http://schemas.openxmlformats.org/officeDocument/2006/relationships/hyperlink" Target="http://jjcp.or.kr/" TargetMode="External"/><Relationship Id="rId56" Type="http://schemas.openxmlformats.org/officeDocument/2006/relationships/hyperlink" Target="http://www.gunwicc.kr/" TargetMode="External"/><Relationship Id="rId64" Type="http://schemas.openxmlformats.org/officeDocument/2006/relationships/hyperlink" Target="http://cafe.naver.com/hadongculture" TargetMode="External"/><Relationship Id="rId69" Type="http://schemas.openxmlformats.org/officeDocument/2006/relationships/hyperlink" Target="https://www.facebook.com/lcc3155" TargetMode="External"/><Relationship Id="rId8" Type="http://schemas.openxmlformats.org/officeDocument/2006/relationships/hyperlink" Target="http://kangkangee.com/" TargetMode="External"/><Relationship Id="rId51" Type="http://schemas.openxmlformats.org/officeDocument/2006/relationships/hyperlink" Target="http://inhoo.jjcp.or.kr/" TargetMode="External"/><Relationship Id="rId72" Type="http://schemas.openxmlformats.org/officeDocument/2006/relationships/printerSettings" Target="../printerSettings/printerSettings5.bin"/><Relationship Id="rId3" Type="http://schemas.openxmlformats.org/officeDocument/2006/relationships/hyperlink" Target="http://www.mzstation.com/" TargetMode="External"/><Relationship Id="rId12" Type="http://schemas.openxmlformats.org/officeDocument/2006/relationships/hyperlink" Target="http://www.bukarts.org/" TargetMode="External"/><Relationship Id="rId17" Type="http://schemas.openxmlformats.org/officeDocument/2006/relationships/hyperlink" Target="http://gjgwangsan.kccf.or.kr/" TargetMode="External"/><Relationship Id="rId25" Type="http://schemas.openxmlformats.org/officeDocument/2006/relationships/hyperlink" Target="http://bcc.bucheon.go.kr/" TargetMode="External"/><Relationship Id="rId33" Type="http://schemas.openxmlformats.org/officeDocument/2006/relationships/hyperlink" Target="http://https/www.gncaf.or.kr/default_id.asp" TargetMode="External"/><Relationship Id="rId38" Type="http://schemas.openxmlformats.org/officeDocument/2006/relationships/hyperlink" Target="https://dbchangko.org:5016/" TargetMode="External"/><Relationship Id="rId46" Type="http://schemas.openxmlformats.org/officeDocument/2006/relationships/hyperlink" Target="http://culture.wanju.go.kr/" TargetMode="External"/><Relationship Id="rId59" Type="http://schemas.openxmlformats.org/officeDocument/2006/relationships/hyperlink" Target="http://art.yd.go.kr/" TargetMode="External"/><Relationship Id="rId67" Type="http://schemas.openxmlformats.org/officeDocument/2006/relationships/hyperlink" Target="https://www.gile.or.kr/web/organ/view.do?mId=71&amp;organIdx=2019032800000379" TargetMode="External"/><Relationship Id="rId20" Type="http://schemas.openxmlformats.org/officeDocument/2006/relationships/hyperlink" Target="http://bukgu.gwangju.kr/edu" TargetMode="External"/><Relationship Id="rId41" Type="http://schemas.openxmlformats.org/officeDocument/2006/relationships/hyperlink" Target="http://www.cnkccf.or.kr/buyeo/sub06_01_01.do" TargetMode="External"/><Relationship Id="rId54" Type="http://schemas.openxmlformats.org/officeDocument/2006/relationships/hyperlink" Target="http://cafe.daum.net/yeosuartcenter" TargetMode="External"/><Relationship Id="rId62" Type="http://schemas.openxmlformats.org/officeDocument/2006/relationships/hyperlink" Target="http://www.facebook.com/baegsan/" TargetMode="External"/><Relationship Id="rId70" Type="http://schemas.openxmlformats.org/officeDocument/2006/relationships/hyperlink" Target="https://www.facebook.com/artfactoryulsan" TargetMode="External"/><Relationship Id="rId1" Type="http://schemas.openxmlformats.org/officeDocument/2006/relationships/hyperlink" Target="http://www.bsjunggu.go.kr/tour/index.junggu?menuCd=DOM_000000208001003000" TargetMode="External"/><Relationship Id="rId6" Type="http://schemas.openxmlformats.org/officeDocument/2006/relationships/hyperlink" Target="https://blog.naver.com/gurakccc" TargetMode="External"/><Relationship Id="rId15" Type="http://schemas.openxmlformats.org/officeDocument/2006/relationships/hyperlink" Target="http://www.yeonsu.go.kr/culture/" TargetMode="External"/><Relationship Id="rId23" Type="http://schemas.openxmlformats.org/officeDocument/2006/relationships/hyperlink" Target="http://www.gymadang.or.kr/" TargetMode="External"/><Relationship Id="rId28" Type="http://schemas.openxmlformats.org/officeDocument/2006/relationships/hyperlink" Target="http://www.suwonccc.kr/" TargetMode="External"/><Relationship Id="rId36" Type="http://schemas.openxmlformats.org/officeDocument/2006/relationships/hyperlink" Target="http://www.cccf.or.kr/" TargetMode="External"/><Relationship Id="rId49" Type="http://schemas.openxmlformats.org/officeDocument/2006/relationships/hyperlink" Target="http://jinbuk.jjcp.or.kr/" TargetMode="External"/><Relationship Id="rId57" Type="http://schemas.openxmlformats.org/officeDocument/2006/relationships/hyperlink" Target="http://band.us/@sjart" TargetMode="External"/><Relationship Id="rId10" Type="http://schemas.openxmlformats.org/officeDocument/2006/relationships/hyperlink" Target="http://www.dscf.or.kr/" TargetMode="External"/><Relationship Id="rId31" Type="http://schemas.openxmlformats.org/officeDocument/2006/relationships/hyperlink" Target="http://living.hcf.or.kr/" TargetMode="External"/><Relationship Id="rId44" Type="http://schemas.openxmlformats.org/officeDocument/2006/relationships/hyperlink" Target="http://lifebaebang.com/" TargetMode="External"/><Relationship Id="rId52" Type="http://schemas.openxmlformats.org/officeDocument/2006/relationships/hyperlink" Target="http://wooa.jjcp.or.kr/" TargetMode="External"/><Relationship Id="rId60" Type="http://schemas.openxmlformats.org/officeDocument/2006/relationships/hyperlink" Target="http://www.phcf.or.kr/kr" TargetMode="External"/><Relationship Id="rId65" Type="http://schemas.openxmlformats.org/officeDocument/2006/relationships/hyperlink" Target="https://pcc2005.modoo.at/" TargetMode="External"/><Relationship Id="rId4" Type="http://schemas.openxmlformats.org/officeDocument/2006/relationships/hyperlink" Target="http://www.ccasc.or.kr/" TargetMode="External"/><Relationship Id="rId9" Type="http://schemas.openxmlformats.org/officeDocument/2006/relationships/hyperlink" Target="http://1918.bscf.or.kr/" TargetMode="External"/><Relationship Id="rId13" Type="http://schemas.openxmlformats.org/officeDocument/2006/relationships/hyperlink" Target="http://www.haksanculture.or.kr/" TargetMode="External"/><Relationship Id="rId18" Type="http://schemas.openxmlformats.org/officeDocument/2006/relationships/hyperlink" Target="http://www.nsmunhwa.or.kr/" TargetMode="External"/><Relationship Id="rId39" Type="http://schemas.openxmlformats.org/officeDocument/2006/relationships/hyperlink" Target="http://cafe.naver.com/cjlife" TargetMode="External"/><Relationship Id="rId34" Type="http://schemas.openxmlformats.org/officeDocument/2006/relationships/hyperlink" Target="http://blog.naver.com/dhlcc" TargetMode="External"/><Relationship Id="rId50" Type="http://schemas.openxmlformats.org/officeDocument/2006/relationships/hyperlink" Target="http://hyoja.jjcp.or.kr/" TargetMode="External"/><Relationship Id="rId55" Type="http://schemas.openxmlformats.org/officeDocument/2006/relationships/hyperlink" Target="http://gbgs.go.kr/open_content/tour/page.do?mnu_uid=5207&amp;"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www.ulleung.go.kr/" TargetMode="External"/><Relationship Id="rId21" Type="http://schemas.openxmlformats.org/officeDocument/2006/relationships/hyperlink" Target="http://www.jp.go.kr/" TargetMode="External"/><Relationship Id="rId42" Type="http://schemas.openxmlformats.org/officeDocument/2006/relationships/hyperlink" Target="http://artscenter.junggu.ulsan.kr/" TargetMode="External"/><Relationship Id="rId47" Type="http://schemas.openxmlformats.org/officeDocument/2006/relationships/hyperlink" Target="http://www.sokcho.go.kr/culture" TargetMode="External"/><Relationship Id="rId63" Type="http://schemas.openxmlformats.org/officeDocument/2006/relationships/hyperlink" Target="http://www.guroartsvalley.or.kr/" TargetMode="External"/><Relationship Id="rId68" Type="http://schemas.openxmlformats.org/officeDocument/2006/relationships/hyperlink" Target="http://www.ydpcf.or.kr/main/main.do" TargetMode="External"/><Relationship Id="rId84" Type="http://schemas.openxmlformats.org/officeDocument/2006/relationships/hyperlink" Target="http://www.guriart.or.kr/" TargetMode="External"/><Relationship Id="rId89" Type="http://schemas.openxmlformats.org/officeDocument/2006/relationships/hyperlink" Target="http://www.snart.or.kr/" TargetMode="External"/><Relationship Id="rId16" Type="http://schemas.openxmlformats.org/officeDocument/2006/relationships/hyperlink" Target="http://www.dy21.net/" TargetMode="External"/><Relationship Id="rId11" Type="http://schemas.openxmlformats.org/officeDocument/2006/relationships/hyperlink" Target="http://www.nglcc.kr/" TargetMode="External"/><Relationship Id="rId32" Type="http://schemas.openxmlformats.org/officeDocument/2006/relationships/hyperlink" Target="https://www.wgcc.or.kr/" TargetMode="External"/><Relationship Id="rId37" Type="http://schemas.openxmlformats.org/officeDocument/2006/relationships/hyperlink" Target="http://www.hygn.go.kr/art.web" TargetMode="External"/><Relationship Id="rId53" Type="http://schemas.openxmlformats.org/officeDocument/2006/relationships/hyperlink" Target="http://www.cocobau.com/" TargetMode="External"/><Relationship Id="rId58" Type="http://schemas.openxmlformats.org/officeDocument/2006/relationships/hyperlink" Target="http://www.jangsu.go.kr/" TargetMode="External"/><Relationship Id="rId74" Type="http://schemas.openxmlformats.org/officeDocument/2006/relationships/hyperlink" Target="http://www.artgy.or.kr/" TargetMode="External"/><Relationship Id="rId79" Type="http://schemas.openxmlformats.org/officeDocument/2006/relationships/hyperlink" Target="https://osan.go.kr/arts/main.do" TargetMode="External"/><Relationship Id="rId5" Type="http://schemas.openxmlformats.org/officeDocument/2006/relationships/hyperlink" Target="http://www.gysiseol.or.kr/" TargetMode="External"/><Relationship Id="rId90" Type="http://schemas.openxmlformats.org/officeDocument/2006/relationships/hyperlink" Target="http://www.hcf.or.kr/art/174" TargetMode="External"/><Relationship Id="rId95" Type="http://schemas.openxmlformats.org/officeDocument/2006/relationships/hyperlink" Target="https://yccs.or.kr/" TargetMode="External"/><Relationship Id="rId22" Type="http://schemas.openxmlformats.org/officeDocument/2006/relationships/hyperlink" Target="http://www.buan.go.kr/" TargetMode="External"/><Relationship Id="rId27" Type="http://schemas.openxmlformats.org/officeDocument/2006/relationships/hyperlink" Target="http://www.&#50689;&#51452;&#49884;&#48124;&#54924;&#44288;.kr/" TargetMode="External"/><Relationship Id="rId43" Type="http://schemas.openxmlformats.org/officeDocument/2006/relationships/hyperlink" Target="https://www.bukgu.ulsan.kr/art/main.mo" TargetMode="External"/><Relationship Id="rId48" Type="http://schemas.openxmlformats.org/officeDocument/2006/relationships/hyperlink" Target="https://hwagang.or.kr/" TargetMode="External"/><Relationship Id="rId64" Type="http://schemas.openxmlformats.org/officeDocument/2006/relationships/hyperlink" Target="https://gcfac.or.kr/" TargetMode="External"/><Relationship Id="rId69" Type="http://schemas.openxmlformats.org/officeDocument/2006/relationships/hyperlink" Target="http://efac.or.kr/" TargetMode="External"/><Relationship Id="rId80" Type="http://schemas.openxmlformats.org/officeDocument/2006/relationships/hyperlink" Target="http://www.ansanart.com/" TargetMode="External"/><Relationship Id="rId85" Type="http://schemas.openxmlformats.org/officeDocument/2006/relationships/hyperlink" Target="http://www.pyeongtaek.go.kr/soriter/index.php" TargetMode="External"/><Relationship Id="rId3" Type="http://schemas.openxmlformats.org/officeDocument/2006/relationships/hyperlink" Target="https://concerthouse.daegu.go.kr/" TargetMode="External"/><Relationship Id="rId12" Type="http://schemas.openxmlformats.org/officeDocument/2006/relationships/hyperlink" Target="http://www.ddcc.or.kr/" TargetMode="External"/><Relationship Id="rId17" Type="http://schemas.openxmlformats.org/officeDocument/2006/relationships/hyperlink" Target="http://www.chungju.go.kr/culture/" TargetMode="External"/><Relationship Id="rId25" Type="http://schemas.openxmlformats.org/officeDocument/2006/relationships/hyperlink" Target="http://www.gunwiart.go.kr/" TargetMode="External"/><Relationship Id="rId33" Type="http://schemas.openxmlformats.org/officeDocument/2006/relationships/hyperlink" Target="http://www.gasc.or.kr/" TargetMode="External"/><Relationship Id="rId38" Type="http://schemas.openxmlformats.org/officeDocument/2006/relationships/hyperlink" Target="http://www.hc.go.kr/" TargetMode="External"/><Relationship Id="rId46" Type="http://schemas.openxmlformats.org/officeDocument/2006/relationships/hyperlink" Target="https://www.wonju.go.kr/baekunart" TargetMode="External"/><Relationship Id="rId59" Type="http://schemas.openxmlformats.org/officeDocument/2006/relationships/hyperlink" Target="http://www.gochang.go.kr/art" TargetMode="External"/><Relationship Id="rId67" Type="http://schemas.openxmlformats.org/officeDocument/2006/relationships/hyperlink" Target="https://yfac.kr/main/" TargetMode="External"/><Relationship Id="rId20" Type="http://schemas.openxmlformats.org/officeDocument/2006/relationships/hyperlink" Target="http://www.yd21.go.kr/artcenter/" TargetMode="External"/><Relationship Id="rId41" Type="http://schemas.openxmlformats.org/officeDocument/2006/relationships/hyperlink" Target="http://www.donggu.ulsan.kr/" TargetMode="External"/><Relationship Id="rId54" Type="http://schemas.openxmlformats.org/officeDocument/2006/relationships/hyperlink" Target="http://www.cccf.or.kr/" TargetMode="External"/><Relationship Id="rId62" Type="http://schemas.openxmlformats.org/officeDocument/2006/relationships/hyperlink" Target="http://www.gfac.or.kr/" TargetMode="External"/><Relationship Id="rId70" Type="http://schemas.openxmlformats.org/officeDocument/2006/relationships/hyperlink" Target="http://www.cac.ior.kr/" TargetMode="External"/><Relationship Id="rId75" Type="http://schemas.openxmlformats.org/officeDocument/2006/relationships/hyperlink" Target="http://www.artgy.or.kr/" TargetMode="External"/><Relationship Id="rId83" Type="http://schemas.openxmlformats.org/officeDocument/2006/relationships/hyperlink" Target="http://www.nsart.or.kr/" TargetMode="External"/><Relationship Id="rId88" Type="http://schemas.openxmlformats.org/officeDocument/2006/relationships/hyperlink" Target="http://www.gpfmc.or.kr/sub2/sub2_1-1.php" TargetMode="External"/><Relationship Id="rId91" Type="http://schemas.openxmlformats.org/officeDocument/2006/relationships/hyperlink" Target="http://www.hcf.or.kr/art/167" TargetMode="External"/><Relationship Id="rId96" Type="http://schemas.openxmlformats.org/officeDocument/2006/relationships/hyperlink" Target="http://www.pyeongtaek.go.kr/" TargetMode="External"/><Relationship Id="rId1" Type="http://schemas.openxmlformats.org/officeDocument/2006/relationships/hyperlink" Target="https://nam.daegu.kr/culturalcenter" TargetMode="External"/><Relationship Id="rId6" Type="http://schemas.openxmlformats.org/officeDocument/2006/relationships/hyperlink" Target="https://www.gwangju.go.kr/518center" TargetMode="External"/><Relationship Id="rId15" Type="http://schemas.openxmlformats.org/officeDocument/2006/relationships/hyperlink" Target="http://www.ucac.ulsan.go.kr/" TargetMode="External"/><Relationship Id="rId23" Type="http://schemas.openxmlformats.org/officeDocument/2006/relationships/hyperlink" Target="http://www.sj.go.kr/scac" TargetMode="External"/><Relationship Id="rId28" Type="http://schemas.openxmlformats.org/officeDocument/2006/relationships/hyperlink" Target="https://www.yeongju.go.kr/art/index.do" TargetMode="External"/><Relationship Id="rId36" Type="http://schemas.openxmlformats.org/officeDocument/2006/relationships/hyperlink" Target="http://www.namhae.go.kr/" TargetMode="External"/><Relationship Id="rId49" Type="http://schemas.openxmlformats.org/officeDocument/2006/relationships/hyperlink" Target="http://www.injeart.or.kr/" TargetMode="External"/><Relationship Id="rId57" Type="http://schemas.openxmlformats.org/officeDocument/2006/relationships/hyperlink" Target="https://www.gimje.go.kr/art/index.gimje" TargetMode="External"/><Relationship Id="rId10" Type="http://schemas.openxmlformats.org/officeDocument/2006/relationships/hyperlink" Target="http://seomunsen.or.kr/" TargetMode="External"/><Relationship Id="rId31" Type="http://schemas.openxmlformats.org/officeDocument/2006/relationships/hyperlink" Target="http://www.cwcf.or.kr/" TargetMode="External"/><Relationship Id="rId44" Type="http://schemas.openxmlformats.org/officeDocument/2006/relationships/hyperlink" Target="http://www.uljuart.or.kr/" TargetMode="External"/><Relationship Id="rId52" Type="http://schemas.openxmlformats.org/officeDocument/2006/relationships/hyperlink" Target="http://www.gn.go.kr/dano/" TargetMode="External"/><Relationship Id="rId60" Type="http://schemas.openxmlformats.org/officeDocument/2006/relationships/hyperlink" Target="https://www.gwangyang.go.kr/art/" TargetMode="External"/><Relationship Id="rId65" Type="http://schemas.openxmlformats.org/officeDocument/2006/relationships/hyperlink" Target="http://www.nowonarts.kr/" TargetMode="External"/><Relationship Id="rId73" Type="http://schemas.openxmlformats.org/officeDocument/2006/relationships/hyperlink" Target="http://www.dobongsiseol.or.kr/index_hall.html" TargetMode="External"/><Relationship Id="rId78" Type="http://schemas.openxmlformats.org/officeDocument/2006/relationships/hyperlink" Target="http://www.pajucf.or.kr/" TargetMode="External"/><Relationship Id="rId81" Type="http://schemas.openxmlformats.org/officeDocument/2006/relationships/hyperlink" Target="https://culture.nyj.go.kr/" TargetMode="External"/><Relationship Id="rId86" Type="http://schemas.openxmlformats.org/officeDocument/2006/relationships/hyperlink" Target="http://www.ayac.or.kr/" TargetMode="External"/><Relationship Id="rId94" Type="http://schemas.openxmlformats.org/officeDocument/2006/relationships/hyperlink" Target="http://www.gcart.or.kr/" TargetMode="External"/><Relationship Id="rId99" Type="http://schemas.openxmlformats.org/officeDocument/2006/relationships/printerSettings" Target="../printerSettings/printerSettings6.bin"/><Relationship Id="rId4" Type="http://schemas.openxmlformats.org/officeDocument/2006/relationships/hyperlink" Target="http://www.ghss.or.kr/" TargetMode="External"/><Relationship Id="rId9" Type="http://schemas.openxmlformats.org/officeDocument/2006/relationships/hyperlink" Target="http://bitculture.gjcf.or.kr/" TargetMode="External"/><Relationship Id="rId13" Type="http://schemas.openxmlformats.org/officeDocument/2006/relationships/hyperlink" Target="http://www.daejeon.go.kr/kmusic" TargetMode="External"/><Relationship Id="rId18" Type="http://schemas.openxmlformats.org/officeDocument/2006/relationships/hyperlink" Target="http://www.jecheon.go.kr/" TargetMode="External"/><Relationship Id="rId39" Type="http://schemas.openxmlformats.org/officeDocument/2006/relationships/hyperlink" Target="http://culture.uiryeong.go.kr/" TargetMode="External"/><Relationship Id="rId34" Type="http://schemas.openxmlformats.org/officeDocument/2006/relationships/hyperlink" Target="http://www.mycf.or.kr/" TargetMode="External"/><Relationship Id="rId50" Type="http://schemas.openxmlformats.org/officeDocument/2006/relationships/hyperlink" Target="http://www.jeongseon.go.kr/" TargetMode="External"/><Relationship Id="rId55" Type="http://schemas.openxmlformats.org/officeDocument/2006/relationships/hyperlink" Target="http://www.ywcf.or.kr/" TargetMode="External"/><Relationship Id="rId76" Type="http://schemas.openxmlformats.org/officeDocument/2006/relationships/hyperlink" Target="http://www.pajucf.or.kr/" TargetMode="External"/><Relationship Id="rId97" Type="http://schemas.openxmlformats.org/officeDocument/2006/relationships/hyperlink" Target="http://www.pyeongtaek.go.kr/" TargetMode="External"/><Relationship Id="rId7" Type="http://schemas.openxmlformats.org/officeDocument/2006/relationships/hyperlink" Target="http://www.donggucc.kr/" TargetMode="External"/><Relationship Id="rId71" Type="http://schemas.openxmlformats.org/officeDocument/2006/relationships/hyperlink" Target="http://www.seocho.go.kr/" TargetMode="External"/><Relationship Id="rId92" Type="http://schemas.openxmlformats.org/officeDocument/2006/relationships/hyperlink" Target="http://www.hcf.or.kr/art/182" TargetMode="External"/><Relationship Id="rId2" Type="http://schemas.openxmlformats.org/officeDocument/2006/relationships/hyperlink" Target="http://www.dscf.or.kr/" TargetMode="External"/><Relationship Id="rId29" Type="http://schemas.openxmlformats.org/officeDocument/2006/relationships/hyperlink" Target="http://www.cwcf.or.kr/" TargetMode="External"/><Relationship Id="rId24" Type="http://schemas.openxmlformats.org/officeDocument/2006/relationships/hyperlink" Target="http://www.chilgok.go.kr/" TargetMode="External"/><Relationship Id="rId40" Type="http://schemas.openxmlformats.org/officeDocument/2006/relationships/hyperlink" Target="http://www.jeju.go.kr/jejuculture" TargetMode="External"/><Relationship Id="rId45" Type="http://schemas.openxmlformats.org/officeDocument/2006/relationships/hyperlink" Target="http://www.uljin.go.kr/art/index.uljin" TargetMode="External"/><Relationship Id="rId66" Type="http://schemas.openxmlformats.org/officeDocument/2006/relationships/hyperlink" Target="http://www.sdfac.or.kr/" TargetMode="External"/><Relationship Id="rId87" Type="http://schemas.openxmlformats.org/officeDocument/2006/relationships/hyperlink" Target="http://www.ayac.or.kr/" TargetMode="External"/><Relationship Id="rId61" Type="http://schemas.openxmlformats.org/officeDocument/2006/relationships/hyperlink" Target="http://www.gssi.or.kr/" TargetMode="External"/><Relationship Id="rId82" Type="http://schemas.openxmlformats.org/officeDocument/2006/relationships/hyperlink" Target="http://www.yjfmc.or.kr/" TargetMode="External"/><Relationship Id="rId19" Type="http://schemas.openxmlformats.org/officeDocument/2006/relationships/hyperlink" Target="http://www.ocac.go.kr/" TargetMode="External"/><Relationship Id="rId14" Type="http://schemas.openxmlformats.org/officeDocument/2006/relationships/hyperlink" Target="http://www.seogu.go.kr/art" TargetMode="External"/><Relationship Id="rId30" Type="http://schemas.openxmlformats.org/officeDocument/2006/relationships/hyperlink" Target="http://www.cwcf.or.kr/" TargetMode="External"/><Relationship Id="rId35" Type="http://schemas.openxmlformats.org/officeDocument/2006/relationships/hyperlink" Target="https://www.cng.go.kr/art.web" TargetMode="External"/><Relationship Id="rId56" Type="http://schemas.openxmlformats.org/officeDocument/2006/relationships/hyperlink" Target="http://www.gn.go.kr/artscenter" TargetMode="External"/><Relationship Id="rId77" Type="http://schemas.openxmlformats.org/officeDocument/2006/relationships/hyperlink" Target="http://www.pajucf.or.kr/" TargetMode="External"/><Relationship Id="rId8" Type="http://schemas.openxmlformats.org/officeDocument/2006/relationships/hyperlink" Target="http://art.gwangsan.go.kr/" TargetMode="External"/><Relationship Id="rId51" Type="http://schemas.openxmlformats.org/officeDocument/2006/relationships/hyperlink" Target="http://www.jacf.or.kr/" TargetMode="External"/><Relationship Id="rId72" Type="http://schemas.openxmlformats.org/officeDocument/2006/relationships/hyperlink" Target="http://www.gwangart.com/51" TargetMode="External"/><Relationship Id="rId93" Type="http://schemas.openxmlformats.org/officeDocument/2006/relationships/hyperlink" Target="http://www.pcuc.kr/" TargetMode="External"/><Relationship Id="rId98" Type="http://schemas.openxmlformats.org/officeDocument/2006/relationships/hyperlink" Target="https://life.gangnam.go.kr/fmcs/10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www.eumseong.or.kr/" TargetMode="External"/><Relationship Id="rId21" Type="http://schemas.openxmlformats.org/officeDocument/2006/relationships/hyperlink" Target="http://www.gncc.or.kr/" TargetMode="External"/><Relationship Id="rId42" Type="http://schemas.openxmlformats.org/officeDocument/2006/relationships/hyperlink" Target="http://www.khcc.or.kr/" TargetMode="External"/><Relationship Id="rId47" Type="http://schemas.openxmlformats.org/officeDocument/2006/relationships/hyperlink" Target="http://www.suwonsarang.com/" TargetMode="External"/><Relationship Id="rId63" Type="http://schemas.openxmlformats.org/officeDocument/2006/relationships/hyperlink" Target="http://www.anyangculture.or.kr/" TargetMode="External"/><Relationship Id="rId68" Type="http://schemas.openxmlformats.org/officeDocument/2006/relationships/hyperlink" Target="https://portal.icbp.go.kr/bpcc/" TargetMode="External"/><Relationship Id="rId84" Type="http://schemas.openxmlformats.org/officeDocument/2006/relationships/hyperlink" Target="http://www.gjucc.or.kr/" TargetMode="External"/><Relationship Id="rId89" Type="http://schemas.openxmlformats.org/officeDocument/2006/relationships/hyperlink" Target="http://www.cnkccf.or.kr/yesan.do" TargetMode="External"/><Relationship Id="rId16" Type="http://schemas.openxmlformats.org/officeDocument/2006/relationships/hyperlink" Target="http://www.suyeongcc.or.kr/" TargetMode="External"/><Relationship Id="rId11" Type="http://schemas.openxmlformats.org/officeDocument/2006/relationships/hyperlink" Target="http://www.hudcc.or.kr/" TargetMode="External"/><Relationship Id="rId32" Type="http://schemas.openxmlformats.org/officeDocument/2006/relationships/hyperlink" Target="http://www.namgucc.or.kr/" TargetMode="External"/><Relationship Id="rId37" Type="http://schemas.openxmlformats.org/officeDocument/2006/relationships/hyperlink" Target="http://hadong.kccf.or.kr/" TargetMode="External"/><Relationship Id="rId53" Type="http://schemas.openxmlformats.org/officeDocument/2006/relationships/hyperlink" Target="http://www.munhwawon.com/" TargetMode="External"/><Relationship Id="rId58" Type="http://schemas.openxmlformats.org/officeDocument/2006/relationships/hyperlink" Target="http://www.pcmh.or.kr/" TargetMode="External"/><Relationship Id="rId74" Type="http://schemas.openxmlformats.org/officeDocument/2006/relationships/hyperlink" Target="http://www.jejucc.kr/" TargetMode="External"/><Relationship Id="rId79" Type="http://schemas.openxmlformats.org/officeDocument/2006/relationships/hyperlink" Target="http://www.ulleungu.co.kr/" TargetMode="External"/><Relationship Id="rId5" Type="http://schemas.openxmlformats.org/officeDocument/2006/relationships/hyperlink" Target="http://www.dgcc.or.kr/" TargetMode="External"/><Relationship Id="rId90" Type="http://schemas.openxmlformats.org/officeDocument/2006/relationships/hyperlink" Target="http://www.cnkccf.or.kr/taean.do" TargetMode="External"/><Relationship Id="rId22" Type="http://schemas.openxmlformats.org/officeDocument/2006/relationships/hyperlink" Target="http://www.sokcho-culture.com/" TargetMode="External"/><Relationship Id="rId27" Type="http://schemas.openxmlformats.org/officeDocument/2006/relationships/hyperlink" Target="http://www.cjmh.or.kr/" TargetMode="External"/><Relationship Id="rId43" Type="http://schemas.openxmlformats.org/officeDocument/2006/relationships/hyperlink" Target="http://www.jjcc.or.kr/" TargetMode="External"/><Relationship Id="rId48" Type="http://schemas.openxmlformats.org/officeDocument/2006/relationships/hyperlink" Target="http://www.seongnamculture.or.kr/" TargetMode="External"/><Relationship Id="rId64" Type="http://schemas.openxmlformats.org/officeDocument/2006/relationships/hyperlink" Target="https://ptmunhwa.or.kr/" TargetMode="External"/><Relationship Id="rId69" Type="http://schemas.openxmlformats.org/officeDocument/2006/relationships/hyperlink" Target="https://icjgcc.or.kr/" TargetMode="External"/><Relationship Id="rId8" Type="http://schemas.openxmlformats.org/officeDocument/2006/relationships/hyperlink" Target="http://www.ddcc.or.kr/" TargetMode="External"/><Relationship Id="rId51" Type="http://schemas.openxmlformats.org/officeDocument/2006/relationships/hyperlink" Target="http://www.gpc.or.kr/" TargetMode="External"/><Relationship Id="rId72" Type="http://schemas.openxmlformats.org/officeDocument/2006/relationships/hyperlink" Target="http://www.ongjincc.or.kr/" TargetMode="External"/><Relationship Id="rId80" Type="http://schemas.openxmlformats.org/officeDocument/2006/relationships/hyperlink" Target="http://www.gunwicc.com/" TargetMode="External"/><Relationship Id="rId85" Type="http://schemas.openxmlformats.org/officeDocument/2006/relationships/hyperlink" Target="http://www.gumicc.or.kr/" TargetMode="External"/><Relationship Id="rId93" Type="http://schemas.openxmlformats.org/officeDocument/2006/relationships/printerSettings" Target="../printerSettings/printerSettings7.bin"/><Relationship Id="rId3" Type="http://schemas.openxmlformats.org/officeDocument/2006/relationships/hyperlink" Target="http://www.ng518.kr/main.html" TargetMode="External"/><Relationship Id="rId12" Type="http://schemas.openxmlformats.org/officeDocument/2006/relationships/hyperlink" Target="http://www.sahacc.kr/" TargetMode="External"/><Relationship Id="rId17" Type="http://schemas.openxmlformats.org/officeDocument/2006/relationships/hyperlink" Target="http://www.pycc.or.kr/" TargetMode="External"/><Relationship Id="rId25" Type="http://schemas.openxmlformats.org/officeDocument/2006/relationships/hyperlink" Target="http://www.ydculture.com/" TargetMode="External"/><Relationship Id="rId33" Type="http://schemas.openxmlformats.org/officeDocument/2006/relationships/hyperlink" Target="http://dgbukgu.kccf.or.kr/" TargetMode="External"/><Relationship Id="rId38" Type="http://schemas.openxmlformats.org/officeDocument/2006/relationships/hyperlink" Target="http://masan.kccf.or.kr/" TargetMode="External"/><Relationship Id="rId46" Type="http://schemas.openxmlformats.org/officeDocument/2006/relationships/hyperlink" Target="http://www.gpmunhwa.or.kr/" TargetMode="External"/><Relationship Id="rId59" Type="http://schemas.openxmlformats.org/officeDocument/2006/relationships/hyperlink" Target="http://www.yangju.org/" TargetMode="External"/><Relationship Id="rId67" Type="http://schemas.openxmlformats.org/officeDocument/2006/relationships/hyperlink" Target="http://www.hdjcc.or.kr/" TargetMode="External"/><Relationship Id="rId20" Type="http://schemas.openxmlformats.org/officeDocument/2006/relationships/hyperlink" Target="http://www.&#53468;&#48177;&#47928;&#54868;&#50896;.com/" TargetMode="External"/><Relationship Id="rId41" Type="http://schemas.openxmlformats.org/officeDocument/2006/relationships/hyperlink" Target="http://tongyeong.kccf.or.kr/" TargetMode="External"/><Relationship Id="rId54" Type="http://schemas.openxmlformats.org/officeDocument/2006/relationships/hyperlink" Target="http://gimpomunhwa.or.kr/" TargetMode="External"/><Relationship Id="rId62" Type="http://schemas.openxmlformats.org/officeDocument/2006/relationships/hyperlink" Target="http://www.ujbcc.or.kr/" TargetMode="External"/><Relationship Id="rId70" Type="http://schemas.openxmlformats.org/officeDocument/2006/relationships/hyperlink" Target="http://www.seogucul.or.kr/" TargetMode="External"/><Relationship Id="rId75" Type="http://schemas.openxmlformats.org/officeDocument/2006/relationships/hyperlink" Target="http://www.seogwipo.org/" TargetMode="External"/><Relationship Id="rId83" Type="http://schemas.openxmlformats.org/officeDocument/2006/relationships/hyperlink" Target="http://www.mgcc.or.kr/" TargetMode="External"/><Relationship Id="rId88" Type="http://schemas.openxmlformats.org/officeDocument/2006/relationships/hyperlink" Target="http://www.cnkccf.or.kr/seosan.do" TargetMode="External"/><Relationship Id="rId91" Type="http://schemas.openxmlformats.org/officeDocument/2006/relationships/hyperlink" Target="http://www.cnkccf.or.kr/" TargetMode="External"/><Relationship Id="rId1" Type="http://schemas.openxmlformats.org/officeDocument/2006/relationships/hyperlink" Target="http://www.ulju.or.kr/" TargetMode="External"/><Relationship Id="rId6" Type="http://schemas.openxmlformats.org/officeDocument/2006/relationships/hyperlink" Target="http://sgcc.or.kr/" TargetMode="External"/><Relationship Id="rId15" Type="http://schemas.openxmlformats.org/officeDocument/2006/relationships/hyperlink" Target="http://www.seogucc.or.kr/" TargetMode="External"/><Relationship Id="rId23" Type="http://schemas.openxmlformats.org/officeDocument/2006/relationships/hyperlink" Target="http://www.yangyang.or.kr/" TargetMode="External"/><Relationship Id="rId28" Type="http://schemas.openxmlformats.org/officeDocument/2006/relationships/hyperlink" Target="http://www.becc.or.kr/" TargetMode="External"/><Relationship Id="rId36" Type="http://schemas.openxmlformats.org/officeDocument/2006/relationships/hyperlink" Target="http://www.changwonculture.or.kr/" TargetMode="External"/><Relationship Id="rId49" Type="http://schemas.openxmlformats.org/officeDocument/2006/relationships/hyperlink" Target="http://www.ycc50.org/" TargetMode="External"/><Relationship Id="rId57" Type="http://schemas.openxmlformats.org/officeDocument/2006/relationships/hyperlink" Target="http://www.ascc.or.kr/" TargetMode="External"/><Relationship Id="rId10" Type="http://schemas.openxmlformats.org/officeDocument/2006/relationships/hyperlink" Target="http://bsnamgucc.or.kr/" TargetMode="External"/><Relationship Id="rId31" Type="http://schemas.openxmlformats.org/officeDocument/2006/relationships/hyperlink" Target="http://www.suseong.or.kr/" TargetMode="External"/><Relationship Id="rId44" Type="http://schemas.openxmlformats.org/officeDocument/2006/relationships/hyperlink" Target="http://www.okcc.or.kr/" TargetMode="External"/><Relationship Id="rId52" Type="http://schemas.openxmlformats.org/officeDocument/2006/relationships/hyperlink" Target="http://gccc.or.kr/" TargetMode="External"/><Relationship Id="rId60" Type="http://schemas.openxmlformats.org/officeDocument/2006/relationships/hyperlink" Target="https://uwcc.or.kr/" TargetMode="External"/><Relationship Id="rId65" Type="http://schemas.openxmlformats.org/officeDocument/2006/relationships/hyperlink" Target="http://www.nyj.or.kr/" TargetMode="External"/><Relationship Id="rId73" Type="http://schemas.openxmlformats.org/officeDocument/2006/relationships/hyperlink" Target="http://jinhae.kccf.or.kr/" TargetMode="External"/><Relationship Id="rId78" Type="http://schemas.openxmlformats.org/officeDocument/2006/relationships/hyperlink" Target="http://www.uscc.or.kr/" TargetMode="External"/><Relationship Id="rId81" Type="http://schemas.openxmlformats.org/officeDocument/2006/relationships/hyperlink" Target="http://www.yycc.or.kr/" TargetMode="External"/><Relationship Id="rId86" Type="http://schemas.openxmlformats.org/officeDocument/2006/relationships/hyperlink" Target="http://www.cnkccf.or.kr/sunghwan.do" TargetMode="External"/><Relationship Id="rId4" Type="http://schemas.openxmlformats.org/officeDocument/2006/relationships/hyperlink" Target="http://www.udcc.or.kr/" TargetMode="External"/><Relationship Id="rId9" Type="http://schemas.openxmlformats.org/officeDocument/2006/relationships/hyperlink" Target="http://dongnae.kccf.or.kr/" TargetMode="External"/><Relationship Id="rId13" Type="http://schemas.openxmlformats.org/officeDocument/2006/relationships/hyperlink" Target="http://www.yjculture.co.kr/" TargetMode="External"/><Relationship Id="rId18" Type="http://schemas.openxmlformats.org/officeDocument/2006/relationships/hyperlink" Target="http://www.wjmunwha.or.kr/" TargetMode="External"/><Relationship Id="rId39" Type="http://schemas.openxmlformats.org/officeDocument/2006/relationships/hyperlink" Target="http://hamyang.kccf.or.kr/" TargetMode="External"/><Relationship Id="rId34" Type="http://schemas.openxmlformats.org/officeDocument/2006/relationships/hyperlink" Target="http://www.djc.kr/" TargetMode="External"/><Relationship Id="rId50" Type="http://schemas.openxmlformats.org/officeDocument/2006/relationships/hyperlink" Target="http://www.cc2000.or.kr/" TargetMode="External"/><Relationship Id="rId55" Type="http://schemas.openxmlformats.org/officeDocument/2006/relationships/hyperlink" Target="http://www.ansanculture.or.kr/" TargetMode="External"/><Relationship Id="rId76" Type="http://schemas.openxmlformats.org/officeDocument/2006/relationships/hyperlink" Target="http://www.adcc.or.kr/" TargetMode="External"/><Relationship Id="rId7" Type="http://schemas.openxmlformats.org/officeDocument/2006/relationships/hyperlink" Target="http://www.yuseong.or.kr/" TargetMode="External"/><Relationship Id="rId71" Type="http://schemas.openxmlformats.org/officeDocument/2006/relationships/hyperlink" Target="http://www.ganghwacc.org/" TargetMode="External"/><Relationship Id="rId92" Type="http://schemas.openxmlformats.org/officeDocument/2006/relationships/hyperlink" Target="http://www.cnkccf.or.kr/geumsan.do" TargetMode="External"/><Relationship Id="rId2" Type="http://schemas.openxmlformats.org/officeDocument/2006/relationships/hyperlink" Target="http://www.munhwa21.org/" TargetMode="External"/><Relationship Id="rId29" Type="http://schemas.openxmlformats.org/officeDocument/2006/relationships/hyperlink" Target="http://dgdscc.kr/" TargetMode="External"/><Relationship Id="rId24" Type="http://schemas.openxmlformats.org/officeDocument/2006/relationships/hyperlink" Target="http://www.gjsgcc.or.kr/" TargetMode="External"/><Relationship Id="rId40" Type="http://schemas.openxmlformats.org/officeDocument/2006/relationships/hyperlink" Target="http://www.cnccenter.co.kr/" TargetMode="External"/><Relationship Id="rId45" Type="http://schemas.openxmlformats.org/officeDocument/2006/relationships/hyperlink" Target="http://www.hscc.or.kr/" TargetMode="External"/><Relationship Id="rId66" Type="http://schemas.openxmlformats.org/officeDocument/2006/relationships/hyperlink" Target="http://&#50672;&#52380;&#47928;&#54868;&#50896;.kr/" TargetMode="External"/><Relationship Id="rId87" Type="http://schemas.openxmlformats.org/officeDocument/2006/relationships/hyperlink" Target="http://www.cnkccf.or.kr/gongju.do" TargetMode="External"/><Relationship Id="rId61" Type="http://schemas.openxmlformats.org/officeDocument/2006/relationships/hyperlink" Target="http://www.hanamcenter.or.kr/" TargetMode="External"/><Relationship Id="rId82" Type="http://schemas.openxmlformats.org/officeDocument/2006/relationships/hyperlink" Target="http://www.gsc.or.kr/" TargetMode="External"/><Relationship Id="rId19" Type="http://schemas.openxmlformats.org/officeDocument/2006/relationships/hyperlink" Target="http://www.hccc.co.kr/" TargetMode="External"/><Relationship Id="rId14" Type="http://schemas.openxmlformats.org/officeDocument/2006/relationships/hyperlink" Target="http://www.bsgangseo.com/" TargetMode="External"/><Relationship Id="rId30" Type="http://schemas.openxmlformats.org/officeDocument/2006/relationships/hyperlink" Target="http://www.dalseo.or.kr/" TargetMode="External"/><Relationship Id="rId35" Type="http://schemas.openxmlformats.org/officeDocument/2006/relationships/hyperlink" Target="http://www.dgsgcc.or.kr/" TargetMode="External"/><Relationship Id="rId56" Type="http://schemas.openxmlformats.org/officeDocument/2006/relationships/hyperlink" Target="mailto:bucheonculture@daum.net" TargetMode="External"/><Relationship Id="rId77" Type="http://schemas.openxmlformats.org/officeDocument/2006/relationships/hyperlink" Target="http://www.yjcc.or.k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usjl.or.kr/" TargetMode="External"/><Relationship Id="rId13" Type="http://schemas.openxmlformats.org/officeDocument/2006/relationships/hyperlink" Target="http://lib.jeju.go.kr/" TargetMode="External"/><Relationship Id="rId3" Type="http://schemas.openxmlformats.org/officeDocument/2006/relationships/hyperlink" Target="http://sm.seongnam.go.kr/" TargetMode="External"/><Relationship Id="rId7" Type="http://schemas.openxmlformats.org/officeDocument/2006/relationships/hyperlink" Target="http://www.bukgu.ulsan.kr/dong/nongso3" TargetMode="External"/><Relationship Id="rId12" Type="http://schemas.openxmlformats.org/officeDocument/2006/relationships/hyperlink" Target="http://www.habukjm.com/" TargetMode="External"/><Relationship Id="rId2" Type="http://schemas.openxmlformats.org/officeDocument/2006/relationships/hyperlink" Target="http://center.ep.go.kr/" TargetMode="External"/><Relationship Id="rId1" Type="http://schemas.openxmlformats.org/officeDocument/2006/relationships/hyperlink" Target="mailto:band.us/@ggipohang" TargetMode="External"/><Relationship Id="rId6" Type="http://schemas.openxmlformats.org/officeDocument/2006/relationships/hyperlink" Target="mailto:yona710@korea.kr" TargetMode="External"/><Relationship Id="rId11" Type="http://schemas.openxmlformats.org/officeDocument/2006/relationships/hyperlink" Target="http://lib.haenam.go.kr/" TargetMode="External"/><Relationship Id="rId5" Type="http://schemas.openxmlformats.org/officeDocument/2006/relationships/hyperlink" Target="http://sm.seongnam.go.kr/" TargetMode="External"/><Relationship Id="rId15" Type="http://schemas.openxmlformats.org/officeDocument/2006/relationships/drawing" Target="../drawings/drawing1.xml"/><Relationship Id="rId10" Type="http://schemas.openxmlformats.org/officeDocument/2006/relationships/hyperlink" Target="https://pcc2005.modoo.at/" TargetMode="External"/><Relationship Id="rId4" Type="http://schemas.openxmlformats.org/officeDocument/2006/relationships/hyperlink" Target="http://www.gmculture.net/" TargetMode="External"/><Relationship Id="rId9" Type="http://schemas.openxmlformats.org/officeDocument/2006/relationships/hyperlink" Target="http://www.uljusiseol.or.kr/" TargetMode="External"/><Relationship Id="rId1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www.ddmac.or.kr/" TargetMode="External"/><Relationship Id="rId7" Type="http://schemas.openxmlformats.org/officeDocument/2006/relationships/printerSettings" Target="../printerSettings/printerSettings9.bin"/><Relationship Id="rId2" Type="http://schemas.openxmlformats.org/officeDocument/2006/relationships/hyperlink" Target="http://www.cfsc.or.kr/" TargetMode="External"/><Relationship Id="rId1" Type="http://schemas.openxmlformats.org/officeDocument/2006/relationships/hyperlink" Target="http://www.yamunhwa.or.kr/" TargetMode="External"/><Relationship Id="rId6" Type="http://schemas.openxmlformats.org/officeDocument/2006/relationships/hyperlink" Target="http://www.jncf.or.kr/" TargetMode="External"/><Relationship Id="rId5" Type="http://schemas.openxmlformats.org/officeDocument/2006/relationships/hyperlink" Target="http://www.jccf.or.kr/" TargetMode="External"/><Relationship Id="rId4" Type="http://schemas.openxmlformats.org/officeDocument/2006/relationships/hyperlink" Target="http://www.sbculture.or.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A05A8-F9B6-4599-8ACD-56C15940E770}">
  <dimension ref="A1:AK10"/>
  <sheetViews>
    <sheetView tabSelected="1" view="pageBreakPreview" zoomScaleNormal="100" zoomScaleSheetLayoutView="100" workbookViewId="0">
      <selection activeCell="A2" sqref="A2:C2"/>
    </sheetView>
  </sheetViews>
  <sheetFormatPr defaultRowHeight="16.5"/>
  <cols>
    <col min="1" max="4" width="9" style="2"/>
    <col min="5" max="5" width="14.75" style="2" customWidth="1"/>
    <col min="6" max="6" width="29.625" style="2" customWidth="1"/>
    <col min="7" max="7" width="11.75" style="2" customWidth="1"/>
    <col min="8" max="8" width="19.5" style="2" customWidth="1"/>
    <col min="9" max="9" width="9" style="2" customWidth="1"/>
    <col min="10" max="31" width="9.125" style="2" bestFit="1" customWidth="1"/>
    <col min="32" max="32" width="9.5" style="2" bestFit="1" customWidth="1"/>
    <col min="33" max="35" width="9.125" style="2" bestFit="1" customWidth="1"/>
    <col min="36" max="37" width="10.625" style="2" customWidth="1"/>
    <col min="38" max="16384" width="9" style="2"/>
  </cols>
  <sheetData>
    <row r="1" spans="1:37">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spans="1:37">
      <c r="A2" s="2468" t="s">
        <v>22512</v>
      </c>
      <c r="B2" s="2468"/>
      <c r="C2" s="2468"/>
      <c r="D2" s="2452"/>
      <c r="E2" s="2452"/>
      <c r="F2" s="2452"/>
      <c r="G2" s="2452"/>
      <c r="H2" s="2452"/>
      <c r="I2" s="2452"/>
      <c r="J2" s="2452"/>
      <c r="K2" s="2452"/>
      <c r="L2" s="2452"/>
      <c r="M2" s="2452"/>
      <c r="N2" s="2452"/>
      <c r="O2" s="2452"/>
      <c r="P2" s="2452"/>
      <c r="Q2" s="2452"/>
      <c r="R2" s="2452"/>
      <c r="S2" s="2452"/>
      <c r="T2" s="2452"/>
      <c r="U2" s="2452"/>
      <c r="V2" s="2452"/>
      <c r="W2" s="2452"/>
      <c r="X2" s="2452"/>
      <c r="Y2" s="2452"/>
      <c r="Z2" s="2452"/>
      <c r="AA2" s="2452"/>
      <c r="AB2" s="2452"/>
      <c r="AC2" s="2452"/>
      <c r="AD2" s="2452"/>
      <c r="AE2" s="2452"/>
      <c r="AF2" s="2452"/>
      <c r="AG2" s="2452"/>
      <c r="AH2" s="2452"/>
      <c r="AI2" s="2452"/>
      <c r="AJ2" s="2452"/>
      <c r="AK2" s="2452"/>
    </row>
    <row r="3" spans="1:37">
      <c r="A3" s="3" t="s">
        <v>0</v>
      </c>
      <c r="B3" s="1"/>
      <c r="C3" s="4"/>
      <c r="D3" s="4"/>
      <c r="E3" s="4"/>
      <c r="F3" s="4"/>
      <c r="G3" s="4"/>
      <c r="H3" s="4"/>
      <c r="I3" s="5"/>
      <c r="J3" s="6"/>
      <c r="K3" s="6"/>
      <c r="L3" s="6"/>
      <c r="M3" s="7"/>
      <c r="N3" s="6"/>
      <c r="O3" s="6"/>
      <c r="P3" s="6"/>
      <c r="Q3" s="6"/>
      <c r="R3" s="6"/>
      <c r="S3" s="8"/>
      <c r="T3" s="4"/>
      <c r="U3" s="9"/>
      <c r="V3" s="9"/>
      <c r="W3" s="9"/>
      <c r="X3" s="9"/>
      <c r="Y3" s="9"/>
      <c r="Z3" s="9"/>
      <c r="AA3" s="9"/>
      <c r="AB3" s="9"/>
      <c r="AC3" s="9"/>
      <c r="AD3" s="9"/>
      <c r="AE3" s="9"/>
      <c r="AF3" s="9"/>
      <c r="AG3" s="10"/>
      <c r="AH3" s="9"/>
      <c r="AI3" s="9"/>
      <c r="AJ3" s="9"/>
      <c r="AK3" s="9"/>
    </row>
    <row r="4" spans="1:37">
      <c r="A4" s="2471" t="s">
        <v>1</v>
      </c>
      <c r="B4" s="2472" t="s">
        <v>2</v>
      </c>
      <c r="C4" s="2472" t="s">
        <v>3</v>
      </c>
      <c r="D4" s="2469" t="s">
        <v>4</v>
      </c>
      <c r="E4" s="2469" t="s">
        <v>5</v>
      </c>
      <c r="F4" s="2469" t="s">
        <v>6</v>
      </c>
      <c r="G4" s="2469" t="s">
        <v>7</v>
      </c>
      <c r="H4" s="2469" t="s">
        <v>8</v>
      </c>
      <c r="I4" s="2470" t="s">
        <v>9</v>
      </c>
      <c r="J4" s="2467" t="s">
        <v>10</v>
      </c>
      <c r="K4" s="2467"/>
      <c r="L4" s="2467"/>
      <c r="M4" s="2467" t="s">
        <v>11</v>
      </c>
      <c r="N4" s="2467"/>
      <c r="O4" s="2467"/>
      <c r="P4" s="2467"/>
      <c r="Q4" s="2467"/>
      <c r="R4" s="2467"/>
      <c r="S4" s="2458" t="s">
        <v>12</v>
      </c>
      <c r="T4" s="2458"/>
      <c r="U4" s="2458" t="s">
        <v>13</v>
      </c>
      <c r="V4" s="2458"/>
      <c r="W4" s="2458" t="s">
        <v>14</v>
      </c>
      <c r="X4" s="2458"/>
      <c r="Y4" s="2458" t="s">
        <v>15</v>
      </c>
      <c r="Z4" s="2458"/>
      <c r="AA4" s="2458" t="s">
        <v>16</v>
      </c>
      <c r="AB4" s="2458"/>
      <c r="AC4" s="2459" t="s">
        <v>17</v>
      </c>
      <c r="AD4" s="2460"/>
      <c r="AE4" s="2461"/>
      <c r="AF4" s="2459" t="s">
        <v>18</v>
      </c>
      <c r="AG4" s="2460"/>
      <c r="AH4" s="2460"/>
      <c r="AI4" s="2461"/>
      <c r="AJ4" s="2459" t="s">
        <v>19</v>
      </c>
      <c r="AK4" s="2461"/>
    </row>
    <row r="5" spans="1:37">
      <c r="A5" s="2471"/>
      <c r="B5" s="2472"/>
      <c r="C5" s="2472"/>
      <c r="D5" s="2469"/>
      <c r="E5" s="2469" t="s">
        <v>5</v>
      </c>
      <c r="F5" s="2469" t="s">
        <v>6</v>
      </c>
      <c r="G5" s="2469" t="s">
        <v>20</v>
      </c>
      <c r="H5" s="2469"/>
      <c r="I5" s="2470"/>
      <c r="J5" s="2467"/>
      <c r="K5" s="2467"/>
      <c r="L5" s="2467"/>
      <c r="M5" s="2467"/>
      <c r="N5" s="2467"/>
      <c r="O5" s="2467"/>
      <c r="P5" s="2467"/>
      <c r="Q5" s="2467"/>
      <c r="R5" s="2467"/>
      <c r="S5" s="2458"/>
      <c r="T5" s="2458"/>
      <c r="U5" s="2458"/>
      <c r="V5" s="2458"/>
      <c r="W5" s="2458"/>
      <c r="X5" s="2458"/>
      <c r="Y5" s="2458"/>
      <c r="Z5" s="2458"/>
      <c r="AA5" s="2458"/>
      <c r="AB5" s="2458"/>
      <c r="AC5" s="2462"/>
      <c r="AD5" s="2463"/>
      <c r="AE5" s="2464"/>
      <c r="AF5" s="2462"/>
      <c r="AG5" s="2463"/>
      <c r="AH5" s="2463"/>
      <c r="AI5" s="2464"/>
      <c r="AJ5" s="2465"/>
      <c r="AK5" s="2466"/>
    </row>
    <row r="6" spans="1:37" ht="31.5">
      <c r="A6" s="2471"/>
      <c r="B6" s="2472"/>
      <c r="C6" s="2472"/>
      <c r="D6" s="2469"/>
      <c r="E6" s="2469"/>
      <c r="F6" s="2469"/>
      <c r="G6" s="2469"/>
      <c r="H6" s="2469"/>
      <c r="I6" s="2470"/>
      <c r="J6" s="11" t="s">
        <v>21</v>
      </c>
      <c r="K6" s="11" t="s">
        <v>22</v>
      </c>
      <c r="L6" s="11" t="s">
        <v>23</v>
      </c>
      <c r="M6" s="12" t="s">
        <v>24</v>
      </c>
      <c r="N6" s="12" t="s">
        <v>25</v>
      </c>
      <c r="O6" s="12" t="s">
        <v>26</v>
      </c>
      <c r="P6" s="12" t="s">
        <v>27</v>
      </c>
      <c r="Q6" s="12" t="s">
        <v>28</v>
      </c>
      <c r="R6" s="12" t="s">
        <v>29</v>
      </c>
      <c r="S6" s="13" t="s">
        <v>30</v>
      </c>
      <c r="T6" s="13" t="s">
        <v>31</v>
      </c>
      <c r="U6" s="13" t="s">
        <v>32</v>
      </c>
      <c r="V6" s="13" t="s">
        <v>33</v>
      </c>
      <c r="W6" s="13" t="s">
        <v>32</v>
      </c>
      <c r="X6" s="13" t="s">
        <v>33</v>
      </c>
      <c r="Y6" s="13" t="s">
        <v>32</v>
      </c>
      <c r="Z6" s="13" t="s">
        <v>33</v>
      </c>
      <c r="AA6" s="13" t="s">
        <v>32</v>
      </c>
      <c r="AB6" s="13" t="s">
        <v>33</v>
      </c>
      <c r="AC6" s="11" t="s">
        <v>34</v>
      </c>
      <c r="AD6" s="11" t="s">
        <v>35</v>
      </c>
      <c r="AE6" s="11" t="s">
        <v>36</v>
      </c>
      <c r="AF6" s="11" t="s">
        <v>37</v>
      </c>
      <c r="AG6" s="11" t="s">
        <v>38</v>
      </c>
      <c r="AH6" s="11" t="s">
        <v>39</v>
      </c>
      <c r="AI6" s="11" t="s">
        <v>40</v>
      </c>
      <c r="AJ6" s="14" t="s">
        <v>41</v>
      </c>
      <c r="AK6" s="14" t="s">
        <v>42</v>
      </c>
    </row>
    <row r="7" spans="1:37">
      <c r="A7" s="15">
        <v>1</v>
      </c>
      <c r="B7" s="15" t="s">
        <v>43</v>
      </c>
      <c r="C7" s="15" t="s">
        <v>44</v>
      </c>
      <c r="D7" s="15" t="s">
        <v>45</v>
      </c>
      <c r="E7" s="15" t="s">
        <v>46</v>
      </c>
      <c r="F7" s="16" t="s">
        <v>47</v>
      </c>
      <c r="G7" s="15" t="s">
        <v>48</v>
      </c>
      <c r="H7" s="17" t="s">
        <v>49</v>
      </c>
      <c r="I7" s="15">
        <v>1945</v>
      </c>
      <c r="J7" s="18">
        <v>65845</v>
      </c>
      <c r="K7" s="18">
        <v>97723</v>
      </c>
      <c r="L7" s="18">
        <v>330</v>
      </c>
      <c r="M7" s="19">
        <v>11237166</v>
      </c>
      <c r="N7" s="18">
        <v>1782589</v>
      </c>
      <c r="O7" s="18">
        <v>118119</v>
      </c>
      <c r="P7" s="18">
        <v>369366</v>
      </c>
      <c r="Q7" s="18">
        <v>34784</v>
      </c>
      <c r="R7" s="18">
        <v>13692</v>
      </c>
      <c r="S7" s="18">
        <f>SUM(U7,W7,Y7,AA7)</f>
        <v>357.5</v>
      </c>
      <c r="T7" s="18">
        <f>SUM(V7,X7,Z7,AB7)</f>
        <v>384</v>
      </c>
      <c r="U7" s="18">
        <v>44</v>
      </c>
      <c r="V7" s="18">
        <v>42</v>
      </c>
      <c r="W7" s="18">
        <v>205.5</v>
      </c>
      <c r="X7" s="18">
        <v>219</v>
      </c>
      <c r="Y7" s="18">
        <v>22</v>
      </c>
      <c r="Z7" s="18">
        <v>24</v>
      </c>
      <c r="AA7" s="18">
        <v>86</v>
      </c>
      <c r="AB7" s="18">
        <v>99</v>
      </c>
      <c r="AC7" s="18">
        <v>27</v>
      </c>
      <c r="AD7" s="18">
        <v>310</v>
      </c>
      <c r="AE7" s="18">
        <v>74</v>
      </c>
      <c r="AF7" s="20">
        <v>97799000</v>
      </c>
      <c r="AG7" s="20">
        <v>31231868</v>
      </c>
      <c r="AH7" s="20">
        <v>8089000</v>
      </c>
      <c r="AI7" s="20">
        <v>58478132</v>
      </c>
      <c r="AJ7" s="21">
        <v>285809</v>
      </c>
      <c r="AK7" s="20">
        <v>517727</v>
      </c>
    </row>
    <row r="8" spans="1:37">
      <c r="A8" s="15">
        <v>2</v>
      </c>
      <c r="B8" s="22" t="s">
        <v>43</v>
      </c>
      <c r="C8" s="22" t="s">
        <v>50</v>
      </c>
      <c r="D8" s="15" t="s">
        <v>45</v>
      </c>
      <c r="E8" s="23" t="s">
        <v>51</v>
      </c>
      <c r="F8" s="24" t="s">
        <v>52</v>
      </c>
      <c r="G8" s="23" t="s">
        <v>53</v>
      </c>
      <c r="H8" s="24" t="s">
        <v>54</v>
      </c>
      <c r="I8" s="23">
        <v>1952</v>
      </c>
      <c r="J8" s="18">
        <v>330579</v>
      </c>
      <c r="K8" s="18">
        <v>23810</v>
      </c>
      <c r="L8" s="18">
        <v>839</v>
      </c>
      <c r="M8" s="18">
        <v>4636131</v>
      </c>
      <c r="N8" s="18">
        <v>563314</v>
      </c>
      <c r="O8" s="25">
        <v>28162</v>
      </c>
      <c r="P8" s="18">
        <v>178585</v>
      </c>
      <c r="Q8" s="18">
        <v>10438</v>
      </c>
      <c r="R8" s="18">
        <v>162</v>
      </c>
      <c r="S8" s="18">
        <f t="shared" ref="S8:T10" si="0">SUM(U8,W8,Y8,AA8)</f>
        <v>132</v>
      </c>
      <c r="T8" s="18">
        <f t="shared" si="0"/>
        <v>317</v>
      </c>
      <c r="U8" s="18">
        <v>26</v>
      </c>
      <c r="V8" s="18">
        <v>30</v>
      </c>
      <c r="W8" s="18">
        <v>16</v>
      </c>
      <c r="X8" s="18">
        <v>194</v>
      </c>
      <c r="Y8" s="18">
        <v>26</v>
      </c>
      <c r="Z8" s="18">
        <v>26</v>
      </c>
      <c r="AA8" s="18">
        <v>64</v>
      </c>
      <c r="AB8" s="18">
        <v>67</v>
      </c>
      <c r="AC8" s="18">
        <v>39</v>
      </c>
      <c r="AD8" s="18">
        <v>181</v>
      </c>
      <c r="AE8" s="18">
        <v>69</v>
      </c>
      <c r="AF8" s="20">
        <v>75802000</v>
      </c>
      <c r="AG8" s="20">
        <v>27563000</v>
      </c>
      <c r="AH8" s="20">
        <v>4224048</v>
      </c>
      <c r="AI8" s="20">
        <v>44014952</v>
      </c>
      <c r="AJ8" s="21">
        <v>54240</v>
      </c>
      <c r="AK8" s="20">
        <v>496190</v>
      </c>
    </row>
    <row r="9" spans="1:37">
      <c r="A9" s="15">
        <v>3</v>
      </c>
      <c r="B9" s="22" t="s">
        <v>43</v>
      </c>
      <c r="C9" s="22" t="s">
        <v>44</v>
      </c>
      <c r="D9" s="15" t="s">
        <v>45</v>
      </c>
      <c r="E9" s="23" t="s">
        <v>55</v>
      </c>
      <c r="F9" s="24" t="s">
        <v>47</v>
      </c>
      <c r="G9" s="23" t="s">
        <v>56</v>
      </c>
      <c r="H9" s="24" t="s">
        <v>57</v>
      </c>
      <c r="I9" s="23">
        <v>2012</v>
      </c>
      <c r="J9" s="18"/>
      <c r="K9" s="18">
        <v>988</v>
      </c>
      <c r="L9" s="18">
        <v>31</v>
      </c>
      <c r="M9" s="18">
        <v>0</v>
      </c>
      <c r="N9" s="18">
        <v>60746</v>
      </c>
      <c r="O9" s="25">
        <v>0</v>
      </c>
      <c r="P9" s="18">
        <v>0</v>
      </c>
      <c r="Q9" s="18">
        <v>11147</v>
      </c>
      <c r="R9" s="18">
        <v>0</v>
      </c>
      <c r="S9" s="18">
        <f t="shared" si="0"/>
        <v>25</v>
      </c>
      <c r="T9" s="18">
        <f t="shared" si="0"/>
        <v>35</v>
      </c>
      <c r="U9" s="18">
        <v>4</v>
      </c>
      <c r="V9" s="18">
        <v>3.5</v>
      </c>
      <c r="W9" s="18">
        <v>1</v>
      </c>
      <c r="X9" s="18">
        <v>13</v>
      </c>
      <c r="Y9" s="18">
        <v>3</v>
      </c>
      <c r="Z9" s="18">
        <v>1.5</v>
      </c>
      <c r="AA9" s="18">
        <v>17</v>
      </c>
      <c r="AB9" s="18">
        <v>17</v>
      </c>
      <c r="AC9" s="18">
        <v>4</v>
      </c>
      <c r="AD9" s="18">
        <v>14</v>
      </c>
      <c r="AE9" s="18">
        <v>0</v>
      </c>
      <c r="AF9" s="20">
        <v>11940000</v>
      </c>
      <c r="AG9" s="20">
        <v>1762486</v>
      </c>
      <c r="AH9" s="20">
        <v>0</v>
      </c>
      <c r="AI9" s="20">
        <v>10177514</v>
      </c>
      <c r="AJ9" s="20">
        <v>1336</v>
      </c>
      <c r="AK9" s="20">
        <v>102</v>
      </c>
    </row>
    <row r="10" spans="1:37">
      <c r="A10" s="15">
        <v>4</v>
      </c>
      <c r="B10" s="22" t="s">
        <v>58</v>
      </c>
      <c r="C10" s="22" t="s">
        <v>59</v>
      </c>
      <c r="D10" s="15" t="s">
        <v>45</v>
      </c>
      <c r="E10" s="23" t="s">
        <v>60</v>
      </c>
      <c r="F10" s="24" t="s">
        <v>61</v>
      </c>
      <c r="G10" s="23" t="s">
        <v>62</v>
      </c>
      <c r="H10" s="24" t="s">
        <v>63</v>
      </c>
      <c r="I10" s="23">
        <v>1949</v>
      </c>
      <c r="J10" s="18">
        <v>2238</v>
      </c>
      <c r="K10" s="18">
        <v>3510</v>
      </c>
      <c r="L10" s="18">
        <v>140</v>
      </c>
      <c r="M10" s="18">
        <v>442209</v>
      </c>
      <c r="N10" s="18">
        <v>1985</v>
      </c>
      <c r="O10" s="18">
        <v>588</v>
      </c>
      <c r="P10" s="18">
        <v>29325</v>
      </c>
      <c r="Q10" s="18">
        <v>25</v>
      </c>
      <c r="R10" s="18">
        <v>271</v>
      </c>
      <c r="S10" s="18">
        <f t="shared" si="0"/>
        <v>85</v>
      </c>
      <c r="T10" s="18">
        <f t="shared" si="0"/>
        <v>91</v>
      </c>
      <c r="U10" s="18">
        <v>50</v>
      </c>
      <c r="V10" s="18">
        <v>47</v>
      </c>
      <c r="W10" s="18">
        <v>19</v>
      </c>
      <c r="X10" s="18">
        <v>30</v>
      </c>
      <c r="Y10" s="18">
        <v>2</v>
      </c>
      <c r="Z10" s="18">
        <v>2</v>
      </c>
      <c r="AA10" s="18">
        <v>14</v>
      </c>
      <c r="AB10" s="18">
        <v>12</v>
      </c>
      <c r="AC10" s="18">
        <v>7</v>
      </c>
      <c r="AD10" s="18">
        <v>55</v>
      </c>
      <c r="AE10" s="18">
        <v>4</v>
      </c>
      <c r="AF10" s="20">
        <v>11432545</v>
      </c>
      <c r="AG10" s="20">
        <v>6604707</v>
      </c>
      <c r="AH10" s="20">
        <v>3405838</v>
      </c>
      <c r="AI10" s="20">
        <v>1422000</v>
      </c>
      <c r="AJ10" s="20">
        <v>20991</v>
      </c>
      <c r="AK10" s="20">
        <v>13822</v>
      </c>
    </row>
  </sheetData>
  <mergeCells count="20">
    <mergeCell ref="M4:R5"/>
    <mergeCell ref="S4:T5"/>
    <mergeCell ref="U4:V5"/>
    <mergeCell ref="A2:C2"/>
    <mergeCell ref="W4:X5"/>
    <mergeCell ref="F4:F6"/>
    <mergeCell ref="G4:G6"/>
    <mergeCell ref="H4:H6"/>
    <mergeCell ref="I4:I6"/>
    <mergeCell ref="J4:L5"/>
    <mergeCell ref="A4:A6"/>
    <mergeCell ref="B4:B6"/>
    <mergeCell ref="C4:C6"/>
    <mergeCell ref="D4:D6"/>
    <mergeCell ref="E4:E6"/>
    <mergeCell ref="AA4:AB5"/>
    <mergeCell ref="AC4:AE5"/>
    <mergeCell ref="AF4:AI5"/>
    <mergeCell ref="AJ4:AK5"/>
    <mergeCell ref="Y4:Z5"/>
  </mergeCells>
  <phoneticPr fontId="2" type="noConversion"/>
  <pageMargins left="0.7" right="0.7" top="0.75" bottom="0.75" header="0.3" footer="0.3"/>
  <pageSetup paperSize="9" scale="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E04DF-40B5-42DC-97A6-05FEC083DDEF}">
  <dimension ref="A1:AK1238"/>
  <sheetViews>
    <sheetView view="pageBreakPreview" zoomScaleNormal="100" zoomScaleSheetLayoutView="100" workbookViewId="0">
      <selection activeCell="D12" sqref="D12"/>
    </sheetView>
  </sheetViews>
  <sheetFormatPr defaultRowHeight="16.5"/>
  <cols>
    <col min="1" max="4" width="9" style="32"/>
    <col min="5" max="5" width="28.875" style="32" bestFit="1" customWidth="1"/>
    <col min="6" max="6" width="49.25" style="32" customWidth="1"/>
    <col min="7" max="7" width="12.125" style="32" customWidth="1"/>
    <col min="8" max="8" width="19.25" style="32" customWidth="1"/>
    <col min="9" max="12" width="9" style="32" customWidth="1"/>
    <col min="13" max="13" width="10.5" style="32" customWidth="1"/>
    <col min="14" max="14" width="9" style="32" customWidth="1"/>
    <col min="15" max="15" width="11.5" style="32" customWidth="1"/>
    <col min="16" max="35" width="9" style="32" customWidth="1"/>
    <col min="36" max="36" width="11.5" style="32" customWidth="1"/>
    <col min="37" max="37" width="11" style="32" customWidth="1"/>
    <col min="38" max="16384" width="9" style="32"/>
  </cols>
  <sheetData>
    <row r="1" spans="1:37" ht="16.5" customHeight="1">
      <c r="A1" s="26"/>
      <c r="B1" s="26"/>
      <c r="C1" s="26"/>
      <c r="D1" s="26"/>
      <c r="E1" s="33"/>
      <c r="F1" s="33"/>
      <c r="G1" s="34"/>
      <c r="H1" s="34"/>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row>
    <row r="2" spans="1:37" ht="16.5" customHeight="1">
      <c r="A2" s="2473" t="s">
        <v>22513</v>
      </c>
      <c r="B2" s="2473"/>
      <c r="C2" s="2473"/>
      <c r="D2" s="2453"/>
      <c r="E2" s="2453"/>
      <c r="F2" s="2453"/>
      <c r="G2" s="2453"/>
      <c r="H2" s="2453"/>
      <c r="I2" s="2453"/>
      <c r="J2" s="2453"/>
      <c r="K2" s="2453"/>
      <c r="L2" s="2453"/>
      <c r="M2" s="2453"/>
      <c r="N2" s="2453"/>
      <c r="O2" s="2453"/>
      <c r="P2" s="2453"/>
      <c r="Q2" s="2453"/>
      <c r="R2" s="2453"/>
      <c r="S2" s="2453"/>
      <c r="T2" s="2453"/>
      <c r="U2" s="2453"/>
      <c r="V2" s="2453"/>
      <c r="W2" s="2453"/>
      <c r="X2" s="2453"/>
      <c r="Y2" s="2453"/>
      <c r="Z2" s="2453"/>
      <c r="AA2" s="2453"/>
      <c r="AB2" s="2453"/>
      <c r="AC2" s="2453"/>
      <c r="AD2" s="2453"/>
      <c r="AE2" s="2453"/>
      <c r="AF2" s="2453"/>
      <c r="AG2" s="2453"/>
      <c r="AH2" s="2453"/>
      <c r="AI2" s="2453"/>
      <c r="AJ2" s="2453"/>
      <c r="AK2" s="2453"/>
    </row>
    <row r="3" spans="1:37" ht="16.5" customHeight="1">
      <c r="A3" s="2480" t="s">
        <v>0</v>
      </c>
      <c r="B3" s="2480"/>
      <c r="C3" s="2480"/>
      <c r="D3" s="35"/>
      <c r="E3" s="36"/>
      <c r="F3" s="36"/>
      <c r="G3" s="35"/>
      <c r="H3" s="37"/>
      <c r="I3" s="38"/>
      <c r="J3" s="39"/>
      <c r="K3" s="39"/>
      <c r="L3" s="27"/>
      <c r="M3" s="27"/>
      <c r="N3" s="27"/>
      <c r="O3" s="27"/>
      <c r="P3" s="27"/>
      <c r="Q3" s="27"/>
      <c r="R3" s="27"/>
      <c r="S3" s="27"/>
      <c r="T3" s="27"/>
      <c r="U3" s="40"/>
      <c r="V3" s="40"/>
      <c r="W3" s="40"/>
      <c r="X3" s="40"/>
      <c r="Y3" s="40"/>
      <c r="Z3" s="40"/>
      <c r="AA3" s="40"/>
      <c r="AB3" s="40"/>
      <c r="AC3" s="40"/>
      <c r="AD3" s="40"/>
      <c r="AE3" s="40"/>
      <c r="AF3" s="40"/>
      <c r="AG3" s="40"/>
      <c r="AH3" s="40"/>
      <c r="AI3" s="40"/>
      <c r="AJ3" s="40"/>
      <c r="AK3" s="40"/>
    </row>
    <row r="4" spans="1:37" ht="16.5" customHeight="1">
      <c r="A4" s="2481" t="s">
        <v>1</v>
      </c>
      <c r="B4" s="2479" t="s">
        <v>2</v>
      </c>
      <c r="C4" s="2479" t="s">
        <v>3</v>
      </c>
      <c r="D4" s="2477" t="s">
        <v>4</v>
      </c>
      <c r="E4" s="2474" t="s">
        <v>5</v>
      </c>
      <c r="F4" s="2474" t="s">
        <v>6</v>
      </c>
      <c r="G4" s="2477" t="s">
        <v>7</v>
      </c>
      <c r="H4" s="2477" t="s">
        <v>8</v>
      </c>
      <c r="I4" s="2488" t="s">
        <v>9</v>
      </c>
      <c r="J4" s="2478" t="s">
        <v>10</v>
      </c>
      <c r="K4" s="2478"/>
      <c r="L4" s="2478"/>
      <c r="M4" s="2478" t="s">
        <v>11</v>
      </c>
      <c r="N4" s="2478"/>
      <c r="O4" s="2478"/>
      <c r="P4" s="2478"/>
      <c r="Q4" s="2478"/>
      <c r="R4" s="2478"/>
      <c r="S4" s="2479" t="s">
        <v>12</v>
      </c>
      <c r="T4" s="2479"/>
      <c r="U4" s="2479" t="s">
        <v>13</v>
      </c>
      <c r="V4" s="2479"/>
      <c r="W4" s="2479" t="s">
        <v>14</v>
      </c>
      <c r="X4" s="2479"/>
      <c r="Y4" s="2479" t="s">
        <v>15</v>
      </c>
      <c r="Z4" s="2479"/>
      <c r="AA4" s="2479" t="s">
        <v>16</v>
      </c>
      <c r="AB4" s="2479"/>
      <c r="AC4" s="2478" t="s">
        <v>17</v>
      </c>
      <c r="AD4" s="2478"/>
      <c r="AE4" s="2478"/>
      <c r="AF4" s="2478" t="s">
        <v>18</v>
      </c>
      <c r="AG4" s="2478"/>
      <c r="AH4" s="2478"/>
      <c r="AI4" s="2478"/>
      <c r="AJ4" s="2478" t="s">
        <v>19</v>
      </c>
      <c r="AK4" s="2478"/>
    </row>
    <row r="5" spans="1:37" ht="16.5" customHeight="1">
      <c r="A5" s="2481"/>
      <c r="B5" s="2479"/>
      <c r="C5" s="2479"/>
      <c r="D5" s="2477"/>
      <c r="E5" s="2475"/>
      <c r="F5" s="2475"/>
      <c r="G5" s="2477" t="s">
        <v>20</v>
      </c>
      <c r="H5" s="2477"/>
      <c r="I5" s="2488"/>
      <c r="J5" s="2478"/>
      <c r="K5" s="2478"/>
      <c r="L5" s="2478"/>
      <c r="M5" s="2478"/>
      <c r="N5" s="2478"/>
      <c r="O5" s="2478"/>
      <c r="P5" s="2478"/>
      <c r="Q5" s="2478"/>
      <c r="R5" s="2478"/>
      <c r="S5" s="2479"/>
      <c r="T5" s="2479"/>
      <c r="U5" s="2479"/>
      <c r="V5" s="2479"/>
      <c r="W5" s="2479"/>
      <c r="X5" s="2479"/>
      <c r="Y5" s="2479"/>
      <c r="Z5" s="2479"/>
      <c r="AA5" s="2479"/>
      <c r="AB5" s="2479"/>
      <c r="AC5" s="2478"/>
      <c r="AD5" s="2478"/>
      <c r="AE5" s="2478"/>
      <c r="AF5" s="2478"/>
      <c r="AG5" s="2478"/>
      <c r="AH5" s="2478"/>
      <c r="AI5" s="2478"/>
      <c r="AJ5" s="2478"/>
      <c r="AK5" s="2478"/>
    </row>
    <row r="6" spans="1:37" ht="33.75" customHeight="1">
      <c r="A6" s="2481"/>
      <c r="B6" s="2479"/>
      <c r="C6" s="2479"/>
      <c r="D6" s="2477"/>
      <c r="E6" s="2476"/>
      <c r="F6" s="2476"/>
      <c r="G6" s="2477"/>
      <c r="H6" s="2477"/>
      <c r="I6" s="2488"/>
      <c r="J6" s="28" t="s">
        <v>21</v>
      </c>
      <c r="K6" s="28" t="s">
        <v>22</v>
      </c>
      <c r="L6" s="28" t="s">
        <v>23</v>
      </c>
      <c r="M6" s="29" t="s">
        <v>24</v>
      </c>
      <c r="N6" s="29" t="s">
        <v>25</v>
      </c>
      <c r="O6" s="29" t="s">
        <v>26</v>
      </c>
      <c r="P6" s="29" t="s">
        <v>27</v>
      </c>
      <c r="Q6" s="29" t="s">
        <v>28</v>
      </c>
      <c r="R6" s="29" t="s">
        <v>29</v>
      </c>
      <c r="S6" s="41" t="s">
        <v>30</v>
      </c>
      <c r="T6" s="41" t="s">
        <v>31</v>
      </c>
      <c r="U6" s="41" t="s">
        <v>32</v>
      </c>
      <c r="V6" s="41" t="s">
        <v>33</v>
      </c>
      <c r="W6" s="41" t="s">
        <v>32</v>
      </c>
      <c r="X6" s="41" t="s">
        <v>33</v>
      </c>
      <c r="Y6" s="41" t="s">
        <v>32</v>
      </c>
      <c r="Z6" s="41" t="s">
        <v>33</v>
      </c>
      <c r="AA6" s="41" t="s">
        <v>32</v>
      </c>
      <c r="AB6" s="41" t="s">
        <v>33</v>
      </c>
      <c r="AC6" s="28" t="s">
        <v>34</v>
      </c>
      <c r="AD6" s="28" t="s">
        <v>35</v>
      </c>
      <c r="AE6" s="28" t="s">
        <v>36</v>
      </c>
      <c r="AF6" s="28" t="s">
        <v>37</v>
      </c>
      <c r="AG6" s="28" t="s">
        <v>38</v>
      </c>
      <c r="AH6" s="28" t="s">
        <v>39</v>
      </c>
      <c r="AI6" s="28" t="s">
        <v>40</v>
      </c>
      <c r="AJ6" s="28" t="s">
        <v>41</v>
      </c>
      <c r="AK6" s="28" t="s">
        <v>42</v>
      </c>
    </row>
    <row r="7" spans="1:37" ht="16.5" customHeight="1">
      <c r="A7" s="42">
        <v>1</v>
      </c>
      <c r="B7" s="43" t="s">
        <v>43</v>
      </c>
      <c r="C7" s="44" t="s">
        <v>64</v>
      </c>
      <c r="D7" s="43" t="s">
        <v>65</v>
      </c>
      <c r="E7" s="45" t="s">
        <v>66</v>
      </c>
      <c r="F7" s="46" t="s">
        <v>67</v>
      </c>
      <c r="G7" s="43" t="s">
        <v>68</v>
      </c>
      <c r="H7" s="43" t="s">
        <v>69</v>
      </c>
      <c r="I7" s="47">
        <v>1982</v>
      </c>
      <c r="J7" s="48">
        <v>1079.0999999999999</v>
      </c>
      <c r="K7" s="48">
        <v>1631.41</v>
      </c>
      <c r="L7" s="48">
        <v>338</v>
      </c>
      <c r="M7" s="49">
        <v>155390</v>
      </c>
      <c r="N7" s="49">
        <v>8949</v>
      </c>
      <c r="O7" s="49">
        <v>583</v>
      </c>
      <c r="P7" s="49">
        <v>8576</v>
      </c>
      <c r="Q7" s="49">
        <v>155</v>
      </c>
      <c r="R7" s="49">
        <v>583</v>
      </c>
      <c r="S7" s="43">
        <f t="shared" ref="S7:T28" si="0">SUM(U7,W7,Y7,AA7)</f>
        <v>19</v>
      </c>
      <c r="T7" s="43">
        <f t="shared" si="0"/>
        <v>19</v>
      </c>
      <c r="U7" s="43">
        <v>3</v>
      </c>
      <c r="V7" s="48">
        <v>3</v>
      </c>
      <c r="W7" s="43">
        <v>14</v>
      </c>
      <c r="X7" s="48">
        <v>14</v>
      </c>
      <c r="Y7" s="48">
        <v>0</v>
      </c>
      <c r="Z7" s="48">
        <v>0</v>
      </c>
      <c r="AA7" s="48">
        <v>2</v>
      </c>
      <c r="AB7" s="48">
        <v>2</v>
      </c>
      <c r="AC7" s="48">
        <v>1</v>
      </c>
      <c r="AD7" s="48">
        <v>10</v>
      </c>
      <c r="AE7" s="48">
        <v>4</v>
      </c>
      <c r="AF7" s="50">
        <v>3049760</v>
      </c>
      <c r="AG7" s="50">
        <v>2329366</v>
      </c>
      <c r="AH7" s="50">
        <v>277978</v>
      </c>
      <c r="AI7" s="50">
        <v>442416</v>
      </c>
      <c r="AJ7" s="50">
        <v>265089</v>
      </c>
      <c r="AK7" s="50">
        <v>133107</v>
      </c>
    </row>
    <row r="8" spans="1:37" ht="16.5" customHeight="1">
      <c r="A8" s="42">
        <v>2</v>
      </c>
      <c r="B8" s="43" t="s">
        <v>43</v>
      </c>
      <c r="C8" s="44" t="s">
        <v>64</v>
      </c>
      <c r="D8" s="43" t="s">
        <v>65</v>
      </c>
      <c r="E8" s="45" t="s">
        <v>70</v>
      </c>
      <c r="F8" s="46" t="s">
        <v>71</v>
      </c>
      <c r="G8" s="43" t="s">
        <v>72</v>
      </c>
      <c r="H8" s="43" t="s">
        <v>73</v>
      </c>
      <c r="I8" s="47">
        <v>1984</v>
      </c>
      <c r="J8" s="48">
        <v>7482</v>
      </c>
      <c r="K8" s="48">
        <v>2377</v>
      </c>
      <c r="L8" s="48">
        <v>443</v>
      </c>
      <c r="M8" s="49">
        <v>208259</v>
      </c>
      <c r="N8" s="49">
        <v>12028</v>
      </c>
      <c r="O8" s="49">
        <v>487</v>
      </c>
      <c r="P8" s="49">
        <v>10820</v>
      </c>
      <c r="Q8" s="49">
        <v>333</v>
      </c>
      <c r="R8" s="49">
        <v>12</v>
      </c>
      <c r="S8" s="43">
        <f t="shared" si="0"/>
        <v>22</v>
      </c>
      <c r="T8" s="43">
        <f t="shared" si="0"/>
        <v>22</v>
      </c>
      <c r="U8" s="43">
        <v>3</v>
      </c>
      <c r="V8" s="48">
        <v>3</v>
      </c>
      <c r="W8" s="43">
        <v>16</v>
      </c>
      <c r="X8" s="48">
        <v>16</v>
      </c>
      <c r="Y8" s="48">
        <v>0</v>
      </c>
      <c r="Z8" s="48">
        <v>0</v>
      </c>
      <c r="AA8" s="48">
        <v>3</v>
      </c>
      <c r="AB8" s="48">
        <v>3</v>
      </c>
      <c r="AC8" s="48">
        <v>3</v>
      </c>
      <c r="AD8" s="48">
        <v>11</v>
      </c>
      <c r="AE8" s="48">
        <v>3</v>
      </c>
      <c r="AF8" s="50">
        <v>3937731</v>
      </c>
      <c r="AG8" s="50">
        <v>3008742</v>
      </c>
      <c r="AH8" s="50">
        <v>346660</v>
      </c>
      <c r="AI8" s="50">
        <v>582329</v>
      </c>
      <c r="AJ8" s="50">
        <v>314110</v>
      </c>
      <c r="AK8" s="50">
        <v>185216</v>
      </c>
    </row>
    <row r="9" spans="1:37" ht="16.5" customHeight="1">
      <c r="A9" s="42">
        <v>3</v>
      </c>
      <c r="B9" s="43" t="s">
        <v>43</v>
      </c>
      <c r="C9" s="44" t="s">
        <v>74</v>
      </c>
      <c r="D9" s="43" t="s">
        <v>65</v>
      </c>
      <c r="E9" s="45" t="s">
        <v>75</v>
      </c>
      <c r="F9" s="46" t="s">
        <v>76</v>
      </c>
      <c r="G9" s="43" t="s">
        <v>77</v>
      </c>
      <c r="H9" s="43" t="s">
        <v>78</v>
      </c>
      <c r="I9" s="47">
        <v>1984</v>
      </c>
      <c r="J9" s="48">
        <v>3196.2</v>
      </c>
      <c r="K9" s="48">
        <v>3082.26</v>
      </c>
      <c r="L9" s="48">
        <v>492</v>
      </c>
      <c r="M9" s="49">
        <v>180608</v>
      </c>
      <c r="N9" s="49">
        <v>7580</v>
      </c>
      <c r="O9" s="49">
        <v>517</v>
      </c>
      <c r="P9" s="49">
        <v>9361</v>
      </c>
      <c r="Q9" s="49">
        <v>253</v>
      </c>
      <c r="R9" s="49">
        <v>0</v>
      </c>
      <c r="S9" s="43">
        <f t="shared" si="0"/>
        <v>19</v>
      </c>
      <c r="T9" s="43">
        <f t="shared" si="0"/>
        <v>20</v>
      </c>
      <c r="U9" s="43">
        <v>3</v>
      </c>
      <c r="V9" s="48">
        <v>3</v>
      </c>
      <c r="W9" s="43">
        <v>14</v>
      </c>
      <c r="X9" s="48">
        <v>15</v>
      </c>
      <c r="Y9" s="48">
        <v>0</v>
      </c>
      <c r="Z9" s="48">
        <v>0</v>
      </c>
      <c r="AA9" s="48">
        <v>2</v>
      </c>
      <c r="AB9" s="48">
        <v>2</v>
      </c>
      <c r="AC9" s="48">
        <v>1</v>
      </c>
      <c r="AD9" s="48">
        <v>13</v>
      </c>
      <c r="AE9" s="48">
        <v>3</v>
      </c>
      <c r="AF9" s="50">
        <v>3801069</v>
      </c>
      <c r="AG9" s="50">
        <v>2828364</v>
      </c>
      <c r="AH9" s="50">
        <v>325784</v>
      </c>
      <c r="AI9" s="50">
        <v>646921</v>
      </c>
      <c r="AJ9" s="50">
        <v>387355</v>
      </c>
      <c r="AK9" s="50">
        <v>151543</v>
      </c>
    </row>
    <row r="10" spans="1:37" ht="16.5" customHeight="1">
      <c r="A10" s="42">
        <v>4</v>
      </c>
      <c r="B10" s="43" t="s">
        <v>43</v>
      </c>
      <c r="C10" s="44" t="s">
        <v>74</v>
      </c>
      <c r="D10" s="43" t="s">
        <v>65</v>
      </c>
      <c r="E10" s="45" t="s">
        <v>79</v>
      </c>
      <c r="F10" s="46" t="s">
        <v>80</v>
      </c>
      <c r="G10" s="43" t="s">
        <v>81</v>
      </c>
      <c r="H10" s="43" t="s">
        <v>82</v>
      </c>
      <c r="I10" s="47">
        <v>1984</v>
      </c>
      <c r="J10" s="48">
        <v>9507.2999999999993</v>
      </c>
      <c r="K10" s="48">
        <v>3853.64</v>
      </c>
      <c r="L10" s="48">
        <v>1007</v>
      </c>
      <c r="M10" s="49">
        <v>171776</v>
      </c>
      <c r="N10" s="49">
        <v>6327</v>
      </c>
      <c r="O10" s="49">
        <v>410</v>
      </c>
      <c r="P10" s="49">
        <v>11723</v>
      </c>
      <c r="Q10" s="49">
        <v>365</v>
      </c>
      <c r="R10" s="49">
        <v>10</v>
      </c>
      <c r="S10" s="43">
        <f t="shared" si="0"/>
        <v>24</v>
      </c>
      <c r="T10" s="43">
        <f t="shared" si="0"/>
        <v>25</v>
      </c>
      <c r="U10" s="43">
        <v>5</v>
      </c>
      <c r="V10" s="48">
        <v>5</v>
      </c>
      <c r="W10" s="43">
        <v>13</v>
      </c>
      <c r="X10" s="48">
        <v>14</v>
      </c>
      <c r="Y10" s="48">
        <v>0</v>
      </c>
      <c r="Z10" s="48">
        <v>0</v>
      </c>
      <c r="AA10" s="48">
        <v>6</v>
      </c>
      <c r="AB10" s="48">
        <v>6</v>
      </c>
      <c r="AC10" s="48">
        <v>2</v>
      </c>
      <c r="AD10" s="48">
        <v>11</v>
      </c>
      <c r="AE10" s="48">
        <v>2</v>
      </c>
      <c r="AF10" s="50">
        <v>2089528</v>
      </c>
      <c r="AG10" s="50">
        <v>393150</v>
      </c>
      <c r="AH10" s="50">
        <v>353780</v>
      </c>
      <c r="AI10" s="50">
        <v>1342598</v>
      </c>
      <c r="AJ10" s="50">
        <v>419675</v>
      </c>
      <c r="AK10" s="50">
        <v>228410</v>
      </c>
    </row>
    <row r="11" spans="1:37" ht="16.5" customHeight="1">
      <c r="A11" s="42">
        <v>5</v>
      </c>
      <c r="B11" s="43" t="s">
        <v>43</v>
      </c>
      <c r="C11" s="44" t="s">
        <v>83</v>
      </c>
      <c r="D11" s="43" t="s">
        <v>65</v>
      </c>
      <c r="E11" s="45" t="s">
        <v>84</v>
      </c>
      <c r="F11" s="46" t="s">
        <v>85</v>
      </c>
      <c r="G11" s="43" t="s">
        <v>86</v>
      </c>
      <c r="H11" s="43" t="s">
        <v>87</v>
      </c>
      <c r="I11" s="47">
        <v>1983</v>
      </c>
      <c r="J11" s="48">
        <v>3576</v>
      </c>
      <c r="K11" s="48">
        <v>4023.75</v>
      </c>
      <c r="L11" s="48">
        <v>631</v>
      </c>
      <c r="M11" s="49">
        <v>249181</v>
      </c>
      <c r="N11" s="49">
        <v>13043</v>
      </c>
      <c r="O11" s="49">
        <v>489</v>
      </c>
      <c r="P11" s="49">
        <v>11964</v>
      </c>
      <c r="Q11" s="49">
        <v>379</v>
      </c>
      <c r="R11" s="49">
        <v>63</v>
      </c>
      <c r="S11" s="43">
        <f t="shared" si="0"/>
        <v>25</v>
      </c>
      <c r="T11" s="43">
        <f t="shared" si="0"/>
        <v>26</v>
      </c>
      <c r="U11" s="43">
        <v>4</v>
      </c>
      <c r="V11" s="48">
        <v>4</v>
      </c>
      <c r="W11" s="43">
        <v>18</v>
      </c>
      <c r="X11" s="48">
        <v>19</v>
      </c>
      <c r="Y11" s="48">
        <v>0</v>
      </c>
      <c r="Z11" s="48">
        <v>0</v>
      </c>
      <c r="AA11" s="48">
        <v>3</v>
      </c>
      <c r="AB11" s="48">
        <v>3</v>
      </c>
      <c r="AC11" s="48">
        <v>0</v>
      </c>
      <c r="AD11" s="48">
        <v>17</v>
      </c>
      <c r="AE11" s="48">
        <v>3</v>
      </c>
      <c r="AF11" s="50">
        <v>4270608</v>
      </c>
      <c r="AG11" s="50">
        <v>3318966</v>
      </c>
      <c r="AH11" s="50">
        <v>395652</v>
      </c>
      <c r="AI11" s="50">
        <v>555990</v>
      </c>
      <c r="AJ11" s="50">
        <v>298034</v>
      </c>
      <c r="AK11" s="50">
        <v>179184</v>
      </c>
    </row>
    <row r="12" spans="1:37" ht="16.5" customHeight="1">
      <c r="A12" s="42">
        <v>6</v>
      </c>
      <c r="B12" s="43" t="s">
        <v>43</v>
      </c>
      <c r="C12" s="44" t="s">
        <v>88</v>
      </c>
      <c r="D12" s="43" t="s">
        <v>65</v>
      </c>
      <c r="E12" s="45" t="s">
        <v>89</v>
      </c>
      <c r="F12" s="46" t="s">
        <v>90</v>
      </c>
      <c r="G12" s="43" t="s">
        <v>91</v>
      </c>
      <c r="H12" s="43" t="s">
        <v>92</v>
      </c>
      <c r="I12" s="47">
        <v>1990</v>
      </c>
      <c r="J12" s="48">
        <v>3305.8</v>
      </c>
      <c r="K12" s="48">
        <v>5437.66</v>
      </c>
      <c r="L12" s="48">
        <v>698</v>
      </c>
      <c r="M12" s="49">
        <v>232560</v>
      </c>
      <c r="N12" s="49">
        <v>11576</v>
      </c>
      <c r="O12" s="49">
        <v>400</v>
      </c>
      <c r="P12" s="49">
        <v>12403</v>
      </c>
      <c r="Q12" s="49">
        <v>493</v>
      </c>
      <c r="R12" s="49">
        <v>1</v>
      </c>
      <c r="S12" s="43">
        <f t="shared" si="0"/>
        <v>24</v>
      </c>
      <c r="T12" s="43">
        <f t="shared" si="0"/>
        <v>25</v>
      </c>
      <c r="U12" s="43">
        <v>4</v>
      </c>
      <c r="V12" s="48">
        <v>4</v>
      </c>
      <c r="W12" s="43">
        <v>16</v>
      </c>
      <c r="X12" s="48">
        <v>17</v>
      </c>
      <c r="Y12" s="48">
        <v>0</v>
      </c>
      <c r="Z12" s="48">
        <v>0</v>
      </c>
      <c r="AA12" s="48">
        <v>4</v>
      </c>
      <c r="AB12" s="48">
        <v>4</v>
      </c>
      <c r="AC12" s="48">
        <v>2</v>
      </c>
      <c r="AD12" s="48">
        <v>12</v>
      </c>
      <c r="AE12" s="48">
        <v>4</v>
      </c>
      <c r="AF12" s="50">
        <v>4342824</v>
      </c>
      <c r="AG12" s="50">
        <v>3482412</v>
      </c>
      <c r="AH12" s="50">
        <v>376028</v>
      </c>
      <c r="AI12" s="50">
        <v>484384</v>
      </c>
      <c r="AJ12" s="50">
        <v>453332</v>
      </c>
      <c r="AK12" s="50">
        <v>209397</v>
      </c>
    </row>
    <row r="13" spans="1:37" ht="16.5" customHeight="1">
      <c r="A13" s="42">
        <v>7</v>
      </c>
      <c r="B13" s="43" t="s">
        <v>43</v>
      </c>
      <c r="C13" s="44" t="s">
        <v>88</v>
      </c>
      <c r="D13" s="43" t="s">
        <v>65</v>
      </c>
      <c r="E13" s="45" t="s">
        <v>93</v>
      </c>
      <c r="F13" s="46" t="s">
        <v>94</v>
      </c>
      <c r="G13" s="43" t="s">
        <v>95</v>
      </c>
      <c r="H13" s="43" t="s">
        <v>96</v>
      </c>
      <c r="I13" s="47">
        <v>1984</v>
      </c>
      <c r="J13" s="48">
        <v>1737.5</v>
      </c>
      <c r="K13" s="48">
        <v>2537.6</v>
      </c>
      <c r="L13" s="48">
        <v>574</v>
      </c>
      <c r="M13" s="49">
        <v>161335</v>
      </c>
      <c r="N13" s="49">
        <v>8953</v>
      </c>
      <c r="O13" s="49">
        <v>507</v>
      </c>
      <c r="P13" s="49">
        <v>9379</v>
      </c>
      <c r="Q13" s="49">
        <v>331</v>
      </c>
      <c r="R13" s="49">
        <v>5</v>
      </c>
      <c r="S13" s="43">
        <f t="shared" si="0"/>
        <v>19</v>
      </c>
      <c r="T13" s="43">
        <f t="shared" si="0"/>
        <v>19</v>
      </c>
      <c r="U13" s="43">
        <v>2</v>
      </c>
      <c r="V13" s="48">
        <v>2</v>
      </c>
      <c r="W13" s="43">
        <v>14</v>
      </c>
      <c r="X13" s="48">
        <v>14</v>
      </c>
      <c r="Y13" s="48">
        <v>0</v>
      </c>
      <c r="Z13" s="48">
        <v>0</v>
      </c>
      <c r="AA13" s="48">
        <v>3</v>
      </c>
      <c r="AB13" s="48">
        <v>3</v>
      </c>
      <c r="AC13" s="48">
        <v>1</v>
      </c>
      <c r="AD13" s="48">
        <v>11</v>
      </c>
      <c r="AE13" s="48">
        <v>4</v>
      </c>
      <c r="AF13" s="50">
        <v>3241211</v>
      </c>
      <c r="AG13" s="50">
        <v>2385400</v>
      </c>
      <c r="AH13" s="50">
        <v>304140</v>
      </c>
      <c r="AI13" s="50">
        <v>551671</v>
      </c>
      <c r="AJ13" s="50">
        <v>264530</v>
      </c>
      <c r="AK13" s="50">
        <v>142496</v>
      </c>
    </row>
    <row r="14" spans="1:37" ht="16.5" customHeight="1">
      <c r="A14" s="42">
        <v>8</v>
      </c>
      <c r="B14" s="43" t="s">
        <v>43</v>
      </c>
      <c r="C14" s="44" t="s">
        <v>97</v>
      </c>
      <c r="D14" s="43" t="s">
        <v>65</v>
      </c>
      <c r="E14" s="45" t="s">
        <v>98</v>
      </c>
      <c r="F14" s="46" t="s">
        <v>99</v>
      </c>
      <c r="G14" s="43" t="s">
        <v>100</v>
      </c>
      <c r="H14" s="43" t="s">
        <v>101</v>
      </c>
      <c r="I14" s="47">
        <v>1990</v>
      </c>
      <c r="J14" s="48">
        <v>3055</v>
      </c>
      <c r="K14" s="48">
        <v>4223.46</v>
      </c>
      <c r="L14" s="48">
        <v>660</v>
      </c>
      <c r="M14" s="49">
        <v>178279</v>
      </c>
      <c r="N14" s="49">
        <v>6641</v>
      </c>
      <c r="O14" s="49">
        <v>468</v>
      </c>
      <c r="P14" s="49">
        <v>12544</v>
      </c>
      <c r="Q14" s="49">
        <v>412</v>
      </c>
      <c r="R14" s="49">
        <v>118</v>
      </c>
      <c r="S14" s="43">
        <f t="shared" si="0"/>
        <v>26</v>
      </c>
      <c r="T14" s="43">
        <f t="shared" si="0"/>
        <v>26</v>
      </c>
      <c r="U14" s="43">
        <v>5</v>
      </c>
      <c r="V14" s="48">
        <v>5</v>
      </c>
      <c r="W14" s="43">
        <v>16</v>
      </c>
      <c r="X14" s="48">
        <v>16</v>
      </c>
      <c r="Y14" s="48">
        <v>0</v>
      </c>
      <c r="Z14" s="48">
        <v>0</v>
      </c>
      <c r="AA14" s="48">
        <v>5</v>
      </c>
      <c r="AB14" s="48">
        <v>5</v>
      </c>
      <c r="AC14" s="48">
        <v>2</v>
      </c>
      <c r="AD14" s="48">
        <v>14</v>
      </c>
      <c r="AE14" s="48">
        <v>4</v>
      </c>
      <c r="AF14" s="50">
        <v>5390487</v>
      </c>
      <c r="AG14" s="50">
        <v>3969290</v>
      </c>
      <c r="AH14" s="50">
        <v>377840</v>
      </c>
      <c r="AI14" s="50">
        <v>1043357</v>
      </c>
      <c r="AJ14" s="50">
        <v>408390</v>
      </c>
      <c r="AK14" s="50">
        <v>230267</v>
      </c>
    </row>
    <row r="15" spans="1:37" ht="16.5" customHeight="1">
      <c r="A15" s="42">
        <v>9</v>
      </c>
      <c r="B15" s="43" t="s">
        <v>43</v>
      </c>
      <c r="C15" s="44" t="s">
        <v>102</v>
      </c>
      <c r="D15" s="43" t="s">
        <v>65</v>
      </c>
      <c r="E15" s="45" t="s">
        <v>103</v>
      </c>
      <c r="F15" s="46" t="s">
        <v>104</v>
      </c>
      <c r="G15" s="43" t="s">
        <v>105</v>
      </c>
      <c r="H15" s="43" t="s">
        <v>106</v>
      </c>
      <c r="I15" s="47">
        <v>1981</v>
      </c>
      <c r="J15" s="48">
        <v>2024</v>
      </c>
      <c r="K15" s="48">
        <v>2743</v>
      </c>
      <c r="L15" s="48">
        <v>519</v>
      </c>
      <c r="M15" s="49">
        <v>225870</v>
      </c>
      <c r="N15" s="49">
        <v>11917</v>
      </c>
      <c r="O15" s="49">
        <v>551</v>
      </c>
      <c r="P15" s="49">
        <v>12046</v>
      </c>
      <c r="Q15" s="49">
        <v>394</v>
      </c>
      <c r="R15" s="49">
        <v>72</v>
      </c>
      <c r="S15" s="43">
        <f t="shared" si="0"/>
        <v>21</v>
      </c>
      <c r="T15" s="43">
        <f t="shared" si="0"/>
        <v>21</v>
      </c>
      <c r="U15" s="43">
        <v>2</v>
      </c>
      <c r="V15" s="48">
        <v>2</v>
      </c>
      <c r="W15" s="43">
        <v>16</v>
      </c>
      <c r="X15" s="48">
        <v>16</v>
      </c>
      <c r="Y15" s="48">
        <v>0</v>
      </c>
      <c r="Z15" s="48">
        <v>0</v>
      </c>
      <c r="AA15" s="48">
        <v>3</v>
      </c>
      <c r="AB15" s="48">
        <v>3</v>
      </c>
      <c r="AC15" s="48">
        <v>0</v>
      </c>
      <c r="AD15" s="48">
        <v>17</v>
      </c>
      <c r="AE15" s="48">
        <v>2</v>
      </c>
      <c r="AF15" s="50">
        <v>3880358</v>
      </c>
      <c r="AG15" s="50">
        <v>2909290</v>
      </c>
      <c r="AH15" s="50">
        <v>362526</v>
      </c>
      <c r="AI15" s="50">
        <v>608542</v>
      </c>
      <c r="AJ15" s="50">
        <v>422537</v>
      </c>
      <c r="AK15" s="50">
        <v>143419</v>
      </c>
    </row>
    <row r="16" spans="1:37" ht="16.5" customHeight="1">
      <c r="A16" s="42">
        <v>10</v>
      </c>
      <c r="B16" s="43" t="s">
        <v>43</v>
      </c>
      <c r="C16" s="44" t="s">
        <v>107</v>
      </c>
      <c r="D16" s="43" t="s">
        <v>65</v>
      </c>
      <c r="E16" s="45" t="s">
        <v>108</v>
      </c>
      <c r="F16" s="46" t="s">
        <v>109</v>
      </c>
      <c r="G16" s="43" t="s">
        <v>110</v>
      </c>
      <c r="H16" s="43" t="s">
        <v>111</v>
      </c>
      <c r="I16" s="47">
        <v>1971</v>
      </c>
      <c r="J16" s="48">
        <v>991.74</v>
      </c>
      <c r="K16" s="48">
        <v>4352.09</v>
      </c>
      <c r="L16" s="48">
        <v>630</v>
      </c>
      <c r="M16" s="49">
        <v>215639</v>
      </c>
      <c r="N16" s="49">
        <v>13365</v>
      </c>
      <c r="O16" s="49">
        <v>730</v>
      </c>
      <c r="P16" s="49">
        <v>10581</v>
      </c>
      <c r="Q16" s="49">
        <v>322</v>
      </c>
      <c r="R16" s="49">
        <v>280</v>
      </c>
      <c r="S16" s="43">
        <f t="shared" si="0"/>
        <v>25</v>
      </c>
      <c r="T16" s="43">
        <f t="shared" si="0"/>
        <v>27</v>
      </c>
      <c r="U16" s="43">
        <v>4</v>
      </c>
      <c r="V16" s="48">
        <v>5</v>
      </c>
      <c r="W16" s="43">
        <v>17</v>
      </c>
      <c r="X16" s="48">
        <v>18</v>
      </c>
      <c r="Y16" s="48">
        <v>0</v>
      </c>
      <c r="Z16" s="48">
        <v>0</v>
      </c>
      <c r="AA16" s="48">
        <v>4</v>
      </c>
      <c r="AB16" s="48">
        <v>4</v>
      </c>
      <c r="AC16" s="48">
        <v>3</v>
      </c>
      <c r="AD16" s="48">
        <v>11</v>
      </c>
      <c r="AE16" s="48">
        <v>4</v>
      </c>
      <c r="AF16" s="50">
        <v>1752790</v>
      </c>
      <c r="AG16" s="50">
        <v>611032</v>
      </c>
      <c r="AH16" s="50">
        <v>346940</v>
      </c>
      <c r="AI16" s="50">
        <v>794818</v>
      </c>
      <c r="AJ16" s="50">
        <v>212692</v>
      </c>
      <c r="AK16" s="50">
        <v>80618</v>
      </c>
    </row>
    <row r="17" spans="1:37" ht="16.5" customHeight="1">
      <c r="A17" s="42">
        <v>11</v>
      </c>
      <c r="B17" s="43" t="s">
        <v>43</v>
      </c>
      <c r="C17" s="44" t="s">
        <v>112</v>
      </c>
      <c r="D17" s="43" t="s">
        <v>65</v>
      </c>
      <c r="E17" s="45" t="s">
        <v>113</v>
      </c>
      <c r="F17" s="46" t="s">
        <v>114</v>
      </c>
      <c r="G17" s="43" t="s">
        <v>115</v>
      </c>
      <c r="H17" s="43" t="s">
        <v>116</v>
      </c>
      <c r="I17" s="47">
        <v>1991</v>
      </c>
      <c r="J17" s="48">
        <v>1721</v>
      </c>
      <c r="K17" s="48">
        <v>1974.33</v>
      </c>
      <c r="L17" s="48">
        <v>427</v>
      </c>
      <c r="M17" s="49">
        <v>155058</v>
      </c>
      <c r="N17" s="49">
        <v>7915</v>
      </c>
      <c r="O17" s="49">
        <v>383</v>
      </c>
      <c r="P17" s="49">
        <v>10299</v>
      </c>
      <c r="Q17" s="49">
        <v>76</v>
      </c>
      <c r="R17" s="49">
        <v>7</v>
      </c>
      <c r="S17" s="43">
        <f t="shared" si="0"/>
        <v>19</v>
      </c>
      <c r="T17" s="43">
        <f t="shared" si="0"/>
        <v>19</v>
      </c>
      <c r="U17" s="43">
        <v>2</v>
      </c>
      <c r="V17" s="48">
        <v>2</v>
      </c>
      <c r="W17" s="43">
        <v>14</v>
      </c>
      <c r="X17" s="48">
        <v>14</v>
      </c>
      <c r="Y17" s="48">
        <v>0</v>
      </c>
      <c r="Z17" s="48">
        <v>0</v>
      </c>
      <c r="AA17" s="48">
        <v>3</v>
      </c>
      <c r="AB17" s="48">
        <v>3</v>
      </c>
      <c r="AC17" s="48">
        <v>2</v>
      </c>
      <c r="AD17" s="48">
        <v>12</v>
      </c>
      <c r="AE17" s="48">
        <v>3</v>
      </c>
      <c r="AF17" s="50">
        <v>3564682</v>
      </c>
      <c r="AG17" s="50">
        <v>2851422</v>
      </c>
      <c r="AH17" s="50">
        <v>316916</v>
      </c>
      <c r="AI17" s="50">
        <v>396344</v>
      </c>
      <c r="AJ17" s="50">
        <v>319499</v>
      </c>
      <c r="AK17" s="50">
        <v>173817</v>
      </c>
    </row>
    <row r="18" spans="1:37" ht="16.5" customHeight="1">
      <c r="A18" s="42">
        <v>12</v>
      </c>
      <c r="B18" s="43" t="s">
        <v>43</v>
      </c>
      <c r="C18" s="44" t="s">
        <v>117</v>
      </c>
      <c r="D18" s="43" t="s">
        <v>65</v>
      </c>
      <c r="E18" s="45" t="s">
        <v>118</v>
      </c>
      <c r="F18" s="46" t="s">
        <v>119</v>
      </c>
      <c r="G18" s="43" t="s">
        <v>120</v>
      </c>
      <c r="H18" s="43" t="s">
        <v>121</v>
      </c>
      <c r="I18" s="47">
        <v>1995</v>
      </c>
      <c r="J18" s="48">
        <v>4400</v>
      </c>
      <c r="K18" s="48">
        <v>9716</v>
      </c>
      <c r="L18" s="48">
        <v>921</v>
      </c>
      <c r="M18" s="49">
        <v>248240</v>
      </c>
      <c r="N18" s="49">
        <v>16850</v>
      </c>
      <c r="O18" s="49">
        <v>528</v>
      </c>
      <c r="P18" s="49">
        <v>13409</v>
      </c>
      <c r="Q18" s="49">
        <v>333</v>
      </c>
      <c r="R18" s="49">
        <v>7</v>
      </c>
      <c r="S18" s="43">
        <f t="shared" si="0"/>
        <v>37</v>
      </c>
      <c r="T18" s="43">
        <f t="shared" si="0"/>
        <v>39</v>
      </c>
      <c r="U18" s="43">
        <v>8</v>
      </c>
      <c r="V18" s="48">
        <v>8</v>
      </c>
      <c r="W18" s="43">
        <v>21</v>
      </c>
      <c r="X18" s="48">
        <v>23</v>
      </c>
      <c r="Y18" s="48">
        <v>0</v>
      </c>
      <c r="Z18" s="48">
        <v>0</v>
      </c>
      <c r="AA18" s="48">
        <v>8</v>
      </c>
      <c r="AB18" s="48">
        <v>8</v>
      </c>
      <c r="AC18" s="48">
        <v>2</v>
      </c>
      <c r="AD18" s="48">
        <v>17</v>
      </c>
      <c r="AE18" s="48">
        <v>4</v>
      </c>
      <c r="AF18" s="50">
        <v>7086788</v>
      </c>
      <c r="AG18" s="50">
        <v>6410930</v>
      </c>
      <c r="AH18" s="50">
        <v>424740</v>
      </c>
      <c r="AI18" s="50">
        <v>251118</v>
      </c>
      <c r="AJ18" s="50">
        <v>741301</v>
      </c>
      <c r="AK18" s="50">
        <v>145833</v>
      </c>
    </row>
    <row r="19" spans="1:37" ht="16.5" customHeight="1">
      <c r="A19" s="42">
        <v>13</v>
      </c>
      <c r="B19" s="43" t="s">
        <v>43</v>
      </c>
      <c r="C19" s="44" t="s">
        <v>117</v>
      </c>
      <c r="D19" s="43" t="s">
        <v>65</v>
      </c>
      <c r="E19" s="45" t="s">
        <v>122</v>
      </c>
      <c r="F19" s="46" t="s">
        <v>123</v>
      </c>
      <c r="G19" s="43" t="s">
        <v>124</v>
      </c>
      <c r="H19" s="43" t="s">
        <v>125</v>
      </c>
      <c r="I19" s="47">
        <v>1980</v>
      </c>
      <c r="J19" s="48">
        <v>1157</v>
      </c>
      <c r="K19" s="48">
        <v>1808</v>
      </c>
      <c r="L19" s="48">
        <v>288</v>
      </c>
      <c r="M19" s="49">
        <v>125855</v>
      </c>
      <c r="N19" s="49">
        <v>2099</v>
      </c>
      <c r="O19" s="49">
        <v>239</v>
      </c>
      <c r="P19" s="49">
        <v>8279</v>
      </c>
      <c r="Q19" s="49">
        <v>185</v>
      </c>
      <c r="R19" s="49">
        <v>7</v>
      </c>
      <c r="S19" s="43">
        <f t="shared" si="0"/>
        <v>11</v>
      </c>
      <c r="T19" s="43">
        <f t="shared" si="0"/>
        <v>11</v>
      </c>
      <c r="U19" s="43">
        <v>0</v>
      </c>
      <c r="V19" s="48">
        <v>0</v>
      </c>
      <c r="W19" s="43">
        <v>8</v>
      </c>
      <c r="X19" s="48">
        <v>9</v>
      </c>
      <c r="Y19" s="48">
        <v>0</v>
      </c>
      <c r="Z19" s="48">
        <v>0</v>
      </c>
      <c r="AA19" s="48">
        <v>3</v>
      </c>
      <c r="AB19" s="48">
        <v>2</v>
      </c>
      <c r="AC19" s="48">
        <v>1</v>
      </c>
      <c r="AD19" s="48">
        <v>5</v>
      </c>
      <c r="AE19" s="48">
        <v>2</v>
      </c>
      <c r="AF19" s="50">
        <v>2343969</v>
      </c>
      <c r="AG19" s="50">
        <v>1722654</v>
      </c>
      <c r="AH19" s="50">
        <v>271200</v>
      </c>
      <c r="AI19" s="50">
        <v>350115</v>
      </c>
      <c r="AJ19" s="50">
        <v>205157</v>
      </c>
      <c r="AK19" s="50">
        <v>124466</v>
      </c>
    </row>
    <row r="20" spans="1:37" ht="16.5" customHeight="1">
      <c r="A20" s="42">
        <v>14</v>
      </c>
      <c r="B20" s="43" t="s">
        <v>43</v>
      </c>
      <c r="C20" s="44" t="s">
        <v>126</v>
      </c>
      <c r="D20" s="43" t="s">
        <v>65</v>
      </c>
      <c r="E20" s="45" t="s">
        <v>127</v>
      </c>
      <c r="F20" s="46" t="s">
        <v>128</v>
      </c>
      <c r="G20" s="43" t="s">
        <v>129</v>
      </c>
      <c r="H20" s="43" t="s">
        <v>130</v>
      </c>
      <c r="I20" s="47">
        <v>1986</v>
      </c>
      <c r="J20" s="48">
        <v>4322</v>
      </c>
      <c r="K20" s="48">
        <v>3909.84</v>
      </c>
      <c r="L20" s="48">
        <v>835</v>
      </c>
      <c r="M20" s="49">
        <v>193942</v>
      </c>
      <c r="N20" s="49">
        <v>10675</v>
      </c>
      <c r="O20" s="49">
        <v>580</v>
      </c>
      <c r="P20" s="49">
        <v>12597</v>
      </c>
      <c r="Q20" s="49">
        <v>355</v>
      </c>
      <c r="R20" s="49">
        <v>15</v>
      </c>
      <c r="S20" s="43">
        <f t="shared" si="0"/>
        <v>25</v>
      </c>
      <c r="T20" s="43">
        <f t="shared" si="0"/>
        <v>25</v>
      </c>
      <c r="U20" s="43">
        <v>5</v>
      </c>
      <c r="V20" s="48">
        <v>5</v>
      </c>
      <c r="W20" s="43">
        <v>18</v>
      </c>
      <c r="X20" s="48">
        <v>18</v>
      </c>
      <c r="Y20" s="48">
        <v>0</v>
      </c>
      <c r="Z20" s="48">
        <v>0</v>
      </c>
      <c r="AA20" s="48">
        <v>2</v>
      </c>
      <c r="AB20" s="48">
        <v>2</v>
      </c>
      <c r="AC20" s="48">
        <v>3</v>
      </c>
      <c r="AD20" s="48">
        <v>11</v>
      </c>
      <c r="AE20" s="48">
        <v>4</v>
      </c>
      <c r="AF20" s="50">
        <v>4500194</v>
      </c>
      <c r="AG20" s="50">
        <v>3554048</v>
      </c>
      <c r="AH20" s="50">
        <v>367140</v>
      </c>
      <c r="AI20" s="50">
        <v>579006</v>
      </c>
      <c r="AJ20" s="50">
        <v>498029</v>
      </c>
      <c r="AK20" s="50">
        <v>136960</v>
      </c>
    </row>
    <row r="21" spans="1:37" ht="16.5" customHeight="1">
      <c r="A21" s="42">
        <v>15</v>
      </c>
      <c r="B21" s="43" t="s">
        <v>43</v>
      </c>
      <c r="C21" s="44" t="s">
        <v>131</v>
      </c>
      <c r="D21" s="43" t="s">
        <v>65</v>
      </c>
      <c r="E21" s="45" t="s">
        <v>132</v>
      </c>
      <c r="F21" s="46" t="s">
        <v>133</v>
      </c>
      <c r="G21" s="43" t="s">
        <v>134</v>
      </c>
      <c r="H21" s="43" t="s">
        <v>135</v>
      </c>
      <c r="I21" s="47">
        <v>1994</v>
      </c>
      <c r="J21" s="48">
        <v>6469.68</v>
      </c>
      <c r="K21" s="48">
        <v>8259.7000000000007</v>
      </c>
      <c r="L21" s="48">
        <v>1035</v>
      </c>
      <c r="M21" s="49">
        <v>231898</v>
      </c>
      <c r="N21" s="49">
        <v>11646</v>
      </c>
      <c r="O21" s="49">
        <v>1004</v>
      </c>
      <c r="P21" s="49">
        <v>14200</v>
      </c>
      <c r="Q21" s="49">
        <v>481</v>
      </c>
      <c r="R21" s="49">
        <v>820</v>
      </c>
      <c r="S21" s="43">
        <f t="shared" si="0"/>
        <v>31</v>
      </c>
      <c r="T21" s="43">
        <f t="shared" si="0"/>
        <v>32</v>
      </c>
      <c r="U21" s="43">
        <v>5</v>
      </c>
      <c r="V21" s="48">
        <v>5</v>
      </c>
      <c r="W21" s="43">
        <v>21</v>
      </c>
      <c r="X21" s="48">
        <v>22</v>
      </c>
      <c r="Y21" s="48">
        <v>0</v>
      </c>
      <c r="Z21" s="48">
        <v>0</v>
      </c>
      <c r="AA21" s="48">
        <v>5</v>
      </c>
      <c r="AB21" s="48">
        <v>5</v>
      </c>
      <c r="AC21" s="48">
        <v>2</v>
      </c>
      <c r="AD21" s="48">
        <v>20</v>
      </c>
      <c r="AE21" s="48">
        <v>4</v>
      </c>
      <c r="AF21" s="50">
        <v>6530104</v>
      </c>
      <c r="AG21" s="50">
        <v>5011968</v>
      </c>
      <c r="AH21" s="50">
        <v>461100</v>
      </c>
      <c r="AI21" s="50">
        <v>1057036</v>
      </c>
      <c r="AJ21" s="50">
        <v>738243</v>
      </c>
      <c r="AK21" s="50">
        <v>278329</v>
      </c>
    </row>
    <row r="22" spans="1:37" ht="16.5" customHeight="1">
      <c r="A22" s="42">
        <v>16</v>
      </c>
      <c r="B22" s="43" t="s">
        <v>43</v>
      </c>
      <c r="C22" s="44" t="s">
        <v>136</v>
      </c>
      <c r="D22" s="43" t="s">
        <v>65</v>
      </c>
      <c r="E22" s="45" t="s">
        <v>137</v>
      </c>
      <c r="F22" s="46" t="s">
        <v>138</v>
      </c>
      <c r="G22" s="43" t="s">
        <v>139</v>
      </c>
      <c r="H22" s="43" t="s">
        <v>140</v>
      </c>
      <c r="I22" s="47">
        <v>1990</v>
      </c>
      <c r="J22" s="48">
        <v>4244</v>
      </c>
      <c r="K22" s="48">
        <v>6864</v>
      </c>
      <c r="L22" s="48">
        <v>975</v>
      </c>
      <c r="M22" s="49">
        <v>299180</v>
      </c>
      <c r="N22" s="49">
        <v>11726</v>
      </c>
      <c r="O22" s="49">
        <v>770</v>
      </c>
      <c r="P22" s="49">
        <v>15065</v>
      </c>
      <c r="Q22" s="49">
        <v>568</v>
      </c>
      <c r="R22" s="49">
        <v>8</v>
      </c>
      <c r="S22" s="43">
        <f t="shared" si="0"/>
        <v>28</v>
      </c>
      <c r="T22" s="43">
        <f t="shared" si="0"/>
        <v>31</v>
      </c>
      <c r="U22" s="43">
        <v>5</v>
      </c>
      <c r="V22" s="48">
        <v>5</v>
      </c>
      <c r="W22" s="43">
        <v>19</v>
      </c>
      <c r="X22" s="48">
        <v>21</v>
      </c>
      <c r="Y22" s="48">
        <v>0</v>
      </c>
      <c r="Z22" s="48">
        <v>0</v>
      </c>
      <c r="AA22" s="48">
        <v>4</v>
      </c>
      <c r="AB22" s="48">
        <v>5</v>
      </c>
      <c r="AC22" s="48">
        <v>3</v>
      </c>
      <c r="AD22" s="48">
        <v>13</v>
      </c>
      <c r="AE22" s="48">
        <v>9</v>
      </c>
      <c r="AF22" s="50">
        <v>6394920</v>
      </c>
      <c r="AG22" s="50">
        <v>4803170</v>
      </c>
      <c r="AH22" s="50">
        <v>449796</v>
      </c>
      <c r="AI22" s="50">
        <v>1141954</v>
      </c>
      <c r="AJ22" s="50">
        <v>760538</v>
      </c>
      <c r="AK22" s="50">
        <v>371210</v>
      </c>
    </row>
    <row r="23" spans="1:37" ht="16.5" customHeight="1">
      <c r="A23" s="42">
        <v>17</v>
      </c>
      <c r="B23" s="43" t="s">
        <v>43</v>
      </c>
      <c r="C23" s="44" t="s">
        <v>50</v>
      </c>
      <c r="D23" s="43" t="s">
        <v>65</v>
      </c>
      <c r="E23" s="45" t="s">
        <v>141</v>
      </c>
      <c r="F23" s="46" t="s">
        <v>142</v>
      </c>
      <c r="G23" s="43" t="s">
        <v>143</v>
      </c>
      <c r="H23" s="43" t="s">
        <v>144</v>
      </c>
      <c r="I23" s="47">
        <v>1974</v>
      </c>
      <c r="J23" s="48">
        <v>3240</v>
      </c>
      <c r="K23" s="48">
        <v>6804.7</v>
      </c>
      <c r="L23" s="48">
        <v>468</v>
      </c>
      <c r="M23" s="49">
        <v>229707</v>
      </c>
      <c r="N23" s="49">
        <v>10557</v>
      </c>
      <c r="O23" s="49">
        <v>681</v>
      </c>
      <c r="P23" s="49">
        <v>11377</v>
      </c>
      <c r="Q23" s="49">
        <v>548</v>
      </c>
      <c r="R23" s="49">
        <v>22</v>
      </c>
      <c r="S23" s="43">
        <f t="shared" si="0"/>
        <v>26</v>
      </c>
      <c r="T23" s="43">
        <f t="shared" si="0"/>
        <v>28</v>
      </c>
      <c r="U23" s="43">
        <v>7</v>
      </c>
      <c r="V23" s="48">
        <v>7</v>
      </c>
      <c r="W23" s="43">
        <v>15</v>
      </c>
      <c r="X23" s="48">
        <v>17</v>
      </c>
      <c r="Y23" s="48">
        <v>0</v>
      </c>
      <c r="Z23" s="48">
        <v>0</v>
      </c>
      <c r="AA23" s="48">
        <v>4</v>
      </c>
      <c r="AB23" s="48">
        <v>4</v>
      </c>
      <c r="AC23" s="48">
        <v>3</v>
      </c>
      <c r="AD23" s="48">
        <v>13</v>
      </c>
      <c r="AE23" s="48">
        <v>2</v>
      </c>
      <c r="AF23" s="50">
        <v>4335759</v>
      </c>
      <c r="AG23" s="50">
        <v>2926332</v>
      </c>
      <c r="AH23" s="50">
        <v>343900</v>
      </c>
      <c r="AI23" s="50">
        <v>1065527</v>
      </c>
      <c r="AJ23" s="50">
        <v>303964</v>
      </c>
      <c r="AK23" s="50">
        <v>157584</v>
      </c>
    </row>
    <row r="24" spans="1:37" ht="16.5" customHeight="1">
      <c r="A24" s="42">
        <v>18</v>
      </c>
      <c r="B24" s="43" t="s">
        <v>43</v>
      </c>
      <c r="C24" s="44" t="s">
        <v>145</v>
      </c>
      <c r="D24" s="43" t="s">
        <v>65</v>
      </c>
      <c r="E24" s="45" t="s">
        <v>146</v>
      </c>
      <c r="F24" s="46" t="s">
        <v>147</v>
      </c>
      <c r="G24" s="43" t="s">
        <v>148</v>
      </c>
      <c r="H24" s="43" t="s">
        <v>149</v>
      </c>
      <c r="I24" s="47">
        <v>1922</v>
      </c>
      <c r="J24" s="48">
        <v>13316</v>
      </c>
      <c r="K24" s="48">
        <v>9409.9</v>
      </c>
      <c r="L24" s="48">
        <v>799</v>
      </c>
      <c r="M24" s="49">
        <v>504762</v>
      </c>
      <c r="N24" s="49">
        <v>16261</v>
      </c>
      <c r="O24" s="49">
        <v>901</v>
      </c>
      <c r="P24" s="49">
        <v>15505</v>
      </c>
      <c r="Q24" s="49">
        <v>436</v>
      </c>
      <c r="R24" s="49">
        <v>5</v>
      </c>
      <c r="S24" s="43">
        <f t="shared" si="0"/>
        <v>39</v>
      </c>
      <c r="T24" s="43">
        <f t="shared" si="0"/>
        <v>42</v>
      </c>
      <c r="U24" s="43">
        <v>5</v>
      </c>
      <c r="V24" s="48">
        <v>5</v>
      </c>
      <c r="W24" s="43">
        <v>29</v>
      </c>
      <c r="X24" s="48">
        <v>31</v>
      </c>
      <c r="Y24" s="48">
        <v>0</v>
      </c>
      <c r="Z24" s="48">
        <v>0</v>
      </c>
      <c r="AA24" s="48">
        <v>5</v>
      </c>
      <c r="AB24" s="48">
        <v>6</v>
      </c>
      <c r="AC24" s="48">
        <v>2</v>
      </c>
      <c r="AD24" s="48">
        <v>25</v>
      </c>
      <c r="AE24" s="48">
        <v>7</v>
      </c>
      <c r="AF24" s="50">
        <v>2750551</v>
      </c>
      <c r="AG24" s="50">
        <v>778368</v>
      </c>
      <c r="AH24" s="50">
        <v>513080</v>
      </c>
      <c r="AI24" s="50">
        <v>1459103</v>
      </c>
      <c r="AJ24" s="50">
        <v>568684</v>
      </c>
      <c r="AK24" s="50">
        <v>145734</v>
      </c>
    </row>
    <row r="25" spans="1:37" ht="16.5" customHeight="1">
      <c r="A25" s="42">
        <v>19</v>
      </c>
      <c r="B25" s="43" t="s">
        <v>43</v>
      </c>
      <c r="C25" s="44" t="s">
        <v>145</v>
      </c>
      <c r="D25" s="43" t="s">
        <v>65</v>
      </c>
      <c r="E25" s="45" t="s">
        <v>150</v>
      </c>
      <c r="F25" s="46" t="s">
        <v>151</v>
      </c>
      <c r="G25" s="43" t="s">
        <v>152</v>
      </c>
      <c r="H25" s="43" t="s">
        <v>153</v>
      </c>
      <c r="I25" s="47">
        <v>1981</v>
      </c>
      <c r="J25" s="48">
        <v>1736</v>
      </c>
      <c r="K25" s="48">
        <v>6946</v>
      </c>
      <c r="L25" s="48">
        <v>522</v>
      </c>
      <c r="M25" s="49">
        <v>294640</v>
      </c>
      <c r="N25" s="49">
        <v>18466</v>
      </c>
      <c r="O25" s="49">
        <v>674</v>
      </c>
      <c r="P25" s="49">
        <v>12817</v>
      </c>
      <c r="Q25" s="49">
        <v>311</v>
      </c>
      <c r="R25" s="49">
        <v>6</v>
      </c>
      <c r="S25" s="43">
        <f t="shared" si="0"/>
        <v>28</v>
      </c>
      <c r="T25" s="43">
        <f t="shared" si="0"/>
        <v>28</v>
      </c>
      <c r="U25" s="43">
        <v>3</v>
      </c>
      <c r="V25" s="48">
        <v>3</v>
      </c>
      <c r="W25" s="43">
        <v>19</v>
      </c>
      <c r="X25" s="48">
        <v>19</v>
      </c>
      <c r="Y25" s="48">
        <v>0</v>
      </c>
      <c r="Z25" s="48">
        <v>0</v>
      </c>
      <c r="AA25" s="48">
        <v>6</v>
      </c>
      <c r="AB25" s="48">
        <v>6</v>
      </c>
      <c r="AC25" s="48">
        <v>2</v>
      </c>
      <c r="AD25" s="48">
        <v>15</v>
      </c>
      <c r="AE25" s="48">
        <v>5</v>
      </c>
      <c r="AF25" s="50">
        <v>5601049</v>
      </c>
      <c r="AG25" s="50">
        <v>4328198</v>
      </c>
      <c r="AH25" s="50">
        <v>389540</v>
      </c>
      <c r="AI25" s="50">
        <v>883311</v>
      </c>
      <c r="AJ25" s="50">
        <v>312138</v>
      </c>
      <c r="AK25" s="50">
        <v>126935</v>
      </c>
    </row>
    <row r="26" spans="1:37" ht="16.5" customHeight="1">
      <c r="A26" s="42">
        <v>20</v>
      </c>
      <c r="B26" s="43" t="s">
        <v>43</v>
      </c>
      <c r="C26" s="44" t="s">
        <v>154</v>
      </c>
      <c r="D26" s="43" t="s">
        <v>65</v>
      </c>
      <c r="E26" s="45" t="s">
        <v>155</v>
      </c>
      <c r="F26" s="46" t="s">
        <v>156</v>
      </c>
      <c r="G26" s="43" t="s">
        <v>157</v>
      </c>
      <c r="H26" s="43" t="s">
        <v>158</v>
      </c>
      <c r="I26" s="47">
        <v>1979</v>
      </c>
      <c r="J26" s="48">
        <v>6611.5</v>
      </c>
      <c r="K26" s="48">
        <v>3796.63</v>
      </c>
      <c r="L26" s="48">
        <v>504</v>
      </c>
      <c r="M26" s="49">
        <v>291207</v>
      </c>
      <c r="N26" s="49">
        <v>12267</v>
      </c>
      <c r="O26" s="49">
        <v>293</v>
      </c>
      <c r="P26" s="49">
        <v>15479</v>
      </c>
      <c r="Q26" s="49">
        <v>558</v>
      </c>
      <c r="R26" s="49">
        <v>226</v>
      </c>
      <c r="S26" s="43">
        <f t="shared" si="0"/>
        <v>25</v>
      </c>
      <c r="T26" s="43">
        <f t="shared" si="0"/>
        <v>27</v>
      </c>
      <c r="U26" s="43">
        <v>4</v>
      </c>
      <c r="V26" s="48">
        <v>4</v>
      </c>
      <c r="W26" s="43">
        <v>18</v>
      </c>
      <c r="X26" s="48">
        <v>20</v>
      </c>
      <c r="Y26" s="48">
        <v>0</v>
      </c>
      <c r="Z26" s="48">
        <v>0</v>
      </c>
      <c r="AA26" s="48">
        <v>3</v>
      </c>
      <c r="AB26" s="48">
        <v>3</v>
      </c>
      <c r="AC26" s="48">
        <v>2</v>
      </c>
      <c r="AD26" s="48">
        <v>13</v>
      </c>
      <c r="AE26" s="48">
        <v>6</v>
      </c>
      <c r="AF26" s="50">
        <v>4388045</v>
      </c>
      <c r="AG26" s="50">
        <v>3513048</v>
      </c>
      <c r="AH26" s="50">
        <v>397580</v>
      </c>
      <c r="AI26" s="50">
        <v>477417</v>
      </c>
      <c r="AJ26" s="50">
        <v>215668</v>
      </c>
      <c r="AK26" s="50">
        <v>276214</v>
      </c>
    </row>
    <row r="27" spans="1:37" ht="16.5" customHeight="1">
      <c r="A27" s="42">
        <v>21</v>
      </c>
      <c r="B27" s="43" t="s">
        <v>43</v>
      </c>
      <c r="C27" s="44" t="s">
        <v>154</v>
      </c>
      <c r="D27" s="43" t="s">
        <v>65</v>
      </c>
      <c r="E27" s="45" t="s">
        <v>159</v>
      </c>
      <c r="F27" s="46" t="s">
        <v>160</v>
      </c>
      <c r="G27" s="43" t="s">
        <v>161</v>
      </c>
      <c r="H27" s="43" t="s">
        <v>162</v>
      </c>
      <c r="I27" s="47">
        <v>1977</v>
      </c>
      <c r="J27" s="48">
        <v>36470</v>
      </c>
      <c r="K27" s="48">
        <v>13282.09</v>
      </c>
      <c r="L27" s="48">
        <v>1073</v>
      </c>
      <c r="M27" s="49">
        <v>501769</v>
      </c>
      <c r="N27" s="49">
        <v>26073</v>
      </c>
      <c r="O27" s="49">
        <v>780</v>
      </c>
      <c r="P27" s="49">
        <v>16845</v>
      </c>
      <c r="Q27" s="49">
        <v>1328</v>
      </c>
      <c r="R27" s="49">
        <v>780</v>
      </c>
      <c r="S27" s="43">
        <f t="shared" si="0"/>
        <v>49</v>
      </c>
      <c r="T27" s="43">
        <f t="shared" si="0"/>
        <v>52</v>
      </c>
      <c r="U27" s="43">
        <v>6</v>
      </c>
      <c r="V27" s="48">
        <v>6</v>
      </c>
      <c r="W27" s="43">
        <v>34</v>
      </c>
      <c r="X27" s="48">
        <v>37</v>
      </c>
      <c r="Y27" s="48">
        <v>0</v>
      </c>
      <c r="Z27" s="48">
        <v>0</v>
      </c>
      <c r="AA27" s="48">
        <v>9</v>
      </c>
      <c r="AB27" s="48">
        <v>9</v>
      </c>
      <c r="AC27" s="48">
        <v>2</v>
      </c>
      <c r="AD27" s="48">
        <v>25</v>
      </c>
      <c r="AE27" s="48">
        <v>10</v>
      </c>
      <c r="AF27" s="50">
        <v>8659630</v>
      </c>
      <c r="AG27" s="50">
        <v>7005148</v>
      </c>
      <c r="AH27" s="50">
        <v>554160</v>
      </c>
      <c r="AI27" s="50">
        <v>1100322</v>
      </c>
      <c r="AJ27" s="50">
        <v>558272</v>
      </c>
      <c r="AK27" s="50">
        <v>203990</v>
      </c>
    </row>
    <row r="28" spans="1:37" ht="16.5" customHeight="1">
      <c r="A28" s="42">
        <v>22</v>
      </c>
      <c r="B28" s="43" t="s">
        <v>43</v>
      </c>
      <c r="C28" s="44" t="s">
        <v>154</v>
      </c>
      <c r="D28" s="43" t="s">
        <v>65</v>
      </c>
      <c r="E28" s="45" t="s">
        <v>163</v>
      </c>
      <c r="F28" s="46" t="s">
        <v>164</v>
      </c>
      <c r="G28" s="43" t="s">
        <v>165</v>
      </c>
      <c r="H28" s="43" t="s">
        <v>166</v>
      </c>
      <c r="I28" s="47">
        <v>1920</v>
      </c>
      <c r="J28" s="48">
        <v>2914.5</v>
      </c>
      <c r="K28" s="48">
        <v>3543.07</v>
      </c>
      <c r="L28" s="48">
        <v>380</v>
      </c>
      <c r="M28" s="49">
        <v>268601</v>
      </c>
      <c r="N28" s="49">
        <v>13652</v>
      </c>
      <c r="O28" s="49">
        <v>657</v>
      </c>
      <c r="P28" s="49">
        <v>11723</v>
      </c>
      <c r="Q28" s="49">
        <v>480</v>
      </c>
      <c r="R28" s="49">
        <v>52</v>
      </c>
      <c r="S28" s="43">
        <f t="shared" si="0"/>
        <v>22</v>
      </c>
      <c r="T28" s="43">
        <f t="shared" si="0"/>
        <v>22</v>
      </c>
      <c r="U28" s="43">
        <v>2</v>
      </c>
      <c r="V28" s="48">
        <v>2</v>
      </c>
      <c r="W28" s="43">
        <v>16</v>
      </c>
      <c r="X28" s="48">
        <v>16</v>
      </c>
      <c r="Y28" s="48">
        <v>0</v>
      </c>
      <c r="Z28" s="48">
        <v>0</v>
      </c>
      <c r="AA28" s="48">
        <v>4</v>
      </c>
      <c r="AB28" s="48">
        <v>4</v>
      </c>
      <c r="AC28" s="48">
        <v>2</v>
      </c>
      <c r="AD28" s="48">
        <v>11</v>
      </c>
      <c r="AE28" s="48">
        <v>8</v>
      </c>
      <c r="AF28" s="50">
        <v>4737954</v>
      </c>
      <c r="AG28" s="50">
        <v>3723424</v>
      </c>
      <c r="AH28" s="50">
        <v>375220</v>
      </c>
      <c r="AI28" s="50">
        <v>639310</v>
      </c>
      <c r="AJ28" s="50">
        <v>499076</v>
      </c>
      <c r="AK28" s="50">
        <v>103216</v>
      </c>
    </row>
    <row r="29" spans="1:37" ht="16.5" customHeight="1">
      <c r="A29" s="2482" t="s">
        <v>167</v>
      </c>
      <c r="B29" s="2483"/>
      <c r="C29" s="2484"/>
      <c r="D29" s="51"/>
      <c r="E29" s="52">
        <v>22</v>
      </c>
      <c r="F29" s="53"/>
      <c r="G29" s="53"/>
      <c r="H29" s="53"/>
      <c r="I29" s="51"/>
      <c r="J29" s="54"/>
      <c r="K29" s="54"/>
      <c r="L29" s="54"/>
      <c r="M29" s="54"/>
      <c r="N29" s="54"/>
      <c r="O29" s="54"/>
      <c r="P29" s="54"/>
      <c r="Q29" s="54"/>
      <c r="R29" s="54"/>
      <c r="S29" s="54"/>
      <c r="T29" s="54"/>
      <c r="U29" s="54"/>
      <c r="V29" s="54"/>
      <c r="W29" s="54"/>
      <c r="X29" s="54"/>
      <c r="Y29" s="54"/>
      <c r="Z29" s="54"/>
      <c r="AA29" s="54"/>
      <c r="AB29" s="54"/>
      <c r="AC29" s="54"/>
      <c r="AD29" s="54"/>
      <c r="AE29" s="54"/>
      <c r="AF29" s="55"/>
      <c r="AG29" s="54"/>
      <c r="AH29" s="54"/>
      <c r="AI29" s="54"/>
      <c r="AJ29" s="54"/>
      <c r="AK29" s="54"/>
    </row>
    <row r="30" spans="1:37" ht="16.5" customHeight="1">
      <c r="A30" s="42">
        <v>23</v>
      </c>
      <c r="B30" s="44" t="s">
        <v>43</v>
      </c>
      <c r="C30" s="44" t="s">
        <v>74</v>
      </c>
      <c r="D30" s="44" t="s">
        <v>168</v>
      </c>
      <c r="E30" s="56" t="s">
        <v>169</v>
      </c>
      <c r="F30" s="57" t="s">
        <v>170</v>
      </c>
      <c r="G30" s="44" t="s">
        <v>171</v>
      </c>
      <c r="H30" s="44" t="s">
        <v>172</v>
      </c>
      <c r="I30" s="47">
        <v>1996</v>
      </c>
      <c r="J30" s="31">
        <v>757</v>
      </c>
      <c r="K30" s="31">
        <v>2819</v>
      </c>
      <c r="L30" s="31">
        <v>346</v>
      </c>
      <c r="M30" s="58">
        <v>138297</v>
      </c>
      <c r="N30" s="58">
        <v>961</v>
      </c>
      <c r="O30" s="58">
        <v>12</v>
      </c>
      <c r="P30" s="58">
        <v>2198</v>
      </c>
      <c r="Q30" s="58">
        <v>0</v>
      </c>
      <c r="R30" s="58">
        <v>24</v>
      </c>
      <c r="S30" s="43">
        <f t="shared" ref="S30:T34" si="1">SUM(U30,W30,Y30,AA30)</f>
        <v>5</v>
      </c>
      <c r="T30" s="43">
        <f t="shared" si="1"/>
        <v>7</v>
      </c>
      <c r="U30" s="44">
        <v>0</v>
      </c>
      <c r="V30" s="31">
        <v>0</v>
      </c>
      <c r="W30" s="44">
        <v>3</v>
      </c>
      <c r="X30" s="31">
        <v>5</v>
      </c>
      <c r="Y30" s="31">
        <v>0</v>
      </c>
      <c r="Z30" s="31">
        <v>0</v>
      </c>
      <c r="AA30" s="31">
        <v>2</v>
      </c>
      <c r="AB30" s="31">
        <v>2</v>
      </c>
      <c r="AC30" s="31">
        <v>0</v>
      </c>
      <c r="AD30" s="31">
        <v>3</v>
      </c>
      <c r="AE30" s="31">
        <v>0</v>
      </c>
      <c r="AF30" s="50">
        <v>147313</v>
      </c>
      <c r="AG30" s="59">
        <v>111439</v>
      </c>
      <c r="AH30" s="59">
        <v>24553</v>
      </c>
      <c r="AI30" s="59">
        <v>11321</v>
      </c>
      <c r="AJ30" s="59">
        <v>21021</v>
      </c>
      <c r="AK30" s="59">
        <v>175534</v>
      </c>
    </row>
    <row r="31" spans="1:37" ht="16.5" customHeight="1">
      <c r="A31" s="42">
        <v>24</v>
      </c>
      <c r="B31" s="44" t="s">
        <v>43</v>
      </c>
      <c r="C31" s="44" t="s">
        <v>131</v>
      </c>
      <c r="D31" s="44" t="s">
        <v>168</v>
      </c>
      <c r="E31" s="56" t="s">
        <v>173</v>
      </c>
      <c r="F31" s="57" t="s">
        <v>174</v>
      </c>
      <c r="G31" s="44" t="s">
        <v>175</v>
      </c>
      <c r="H31" s="44" t="s">
        <v>176</v>
      </c>
      <c r="I31" s="47">
        <v>2016</v>
      </c>
      <c r="J31" s="31">
        <v>805.71</v>
      </c>
      <c r="K31" s="31">
        <v>805.71</v>
      </c>
      <c r="L31" s="31">
        <v>100</v>
      </c>
      <c r="M31" s="58">
        <v>29408</v>
      </c>
      <c r="N31" s="58">
        <v>0</v>
      </c>
      <c r="O31" s="58">
        <v>58</v>
      </c>
      <c r="P31" s="58">
        <v>3277</v>
      </c>
      <c r="Q31" s="58">
        <v>0</v>
      </c>
      <c r="R31" s="58">
        <v>58</v>
      </c>
      <c r="S31" s="43">
        <f t="shared" si="1"/>
        <v>4</v>
      </c>
      <c r="T31" s="43">
        <f t="shared" si="1"/>
        <v>4</v>
      </c>
      <c r="U31" s="44">
        <v>0</v>
      </c>
      <c r="V31" s="31">
        <v>0</v>
      </c>
      <c r="W31" s="44">
        <v>4</v>
      </c>
      <c r="X31" s="31">
        <v>4</v>
      </c>
      <c r="Y31" s="31">
        <v>0</v>
      </c>
      <c r="Z31" s="31">
        <v>0</v>
      </c>
      <c r="AA31" s="31">
        <v>0</v>
      </c>
      <c r="AB31" s="31">
        <v>0</v>
      </c>
      <c r="AC31" s="31">
        <v>1</v>
      </c>
      <c r="AD31" s="31">
        <v>3</v>
      </c>
      <c r="AE31" s="31">
        <v>1</v>
      </c>
      <c r="AF31" s="50">
        <v>201811</v>
      </c>
      <c r="AG31" s="59">
        <v>135099</v>
      </c>
      <c r="AH31" s="59">
        <v>31960</v>
      </c>
      <c r="AI31" s="59">
        <v>34752</v>
      </c>
      <c r="AJ31" s="59">
        <v>18966</v>
      </c>
      <c r="AK31" s="59">
        <v>43418</v>
      </c>
    </row>
    <row r="32" spans="1:37" ht="16.5" customHeight="1">
      <c r="A32" s="42">
        <v>25</v>
      </c>
      <c r="B32" s="44" t="s">
        <v>43</v>
      </c>
      <c r="C32" s="44" t="s">
        <v>131</v>
      </c>
      <c r="D32" s="44" t="s">
        <v>168</v>
      </c>
      <c r="E32" s="56" t="s">
        <v>177</v>
      </c>
      <c r="F32" s="57" t="s">
        <v>178</v>
      </c>
      <c r="G32" s="44" t="s">
        <v>179</v>
      </c>
      <c r="H32" s="44" t="s">
        <v>180</v>
      </c>
      <c r="I32" s="47">
        <v>2015</v>
      </c>
      <c r="J32" s="31">
        <v>3174</v>
      </c>
      <c r="K32" s="31">
        <v>278</v>
      </c>
      <c r="L32" s="31">
        <v>60</v>
      </c>
      <c r="M32" s="58">
        <v>16282</v>
      </c>
      <c r="N32" s="58">
        <v>0</v>
      </c>
      <c r="O32" s="58">
        <v>12</v>
      </c>
      <c r="P32" s="58">
        <v>1461</v>
      </c>
      <c r="Q32" s="58">
        <v>0</v>
      </c>
      <c r="R32" s="58">
        <v>24</v>
      </c>
      <c r="S32" s="43">
        <f t="shared" si="1"/>
        <v>2</v>
      </c>
      <c r="T32" s="43">
        <f t="shared" si="1"/>
        <v>2</v>
      </c>
      <c r="U32" s="44">
        <v>0</v>
      </c>
      <c r="V32" s="31">
        <v>0</v>
      </c>
      <c r="W32" s="44">
        <v>2</v>
      </c>
      <c r="X32" s="31">
        <v>2</v>
      </c>
      <c r="Y32" s="31">
        <v>0</v>
      </c>
      <c r="Z32" s="31">
        <v>0</v>
      </c>
      <c r="AA32" s="31">
        <v>0</v>
      </c>
      <c r="AB32" s="31">
        <v>0</v>
      </c>
      <c r="AC32" s="31">
        <v>0</v>
      </c>
      <c r="AD32" s="31">
        <v>2</v>
      </c>
      <c r="AE32" s="31">
        <v>0</v>
      </c>
      <c r="AF32" s="50">
        <v>70471</v>
      </c>
      <c r="AG32" s="59">
        <v>58772</v>
      </c>
      <c r="AH32" s="59">
        <v>4800</v>
      </c>
      <c r="AI32" s="59">
        <v>6899</v>
      </c>
      <c r="AJ32" s="59">
        <v>11098</v>
      </c>
      <c r="AK32" s="59">
        <v>17032</v>
      </c>
    </row>
    <row r="33" spans="1:37" ht="16.5" customHeight="1">
      <c r="A33" s="42">
        <v>26</v>
      </c>
      <c r="B33" s="44" t="s">
        <v>43</v>
      </c>
      <c r="C33" s="44" t="s">
        <v>154</v>
      </c>
      <c r="D33" s="44" t="s">
        <v>168</v>
      </c>
      <c r="E33" s="56" t="s">
        <v>181</v>
      </c>
      <c r="F33" s="57" t="s">
        <v>182</v>
      </c>
      <c r="G33" s="44" t="s">
        <v>183</v>
      </c>
      <c r="H33" s="44" t="s">
        <v>184</v>
      </c>
      <c r="I33" s="47">
        <v>2000</v>
      </c>
      <c r="J33" s="31">
        <v>1930.54</v>
      </c>
      <c r="K33" s="31">
        <v>7301.21</v>
      </c>
      <c r="L33" s="31">
        <v>137</v>
      </c>
      <c r="M33" s="58">
        <v>61577</v>
      </c>
      <c r="N33" s="58">
        <v>1304</v>
      </c>
      <c r="O33" s="58">
        <v>31</v>
      </c>
      <c r="P33" s="58">
        <v>1182</v>
      </c>
      <c r="Q33" s="58">
        <v>0</v>
      </c>
      <c r="R33" s="58">
        <v>729</v>
      </c>
      <c r="S33" s="43">
        <f t="shared" si="1"/>
        <v>18</v>
      </c>
      <c r="T33" s="43">
        <f t="shared" si="1"/>
        <v>18</v>
      </c>
      <c r="U33" s="44">
        <v>2</v>
      </c>
      <c r="V33" s="31">
        <v>2</v>
      </c>
      <c r="W33" s="44">
        <v>3</v>
      </c>
      <c r="X33" s="31">
        <v>3</v>
      </c>
      <c r="Y33" s="31">
        <v>1</v>
      </c>
      <c r="Z33" s="31">
        <v>1</v>
      </c>
      <c r="AA33" s="31">
        <v>12</v>
      </c>
      <c r="AB33" s="31">
        <v>12</v>
      </c>
      <c r="AC33" s="31">
        <v>0</v>
      </c>
      <c r="AD33" s="31">
        <v>3</v>
      </c>
      <c r="AE33" s="31">
        <v>0</v>
      </c>
      <c r="AF33" s="50">
        <v>1939799</v>
      </c>
      <c r="AG33" s="59">
        <v>640870</v>
      </c>
      <c r="AH33" s="59">
        <v>19500</v>
      </c>
      <c r="AI33" s="59">
        <v>1279429</v>
      </c>
      <c r="AJ33" s="59">
        <v>901</v>
      </c>
      <c r="AK33" s="59">
        <v>1550</v>
      </c>
    </row>
    <row r="34" spans="1:37" ht="16.5" customHeight="1">
      <c r="A34" s="42">
        <v>27</v>
      </c>
      <c r="B34" s="44" t="s">
        <v>43</v>
      </c>
      <c r="C34" s="44" t="s">
        <v>185</v>
      </c>
      <c r="D34" s="44" t="s">
        <v>168</v>
      </c>
      <c r="E34" s="56" t="s">
        <v>186</v>
      </c>
      <c r="F34" s="57" t="s">
        <v>187</v>
      </c>
      <c r="G34" s="44" t="s">
        <v>188</v>
      </c>
      <c r="H34" s="44" t="s">
        <v>189</v>
      </c>
      <c r="I34" s="47">
        <v>1964</v>
      </c>
      <c r="J34" s="31">
        <v>595</v>
      </c>
      <c r="K34" s="31">
        <v>595</v>
      </c>
      <c r="L34" s="31">
        <v>70</v>
      </c>
      <c r="M34" s="58">
        <v>10950</v>
      </c>
      <c r="N34" s="58">
        <v>105</v>
      </c>
      <c r="O34" s="58">
        <v>95</v>
      </c>
      <c r="P34" s="58">
        <v>0</v>
      </c>
      <c r="Q34" s="58">
        <v>0</v>
      </c>
      <c r="R34" s="58">
        <v>95</v>
      </c>
      <c r="S34" s="43">
        <f t="shared" si="1"/>
        <v>2</v>
      </c>
      <c r="T34" s="43">
        <f t="shared" si="1"/>
        <v>2</v>
      </c>
      <c r="U34" s="44">
        <v>0</v>
      </c>
      <c r="V34" s="31">
        <v>0</v>
      </c>
      <c r="W34" s="44">
        <v>2</v>
      </c>
      <c r="X34" s="31">
        <v>2</v>
      </c>
      <c r="Y34" s="31">
        <v>0</v>
      </c>
      <c r="Z34" s="31">
        <v>0</v>
      </c>
      <c r="AA34" s="31">
        <v>0</v>
      </c>
      <c r="AB34" s="31">
        <v>0</v>
      </c>
      <c r="AC34" s="31">
        <v>1</v>
      </c>
      <c r="AD34" s="31">
        <v>1</v>
      </c>
      <c r="AE34" s="31">
        <v>0</v>
      </c>
      <c r="AF34" s="50">
        <v>95100</v>
      </c>
      <c r="AG34" s="59">
        <v>83000</v>
      </c>
      <c r="AH34" s="59">
        <v>2100</v>
      </c>
      <c r="AI34" s="59">
        <v>10000</v>
      </c>
      <c r="AJ34" s="59">
        <v>571</v>
      </c>
      <c r="AK34" s="59">
        <v>78</v>
      </c>
    </row>
    <row r="35" spans="1:37" ht="16.5" customHeight="1">
      <c r="A35" s="2482" t="s">
        <v>190</v>
      </c>
      <c r="B35" s="2483"/>
      <c r="C35" s="2484"/>
      <c r="D35" s="51"/>
      <c r="E35" s="52">
        <v>5</v>
      </c>
      <c r="F35" s="53"/>
      <c r="G35" s="53"/>
      <c r="H35" s="53"/>
      <c r="I35" s="51"/>
      <c r="J35" s="54"/>
      <c r="K35" s="54"/>
      <c r="L35" s="54"/>
      <c r="M35" s="54"/>
      <c r="N35" s="54"/>
      <c r="O35" s="54"/>
      <c r="P35" s="54"/>
      <c r="Q35" s="54"/>
      <c r="R35" s="54"/>
      <c r="S35" s="54"/>
      <c r="T35" s="54"/>
      <c r="U35" s="54"/>
      <c r="V35" s="54"/>
      <c r="W35" s="54"/>
      <c r="X35" s="54"/>
      <c r="Y35" s="54"/>
      <c r="Z35" s="54"/>
      <c r="AA35" s="54"/>
      <c r="AB35" s="54"/>
      <c r="AC35" s="54"/>
      <c r="AD35" s="54"/>
      <c r="AE35" s="54"/>
      <c r="AF35" s="55"/>
      <c r="AG35" s="54"/>
      <c r="AH35" s="54"/>
      <c r="AI35" s="54"/>
      <c r="AJ35" s="54"/>
      <c r="AK35" s="54"/>
    </row>
    <row r="36" spans="1:37" ht="16.5" customHeight="1">
      <c r="A36" s="42">
        <v>28</v>
      </c>
      <c r="B36" s="44" t="s">
        <v>43</v>
      </c>
      <c r="C36" s="30" t="s">
        <v>64</v>
      </c>
      <c r="D36" s="44" t="s">
        <v>191</v>
      </c>
      <c r="E36" s="30" t="s">
        <v>192</v>
      </c>
      <c r="F36" s="57" t="s">
        <v>193</v>
      </c>
      <c r="G36" s="44" t="s">
        <v>194</v>
      </c>
      <c r="H36" s="44" t="s">
        <v>195</v>
      </c>
      <c r="I36" s="47">
        <v>2009</v>
      </c>
      <c r="J36" s="31">
        <v>1244.7</v>
      </c>
      <c r="K36" s="31">
        <v>368</v>
      </c>
      <c r="L36" s="31">
        <v>110</v>
      </c>
      <c r="M36" s="58">
        <v>39750</v>
      </c>
      <c r="N36" s="58">
        <v>5</v>
      </c>
      <c r="O36" s="58">
        <v>26</v>
      </c>
      <c r="P36" s="58">
        <v>2966</v>
      </c>
      <c r="Q36" s="58">
        <v>0</v>
      </c>
      <c r="R36" s="58">
        <v>19</v>
      </c>
      <c r="S36" s="43">
        <f t="shared" ref="S36:T67" si="2">SUM(U36,W36,Y36,AA36)</f>
        <v>4</v>
      </c>
      <c r="T36" s="43">
        <f t="shared" si="2"/>
        <v>4</v>
      </c>
      <c r="U36" s="44">
        <v>0</v>
      </c>
      <c r="V36" s="31">
        <v>0</v>
      </c>
      <c r="W36" s="44">
        <v>4</v>
      </c>
      <c r="X36" s="31">
        <v>4</v>
      </c>
      <c r="Y36" s="31">
        <v>0</v>
      </c>
      <c r="Z36" s="31">
        <v>0</v>
      </c>
      <c r="AA36" s="31">
        <v>0</v>
      </c>
      <c r="AB36" s="31">
        <v>0</v>
      </c>
      <c r="AC36" s="31">
        <v>1</v>
      </c>
      <c r="AD36" s="31">
        <v>4</v>
      </c>
      <c r="AE36" s="31">
        <v>2</v>
      </c>
      <c r="AF36" s="50">
        <v>390826</v>
      </c>
      <c r="AG36" s="59">
        <v>272395</v>
      </c>
      <c r="AH36" s="59">
        <v>36248</v>
      </c>
      <c r="AI36" s="59">
        <v>82183</v>
      </c>
      <c r="AJ36" s="59">
        <v>31035</v>
      </c>
      <c r="AK36" s="59">
        <v>36755</v>
      </c>
    </row>
    <row r="37" spans="1:37" ht="16.5" customHeight="1">
      <c r="A37" s="42">
        <v>29</v>
      </c>
      <c r="B37" s="44" t="s">
        <v>43</v>
      </c>
      <c r="C37" s="30" t="s">
        <v>64</v>
      </c>
      <c r="D37" s="44" t="s">
        <v>191</v>
      </c>
      <c r="E37" s="30" t="s">
        <v>196</v>
      </c>
      <c r="F37" s="57" t="s">
        <v>197</v>
      </c>
      <c r="G37" s="44" t="s">
        <v>198</v>
      </c>
      <c r="H37" s="44" t="s">
        <v>199</v>
      </c>
      <c r="I37" s="47">
        <v>2018</v>
      </c>
      <c r="J37" s="31">
        <v>4479.8</v>
      </c>
      <c r="K37" s="31">
        <v>1057</v>
      </c>
      <c r="L37" s="31">
        <v>185</v>
      </c>
      <c r="M37" s="58">
        <v>50234</v>
      </c>
      <c r="N37" s="58">
        <v>687</v>
      </c>
      <c r="O37" s="58">
        <v>90</v>
      </c>
      <c r="P37" s="58">
        <v>12623</v>
      </c>
      <c r="Q37" s="58">
        <v>286</v>
      </c>
      <c r="R37" s="58">
        <v>29</v>
      </c>
      <c r="S37" s="43">
        <f t="shared" si="2"/>
        <v>9</v>
      </c>
      <c r="T37" s="43">
        <f t="shared" si="2"/>
        <v>9</v>
      </c>
      <c r="U37" s="44">
        <v>0</v>
      </c>
      <c r="V37" s="31">
        <v>0</v>
      </c>
      <c r="W37" s="44">
        <v>9</v>
      </c>
      <c r="X37" s="31">
        <v>9</v>
      </c>
      <c r="Y37" s="31">
        <v>0</v>
      </c>
      <c r="Z37" s="31">
        <v>0</v>
      </c>
      <c r="AA37" s="31">
        <v>0</v>
      </c>
      <c r="AB37" s="31">
        <v>0</v>
      </c>
      <c r="AC37" s="31">
        <v>1</v>
      </c>
      <c r="AD37" s="31">
        <v>12</v>
      </c>
      <c r="AE37" s="31">
        <v>0</v>
      </c>
      <c r="AF37" s="50">
        <v>879130</v>
      </c>
      <c r="AG37" s="59">
        <v>559691</v>
      </c>
      <c r="AH37" s="59">
        <v>89456</v>
      </c>
      <c r="AI37" s="59">
        <v>229983</v>
      </c>
      <c r="AJ37" s="59">
        <v>107761</v>
      </c>
      <c r="AK37" s="59">
        <v>114444</v>
      </c>
    </row>
    <row r="38" spans="1:37" ht="16.5" customHeight="1">
      <c r="A38" s="42">
        <v>30</v>
      </c>
      <c r="B38" s="44" t="s">
        <v>43</v>
      </c>
      <c r="C38" s="30" t="s">
        <v>64</v>
      </c>
      <c r="D38" s="44" t="s">
        <v>191</v>
      </c>
      <c r="E38" s="30" t="s">
        <v>200</v>
      </c>
      <c r="F38" s="57" t="s">
        <v>201</v>
      </c>
      <c r="G38" s="44" t="s">
        <v>202</v>
      </c>
      <c r="H38" s="44" t="s">
        <v>203</v>
      </c>
      <c r="I38" s="47">
        <v>2020</v>
      </c>
      <c r="J38" s="31">
        <v>436</v>
      </c>
      <c r="K38" s="31">
        <v>436</v>
      </c>
      <c r="L38" s="31">
        <v>60</v>
      </c>
      <c r="M38" s="58">
        <v>33151</v>
      </c>
      <c r="N38" s="58">
        <v>0</v>
      </c>
      <c r="O38" s="58">
        <v>14</v>
      </c>
      <c r="P38" s="58">
        <v>4765</v>
      </c>
      <c r="Q38" s="58">
        <v>0</v>
      </c>
      <c r="R38" s="58">
        <v>3</v>
      </c>
      <c r="S38" s="43">
        <f t="shared" si="2"/>
        <v>6</v>
      </c>
      <c r="T38" s="43">
        <f t="shared" si="2"/>
        <v>6</v>
      </c>
      <c r="U38" s="44">
        <v>0</v>
      </c>
      <c r="V38" s="31">
        <v>0</v>
      </c>
      <c r="W38" s="44">
        <v>6</v>
      </c>
      <c r="X38" s="31">
        <v>6</v>
      </c>
      <c r="Y38" s="31">
        <v>0</v>
      </c>
      <c r="Z38" s="31">
        <v>0</v>
      </c>
      <c r="AA38" s="31">
        <v>0</v>
      </c>
      <c r="AB38" s="31">
        <v>0</v>
      </c>
      <c r="AC38" s="31">
        <v>1</v>
      </c>
      <c r="AD38" s="31">
        <v>9</v>
      </c>
      <c r="AE38" s="31">
        <v>0</v>
      </c>
      <c r="AF38" s="50">
        <v>550288</v>
      </c>
      <c r="AG38" s="59">
        <v>325051</v>
      </c>
      <c r="AH38" s="59">
        <v>47518</v>
      </c>
      <c r="AI38" s="59">
        <v>177719</v>
      </c>
      <c r="AJ38" s="59">
        <v>59896</v>
      </c>
      <c r="AK38" s="59">
        <v>97260</v>
      </c>
    </row>
    <row r="39" spans="1:37" ht="16.5" customHeight="1">
      <c r="A39" s="42">
        <v>31</v>
      </c>
      <c r="B39" s="44" t="s">
        <v>43</v>
      </c>
      <c r="C39" s="30" t="s">
        <v>64</v>
      </c>
      <c r="D39" s="44" t="s">
        <v>191</v>
      </c>
      <c r="E39" s="30" t="s">
        <v>204</v>
      </c>
      <c r="F39" s="57" t="s">
        <v>205</v>
      </c>
      <c r="G39" s="44" t="s">
        <v>206</v>
      </c>
      <c r="H39" s="44" t="s">
        <v>207</v>
      </c>
      <c r="I39" s="47">
        <v>1997</v>
      </c>
      <c r="J39" s="31">
        <v>1767</v>
      </c>
      <c r="K39" s="31">
        <v>450</v>
      </c>
      <c r="L39" s="31">
        <v>137</v>
      </c>
      <c r="M39" s="58">
        <v>48358</v>
      </c>
      <c r="N39" s="58">
        <v>155</v>
      </c>
      <c r="O39" s="58">
        <v>11</v>
      </c>
      <c r="P39" s="58">
        <v>3831</v>
      </c>
      <c r="Q39" s="58">
        <v>155</v>
      </c>
      <c r="R39" s="58">
        <v>0</v>
      </c>
      <c r="S39" s="43">
        <f t="shared" si="2"/>
        <v>5</v>
      </c>
      <c r="T39" s="43">
        <f t="shared" si="2"/>
        <v>5</v>
      </c>
      <c r="U39" s="44">
        <v>0</v>
      </c>
      <c r="V39" s="31">
        <v>0</v>
      </c>
      <c r="W39" s="44">
        <v>5</v>
      </c>
      <c r="X39" s="31">
        <v>5</v>
      </c>
      <c r="Y39" s="31">
        <v>0</v>
      </c>
      <c r="Z39" s="31">
        <v>0</v>
      </c>
      <c r="AA39" s="31">
        <v>0</v>
      </c>
      <c r="AB39" s="31">
        <v>0</v>
      </c>
      <c r="AC39" s="31">
        <v>1</v>
      </c>
      <c r="AD39" s="31">
        <v>4</v>
      </c>
      <c r="AE39" s="31">
        <v>3</v>
      </c>
      <c r="AF39" s="50">
        <v>478188</v>
      </c>
      <c r="AG39" s="59">
        <v>350223</v>
      </c>
      <c r="AH39" s="59">
        <v>50084</v>
      </c>
      <c r="AI39" s="59">
        <v>77881</v>
      </c>
      <c r="AJ39" s="59">
        <v>56653</v>
      </c>
      <c r="AK39" s="59">
        <v>27171</v>
      </c>
    </row>
    <row r="40" spans="1:37" ht="16.5" customHeight="1">
      <c r="A40" s="42">
        <v>32</v>
      </c>
      <c r="B40" s="44" t="s">
        <v>43</v>
      </c>
      <c r="C40" s="30" t="s">
        <v>64</v>
      </c>
      <c r="D40" s="44" t="s">
        <v>191</v>
      </c>
      <c r="E40" s="30" t="s">
        <v>208</v>
      </c>
      <c r="F40" s="57" t="s">
        <v>209</v>
      </c>
      <c r="G40" s="44" t="s">
        <v>210</v>
      </c>
      <c r="H40" s="44" t="s">
        <v>211</v>
      </c>
      <c r="I40" s="47">
        <v>1999</v>
      </c>
      <c r="J40" s="31">
        <v>6070.9</v>
      </c>
      <c r="K40" s="31">
        <v>570.09</v>
      </c>
      <c r="L40" s="31">
        <v>143</v>
      </c>
      <c r="M40" s="58">
        <v>58621</v>
      </c>
      <c r="N40" s="58">
        <v>166</v>
      </c>
      <c r="O40" s="58">
        <v>124</v>
      </c>
      <c r="P40" s="58">
        <v>4049</v>
      </c>
      <c r="Q40" s="58">
        <v>147</v>
      </c>
      <c r="R40" s="58">
        <v>11</v>
      </c>
      <c r="S40" s="43">
        <f t="shared" si="2"/>
        <v>7</v>
      </c>
      <c r="T40" s="43">
        <f t="shared" si="2"/>
        <v>7</v>
      </c>
      <c r="U40" s="44">
        <v>0</v>
      </c>
      <c r="V40" s="31">
        <v>0</v>
      </c>
      <c r="W40" s="44">
        <v>7</v>
      </c>
      <c r="X40" s="31">
        <v>7</v>
      </c>
      <c r="Y40" s="31">
        <v>0</v>
      </c>
      <c r="Z40" s="31">
        <v>0</v>
      </c>
      <c r="AA40" s="31">
        <v>0</v>
      </c>
      <c r="AB40" s="31">
        <v>0</v>
      </c>
      <c r="AC40" s="31">
        <v>1</v>
      </c>
      <c r="AD40" s="31">
        <v>6</v>
      </c>
      <c r="AE40" s="31">
        <v>0</v>
      </c>
      <c r="AF40" s="50">
        <v>582859</v>
      </c>
      <c r="AG40" s="59">
        <v>389138</v>
      </c>
      <c r="AH40" s="59">
        <v>51200</v>
      </c>
      <c r="AI40" s="59">
        <v>142521</v>
      </c>
      <c r="AJ40" s="59">
        <v>64463</v>
      </c>
      <c r="AK40" s="59">
        <v>79736</v>
      </c>
    </row>
    <row r="41" spans="1:37" ht="16.5" customHeight="1">
      <c r="A41" s="42">
        <v>33</v>
      </c>
      <c r="B41" s="44" t="s">
        <v>43</v>
      </c>
      <c r="C41" s="30" t="s">
        <v>64</v>
      </c>
      <c r="D41" s="44" t="s">
        <v>191</v>
      </c>
      <c r="E41" s="30" t="s">
        <v>212</v>
      </c>
      <c r="F41" s="57" t="s">
        <v>213</v>
      </c>
      <c r="G41" s="44" t="s">
        <v>214</v>
      </c>
      <c r="H41" s="44" t="s">
        <v>215</v>
      </c>
      <c r="I41" s="47">
        <v>2013</v>
      </c>
      <c r="J41" s="31">
        <v>2812</v>
      </c>
      <c r="K41" s="31">
        <v>2930</v>
      </c>
      <c r="L41" s="31">
        <v>555</v>
      </c>
      <c r="M41" s="58">
        <v>97721</v>
      </c>
      <c r="N41" s="58">
        <v>6755</v>
      </c>
      <c r="O41" s="58">
        <v>112</v>
      </c>
      <c r="P41" s="58">
        <v>8325</v>
      </c>
      <c r="Q41" s="58">
        <v>981</v>
      </c>
      <c r="R41" s="58">
        <v>13</v>
      </c>
      <c r="S41" s="43">
        <f t="shared" si="2"/>
        <v>12</v>
      </c>
      <c r="T41" s="43">
        <f t="shared" si="2"/>
        <v>14</v>
      </c>
      <c r="U41" s="44">
        <v>1</v>
      </c>
      <c r="V41" s="31">
        <v>1</v>
      </c>
      <c r="W41" s="44">
        <v>11</v>
      </c>
      <c r="X41" s="31">
        <v>13</v>
      </c>
      <c r="Y41" s="31">
        <v>0</v>
      </c>
      <c r="Z41" s="31">
        <v>0</v>
      </c>
      <c r="AA41" s="31">
        <v>0</v>
      </c>
      <c r="AB41" s="31">
        <v>0</v>
      </c>
      <c r="AC41" s="31">
        <v>0</v>
      </c>
      <c r="AD41" s="31">
        <v>18</v>
      </c>
      <c r="AE41" s="31">
        <v>3</v>
      </c>
      <c r="AF41" s="50">
        <v>1345303</v>
      </c>
      <c r="AG41" s="59">
        <v>572662</v>
      </c>
      <c r="AH41" s="59">
        <v>215938</v>
      </c>
      <c r="AI41" s="59">
        <v>556703</v>
      </c>
      <c r="AJ41" s="59">
        <v>179128</v>
      </c>
      <c r="AK41" s="59">
        <v>156489</v>
      </c>
    </row>
    <row r="42" spans="1:37" ht="16.5" customHeight="1">
      <c r="A42" s="42">
        <v>34</v>
      </c>
      <c r="B42" s="44" t="s">
        <v>43</v>
      </c>
      <c r="C42" s="30" t="s">
        <v>64</v>
      </c>
      <c r="D42" s="44" t="s">
        <v>191</v>
      </c>
      <c r="E42" s="30" t="s">
        <v>216</v>
      </c>
      <c r="F42" s="57" t="s">
        <v>217</v>
      </c>
      <c r="G42" s="44" t="s">
        <v>218</v>
      </c>
      <c r="H42" s="44" t="s">
        <v>219</v>
      </c>
      <c r="I42" s="47">
        <v>2017</v>
      </c>
      <c r="J42" s="31">
        <v>3704</v>
      </c>
      <c r="K42" s="31">
        <v>373</v>
      </c>
      <c r="L42" s="31">
        <v>68</v>
      </c>
      <c r="M42" s="58">
        <v>22077</v>
      </c>
      <c r="N42" s="58">
        <v>0</v>
      </c>
      <c r="O42" s="58">
        <v>9</v>
      </c>
      <c r="P42" s="58">
        <v>4417</v>
      </c>
      <c r="Q42" s="58">
        <v>0</v>
      </c>
      <c r="R42" s="58">
        <v>2</v>
      </c>
      <c r="S42" s="43">
        <f t="shared" si="2"/>
        <v>6</v>
      </c>
      <c r="T42" s="43">
        <f t="shared" si="2"/>
        <v>6</v>
      </c>
      <c r="U42" s="44">
        <v>0</v>
      </c>
      <c r="V42" s="31">
        <v>0</v>
      </c>
      <c r="W42" s="44">
        <v>6</v>
      </c>
      <c r="X42" s="31">
        <v>6</v>
      </c>
      <c r="Y42" s="31">
        <v>0</v>
      </c>
      <c r="Z42" s="31">
        <v>0</v>
      </c>
      <c r="AA42" s="31">
        <v>0</v>
      </c>
      <c r="AB42" s="31">
        <v>0</v>
      </c>
      <c r="AC42" s="31">
        <v>0</v>
      </c>
      <c r="AD42" s="31">
        <v>7</v>
      </c>
      <c r="AE42" s="31">
        <v>2</v>
      </c>
      <c r="AF42" s="50">
        <v>429795</v>
      </c>
      <c r="AG42" s="59">
        <v>311308</v>
      </c>
      <c r="AH42" s="59">
        <v>33000</v>
      </c>
      <c r="AI42" s="59">
        <v>85487</v>
      </c>
      <c r="AJ42" s="59">
        <v>84820</v>
      </c>
      <c r="AK42" s="59">
        <v>61665</v>
      </c>
    </row>
    <row r="43" spans="1:37" ht="16.5" customHeight="1">
      <c r="A43" s="42">
        <v>35</v>
      </c>
      <c r="B43" s="44" t="s">
        <v>43</v>
      </c>
      <c r="C43" s="30" t="s">
        <v>64</v>
      </c>
      <c r="D43" s="44" t="s">
        <v>191</v>
      </c>
      <c r="E43" s="30" t="s">
        <v>220</v>
      </c>
      <c r="F43" s="57" t="s">
        <v>221</v>
      </c>
      <c r="G43" s="44" t="s">
        <v>222</v>
      </c>
      <c r="H43" s="44" t="s">
        <v>223</v>
      </c>
      <c r="I43" s="47">
        <v>2007</v>
      </c>
      <c r="J43" s="31">
        <v>396</v>
      </c>
      <c r="K43" s="31">
        <v>396</v>
      </c>
      <c r="L43" s="31">
        <v>68</v>
      </c>
      <c r="M43" s="58">
        <v>36031</v>
      </c>
      <c r="N43" s="58">
        <v>1052</v>
      </c>
      <c r="O43" s="58">
        <v>18</v>
      </c>
      <c r="P43" s="58">
        <v>3228</v>
      </c>
      <c r="Q43" s="58">
        <v>150</v>
      </c>
      <c r="R43" s="58">
        <v>9</v>
      </c>
      <c r="S43" s="43">
        <f t="shared" si="2"/>
        <v>4</v>
      </c>
      <c r="T43" s="43">
        <f t="shared" si="2"/>
        <v>4</v>
      </c>
      <c r="U43" s="44">
        <v>0</v>
      </c>
      <c r="V43" s="31">
        <v>0</v>
      </c>
      <c r="W43" s="44">
        <v>4</v>
      </c>
      <c r="X43" s="31">
        <v>4</v>
      </c>
      <c r="Y43" s="31">
        <v>0</v>
      </c>
      <c r="Z43" s="31">
        <v>0</v>
      </c>
      <c r="AA43" s="31">
        <v>0</v>
      </c>
      <c r="AB43" s="31">
        <v>0</v>
      </c>
      <c r="AC43" s="31">
        <v>1</v>
      </c>
      <c r="AD43" s="31">
        <v>7</v>
      </c>
      <c r="AE43" s="31">
        <v>0</v>
      </c>
      <c r="AF43" s="50">
        <v>429203</v>
      </c>
      <c r="AG43" s="59">
        <v>325051</v>
      </c>
      <c r="AH43" s="59">
        <v>37205</v>
      </c>
      <c r="AI43" s="59">
        <v>66947</v>
      </c>
      <c r="AJ43" s="59">
        <v>45169</v>
      </c>
      <c r="AK43" s="59">
        <v>25181</v>
      </c>
    </row>
    <row r="44" spans="1:37" ht="16.5" customHeight="1">
      <c r="A44" s="42">
        <v>36</v>
      </c>
      <c r="B44" s="44" t="s">
        <v>43</v>
      </c>
      <c r="C44" s="30" t="s">
        <v>64</v>
      </c>
      <c r="D44" s="44" t="s">
        <v>191</v>
      </c>
      <c r="E44" s="30" t="s">
        <v>224</v>
      </c>
      <c r="F44" s="57" t="s">
        <v>225</v>
      </c>
      <c r="G44" s="44" t="s">
        <v>226</v>
      </c>
      <c r="H44" s="44" t="s">
        <v>227</v>
      </c>
      <c r="I44" s="47">
        <v>2004</v>
      </c>
      <c r="J44" s="31">
        <v>1088</v>
      </c>
      <c r="K44" s="31">
        <v>332</v>
      </c>
      <c r="L44" s="31">
        <v>70</v>
      </c>
      <c r="M44" s="58">
        <v>48549</v>
      </c>
      <c r="N44" s="58">
        <v>188</v>
      </c>
      <c r="O44" s="58">
        <v>16</v>
      </c>
      <c r="P44" s="58">
        <v>3316</v>
      </c>
      <c r="Q44" s="58">
        <v>188</v>
      </c>
      <c r="R44" s="58">
        <v>0</v>
      </c>
      <c r="S44" s="43">
        <f t="shared" si="2"/>
        <v>4</v>
      </c>
      <c r="T44" s="43">
        <f t="shared" si="2"/>
        <v>4</v>
      </c>
      <c r="U44" s="44">
        <v>0</v>
      </c>
      <c r="V44" s="31">
        <v>0</v>
      </c>
      <c r="W44" s="44">
        <v>4</v>
      </c>
      <c r="X44" s="31">
        <v>4</v>
      </c>
      <c r="Y44" s="31">
        <v>0</v>
      </c>
      <c r="Z44" s="31">
        <v>0</v>
      </c>
      <c r="AA44" s="31">
        <v>0</v>
      </c>
      <c r="AB44" s="31">
        <v>0</v>
      </c>
      <c r="AC44" s="31">
        <v>0</v>
      </c>
      <c r="AD44" s="31">
        <v>5</v>
      </c>
      <c r="AE44" s="31">
        <v>0</v>
      </c>
      <c r="AF44" s="50">
        <v>395587</v>
      </c>
      <c r="AG44" s="59">
        <v>272395</v>
      </c>
      <c r="AH44" s="59">
        <v>41517</v>
      </c>
      <c r="AI44" s="59">
        <v>81675</v>
      </c>
      <c r="AJ44" s="59">
        <v>106925</v>
      </c>
      <c r="AK44" s="59">
        <v>48795</v>
      </c>
    </row>
    <row r="45" spans="1:37" ht="16.5" customHeight="1">
      <c r="A45" s="42">
        <v>37</v>
      </c>
      <c r="B45" s="44" t="s">
        <v>43</v>
      </c>
      <c r="C45" s="30" t="s">
        <v>64</v>
      </c>
      <c r="D45" s="44" t="s">
        <v>191</v>
      </c>
      <c r="E45" s="30" t="s">
        <v>228</v>
      </c>
      <c r="F45" s="57" t="s">
        <v>229</v>
      </c>
      <c r="G45" s="44" t="s">
        <v>230</v>
      </c>
      <c r="H45" s="44" t="s">
        <v>231</v>
      </c>
      <c r="I45" s="47">
        <v>2004</v>
      </c>
      <c r="J45" s="31">
        <v>1154</v>
      </c>
      <c r="K45" s="31">
        <v>325</v>
      </c>
      <c r="L45" s="31">
        <v>106</v>
      </c>
      <c r="M45" s="58">
        <v>36751</v>
      </c>
      <c r="N45" s="58">
        <v>0</v>
      </c>
      <c r="O45" s="58">
        <v>12</v>
      </c>
      <c r="P45" s="58">
        <v>3194</v>
      </c>
      <c r="Q45" s="58">
        <v>0</v>
      </c>
      <c r="R45" s="58">
        <v>2</v>
      </c>
      <c r="S45" s="43">
        <f t="shared" si="2"/>
        <v>5</v>
      </c>
      <c r="T45" s="43">
        <f t="shared" si="2"/>
        <v>5</v>
      </c>
      <c r="U45" s="44">
        <v>0</v>
      </c>
      <c r="V45" s="31">
        <v>0</v>
      </c>
      <c r="W45" s="44">
        <v>5</v>
      </c>
      <c r="X45" s="31">
        <v>5</v>
      </c>
      <c r="Y45" s="31">
        <v>0</v>
      </c>
      <c r="Z45" s="31">
        <v>0</v>
      </c>
      <c r="AA45" s="31">
        <v>0</v>
      </c>
      <c r="AB45" s="31">
        <v>0</v>
      </c>
      <c r="AC45" s="31">
        <v>1</v>
      </c>
      <c r="AD45" s="31">
        <v>4</v>
      </c>
      <c r="AE45" s="31">
        <v>1</v>
      </c>
      <c r="AF45" s="50">
        <v>491132</v>
      </c>
      <c r="AG45" s="59">
        <v>350223</v>
      </c>
      <c r="AH45" s="59">
        <v>33800</v>
      </c>
      <c r="AI45" s="59">
        <v>107109</v>
      </c>
      <c r="AJ45" s="59">
        <v>82918</v>
      </c>
      <c r="AK45" s="59">
        <v>42491</v>
      </c>
    </row>
    <row r="46" spans="1:37" ht="16.5" customHeight="1">
      <c r="A46" s="42">
        <v>38</v>
      </c>
      <c r="B46" s="44" t="s">
        <v>43</v>
      </c>
      <c r="C46" s="30" t="s">
        <v>64</v>
      </c>
      <c r="D46" s="44" t="s">
        <v>191</v>
      </c>
      <c r="E46" s="30" t="s">
        <v>232</v>
      </c>
      <c r="F46" s="57" t="s">
        <v>233</v>
      </c>
      <c r="G46" s="44" t="s">
        <v>234</v>
      </c>
      <c r="H46" s="44" t="s">
        <v>235</v>
      </c>
      <c r="I46" s="47">
        <v>1999</v>
      </c>
      <c r="J46" s="31">
        <v>1178.9000000000001</v>
      </c>
      <c r="K46" s="31">
        <v>348</v>
      </c>
      <c r="L46" s="31">
        <v>72</v>
      </c>
      <c r="M46" s="58">
        <v>33327</v>
      </c>
      <c r="N46" s="58">
        <v>0</v>
      </c>
      <c r="O46" s="58">
        <v>56</v>
      </c>
      <c r="P46" s="58">
        <v>3607</v>
      </c>
      <c r="Q46" s="58">
        <v>0</v>
      </c>
      <c r="R46" s="58">
        <v>42</v>
      </c>
      <c r="S46" s="43">
        <f t="shared" si="2"/>
        <v>4</v>
      </c>
      <c r="T46" s="43">
        <f t="shared" si="2"/>
        <v>4</v>
      </c>
      <c r="U46" s="44">
        <v>0</v>
      </c>
      <c r="V46" s="31">
        <v>0</v>
      </c>
      <c r="W46" s="44">
        <v>4</v>
      </c>
      <c r="X46" s="31">
        <v>4</v>
      </c>
      <c r="Y46" s="31">
        <v>0</v>
      </c>
      <c r="Z46" s="31">
        <v>0</v>
      </c>
      <c r="AA46" s="31">
        <v>0</v>
      </c>
      <c r="AB46" s="31">
        <v>0</v>
      </c>
      <c r="AC46" s="31">
        <v>0</v>
      </c>
      <c r="AD46" s="31">
        <v>6</v>
      </c>
      <c r="AE46" s="31">
        <v>1</v>
      </c>
      <c r="AF46" s="50">
        <v>377798</v>
      </c>
      <c r="AG46" s="59">
        <v>247224</v>
      </c>
      <c r="AH46" s="59">
        <v>34204</v>
      </c>
      <c r="AI46" s="59">
        <v>96370</v>
      </c>
      <c r="AJ46" s="59">
        <v>57564</v>
      </c>
      <c r="AK46" s="59">
        <v>33845</v>
      </c>
    </row>
    <row r="47" spans="1:37" ht="16.5" customHeight="1">
      <c r="A47" s="42">
        <v>39</v>
      </c>
      <c r="B47" s="44" t="s">
        <v>43</v>
      </c>
      <c r="C47" s="30" t="s">
        <v>64</v>
      </c>
      <c r="D47" s="44" t="s">
        <v>191</v>
      </c>
      <c r="E47" s="30" t="s">
        <v>236</v>
      </c>
      <c r="F47" s="57" t="s">
        <v>237</v>
      </c>
      <c r="G47" s="44" t="s">
        <v>238</v>
      </c>
      <c r="H47" s="44" t="s">
        <v>239</v>
      </c>
      <c r="I47" s="47">
        <v>2006</v>
      </c>
      <c r="J47" s="31">
        <v>3260.7</v>
      </c>
      <c r="K47" s="31">
        <v>434</v>
      </c>
      <c r="L47" s="31">
        <v>147</v>
      </c>
      <c r="M47" s="58">
        <v>46192</v>
      </c>
      <c r="N47" s="58">
        <v>204</v>
      </c>
      <c r="O47" s="58">
        <v>34</v>
      </c>
      <c r="P47" s="58">
        <v>3560</v>
      </c>
      <c r="Q47" s="58">
        <v>203</v>
      </c>
      <c r="R47" s="58">
        <v>10</v>
      </c>
      <c r="S47" s="43">
        <f t="shared" si="2"/>
        <v>5</v>
      </c>
      <c r="T47" s="43">
        <f t="shared" si="2"/>
        <v>5</v>
      </c>
      <c r="U47" s="44">
        <v>0</v>
      </c>
      <c r="V47" s="31">
        <v>0</v>
      </c>
      <c r="W47" s="44">
        <v>5</v>
      </c>
      <c r="X47" s="31">
        <v>5</v>
      </c>
      <c r="Y47" s="31">
        <v>0</v>
      </c>
      <c r="Z47" s="31">
        <v>0</v>
      </c>
      <c r="AA47" s="31">
        <v>0</v>
      </c>
      <c r="AB47" s="31">
        <v>0</v>
      </c>
      <c r="AC47" s="31">
        <v>1</v>
      </c>
      <c r="AD47" s="31">
        <v>7</v>
      </c>
      <c r="AE47" s="31">
        <v>1</v>
      </c>
      <c r="AF47" s="50">
        <v>1389666</v>
      </c>
      <c r="AG47" s="59">
        <v>350223</v>
      </c>
      <c r="AH47" s="59">
        <v>36240</v>
      </c>
      <c r="AI47" s="59">
        <v>1003203</v>
      </c>
      <c r="AJ47" s="59">
        <v>171570</v>
      </c>
      <c r="AK47" s="59">
        <v>51612</v>
      </c>
    </row>
    <row r="48" spans="1:37" ht="16.5" customHeight="1">
      <c r="A48" s="42">
        <v>40</v>
      </c>
      <c r="B48" s="44" t="s">
        <v>43</v>
      </c>
      <c r="C48" s="30" t="s">
        <v>74</v>
      </c>
      <c r="D48" s="44" t="s">
        <v>191</v>
      </c>
      <c r="E48" s="30" t="s">
        <v>240</v>
      </c>
      <c r="F48" s="57" t="s">
        <v>241</v>
      </c>
      <c r="G48" s="44" t="s">
        <v>242</v>
      </c>
      <c r="H48" s="44" t="s">
        <v>243</v>
      </c>
      <c r="I48" s="47">
        <v>2009</v>
      </c>
      <c r="J48" s="31">
        <v>1252</v>
      </c>
      <c r="K48" s="31">
        <v>1207</v>
      </c>
      <c r="L48" s="31">
        <v>214</v>
      </c>
      <c r="M48" s="58">
        <v>91058</v>
      </c>
      <c r="N48" s="58">
        <v>3136</v>
      </c>
      <c r="O48" s="58">
        <v>43</v>
      </c>
      <c r="P48" s="58">
        <v>4529</v>
      </c>
      <c r="Q48" s="58">
        <v>0</v>
      </c>
      <c r="R48" s="58">
        <v>9</v>
      </c>
      <c r="S48" s="43">
        <f t="shared" si="2"/>
        <v>8.5</v>
      </c>
      <c r="T48" s="43">
        <f t="shared" si="2"/>
        <v>8.5</v>
      </c>
      <c r="U48" s="44">
        <v>0</v>
      </c>
      <c r="V48" s="31">
        <v>0</v>
      </c>
      <c r="W48" s="44">
        <v>6</v>
      </c>
      <c r="X48" s="31">
        <v>6</v>
      </c>
      <c r="Y48" s="31">
        <v>0</v>
      </c>
      <c r="Z48" s="31">
        <v>0</v>
      </c>
      <c r="AA48" s="31">
        <v>2.5</v>
      </c>
      <c r="AB48" s="31">
        <v>2.5</v>
      </c>
      <c r="AC48" s="31">
        <v>1</v>
      </c>
      <c r="AD48" s="31">
        <v>6</v>
      </c>
      <c r="AE48" s="31">
        <v>1</v>
      </c>
      <c r="AF48" s="50">
        <v>543214</v>
      </c>
      <c r="AG48" s="59">
        <v>291931</v>
      </c>
      <c r="AH48" s="59">
        <v>35328</v>
      </c>
      <c r="AI48" s="59">
        <v>215955</v>
      </c>
      <c r="AJ48" s="59">
        <v>145766</v>
      </c>
      <c r="AK48" s="59">
        <v>98852</v>
      </c>
    </row>
    <row r="49" spans="1:37" ht="16.5" customHeight="1">
      <c r="A49" s="42">
        <v>41</v>
      </c>
      <c r="B49" s="44" t="s">
        <v>43</v>
      </c>
      <c r="C49" s="30" t="s">
        <v>74</v>
      </c>
      <c r="D49" s="44" t="s">
        <v>191</v>
      </c>
      <c r="E49" s="30" t="s">
        <v>244</v>
      </c>
      <c r="F49" s="57" t="s">
        <v>245</v>
      </c>
      <c r="G49" s="44" t="s">
        <v>246</v>
      </c>
      <c r="H49" s="44" t="s">
        <v>247</v>
      </c>
      <c r="I49" s="47">
        <v>2020</v>
      </c>
      <c r="J49" s="31">
        <v>793</v>
      </c>
      <c r="K49" s="31">
        <v>996.98</v>
      </c>
      <c r="L49" s="31">
        <v>221</v>
      </c>
      <c r="M49" s="58">
        <v>15449</v>
      </c>
      <c r="N49" s="58">
        <v>0</v>
      </c>
      <c r="O49" s="58">
        <v>0</v>
      </c>
      <c r="P49" s="58">
        <v>15449</v>
      </c>
      <c r="Q49" s="58">
        <v>0</v>
      </c>
      <c r="R49" s="58">
        <v>0</v>
      </c>
      <c r="S49" s="43">
        <f t="shared" si="2"/>
        <v>6</v>
      </c>
      <c r="T49" s="43">
        <f t="shared" si="2"/>
        <v>6</v>
      </c>
      <c r="U49" s="44">
        <v>0</v>
      </c>
      <c r="V49" s="31">
        <v>0</v>
      </c>
      <c r="W49" s="44">
        <v>6</v>
      </c>
      <c r="X49" s="31">
        <v>6</v>
      </c>
      <c r="Y49" s="31">
        <v>0</v>
      </c>
      <c r="Z49" s="31">
        <v>0</v>
      </c>
      <c r="AA49" s="31">
        <v>0</v>
      </c>
      <c r="AB49" s="31">
        <v>0</v>
      </c>
      <c r="AC49" s="31">
        <v>1</v>
      </c>
      <c r="AD49" s="31">
        <v>4</v>
      </c>
      <c r="AE49" s="31">
        <v>1</v>
      </c>
      <c r="AF49" s="50">
        <v>468494</v>
      </c>
      <c r="AG49" s="59">
        <v>213414</v>
      </c>
      <c r="AH49" s="59">
        <v>70550</v>
      </c>
      <c r="AI49" s="59">
        <v>184530</v>
      </c>
      <c r="AJ49" s="59">
        <v>10715</v>
      </c>
      <c r="AK49" s="59">
        <v>13365</v>
      </c>
    </row>
    <row r="50" spans="1:37" ht="16.5" customHeight="1">
      <c r="A50" s="42">
        <v>42</v>
      </c>
      <c r="B50" s="44" t="s">
        <v>43</v>
      </c>
      <c r="C50" s="30" t="s">
        <v>74</v>
      </c>
      <c r="D50" s="44" t="s">
        <v>191</v>
      </c>
      <c r="E50" s="30" t="s">
        <v>248</v>
      </c>
      <c r="F50" s="57" t="s">
        <v>249</v>
      </c>
      <c r="G50" s="44" t="s">
        <v>250</v>
      </c>
      <c r="H50" s="44" t="s">
        <v>251</v>
      </c>
      <c r="I50" s="47">
        <v>2007</v>
      </c>
      <c r="J50" s="31">
        <v>402.8</v>
      </c>
      <c r="K50" s="31">
        <v>1414.86</v>
      </c>
      <c r="L50" s="31">
        <v>208</v>
      </c>
      <c r="M50" s="58">
        <v>78820</v>
      </c>
      <c r="N50" s="58">
        <v>96</v>
      </c>
      <c r="O50" s="58">
        <v>66</v>
      </c>
      <c r="P50" s="58">
        <v>5696</v>
      </c>
      <c r="Q50" s="58">
        <v>0</v>
      </c>
      <c r="R50" s="58">
        <v>66</v>
      </c>
      <c r="S50" s="43">
        <f t="shared" si="2"/>
        <v>10</v>
      </c>
      <c r="T50" s="43">
        <f t="shared" si="2"/>
        <v>10</v>
      </c>
      <c r="U50" s="44">
        <v>0</v>
      </c>
      <c r="V50" s="31">
        <v>0</v>
      </c>
      <c r="W50" s="44">
        <v>9</v>
      </c>
      <c r="X50" s="31">
        <v>9</v>
      </c>
      <c r="Y50" s="31">
        <v>0</v>
      </c>
      <c r="Z50" s="31">
        <v>0</v>
      </c>
      <c r="AA50" s="31">
        <v>1</v>
      </c>
      <c r="AB50" s="31">
        <v>1</v>
      </c>
      <c r="AC50" s="31">
        <v>0</v>
      </c>
      <c r="AD50" s="31">
        <v>9</v>
      </c>
      <c r="AE50" s="31">
        <v>0</v>
      </c>
      <c r="AF50" s="50">
        <v>574767</v>
      </c>
      <c r="AG50" s="59">
        <v>302215</v>
      </c>
      <c r="AH50" s="59">
        <v>30828</v>
      </c>
      <c r="AI50" s="59">
        <v>241724</v>
      </c>
      <c r="AJ50" s="59">
        <v>103770</v>
      </c>
      <c r="AK50" s="59">
        <v>57772</v>
      </c>
    </row>
    <row r="51" spans="1:37" ht="16.5" customHeight="1">
      <c r="A51" s="42">
        <v>43</v>
      </c>
      <c r="B51" s="44" t="s">
        <v>43</v>
      </c>
      <c r="C51" s="30" t="s">
        <v>74</v>
      </c>
      <c r="D51" s="44" t="s">
        <v>191</v>
      </c>
      <c r="E51" s="30" t="s">
        <v>252</v>
      </c>
      <c r="F51" s="57" t="s">
        <v>253</v>
      </c>
      <c r="G51" s="44" t="s">
        <v>254</v>
      </c>
      <c r="H51" s="44" t="s">
        <v>255</v>
      </c>
      <c r="I51" s="47">
        <v>2010</v>
      </c>
      <c r="J51" s="31">
        <v>642</v>
      </c>
      <c r="K51" s="31">
        <v>1759.05</v>
      </c>
      <c r="L51" s="31">
        <v>391</v>
      </c>
      <c r="M51" s="58">
        <v>90198</v>
      </c>
      <c r="N51" s="58">
        <v>2575</v>
      </c>
      <c r="O51" s="58">
        <v>47</v>
      </c>
      <c r="P51" s="58">
        <v>5393</v>
      </c>
      <c r="Q51" s="58">
        <v>0</v>
      </c>
      <c r="R51" s="58">
        <v>24</v>
      </c>
      <c r="S51" s="43">
        <f t="shared" si="2"/>
        <v>9.5</v>
      </c>
      <c r="T51" s="43">
        <f t="shared" si="2"/>
        <v>9.5</v>
      </c>
      <c r="U51" s="44">
        <v>0</v>
      </c>
      <c r="V51" s="31">
        <v>0</v>
      </c>
      <c r="W51" s="44">
        <v>6</v>
      </c>
      <c r="X51" s="31">
        <v>6</v>
      </c>
      <c r="Y51" s="31">
        <v>0</v>
      </c>
      <c r="Z51" s="31">
        <v>0</v>
      </c>
      <c r="AA51" s="31">
        <v>3.5</v>
      </c>
      <c r="AB51" s="31">
        <v>3.5</v>
      </c>
      <c r="AC51" s="31">
        <v>1</v>
      </c>
      <c r="AD51" s="31">
        <v>8</v>
      </c>
      <c r="AE51" s="31">
        <v>2</v>
      </c>
      <c r="AF51" s="50">
        <v>695392</v>
      </c>
      <c r="AG51" s="59">
        <v>395766</v>
      </c>
      <c r="AH51" s="59">
        <v>29676</v>
      </c>
      <c r="AI51" s="59">
        <v>269950</v>
      </c>
      <c r="AJ51" s="59">
        <v>223795</v>
      </c>
      <c r="AK51" s="59">
        <v>123779</v>
      </c>
    </row>
    <row r="52" spans="1:37" ht="16.5" customHeight="1">
      <c r="A52" s="42">
        <v>44</v>
      </c>
      <c r="B52" s="44" t="s">
        <v>43</v>
      </c>
      <c r="C52" s="30" t="s">
        <v>74</v>
      </c>
      <c r="D52" s="44" t="s">
        <v>191</v>
      </c>
      <c r="E52" s="30" t="s">
        <v>256</v>
      </c>
      <c r="F52" s="57" t="s">
        <v>257</v>
      </c>
      <c r="G52" s="44" t="s">
        <v>258</v>
      </c>
      <c r="H52" s="44" t="s">
        <v>247</v>
      </c>
      <c r="I52" s="47">
        <v>2017</v>
      </c>
      <c r="J52" s="31">
        <v>2537.81</v>
      </c>
      <c r="K52" s="31">
        <v>929.3</v>
      </c>
      <c r="L52" s="31">
        <v>138</v>
      </c>
      <c r="M52" s="58">
        <v>43395</v>
      </c>
      <c r="N52" s="58">
        <v>0</v>
      </c>
      <c r="O52" s="58">
        <v>21</v>
      </c>
      <c r="P52" s="58">
        <v>6836</v>
      </c>
      <c r="Q52" s="58">
        <v>0</v>
      </c>
      <c r="R52" s="58">
        <v>0</v>
      </c>
      <c r="S52" s="43">
        <f t="shared" si="2"/>
        <v>8</v>
      </c>
      <c r="T52" s="43">
        <f t="shared" si="2"/>
        <v>8</v>
      </c>
      <c r="U52" s="44">
        <v>1</v>
      </c>
      <c r="V52" s="31">
        <v>1</v>
      </c>
      <c r="W52" s="44">
        <v>6</v>
      </c>
      <c r="X52" s="31">
        <v>6</v>
      </c>
      <c r="Y52" s="31">
        <v>0</v>
      </c>
      <c r="Z52" s="31">
        <v>0</v>
      </c>
      <c r="AA52" s="31">
        <v>1</v>
      </c>
      <c r="AB52" s="31">
        <v>1</v>
      </c>
      <c r="AC52" s="31">
        <v>1</v>
      </c>
      <c r="AD52" s="31">
        <v>5</v>
      </c>
      <c r="AE52" s="31">
        <v>0</v>
      </c>
      <c r="AF52" s="50">
        <v>528994</v>
      </c>
      <c r="AG52" s="59">
        <v>272517</v>
      </c>
      <c r="AH52" s="59">
        <v>63550</v>
      </c>
      <c r="AI52" s="59">
        <v>192927</v>
      </c>
      <c r="AJ52" s="59">
        <v>229401</v>
      </c>
      <c r="AK52" s="59">
        <v>83489</v>
      </c>
    </row>
    <row r="53" spans="1:37" ht="16.5" customHeight="1">
      <c r="A53" s="42">
        <v>45</v>
      </c>
      <c r="B53" s="44" t="s">
        <v>43</v>
      </c>
      <c r="C53" s="30" t="s">
        <v>74</v>
      </c>
      <c r="D53" s="44" t="s">
        <v>191</v>
      </c>
      <c r="E53" s="30" t="s">
        <v>259</v>
      </c>
      <c r="F53" s="57" t="s">
        <v>260</v>
      </c>
      <c r="G53" s="44" t="s">
        <v>261</v>
      </c>
      <c r="H53" s="44" t="s">
        <v>262</v>
      </c>
      <c r="I53" s="47">
        <v>2008</v>
      </c>
      <c r="J53" s="31">
        <v>987</v>
      </c>
      <c r="K53" s="31">
        <v>1766.93</v>
      </c>
      <c r="L53" s="31">
        <v>214</v>
      </c>
      <c r="M53" s="58">
        <v>85652</v>
      </c>
      <c r="N53" s="58">
        <v>3133</v>
      </c>
      <c r="O53" s="58">
        <v>88</v>
      </c>
      <c r="P53" s="58">
        <v>5571</v>
      </c>
      <c r="Q53" s="58">
        <v>0</v>
      </c>
      <c r="R53" s="58">
        <v>41</v>
      </c>
      <c r="S53" s="43">
        <f t="shared" si="2"/>
        <v>7</v>
      </c>
      <c r="T53" s="43">
        <f t="shared" si="2"/>
        <v>7</v>
      </c>
      <c r="U53" s="44">
        <v>1</v>
      </c>
      <c r="V53" s="31">
        <v>1</v>
      </c>
      <c r="W53" s="44">
        <v>6</v>
      </c>
      <c r="X53" s="31">
        <v>6</v>
      </c>
      <c r="Y53" s="31">
        <v>0</v>
      </c>
      <c r="Z53" s="31">
        <v>0</v>
      </c>
      <c r="AA53" s="31">
        <v>0</v>
      </c>
      <c r="AB53" s="31">
        <v>0</v>
      </c>
      <c r="AC53" s="31">
        <v>1</v>
      </c>
      <c r="AD53" s="31">
        <v>10</v>
      </c>
      <c r="AE53" s="31">
        <v>0</v>
      </c>
      <c r="AF53" s="50">
        <v>830834</v>
      </c>
      <c r="AG53" s="59">
        <v>445098</v>
      </c>
      <c r="AH53" s="59">
        <v>67026</v>
      </c>
      <c r="AI53" s="59">
        <v>318710</v>
      </c>
      <c r="AJ53" s="59">
        <v>125163</v>
      </c>
      <c r="AK53" s="59">
        <v>86576</v>
      </c>
    </row>
    <row r="54" spans="1:37" ht="16.5" customHeight="1">
      <c r="A54" s="42">
        <v>46</v>
      </c>
      <c r="B54" s="44" t="s">
        <v>43</v>
      </c>
      <c r="C54" s="30" t="s">
        <v>263</v>
      </c>
      <c r="D54" s="44" t="s">
        <v>191</v>
      </c>
      <c r="E54" s="30" t="s">
        <v>264</v>
      </c>
      <c r="F54" s="57" t="s">
        <v>265</v>
      </c>
      <c r="G54" s="44" t="s">
        <v>266</v>
      </c>
      <c r="H54" s="44" t="s">
        <v>267</v>
      </c>
      <c r="I54" s="47">
        <v>2001</v>
      </c>
      <c r="J54" s="31">
        <v>8002</v>
      </c>
      <c r="K54" s="31">
        <v>5574.45</v>
      </c>
      <c r="L54" s="31">
        <v>470</v>
      </c>
      <c r="M54" s="58">
        <v>209139</v>
      </c>
      <c r="N54" s="58">
        <v>9019</v>
      </c>
      <c r="O54" s="58">
        <v>70</v>
      </c>
      <c r="P54" s="58">
        <v>17771</v>
      </c>
      <c r="Q54" s="58">
        <v>46</v>
      </c>
      <c r="R54" s="58">
        <v>10</v>
      </c>
      <c r="S54" s="43">
        <f t="shared" si="2"/>
        <v>18</v>
      </c>
      <c r="T54" s="43">
        <f t="shared" si="2"/>
        <v>18</v>
      </c>
      <c r="U54" s="44">
        <v>7</v>
      </c>
      <c r="V54" s="31">
        <v>7</v>
      </c>
      <c r="W54" s="44">
        <v>7</v>
      </c>
      <c r="X54" s="31">
        <v>7</v>
      </c>
      <c r="Y54" s="31">
        <v>1</v>
      </c>
      <c r="Z54" s="31">
        <v>1</v>
      </c>
      <c r="AA54" s="31">
        <v>3</v>
      </c>
      <c r="AB54" s="31">
        <v>3</v>
      </c>
      <c r="AC54" s="31">
        <v>0</v>
      </c>
      <c r="AD54" s="31">
        <v>11</v>
      </c>
      <c r="AE54" s="31">
        <v>4</v>
      </c>
      <c r="AF54" s="50">
        <v>2641531</v>
      </c>
      <c r="AG54" s="59">
        <v>1762913</v>
      </c>
      <c r="AH54" s="59">
        <v>117564</v>
      </c>
      <c r="AI54" s="59">
        <v>761054</v>
      </c>
      <c r="AJ54" s="59">
        <v>36285</v>
      </c>
      <c r="AK54" s="59">
        <v>118297</v>
      </c>
    </row>
    <row r="55" spans="1:37" ht="16.5" customHeight="1">
      <c r="A55" s="42">
        <v>47</v>
      </c>
      <c r="B55" s="44" t="s">
        <v>43</v>
      </c>
      <c r="C55" s="30" t="s">
        <v>263</v>
      </c>
      <c r="D55" s="44" t="s">
        <v>191</v>
      </c>
      <c r="E55" s="30" t="s">
        <v>268</v>
      </c>
      <c r="F55" s="57" t="s">
        <v>269</v>
      </c>
      <c r="G55" s="44" t="s">
        <v>270</v>
      </c>
      <c r="H55" s="44" t="s">
        <v>271</v>
      </c>
      <c r="I55" s="47">
        <v>2001</v>
      </c>
      <c r="J55" s="31">
        <v>692</v>
      </c>
      <c r="K55" s="31">
        <v>1777.39</v>
      </c>
      <c r="L55" s="31">
        <v>210</v>
      </c>
      <c r="M55" s="58">
        <v>45706</v>
      </c>
      <c r="N55" s="58">
        <v>128</v>
      </c>
      <c r="O55" s="58">
        <v>42</v>
      </c>
      <c r="P55" s="58">
        <v>3341</v>
      </c>
      <c r="Q55" s="58">
        <v>27</v>
      </c>
      <c r="R55" s="58">
        <v>9</v>
      </c>
      <c r="S55" s="43">
        <f t="shared" si="2"/>
        <v>2</v>
      </c>
      <c r="T55" s="43">
        <f t="shared" si="2"/>
        <v>5</v>
      </c>
      <c r="U55" s="44">
        <v>0</v>
      </c>
      <c r="V55" s="31">
        <v>3</v>
      </c>
      <c r="W55" s="44">
        <v>1</v>
      </c>
      <c r="X55" s="31">
        <v>1</v>
      </c>
      <c r="Y55" s="31">
        <v>0</v>
      </c>
      <c r="Z55" s="31">
        <v>0</v>
      </c>
      <c r="AA55" s="31">
        <v>1</v>
      </c>
      <c r="AB55" s="31">
        <v>1</v>
      </c>
      <c r="AC55" s="31">
        <v>0</v>
      </c>
      <c r="AD55" s="31">
        <v>1</v>
      </c>
      <c r="AE55" s="31">
        <v>0</v>
      </c>
      <c r="AF55" s="50">
        <v>435681</v>
      </c>
      <c r="AG55" s="59">
        <v>305055</v>
      </c>
      <c r="AH55" s="59">
        <v>22120</v>
      </c>
      <c r="AI55" s="59">
        <v>108506</v>
      </c>
      <c r="AJ55" s="59">
        <v>10384</v>
      </c>
      <c r="AK55" s="59">
        <v>11001</v>
      </c>
    </row>
    <row r="56" spans="1:37" ht="16.5" customHeight="1">
      <c r="A56" s="42">
        <v>48</v>
      </c>
      <c r="B56" s="44" t="s">
        <v>43</v>
      </c>
      <c r="C56" s="30" t="s">
        <v>263</v>
      </c>
      <c r="D56" s="44" t="s">
        <v>191</v>
      </c>
      <c r="E56" s="30" t="s">
        <v>272</v>
      </c>
      <c r="F56" s="57" t="s">
        <v>273</v>
      </c>
      <c r="G56" s="44" t="s">
        <v>274</v>
      </c>
      <c r="H56" s="44" t="s">
        <v>275</v>
      </c>
      <c r="I56" s="47">
        <v>2013</v>
      </c>
      <c r="J56" s="31">
        <v>6387.66</v>
      </c>
      <c r="K56" s="31">
        <v>751.36</v>
      </c>
      <c r="L56" s="31">
        <v>197</v>
      </c>
      <c r="M56" s="58">
        <v>40866</v>
      </c>
      <c r="N56" s="58">
        <v>0</v>
      </c>
      <c r="O56" s="58">
        <v>38</v>
      </c>
      <c r="P56" s="58">
        <v>2510</v>
      </c>
      <c r="Q56" s="58">
        <v>0</v>
      </c>
      <c r="R56" s="58">
        <v>0</v>
      </c>
      <c r="S56" s="43">
        <f t="shared" si="2"/>
        <v>3</v>
      </c>
      <c r="T56" s="43">
        <f t="shared" si="2"/>
        <v>3</v>
      </c>
      <c r="U56" s="44">
        <v>2</v>
      </c>
      <c r="V56" s="31">
        <v>2</v>
      </c>
      <c r="W56" s="44">
        <v>1</v>
      </c>
      <c r="X56" s="31">
        <v>1</v>
      </c>
      <c r="Y56" s="31">
        <v>0</v>
      </c>
      <c r="Z56" s="31">
        <v>0</v>
      </c>
      <c r="AA56" s="31">
        <v>0</v>
      </c>
      <c r="AB56" s="31">
        <v>0</v>
      </c>
      <c r="AC56" s="31">
        <v>0</v>
      </c>
      <c r="AD56" s="31">
        <v>1</v>
      </c>
      <c r="AE56" s="31">
        <v>0</v>
      </c>
      <c r="AF56" s="50">
        <v>260791</v>
      </c>
      <c r="AG56" s="59">
        <v>192571</v>
      </c>
      <c r="AH56" s="59">
        <v>34521</v>
      </c>
      <c r="AI56" s="59">
        <v>33699</v>
      </c>
      <c r="AJ56" s="59">
        <v>19740</v>
      </c>
      <c r="AK56" s="59">
        <v>19626</v>
      </c>
    </row>
    <row r="57" spans="1:37" ht="16.5" customHeight="1">
      <c r="A57" s="42">
        <v>49</v>
      </c>
      <c r="B57" s="44" t="s">
        <v>43</v>
      </c>
      <c r="C57" s="30" t="s">
        <v>263</v>
      </c>
      <c r="D57" s="44" t="s">
        <v>191</v>
      </c>
      <c r="E57" s="30" t="s">
        <v>276</v>
      </c>
      <c r="F57" s="57" t="s">
        <v>277</v>
      </c>
      <c r="G57" s="44" t="s">
        <v>278</v>
      </c>
      <c r="H57" s="44" t="s">
        <v>279</v>
      </c>
      <c r="I57" s="47">
        <v>2017</v>
      </c>
      <c r="J57" s="31">
        <v>1500</v>
      </c>
      <c r="K57" s="31">
        <v>995.69</v>
      </c>
      <c r="L57" s="31">
        <v>182</v>
      </c>
      <c r="M57" s="58">
        <v>24473</v>
      </c>
      <c r="N57" s="58">
        <v>629</v>
      </c>
      <c r="O57" s="58">
        <v>5</v>
      </c>
      <c r="P57" s="58">
        <v>2414</v>
      </c>
      <c r="Q57" s="58">
        <v>98</v>
      </c>
      <c r="R57" s="58">
        <v>0</v>
      </c>
      <c r="S57" s="43">
        <f t="shared" si="2"/>
        <v>3</v>
      </c>
      <c r="T57" s="43">
        <f t="shared" si="2"/>
        <v>6</v>
      </c>
      <c r="U57" s="44">
        <v>2</v>
      </c>
      <c r="V57" s="31">
        <v>4</v>
      </c>
      <c r="W57" s="44">
        <v>1</v>
      </c>
      <c r="X57" s="31">
        <v>2</v>
      </c>
      <c r="Y57" s="31">
        <v>0</v>
      </c>
      <c r="Z57" s="31">
        <v>0</v>
      </c>
      <c r="AA57" s="31">
        <v>0</v>
      </c>
      <c r="AB57" s="31">
        <v>0</v>
      </c>
      <c r="AC57" s="31">
        <v>0</v>
      </c>
      <c r="AD57" s="31">
        <v>1</v>
      </c>
      <c r="AE57" s="31">
        <v>1</v>
      </c>
      <c r="AF57" s="50">
        <v>281234</v>
      </c>
      <c r="AG57" s="59">
        <v>186784</v>
      </c>
      <c r="AH57" s="59">
        <v>12100</v>
      </c>
      <c r="AI57" s="59">
        <v>82350</v>
      </c>
      <c r="AJ57" s="59">
        <v>27425</v>
      </c>
      <c r="AK57" s="59">
        <v>62023</v>
      </c>
    </row>
    <row r="58" spans="1:37" ht="16.5" customHeight="1">
      <c r="A58" s="42">
        <v>50</v>
      </c>
      <c r="B58" s="44" t="s">
        <v>43</v>
      </c>
      <c r="C58" s="30" t="s">
        <v>263</v>
      </c>
      <c r="D58" s="44" t="s">
        <v>191</v>
      </c>
      <c r="E58" s="30" t="s">
        <v>280</v>
      </c>
      <c r="F58" s="57" t="s">
        <v>281</v>
      </c>
      <c r="G58" s="44" t="s">
        <v>282</v>
      </c>
      <c r="H58" s="44" t="s">
        <v>283</v>
      </c>
      <c r="I58" s="47">
        <v>2005</v>
      </c>
      <c r="J58" s="31">
        <v>1019.4</v>
      </c>
      <c r="K58" s="31">
        <v>944</v>
      </c>
      <c r="L58" s="31">
        <v>214</v>
      </c>
      <c r="M58" s="58">
        <v>52603</v>
      </c>
      <c r="N58" s="58">
        <v>2396</v>
      </c>
      <c r="O58" s="58">
        <v>48</v>
      </c>
      <c r="P58" s="58">
        <v>2573</v>
      </c>
      <c r="Q58" s="58">
        <v>22</v>
      </c>
      <c r="R58" s="58">
        <v>48</v>
      </c>
      <c r="S58" s="43">
        <f t="shared" si="2"/>
        <v>7</v>
      </c>
      <c r="T58" s="43">
        <f t="shared" si="2"/>
        <v>7</v>
      </c>
      <c r="U58" s="44">
        <v>4</v>
      </c>
      <c r="V58" s="31">
        <v>4</v>
      </c>
      <c r="W58" s="44">
        <v>1</v>
      </c>
      <c r="X58" s="31">
        <v>1</v>
      </c>
      <c r="Y58" s="31">
        <v>0</v>
      </c>
      <c r="Z58" s="31">
        <v>0</v>
      </c>
      <c r="AA58" s="31">
        <v>2</v>
      </c>
      <c r="AB58" s="31">
        <v>2</v>
      </c>
      <c r="AC58" s="31">
        <v>0</v>
      </c>
      <c r="AD58" s="31">
        <v>1</v>
      </c>
      <c r="AE58" s="31">
        <v>0</v>
      </c>
      <c r="AF58" s="50">
        <v>523509</v>
      </c>
      <c r="AG58" s="59">
        <v>413596</v>
      </c>
      <c r="AH58" s="59">
        <v>17300</v>
      </c>
      <c r="AI58" s="59">
        <v>92613</v>
      </c>
      <c r="AJ58" s="59">
        <v>34645</v>
      </c>
      <c r="AK58" s="59">
        <v>41190</v>
      </c>
    </row>
    <row r="59" spans="1:37" ht="16.5" customHeight="1">
      <c r="A59" s="42">
        <v>51</v>
      </c>
      <c r="B59" s="44" t="s">
        <v>43</v>
      </c>
      <c r="C59" s="30" t="s">
        <v>263</v>
      </c>
      <c r="D59" s="44" t="s">
        <v>191</v>
      </c>
      <c r="E59" s="30" t="s">
        <v>284</v>
      </c>
      <c r="F59" s="57" t="s">
        <v>285</v>
      </c>
      <c r="G59" s="44" t="s">
        <v>286</v>
      </c>
      <c r="H59" s="44" t="s">
        <v>287</v>
      </c>
      <c r="I59" s="47">
        <v>2010</v>
      </c>
      <c r="J59" s="31">
        <v>485</v>
      </c>
      <c r="K59" s="31">
        <v>511.25</v>
      </c>
      <c r="L59" s="31">
        <v>111</v>
      </c>
      <c r="M59" s="58">
        <v>27989</v>
      </c>
      <c r="N59" s="58">
        <v>0</v>
      </c>
      <c r="O59" s="58">
        <v>20</v>
      </c>
      <c r="P59" s="58">
        <v>1002</v>
      </c>
      <c r="Q59" s="58">
        <v>0</v>
      </c>
      <c r="R59" s="58">
        <v>20</v>
      </c>
      <c r="S59" s="43">
        <f t="shared" si="2"/>
        <v>2</v>
      </c>
      <c r="T59" s="43">
        <f t="shared" si="2"/>
        <v>3</v>
      </c>
      <c r="U59" s="44">
        <v>1</v>
      </c>
      <c r="V59" s="31">
        <v>2</v>
      </c>
      <c r="W59" s="44">
        <v>1</v>
      </c>
      <c r="X59" s="31">
        <v>1</v>
      </c>
      <c r="Y59" s="31">
        <v>0</v>
      </c>
      <c r="Z59" s="31">
        <v>0</v>
      </c>
      <c r="AA59" s="31">
        <v>0</v>
      </c>
      <c r="AB59" s="31">
        <v>0</v>
      </c>
      <c r="AC59" s="31">
        <v>0</v>
      </c>
      <c r="AD59" s="31">
        <v>1</v>
      </c>
      <c r="AE59" s="31">
        <v>0</v>
      </c>
      <c r="AF59" s="50">
        <v>177133</v>
      </c>
      <c r="AG59" s="59">
        <v>131009</v>
      </c>
      <c r="AH59" s="59">
        <v>9228</v>
      </c>
      <c r="AI59" s="59">
        <v>36896</v>
      </c>
      <c r="AJ59" s="59">
        <v>9480</v>
      </c>
      <c r="AK59" s="59">
        <v>13536</v>
      </c>
    </row>
    <row r="60" spans="1:37" ht="16.5" customHeight="1">
      <c r="A60" s="42">
        <v>52</v>
      </c>
      <c r="B60" s="44" t="s">
        <v>43</v>
      </c>
      <c r="C60" s="30" t="s">
        <v>263</v>
      </c>
      <c r="D60" s="44" t="s">
        <v>191</v>
      </c>
      <c r="E60" s="30" t="s">
        <v>288</v>
      </c>
      <c r="F60" s="57" t="s">
        <v>289</v>
      </c>
      <c r="G60" s="44" t="s">
        <v>290</v>
      </c>
      <c r="H60" s="44" t="s">
        <v>291</v>
      </c>
      <c r="I60" s="47">
        <v>2010</v>
      </c>
      <c r="J60" s="31">
        <v>990</v>
      </c>
      <c r="K60" s="31">
        <v>951</v>
      </c>
      <c r="L60" s="31">
        <v>152</v>
      </c>
      <c r="M60" s="58">
        <v>38498</v>
      </c>
      <c r="N60" s="58">
        <v>0</v>
      </c>
      <c r="O60" s="58">
        <v>18</v>
      </c>
      <c r="P60" s="58">
        <v>2566</v>
      </c>
      <c r="Q60" s="58">
        <v>0</v>
      </c>
      <c r="R60" s="58">
        <v>18</v>
      </c>
      <c r="S60" s="43">
        <f t="shared" si="2"/>
        <v>4</v>
      </c>
      <c r="T60" s="43">
        <f t="shared" si="2"/>
        <v>4</v>
      </c>
      <c r="U60" s="44">
        <v>2</v>
      </c>
      <c r="V60" s="31">
        <v>2</v>
      </c>
      <c r="W60" s="44">
        <v>1</v>
      </c>
      <c r="X60" s="31">
        <v>1</v>
      </c>
      <c r="Y60" s="31">
        <v>0</v>
      </c>
      <c r="Z60" s="31">
        <v>0</v>
      </c>
      <c r="AA60" s="31">
        <v>1</v>
      </c>
      <c r="AB60" s="31">
        <v>1</v>
      </c>
      <c r="AC60" s="31">
        <v>0</v>
      </c>
      <c r="AD60" s="31">
        <v>1</v>
      </c>
      <c r="AE60" s="31">
        <v>0</v>
      </c>
      <c r="AF60" s="50">
        <v>335477</v>
      </c>
      <c r="AG60" s="59">
        <v>248197</v>
      </c>
      <c r="AH60" s="59">
        <v>15880</v>
      </c>
      <c r="AI60" s="59">
        <v>71400</v>
      </c>
      <c r="AJ60" s="59">
        <v>20695</v>
      </c>
      <c r="AK60" s="59">
        <v>19772</v>
      </c>
    </row>
    <row r="61" spans="1:37" ht="16.5" customHeight="1">
      <c r="A61" s="42">
        <v>53</v>
      </c>
      <c r="B61" s="44" t="s">
        <v>43</v>
      </c>
      <c r="C61" s="30" t="s">
        <v>83</v>
      </c>
      <c r="D61" s="44" t="s">
        <v>191</v>
      </c>
      <c r="E61" s="30" t="s">
        <v>292</v>
      </c>
      <c r="F61" s="57" t="s">
        <v>293</v>
      </c>
      <c r="G61" s="44" t="s">
        <v>294</v>
      </c>
      <c r="H61" s="44" t="s">
        <v>295</v>
      </c>
      <c r="I61" s="47">
        <v>2013</v>
      </c>
      <c r="J61" s="31">
        <v>9678.69</v>
      </c>
      <c r="K61" s="31">
        <v>1746.84</v>
      </c>
      <c r="L61" s="31">
        <v>436</v>
      </c>
      <c r="M61" s="58">
        <v>59605</v>
      </c>
      <c r="N61" s="58">
        <v>1627</v>
      </c>
      <c r="O61" s="58">
        <v>58</v>
      </c>
      <c r="P61" s="58">
        <v>5670</v>
      </c>
      <c r="Q61" s="58">
        <v>146</v>
      </c>
      <c r="R61" s="58">
        <v>1</v>
      </c>
      <c r="S61" s="43">
        <f t="shared" si="2"/>
        <v>7</v>
      </c>
      <c r="T61" s="43">
        <f t="shared" si="2"/>
        <v>7</v>
      </c>
      <c r="U61" s="44">
        <v>1</v>
      </c>
      <c r="V61" s="31">
        <v>1</v>
      </c>
      <c r="W61" s="44">
        <v>6</v>
      </c>
      <c r="X61" s="31">
        <v>6</v>
      </c>
      <c r="Y61" s="31">
        <v>0</v>
      </c>
      <c r="Z61" s="31">
        <v>0</v>
      </c>
      <c r="AA61" s="31">
        <v>0</v>
      </c>
      <c r="AB61" s="31">
        <v>0</v>
      </c>
      <c r="AC61" s="31">
        <v>2</v>
      </c>
      <c r="AD61" s="31">
        <v>10</v>
      </c>
      <c r="AE61" s="31">
        <v>2</v>
      </c>
      <c r="AF61" s="50">
        <v>843573</v>
      </c>
      <c r="AG61" s="59">
        <v>563483</v>
      </c>
      <c r="AH61" s="59">
        <v>73579</v>
      </c>
      <c r="AI61" s="59">
        <v>206511</v>
      </c>
      <c r="AJ61" s="59">
        <v>108727</v>
      </c>
      <c r="AK61" s="59">
        <v>64594</v>
      </c>
    </row>
    <row r="62" spans="1:37" ht="16.5" customHeight="1">
      <c r="A62" s="42">
        <v>54</v>
      </c>
      <c r="B62" s="44" t="s">
        <v>43</v>
      </c>
      <c r="C62" s="30" t="s">
        <v>83</v>
      </c>
      <c r="D62" s="44" t="s">
        <v>191</v>
      </c>
      <c r="E62" s="30" t="s">
        <v>296</v>
      </c>
      <c r="F62" s="57" t="s">
        <v>297</v>
      </c>
      <c r="G62" s="44" t="s">
        <v>298</v>
      </c>
      <c r="H62" s="44" t="s">
        <v>295</v>
      </c>
      <c r="I62" s="47">
        <v>2012</v>
      </c>
      <c r="J62" s="31">
        <v>947.5</v>
      </c>
      <c r="K62" s="31">
        <v>2281.6</v>
      </c>
      <c r="L62" s="31">
        <v>324</v>
      </c>
      <c r="M62" s="58">
        <v>77121</v>
      </c>
      <c r="N62" s="58">
        <v>3524</v>
      </c>
      <c r="O62" s="58">
        <v>73</v>
      </c>
      <c r="P62" s="58">
        <v>5018</v>
      </c>
      <c r="Q62" s="58">
        <v>257</v>
      </c>
      <c r="R62" s="58">
        <v>4</v>
      </c>
      <c r="S62" s="43">
        <f t="shared" si="2"/>
        <v>11</v>
      </c>
      <c r="T62" s="43">
        <f t="shared" si="2"/>
        <v>11</v>
      </c>
      <c r="U62" s="44">
        <v>0</v>
      </c>
      <c r="V62" s="31">
        <v>0</v>
      </c>
      <c r="W62" s="44">
        <v>10</v>
      </c>
      <c r="X62" s="31">
        <v>10</v>
      </c>
      <c r="Y62" s="31">
        <v>0</v>
      </c>
      <c r="Z62" s="31">
        <v>0</v>
      </c>
      <c r="AA62" s="31">
        <v>1</v>
      </c>
      <c r="AB62" s="31">
        <v>1</v>
      </c>
      <c r="AC62" s="31">
        <v>2</v>
      </c>
      <c r="AD62" s="31">
        <v>12</v>
      </c>
      <c r="AE62" s="31">
        <v>3</v>
      </c>
      <c r="AF62" s="50">
        <v>1231040</v>
      </c>
      <c r="AG62" s="59">
        <v>857161</v>
      </c>
      <c r="AH62" s="59">
        <v>132377</v>
      </c>
      <c r="AI62" s="59">
        <v>241502</v>
      </c>
      <c r="AJ62" s="59">
        <v>94612</v>
      </c>
      <c r="AK62" s="59">
        <v>83320</v>
      </c>
    </row>
    <row r="63" spans="1:37" ht="16.5" customHeight="1">
      <c r="A63" s="42">
        <v>55</v>
      </c>
      <c r="B63" s="44" t="s">
        <v>43</v>
      </c>
      <c r="C63" s="30" t="s">
        <v>83</v>
      </c>
      <c r="D63" s="44" t="s">
        <v>191</v>
      </c>
      <c r="E63" s="30" t="s">
        <v>299</v>
      </c>
      <c r="F63" s="57" t="s">
        <v>300</v>
      </c>
      <c r="G63" s="44" t="s">
        <v>301</v>
      </c>
      <c r="H63" s="44" t="s">
        <v>295</v>
      </c>
      <c r="I63" s="47">
        <v>2008</v>
      </c>
      <c r="J63" s="31">
        <v>436</v>
      </c>
      <c r="K63" s="31">
        <v>708</v>
      </c>
      <c r="L63" s="31">
        <v>88</v>
      </c>
      <c r="M63" s="58">
        <v>65102</v>
      </c>
      <c r="N63" s="58">
        <v>1425</v>
      </c>
      <c r="O63" s="58">
        <v>141</v>
      </c>
      <c r="P63" s="58">
        <v>4868</v>
      </c>
      <c r="Q63" s="58">
        <v>135</v>
      </c>
      <c r="R63" s="58">
        <v>108</v>
      </c>
      <c r="S63" s="43">
        <f t="shared" si="2"/>
        <v>5</v>
      </c>
      <c r="T63" s="43">
        <f t="shared" si="2"/>
        <v>5</v>
      </c>
      <c r="U63" s="44">
        <v>1</v>
      </c>
      <c r="V63" s="31">
        <v>1</v>
      </c>
      <c r="W63" s="44">
        <v>4</v>
      </c>
      <c r="X63" s="31">
        <v>4</v>
      </c>
      <c r="Y63" s="31">
        <v>0</v>
      </c>
      <c r="Z63" s="31">
        <v>0</v>
      </c>
      <c r="AA63" s="31">
        <v>0</v>
      </c>
      <c r="AB63" s="31">
        <v>0</v>
      </c>
      <c r="AC63" s="31">
        <v>0</v>
      </c>
      <c r="AD63" s="31">
        <v>9</v>
      </c>
      <c r="AE63" s="31">
        <v>0</v>
      </c>
      <c r="AF63" s="50">
        <v>588021</v>
      </c>
      <c r="AG63" s="59">
        <v>364942</v>
      </c>
      <c r="AH63" s="59">
        <v>70731</v>
      </c>
      <c r="AI63" s="59">
        <v>152348</v>
      </c>
      <c r="AJ63" s="59">
        <v>54251</v>
      </c>
      <c r="AK63" s="59">
        <v>63653</v>
      </c>
    </row>
    <row r="64" spans="1:37" ht="16.5" customHeight="1">
      <c r="A64" s="42">
        <v>56</v>
      </c>
      <c r="B64" s="44" t="s">
        <v>43</v>
      </c>
      <c r="C64" s="30" t="s">
        <v>83</v>
      </c>
      <c r="D64" s="44" t="s">
        <v>191</v>
      </c>
      <c r="E64" s="30" t="s">
        <v>302</v>
      </c>
      <c r="F64" s="57" t="s">
        <v>303</v>
      </c>
      <c r="G64" s="44" t="s">
        <v>304</v>
      </c>
      <c r="H64" s="44" t="s">
        <v>295</v>
      </c>
      <c r="I64" s="47">
        <v>2015</v>
      </c>
      <c r="J64" s="31">
        <v>30145</v>
      </c>
      <c r="K64" s="31">
        <v>3013.8</v>
      </c>
      <c r="L64" s="31">
        <v>467</v>
      </c>
      <c r="M64" s="58">
        <v>47018</v>
      </c>
      <c r="N64" s="58">
        <v>980</v>
      </c>
      <c r="O64" s="58">
        <v>58</v>
      </c>
      <c r="P64" s="58">
        <v>7956</v>
      </c>
      <c r="Q64" s="58">
        <v>130</v>
      </c>
      <c r="R64" s="58">
        <v>23</v>
      </c>
      <c r="S64" s="43">
        <f t="shared" si="2"/>
        <v>7</v>
      </c>
      <c r="T64" s="43">
        <f t="shared" si="2"/>
        <v>7</v>
      </c>
      <c r="U64" s="44">
        <v>1</v>
      </c>
      <c r="V64" s="31">
        <v>1</v>
      </c>
      <c r="W64" s="44">
        <v>6</v>
      </c>
      <c r="X64" s="31">
        <v>6</v>
      </c>
      <c r="Y64" s="31">
        <v>0</v>
      </c>
      <c r="Z64" s="31">
        <v>0</v>
      </c>
      <c r="AA64" s="31">
        <v>0</v>
      </c>
      <c r="AB64" s="31">
        <v>0</v>
      </c>
      <c r="AC64" s="31">
        <v>0</v>
      </c>
      <c r="AD64" s="31">
        <v>9</v>
      </c>
      <c r="AE64" s="31">
        <v>2</v>
      </c>
      <c r="AF64" s="50">
        <v>828455</v>
      </c>
      <c r="AG64" s="59">
        <v>514669</v>
      </c>
      <c r="AH64" s="59">
        <v>69700</v>
      </c>
      <c r="AI64" s="59">
        <v>244086</v>
      </c>
      <c r="AJ64" s="59">
        <v>93861</v>
      </c>
      <c r="AK64" s="59">
        <v>65906</v>
      </c>
    </row>
    <row r="65" spans="1:37" ht="16.5" customHeight="1">
      <c r="A65" s="42">
        <v>57</v>
      </c>
      <c r="B65" s="44" t="s">
        <v>43</v>
      </c>
      <c r="C65" s="30" t="s">
        <v>83</v>
      </c>
      <c r="D65" s="44" t="s">
        <v>191</v>
      </c>
      <c r="E65" s="30" t="s">
        <v>305</v>
      </c>
      <c r="F65" s="57" t="s">
        <v>306</v>
      </c>
      <c r="G65" s="44" t="s">
        <v>307</v>
      </c>
      <c r="H65" s="44" t="s">
        <v>295</v>
      </c>
      <c r="I65" s="47">
        <v>2009</v>
      </c>
      <c r="J65" s="31">
        <v>1653</v>
      </c>
      <c r="K65" s="31">
        <v>580.24</v>
      </c>
      <c r="L65" s="31">
        <v>194</v>
      </c>
      <c r="M65" s="58">
        <v>51327</v>
      </c>
      <c r="N65" s="58">
        <v>572</v>
      </c>
      <c r="O65" s="58">
        <v>30</v>
      </c>
      <c r="P65" s="58">
        <v>4541</v>
      </c>
      <c r="Q65" s="58">
        <v>55</v>
      </c>
      <c r="R65" s="58">
        <v>1</v>
      </c>
      <c r="S65" s="43">
        <f t="shared" si="2"/>
        <v>3</v>
      </c>
      <c r="T65" s="43">
        <f t="shared" si="2"/>
        <v>3</v>
      </c>
      <c r="U65" s="44">
        <v>0</v>
      </c>
      <c r="V65" s="31">
        <v>0</v>
      </c>
      <c r="W65" s="44">
        <v>3</v>
      </c>
      <c r="X65" s="31">
        <v>3</v>
      </c>
      <c r="Y65" s="31">
        <v>0</v>
      </c>
      <c r="Z65" s="31">
        <v>0</v>
      </c>
      <c r="AA65" s="31">
        <v>0</v>
      </c>
      <c r="AB65" s="31">
        <v>0</v>
      </c>
      <c r="AC65" s="31">
        <v>0</v>
      </c>
      <c r="AD65" s="31">
        <v>3</v>
      </c>
      <c r="AE65" s="31">
        <v>3</v>
      </c>
      <c r="AF65" s="50">
        <v>464496</v>
      </c>
      <c r="AG65" s="59">
        <v>304063</v>
      </c>
      <c r="AH65" s="59">
        <v>65671</v>
      </c>
      <c r="AI65" s="59">
        <v>94762</v>
      </c>
      <c r="AJ65" s="59">
        <v>44167</v>
      </c>
      <c r="AK65" s="59">
        <v>74297</v>
      </c>
    </row>
    <row r="66" spans="1:37" ht="16.5" customHeight="1">
      <c r="A66" s="42">
        <v>58</v>
      </c>
      <c r="B66" s="44" t="s">
        <v>43</v>
      </c>
      <c r="C66" s="30" t="s">
        <v>83</v>
      </c>
      <c r="D66" s="44" t="s">
        <v>191</v>
      </c>
      <c r="E66" s="30" t="s">
        <v>308</v>
      </c>
      <c r="F66" s="57" t="s">
        <v>309</v>
      </c>
      <c r="G66" s="44" t="s">
        <v>310</v>
      </c>
      <c r="H66" s="44" t="s">
        <v>295</v>
      </c>
      <c r="I66" s="47">
        <v>2007</v>
      </c>
      <c r="J66" s="31">
        <v>1011</v>
      </c>
      <c r="K66" s="31">
        <v>539.02</v>
      </c>
      <c r="L66" s="31">
        <v>200</v>
      </c>
      <c r="M66" s="58">
        <v>68829</v>
      </c>
      <c r="N66" s="58">
        <v>1321</v>
      </c>
      <c r="O66" s="58">
        <v>29</v>
      </c>
      <c r="P66" s="58">
        <v>6936</v>
      </c>
      <c r="Q66" s="58">
        <v>97</v>
      </c>
      <c r="R66" s="58">
        <v>0</v>
      </c>
      <c r="S66" s="43">
        <f t="shared" si="2"/>
        <v>6</v>
      </c>
      <c r="T66" s="43">
        <f t="shared" si="2"/>
        <v>6</v>
      </c>
      <c r="U66" s="44">
        <v>1</v>
      </c>
      <c r="V66" s="31">
        <v>1</v>
      </c>
      <c r="W66" s="44">
        <v>5</v>
      </c>
      <c r="X66" s="31">
        <v>5</v>
      </c>
      <c r="Y66" s="31">
        <v>0</v>
      </c>
      <c r="Z66" s="31">
        <v>0</v>
      </c>
      <c r="AA66" s="31">
        <v>0</v>
      </c>
      <c r="AB66" s="31">
        <v>0</v>
      </c>
      <c r="AC66" s="31">
        <v>0</v>
      </c>
      <c r="AD66" s="31">
        <v>7</v>
      </c>
      <c r="AE66" s="31">
        <v>1</v>
      </c>
      <c r="AF66" s="50">
        <v>556954</v>
      </c>
      <c r="AG66" s="59">
        <v>370367</v>
      </c>
      <c r="AH66" s="59">
        <v>59640</v>
      </c>
      <c r="AI66" s="59">
        <v>126947</v>
      </c>
      <c r="AJ66" s="59">
        <v>88999</v>
      </c>
      <c r="AK66" s="59">
        <v>93189</v>
      </c>
    </row>
    <row r="67" spans="1:37" ht="16.5" customHeight="1">
      <c r="A67" s="42">
        <v>59</v>
      </c>
      <c r="B67" s="44" t="s">
        <v>43</v>
      </c>
      <c r="C67" s="30" t="s">
        <v>83</v>
      </c>
      <c r="D67" s="44" t="s">
        <v>191</v>
      </c>
      <c r="E67" s="30" t="s">
        <v>311</v>
      </c>
      <c r="F67" s="57" t="s">
        <v>312</v>
      </c>
      <c r="G67" s="44" t="s">
        <v>313</v>
      </c>
      <c r="H67" s="44" t="s">
        <v>295</v>
      </c>
      <c r="I67" s="47">
        <v>2008</v>
      </c>
      <c r="J67" s="31">
        <v>1100</v>
      </c>
      <c r="K67" s="31">
        <v>855.4</v>
      </c>
      <c r="L67" s="31">
        <v>244</v>
      </c>
      <c r="M67" s="58">
        <v>57141</v>
      </c>
      <c r="N67" s="58">
        <v>1104</v>
      </c>
      <c r="O67" s="58">
        <v>50</v>
      </c>
      <c r="P67" s="58">
        <v>5455</v>
      </c>
      <c r="Q67" s="58">
        <v>83</v>
      </c>
      <c r="R67" s="58">
        <v>2</v>
      </c>
      <c r="S67" s="43">
        <f t="shared" si="2"/>
        <v>6</v>
      </c>
      <c r="T67" s="43">
        <f t="shared" si="2"/>
        <v>6</v>
      </c>
      <c r="U67" s="44">
        <v>0</v>
      </c>
      <c r="V67" s="31">
        <v>0</v>
      </c>
      <c r="W67" s="44">
        <v>5</v>
      </c>
      <c r="X67" s="31">
        <v>5</v>
      </c>
      <c r="Y67" s="31">
        <v>0</v>
      </c>
      <c r="Z67" s="31">
        <v>0</v>
      </c>
      <c r="AA67" s="31">
        <v>1</v>
      </c>
      <c r="AB67" s="31">
        <v>1</v>
      </c>
      <c r="AC67" s="31">
        <v>1</v>
      </c>
      <c r="AD67" s="31">
        <v>4</v>
      </c>
      <c r="AE67" s="31">
        <v>3</v>
      </c>
      <c r="AF67" s="50">
        <v>728196</v>
      </c>
      <c r="AG67" s="59">
        <v>416102</v>
      </c>
      <c r="AH67" s="59">
        <v>60050</v>
      </c>
      <c r="AI67" s="59">
        <v>252044</v>
      </c>
      <c r="AJ67" s="59">
        <v>53655</v>
      </c>
      <c r="AK67" s="59">
        <v>77636</v>
      </c>
    </row>
    <row r="68" spans="1:37" ht="16.5" customHeight="1">
      <c r="A68" s="42">
        <v>60</v>
      </c>
      <c r="B68" s="44" t="s">
        <v>43</v>
      </c>
      <c r="C68" s="30" t="s">
        <v>83</v>
      </c>
      <c r="D68" s="44" t="s">
        <v>191</v>
      </c>
      <c r="E68" s="30" t="s">
        <v>314</v>
      </c>
      <c r="F68" s="57" t="s">
        <v>315</v>
      </c>
      <c r="G68" s="44" t="s">
        <v>316</v>
      </c>
      <c r="H68" s="44" t="s">
        <v>317</v>
      </c>
      <c r="I68" s="47">
        <v>2012</v>
      </c>
      <c r="J68" s="31">
        <v>623.16999999999996</v>
      </c>
      <c r="K68" s="31">
        <v>439.48</v>
      </c>
      <c r="L68" s="31">
        <v>36</v>
      </c>
      <c r="M68" s="58">
        <v>39409</v>
      </c>
      <c r="N68" s="58">
        <v>2085</v>
      </c>
      <c r="O68" s="58">
        <v>45</v>
      </c>
      <c r="P68" s="58">
        <v>4697</v>
      </c>
      <c r="Q68" s="58">
        <v>601</v>
      </c>
      <c r="R68" s="58">
        <v>5</v>
      </c>
      <c r="S68" s="43">
        <f t="shared" ref="S68:T99" si="3">SUM(U68,W68,Y68,AA68)</f>
        <v>4</v>
      </c>
      <c r="T68" s="43">
        <f t="shared" si="3"/>
        <v>4</v>
      </c>
      <c r="U68" s="44">
        <v>0</v>
      </c>
      <c r="V68" s="31">
        <v>0</v>
      </c>
      <c r="W68" s="44">
        <v>4</v>
      </c>
      <c r="X68" s="31">
        <v>4</v>
      </c>
      <c r="Y68" s="31">
        <v>0</v>
      </c>
      <c r="Z68" s="31">
        <v>0</v>
      </c>
      <c r="AA68" s="31">
        <v>0</v>
      </c>
      <c r="AB68" s="31">
        <v>0</v>
      </c>
      <c r="AC68" s="31">
        <v>1</v>
      </c>
      <c r="AD68" s="31">
        <v>5</v>
      </c>
      <c r="AE68" s="31">
        <v>1</v>
      </c>
      <c r="AF68" s="50">
        <v>423354</v>
      </c>
      <c r="AG68" s="59">
        <v>320582</v>
      </c>
      <c r="AH68" s="59">
        <v>54320</v>
      </c>
      <c r="AI68" s="59">
        <v>48452</v>
      </c>
      <c r="AJ68" s="59">
        <v>25350</v>
      </c>
      <c r="AK68" s="59">
        <v>48388</v>
      </c>
    </row>
    <row r="69" spans="1:37" ht="16.5" customHeight="1">
      <c r="A69" s="42">
        <v>61</v>
      </c>
      <c r="B69" s="44" t="s">
        <v>43</v>
      </c>
      <c r="C69" s="30" t="s">
        <v>318</v>
      </c>
      <c r="D69" s="44" t="s">
        <v>191</v>
      </c>
      <c r="E69" s="30" t="s">
        <v>319</v>
      </c>
      <c r="F69" s="57" t="s">
        <v>320</v>
      </c>
      <c r="G69" s="44" t="s">
        <v>321</v>
      </c>
      <c r="H69" s="44" t="s">
        <v>322</v>
      </c>
      <c r="I69" s="47">
        <v>2002</v>
      </c>
      <c r="J69" s="31">
        <v>4500</v>
      </c>
      <c r="K69" s="31">
        <v>4801.9399999999996</v>
      </c>
      <c r="L69" s="31">
        <v>547</v>
      </c>
      <c r="M69" s="58">
        <v>189002</v>
      </c>
      <c r="N69" s="58">
        <v>8558</v>
      </c>
      <c r="O69" s="58">
        <v>408</v>
      </c>
      <c r="P69" s="58">
        <v>6611</v>
      </c>
      <c r="Q69" s="58">
        <v>94</v>
      </c>
      <c r="R69" s="58">
        <v>323</v>
      </c>
      <c r="S69" s="43">
        <f t="shared" si="3"/>
        <v>11</v>
      </c>
      <c r="T69" s="43">
        <f t="shared" si="3"/>
        <v>11</v>
      </c>
      <c r="U69" s="44">
        <v>2</v>
      </c>
      <c r="V69" s="31">
        <v>2</v>
      </c>
      <c r="W69" s="44">
        <v>8</v>
      </c>
      <c r="X69" s="31">
        <v>8</v>
      </c>
      <c r="Y69" s="31">
        <v>1</v>
      </c>
      <c r="Z69" s="31">
        <v>1</v>
      </c>
      <c r="AA69" s="31">
        <v>0</v>
      </c>
      <c r="AB69" s="31">
        <v>0</v>
      </c>
      <c r="AC69" s="31">
        <v>0</v>
      </c>
      <c r="AD69" s="31">
        <v>12</v>
      </c>
      <c r="AE69" s="31">
        <v>1</v>
      </c>
      <c r="AF69" s="50">
        <v>938878</v>
      </c>
      <c r="AG69" s="59">
        <v>544497</v>
      </c>
      <c r="AH69" s="59">
        <v>286882</v>
      </c>
      <c r="AI69" s="59">
        <v>107499</v>
      </c>
      <c r="AJ69" s="59">
        <v>80575</v>
      </c>
      <c r="AK69" s="59">
        <v>98852</v>
      </c>
    </row>
    <row r="70" spans="1:37" ht="16.5" customHeight="1">
      <c r="A70" s="42">
        <v>62</v>
      </c>
      <c r="B70" s="44" t="s">
        <v>43</v>
      </c>
      <c r="C70" s="30" t="s">
        <v>318</v>
      </c>
      <c r="D70" s="44" t="s">
        <v>191</v>
      </c>
      <c r="E70" s="30" t="s">
        <v>323</v>
      </c>
      <c r="F70" s="57" t="s">
        <v>324</v>
      </c>
      <c r="G70" s="44" t="s">
        <v>325</v>
      </c>
      <c r="H70" s="44" t="s">
        <v>326</v>
      </c>
      <c r="I70" s="47">
        <v>2006</v>
      </c>
      <c r="J70" s="31">
        <v>351</v>
      </c>
      <c r="K70" s="31">
        <v>694</v>
      </c>
      <c r="L70" s="31">
        <v>104</v>
      </c>
      <c r="M70" s="58">
        <v>61619</v>
      </c>
      <c r="N70" s="58">
        <v>2</v>
      </c>
      <c r="O70" s="58">
        <v>185</v>
      </c>
      <c r="P70" s="58">
        <v>2807</v>
      </c>
      <c r="Q70" s="58">
        <v>94</v>
      </c>
      <c r="R70" s="58">
        <v>37</v>
      </c>
      <c r="S70" s="43">
        <f t="shared" si="3"/>
        <v>4</v>
      </c>
      <c r="T70" s="43">
        <f t="shared" si="3"/>
        <v>6</v>
      </c>
      <c r="U70" s="44">
        <v>0</v>
      </c>
      <c r="V70" s="31">
        <v>0</v>
      </c>
      <c r="W70" s="44">
        <v>4</v>
      </c>
      <c r="X70" s="31">
        <v>6</v>
      </c>
      <c r="Y70" s="31">
        <v>0</v>
      </c>
      <c r="Z70" s="31">
        <v>0</v>
      </c>
      <c r="AA70" s="31">
        <v>0</v>
      </c>
      <c r="AB70" s="31">
        <v>0</v>
      </c>
      <c r="AC70" s="31">
        <v>0</v>
      </c>
      <c r="AD70" s="31">
        <v>7</v>
      </c>
      <c r="AE70" s="31">
        <v>0</v>
      </c>
      <c r="AF70" s="50">
        <v>406755</v>
      </c>
      <c r="AG70" s="59">
        <v>168635</v>
      </c>
      <c r="AH70" s="59">
        <v>72426</v>
      </c>
      <c r="AI70" s="59">
        <v>165694</v>
      </c>
      <c r="AJ70" s="59">
        <v>30259</v>
      </c>
      <c r="AK70" s="59">
        <v>28359</v>
      </c>
    </row>
    <row r="71" spans="1:37" ht="16.5" customHeight="1">
      <c r="A71" s="42">
        <v>63</v>
      </c>
      <c r="B71" s="44" t="s">
        <v>43</v>
      </c>
      <c r="C71" s="30" t="s">
        <v>318</v>
      </c>
      <c r="D71" s="44" t="s">
        <v>191</v>
      </c>
      <c r="E71" s="30" t="s">
        <v>327</v>
      </c>
      <c r="F71" s="57" t="s">
        <v>328</v>
      </c>
      <c r="G71" s="44" t="s">
        <v>329</v>
      </c>
      <c r="H71" s="44" t="s">
        <v>330</v>
      </c>
      <c r="I71" s="47">
        <v>2006</v>
      </c>
      <c r="J71" s="31">
        <v>1644.1</v>
      </c>
      <c r="K71" s="31">
        <v>329.12</v>
      </c>
      <c r="L71" s="31">
        <v>60</v>
      </c>
      <c r="M71" s="58">
        <v>49777</v>
      </c>
      <c r="N71" s="58">
        <v>1</v>
      </c>
      <c r="O71" s="58">
        <v>107</v>
      </c>
      <c r="P71" s="58">
        <v>1629</v>
      </c>
      <c r="Q71" s="58">
        <v>94</v>
      </c>
      <c r="R71" s="58">
        <v>34</v>
      </c>
      <c r="S71" s="43">
        <f t="shared" si="3"/>
        <v>2</v>
      </c>
      <c r="T71" s="43">
        <f t="shared" si="3"/>
        <v>2</v>
      </c>
      <c r="U71" s="44">
        <v>1</v>
      </c>
      <c r="V71" s="31">
        <v>1</v>
      </c>
      <c r="W71" s="44">
        <v>1</v>
      </c>
      <c r="X71" s="31">
        <v>1</v>
      </c>
      <c r="Y71" s="31">
        <v>0</v>
      </c>
      <c r="Z71" s="31">
        <v>0</v>
      </c>
      <c r="AA71" s="31">
        <v>0</v>
      </c>
      <c r="AB71" s="31">
        <v>0</v>
      </c>
      <c r="AC71" s="31">
        <v>0</v>
      </c>
      <c r="AD71" s="31">
        <v>1</v>
      </c>
      <c r="AE71" s="31">
        <v>0</v>
      </c>
      <c r="AF71" s="50">
        <v>166362</v>
      </c>
      <c r="AG71" s="59">
        <v>72193</v>
      </c>
      <c r="AH71" s="59">
        <v>38000</v>
      </c>
      <c r="AI71" s="59">
        <v>56169</v>
      </c>
      <c r="AJ71" s="59">
        <v>7935</v>
      </c>
      <c r="AK71" s="59">
        <v>15554</v>
      </c>
    </row>
    <row r="72" spans="1:37" ht="16.5" customHeight="1">
      <c r="A72" s="42">
        <v>64</v>
      </c>
      <c r="B72" s="44" t="s">
        <v>43</v>
      </c>
      <c r="C72" s="30" t="s">
        <v>318</v>
      </c>
      <c r="D72" s="44" t="s">
        <v>191</v>
      </c>
      <c r="E72" s="30" t="s">
        <v>331</v>
      </c>
      <c r="F72" s="57" t="s">
        <v>332</v>
      </c>
      <c r="G72" s="44" t="s">
        <v>333</v>
      </c>
      <c r="H72" s="44" t="s">
        <v>326</v>
      </c>
      <c r="I72" s="47">
        <v>2009</v>
      </c>
      <c r="J72" s="31">
        <v>1075.42</v>
      </c>
      <c r="K72" s="31">
        <v>457.3</v>
      </c>
      <c r="L72" s="31">
        <v>89</v>
      </c>
      <c r="M72" s="58">
        <v>44977</v>
      </c>
      <c r="N72" s="58">
        <v>2</v>
      </c>
      <c r="O72" s="58">
        <v>135</v>
      </c>
      <c r="P72" s="58">
        <v>2676</v>
      </c>
      <c r="Q72" s="58">
        <v>0</v>
      </c>
      <c r="R72" s="58">
        <v>42</v>
      </c>
      <c r="S72" s="43">
        <f t="shared" si="3"/>
        <v>3</v>
      </c>
      <c r="T72" s="43">
        <f t="shared" si="3"/>
        <v>3</v>
      </c>
      <c r="U72" s="44">
        <v>0</v>
      </c>
      <c r="V72" s="31">
        <v>0</v>
      </c>
      <c r="W72" s="44">
        <v>3</v>
      </c>
      <c r="X72" s="31">
        <v>3</v>
      </c>
      <c r="Y72" s="31">
        <v>0</v>
      </c>
      <c r="Z72" s="31">
        <v>0</v>
      </c>
      <c r="AA72" s="31">
        <v>0</v>
      </c>
      <c r="AB72" s="31">
        <v>0</v>
      </c>
      <c r="AC72" s="31">
        <v>0</v>
      </c>
      <c r="AD72" s="31">
        <v>3</v>
      </c>
      <c r="AE72" s="31">
        <v>1</v>
      </c>
      <c r="AF72" s="50">
        <v>271918</v>
      </c>
      <c r="AG72" s="59">
        <v>157416</v>
      </c>
      <c r="AH72" s="59">
        <v>58633</v>
      </c>
      <c r="AI72" s="59">
        <v>55869</v>
      </c>
      <c r="AJ72" s="59">
        <v>11074</v>
      </c>
      <c r="AK72" s="59">
        <v>26930</v>
      </c>
    </row>
    <row r="73" spans="1:37" ht="16.5" customHeight="1">
      <c r="A73" s="42">
        <v>65</v>
      </c>
      <c r="B73" s="44" t="s">
        <v>43</v>
      </c>
      <c r="C73" s="30" t="s">
        <v>318</v>
      </c>
      <c r="D73" s="44" t="s">
        <v>191</v>
      </c>
      <c r="E73" s="30" t="s">
        <v>334</v>
      </c>
      <c r="F73" s="57" t="s">
        <v>335</v>
      </c>
      <c r="G73" s="44" t="s">
        <v>336</v>
      </c>
      <c r="H73" s="44" t="s">
        <v>337</v>
      </c>
      <c r="I73" s="47">
        <v>2011</v>
      </c>
      <c r="J73" s="31">
        <v>801.7</v>
      </c>
      <c r="K73" s="31">
        <v>752.73</v>
      </c>
      <c r="L73" s="31">
        <v>210</v>
      </c>
      <c r="M73" s="58">
        <v>58607</v>
      </c>
      <c r="N73" s="58">
        <v>2</v>
      </c>
      <c r="O73" s="58">
        <v>262</v>
      </c>
      <c r="P73" s="58">
        <v>2773</v>
      </c>
      <c r="Q73" s="58">
        <v>0</v>
      </c>
      <c r="R73" s="58">
        <v>14</v>
      </c>
      <c r="S73" s="43">
        <f t="shared" si="3"/>
        <v>4</v>
      </c>
      <c r="T73" s="43">
        <f t="shared" si="3"/>
        <v>5</v>
      </c>
      <c r="U73" s="44">
        <v>0</v>
      </c>
      <c r="V73" s="31">
        <v>0</v>
      </c>
      <c r="W73" s="44">
        <v>4</v>
      </c>
      <c r="X73" s="31">
        <v>5</v>
      </c>
      <c r="Y73" s="31">
        <v>0</v>
      </c>
      <c r="Z73" s="31">
        <v>0</v>
      </c>
      <c r="AA73" s="31">
        <v>0</v>
      </c>
      <c r="AB73" s="31">
        <v>0</v>
      </c>
      <c r="AC73" s="31">
        <v>0</v>
      </c>
      <c r="AD73" s="31">
        <v>3</v>
      </c>
      <c r="AE73" s="31">
        <v>1</v>
      </c>
      <c r="AF73" s="50">
        <v>269131</v>
      </c>
      <c r="AG73" s="59">
        <v>155366</v>
      </c>
      <c r="AH73" s="59">
        <v>52846</v>
      </c>
      <c r="AI73" s="59">
        <v>60919</v>
      </c>
      <c r="AJ73" s="59">
        <v>17090</v>
      </c>
      <c r="AK73" s="59">
        <v>25097</v>
      </c>
    </row>
    <row r="74" spans="1:37" ht="16.5" customHeight="1">
      <c r="A74" s="42">
        <v>66</v>
      </c>
      <c r="B74" s="44" t="s">
        <v>43</v>
      </c>
      <c r="C74" s="30" t="s">
        <v>338</v>
      </c>
      <c r="D74" s="44" t="s">
        <v>191</v>
      </c>
      <c r="E74" s="30" t="s">
        <v>339</v>
      </c>
      <c r="F74" s="57" t="s">
        <v>340</v>
      </c>
      <c r="G74" s="44" t="s">
        <v>341</v>
      </c>
      <c r="H74" s="44" t="s">
        <v>342</v>
      </c>
      <c r="I74" s="47">
        <v>2000</v>
      </c>
      <c r="J74" s="31">
        <v>3499.88</v>
      </c>
      <c r="K74" s="31">
        <v>7283.1</v>
      </c>
      <c r="L74" s="31">
        <v>860</v>
      </c>
      <c r="M74" s="58">
        <v>272796</v>
      </c>
      <c r="N74" s="58">
        <v>7679</v>
      </c>
      <c r="O74" s="58">
        <v>497</v>
      </c>
      <c r="P74" s="58">
        <v>33127</v>
      </c>
      <c r="Q74" s="58">
        <v>69</v>
      </c>
      <c r="R74" s="58">
        <v>65</v>
      </c>
      <c r="S74" s="43">
        <f t="shared" si="3"/>
        <v>27</v>
      </c>
      <c r="T74" s="43">
        <f t="shared" si="3"/>
        <v>19</v>
      </c>
      <c r="U74" s="44">
        <v>3</v>
      </c>
      <c r="V74" s="31">
        <v>3</v>
      </c>
      <c r="W74" s="44">
        <v>18</v>
      </c>
      <c r="X74" s="31">
        <v>11</v>
      </c>
      <c r="Y74" s="31">
        <v>1</v>
      </c>
      <c r="Z74" s="31">
        <v>1</v>
      </c>
      <c r="AA74" s="31">
        <v>5</v>
      </c>
      <c r="AB74" s="31">
        <v>4</v>
      </c>
      <c r="AC74" s="31">
        <v>3</v>
      </c>
      <c r="AD74" s="31">
        <v>17</v>
      </c>
      <c r="AE74" s="31">
        <v>1</v>
      </c>
      <c r="AF74" s="50">
        <v>2926673</v>
      </c>
      <c r="AG74" s="59">
        <v>1573068</v>
      </c>
      <c r="AH74" s="59">
        <v>430084</v>
      </c>
      <c r="AI74" s="59">
        <v>923521</v>
      </c>
      <c r="AJ74" s="59">
        <v>553779</v>
      </c>
      <c r="AK74" s="59">
        <v>253287</v>
      </c>
    </row>
    <row r="75" spans="1:37" ht="16.5" customHeight="1">
      <c r="A75" s="42">
        <v>67</v>
      </c>
      <c r="B75" s="44" t="s">
        <v>43</v>
      </c>
      <c r="C75" s="30" t="s">
        <v>338</v>
      </c>
      <c r="D75" s="44" t="s">
        <v>191</v>
      </c>
      <c r="E75" s="30" t="s">
        <v>343</v>
      </c>
      <c r="F75" s="57" t="s">
        <v>344</v>
      </c>
      <c r="G75" s="44" t="s">
        <v>345</v>
      </c>
      <c r="H75" s="44" t="s">
        <v>346</v>
      </c>
      <c r="I75" s="47">
        <v>2015</v>
      </c>
      <c r="J75" s="31">
        <v>306.77999999999997</v>
      </c>
      <c r="K75" s="31">
        <v>306.77999999999997</v>
      </c>
      <c r="L75" s="31">
        <v>68</v>
      </c>
      <c r="M75" s="58">
        <v>24659</v>
      </c>
      <c r="N75" s="58">
        <v>0</v>
      </c>
      <c r="O75" s="58">
        <v>4</v>
      </c>
      <c r="P75" s="58">
        <v>1753</v>
      </c>
      <c r="Q75" s="58">
        <v>0</v>
      </c>
      <c r="R75" s="58">
        <v>0</v>
      </c>
      <c r="S75" s="43">
        <f t="shared" si="3"/>
        <v>2</v>
      </c>
      <c r="T75" s="43">
        <f t="shared" si="3"/>
        <v>2</v>
      </c>
      <c r="U75" s="44">
        <v>0</v>
      </c>
      <c r="V75" s="31">
        <v>0</v>
      </c>
      <c r="W75" s="44">
        <v>2</v>
      </c>
      <c r="X75" s="31">
        <v>2</v>
      </c>
      <c r="Y75" s="31">
        <v>0</v>
      </c>
      <c r="Z75" s="31">
        <v>0</v>
      </c>
      <c r="AA75" s="31">
        <v>0</v>
      </c>
      <c r="AB75" s="31">
        <v>0</v>
      </c>
      <c r="AC75" s="31">
        <v>0</v>
      </c>
      <c r="AD75" s="31">
        <v>2</v>
      </c>
      <c r="AE75" s="31">
        <v>0</v>
      </c>
      <c r="AF75" s="50">
        <v>286095</v>
      </c>
      <c r="AG75" s="59">
        <v>179618</v>
      </c>
      <c r="AH75" s="59">
        <v>27852</v>
      </c>
      <c r="AI75" s="59">
        <v>78625</v>
      </c>
      <c r="AJ75" s="59">
        <v>49343</v>
      </c>
      <c r="AK75" s="59">
        <v>45516</v>
      </c>
    </row>
    <row r="76" spans="1:37" ht="16.5" customHeight="1">
      <c r="A76" s="42">
        <v>68</v>
      </c>
      <c r="B76" s="44" t="s">
        <v>43</v>
      </c>
      <c r="C76" s="30" t="s">
        <v>338</v>
      </c>
      <c r="D76" s="44" t="s">
        <v>191</v>
      </c>
      <c r="E76" s="30" t="s">
        <v>347</v>
      </c>
      <c r="F76" s="57" t="s">
        <v>348</v>
      </c>
      <c r="G76" s="44" t="s">
        <v>349</v>
      </c>
      <c r="H76" s="44" t="s">
        <v>350</v>
      </c>
      <c r="I76" s="47">
        <v>2008</v>
      </c>
      <c r="J76" s="31">
        <v>333.2</v>
      </c>
      <c r="K76" s="31">
        <v>333.2</v>
      </c>
      <c r="L76" s="31">
        <v>72</v>
      </c>
      <c r="M76" s="58">
        <v>26266</v>
      </c>
      <c r="N76" s="58">
        <v>0</v>
      </c>
      <c r="O76" s="58">
        <v>4</v>
      </c>
      <c r="P76" s="58">
        <v>1113</v>
      </c>
      <c r="Q76" s="58">
        <v>0</v>
      </c>
      <c r="R76" s="58">
        <v>0</v>
      </c>
      <c r="S76" s="43">
        <f t="shared" si="3"/>
        <v>2</v>
      </c>
      <c r="T76" s="43">
        <f t="shared" si="3"/>
        <v>2</v>
      </c>
      <c r="U76" s="44">
        <v>0</v>
      </c>
      <c r="V76" s="31">
        <v>0</v>
      </c>
      <c r="W76" s="44">
        <v>2</v>
      </c>
      <c r="X76" s="31">
        <v>2</v>
      </c>
      <c r="Y76" s="31">
        <v>0</v>
      </c>
      <c r="Z76" s="31">
        <v>0</v>
      </c>
      <c r="AA76" s="31">
        <v>0</v>
      </c>
      <c r="AB76" s="31">
        <v>0</v>
      </c>
      <c r="AC76" s="31">
        <v>0</v>
      </c>
      <c r="AD76" s="31">
        <v>2</v>
      </c>
      <c r="AE76" s="31">
        <v>0</v>
      </c>
      <c r="AF76" s="50">
        <v>297006</v>
      </c>
      <c r="AG76" s="59">
        <v>181481</v>
      </c>
      <c r="AH76" s="59">
        <v>21309</v>
      </c>
      <c r="AI76" s="59">
        <v>94216</v>
      </c>
      <c r="AJ76" s="59">
        <v>36947</v>
      </c>
      <c r="AK76" s="59">
        <v>37961</v>
      </c>
    </row>
    <row r="77" spans="1:37" ht="16.5" customHeight="1">
      <c r="A77" s="42">
        <v>69</v>
      </c>
      <c r="B77" s="44" t="s">
        <v>43</v>
      </c>
      <c r="C77" s="30" t="s">
        <v>338</v>
      </c>
      <c r="D77" s="44" t="s">
        <v>191</v>
      </c>
      <c r="E77" s="30" t="s">
        <v>351</v>
      </c>
      <c r="F77" s="57" t="s">
        <v>352</v>
      </c>
      <c r="G77" s="44" t="s">
        <v>353</v>
      </c>
      <c r="H77" s="44" t="s">
        <v>354</v>
      </c>
      <c r="I77" s="47">
        <v>2020</v>
      </c>
      <c r="J77" s="31">
        <v>18235.5</v>
      </c>
      <c r="K77" s="31">
        <v>2999.82</v>
      </c>
      <c r="L77" s="31">
        <v>264</v>
      </c>
      <c r="M77" s="58">
        <v>29873</v>
      </c>
      <c r="N77" s="58">
        <v>0</v>
      </c>
      <c r="O77" s="58">
        <v>69</v>
      </c>
      <c r="P77" s="58">
        <v>29873</v>
      </c>
      <c r="Q77" s="58">
        <v>0</v>
      </c>
      <c r="R77" s="58">
        <v>69</v>
      </c>
      <c r="S77" s="43">
        <f t="shared" si="3"/>
        <v>14</v>
      </c>
      <c r="T77" s="43">
        <f t="shared" si="3"/>
        <v>14</v>
      </c>
      <c r="U77" s="44">
        <v>1</v>
      </c>
      <c r="V77" s="31">
        <v>1</v>
      </c>
      <c r="W77" s="44">
        <v>9</v>
      </c>
      <c r="X77" s="31">
        <v>9</v>
      </c>
      <c r="Y77" s="31">
        <v>0</v>
      </c>
      <c r="Z77" s="31">
        <v>0</v>
      </c>
      <c r="AA77" s="31">
        <v>4</v>
      </c>
      <c r="AB77" s="31">
        <v>4</v>
      </c>
      <c r="AC77" s="31">
        <v>2</v>
      </c>
      <c r="AD77" s="31">
        <v>6</v>
      </c>
      <c r="AE77" s="31">
        <v>2</v>
      </c>
      <c r="AF77" s="50">
        <v>1094395</v>
      </c>
      <c r="AG77" s="59">
        <v>615915</v>
      </c>
      <c r="AH77" s="59">
        <v>143248</v>
      </c>
      <c r="AI77" s="59">
        <v>335232</v>
      </c>
      <c r="AJ77" s="59">
        <v>80609</v>
      </c>
      <c r="AK77" s="59">
        <v>77294</v>
      </c>
    </row>
    <row r="78" spans="1:37" ht="16.5" customHeight="1">
      <c r="A78" s="42">
        <v>70</v>
      </c>
      <c r="B78" s="44" t="s">
        <v>43</v>
      </c>
      <c r="C78" s="30" t="s">
        <v>338</v>
      </c>
      <c r="D78" s="44" t="s">
        <v>191</v>
      </c>
      <c r="E78" s="30" t="s">
        <v>355</v>
      </c>
      <c r="F78" s="57" t="s">
        <v>356</v>
      </c>
      <c r="G78" s="44" t="s">
        <v>357</v>
      </c>
      <c r="H78" s="44" t="s">
        <v>358</v>
      </c>
      <c r="I78" s="47">
        <v>2008</v>
      </c>
      <c r="J78" s="31">
        <v>1263</v>
      </c>
      <c r="K78" s="31">
        <v>2032</v>
      </c>
      <c r="L78" s="31">
        <v>259</v>
      </c>
      <c r="M78" s="58">
        <v>77822</v>
      </c>
      <c r="N78" s="58">
        <v>0</v>
      </c>
      <c r="O78" s="58">
        <v>102</v>
      </c>
      <c r="P78" s="58">
        <v>6091</v>
      </c>
      <c r="Q78" s="58">
        <v>0</v>
      </c>
      <c r="R78" s="58">
        <v>8</v>
      </c>
      <c r="S78" s="43">
        <f t="shared" si="3"/>
        <v>9</v>
      </c>
      <c r="T78" s="43">
        <f t="shared" si="3"/>
        <v>9</v>
      </c>
      <c r="U78" s="44">
        <v>1</v>
      </c>
      <c r="V78" s="31">
        <v>1</v>
      </c>
      <c r="W78" s="44">
        <v>5</v>
      </c>
      <c r="X78" s="31">
        <v>5</v>
      </c>
      <c r="Y78" s="31">
        <v>0</v>
      </c>
      <c r="Z78" s="31">
        <v>0</v>
      </c>
      <c r="AA78" s="31">
        <v>3</v>
      </c>
      <c r="AB78" s="31">
        <v>3</v>
      </c>
      <c r="AC78" s="31">
        <v>0</v>
      </c>
      <c r="AD78" s="31">
        <v>9</v>
      </c>
      <c r="AE78" s="31">
        <v>2</v>
      </c>
      <c r="AF78" s="50">
        <v>740577</v>
      </c>
      <c r="AG78" s="59">
        <v>407076</v>
      </c>
      <c r="AH78" s="59">
        <v>102412</v>
      </c>
      <c r="AI78" s="59">
        <v>231089</v>
      </c>
      <c r="AJ78" s="59">
        <v>107111</v>
      </c>
      <c r="AK78" s="59">
        <v>89894</v>
      </c>
    </row>
    <row r="79" spans="1:37" ht="16.5" customHeight="1">
      <c r="A79" s="42">
        <v>71</v>
      </c>
      <c r="B79" s="44" t="s">
        <v>43</v>
      </c>
      <c r="C79" s="30" t="s">
        <v>88</v>
      </c>
      <c r="D79" s="44" t="s">
        <v>191</v>
      </c>
      <c r="E79" s="30" t="s">
        <v>359</v>
      </c>
      <c r="F79" s="57" t="s">
        <v>360</v>
      </c>
      <c r="G79" s="44" t="s">
        <v>361</v>
      </c>
      <c r="H79" s="44" t="s">
        <v>362</v>
      </c>
      <c r="I79" s="47">
        <v>2010</v>
      </c>
      <c r="J79" s="31">
        <v>303.33</v>
      </c>
      <c r="K79" s="31">
        <v>520.63</v>
      </c>
      <c r="L79" s="31">
        <v>99</v>
      </c>
      <c r="M79" s="58">
        <v>22707</v>
      </c>
      <c r="N79" s="58">
        <v>0</v>
      </c>
      <c r="O79" s="58">
        <v>10</v>
      </c>
      <c r="P79" s="58">
        <v>1967</v>
      </c>
      <c r="Q79" s="58">
        <v>0</v>
      </c>
      <c r="R79" s="58">
        <v>0</v>
      </c>
      <c r="S79" s="43">
        <f t="shared" si="3"/>
        <v>4</v>
      </c>
      <c r="T79" s="43">
        <f t="shared" si="3"/>
        <v>4</v>
      </c>
      <c r="U79" s="44">
        <v>0</v>
      </c>
      <c r="V79" s="31">
        <v>0</v>
      </c>
      <c r="W79" s="44">
        <v>3</v>
      </c>
      <c r="X79" s="31">
        <v>3</v>
      </c>
      <c r="Y79" s="31">
        <v>0</v>
      </c>
      <c r="Z79" s="31">
        <v>0</v>
      </c>
      <c r="AA79" s="31">
        <v>1</v>
      </c>
      <c r="AB79" s="31">
        <v>1</v>
      </c>
      <c r="AC79" s="31">
        <v>0</v>
      </c>
      <c r="AD79" s="31">
        <v>3</v>
      </c>
      <c r="AE79" s="31">
        <v>1</v>
      </c>
      <c r="AF79" s="50">
        <v>217765</v>
      </c>
      <c r="AG79" s="59">
        <v>156632</v>
      </c>
      <c r="AH79" s="59">
        <v>23118</v>
      </c>
      <c r="AI79" s="59">
        <v>38015</v>
      </c>
      <c r="AJ79" s="59">
        <v>15244</v>
      </c>
      <c r="AK79" s="59">
        <v>23686</v>
      </c>
    </row>
    <row r="80" spans="1:37" ht="16.5" customHeight="1">
      <c r="A80" s="42">
        <v>72</v>
      </c>
      <c r="B80" s="44" t="s">
        <v>43</v>
      </c>
      <c r="C80" s="30" t="s">
        <v>88</v>
      </c>
      <c r="D80" s="44" t="s">
        <v>191</v>
      </c>
      <c r="E80" s="30" t="s">
        <v>363</v>
      </c>
      <c r="F80" s="57" t="s">
        <v>364</v>
      </c>
      <c r="G80" s="44" t="s">
        <v>365</v>
      </c>
      <c r="H80" s="44" t="s">
        <v>362</v>
      </c>
      <c r="I80" s="47">
        <v>2010</v>
      </c>
      <c r="J80" s="31">
        <v>444.5</v>
      </c>
      <c r="K80" s="31">
        <v>492</v>
      </c>
      <c r="L80" s="31">
        <v>77</v>
      </c>
      <c r="M80" s="58">
        <v>43370</v>
      </c>
      <c r="N80" s="58">
        <v>1895</v>
      </c>
      <c r="O80" s="58">
        <v>8</v>
      </c>
      <c r="P80" s="58">
        <v>2202</v>
      </c>
      <c r="Q80" s="58">
        <v>66</v>
      </c>
      <c r="R80" s="58">
        <v>3</v>
      </c>
      <c r="S80" s="43">
        <f t="shared" si="3"/>
        <v>3</v>
      </c>
      <c r="T80" s="43">
        <f t="shared" si="3"/>
        <v>3</v>
      </c>
      <c r="U80" s="44">
        <v>0</v>
      </c>
      <c r="V80" s="31">
        <v>0</v>
      </c>
      <c r="W80" s="44">
        <v>3</v>
      </c>
      <c r="X80" s="31">
        <v>3</v>
      </c>
      <c r="Y80" s="31">
        <v>0</v>
      </c>
      <c r="Z80" s="31">
        <v>0</v>
      </c>
      <c r="AA80" s="31">
        <v>0</v>
      </c>
      <c r="AB80" s="31">
        <v>0</v>
      </c>
      <c r="AC80" s="31">
        <v>0</v>
      </c>
      <c r="AD80" s="31">
        <v>3</v>
      </c>
      <c r="AE80" s="31">
        <v>0</v>
      </c>
      <c r="AF80" s="50">
        <v>203958</v>
      </c>
      <c r="AG80" s="59">
        <v>124830</v>
      </c>
      <c r="AH80" s="59">
        <v>22485</v>
      </c>
      <c r="AI80" s="59">
        <v>56643</v>
      </c>
      <c r="AJ80" s="59">
        <v>11224</v>
      </c>
      <c r="AK80" s="59">
        <v>12978</v>
      </c>
    </row>
    <row r="81" spans="1:37" ht="16.5" customHeight="1">
      <c r="A81" s="42">
        <v>73</v>
      </c>
      <c r="B81" s="44" t="s">
        <v>43</v>
      </c>
      <c r="C81" s="30" t="s">
        <v>88</v>
      </c>
      <c r="D81" s="44" t="s">
        <v>191</v>
      </c>
      <c r="E81" s="30" t="s">
        <v>366</v>
      </c>
      <c r="F81" s="57" t="s">
        <v>367</v>
      </c>
      <c r="G81" s="44" t="s">
        <v>368</v>
      </c>
      <c r="H81" s="44" t="s">
        <v>369</v>
      </c>
      <c r="I81" s="47">
        <v>2009</v>
      </c>
      <c r="J81" s="31">
        <v>460</v>
      </c>
      <c r="K81" s="31">
        <v>460</v>
      </c>
      <c r="L81" s="31">
        <v>68</v>
      </c>
      <c r="M81" s="58">
        <v>28981</v>
      </c>
      <c r="N81" s="58">
        <v>20</v>
      </c>
      <c r="O81" s="58">
        <v>10</v>
      </c>
      <c r="P81" s="58">
        <v>1966</v>
      </c>
      <c r="Q81" s="58">
        <v>0</v>
      </c>
      <c r="R81" s="58">
        <v>10</v>
      </c>
      <c r="S81" s="43">
        <f t="shared" si="3"/>
        <v>3</v>
      </c>
      <c r="T81" s="43">
        <f t="shared" si="3"/>
        <v>3</v>
      </c>
      <c r="U81" s="44">
        <v>1</v>
      </c>
      <c r="V81" s="31">
        <v>1</v>
      </c>
      <c r="W81" s="44">
        <v>2</v>
      </c>
      <c r="X81" s="31">
        <v>2</v>
      </c>
      <c r="Y81" s="31">
        <v>0</v>
      </c>
      <c r="Z81" s="31">
        <v>0</v>
      </c>
      <c r="AA81" s="31">
        <v>0</v>
      </c>
      <c r="AB81" s="31">
        <v>0</v>
      </c>
      <c r="AC81" s="31">
        <v>0</v>
      </c>
      <c r="AD81" s="31">
        <v>3</v>
      </c>
      <c r="AE81" s="31">
        <v>0</v>
      </c>
      <c r="AF81" s="50">
        <v>183450</v>
      </c>
      <c r="AG81" s="59">
        <v>125424</v>
      </c>
      <c r="AH81" s="59">
        <v>21440</v>
      </c>
      <c r="AI81" s="59">
        <v>36586</v>
      </c>
      <c r="AJ81" s="59">
        <v>2436</v>
      </c>
      <c r="AK81" s="59">
        <v>73538</v>
      </c>
    </row>
    <row r="82" spans="1:37" ht="16.5" customHeight="1">
      <c r="A82" s="42">
        <v>74</v>
      </c>
      <c r="B82" s="60" t="s">
        <v>43</v>
      </c>
      <c r="C82" s="30" t="s">
        <v>88</v>
      </c>
      <c r="D82" s="60" t="s">
        <v>191</v>
      </c>
      <c r="E82" s="30" t="s">
        <v>370</v>
      </c>
      <c r="F82" s="57" t="s">
        <v>371</v>
      </c>
      <c r="G82" s="60" t="s">
        <v>372</v>
      </c>
      <c r="H82" s="60" t="s">
        <v>373</v>
      </c>
      <c r="I82" s="61">
        <v>2019</v>
      </c>
      <c r="J82" s="31">
        <v>895</v>
      </c>
      <c r="K82" s="31">
        <v>1106</v>
      </c>
      <c r="L82" s="31">
        <v>36</v>
      </c>
      <c r="M82" s="62">
        <v>20521</v>
      </c>
      <c r="N82" s="62">
        <v>325</v>
      </c>
      <c r="O82" s="62">
        <v>50</v>
      </c>
      <c r="P82" s="62">
        <v>4746</v>
      </c>
      <c r="Q82" s="62">
        <v>221</v>
      </c>
      <c r="R82" s="62">
        <v>7</v>
      </c>
      <c r="S82" s="43">
        <f t="shared" si="3"/>
        <v>9</v>
      </c>
      <c r="T82" s="43">
        <f t="shared" si="3"/>
        <v>9</v>
      </c>
      <c r="U82" s="60">
        <v>1</v>
      </c>
      <c r="V82" s="31">
        <v>1</v>
      </c>
      <c r="W82" s="60">
        <v>6</v>
      </c>
      <c r="X82" s="31">
        <v>6</v>
      </c>
      <c r="Y82" s="31">
        <v>1</v>
      </c>
      <c r="Z82" s="31">
        <v>1</v>
      </c>
      <c r="AA82" s="31">
        <v>1</v>
      </c>
      <c r="AB82" s="31">
        <v>1</v>
      </c>
      <c r="AC82" s="31">
        <v>1</v>
      </c>
      <c r="AD82" s="31">
        <v>7</v>
      </c>
      <c r="AE82" s="31">
        <v>0</v>
      </c>
      <c r="AF82" s="50">
        <v>684400</v>
      </c>
      <c r="AG82" s="59">
        <v>423709</v>
      </c>
      <c r="AH82" s="59">
        <v>52700</v>
      </c>
      <c r="AI82" s="59">
        <v>207991</v>
      </c>
      <c r="AJ82" s="59">
        <v>24562</v>
      </c>
      <c r="AK82" s="59">
        <v>47431</v>
      </c>
    </row>
    <row r="83" spans="1:37" ht="16.5" customHeight="1">
      <c r="A83" s="42">
        <v>75</v>
      </c>
      <c r="B83" s="44" t="s">
        <v>43</v>
      </c>
      <c r="C83" s="30" t="s">
        <v>88</v>
      </c>
      <c r="D83" s="44" t="s">
        <v>191</v>
      </c>
      <c r="E83" s="30" t="s">
        <v>374</v>
      </c>
      <c r="F83" s="57" t="s">
        <v>375</v>
      </c>
      <c r="G83" s="44" t="s">
        <v>376</v>
      </c>
      <c r="H83" s="44" t="s">
        <v>362</v>
      </c>
      <c r="I83" s="47">
        <v>2004</v>
      </c>
      <c r="J83" s="31">
        <v>2430</v>
      </c>
      <c r="K83" s="31">
        <v>638</v>
      </c>
      <c r="L83" s="31">
        <v>24</v>
      </c>
      <c r="M83" s="58">
        <v>73146</v>
      </c>
      <c r="N83" s="58">
        <v>1483</v>
      </c>
      <c r="O83" s="58">
        <v>12</v>
      </c>
      <c r="P83" s="58">
        <v>2379</v>
      </c>
      <c r="Q83" s="58">
        <v>94</v>
      </c>
      <c r="R83" s="58">
        <v>0</v>
      </c>
      <c r="S83" s="43">
        <f t="shared" si="3"/>
        <v>3</v>
      </c>
      <c r="T83" s="43">
        <f t="shared" si="3"/>
        <v>3</v>
      </c>
      <c r="U83" s="44">
        <v>0</v>
      </c>
      <c r="V83" s="31">
        <v>0</v>
      </c>
      <c r="W83" s="44">
        <v>3</v>
      </c>
      <c r="X83" s="31">
        <v>3</v>
      </c>
      <c r="Y83" s="31">
        <v>0</v>
      </c>
      <c r="Z83" s="31">
        <v>0</v>
      </c>
      <c r="AA83" s="31">
        <v>0</v>
      </c>
      <c r="AB83" s="31">
        <v>0</v>
      </c>
      <c r="AC83" s="31">
        <v>0</v>
      </c>
      <c r="AD83" s="31">
        <v>2</v>
      </c>
      <c r="AE83" s="31">
        <v>1</v>
      </c>
      <c r="AF83" s="50">
        <v>344386</v>
      </c>
      <c r="AG83" s="59">
        <v>247829</v>
      </c>
      <c r="AH83" s="59">
        <v>25524</v>
      </c>
      <c r="AI83" s="59">
        <v>71033</v>
      </c>
      <c r="AJ83" s="59">
        <v>14559</v>
      </c>
      <c r="AK83" s="59">
        <v>164565</v>
      </c>
    </row>
    <row r="84" spans="1:37" ht="16.5" customHeight="1">
      <c r="A84" s="42">
        <v>76</v>
      </c>
      <c r="B84" s="44" t="s">
        <v>43</v>
      </c>
      <c r="C84" s="30" t="s">
        <v>88</v>
      </c>
      <c r="D84" s="44" t="s">
        <v>191</v>
      </c>
      <c r="E84" s="30" t="s">
        <v>377</v>
      </c>
      <c r="F84" s="57" t="s">
        <v>378</v>
      </c>
      <c r="G84" s="44" t="s">
        <v>379</v>
      </c>
      <c r="H84" s="44" t="s">
        <v>369</v>
      </c>
      <c r="I84" s="47">
        <v>2017</v>
      </c>
      <c r="J84" s="31">
        <v>1077.78</v>
      </c>
      <c r="K84" s="31">
        <v>658.97</v>
      </c>
      <c r="L84" s="31">
        <v>150</v>
      </c>
      <c r="M84" s="58">
        <v>22164</v>
      </c>
      <c r="N84" s="58">
        <v>243</v>
      </c>
      <c r="O84" s="58">
        <v>32</v>
      </c>
      <c r="P84" s="58">
        <v>2591</v>
      </c>
      <c r="Q84" s="58">
        <v>0</v>
      </c>
      <c r="R84" s="58">
        <v>0</v>
      </c>
      <c r="S84" s="43">
        <f t="shared" si="3"/>
        <v>5</v>
      </c>
      <c r="T84" s="43">
        <f t="shared" si="3"/>
        <v>5</v>
      </c>
      <c r="U84" s="44">
        <v>0</v>
      </c>
      <c r="V84" s="31">
        <v>0</v>
      </c>
      <c r="W84" s="44">
        <v>3</v>
      </c>
      <c r="X84" s="31">
        <v>3</v>
      </c>
      <c r="Y84" s="31">
        <v>0</v>
      </c>
      <c r="Z84" s="31">
        <v>0</v>
      </c>
      <c r="AA84" s="31">
        <v>2</v>
      </c>
      <c r="AB84" s="31">
        <v>2</v>
      </c>
      <c r="AC84" s="31">
        <v>0</v>
      </c>
      <c r="AD84" s="31">
        <v>3</v>
      </c>
      <c r="AE84" s="31">
        <v>0</v>
      </c>
      <c r="AF84" s="50">
        <v>308178</v>
      </c>
      <c r="AG84" s="59">
        <v>216623</v>
      </c>
      <c r="AH84" s="59">
        <v>24544</v>
      </c>
      <c r="AI84" s="59">
        <v>67011</v>
      </c>
      <c r="AJ84" s="59">
        <v>18805</v>
      </c>
      <c r="AK84" s="59">
        <v>169976</v>
      </c>
    </row>
    <row r="85" spans="1:37" ht="16.5" customHeight="1">
      <c r="A85" s="42">
        <v>77</v>
      </c>
      <c r="B85" s="44" t="s">
        <v>43</v>
      </c>
      <c r="C85" s="30" t="s">
        <v>88</v>
      </c>
      <c r="D85" s="44" t="s">
        <v>191</v>
      </c>
      <c r="E85" s="30" t="s">
        <v>380</v>
      </c>
      <c r="F85" s="57" t="s">
        <v>381</v>
      </c>
      <c r="G85" s="44" t="s">
        <v>382</v>
      </c>
      <c r="H85" s="44" t="s">
        <v>369</v>
      </c>
      <c r="I85" s="47">
        <v>2011</v>
      </c>
      <c r="J85" s="31">
        <v>880</v>
      </c>
      <c r="K85" s="31">
        <v>441</v>
      </c>
      <c r="L85" s="31">
        <v>60</v>
      </c>
      <c r="M85" s="58">
        <v>37498</v>
      </c>
      <c r="N85" s="58">
        <v>616</v>
      </c>
      <c r="O85" s="58">
        <v>8</v>
      </c>
      <c r="P85" s="58">
        <v>2079</v>
      </c>
      <c r="Q85" s="58">
        <v>44</v>
      </c>
      <c r="R85" s="58">
        <v>0</v>
      </c>
      <c r="S85" s="43">
        <f t="shared" si="3"/>
        <v>4</v>
      </c>
      <c r="T85" s="43">
        <f t="shared" si="3"/>
        <v>4</v>
      </c>
      <c r="U85" s="44">
        <v>0</v>
      </c>
      <c r="V85" s="31">
        <v>0</v>
      </c>
      <c r="W85" s="44">
        <v>3</v>
      </c>
      <c r="X85" s="31">
        <v>3</v>
      </c>
      <c r="Y85" s="31">
        <v>0</v>
      </c>
      <c r="Z85" s="31">
        <v>0</v>
      </c>
      <c r="AA85" s="31">
        <v>1</v>
      </c>
      <c r="AB85" s="31">
        <v>1</v>
      </c>
      <c r="AC85" s="31">
        <v>0</v>
      </c>
      <c r="AD85" s="31">
        <v>3</v>
      </c>
      <c r="AE85" s="31">
        <v>0</v>
      </c>
      <c r="AF85" s="50">
        <v>206396</v>
      </c>
      <c r="AG85" s="59">
        <v>124830</v>
      </c>
      <c r="AH85" s="59">
        <v>22292</v>
      </c>
      <c r="AI85" s="59">
        <v>59274</v>
      </c>
      <c r="AJ85" s="59">
        <v>18733</v>
      </c>
      <c r="AK85" s="59">
        <v>164350</v>
      </c>
    </row>
    <row r="86" spans="1:37" ht="16.5" customHeight="1">
      <c r="A86" s="42">
        <v>78</v>
      </c>
      <c r="B86" s="44" t="s">
        <v>43</v>
      </c>
      <c r="C86" s="30" t="s">
        <v>88</v>
      </c>
      <c r="D86" s="44" t="s">
        <v>191</v>
      </c>
      <c r="E86" s="30" t="s">
        <v>383</v>
      </c>
      <c r="F86" s="57" t="s">
        <v>384</v>
      </c>
      <c r="G86" s="44" t="s">
        <v>385</v>
      </c>
      <c r="H86" s="44" t="s">
        <v>362</v>
      </c>
      <c r="I86" s="47">
        <v>2007</v>
      </c>
      <c r="J86" s="31">
        <v>476</v>
      </c>
      <c r="K86" s="31">
        <v>476</v>
      </c>
      <c r="L86" s="31">
        <v>93</v>
      </c>
      <c r="M86" s="58">
        <v>21317</v>
      </c>
      <c r="N86" s="58">
        <v>0</v>
      </c>
      <c r="O86" s="58">
        <v>10</v>
      </c>
      <c r="P86" s="58">
        <v>1859</v>
      </c>
      <c r="Q86" s="58">
        <v>0</v>
      </c>
      <c r="R86" s="58">
        <v>0</v>
      </c>
      <c r="S86" s="43">
        <f t="shared" si="3"/>
        <v>3</v>
      </c>
      <c r="T86" s="43">
        <f t="shared" si="3"/>
        <v>0</v>
      </c>
      <c r="U86" s="44">
        <v>0</v>
      </c>
      <c r="V86" s="31">
        <v>0</v>
      </c>
      <c r="W86" s="44">
        <v>3</v>
      </c>
      <c r="X86" s="31">
        <v>0</v>
      </c>
      <c r="Y86" s="31">
        <v>0</v>
      </c>
      <c r="Z86" s="31">
        <v>0</v>
      </c>
      <c r="AA86" s="31">
        <v>0</v>
      </c>
      <c r="AB86" s="31">
        <v>0</v>
      </c>
      <c r="AC86" s="31">
        <v>0</v>
      </c>
      <c r="AD86" s="31">
        <v>4</v>
      </c>
      <c r="AE86" s="31">
        <v>0</v>
      </c>
      <c r="AF86" s="50">
        <v>235920</v>
      </c>
      <c r="AG86" s="59">
        <v>156632</v>
      </c>
      <c r="AH86" s="59">
        <v>22624</v>
      </c>
      <c r="AI86" s="59">
        <v>56664</v>
      </c>
      <c r="AJ86" s="59">
        <v>10570</v>
      </c>
      <c r="AK86" s="59">
        <v>96831</v>
      </c>
    </row>
    <row r="87" spans="1:37" ht="16.5" customHeight="1">
      <c r="A87" s="42">
        <v>79</v>
      </c>
      <c r="B87" s="44" t="s">
        <v>43</v>
      </c>
      <c r="C87" s="30" t="s">
        <v>88</v>
      </c>
      <c r="D87" s="44" t="s">
        <v>191</v>
      </c>
      <c r="E87" s="30" t="s">
        <v>386</v>
      </c>
      <c r="F87" s="57" t="s">
        <v>387</v>
      </c>
      <c r="G87" s="44" t="s">
        <v>388</v>
      </c>
      <c r="H87" s="44" t="s">
        <v>369</v>
      </c>
      <c r="I87" s="47">
        <v>2010</v>
      </c>
      <c r="J87" s="31">
        <v>268.66000000000003</v>
      </c>
      <c r="K87" s="31">
        <v>690.15</v>
      </c>
      <c r="L87" s="31">
        <v>124</v>
      </c>
      <c r="M87" s="58">
        <v>29843</v>
      </c>
      <c r="N87" s="58">
        <v>265</v>
      </c>
      <c r="O87" s="58">
        <v>12</v>
      </c>
      <c r="P87" s="58">
        <v>1890</v>
      </c>
      <c r="Q87" s="58">
        <v>41</v>
      </c>
      <c r="R87" s="58">
        <v>0</v>
      </c>
      <c r="S87" s="43">
        <f t="shared" si="3"/>
        <v>4</v>
      </c>
      <c r="T87" s="43">
        <f t="shared" si="3"/>
        <v>4</v>
      </c>
      <c r="U87" s="44">
        <v>0</v>
      </c>
      <c r="V87" s="31">
        <v>0</v>
      </c>
      <c r="W87" s="44">
        <v>3</v>
      </c>
      <c r="X87" s="31">
        <v>3</v>
      </c>
      <c r="Y87" s="31">
        <v>0</v>
      </c>
      <c r="Z87" s="31">
        <v>0</v>
      </c>
      <c r="AA87" s="31">
        <v>1</v>
      </c>
      <c r="AB87" s="31">
        <v>1</v>
      </c>
      <c r="AC87" s="31">
        <v>0</v>
      </c>
      <c r="AD87" s="31">
        <v>2</v>
      </c>
      <c r="AE87" s="31">
        <v>2</v>
      </c>
      <c r="AF87" s="50">
        <v>238610</v>
      </c>
      <c r="AG87" s="59">
        <v>156632</v>
      </c>
      <c r="AH87" s="59">
        <v>23125</v>
      </c>
      <c r="AI87" s="59">
        <v>58853</v>
      </c>
      <c r="AJ87" s="59">
        <v>16394</v>
      </c>
      <c r="AK87" s="59">
        <v>12043</v>
      </c>
    </row>
    <row r="88" spans="1:37" ht="16.5" customHeight="1">
      <c r="A88" s="42">
        <v>80</v>
      </c>
      <c r="B88" s="44" t="s">
        <v>43</v>
      </c>
      <c r="C88" s="30" t="s">
        <v>389</v>
      </c>
      <c r="D88" s="44" t="s">
        <v>191</v>
      </c>
      <c r="E88" s="30" t="s">
        <v>390</v>
      </c>
      <c r="F88" s="57" t="s">
        <v>391</v>
      </c>
      <c r="G88" s="44" t="s">
        <v>392</v>
      </c>
      <c r="H88" s="44" t="s">
        <v>393</v>
      </c>
      <c r="I88" s="47">
        <v>2007</v>
      </c>
      <c r="J88" s="31">
        <v>576</v>
      </c>
      <c r="K88" s="31">
        <v>2215</v>
      </c>
      <c r="L88" s="31">
        <v>350</v>
      </c>
      <c r="M88" s="58">
        <v>80692</v>
      </c>
      <c r="N88" s="58">
        <v>4802</v>
      </c>
      <c r="O88" s="58">
        <v>54</v>
      </c>
      <c r="P88" s="58">
        <v>6410</v>
      </c>
      <c r="Q88" s="58">
        <v>0</v>
      </c>
      <c r="R88" s="58">
        <v>0</v>
      </c>
      <c r="S88" s="43">
        <f t="shared" si="3"/>
        <v>9</v>
      </c>
      <c r="T88" s="43">
        <f t="shared" si="3"/>
        <v>9</v>
      </c>
      <c r="U88" s="44">
        <v>0</v>
      </c>
      <c r="V88" s="31">
        <v>0</v>
      </c>
      <c r="W88" s="44">
        <v>6</v>
      </c>
      <c r="X88" s="31">
        <v>6</v>
      </c>
      <c r="Y88" s="31">
        <v>0</v>
      </c>
      <c r="Z88" s="31">
        <v>0</v>
      </c>
      <c r="AA88" s="31">
        <v>3</v>
      </c>
      <c r="AB88" s="31">
        <v>3</v>
      </c>
      <c r="AC88" s="31">
        <v>0</v>
      </c>
      <c r="AD88" s="31">
        <v>6</v>
      </c>
      <c r="AE88" s="31">
        <v>1</v>
      </c>
      <c r="AF88" s="50">
        <v>618501</v>
      </c>
      <c r="AG88" s="59">
        <v>358088</v>
      </c>
      <c r="AH88" s="59">
        <v>104462</v>
      </c>
      <c r="AI88" s="59">
        <v>155951</v>
      </c>
      <c r="AJ88" s="59">
        <v>53637</v>
      </c>
      <c r="AK88" s="59">
        <v>31675</v>
      </c>
    </row>
    <row r="89" spans="1:37" ht="16.5" customHeight="1">
      <c r="A89" s="42">
        <v>81</v>
      </c>
      <c r="B89" s="44" t="s">
        <v>43</v>
      </c>
      <c r="C89" s="30" t="s">
        <v>389</v>
      </c>
      <c r="D89" s="44" t="s">
        <v>191</v>
      </c>
      <c r="E89" s="30" t="s">
        <v>394</v>
      </c>
      <c r="F89" s="57" t="s">
        <v>395</v>
      </c>
      <c r="G89" s="44" t="s">
        <v>396</v>
      </c>
      <c r="H89" s="44" t="s">
        <v>393</v>
      </c>
      <c r="I89" s="47">
        <v>2008</v>
      </c>
      <c r="J89" s="31">
        <v>1192</v>
      </c>
      <c r="K89" s="31">
        <v>918.19</v>
      </c>
      <c r="L89" s="31">
        <v>301</v>
      </c>
      <c r="M89" s="58">
        <v>105424</v>
      </c>
      <c r="N89" s="58">
        <v>0</v>
      </c>
      <c r="O89" s="58">
        <v>109</v>
      </c>
      <c r="P89" s="58">
        <v>5274</v>
      </c>
      <c r="Q89" s="58">
        <v>0</v>
      </c>
      <c r="R89" s="58">
        <v>0</v>
      </c>
      <c r="S89" s="43">
        <f t="shared" si="3"/>
        <v>9</v>
      </c>
      <c r="T89" s="43">
        <f t="shared" si="3"/>
        <v>0</v>
      </c>
      <c r="U89" s="44">
        <v>1</v>
      </c>
      <c r="V89" s="31">
        <v>0</v>
      </c>
      <c r="W89" s="44">
        <v>8</v>
      </c>
      <c r="X89" s="31">
        <v>0</v>
      </c>
      <c r="Y89" s="31">
        <v>0</v>
      </c>
      <c r="Z89" s="31">
        <v>0</v>
      </c>
      <c r="AA89" s="31">
        <v>0</v>
      </c>
      <c r="AB89" s="31">
        <v>0</v>
      </c>
      <c r="AC89" s="31">
        <v>0</v>
      </c>
      <c r="AD89" s="31">
        <v>10</v>
      </c>
      <c r="AE89" s="31">
        <v>0</v>
      </c>
      <c r="AF89" s="50">
        <v>1229700</v>
      </c>
      <c r="AG89" s="59">
        <v>327799</v>
      </c>
      <c r="AH89" s="59">
        <v>860101</v>
      </c>
      <c r="AI89" s="59">
        <v>41800</v>
      </c>
      <c r="AJ89" s="59">
        <v>78342</v>
      </c>
      <c r="AK89" s="59">
        <v>77588</v>
      </c>
    </row>
    <row r="90" spans="1:37" ht="16.5" customHeight="1">
      <c r="A90" s="42">
        <v>82</v>
      </c>
      <c r="B90" s="44" t="s">
        <v>43</v>
      </c>
      <c r="C90" s="30" t="s">
        <v>389</v>
      </c>
      <c r="D90" s="44" t="s">
        <v>191</v>
      </c>
      <c r="E90" s="30" t="s">
        <v>397</v>
      </c>
      <c r="F90" s="57" t="s">
        <v>398</v>
      </c>
      <c r="G90" s="44" t="s">
        <v>399</v>
      </c>
      <c r="H90" s="44" t="s">
        <v>400</v>
      </c>
      <c r="I90" s="47">
        <v>1999</v>
      </c>
      <c r="J90" s="31">
        <v>2540</v>
      </c>
      <c r="K90" s="31">
        <v>2205</v>
      </c>
      <c r="L90" s="31">
        <v>327</v>
      </c>
      <c r="M90" s="58">
        <v>111856</v>
      </c>
      <c r="N90" s="58">
        <v>7857</v>
      </c>
      <c r="O90" s="58">
        <v>137</v>
      </c>
      <c r="P90" s="58">
        <v>7417</v>
      </c>
      <c r="Q90" s="58">
        <v>0</v>
      </c>
      <c r="R90" s="58">
        <v>10</v>
      </c>
      <c r="S90" s="43">
        <f t="shared" si="3"/>
        <v>9</v>
      </c>
      <c r="T90" s="43">
        <f t="shared" si="3"/>
        <v>9</v>
      </c>
      <c r="U90" s="44">
        <v>0</v>
      </c>
      <c r="V90" s="31">
        <v>0</v>
      </c>
      <c r="W90" s="44">
        <v>7</v>
      </c>
      <c r="X90" s="31">
        <v>7</v>
      </c>
      <c r="Y90" s="31">
        <v>0</v>
      </c>
      <c r="Z90" s="31">
        <v>0</v>
      </c>
      <c r="AA90" s="31">
        <v>2</v>
      </c>
      <c r="AB90" s="31">
        <v>2</v>
      </c>
      <c r="AC90" s="31">
        <v>1</v>
      </c>
      <c r="AD90" s="31">
        <v>7</v>
      </c>
      <c r="AE90" s="31">
        <v>0</v>
      </c>
      <c r="AF90" s="50">
        <v>661530</v>
      </c>
      <c r="AG90" s="59">
        <v>369442</v>
      </c>
      <c r="AH90" s="59">
        <v>101752</v>
      </c>
      <c r="AI90" s="59">
        <v>190336</v>
      </c>
      <c r="AJ90" s="59">
        <v>25713</v>
      </c>
      <c r="AK90" s="59">
        <v>23665</v>
      </c>
    </row>
    <row r="91" spans="1:37" ht="16.5" customHeight="1">
      <c r="A91" s="42">
        <v>83</v>
      </c>
      <c r="B91" s="44" t="s">
        <v>43</v>
      </c>
      <c r="C91" s="30" t="s">
        <v>389</v>
      </c>
      <c r="D91" s="44" t="s">
        <v>191</v>
      </c>
      <c r="E91" s="30" t="s">
        <v>401</v>
      </c>
      <c r="F91" s="57" t="s">
        <v>402</v>
      </c>
      <c r="G91" s="44" t="s">
        <v>403</v>
      </c>
      <c r="H91" s="44" t="s">
        <v>400</v>
      </c>
      <c r="I91" s="47">
        <v>2013</v>
      </c>
      <c r="J91" s="31">
        <v>8983.58</v>
      </c>
      <c r="K91" s="31">
        <v>2190.31</v>
      </c>
      <c r="L91" s="31">
        <v>364</v>
      </c>
      <c r="M91" s="58">
        <v>79087</v>
      </c>
      <c r="N91" s="58">
        <v>0</v>
      </c>
      <c r="O91" s="58">
        <v>73</v>
      </c>
      <c r="P91" s="58">
        <v>7770</v>
      </c>
      <c r="Q91" s="58">
        <v>0</v>
      </c>
      <c r="R91" s="58">
        <v>3</v>
      </c>
      <c r="S91" s="43">
        <f t="shared" si="3"/>
        <v>7</v>
      </c>
      <c r="T91" s="43">
        <f t="shared" si="3"/>
        <v>7</v>
      </c>
      <c r="U91" s="44">
        <v>0</v>
      </c>
      <c r="V91" s="31">
        <v>0</v>
      </c>
      <c r="W91" s="44">
        <v>5</v>
      </c>
      <c r="X91" s="31">
        <v>5</v>
      </c>
      <c r="Y91" s="31">
        <v>0</v>
      </c>
      <c r="Z91" s="31">
        <v>0</v>
      </c>
      <c r="AA91" s="31">
        <v>2</v>
      </c>
      <c r="AB91" s="31">
        <v>2</v>
      </c>
      <c r="AC91" s="31">
        <v>0</v>
      </c>
      <c r="AD91" s="31">
        <v>6</v>
      </c>
      <c r="AE91" s="31">
        <v>2</v>
      </c>
      <c r="AF91" s="50">
        <v>519047</v>
      </c>
      <c r="AG91" s="59">
        <v>332198</v>
      </c>
      <c r="AH91" s="59">
        <v>105925</v>
      </c>
      <c r="AI91" s="59">
        <v>80924</v>
      </c>
      <c r="AJ91" s="59">
        <v>72952</v>
      </c>
      <c r="AK91" s="59">
        <v>77278</v>
      </c>
    </row>
    <row r="92" spans="1:37" ht="16.5" customHeight="1">
      <c r="A92" s="42">
        <v>84</v>
      </c>
      <c r="B92" s="44" t="s">
        <v>43</v>
      </c>
      <c r="C92" s="30" t="s">
        <v>97</v>
      </c>
      <c r="D92" s="44" t="s">
        <v>191</v>
      </c>
      <c r="E92" s="30" t="s">
        <v>404</v>
      </c>
      <c r="F92" s="57" t="s">
        <v>405</v>
      </c>
      <c r="G92" s="44" t="s">
        <v>406</v>
      </c>
      <c r="H92" s="44" t="s">
        <v>407</v>
      </c>
      <c r="I92" s="47">
        <v>2017</v>
      </c>
      <c r="J92" s="31">
        <v>992</v>
      </c>
      <c r="K92" s="31">
        <v>395</v>
      </c>
      <c r="L92" s="31">
        <v>113</v>
      </c>
      <c r="M92" s="58">
        <v>20996</v>
      </c>
      <c r="N92" s="58">
        <v>0</v>
      </c>
      <c r="O92" s="58">
        <v>4</v>
      </c>
      <c r="P92" s="58">
        <v>878</v>
      </c>
      <c r="Q92" s="58">
        <v>0</v>
      </c>
      <c r="R92" s="58">
        <v>0</v>
      </c>
      <c r="S92" s="43">
        <f t="shared" si="3"/>
        <v>1</v>
      </c>
      <c r="T92" s="43">
        <f t="shared" si="3"/>
        <v>1</v>
      </c>
      <c r="U92" s="44">
        <v>0</v>
      </c>
      <c r="V92" s="31">
        <v>0</v>
      </c>
      <c r="W92" s="44">
        <v>1</v>
      </c>
      <c r="X92" s="31">
        <v>1</v>
      </c>
      <c r="Y92" s="31">
        <v>0</v>
      </c>
      <c r="Z92" s="31">
        <v>0</v>
      </c>
      <c r="AA92" s="31">
        <v>0</v>
      </c>
      <c r="AB92" s="31">
        <v>0</v>
      </c>
      <c r="AC92" s="31">
        <v>0</v>
      </c>
      <c r="AD92" s="31">
        <v>1</v>
      </c>
      <c r="AE92" s="31">
        <v>0</v>
      </c>
      <c r="AF92" s="50">
        <v>52426</v>
      </c>
      <c r="AG92" s="59">
        <v>34226</v>
      </c>
      <c r="AH92" s="59">
        <v>11900</v>
      </c>
      <c r="AI92" s="59">
        <v>6300</v>
      </c>
      <c r="AJ92" s="59">
        <v>13376</v>
      </c>
      <c r="AK92" s="59">
        <v>16628</v>
      </c>
    </row>
    <row r="93" spans="1:37" ht="16.5" customHeight="1">
      <c r="A93" s="42">
        <v>85</v>
      </c>
      <c r="B93" s="44" t="s">
        <v>43</v>
      </c>
      <c r="C93" s="30" t="s">
        <v>97</v>
      </c>
      <c r="D93" s="44" t="s">
        <v>191</v>
      </c>
      <c r="E93" s="30" t="s">
        <v>408</v>
      </c>
      <c r="F93" s="57" t="s">
        <v>409</v>
      </c>
      <c r="G93" s="44" t="s">
        <v>410</v>
      </c>
      <c r="H93" s="44" t="s">
        <v>411</v>
      </c>
      <c r="I93" s="47">
        <v>2003</v>
      </c>
      <c r="J93" s="31">
        <v>1140</v>
      </c>
      <c r="K93" s="31">
        <v>1361.88</v>
      </c>
      <c r="L93" s="31">
        <v>117</v>
      </c>
      <c r="M93" s="58">
        <v>117590</v>
      </c>
      <c r="N93" s="58">
        <v>5957</v>
      </c>
      <c r="O93" s="58">
        <v>35</v>
      </c>
      <c r="P93" s="58">
        <v>4911</v>
      </c>
      <c r="Q93" s="58">
        <v>335</v>
      </c>
      <c r="R93" s="58">
        <v>2</v>
      </c>
      <c r="S93" s="43">
        <f t="shared" si="3"/>
        <v>9</v>
      </c>
      <c r="T93" s="43">
        <f t="shared" si="3"/>
        <v>10</v>
      </c>
      <c r="U93" s="44">
        <v>2</v>
      </c>
      <c r="V93" s="31">
        <v>2</v>
      </c>
      <c r="W93" s="44">
        <v>4</v>
      </c>
      <c r="X93" s="31">
        <v>5</v>
      </c>
      <c r="Y93" s="31">
        <v>1</v>
      </c>
      <c r="Z93" s="31">
        <v>1</v>
      </c>
      <c r="AA93" s="31">
        <v>2</v>
      </c>
      <c r="AB93" s="31">
        <v>2</v>
      </c>
      <c r="AC93" s="31">
        <v>0</v>
      </c>
      <c r="AD93" s="31">
        <v>4</v>
      </c>
      <c r="AE93" s="31">
        <v>0</v>
      </c>
      <c r="AF93" s="50">
        <v>964270</v>
      </c>
      <c r="AG93" s="59">
        <v>619586</v>
      </c>
      <c r="AH93" s="59">
        <v>31240</v>
      </c>
      <c r="AI93" s="59">
        <v>313444</v>
      </c>
      <c r="AJ93" s="59">
        <v>134974</v>
      </c>
      <c r="AK93" s="59">
        <v>95884</v>
      </c>
    </row>
    <row r="94" spans="1:37" ht="16.5" customHeight="1">
      <c r="A94" s="42">
        <v>86</v>
      </c>
      <c r="B94" s="44" t="s">
        <v>43</v>
      </c>
      <c r="C94" s="30" t="s">
        <v>97</v>
      </c>
      <c r="D94" s="44" t="s">
        <v>191</v>
      </c>
      <c r="E94" s="30" t="s">
        <v>412</v>
      </c>
      <c r="F94" s="57" t="s">
        <v>413</v>
      </c>
      <c r="G94" s="44" t="s">
        <v>414</v>
      </c>
      <c r="H94" s="44" t="s">
        <v>411</v>
      </c>
      <c r="I94" s="47">
        <v>2006</v>
      </c>
      <c r="J94" s="31">
        <v>17946</v>
      </c>
      <c r="K94" s="31">
        <v>6526</v>
      </c>
      <c r="L94" s="31">
        <v>683</v>
      </c>
      <c r="M94" s="58">
        <v>179403</v>
      </c>
      <c r="N94" s="58">
        <v>8147</v>
      </c>
      <c r="O94" s="58">
        <v>86</v>
      </c>
      <c r="P94" s="58">
        <v>12330</v>
      </c>
      <c r="Q94" s="58">
        <v>493</v>
      </c>
      <c r="R94" s="58">
        <v>7</v>
      </c>
      <c r="S94" s="43">
        <f t="shared" si="3"/>
        <v>25</v>
      </c>
      <c r="T94" s="43">
        <f t="shared" si="3"/>
        <v>27</v>
      </c>
      <c r="U94" s="44">
        <v>5</v>
      </c>
      <c r="V94" s="31">
        <v>6</v>
      </c>
      <c r="W94" s="44">
        <v>15</v>
      </c>
      <c r="X94" s="31">
        <v>16</v>
      </c>
      <c r="Y94" s="31">
        <v>2</v>
      </c>
      <c r="Z94" s="31">
        <v>2</v>
      </c>
      <c r="AA94" s="31">
        <v>3</v>
      </c>
      <c r="AB94" s="31">
        <v>3</v>
      </c>
      <c r="AC94" s="31">
        <v>2</v>
      </c>
      <c r="AD94" s="31">
        <v>15</v>
      </c>
      <c r="AE94" s="31">
        <v>0</v>
      </c>
      <c r="AF94" s="50">
        <v>3013007</v>
      </c>
      <c r="AG94" s="59">
        <v>1797008</v>
      </c>
      <c r="AH94" s="59">
        <v>195291</v>
      </c>
      <c r="AI94" s="59">
        <v>1020708</v>
      </c>
      <c r="AJ94" s="59">
        <v>265284</v>
      </c>
      <c r="AK94" s="59">
        <v>166039</v>
      </c>
    </row>
    <row r="95" spans="1:37" ht="16.5" customHeight="1">
      <c r="A95" s="42">
        <v>87</v>
      </c>
      <c r="B95" s="44" t="s">
        <v>43</v>
      </c>
      <c r="C95" s="30" t="s">
        <v>97</v>
      </c>
      <c r="D95" s="44" t="s">
        <v>191</v>
      </c>
      <c r="E95" s="30" t="s">
        <v>415</v>
      </c>
      <c r="F95" s="57" t="s">
        <v>416</v>
      </c>
      <c r="G95" s="44" t="s">
        <v>417</v>
      </c>
      <c r="H95" s="44"/>
      <c r="I95" s="47">
        <v>2018</v>
      </c>
      <c r="J95" s="31">
        <v>701.1</v>
      </c>
      <c r="K95" s="31">
        <v>1962.6</v>
      </c>
      <c r="L95" s="31">
        <v>422</v>
      </c>
      <c r="M95" s="58">
        <v>37615</v>
      </c>
      <c r="N95" s="58">
        <v>1977</v>
      </c>
      <c r="O95" s="58">
        <v>98</v>
      </c>
      <c r="P95" s="58">
        <v>8345</v>
      </c>
      <c r="Q95" s="58">
        <v>188</v>
      </c>
      <c r="R95" s="58">
        <v>98</v>
      </c>
      <c r="S95" s="43">
        <f t="shared" si="3"/>
        <v>12</v>
      </c>
      <c r="T95" s="43">
        <f t="shared" si="3"/>
        <v>13</v>
      </c>
      <c r="U95" s="44">
        <v>1</v>
      </c>
      <c r="V95" s="31">
        <v>1</v>
      </c>
      <c r="W95" s="44">
        <v>9</v>
      </c>
      <c r="X95" s="31">
        <v>10</v>
      </c>
      <c r="Y95" s="31">
        <v>1</v>
      </c>
      <c r="Z95" s="31">
        <v>1</v>
      </c>
      <c r="AA95" s="31">
        <v>1</v>
      </c>
      <c r="AB95" s="31">
        <v>1</v>
      </c>
      <c r="AC95" s="31">
        <v>1</v>
      </c>
      <c r="AD95" s="31">
        <v>9</v>
      </c>
      <c r="AE95" s="31">
        <v>0</v>
      </c>
      <c r="AF95" s="50">
        <v>1333829</v>
      </c>
      <c r="AG95" s="59">
        <v>779514</v>
      </c>
      <c r="AH95" s="59">
        <v>101531</v>
      </c>
      <c r="AI95" s="59">
        <v>452784</v>
      </c>
      <c r="AJ95" s="59">
        <v>45851</v>
      </c>
      <c r="AK95" s="59">
        <v>74244</v>
      </c>
    </row>
    <row r="96" spans="1:37" ht="16.5" customHeight="1">
      <c r="A96" s="42">
        <v>88</v>
      </c>
      <c r="B96" s="44" t="s">
        <v>43</v>
      </c>
      <c r="C96" s="30" t="s">
        <v>97</v>
      </c>
      <c r="D96" s="44" t="s">
        <v>191</v>
      </c>
      <c r="E96" s="30" t="s">
        <v>418</v>
      </c>
      <c r="F96" s="57" t="s">
        <v>419</v>
      </c>
      <c r="G96" s="44" t="s">
        <v>420</v>
      </c>
      <c r="H96" s="44" t="s">
        <v>421</v>
      </c>
      <c r="I96" s="47">
        <v>2012</v>
      </c>
      <c r="J96" s="31">
        <v>1012</v>
      </c>
      <c r="K96" s="31">
        <v>2466.4499999999998</v>
      </c>
      <c r="L96" s="31">
        <v>477</v>
      </c>
      <c r="M96" s="58">
        <v>88612</v>
      </c>
      <c r="N96" s="58">
        <v>2913</v>
      </c>
      <c r="O96" s="58">
        <v>131</v>
      </c>
      <c r="P96" s="58">
        <v>4966</v>
      </c>
      <c r="Q96" s="58">
        <v>197</v>
      </c>
      <c r="R96" s="58">
        <v>6</v>
      </c>
      <c r="S96" s="43">
        <f t="shared" si="3"/>
        <v>12</v>
      </c>
      <c r="T96" s="43">
        <f t="shared" si="3"/>
        <v>15</v>
      </c>
      <c r="U96" s="44">
        <v>2</v>
      </c>
      <c r="V96" s="31">
        <v>1</v>
      </c>
      <c r="W96" s="44">
        <v>8</v>
      </c>
      <c r="X96" s="31">
        <v>12</v>
      </c>
      <c r="Y96" s="31">
        <v>1</v>
      </c>
      <c r="Z96" s="31">
        <v>1</v>
      </c>
      <c r="AA96" s="31">
        <v>1</v>
      </c>
      <c r="AB96" s="31">
        <v>1</v>
      </c>
      <c r="AC96" s="31">
        <v>1</v>
      </c>
      <c r="AD96" s="31">
        <v>8</v>
      </c>
      <c r="AE96" s="31">
        <v>1</v>
      </c>
      <c r="AF96" s="50">
        <v>1042061</v>
      </c>
      <c r="AG96" s="59">
        <v>712653</v>
      </c>
      <c r="AH96" s="59">
        <v>107900</v>
      </c>
      <c r="AI96" s="59">
        <v>221508</v>
      </c>
      <c r="AJ96" s="59">
        <v>135150</v>
      </c>
      <c r="AK96" s="59">
        <v>63549</v>
      </c>
    </row>
    <row r="97" spans="1:37" ht="16.5" customHeight="1">
      <c r="A97" s="42">
        <v>89</v>
      </c>
      <c r="B97" s="44" t="s">
        <v>43</v>
      </c>
      <c r="C97" s="30" t="s">
        <v>97</v>
      </c>
      <c r="D97" s="44" t="s">
        <v>191</v>
      </c>
      <c r="E97" s="30" t="s">
        <v>422</v>
      </c>
      <c r="F97" s="57" t="s">
        <v>423</v>
      </c>
      <c r="G97" s="44" t="s">
        <v>424</v>
      </c>
      <c r="H97" s="44" t="s">
        <v>411</v>
      </c>
      <c r="I97" s="47">
        <v>2007</v>
      </c>
      <c r="J97" s="31">
        <v>701.1</v>
      </c>
      <c r="K97" s="31">
        <v>1962.6</v>
      </c>
      <c r="L97" s="31">
        <v>283</v>
      </c>
      <c r="M97" s="58">
        <v>94409</v>
      </c>
      <c r="N97" s="58">
        <v>5441</v>
      </c>
      <c r="O97" s="58">
        <v>68</v>
      </c>
      <c r="P97" s="58">
        <v>6695</v>
      </c>
      <c r="Q97" s="58">
        <v>150</v>
      </c>
      <c r="R97" s="58">
        <v>10</v>
      </c>
      <c r="S97" s="43">
        <f t="shared" si="3"/>
        <v>12</v>
      </c>
      <c r="T97" s="43">
        <f t="shared" si="3"/>
        <v>13</v>
      </c>
      <c r="U97" s="44">
        <v>1</v>
      </c>
      <c r="V97" s="31">
        <v>1</v>
      </c>
      <c r="W97" s="44">
        <v>9</v>
      </c>
      <c r="X97" s="31">
        <v>10</v>
      </c>
      <c r="Y97" s="31">
        <v>1</v>
      </c>
      <c r="Z97" s="31">
        <v>1</v>
      </c>
      <c r="AA97" s="31">
        <v>1</v>
      </c>
      <c r="AB97" s="31">
        <v>1</v>
      </c>
      <c r="AC97" s="31">
        <v>0</v>
      </c>
      <c r="AD97" s="31">
        <v>10</v>
      </c>
      <c r="AE97" s="31">
        <v>0</v>
      </c>
      <c r="AF97" s="50">
        <v>1391073</v>
      </c>
      <c r="AG97" s="59">
        <v>842462</v>
      </c>
      <c r="AH97" s="59">
        <v>43090</v>
      </c>
      <c r="AI97" s="59">
        <v>505521</v>
      </c>
      <c r="AJ97" s="59">
        <v>110577</v>
      </c>
      <c r="AK97" s="59">
        <v>69688</v>
      </c>
    </row>
    <row r="98" spans="1:37" ht="16.5" customHeight="1">
      <c r="A98" s="42">
        <v>90</v>
      </c>
      <c r="B98" s="44" t="s">
        <v>43</v>
      </c>
      <c r="C98" s="30" t="s">
        <v>97</v>
      </c>
      <c r="D98" s="44" t="s">
        <v>191</v>
      </c>
      <c r="E98" s="30" t="s">
        <v>425</v>
      </c>
      <c r="F98" s="57" t="s">
        <v>426</v>
      </c>
      <c r="G98" s="44" t="s">
        <v>427</v>
      </c>
      <c r="H98" s="44" t="s">
        <v>428</v>
      </c>
      <c r="I98" s="47">
        <v>2018</v>
      </c>
      <c r="J98" s="31">
        <v>1294.05</v>
      </c>
      <c r="K98" s="31">
        <v>558.67999999999995</v>
      </c>
      <c r="L98" s="31">
        <v>100</v>
      </c>
      <c r="M98" s="58">
        <v>15101</v>
      </c>
      <c r="N98" s="58">
        <v>277</v>
      </c>
      <c r="O98" s="58">
        <v>12</v>
      </c>
      <c r="P98" s="58">
        <v>1046</v>
      </c>
      <c r="Q98" s="58">
        <v>39</v>
      </c>
      <c r="R98" s="58">
        <v>0</v>
      </c>
      <c r="S98" s="43">
        <f t="shared" si="3"/>
        <v>1</v>
      </c>
      <c r="T98" s="43">
        <f t="shared" si="3"/>
        <v>1</v>
      </c>
      <c r="U98" s="44">
        <v>0</v>
      </c>
      <c r="V98" s="31">
        <v>0</v>
      </c>
      <c r="W98" s="44">
        <v>1</v>
      </c>
      <c r="X98" s="31">
        <v>1</v>
      </c>
      <c r="Y98" s="31">
        <v>0</v>
      </c>
      <c r="Z98" s="31">
        <v>0</v>
      </c>
      <c r="AA98" s="31">
        <v>0</v>
      </c>
      <c r="AB98" s="31">
        <v>0</v>
      </c>
      <c r="AC98" s="31">
        <v>0</v>
      </c>
      <c r="AD98" s="31">
        <v>1</v>
      </c>
      <c r="AE98" s="31">
        <v>0</v>
      </c>
      <c r="AF98" s="50">
        <v>69100</v>
      </c>
      <c r="AG98" s="59">
        <v>38010</v>
      </c>
      <c r="AH98" s="59">
        <v>14200</v>
      </c>
      <c r="AI98" s="59">
        <v>16890</v>
      </c>
      <c r="AJ98" s="59">
        <v>26726</v>
      </c>
      <c r="AK98" s="59">
        <v>14848</v>
      </c>
    </row>
    <row r="99" spans="1:37" ht="16.5" customHeight="1">
      <c r="A99" s="42">
        <v>91</v>
      </c>
      <c r="B99" s="44" t="s">
        <v>43</v>
      </c>
      <c r="C99" s="30" t="s">
        <v>97</v>
      </c>
      <c r="D99" s="44" t="s">
        <v>191</v>
      </c>
      <c r="E99" s="30" t="s">
        <v>429</v>
      </c>
      <c r="F99" s="57" t="s">
        <v>430</v>
      </c>
      <c r="G99" s="44" t="s">
        <v>431</v>
      </c>
      <c r="H99" s="44" t="s">
        <v>411</v>
      </c>
      <c r="I99" s="47">
        <v>2018</v>
      </c>
      <c r="J99" s="31">
        <v>242.73</v>
      </c>
      <c r="K99" s="31">
        <v>359.37</v>
      </c>
      <c r="L99" s="31">
        <v>92</v>
      </c>
      <c r="M99" s="58">
        <v>14076</v>
      </c>
      <c r="N99" s="58">
        <v>0</v>
      </c>
      <c r="O99" s="58">
        <v>0</v>
      </c>
      <c r="P99" s="58">
        <v>894</v>
      </c>
      <c r="Q99" s="58">
        <v>0</v>
      </c>
      <c r="R99" s="58">
        <v>0</v>
      </c>
      <c r="S99" s="43">
        <f t="shared" si="3"/>
        <v>1</v>
      </c>
      <c r="T99" s="43">
        <f t="shared" si="3"/>
        <v>1</v>
      </c>
      <c r="U99" s="44">
        <v>0</v>
      </c>
      <c r="V99" s="31">
        <v>0</v>
      </c>
      <c r="W99" s="44">
        <v>1</v>
      </c>
      <c r="X99" s="31">
        <v>1</v>
      </c>
      <c r="Y99" s="31">
        <v>0</v>
      </c>
      <c r="Z99" s="31">
        <v>0</v>
      </c>
      <c r="AA99" s="31">
        <v>0</v>
      </c>
      <c r="AB99" s="31">
        <v>0</v>
      </c>
      <c r="AC99" s="31">
        <v>0</v>
      </c>
      <c r="AD99" s="31">
        <v>1</v>
      </c>
      <c r="AE99" s="31">
        <v>0</v>
      </c>
      <c r="AF99" s="50">
        <v>52426</v>
      </c>
      <c r="AG99" s="59">
        <v>34226</v>
      </c>
      <c r="AH99" s="59">
        <v>11900</v>
      </c>
      <c r="AI99" s="59">
        <v>6300</v>
      </c>
      <c r="AJ99" s="59">
        <v>8622</v>
      </c>
      <c r="AK99" s="59">
        <v>12987</v>
      </c>
    </row>
    <row r="100" spans="1:37" ht="16.5" customHeight="1">
      <c r="A100" s="42">
        <v>92</v>
      </c>
      <c r="B100" s="44" t="s">
        <v>43</v>
      </c>
      <c r="C100" s="30" t="s">
        <v>97</v>
      </c>
      <c r="D100" s="44" t="s">
        <v>191</v>
      </c>
      <c r="E100" s="30" t="s">
        <v>432</v>
      </c>
      <c r="F100" s="57" t="s">
        <v>433</v>
      </c>
      <c r="G100" s="44" t="s">
        <v>434</v>
      </c>
      <c r="H100" s="44"/>
      <c r="I100" s="47">
        <v>2018</v>
      </c>
      <c r="J100" s="31">
        <v>247.65</v>
      </c>
      <c r="K100" s="31">
        <v>247.65</v>
      </c>
      <c r="L100" s="31">
        <v>38</v>
      </c>
      <c r="M100" s="58">
        <v>13073</v>
      </c>
      <c r="N100" s="58">
        <v>265</v>
      </c>
      <c r="O100" s="58">
        <v>0</v>
      </c>
      <c r="P100" s="58">
        <v>1569</v>
      </c>
      <c r="Q100" s="58">
        <v>31</v>
      </c>
      <c r="R100" s="58">
        <v>0</v>
      </c>
      <c r="S100" s="43">
        <f t="shared" ref="S100:T131" si="4">SUM(U100,W100,Y100,AA100)</f>
        <v>1</v>
      </c>
      <c r="T100" s="43">
        <f t="shared" si="4"/>
        <v>1</v>
      </c>
      <c r="U100" s="44">
        <v>0</v>
      </c>
      <c r="V100" s="31">
        <v>0</v>
      </c>
      <c r="W100" s="44">
        <v>1</v>
      </c>
      <c r="X100" s="31">
        <v>1</v>
      </c>
      <c r="Y100" s="31">
        <v>0</v>
      </c>
      <c r="Z100" s="31">
        <v>0</v>
      </c>
      <c r="AA100" s="31">
        <v>0</v>
      </c>
      <c r="AB100" s="31">
        <v>0</v>
      </c>
      <c r="AC100" s="31">
        <v>0</v>
      </c>
      <c r="AD100" s="31">
        <v>1</v>
      </c>
      <c r="AE100" s="31">
        <v>0</v>
      </c>
      <c r="AF100" s="50">
        <v>52426</v>
      </c>
      <c r="AG100" s="59">
        <v>34226</v>
      </c>
      <c r="AH100" s="59">
        <v>11900</v>
      </c>
      <c r="AI100" s="59">
        <v>6300</v>
      </c>
      <c r="AJ100" s="59">
        <v>9445</v>
      </c>
      <c r="AK100" s="59">
        <v>5845</v>
      </c>
    </row>
    <row r="101" spans="1:37" ht="16.5" customHeight="1">
      <c r="A101" s="42">
        <v>93</v>
      </c>
      <c r="B101" s="44" t="s">
        <v>43</v>
      </c>
      <c r="C101" s="30" t="s">
        <v>97</v>
      </c>
      <c r="D101" s="44" t="s">
        <v>191</v>
      </c>
      <c r="E101" s="30" t="s">
        <v>435</v>
      </c>
      <c r="F101" s="57" t="s">
        <v>436</v>
      </c>
      <c r="G101" s="44" t="s">
        <v>437</v>
      </c>
      <c r="H101" s="44" t="s">
        <v>438</v>
      </c>
      <c r="I101" s="47">
        <v>2011</v>
      </c>
      <c r="J101" s="31">
        <v>509.5</v>
      </c>
      <c r="K101" s="31">
        <v>937.2</v>
      </c>
      <c r="L101" s="31">
        <v>150</v>
      </c>
      <c r="M101" s="58">
        <v>51095</v>
      </c>
      <c r="N101" s="58">
        <v>3122</v>
      </c>
      <c r="O101" s="58">
        <v>31</v>
      </c>
      <c r="P101" s="58">
        <v>3183</v>
      </c>
      <c r="Q101" s="58">
        <v>33</v>
      </c>
      <c r="R101" s="58">
        <v>13</v>
      </c>
      <c r="S101" s="43">
        <f t="shared" si="4"/>
        <v>4</v>
      </c>
      <c r="T101" s="43">
        <f t="shared" si="4"/>
        <v>4</v>
      </c>
      <c r="U101" s="44">
        <v>0</v>
      </c>
      <c r="V101" s="31">
        <v>0</v>
      </c>
      <c r="W101" s="44">
        <v>4</v>
      </c>
      <c r="X101" s="31">
        <v>4</v>
      </c>
      <c r="Y101" s="31">
        <v>0</v>
      </c>
      <c r="Z101" s="31">
        <v>0</v>
      </c>
      <c r="AA101" s="31">
        <v>0</v>
      </c>
      <c r="AB101" s="31">
        <v>0</v>
      </c>
      <c r="AC101" s="31">
        <v>0</v>
      </c>
      <c r="AD101" s="31">
        <v>4</v>
      </c>
      <c r="AE101" s="31">
        <v>1</v>
      </c>
      <c r="AF101" s="50">
        <v>377728</v>
      </c>
      <c r="AG101" s="59">
        <v>214842</v>
      </c>
      <c r="AH101" s="59">
        <v>11400</v>
      </c>
      <c r="AI101" s="59">
        <v>151486</v>
      </c>
      <c r="AJ101" s="59">
        <v>70795</v>
      </c>
      <c r="AK101" s="59">
        <v>35078155</v>
      </c>
    </row>
    <row r="102" spans="1:37" ht="16.5" customHeight="1">
      <c r="A102" s="42">
        <v>94</v>
      </c>
      <c r="B102" s="44" t="s">
        <v>43</v>
      </c>
      <c r="C102" s="30" t="s">
        <v>102</v>
      </c>
      <c r="D102" s="44" t="s">
        <v>191</v>
      </c>
      <c r="E102" s="30" t="s">
        <v>439</v>
      </c>
      <c r="F102" s="57" t="s">
        <v>440</v>
      </c>
      <c r="G102" s="44" t="s">
        <v>441</v>
      </c>
      <c r="H102" s="44" t="s">
        <v>442</v>
      </c>
      <c r="I102" s="47">
        <v>2015</v>
      </c>
      <c r="J102" s="31">
        <v>1500</v>
      </c>
      <c r="K102" s="31">
        <v>1489.27</v>
      </c>
      <c r="L102" s="31">
        <v>201</v>
      </c>
      <c r="M102" s="58">
        <v>36872</v>
      </c>
      <c r="N102" s="58">
        <v>919</v>
      </c>
      <c r="O102" s="58">
        <v>34</v>
      </c>
      <c r="P102" s="58">
        <v>2559</v>
      </c>
      <c r="Q102" s="58">
        <v>39</v>
      </c>
      <c r="R102" s="58">
        <v>0</v>
      </c>
      <c r="S102" s="43">
        <f t="shared" si="4"/>
        <v>8</v>
      </c>
      <c r="T102" s="43">
        <f t="shared" si="4"/>
        <v>8</v>
      </c>
      <c r="U102" s="44">
        <v>2</v>
      </c>
      <c r="V102" s="31">
        <v>2</v>
      </c>
      <c r="W102" s="44">
        <v>6</v>
      </c>
      <c r="X102" s="31">
        <v>6</v>
      </c>
      <c r="Y102" s="31">
        <v>0</v>
      </c>
      <c r="Z102" s="31">
        <v>0</v>
      </c>
      <c r="AA102" s="31">
        <v>0</v>
      </c>
      <c r="AB102" s="31">
        <v>0</v>
      </c>
      <c r="AC102" s="31">
        <v>0</v>
      </c>
      <c r="AD102" s="31">
        <v>6</v>
      </c>
      <c r="AE102" s="31">
        <v>0</v>
      </c>
      <c r="AF102" s="50">
        <v>668109</v>
      </c>
      <c r="AG102" s="59">
        <v>437879</v>
      </c>
      <c r="AH102" s="59">
        <v>48100</v>
      </c>
      <c r="AI102" s="59">
        <v>182130</v>
      </c>
      <c r="AJ102" s="59">
        <v>44162</v>
      </c>
      <c r="AK102" s="59">
        <v>36716</v>
      </c>
    </row>
    <row r="103" spans="1:37" ht="16.5" customHeight="1">
      <c r="A103" s="42">
        <v>95</v>
      </c>
      <c r="B103" s="44" t="s">
        <v>43</v>
      </c>
      <c r="C103" s="30" t="s">
        <v>102</v>
      </c>
      <c r="D103" s="44" t="s">
        <v>191</v>
      </c>
      <c r="E103" s="30" t="s">
        <v>443</v>
      </c>
      <c r="F103" s="57" t="s">
        <v>444</v>
      </c>
      <c r="G103" s="44" t="s">
        <v>445</v>
      </c>
      <c r="H103" s="44" t="s">
        <v>442</v>
      </c>
      <c r="I103" s="47">
        <v>2001</v>
      </c>
      <c r="J103" s="31">
        <v>4351</v>
      </c>
      <c r="K103" s="31">
        <v>3215.95</v>
      </c>
      <c r="L103" s="31">
        <v>429</v>
      </c>
      <c r="M103" s="58">
        <v>141758</v>
      </c>
      <c r="N103" s="58">
        <v>10796</v>
      </c>
      <c r="O103" s="58">
        <v>73</v>
      </c>
      <c r="P103" s="58">
        <v>8318</v>
      </c>
      <c r="Q103" s="58">
        <v>154</v>
      </c>
      <c r="R103" s="58">
        <v>19</v>
      </c>
      <c r="S103" s="43">
        <f t="shared" si="4"/>
        <v>17</v>
      </c>
      <c r="T103" s="43">
        <f t="shared" si="4"/>
        <v>17</v>
      </c>
      <c r="U103" s="44">
        <v>3</v>
      </c>
      <c r="V103" s="31">
        <v>3</v>
      </c>
      <c r="W103" s="44">
        <v>12</v>
      </c>
      <c r="X103" s="31">
        <v>12</v>
      </c>
      <c r="Y103" s="31">
        <v>1</v>
      </c>
      <c r="Z103" s="31">
        <v>1</v>
      </c>
      <c r="AA103" s="31">
        <v>1</v>
      </c>
      <c r="AB103" s="31">
        <v>1</v>
      </c>
      <c r="AC103" s="31">
        <v>2</v>
      </c>
      <c r="AD103" s="31">
        <v>13</v>
      </c>
      <c r="AE103" s="31">
        <v>5</v>
      </c>
      <c r="AF103" s="50">
        <v>1623308</v>
      </c>
      <c r="AG103" s="59">
        <v>924775</v>
      </c>
      <c r="AH103" s="59">
        <v>64300</v>
      </c>
      <c r="AI103" s="59">
        <v>634233</v>
      </c>
      <c r="AJ103" s="59">
        <v>114560</v>
      </c>
      <c r="AK103" s="59">
        <v>92982</v>
      </c>
    </row>
    <row r="104" spans="1:37" ht="16.5" customHeight="1">
      <c r="A104" s="42">
        <v>96</v>
      </c>
      <c r="B104" s="44" t="s">
        <v>43</v>
      </c>
      <c r="C104" s="30" t="s">
        <v>102</v>
      </c>
      <c r="D104" s="44" t="s">
        <v>191</v>
      </c>
      <c r="E104" s="30" t="s">
        <v>446</v>
      </c>
      <c r="F104" s="57" t="s">
        <v>447</v>
      </c>
      <c r="G104" s="44" t="s">
        <v>448</v>
      </c>
      <c r="H104" s="44" t="s">
        <v>449</v>
      </c>
      <c r="I104" s="47">
        <v>2008</v>
      </c>
      <c r="J104" s="31">
        <v>869.7</v>
      </c>
      <c r="K104" s="31">
        <v>1497.59</v>
      </c>
      <c r="L104" s="31">
        <v>162</v>
      </c>
      <c r="M104" s="58">
        <v>99908</v>
      </c>
      <c r="N104" s="58">
        <v>1653</v>
      </c>
      <c r="O104" s="58">
        <v>29</v>
      </c>
      <c r="P104" s="58">
        <v>3609</v>
      </c>
      <c r="Q104" s="58">
        <v>52</v>
      </c>
      <c r="R104" s="58">
        <v>29</v>
      </c>
      <c r="S104" s="43">
        <f t="shared" si="4"/>
        <v>9</v>
      </c>
      <c r="T104" s="43">
        <f t="shared" si="4"/>
        <v>9</v>
      </c>
      <c r="U104" s="44">
        <v>2</v>
      </c>
      <c r="V104" s="31">
        <v>2</v>
      </c>
      <c r="W104" s="44">
        <v>6</v>
      </c>
      <c r="X104" s="31">
        <v>6</v>
      </c>
      <c r="Y104" s="31">
        <v>0</v>
      </c>
      <c r="Z104" s="31">
        <v>0</v>
      </c>
      <c r="AA104" s="31">
        <v>1</v>
      </c>
      <c r="AB104" s="31">
        <v>1</v>
      </c>
      <c r="AC104" s="31">
        <v>1</v>
      </c>
      <c r="AD104" s="31">
        <v>5</v>
      </c>
      <c r="AE104" s="31">
        <v>0</v>
      </c>
      <c r="AF104" s="50">
        <v>677747</v>
      </c>
      <c r="AG104" s="59">
        <v>392830</v>
      </c>
      <c r="AH104" s="59">
        <v>32244</v>
      </c>
      <c r="AI104" s="59">
        <v>252673</v>
      </c>
      <c r="AJ104" s="59">
        <v>82935</v>
      </c>
      <c r="AK104" s="59">
        <v>90233</v>
      </c>
    </row>
    <row r="105" spans="1:37" ht="16.5" customHeight="1">
      <c r="A105" s="42">
        <v>97</v>
      </c>
      <c r="B105" s="44" t="s">
        <v>43</v>
      </c>
      <c r="C105" s="30" t="s">
        <v>102</v>
      </c>
      <c r="D105" s="44" t="s">
        <v>191</v>
      </c>
      <c r="E105" s="30" t="s">
        <v>450</v>
      </c>
      <c r="F105" s="57" t="s">
        <v>451</v>
      </c>
      <c r="G105" s="44" t="s">
        <v>452</v>
      </c>
      <c r="H105" s="44" t="s">
        <v>453</v>
      </c>
      <c r="I105" s="47">
        <v>2015</v>
      </c>
      <c r="J105" s="31">
        <v>5600</v>
      </c>
      <c r="K105" s="31">
        <v>342.5</v>
      </c>
      <c r="L105" s="31">
        <v>100</v>
      </c>
      <c r="M105" s="58">
        <v>12639</v>
      </c>
      <c r="N105" s="58">
        <v>231</v>
      </c>
      <c r="O105" s="58">
        <v>20</v>
      </c>
      <c r="P105" s="58">
        <v>571</v>
      </c>
      <c r="Q105" s="58">
        <v>0</v>
      </c>
      <c r="R105" s="58">
        <v>0</v>
      </c>
      <c r="S105" s="43">
        <f t="shared" si="4"/>
        <v>3</v>
      </c>
      <c r="T105" s="43">
        <f t="shared" si="4"/>
        <v>3</v>
      </c>
      <c r="U105" s="44">
        <v>2</v>
      </c>
      <c r="V105" s="31">
        <v>2</v>
      </c>
      <c r="W105" s="44">
        <v>1</v>
      </c>
      <c r="X105" s="31">
        <v>1</v>
      </c>
      <c r="Y105" s="31">
        <v>0</v>
      </c>
      <c r="Z105" s="31">
        <v>0</v>
      </c>
      <c r="AA105" s="31">
        <v>0</v>
      </c>
      <c r="AB105" s="31">
        <v>0</v>
      </c>
      <c r="AC105" s="31">
        <v>0</v>
      </c>
      <c r="AD105" s="31">
        <v>1</v>
      </c>
      <c r="AE105" s="31">
        <v>1</v>
      </c>
      <c r="AF105" s="50">
        <v>206872</v>
      </c>
      <c r="AG105" s="59">
        <v>182322</v>
      </c>
      <c r="AH105" s="59">
        <v>14254</v>
      </c>
      <c r="AI105" s="59">
        <v>10296</v>
      </c>
      <c r="AJ105" s="59">
        <v>4572</v>
      </c>
      <c r="AK105" s="59">
        <v>657</v>
      </c>
    </row>
    <row r="106" spans="1:37" ht="16.5" customHeight="1">
      <c r="A106" s="42">
        <v>98</v>
      </c>
      <c r="B106" s="44" t="s">
        <v>43</v>
      </c>
      <c r="C106" s="30" t="s">
        <v>102</v>
      </c>
      <c r="D106" s="44" t="s">
        <v>191</v>
      </c>
      <c r="E106" s="30" t="s">
        <v>454</v>
      </c>
      <c r="F106" s="57" t="s">
        <v>455</v>
      </c>
      <c r="G106" s="44" t="s">
        <v>456</v>
      </c>
      <c r="H106" s="44" t="s">
        <v>457</v>
      </c>
      <c r="I106" s="47">
        <v>2019</v>
      </c>
      <c r="J106" s="31">
        <v>522</v>
      </c>
      <c r="K106" s="31">
        <v>687.48</v>
      </c>
      <c r="L106" s="31">
        <v>149</v>
      </c>
      <c r="M106" s="58">
        <v>16708</v>
      </c>
      <c r="N106" s="58">
        <v>0</v>
      </c>
      <c r="O106" s="58">
        <v>26</v>
      </c>
      <c r="P106" s="58">
        <v>3827</v>
      </c>
      <c r="Q106" s="58">
        <v>0</v>
      </c>
      <c r="R106" s="58">
        <v>26</v>
      </c>
      <c r="S106" s="43">
        <f t="shared" si="4"/>
        <v>6</v>
      </c>
      <c r="T106" s="43">
        <f t="shared" si="4"/>
        <v>7</v>
      </c>
      <c r="U106" s="44">
        <v>3</v>
      </c>
      <c r="V106" s="31">
        <v>0</v>
      </c>
      <c r="W106" s="44">
        <v>3</v>
      </c>
      <c r="X106" s="31">
        <v>7</v>
      </c>
      <c r="Y106" s="31">
        <v>0</v>
      </c>
      <c r="Z106" s="31">
        <v>0</v>
      </c>
      <c r="AA106" s="31">
        <v>0</v>
      </c>
      <c r="AB106" s="31">
        <v>0</v>
      </c>
      <c r="AC106" s="31">
        <v>1</v>
      </c>
      <c r="AD106" s="31">
        <v>3</v>
      </c>
      <c r="AE106" s="31">
        <v>1</v>
      </c>
      <c r="AF106" s="50">
        <v>425263</v>
      </c>
      <c r="AG106" s="59">
        <v>247101</v>
      </c>
      <c r="AH106" s="59">
        <v>26348</v>
      </c>
      <c r="AI106" s="59">
        <v>151814</v>
      </c>
      <c r="AJ106" s="59">
        <v>18468</v>
      </c>
      <c r="AK106" s="59">
        <v>21363</v>
      </c>
    </row>
    <row r="107" spans="1:37" ht="16.5" customHeight="1">
      <c r="A107" s="42">
        <v>99</v>
      </c>
      <c r="B107" s="44" t="s">
        <v>43</v>
      </c>
      <c r="C107" s="30" t="s">
        <v>102</v>
      </c>
      <c r="D107" s="44" t="s">
        <v>191</v>
      </c>
      <c r="E107" s="30" t="s">
        <v>458</v>
      </c>
      <c r="F107" s="57" t="s">
        <v>459</v>
      </c>
      <c r="G107" s="44" t="s">
        <v>460</v>
      </c>
      <c r="H107" s="44" t="s">
        <v>461</v>
      </c>
      <c r="I107" s="47">
        <v>2009</v>
      </c>
      <c r="J107" s="31">
        <v>1320</v>
      </c>
      <c r="K107" s="31">
        <v>3837.54</v>
      </c>
      <c r="L107" s="31">
        <v>233</v>
      </c>
      <c r="M107" s="58">
        <v>67265</v>
      </c>
      <c r="N107" s="58">
        <v>4105</v>
      </c>
      <c r="O107" s="58">
        <v>54</v>
      </c>
      <c r="P107" s="58">
        <v>3774</v>
      </c>
      <c r="Q107" s="58">
        <v>229</v>
      </c>
      <c r="R107" s="58">
        <v>13</v>
      </c>
      <c r="S107" s="43">
        <f t="shared" si="4"/>
        <v>7</v>
      </c>
      <c r="T107" s="43">
        <f t="shared" si="4"/>
        <v>10</v>
      </c>
      <c r="U107" s="44">
        <v>3</v>
      </c>
      <c r="V107" s="31">
        <v>4</v>
      </c>
      <c r="W107" s="44">
        <v>3</v>
      </c>
      <c r="X107" s="31">
        <v>5</v>
      </c>
      <c r="Y107" s="31">
        <v>0</v>
      </c>
      <c r="Z107" s="31">
        <v>0</v>
      </c>
      <c r="AA107" s="31">
        <v>1</v>
      </c>
      <c r="AB107" s="31">
        <v>1</v>
      </c>
      <c r="AC107" s="31">
        <v>1</v>
      </c>
      <c r="AD107" s="31">
        <v>6</v>
      </c>
      <c r="AE107" s="31">
        <v>7</v>
      </c>
      <c r="AF107" s="50">
        <v>794478</v>
      </c>
      <c r="AG107" s="59">
        <v>524564</v>
      </c>
      <c r="AH107" s="59">
        <v>27820</v>
      </c>
      <c r="AI107" s="59">
        <v>242094</v>
      </c>
      <c r="AJ107" s="59">
        <v>65458</v>
      </c>
      <c r="AK107" s="59">
        <v>46542</v>
      </c>
    </row>
    <row r="108" spans="1:37" ht="16.5" customHeight="1">
      <c r="A108" s="42">
        <v>100</v>
      </c>
      <c r="B108" s="44" t="s">
        <v>43</v>
      </c>
      <c r="C108" s="30" t="s">
        <v>107</v>
      </c>
      <c r="D108" s="44" t="s">
        <v>191</v>
      </c>
      <c r="E108" s="30" t="s">
        <v>462</v>
      </c>
      <c r="F108" s="57" t="s">
        <v>463</v>
      </c>
      <c r="G108" s="44" t="s">
        <v>464</v>
      </c>
      <c r="H108" s="44" t="s">
        <v>465</v>
      </c>
      <c r="I108" s="47">
        <v>2014</v>
      </c>
      <c r="J108" s="31">
        <v>883</v>
      </c>
      <c r="K108" s="31">
        <v>3142</v>
      </c>
      <c r="L108" s="31">
        <v>195</v>
      </c>
      <c r="M108" s="58">
        <v>92783</v>
      </c>
      <c r="N108" s="58">
        <v>2729</v>
      </c>
      <c r="O108" s="58">
        <v>162</v>
      </c>
      <c r="P108" s="58">
        <v>10645</v>
      </c>
      <c r="Q108" s="58">
        <v>269</v>
      </c>
      <c r="R108" s="58">
        <v>57</v>
      </c>
      <c r="S108" s="43">
        <f t="shared" si="4"/>
        <v>17</v>
      </c>
      <c r="T108" s="43">
        <f t="shared" si="4"/>
        <v>19</v>
      </c>
      <c r="U108" s="44">
        <v>1</v>
      </c>
      <c r="V108" s="31">
        <v>2</v>
      </c>
      <c r="W108" s="44">
        <v>9</v>
      </c>
      <c r="X108" s="31">
        <v>12</v>
      </c>
      <c r="Y108" s="31">
        <v>0</v>
      </c>
      <c r="Z108" s="31">
        <v>1</v>
      </c>
      <c r="AA108" s="31">
        <v>7</v>
      </c>
      <c r="AB108" s="31">
        <v>4</v>
      </c>
      <c r="AC108" s="31">
        <v>0</v>
      </c>
      <c r="AD108" s="31">
        <v>14</v>
      </c>
      <c r="AE108" s="31">
        <v>1</v>
      </c>
      <c r="AF108" s="50">
        <v>1508299</v>
      </c>
      <c r="AG108" s="59">
        <v>776860</v>
      </c>
      <c r="AH108" s="59">
        <v>128498</v>
      </c>
      <c r="AI108" s="59">
        <v>602941</v>
      </c>
      <c r="AJ108" s="59">
        <v>222671</v>
      </c>
      <c r="AK108" s="59">
        <v>139327</v>
      </c>
    </row>
    <row r="109" spans="1:37" ht="16.5" customHeight="1">
      <c r="A109" s="42">
        <v>101</v>
      </c>
      <c r="B109" s="44" t="s">
        <v>43</v>
      </c>
      <c r="C109" s="30" t="s">
        <v>107</v>
      </c>
      <c r="D109" s="44" t="s">
        <v>191</v>
      </c>
      <c r="E109" s="30" t="s">
        <v>466</v>
      </c>
      <c r="F109" s="57" t="s">
        <v>467</v>
      </c>
      <c r="G109" s="44" t="s">
        <v>468</v>
      </c>
      <c r="H109" s="44" t="s">
        <v>469</v>
      </c>
      <c r="I109" s="47">
        <v>2006</v>
      </c>
      <c r="J109" s="31">
        <v>1161</v>
      </c>
      <c r="K109" s="31">
        <v>3094.2</v>
      </c>
      <c r="L109" s="31">
        <v>214</v>
      </c>
      <c r="M109" s="58">
        <v>155932</v>
      </c>
      <c r="N109" s="58">
        <v>8340</v>
      </c>
      <c r="O109" s="58">
        <v>228</v>
      </c>
      <c r="P109" s="58">
        <v>11128</v>
      </c>
      <c r="Q109" s="58">
        <v>174</v>
      </c>
      <c r="R109" s="58">
        <v>65</v>
      </c>
      <c r="S109" s="43">
        <f t="shared" si="4"/>
        <v>20</v>
      </c>
      <c r="T109" s="43">
        <f t="shared" si="4"/>
        <v>20</v>
      </c>
      <c r="U109" s="44">
        <v>1</v>
      </c>
      <c r="V109" s="31">
        <v>1</v>
      </c>
      <c r="W109" s="44">
        <v>11</v>
      </c>
      <c r="X109" s="31">
        <v>11</v>
      </c>
      <c r="Y109" s="31">
        <v>1</v>
      </c>
      <c r="Z109" s="31">
        <v>1</v>
      </c>
      <c r="AA109" s="31">
        <v>7</v>
      </c>
      <c r="AB109" s="31">
        <v>7</v>
      </c>
      <c r="AC109" s="31">
        <v>2</v>
      </c>
      <c r="AD109" s="31">
        <v>10</v>
      </c>
      <c r="AE109" s="31">
        <v>4</v>
      </c>
      <c r="AF109" s="50">
        <v>1513132</v>
      </c>
      <c r="AG109" s="59">
        <v>989021</v>
      </c>
      <c r="AH109" s="59">
        <v>145839</v>
      </c>
      <c r="AI109" s="59">
        <v>378272</v>
      </c>
      <c r="AJ109" s="59">
        <v>341547</v>
      </c>
      <c r="AK109" s="59">
        <v>116848</v>
      </c>
    </row>
    <row r="110" spans="1:37" ht="16.5" customHeight="1">
      <c r="A110" s="42">
        <v>102</v>
      </c>
      <c r="B110" s="44" t="s">
        <v>43</v>
      </c>
      <c r="C110" s="30" t="s">
        <v>107</v>
      </c>
      <c r="D110" s="44" t="s">
        <v>191</v>
      </c>
      <c r="E110" s="30" t="s">
        <v>470</v>
      </c>
      <c r="F110" s="57" t="s">
        <v>471</v>
      </c>
      <c r="G110" s="44" t="s">
        <v>472</v>
      </c>
      <c r="H110" s="44" t="s">
        <v>473</v>
      </c>
      <c r="I110" s="47">
        <v>2020</v>
      </c>
      <c r="J110" s="31">
        <v>303</v>
      </c>
      <c r="K110" s="31">
        <v>303</v>
      </c>
      <c r="L110" s="31">
        <v>92</v>
      </c>
      <c r="M110" s="58">
        <v>11394</v>
      </c>
      <c r="N110" s="58">
        <v>0</v>
      </c>
      <c r="O110" s="58">
        <v>16</v>
      </c>
      <c r="P110" s="58">
        <v>11394</v>
      </c>
      <c r="Q110" s="58">
        <v>0</v>
      </c>
      <c r="R110" s="58">
        <v>16</v>
      </c>
      <c r="S110" s="43">
        <f t="shared" si="4"/>
        <v>3</v>
      </c>
      <c r="T110" s="43">
        <f t="shared" si="4"/>
        <v>3</v>
      </c>
      <c r="U110" s="44">
        <v>0</v>
      </c>
      <c r="V110" s="31">
        <v>0</v>
      </c>
      <c r="W110" s="44">
        <v>3</v>
      </c>
      <c r="X110" s="31">
        <v>3</v>
      </c>
      <c r="Y110" s="31">
        <v>0</v>
      </c>
      <c r="Z110" s="31">
        <v>0</v>
      </c>
      <c r="AA110" s="31">
        <v>0</v>
      </c>
      <c r="AB110" s="31">
        <v>0</v>
      </c>
      <c r="AC110" s="31">
        <v>1</v>
      </c>
      <c r="AD110" s="31">
        <v>3</v>
      </c>
      <c r="AE110" s="31">
        <v>3</v>
      </c>
      <c r="AF110" s="50">
        <v>177037</v>
      </c>
      <c r="AG110" s="59">
        <v>102690</v>
      </c>
      <c r="AH110" s="59">
        <v>24660</v>
      </c>
      <c r="AI110" s="59">
        <v>49687</v>
      </c>
      <c r="AJ110" s="59">
        <v>15310</v>
      </c>
      <c r="AK110" s="59">
        <v>12493</v>
      </c>
    </row>
    <row r="111" spans="1:37" ht="16.5" customHeight="1">
      <c r="A111" s="42">
        <v>103</v>
      </c>
      <c r="B111" s="44" t="s">
        <v>43</v>
      </c>
      <c r="C111" s="30" t="s">
        <v>107</v>
      </c>
      <c r="D111" s="44" t="s">
        <v>191</v>
      </c>
      <c r="E111" s="30" t="s">
        <v>474</v>
      </c>
      <c r="F111" s="57" t="s">
        <v>475</v>
      </c>
      <c r="G111" s="44" t="s">
        <v>476</v>
      </c>
      <c r="H111" s="44" t="s">
        <v>477</v>
      </c>
      <c r="I111" s="47">
        <v>2019</v>
      </c>
      <c r="J111" s="31">
        <v>998.4</v>
      </c>
      <c r="K111" s="31">
        <v>330.9</v>
      </c>
      <c r="L111" s="31">
        <v>62</v>
      </c>
      <c r="M111" s="58">
        <v>12119</v>
      </c>
      <c r="N111" s="58">
        <v>0</v>
      </c>
      <c r="O111" s="58">
        <v>50</v>
      </c>
      <c r="P111" s="58">
        <v>2024</v>
      </c>
      <c r="Q111" s="58">
        <v>0</v>
      </c>
      <c r="R111" s="58">
        <v>16</v>
      </c>
      <c r="S111" s="43">
        <f t="shared" si="4"/>
        <v>3</v>
      </c>
      <c r="T111" s="43">
        <f t="shared" si="4"/>
        <v>3</v>
      </c>
      <c r="U111" s="44">
        <v>0</v>
      </c>
      <c r="V111" s="31">
        <v>0</v>
      </c>
      <c r="W111" s="44">
        <v>3</v>
      </c>
      <c r="X111" s="31">
        <v>3</v>
      </c>
      <c r="Y111" s="31">
        <v>0</v>
      </c>
      <c r="Z111" s="31">
        <v>0</v>
      </c>
      <c r="AA111" s="31">
        <v>0</v>
      </c>
      <c r="AB111" s="31">
        <v>0</v>
      </c>
      <c r="AC111" s="31">
        <v>0</v>
      </c>
      <c r="AD111" s="31">
        <v>3</v>
      </c>
      <c r="AE111" s="31">
        <v>2</v>
      </c>
      <c r="AF111" s="50">
        <v>342173</v>
      </c>
      <c r="AG111" s="59">
        <v>195401</v>
      </c>
      <c r="AH111" s="59">
        <v>23244</v>
      </c>
      <c r="AI111" s="59">
        <v>123528</v>
      </c>
      <c r="AJ111" s="59">
        <v>64186</v>
      </c>
      <c r="AK111" s="59">
        <v>31358</v>
      </c>
    </row>
    <row r="112" spans="1:37" ht="16.5" customHeight="1">
      <c r="A112" s="42">
        <v>104</v>
      </c>
      <c r="B112" s="44" t="s">
        <v>43</v>
      </c>
      <c r="C112" s="30" t="s">
        <v>107</v>
      </c>
      <c r="D112" s="44" t="s">
        <v>191</v>
      </c>
      <c r="E112" s="30" t="s">
        <v>478</v>
      </c>
      <c r="F112" s="57" t="s">
        <v>479</v>
      </c>
      <c r="G112" s="44" t="s">
        <v>480</v>
      </c>
      <c r="H112" s="44" t="s">
        <v>481</v>
      </c>
      <c r="I112" s="47">
        <v>2014</v>
      </c>
      <c r="J112" s="31">
        <v>256.99</v>
      </c>
      <c r="K112" s="31">
        <v>305.83999999999997</v>
      </c>
      <c r="L112" s="31">
        <v>86</v>
      </c>
      <c r="M112" s="58">
        <v>30547</v>
      </c>
      <c r="N112" s="58">
        <v>1957</v>
      </c>
      <c r="O112" s="58">
        <v>50</v>
      </c>
      <c r="P112" s="58">
        <v>4367</v>
      </c>
      <c r="Q112" s="58">
        <v>133</v>
      </c>
      <c r="R112" s="58">
        <v>50</v>
      </c>
      <c r="S112" s="43">
        <f t="shared" si="4"/>
        <v>4</v>
      </c>
      <c r="T112" s="43">
        <f t="shared" si="4"/>
        <v>4</v>
      </c>
      <c r="U112" s="44">
        <v>1</v>
      </c>
      <c r="V112" s="31">
        <v>1</v>
      </c>
      <c r="W112" s="44">
        <v>3</v>
      </c>
      <c r="X112" s="31">
        <v>3</v>
      </c>
      <c r="Y112" s="31">
        <v>0</v>
      </c>
      <c r="Z112" s="31">
        <v>0</v>
      </c>
      <c r="AA112" s="31">
        <v>0</v>
      </c>
      <c r="AB112" s="31">
        <v>0</v>
      </c>
      <c r="AC112" s="31">
        <v>0</v>
      </c>
      <c r="AD112" s="31">
        <v>1</v>
      </c>
      <c r="AE112" s="31">
        <v>2</v>
      </c>
      <c r="AF112" s="50">
        <v>352896</v>
      </c>
      <c r="AG112" s="59">
        <v>145845</v>
      </c>
      <c r="AH112" s="59">
        <v>42580</v>
      </c>
      <c r="AI112" s="59">
        <v>164471</v>
      </c>
      <c r="AJ112" s="59">
        <v>26919</v>
      </c>
      <c r="AK112" s="59">
        <v>37616</v>
      </c>
    </row>
    <row r="113" spans="1:37" ht="16.5" customHeight="1">
      <c r="A113" s="42">
        <v>105</v>
      </c>
      <c r="B113" s="44" t="s">
        <v>43</v>
      </c>
      <c r="C113" s="30" t="s">
        <v>112</v>
      </c>
      <c r="D113" s="44" t="s">
        <v>191</v>
      </c>
      <c r="E113" s="30" t="s">
        <v>482</v>
      </c>
      <c r="F113" s="57" t="s">
        <v>483</v>
      </c>
      <c r="G113" s="44" t="s">
        <v>484</v>
      </c>
      <c r="H113" s="44" t="s">
        <v>485</v>
      </c>
      <c r="I113" s="47">
        <v>2020</v>
      </c>
      <c r="J113" s="31">
        <v>6493</v>
      </c>
      <c r="K113" s="31">
        <v>6062</v>
      </c>
      <c r="L113" s="31">
        <v>245</v>
      </c>
      <c r="M113" s="58">
        <v>32206</v>
      </c>
      <c r="N113" s="58">
        <v>151</v>
      </c>
      <c r="O113" s="58">
        <v>48</v>
      </c>
      <c r="P113" s="58">
        <v>32207</v>
      </c>
      <c r="Q113" s="58">
        <v>151</v>
      </c>
      <c r="R113" s="58">
        <v>48</v>
      </c>
      <c r="S113" s="43">
        <f t="shared" si="4"/>
        <v>20</v>
      </c>
      <c r="T113" s="43">
        <f t="shared" si="4"/>
        <v>23</v>
      </c>
      <c r="U113" s="44">
        <v>1</v>
      </c>
      <c r="V113" s="31">
        <v>1</v>
      </c>
      <c r="W113" s="44">
        <v>17</v>
      </c>
      <c r="X113" s="31">
        <v>18</v>
      </c>
      <c r="Y113" s="31">
        <v>0</v>
      </c>
      <c r="Z113" s="31">
        <v>0</v>
      </c>
      <c r="AA113" s="31">
        <v>2</v>
      </c>
      <c r="AB113" s="31">
        <v>4</v>
      </c>
      <c r="AC113" s="31">
        <v>2</v>
      </c>
      <c r="AD113" s="31">
        <v>17</v>
      </c>
      <c r="AE113" s="31">
        <v>5</v>
      </c>
      <c r="AF113" s="50">
        <v>1677334</v>
      </c>
      <c r="AG113" s="59">
        <v>796941</v>
      </c>
      <c r="AH113" s="59">
        <v>65760</v>
      </c>
      <c r="AI113" s="59">
        <v>814633</v>
      </c>
      <c r="AJ113" s="59">
        <v>11742</v>
      </c>
      <c r="AK113" s="59">
        <v>6089</v>
      </c>
    </row>
    <row r="114" spans="1:37" ht="16.5" customHeight="1">
      <c r="A114" s="42">
        <v>106</v>
      </c>
      <c r="B114" s="44" t="s">
        <v>43</v>
      </c>
      <c r="C114" s="30" t="s">
        <v>112</v>
      </c>
      <c r="D114" s="44" t="s">
        <v>191</v>
      </c>
      <c r="E114" s="30" t="s">
        <v>486</v>
      </c>
      <c r="F114" s="57" t="s">
        <v>487</v>
      </c>
      <c r="G114" s="44" t="s">
        <v>488</v>
      </c>
      <c r="H114" s="44" t="s">
        <v>489</v>
      </c>
      <c r="I114" s="47">
        <v>2014</v>
      </c>
      <c r="J114" s="31">
        <v>378</v>
      </c>
      <c r="K114" s="31">
        <v>391.3</v>
      </c>
      <c r="L114" s="31">
        <v>52</v>
      </c>
      <c r="M114" s="58">
        <v>27168</v>
      </c>
      <c r="N114" s="58">
        <v>342</v>
      </c>
      <c r="O114" s="58">
        <v>13</v>
      </c>
      <c r="P114" s="58">
        <v>3352</v>
      </c>
      <c r="Q114" s="58">
        <v>0</v>
      </c>
      <c r="R114" s="58">
        <v>0</v>
      </c>
      <c r="S114" s="43">
        <f t="shared" si="4"/>
        <v>2</v>
      </c>
      <c r="T114" s="43">
        <f t="shared" si="4"/>
        <v>2</v>
      </c>
      <c r="U114" s="44">
        <v>0</v>
      </c>
      <c r="V114" s="31">
        <v>0</v>
      </c>
      <c r="W114" s="44">
        <v>2</v>
      </c>
      <c r="X114" s="31">
        <v>2</v>
      </c>
      <c r="Y114" s="31">
        <v>0</v>
      </c>
      <c r="Z114" s="31">
        <v>0</v>
      </c>
      <c r="AA114" s="31">
        <v>0</v>
      </c>
      <c r="AB114" s="31">
        <v>0</v>
      </c>
      <c r="AC114" s="31">
        <v>1</v>
      </c>
      <c r="AD114" s="31">
        <v>1</v>
      </c>
      <c r="AE114" s="31">
        <v>0</v>
      </c>
      <c r="AF114" s="50">
        <v>161413</v>
      </c>
      <c r="AG114" s="59">
        <v>77383</v>
      </c>
      <c r="AH114" s="59">
        <v>23940</v>
      </c>
      <c r="AI114" s="59">
        <v>60090</v>
      </c>
      <c r="AJ114" s="59">
        <v>19088</v>
      </c>
      <c r="AK114" s="59">
        <v>62874</v>
      </c>
    </row>
    <row r="115" spans="1:37" ht="16.5" customHeight="1">
      <c r="A115" s="42">
        <v>107</v>
      </c>
      <c r="B115" s="44" t="s">
        <v>43</v>
      </c>
      <c r="C115" s="30" t="s">
        <v>112</v>
      </c>
      <c r="D115" s="44" t="s">
        <v>191</v>
      </c>
      <c r="E115" s="30" t="s">
        <v>490</v>
      </c>
      <c r="F115" s="57" t="s">
        <v>491</v>
      </c>
      <c r="G115" s="44" t="s">
        <v>492</v>
      </c>
      <c r="H115" s="44" t="s">
        <v>489</v>
      </c>
      <c r="I115" s="47">
        <v>2008</v>
      </c>
      <c r="J115" s="31">
        <v>1544</v>
      </c>
      <c r="K115" s="31">
        <v>444.3</v>
      </c>
      <c r="L115" s="31">
        <v>172</v>
      </c>
      <c r="M115" s="58">
        <v>50442</v>
      </c>
      <c r="N115" s="58">
        <v>1149</v>
      </c>
      <c r="O115" s="58">
        <v>13</v>
      </c>
      <c r="P115" s="58">
        <v>3486</v>
      </c>
      <c r="Q115" s="58">
        <v>0</v>
      </c>
      <c r="R115" s="58">
        <v>2</v>
      </c>
      <c r="S115" s="43">
        <f t="shared" si="4"/>
        <v>4</v>
      </c>
      <c r="T115" s="43">
        <f t="shared" si="4"/>
        <v>4</v>
      </c>
      <c r="U115" s="44">
        <v>1</v>
      </c>
      <c r="V115" s="31">
        <v>1</v>
      </c>
      <c r="W115" s="44">
        <v>3</v>
      </c>
      <c r="X115" s="31">
        <v>3</v>
      </c>
      <c r="Y115" s="31">
        <v>0</v>
      </c>
      <c r="Z115" s="31">
        <v>0</v>
      </c>
      <c r="AA115" s="31">
        <v>0</v>
      </c>
      <c r="AB115" s="31">
        <v>0</v>
      </c>
      <c r="AC115" s="31">
        <v>0</v>
      </c>
      <c r="AD115" s="31">
        <v>3</v>
      </c>
      <c r="AE115" s="31">
        <v>0</v>
      </c>
      <c r="AF115" s="50">
        <v>259745</v>
      </c>
      <c r="AG115" s="59">
        <v>141171</v>
      </c>
      <c r="AH115" s="59">
        <v>23940</v>
      </c>
      <c r="AI115" s="59">
        <v>94634</v>
      </c>
      <c r="AJ115" s="59">
        <v>19021</v>
      </c>
      <c r="AK115" s="59">
        <v>42873</v>
      </c>
    </row>
    <row r="116" spans="1:37" ht="16.5" customHeight="1">
      <c r="A116" s="42">
        <v>108</v>
      </c>
      <c r="B116" s="44" t="s">
        <v>43</v>
      </c>
      <c r="C116" s="30" t="s">
        <v>112</v>
      </c>
      <c r="D116" s="44" t="s">
        <v>191</v>
      </c>
      <c r="E116" s="30" t="s">
        <v>493</v>
      </c>
      <c r="F116" s="57" t="s">
        <v>494</v>
      </c>
      <c r="G116" s="44" t="s">
        <v>495</v>
      </c>
      <c r="H116" s="44" t="s">
        <v>496</v>
      </c>
      <c r="I116" s="47">
        <v>2013</v>
      </c>
      <c r="J116" s="31">
        <v>822.16</v>
      </c>
      <c r="K116" s="31">
        <v>1724.86</v>
      </c>
      <c r="L116" s="31">
        <v>137</v>
      </c>
      <c r="M116" s="58">
        <v>67738</v>
      </c>
      <c r="N116" s="58">
        <v>344</v>
      </c>
      <c r="O116" s="58">
        <v>38</v>
      </c>
      <c r="P116" s="58">
        <v>7379</v>
      </c>
      <c r="Q116" s="58">
        <v>0</v>
      </c>
      <c r="R116" s="58">
        <v>0</v>
      </c>
      <c r="S116" s="43">
        <f t="shared" si="4"/>
        <v>11</v>
      </c>
      <c r="T116" s="43">
        <f t="shared" si="4"/>
        <v>12</v>
      </c>
      <c r="U116" s="44">
        <v>1</v>
      </c>
      <c r="V116" s="31">
        <v>1</v>
      </c>
      <c r="W116" s="44">
        <v>5</v>
      </c>
      <c r="X116" s="31">
        <v>6</v>
      </c>
      <c r="Y116" s="31">
        <v>0</v>
      </c>
      <c r="Z116" s="31">
        <v>0</v>
      </c>
      <c r="AA116" s="31">
        <v>5</v>
      </c>
      <c r="AB116" s="31">
        <v>5</v>
      </c>
      <c r="AC116" s="31">
        <v>0</v>
      </c>
      <c r="AD116" s="31">
        <v>11</v>
      </c>
      <c r="AE116" s="31">
        <v>0</v>
      </c>
      <c r="AF116" s="50">
        <v>832076</v>
      </c>
      <c r="AG116" s="59">
        <v>531008</v>
      </c>
      <c r="AH116" s="59">
        <v>92160</v>
      </c>
      <c r="AI116" s="59">
        <v>208908</v>
      </c>
      <c r="AJ116" s="59">
        <v>48556</v>
      </c>
      <c r="AK116" s="59">
        <v>81301</v>
      </c>
    </row>
    <row r="117" spans="1:37" ht="16.5" customHeight="1">
      <c r="A117" s="42">
        <v>109</v>
      </c>
      <c r="B117" s="44" t="s">
        <v>43</v>
      </c>
      <c r="C117" s="30" t="s">
        <v>112</v>
      </c>
      <c r="D117" s="44" t="s">
        <v>191</v>
      </c>
      <c r="E117" s="30" t="s">
        <v>497</v>
      </c>
      <c r="F117" s="57" t="s">
        <v>498</v>
      </c>
      <c r="G117" s="44" t="s">
        <v>499</v>
      </c>
      <c r="H117" s="44" t="s">
        <v>496</v>
      </c>
      <c r="I117" s="47">
        <v>2018</v>
      </c>
      <c r="J117" s="31">
        <v>519</v>
      </c>
      <c r="K117" s="31">
        <v>598.98</v>
      </c>
      <c r="L117" s="31">
        <v>47</v>
      </c>
      <c r="M117" s="58">
        <v>69822</v>
      </c>
      <c r="N117" s="58">
        <v>1073</v>
      </c>
      <c r="O117" s="58">
        <v>14</v>
      </c>
      <c r="P117" s="58">
        <v>37031</v>
      </c>
      <c r="Q117" s="58">
        <v>225</v>
      </c>
      <c r="R117" s="58">
        <v>4</v>
      </c>
      <c r="S117" s="43">
        <f t="shared" si="4"/>
        <v>2</v>
      </c>
      <c r="T117" s="43">
        <f t="shared" si="4"/>
        <v>3</v>
      </c>
      <c r="U117" s="44">
        <v>0</v>
      </c>
      <c r="V117" s="31">
        <v>0</v>
      </c>
      <c r="W117" s="44">
        <v>2</v>
      </c>
      <c r="X117" s="31">
        <v>3</v>
      </c>
      <c r="Y117" s="31">
        <v>0</v>
      </c>
      <c r="Z117" s="31">
        <v>0</v>
      </c>
      <c r="AA117" s="31">
        <v>0</v>
      </c>
      <c r="AB117" s="31">
        <v>0</v>
      </c>
      <c r="AC117" s="31">
        <v>0</v>
      </c>
      <c r="AD117" s="31">
        <v>3</v>
      </c>
      <c r="AE117" s="31">
        <v>0</v>
      </c>
      <c r="AF117" s="50">
        <v>151414</v>
      </c>
      <c r="AG117" s="59">
        <v>67290</v>
      </c>
      <c r="AH117" s="59">
        <v>20232</v>
      </c>
      <c r="AI117" s="59">
        <v>63892</v>
      </c>
      <c r="AJ117" s="59">
        <v>6296</v>
      </c>
      <c r="AK117" s="59">
        <v>26251</v>
      </c>
    </row>
    <row r="118" spans="1:37" ht="16.5" customHeight="1">
      <c r="A118" s="42">
        <v>110</v>
      </c>
      <c r="B118" s="44" t="s">
        <v>43</v>
      </c>
      <c r="C118" s="30" t="s">
        <v>117</v>
      </c>
      <c r="D118" s="44" t="s">
        <v>191</v>
      </c>
      <c r="E118" s="30" t="s">
        <v>500</v>
      </c>
      <c r="F118" s="57" t="s">
        <v>501</v>
      </c>
      <c r="G118" s="44" t="s">
        <v>502</v>
      </c>
      <c r="H118" s="44" t="s">
        <v>503</v>
      </c>
      <c r="I118" s="47">
        <v>2008</v>
      </c>
      <c r="J118" s="31">
        <v>1090</v>
      </c>
      <c r="K118" s="31">
        <v>1184.8499999999999</v>
      </c>
      <c r="L118" s="31">
        <v>154</v>
      </c>
      <c r="M118" s="58">
        <v>68633</v>
      </c>
      <c r="N118" s="58">
        <v>2027</v>
      </c>
      <c r="O118" s="58">
        <v>90</v>
      </c>
      <c r="P118" s="58">
        <v>5368</v>
      </c>
      <c r="Q118" s="58">
        <v>80</v>
      </c>
      <c r="R118" s="58">
        <v>12</v>
      </c>
      <c r="S118" s="43">
        <f t="shared" si="4"/>
        <v>9</v>
      </c>
      <c r="T118" s="43">
        <f t="shared" si="4"/>
        <v>9</v>
      </c>
      <c r="U118" s="44">
        <v>1</v>
      </c>
      <c r="V118" s="31">
        <v>1</v>
      </c>
      <c r="W118" s="44">
        <v>8</v>
      </c>
      <c r="X118" s="31">
        <v>8</v>
      </c>
      <c r="Y118" s="31">
        <v>0</v>
      </c>
      <c r="Z118" s="31">
        <v>0</v>
      </c>
      <c r="AA118" s="31">
        <v>0</v>
      </c>
      <c r="AB118" s="31">
        <v>0</v>
      </c>
      <c r="AC118" s="31">
        <v>5</v>
      </c>
      <c r="AD118" s="31">
        <v>9</v>
      </c>
      <c r="AE118" s="31">
        <v>1</v>
      </c>
      <c r="AF118" s="50">
        <v>667051</v>
      </c>
      <c r="AG118" s="59">
        <v>491704</v>
      </c>
      <c r="AH118" s="59">
        <v>35631</v>
      </c>
      <c r="AI118" s="59">
        <v>139716</v>
      </c>
      <c r="AJ118" s="59">
        <v>72907</v>
      </c>
      <c r="AK118" s="59">
        <v>75705</v>
      </c>
    </row>
    <row r="119" spans="1:37" ht="16.5" customHeight="1">
      <c r="A119" s="42">
        <v>111</v>
      </c>
      <c r="B119" s="44" t="s">
        <v>43</v>
      </c>
      <c r="C119" s="30" t="s">
        <v>117</v>
      </c>
      <c r="D119" s="44" t="s">
        <v>191</v>
      </c>
      <c r="E119" s="30" t="s">
        <v>504</v>
      </c>
      <c r="F119" s="57" t="s">
        <v>505</v>
      </c>
      <c r="G119" s="44" t="s">
        <v>506</v>
      </c>
      <c r="H119" s="44" t="s">
        <v>507</v>
      </c>
      <c r="I119" s="47">
        <v>2015</v>
      </c>
      <c r="J119" s="31">
        <v>470</v>
      </c>
      <c r="K119" s="31">
        <v>426</v>
      </c>
      <c r="L119" s="31">
        <v>143</v>
      </c>
      <c r="M119" s="58">
        <v>40458</v>
      </c>
      <c r="N119" s="58">
        <v>0</v>
      </c>
      <c r="O119" s="58">
        <v>47</v>
      </c>
      <c r="P119" s="58">
        <v>1516</v>
      </c>
      <c r="Q119" s="58">
        <v>0</v>
      </c>
      <c r="R119" s="58">
        <v>47</v>
      </c>
      <c r="S119" s="43">
        <f t="shared" si="4"/>
        <v>2</v>
      </c>
      <c r="T119" s="43">
        <f t="shared" si="4"/>
        <v>2</v>
      </c>
      <c r="U119" s="44">
        <v>0</v>
      </c>
      <c r="V119" s="31">
        <v>0</v>
      </c>
      <c r="W119" s="44">
        <v>2</v>
      </c>
      <c r="X119" s="31">
        <v>2</v>
      </c>
      <c r="Y119" s="31">
        <v>0</v>
      </c>
      <c r="Z119" s="31">
        <v>0</v>
      </c>
      <c r="AA119" s="31">
        <v>0</v>
      </c>
      <c r="AB119" s="31">
        <v>0</v>
      </c>
      <c r="AC119" s="31">
        <v>0</v>
      </c>
      <c r="AD119" s="31">
        <v>5</v>
      </c>
      <c r="AE119" s="31">
        <v>1</v>
      </c>
      <c r="AF119" s="50">
        <v>192611</v>
      </c>
      <c r="AG119" s="59">
        <v>135407</v>
      </c>
      <c r="AH119" s="59">
        <v>55204</v>
      </c>
      <c r="AI119" s="59">
        <v>2000</v>
      </c>
      <c r="AJ119" s="59">
        <v>38665</v>
      </c>
      <c r="AK119" s="59">
        <v>20438</v>
      </c>
    </row>
    <row r="120" spans="1:37" ht="16.5" customHeight="1">
      <c r="A120" s="42">
        <v>112</v>
      </c>
      <c r="B120" s="44" t="s">
        <v>43</v>
      </c>
      <c r="C120" s="30" t="s">
        <v>117</v>
      </c>
      <c r="D120" s="44" t="s">
        <v>191</v>
      </c>
      <c r="E120" s="30" t="s">
        <v>508</v>
      </c>
      <c r="F120" s="57" t="s">
        <v>509</v>
      </c>
      <c r="G120" s="44" t="s">
        <v>510</v>
      </c>
      <c r="H120" s="44" t="s">
        <v>511</v>
      </c>
      <c r="I120" s="47">
        <v>2017</v>
      </c>
      <c r="J120" s="31">
        <v>10754</v>
      </c>
      <c r="K120" s="31">
        <v>11234</v>
      </c>
      <c r="L120" s="31">
        <v>620</v>
      </c>
      <c r="M120" s="58">
        <v>150300</v>
      </c>
      <c r="N120" s="58">
        <v>9848</v>
      </c>
      <c r="O120" s="58">
        <v>266</v>
      </c>
      <c r="P120" s="58">
        <v>15718</v>
      </c>
      <c r="Q120" s="58">
        <v>683</v>
      </c>
      <c r="R120" s="58">
        <v>18</v>
      </c>
      <c r="S120" s="43">
        <f t="shared" si="4"/>
        <v>31</v>
      </c>
      <c r="T120" s="43">
        <f t="shared" si="4"/>
        <v>36</v>
      </c>
      <c r="U120" s="44">
        <v>7</v>
      </c>
      <c r="V120" s="31">
        <v>9</v>
      </c>
      <c r="W120" s="44">
        <v>14</v>
      </c>
      <c r="X120" s="31">
        <v>17</v>
      </c>
      <c r="Y120" s="31">
        <v>1</v>
      </c>
      <c r="Z120" s="31">
        <v>1</v>
      </c>
      <c r="AA120" s="31">
        <v>9</v>
      </c>
      <c r="AB120" s="31">
        <v>9</v>
      </c>
      <c r="AC120" s="31">
        <v>3</v>
      </c>
      <c r="AD120" s="31">
        <v>19</v>
      </c>
      <c r="AE120" s="31">
        <v>6</v>
      </c>
      <c r="AF120" s="50">
        <v>4547953</v>
      </c>
      <c r="AG120" s="59">
        <v>2067103</v>
      </c>
      <c r="AH120" s="59">
        <v>327194</v>
      </c>
      <c r="AI120" s="59">
        <v>2153656</v>
      </c>
      <c r="AJ120" s="59">
        <v>183505</v>
      </c>
      <c r="AK120" s="59">
        <v>227158</v>
      </c>
    </row>
    <row r="121" spans="1:37" ht="16.5" customHeight="1">
      <c r="A121" s="42">
        <v>113</v>
      </c>
      <c r="B121" s="44" t="s">
        <v>43</v>
      </c>
      <c r="C121" s="30" t="s">
        <v>117</v>
      </c>
      <c r="D121" s="44" t="s">
        <v>191</v>
      </c>
      <c r="E121" s="30" t="s">
        <v>512</v>
      </c>
      <c r="F121" s="57" t="s">
        <v>513</v>
      </c>
      <c r="G121" s="44" t="s">
        <v>514</v>
      </c>
      <c r="H121" s="44" t="s">
        <v>515</v>
      </c>
      <c r="I121" s="47">
        <v>2017</v>
      </c>
      <c r="J121" s="31">
        <v>18571.52</v>
      </c>
      <c r="K121" s="31">
        <v>269.93</v>
      </c>
      <c r="L121" s="31">
        <v>71</v>
      </c>
      <c r="M121" s="58">
        <v>14814</v>
      </c>
      <c r="N121" s="58">
        <v>500</v>
      </c>
      <c r="O121" s="58">
        <v>18</v>
      </c>
      <c r="P121" s="58">
        <v>2265</v>
      </c>
      <c r="Q121" s="58">
        <v>0</v>
      </c>
      <c r="R121" s="58">
        <v>3</v>
      </c>
      <c r="S121" s="43">
        <f t="shared" si="4"/>
        <v>1</v>
      </c>
      <c r="T121" s="43">
        <f t="shared" si="4"/>
        <v>1</v>
      </c>
      <c r="U121" s="44">
        <v>0</v>
      </c>
      <c r="V121" s="31">
        <v>0</v>
      </c>
      <c r="W121" s="44">
        <v>1</v>
      </c>
      <c r="X121" s="31">
        <v>1</v>
      </c>
      <c r="Y121" s="31">
        <v>0</v>
      </c>
      <c r="Z121" s="31">
        <v>0</v>
      </c>
      <c r="AA121" s="31">
        <v>0</v>
      </c>
      <c r="AB121" s="31">
        <v>0</v>
      </c>
      <c r="AC121" s="31">
        <v>1</v>
      </c>
      <c r="AD121" s="31">
        <v>1</v>
      </c>
      <c r="AE121" s="31">
        <v>0</v>
      </c>
      <c r="AF121" s="50">
        <v>129939</v>
      </c>
      <c r="AG121" s="59">
        <v>76417</v>
      </c>
      <c r="AH121" s="59">
        <v>13800</v>
      </c>
      <c r="AI121" s="59">
        <v>39722</v>
      </c>
      <c r="AJ121" s="59">
        <v>11738</v>
      </c>
      <c r="AK121" s="59">
        <v>87684</v>
      </c>
    </row>
    <row r="122" spans="1:37" ht="16.5" customHeight="1">
      <c r="A122" s="42">
        <v>114</v>
      </c>
      <c r="B122" s="44" t="s">
        <v>43</v>
      </c>
      <c r="C122" s="30" t="s">
        <v>126</v>
      </c>
      <c r="D122" s="44" t="s">
        <v>191</v>
      </c>
      <c r="E122" s="30" t="s">
        <v>516</v>
      </c>
      <c r="F122" s="57" t="s">
        <v>517</v>
      </c>
      <c r="G122" s="44" t="s">
        <v>518</v>
      </c>
      <c r="H122" s="44" t="s">
        <v>519</v>
      </c>
      <c r="I122" s="47">
        <v>2010</v>
      </c>
      <c r="J122" s="31">
        <v>287.89999999999998</v>
      </c>
      <c r="K122" s="31">
        <v>674.58</v>
      </c>
      <c r="L122" s="31">
        <v>76</v>
      </c>
      <c r="M122" s="58">
        <v>66465</v>
      </c>
      <c r="N122" s="58">
        <v>661</v>
      </c>
      <c r="O122" s="58">
        <v>30</v>
      </c>
      <c r="P122" s="58">
        <v>4205</v>
      </c>
      <c r="Q122" s="58">
        <v>44</v>
      </c>
      <c r="R122" s="58">
        <v>0</v>
      </c>
      <c r="S122" s="43">
        <f t="shared" si="4"/>
        <v>1</v>
      </c>
      <c r="T122" s="43">
        <f t="shared" si="4"/>
        <v>1</v>
      </c>
      <c r="U122" s="44">
        <v>0</v>
      </c>
      <c r="V122" s="31">
        <v>0</v>
      </c>
      <c r="W122" s="44">
        <v>1</v>
      </c>
      <c r="X122" s="31">
        <v>1</v>
      </c>
      <c r="Y122" s="31">
        <v>0</v>
      </c>
      <c r="Z122" s="31">
        <v>0</v>
      </c>
      <c r="AA122" s="31">
        <v>0</v>
      </c>
      <c r="AB122" s="31">
        <v>0</v>
      </c>
      <c r="AC122" s="31">
        <v>0</v>
      </c>
      <c r="AD122" s="31">
        <v>4</v>
      </c>
      <c r="AE122" s="31">
        <v>0</v>
      </c>
      <c r="AF122" s="50">
        <v>277493</v>
      </c>
      <c r="AG122" s="59">
        <v>148192</v>
      </c>
      <c r="AH122" s="59">
        <v>24600</v>
      </c>
      <c r="AI122" s="59">
        <v>104701</v>
      </c>
      <c r="AJ122" s="59">
        <v>26427</v>
      </c>
      <c r="AK122" s="59">
        <v>40460</v>
      </c>
    </row>
    <row r="123" spans="1:37" ht="16.5" customHeight="1">
      <c r="A123" s="42">
        <v>115</v>
      </c>
      <c r="B123" s="44" t="s">
        <v>43</v>
      </c>
      <c r="C123" s="30" t="s">
        <v>126</v>
      </c>
      <c r="D123" s="44" t="s">
        <v>191</v>
      </c>
      <c r="E123" s="30" t="s">
        <v>520</v>
      </c>
      <c r="F123" s="57" t="s">
        <v>521</v>
      </c>
      <c r="G123" s="44" t="s">
        <v>522</v>
      </c>
      <c r="H123" s="44" t="s">
        <v>519</v>
      </c>
      <c r="I123" s="47">
        <v>2005</v>
      </c>
      <c r="J123" s="31">
        <v>757</v>
      </c>
      <c r="K123" s="31">
        <v>2765</v>
      </c>
      <c r="L123" s="31">
        <v>238</v>
      </c>
      <c r="M123" s="58">
        <v>167164</v>
      </c>
      <c r="N123" s="58">
        <v>5172</v>
      </c>
      <c r="O123" s="58">
        <v>144</v>
      </c>
      <c r="P123" s="58">
        <v>16490</v>
      </c>
      <c r="Q123" s="58">
        <v>314</v>
      </c>
      <c r="R123" s="58">
        <v>136</v>
      </c>
      <c r="S123" s="43">
        <f t="shared" si="4"/>
        <v>10</v>
      </c>
      <c r="T123" s="43">
        <f t="shared" si="4"/>
        <v>10</v>
      </c>
      <c r="U123" s="44">
        <v>4</v>
      </c>
      <c r="V123" s="31">
        <v>4</v>
      </c>
      <c r="W123" s="44">
        <v>6</v>
      </c>
      <c r="X123" s="31">
        <v>6</v>
      </c>
      <c r="Y123" s="31">
        <v>0</v>
      </c>
      <c r="Z123" s="31">
        <v>0</v>
      </c>
      <c r="AA123" s="31">
        <v>0</v>
      </c>
      <c r="AB123" s="31">
        <v>0</v>
      </c>
      <c r="AC123" s="31">
        <v>2</v>
      </c>
      <c r="AD123" s="31">
        <v>11</v>
      </c>
      <c r="AE123" s="31">
        <v>0</v>
      </c>
      <c r="AF123" s="50">
        <v>1574241</v>
      </c>
      <c r="AG123" s="59">
        <v>680857</v>
      </c>
      <c r="AH123" s="59">
        <v>233520</v>
      </c>
      <c r="AI123" s="59">
        <v>659864</v>
      </c>
      <c r="AJ123" s="59">
        <v>66790</v>
      </c>
      <c r="AK123" s="59">
        <v>80606</v>
      </c>
    </row>
    <row r="124" spans="1:37" ht="16.5" customHeight="1">
      <c r="A124" s="42">
        <v>116</v>
      </c>
      <c r="B124" s="44" t="s">
        <v>43</v>
      </c>
      <c r="C124" s="30" t="s">
        <v>126</v>
      </c>
      <c r="D124" s="44" t="s">
        <v>191</v>
      </c>
      <c r="E124" s="30" t="s">
        <v>523</v>
      </c>
      <c r="F124" s="57" t="s">
        <v>524</v>
      </c>
      <c r="G124" s="44" t="s">
        <v>525</v>
      </c>
      <c r="H124" s="44" t="s">
        <v>519</v>
      </c>
      <c r="I124" s="47">
        <v>2011</v>
      </c>
      <c r="J124" s="31">
        <v>474</v>
      </c>
      <c r="K124" s="31">
        <v>682.77</v>
      </c>
      <c r="L124" s="31">
        <v>65</v>
      </c>
      <c r="M124" s="58">
        <v>52450</v>
      </c>
      <c r="N124" s="58">
        <v>169</v>
      </c>
      <c r="O124" s="58">
        <v>39</v>
      </c>
      <c r="P124" s="58">
        <v>3374</v>
      </c>
      <c r="Q124" s="58">
        <v>0</v>
      </c>
      <c r="R124" s="58">
        <v>0</v>
      </c>
      <c r="S124" s="43">
        <f t="shared" si="4"/>
        <v>1</v>
      </c>
      <c r="T124" s="43">
        <f t="shared" si="4"/>
        <v>1</v>
      </c>
      <c r="U124" s="44">
        <v>0</v>
      </c>
      <c r="V124" s="31">
        <v>0</v>
      </c>
      <c r="W124" s="44">
        <v>1</v>
      </c>
      <c r="X124" s="31">
        <v>1</v>
      </c>
      <c r="Y124" s="31">
        <v>0</v>
      </c>
      <c r="Z124" s="31">
        <v>0</v>
      </c>
      <c r="AA124" s="31">
        <v>0</v>
      </c>
      <c r="AB124" s="31">
        <v>0</v>
      </c>
      <c r="AC124" s="31">
        <v>0</v>
      </c>
      <c r="AD124" s="31">
        <v>4</v>
      </c>
      <c r="AE124" s="31">
        <v>0</v>
      </c>
      <c r="AF124" s="50">
        <v>323841</v>
      </c>
      <c r="AG124" s="59">
        <v>148192</v>
      </c>
      <c r="AH124" s="59">
        <v>57420</v>
      </c>
      <c r="AI124" s="59">
        <v>118229</v>
      </c>
      <c r="AJ124" s="59">
        <v>16626</v>
      </c>
      <c r="AK124" s="59">
        <v>18936</v>
      </c>
    </row>
    <row r="125" spans="1:37" ht="16.5" customHeight="1">
      <c r="A125" s="42">
        <v>117</v>
      </c>
      <c r="B125" s="44" t="s">
        <v>43</v>
      </c>
      <c r="C125" s="30" t="s">
        <v>44</v>
      </c>
      <c r="D125" s="44" t="s">
        <v>191</v>
      </c>
      <c r="E125" s="30" t="s">
        <v>526</v>
      </c>
      <c r="F125" s="57" t="s">
        <v>527</v>
      </c>
      <c r="G125" s="44" t="s">
        <v>528</v>
      </c>
      <c r="H125" s="44" t="s">
        <v>529</v>
      </c>
      <c r="I125" s="47">
        <v>2017</v>
      </c>
      <c r="J125" s="31">
        <v>635</v>
      </c>
      <c r="K125" s="31">
        <v>271</v>
      </c>
      <c r="L125" s="31">
        <v>78</v>
      </c>
      <c r="M125" s="58">
        <v>18907</v>
      </c>
      <c r="N125" s="58">
        <v>0</v>
      </c>
      <c r="O125" s="58">
        <v>19</v>
      </c>
      <c r="P125" s="58">
        <v>3059</v>
      </c>
      <c r="Q125" s="58">
        <v>0</v>
      </c>
      <c r="R125" s="58">
        <v>2</v>
      </c>
      <c r="S125" s="43">
        <f t="shared" si="4"/>
        <v>1</v>
      </c>
      <c r="T125" s="43">
        <f t="shared" si="4"/>
        <v>1</v>
      </c>
      <c r="U125" s="44">
        <v>0</v>
      </c>
      <c r="V125" s="31">
        <v>0</v>
      </c>
      <c r="W125" s="44">
        <v>1</v>
      </c>
      <c r="X125" s="31">
        <v>1</v>
      </c>
      <c r="Y125" s="31">
        <v>0</v>
      </c>
      <c r="Z125" s="31">
        <v>0</v>
      </c>
      <c r="AA125" s="31">
        <v>0</v>
      </c>
      <c r="AB125" s="31">
        <v>0</v>
      </c>
      <c r="AC125" s="31">
        <v>0</v>
      </c>
      <c r="AD125" s="31">
        <v>1</v>
      </c>
      <c r="AE125" s="31">
        <v>0</v>
      </c>
      <c r="AF125" s="50">
        <v>129856</v>
      </c>
      <c r="AG125" s="59">
        <v>79493</v>
      </c>
      <c r="AH125" s="59">
        <v>25446</v>
      </c>
      <c r="AI125" s="59">
        <v>24917</v>
      </c>
      <c r="AJ125" s="59">
        <v>27361</v>
      </c>
      <c r="AK125" s="59">
        <v>40759</v>
      </c>
    </row>
    <row r="126" spans="1:37" ht="16.5" customHeight="1">
      <c r="A126" s="42">
        <v>118</v>
      </c>
      <c r="B126" s="44" t="s">
        <v>43</v>
      </c>
      <c r="C126" s="30" t="s">
        <v>44</v>
      </c>
      <c r="D126" s="44" t="s">
        <v>191</v>
      </c>
      <c r="E126" s="30" t="s">
        <v>530</v>
      </c>
      <c r="F126" s="57" t="s">
        <v>531</v>
      </c>
      <c r="G126" s="44" t="s">
        <v>532</v>
      </c>
      <c r="H126" s="44"/>
      <c r="I126" s="47">
        <v>2017</v>
      </c>
      <c r="J126" s="31">
        <v>893.5</v>
      </c>
      <c r="K126" s="31">
        <v>364.43</v>
      </c>
      <c r="L126" s="31">
        <v>100</v>
      </c>
      <c r="M126" s="58">
        <v>28829</v>
      </c>
      <c r="N126" s="58">
        <v>0</v>
      </c>
      <c r="O126" s="58">
        <v>19</v>
      </c>
      <c r="P126" s="58">
        <v>2914</v>
      </c>
      <c r="Q126" s="58">
        <v>627</v>
      </c>
      <c r="R126" s="58">
        <v>21</v>
      </c>
      <c r="S126" s="43">
        <f t="shared" si="4"/>
        <v>2</v>
      </c>
      <c r="T126" s="43">
        <f t="shared" si="4"/>
        <v>0</v>
      </c>
      <c r="U126" s="44">
        <v>0</v>
      </c>
      <c r="V126" s="31">
        <v>0</v>
      </c>
      <c r="W126" s="44">
        <v>2</v>
      </c>
      <c r="X126" s="31">
        <v>0</v>
      </c>
      <c r="Y126" s="31">
        <v>0</v>
      </c>
      <c r="Z126" s="31">
        <v>0</v>
      </c>
      <c r="AA126" s="31">
        <v>0</v>
      </c>
      <c r="AB126" s="31">
        <v>0</v>
      </c>
      <c r="AC126" s="31">
        <v>0</v>
      </c>
      <c r="AD126" s="31">
        <v>4</v>
      </c>
      <c r="AE126" s="31">
        <v>0</v>
      </c>
      <c r="AF126" s="50">
        <v>85915</v>
      </c>
      <c r="AG126" s="59">
        <v>29015</v>
      </c>
      <c r="AH126" s="59">
        <v>22000</v>
      </c>
      <c r="AI126" s="59">
        <v>34900</v>
      </c>
      <c r="AJ126" s="59">
        <v>19428</v>
      </c>
      <c r="AK126" s="59">
        <v>26103</v>
      </c>
    </row>
    <row r="127" spans="1:37" ht="16.5" customHeight="1">
      <c r="A127" s="42">
        <v>119</v>
      </c>
      <c r="B127" s="44" t="s">
        <v>43</v>
      </c>
      <c r="C127" s="30" t="s">
        <v>44</v>
      </c>
      <c r="D127" s="44" t="s">
        <v>191</v>
      </c>
      <c r="E127" s="30" t="s">
        <v>533</v>
      </c>
      <c r="F127" s="57" t="s">
        <v>534</v>
      </c>
      <c r="G127" s="44" t="s">
        <v>535</v>
      </c>
      <c r="H127" s="44" t="s">
        <v>536</v>
      </c>
      <c r="I127" s="47">
        <v>2018</v>
      </c>
      <c r="J127" s="31">
        <v>10624</v>
      </c>
      <c r="K127" s="31">
        <v>1528.51</v>
      </c>
      <c r="L127" s="31">
        <v>250</v>
      </c>
      <c r="M127" s="58">
        <v>59087</v>
      </c>
      <c r="N127" s="58">
        <v>1252</v>
      </c>
      <c r="O127" s="58">
        <v>50</v>
      </c>
      <c r="P127" s="58">
        <v>12303</v>
      </c>
      <c r="Q127" s="58">
        <v>266</v>
      </c>
      <c r="R127" s="58">
        <v>14</v>
      </c>
      <c r="S127" s="43">
        <f t="shared" si="4"/>
        <v>8</v>
      </c>
      <c r="T127" s="43">
        <f t="shared" si="4"/>
        <v>8</v>
      </c>
      <c r="U127" s="44">
        <v>0</v>
      </c>
      <c r="V127" s="31">
        <v>0</v>
      </c>
      <c r="W127" s="44">
        <v>7</v>
      </c>
      <c r="X127" s="31">
        <v>7</v>
      </c>
      <c r="Y127" s="31">
        <v>0</v>
      </c>
      <c r="Z127" s="31">
        <v>0</v>
      </c>
      <c r="AA127" s="31">
        <v>1</v>
      </c>
      <c r="AB127" s="31">
        <v>1</v>
      </c>
      <c r="AC127" s="31">
        <v>0</v>
      </c>
      <c r="AD127" s="31">
        <v>10</v>
      </c>
      <c r="AE127" s="31">
        <v>0</v>
      </c>
      <c r="AF127" s="50">
        <v>603782</v>
      </c>
      <c r="AG127" s="59">
        <v>289420</v>
      </c>
      <c r="AH127" s="59">
        <v>98400</v>
      </c>
      <c r="AI127" s="59">
        <v>215962</v>
      </c>
      <c r="AJ127" s="59">
        <v>66735</v>
      </c>
      <c r="AK127" s="59">
        <v>108376</v>
      </c>
    </row>
    <row r="128" spans="1:37" ht="16.5" customHeight="1">
      <c r="A128" s="42">
        <v>120</v>
      </c>
      <c r="B128" s="44" t="s">
        <v>43</v>
      </c>
      <c r="C128" s="30" t="s">
        <v>44</v>
      </c>
      <c r="D128" s="44" t="s">
        <v>191</v>
      </c>
      <c r="E128" s="30" t="s">
        <v>537</v>
      </c>
      <c r="F128" s="57" t="s">
        <v>538</v>
      </c>
      <c r="G128" s="44" t="s">
        <v>539</v>
      </c>
      <c r="H128" s="44" t="s">
        <v>540</v>
      </c>
      <c r="I128" s="47">
        <v>2013</v>
      </c>
      <c r="J128" s="31">
        <v>1320</v>
      </c>
      <c r="K128" s="31">
        <v>3591</v>
      </c>
      <c r="L128" s="31">
        <v>450</v>
      </c>
      <c r="M128" s="58">
        <v>137529</v>
      </c>
      <c r="N128" s="58">
        <v>5313</v>
      </c>
      <c r="O128" s="58">
        <v>247</v>
      </c>
      <c r="P128" s="58">
        <v>13317</v>
      </c>
      <c r="Q128" s="58">
        <v>316</v>
      </c>
      <c r="R128" s="58">
        <v>36</v>
      </c>
      <c r="S128" s="43">
        <f t="shared" si="4"/>
        <v>19</v>
      </c>
      <c r="T128" s="43">
        <f t="shared" si="4"/>
        <v>21</v>
      </c>
      <c r="U128" s="44">
        <v>3</v>
      </c>
      <c r="V128" s="31">
        <v>4</v>
      </c>
      <c r="W128" s="44">
        <v>14</v>
      </c>
      <c r="X128" s="31">
        <v>15</v>
      </c>
      <c r="Y128" s="31">
        <v>1</v>
      </c>
      <c r="Z128" s="31">
        <v>1</v>
      </c>
      <c r="AA128" s="31">
        <v>1</v>
      </c>
      <c r="AB128" s="31">
        <v>1</v>
      </c>
      <c r="AC128" s="31">
        <v>4</v>
      </c>
      <c r="AD128" s="31">
        <v>16</v>
      </c>
      <c r="AE128" s="31">
        <v>3</v>
      </c>
      <c r="AF128" s="50">
        <v>1962643</v>
      </c>
      <c r="AG128" s="59">
        <v>933705</v>
      </c>
      <c r="AH128" s="59">
        <v>156636</v>
      </c>
      <c r="AI128" s="59">
        <v>872302</v>
      </c>
      <c r="AJ128" s="59">
        <v>262368</v>
      </c>
      <c r="AK128" s="59">
        <v>248973</v>
      </c>
    </row>
    <row r="129" spans="1:37" ht="16.5" customHeight="1">
      <c r="A129" s="42">
        <v>121</v>
      </c>
      <c r="B129" s="44" t="s">
        <v>43</v>
      </c>
      <c r="C129" s="30" t="s">
        <v>44</v>
      </c>
      <c r="D129" s="44" t="s">
        <v>191</v>
      </c>
      <c r="E129" s="30" t="s">
        <v>541</v>
      </c>
      <c r="F129" s="57" t="s">
        <v>542</v>
      </c>
      <c r="G129" s="44" t="s">
        <v>543</v>
      </c>
      <c r="H129" s="44" t="s">
        <v>544</v>
      </c>
      <c r="I129" s="47">
        <v>2019</v>
      </c>
      <c r="J129" s="31">
        <v>2205.5</v>
      </c>
      <c r="K129" s="31">
        <v>2985.85</v>
      </c>
      <c r="L129" s="31">
        <v>647</v>
      </c>
      <c r="M129" s="58">
        <v>49132</v>
      </c>
      <c r="N129" s="58">
        <v>2000</v>
      </c>
      <c r="O129" s="58">
        <v>155</v>
      </c>
      <c r="P129" s="58">
        <v>14295</v>
      </c>
      <c r="Q129" s="58">
        <v>739</v>
      </c>
      <c r="R129" s="58">
        <v>55</v>
      </c>
      <c r="S129" s="43">
        <f t="shared" si="4"/>
        <v>14</v>
      </c>
      <c r="T129" s="43">
        <f t="shared" si="4"/>
        <v>14</v>
      </c>
      <c r="U129" s="44">
        <v>4</v>
      </c>
      <c r="V129" s="31">
        <v>4</v>
      </c>
      <c r="W129" s="44">
        <v>9</v>
      </c>
      <c r="X129" s="31">
        <v>9</v>
      </c>
      <c r="Y129" s="31">
        <v>0</v>
      </c>
      <c r="Z129" s="31">
        <v>0</v>
      </c>
      <c r="AA129" s="31">
        <v>1</v>
      </c>
      <c r="AB129" s="31">
        <v>1</v>
      </c>
      <c r="AC129" s="31">
        <v>1</v>
      </c>
      <c r="AD129" s="31">
        <v>10</v>
      </c>
      <c r="AE129" s="31">
        <v>2</v>
      </c>
      <c r="AF129" s="50">
        <v>1211351</v>
      </c>
      <c r="AG129" s="59">
        <v>671649</v>
      </c>
      <c r="AH129" s="59">
        <v>144076</v>
      </c>
      <c r="AI129" s="59">
        <v>395626</v>
      </c>
      <c r="AJ129" s="59">
        <v>126192</v>
      </c>
      <c r="AK129" s="59">
        <v>164057</v>
      </c>
    </row>
    <row r="130" spans="1:37" ht="16.5" customHeight="1">
      <c r="A130" s="42">
        <v>122</v>
      </c>
      <c r="B130" s="44" t="s">
        <v>43</v>
      </c>
      <c r="C130" s="30" t="s">
        <v>44</v>
      </c>
      <c r="D130" s="44" t="s">
        <v>191</v>
      </c>
      <c r="E130" s="30" t="s">
        <v>545</v>
      </c>
      <c r="F130" s="57" t="s">
        <v>546</v>
      </c>
      <c r="G130" s="44" t="s">
        <v>547</v>
      </c>
      <c r="H130" s="44" t="s">
        <v>548</v>
      </c>
      <c r="I130" s="47">
        <v>2018</v>
      </c>
      <c r="J130" s="31">
        <v>1979.6</v>
      </c>
      <c r="K130" s="31">
        <v>316.06</v>
      </c>
      <c r="L130" s="31">
        <v>100</v>
      </c>
      <c r="M130" s="58">
        <v>15544</v>
      </c>
      <c r="N130" s="58">
        <v>916</v>
      </c>
      <c r="O130" s="58">
        <v>32</v>
      </c>
      <c r="P130" s="58">
        <v>1494</v>
      </c>
      <c r="Q130" s="58">
        <v>563</v>
      </c>
      <c r="R130" s="58">
        <v>3</v>
      </c>
      <c r="S130" s="43">
        <f t="shared" si="4"/>
        <v>2</v>
      </c>
      <c r="T130" s="43">
        <f t="shared" si="4"/>
        <v>2</v>
      </c>
      <c r="U130" s="44">
        <v>0</v>
      </c>
      <c r="V130" s="31">
        <v>0</v>
      </c>
      <c r="W130" s="44">
        <v>2</v>
      </c>
      <c r="X130" s="31">
        <v>2</v>
      </c>
      <c r="Y130" s="31">
        <v>0</v>
      </c>
      <c r="Z130" s="31">
        <v>0</v>
      </c>
      <c r="AA130" s="31">
        <v>0</v>
      </c>
      <c r="AB130" s="31">
        <v>0</v>
      </c>
      <c r="AC130" s="31">
        <v>0</v>
      </c>
      <c r="AD130" s="31">
        <v>3</v>
      </c>
      <c r="AE130" s="31">
        <v>0</v>
      </c>
      <c r="AF130" s="50">
        <v>152883</v>
      </c>
      <c r="AG130" s="59">
        <v>89983</v>
      </c>
      <c r="AH130" s="59">
        <v>23480</v>
      </c>
      <c r="AI130" s="59">
        <v>39420</v>
      </c>
      <c r="AJ130" s="59">
        <v>17303</v>
      </c>
      <c r="AK130" s="59">
        <v>38741</v>
      </c>
    </row>
    <row r="131" spans="1:37" ht="16.5" customHeight="1">
      <c r="A131" s="42">
        <v>123</v>
      </c>
      <c r="B131" s="44" t="s">
        <v>43</v>
      </c>
      <c r="C131" s="30" t="s">
        <v>44</v>
      </c>
      <c r="D131" s="44" t="s">
        <v>191</v>
      </c>
      <c r="E131" s="30" t="s">
        <v>549</v>
      </c>
      <c r="F131" s="57" t="s">
        <v>550</v>
      </c>
      <c r="G131" s="44" t="s">
        <v>551</v>
      </c>
      <c r="H131" s="44" t="s">
        <v>552</v>
      </c>
      <c r="I131" s="47">
        <v>2020</v>
      </c>
      <c r="J131" s="31">
        <v>582</v>
      </c>
      <c r="K131" s="31">
        <v>1030</v>
      </c>
      <c r="L131" s="31">
        <v>168</v>
      </c>
      <c r="M131" s="58">
        <v>22924</v>
      </c>
      <c r="N131" s="58">
        <v>272</v>
      </c>
      <c r="O131" s="58">
        <v>47</v>
      </c>
      <c r="P131" s="58">
        <v>22924</v>
      </c>
      <c r="Q131" s="58">
        <v>272</v>
      </c>
      <c r="R131" s="58">
        <v>47</v>
      </c>
      <c r="S131" s="43">
        <f t="shared" si="4"/>
        <v>9</v>
      </c>
      <c r="T131" s="43">
        <f t="shared" si="4"/>
        <v>9</v>
      </c>
      <c r="U131" s="44">
        <v>2</v>
      </c>
      <c r="V131" s="31">
        <v>2</v>
      </c>
      <c r="W131" s="44">
        <v>5</v>
      </c>
      <c r="X131" s="31">
        <v>5</v>
      </c>
      <c r="Y131" s="31">
        <v>1</v>
      </c>
      <c r="Z131" s="31">
        <v>1</v>
      </c>
      <c r="AA131" s="31">
        <v>1</v>
      </c>
      <c r="AB131" s="31">
        <v>1</v>
      </c>
      <c r="AC131" s="31">
        <v>0</v>
      </c>
      <c r="AD131" s="31">
        <v>7</v>
      </c>
      <c r="AE131" s="31">
        <v>1</v>
      </c>
      <c r="AF131" s="50">
        <v>778344</v>
      </c>
      <c r="AG131" s="59">
        <v>435534</v>
      </c>
      <c r="AH131" s="59">
        <v>82800</v>
      </c>
      <c r="AI131" s="59">
        <v>260010</v>
      </c>
      <c r="AJ131" s="59">
        <v>19161</v>
      </c>
      <c r="AK131" s="59">
        <v>17233</v>
      </c>
    </row>
    <row r="132" spans="1:37" ht="16.5" customHeight="1">
      <c r="A132" s="42">
        <v>124</v>
      </c>
      <c r="B132" s="44" t="s">
        <v>43</v>
      </c>
      <c r="C132" s="30" t="s">
        <v>44</v>
      </c>
      <c r="D132" s="44" t="s">
        <v>191</v>
      </c>
      <c r="E132" s="30" t="s">
        <v>553</v>
      </c>
      <c r="F132" s="57" t="s">
        <v>554</v>
      </c>
      <c r="G132" s="44" t="s">
        <v>555</v>
      </c>
      <c r="H132" s="44" t="s">
        <v>529</v>
      </c>
      <c r="I132" s="47">
        <v>2017</v>
      </c>
      <c r="J132" s="31">
        <v>605.9</v>
      </c>
      <c r="K132" s="31">
        <v>313.74</v>
      </c>
      <c r="L132" s="31">
        <v>53</v>
      </c>
      <c r="M132" s="58">
        <v>24654</v>
      </c>
      <c r="N132" s="58">
        <v>0</v>
      </c>
      <c r="O132" s="58">
        <v>21</v>
      </c>
      <c r="P132" s="58">
        <v>2965</v>
      </c>
      <c r="Q132" s="58">
        <v>0</v>
      </c>
      <c r="R132" s="58">
        <v>0</v>
      </c>
      <c r="S132" s="43">
        <f t="shared" ref="S132:T163" si="5">SUM(U132,W132,Y132,AA132)</f>
        <v>2</v>
      </c>
      <c r="T132" s="43">
        <f t="shared" si="5"/>
        <v>2</v>
      </c>
      <c r="U132" s="44">
        <v>0</v>
      </c>
      <c r="V132" s="31">
        <v>0</v>
      </c>
      <c r="W132" s="44">
        <v>2</v>
      </c>
      <c r="X132" s="31">
        <v>2</v>
      </c>
      <c r="Y132" s="31">
        <v>0</v>
      </c>
      <c r="Z132" s="31">
        <v>0</v>
      </c>
      <c r="AA132" s="31">
        <v>0</v>
      </c>
      <c r="AB132" s="31">
        <v>0</v>
      </c>
      <c r="AC132" s="31">
        <v>0</v>
      </c>
      <c r="AD132" s="31">
        <v>1</v>
      </c>
      <c r="AE132" s="31">
        <v>2</v>
      </c>
      <c r="AF132" s="50">
        <v>138919</v>
      </c>
      <c r="AG132" s="59">
        <v>89983</v>
      </c>
      <c r="AH132" s="59">
        <v>23312</v>
      </c>
      <c r="AI132" s="59">
        <v>25624</v>
      </c>
      <c r="AJ132" s="59">
        <v>32341</v>
      </c>
      <c r="AK132" s="59">
        <v>40448</v>
      </c>
    </row>
    <row r="133" spans="1:37" ht="16.5" customHeight="1">
      <c r="A133" s="42">
        <v>125</v>
      </c>
      <c r="B133" s="44" t="s">
        <v>43</v>
      </c>
      <c r="C133" s="30" t="s">
        <v>556</v>
      </c>
      <c r="D133" s="44" t="s">
        <v>191</v>
      </c>
      <c r="E133" s="30" t="s">
        <v>557</v>
      </c>
      <c r="F133" s="57" t="s">
        <v>558</v>
      </c>
      <c r="G133" s="44" t="s">
        <v>559</v>
      </c>
      <c r="H133" s="44" t="s">
        <v>560</v>
      </c>
      <c r="I133" s="47">
        <v>2006</v>
      </c>
      <c r="J133" s="31">
        <v>863</v>
      </c>
      <c r="K133" s="31">
        <v>1517.33</v>
      </c>
      <c r="L133" s="31">
        <v>202</v>
      </c>
      <c r="M133" s="58">
        <v>84478</v>
      </c>
      <c r="N133" s="58">
        <v>4026</v>
      </c>
      <c r="O133" s="58">
        <v>71</v>
      </c>
      <c r="P133" s="58">
        <v>4292</v>
      </c>
      <c r="Q133" s="58">
        <v>139</v>
      </c>
      <c r="R133" s="58">
        <v>0</v>
      </c>
      <c r="S133" s="43">
        <f t="shared" si="5"/>
        <v>8</v>
      </c>
      <c r="T133" s="43">
        <f t="shared" si="5"/>
        <v>10</v>
      </c>
      <c r="U133" s="44">
        <v>1</v>
      </c>
      <c r="V133" s="31">
        <v>1</v>
      </c>
      <c r="W133" s="44">
        <v>5</v>
      </c>
      <c r="X133" s="31">
        <v>7</v>
      </c>
      <c r="Y133" s="31">
        <v>0</v>
      </c>
      <c r="Z133" s="31">
        <v>0</v>
      </c>
      <c r="AA133" s="31">
        <v>2</v>
      </c>
      <c r="AB133" s="31">
        <v>2</v>
      </c>
      <c r="AC133" s="31">
        <v>1</v>
      </c>
      <c r="AD133" s="31">
        <v>9</v>
      </c>
      <c r="AE133" s="31">
        <v>1</v>
      </c>
      <c r="AF133" s="50">
        <v>756457</v>
      </c>
      <c r="AG133" s="59">
        <v>610790</v>
      </c>
      <c r="AH133" s="59">
        <v>31122</v>
      </c>
      <c r="AI133" s="59">
        <v>114545</v>
      </c>
      <c r="AJ133" s="59">
        <v>85623</v>
      </c>
      <c r="AK133" s="59">
        <v>81048</v>
      </c>
    </row>
    <row r="134" spans="1:37" ht="16.5" customHeight="1">
      <c r="A134" s="42">
        <v>126</v>
      </c>
      <c r="B134" s="44" t="s">
        <v>43</v>
      </c>
      <c r="C134" s="30" t="s">
        <v>556</v>
      </c>
      <c r="D134" s="44" t="s">
        <v>191</v>
      </c>
      <c r="E134" s="30" t="s">
        <v>561</v>
      </c>
      <c r="F134" s="57" t="s">
        <v>562</v>
      </c>
      <c r="G134" s="44" t="s">
        <v>563</v>
      </c>
      <c r="H134" s="44" t="s">
        <v>564</v>
      </c>
      <c r="I134" s="47">
        <v>1999</v>
      </c>
      <c r="J134" s="31">
        <v>1894</v>
      </c>
      <c r="K134" s="31">
        <v>5692</v>
      </c>
      <c r="L134" s="31">
        <v>542</v>
      </c>
      <c r="M134" s="58">
        <v>215379</v>
      </c>
      <c r="N134" s="58">
        <v>4457</v>
      </c>
      <c r="O134" s="58">
        <v>134</v>
      </c>
      <c r="P134" s="58">
        <v>14336</v>
      </c>
      <c r="Q134" s="58">
        <v>66</v>
      </c>
      <c r="R134" s="58">
        <v>2</v>
      </c>
      <c r="S134" s="43">
        <f t="shared" si="5"/>
        <v>22</v>
      </c>
      <c r="T134" s="43">
        <f t="shared" si="5"/>
        <v>22</v>
      </c>
      <c r="U134" s="44">
        <v>5</v>
      </c>
      <c r="V134" s="31">
        <v>5</v>
      </c>
      <c r="W134" s="44">
        <v>13</v>
      </c>
      <c r="X134" s="31">
        <v>13</v>
      </c>
      <c r="Y134" s="31">
        <v>0</v>
      </c>
      <c r="Z134" s="31">
        <v>0</v>
      </c>
      <c r="AA134" s="31">
        <v>4</v>
      </c>
      <c r="AB134" s="31">
        <v>4</v>
      </c>
      <c r="AC134" s="31">
        <v>1</v>
      </c>
      <c r="AD134" s="31">
        <v>18</v>
      </c>
      <c r="AE134" s="31">
        <v>0</v>
      </c>
      <c r="AF134" s="50">
        <v>2399457</v>
      </c>
      <c r="AG134" s="59">
        <v>1676408</v>
      </c>
      <c r="AH134" s="59">
        <v>111606</v>
      </c>
      <c r="AI134" s="59">
        <v>611443</v>
      </c>
      <c r="AJ134" s="59">
        <v>182682</v>
      </c>
      <c r="AK134" s="59">
        <v>152376</v>
      </c>
    </row>
    <row r="135" spans="1:37" ht="16.5" customHeight="1">
      <c r="A135" s="42">
        <v>127</v>
      </c>
      <c r="B135" s="44" t="s">
        <v>43</v>
      </c>
      <c r="C135" s="30" t="s">
        <v>556</v>
      </c>
      <c r="D135" s="44" t="s">
        <v>191</v>
      </c>
      <c r="E135" s="30" t="s">
        <v>565</v>
      </c>
      <c r="F135" s="57" t="s">
        <v>566</v>
      </c>
      <c r="G135" s="44" t="s">
        <v>567</v>
      </c>
      <c r="H135" s="44" t="s">
        <v>568</v>
      </c>
      <c r="I135" s="47">
        <v>2008</v>
      </c>
      <c r="J135" s="31">
        <v>5965.76</v>
      </c>
      <c r="K135" s="31">
        <v>469</v>
      </c>
      <c r="L135" s="31">
        <v>148</v>
      </c>
      <c r="M135" s="58">
        <v>40117</v>
      </c>
      <c r="N135" s="58">
        <v>1112</v>
      </c>
      <c r="O135" s="58">
        <v>37</v>
      </c>
      <c r="P135" s="58">
        <v>2104</v>
      </c>
      <c r="Q135" s="58">
        <v>93</v>
      </c>
      <c r="R135" s="58">
        <v>2</v>
      </c>
      <c r="S135" s="43">
        <f t="shared" si="5"/>
        <v>4</v>
      </c>
      <c r="T135" s="43">
        <f t="shared" si="5"/>
        <v>5</v>
      </c>
      <c r="U135" s="44">
        <v>0</v>
      </c>
      <c r="V135" s="31">
        <v>0</v>
      </c>
      <c r="W135" s="44">
        <v>4</v>
      </c>
      <c r="X135" s="31">
        <v>5</v>
      </c>
      <c r="Y135" s="31">
        <v>0</v>
      </c>
      <c r="Z135" s="31">
        <v>0</v>
      </c>
      <c r="AA135" s="31">
        <v>0</v>
      </c>
      <c r="AB135" s="31">
        <v>0</v>
      </c>
      <c r="AC135" s="31">
        <v>0</v>
      </c>
      <c r="AD135" s="31">
        <v>7</v>
      </c>
      <c r="AE135" s="31">
        <v>2</v>
      </c>
      <c r="AF135" s="50">
        <v>302924</v>
      </c>
      <c r="AG135" s="59">
        <v>237795</v>
      </c>
      <c r="AH135" s="59">
        <v>48517</v>
      </c>
      <c r="AI135" s="59">
        <v>16612</v>
      </c>
      <c r="AJ135" s="59">
        <v>35865</v>
      </c>
      <c r="AK135" s="59">
        <v>24460</v>
      </c>
    </row>
    <row r="136" spans="1:37" ht="16.5" customHeight="1">
      <c r="A136" s="42">
        <v>128</v>
      </c>
      <c r="B136" s="44" t="s">
        <v>43</v>
      </c>
      <c r="C136" s="30" t="s">
        <v>556</v>
      </c>
      <c r="D136" s="44" t="s">
        <v>191</v>
      </c>
      <c r="E136" s="30" t="s">
        <v>569</v>
      </c>
      <c r="F136" s="57" t="s">
        <v>570</v>
      </c>
      <c r="G136" s="44" t="s">
        <v>571</v>
      </c>
      <c r="H136" s="44" t="s">
        <v>572</v>
      </c>
      <c r="I136" s="47">
        <v>2012</v>
      </c>
      <c r="J136" s="31">
        <v>1014</v>
      </c>
      <c r="K136" s="31">
        <v>1014</v>
      </c>
      <c r="L136" s="31">
        <v>214</v>
      </c>
      <c r="M136" s="58">
        <v>48537</v>
      </c>
      <c r="N136" s="58">
        <v>2161</v>
      </c>
      <c r="O136" s="58">
        <v>48</v>
      </c>
      <c r="P136" s="58">
        <v>3277</v>
      </c>
      <c r="Q136" s="58">
        <v>87</v>
      </c>
      <c r="R136" s="58">
        <v>8</v>
      </c>
      <c r="S136" s="43">
        <f t="shared" si="5"/>
        <v>7</v>
      </c>
      <c r="T136" s="43">
        <f t="shared" si="5"/>
        <v>7</v>
      </c>
      <c r="U136" s="44">
        <v>0</v>
      </c>
      <c r="V136" s="31">
        <v>0</v>
      </c>
      <c r="W136" s="44">
        <v>7</v>
      </c>
      <c r="X136" s="31">
        <v>7</v>
      </c>
      <c r="Y136" s="31">
        <v>0</v>
      </c>
      <c r="Z136" s="31">
        <v>0</v>
      </c>
      <c r="AA136" s="31">
        <v>0</v>
      </c>
      <c r="AB136" s="31">
        <v>0</v>
      </c>
      <c r="AC136" s="31">
        <v>0</v>
      </c>
      <c r="AD136" s="31">
        <v>8</v>
      </c>
      <c r="AE136" s="31">
        <v>0</v>
      </c>
      <c r="AF136" s="50">
        <v>510132</v>
      </c>
      <c r="AG136" s="59">
        <v>383365</v>
      </c>
      <c r="AH136" s="59">
        <v>55130</v>
      </c>
      <c r="AI136" s="59">
        <v>71637</v>
      </c>
      <c r="AJ136" s="59">
        <v>86434</v>
      </c>
      <c r="AK136" s="59">
        <v>53895</v>
      </c>
    </row>
    <row r="137" spans="1:37" ht="16.5" customHeight="1">
      <c r="A137" s="42">
        <v>129</v>
      </c>
      <c r="B137" s="44" t="s">
        <v>43</v>
      </c>
      <c r="C137" s="30" t="s">
        <v>556</v>
      </c>
      <c r="D137" s="44" t="s">
        <v>191</v>
      </c>
      <c r="E137" s="30" t="s">
        <v>573</v>
      </c>
      <c r="F137" s="57" t="s">
        <v>574</v>
      </c>
      <c r="G137" s="44" t="s">
        <v>575</v>
      </c>
      <c r="H137" s="44" t="s">
        <v>576</v>
      </c>
      <c r="I137" s="47">
        <v>2020</v>
      </c>
      <c r="J137" s="31">
        <v>2659.7</v>
      </c>
      <c r="K137" s="31">
        <v>378.13</v>
      </c>
      <c r="L137" s="31">
        <v>80</v>
      </c>
      <c r="M137" s="58">
        <v>4295</v>
      </c>
      <c r="N137" s="58">
        <v>0</v>
      </c>
      <c r="O137" s="58">
        <v>12</v>
      </c>
      <c r="P137" s="58">
        <v>4295</v>
      </c>
      <c r="Q137" s="58">
        <v>0</v>
      </c>
      <c r="R137" s="58">
        <v>12</v>
      </c>
      <c r="S137" s="43">
        <f t="shared" si="5"/>
        <v>3</v>
      </c>
      <c r="T137" s="43">
        <f t="shared" si="5"/>
        <v>3</v>
      </c>
      <c r="U137" s="44">
        <v>0</v>
      </c>
      <c r="V137" s="31">
        <v>0</v>
      </c>
      <c r="W137" s="44">
        <v>3</v>
      </c>
      <c r="X137" s="31">
        <v>3</v>
      </c>
      <c r="Y137" s="31">
        <v>0</v>
      </c>
      <c r="Z137" s="31">
        <v>0</v>
      </c>
      <c r="AA137" s="31">
        <v>0</v>
      </c>
      <c r="AB137" s="31">
        <v>0</v>
      </c>
      <c r="AC137" s="31">
        <v>0</v>
      </c>
      <c r="AD137" s="31">
        <v>4</v>
      </c>
      <c r="AE137" s="31">
        <v>0</v>
      </c>
      <c r="AF137" s="50">
        <v>210515</v>
      </c>
      <c r="AG137" s="59">
        <v>133761</v>
      </c>
      <c r="AH137" s="59">
        <v>33998</v>
      </c>
      <c r="AI137" s="59">
        <v>42756</v>
      </c>
      <c r="AJ137" s="59">
        <v>3776</v>
      </c>
      <c r="AK137" s="59">
        <v>3842</v>
      </c>
    </row>
    <row r="138" spans="1:37" ht="16.5" customHeight="1">
      <c r="A138" s="42">
        <v>130</v>
      </c>
      <c r="B138" s="44" t="s">
        <v>43</v>
      </c>
      <c r="C138" s="30" t="s">
        <v>556</v>
      </c>
      <c r="D138" s="44" t="s">
        <v>191</v>
      </c>
      <c r="E138" s="30" t="s">
        <v>577</v>
      </c>
      <c r="F138" s="57" t="s">
        <v>578</v>
      </c>
      <c r="G138" s="44" t="s">
        <v>579</v>
      </c>
      <c r="H138" s="44" t="s">
        <v>580</v>
      </c>
      <c r="I138" s="47">
        <v>2007</v>
      </c>
      <c r="J138" s="31">
        <v>629</v>
      </c>
      <c r="K138" s="31">
        <v>1483</v>
      </c>
      <c r="L138" s="31">
        <v>217</v>
      </c>
      <c r="M138" s="58">
        <v>82925</v>
      </c>
      <c r="N138" s="58">
        <v>3869</v>
      </c>
      <c r="O138" s="58">
        <v>49</v>
      </c>
      <c r="P138" s="58">
        <v>3480</v>
      </c>
      <c r="Q138" s="58">
        <v>89</v>
      </c>
      <c r="R138" s="58">
        <v>2</v>
      </c>
      <c r="S138" s="43">
        <f t="shared" si="5"/>
        <v>7</v>
      </c>
      <c r="T138" s="43">
        <f t="shared" si="5"/>
        <v>10</v>
      </c>
      <c r="U138" s="44">
        <v>0</v>
      </c>
      <c r="V138" s="31">
        <v>0</v>
      </c>
      <c r="W138" s="44">
        <v>5</v>
      </c>
      <c r="X138" s="31">
        <v>7</v>
      </c>
      <c r="Y138" s="31">
        <v>0</v>
      </c>
      <c r="Z138" s="31">
        <v>0</v>
      </c>
      <c r="AA138" s="31">
        <v>2</v>
      </c>
      <c r="AB138" s="31">
        <v>3</v>
      </c>
      <c r="AC138" s="31">
        <v>0</v>
      </c>
      <c r="AD138" s="31">
        <v>8</v>
      </c>
      <c r="AE138" s="31">
        <v>0</v>
      </c>
      <c r="AF138" s="50">
        <v>610309</v>
      </c>
      <c r="AG138" s="59">
        <v>507092</v>
      </c>
      <c r="AH138" s="59">
        <v>28392</v>
      </c>
      <c r="AI138" s="59">
        <v>74825</v>
      </c>
      <c r="AJ138" s="59">
        <v>42689</v>
      </c>
      <c r="AK138" s="59">
        <v>27267</v>
      </c>
    </row>
    <row r="139" spans="1:37" ht="16.5" customHeight="1">
      <c r="A139" s="42">
        <v>131</v>
      </c>
      <c r="B139" s="44" t="s">
        <v>43</v>
      </c>
      <c r="C139" s="30" t="s">
        <v>556</v>
      </c>
      <c r="D139" s="44" t="s">
        <v>191</v>
      </c>
      <c r="E139" s="30" t="s">
        <v>581</v>
      </c>
      <c r="F139" s="57" t="s">
        <v>582</v>
      </c>
      <c r="G139" s="44" t="s">
        <v>583</v>
      </c>
      <c r="H139" s="44" t="s">
        <v>584</v>
      </c>
      <c r="I139" s="47">
        <v>2014</v>
      </c>
      <c r="J139" s="31">
        <v>1920</v>
      </c>
      <c r="K139" s="31">
        <v>1189</v>
      </c>
      <c r="L139" s="31">
        <v>285</v>
      </c>
      <c r="M139" s="58">
        <v>50105</v>
      </c>
      <c r="N139" s="58">
        <v>1212</v>
      </c>
      <c r="O139" s="58">
        <v>44</v>
      </c>
      <c r="P139" s="58">
        <v>3385</v>
      </c>
      <c r="Q139" s="58">
        <v>343</v>
      </c>
      <c r="R139" s="58">
        <v>0</v>
      </c>
      <c r="S139" s="43">
        <f t="shared" si="5"/>
        <v>7</v>
      </c>
      <c r="T139" s="43">
        <f t="shared" si="5"/>
        <v>8</v>
      </c>
      <c r="U139" s="44">
        <v>0</v>
      </c>
      <c r="V139" s="31">
        <v>0</v>
      </c>
      <c r="W139" s="44">
        <v>7</v>
      </c>
      <c r="X139" s="31">
        <v>8</v>
      </c>
      <c r="Y139" s="31">
        <v>0</v>
      </c>
      <c r="Z139" s="31">
        <v>0</v>
      </c>
      <c r="AA139" s="31">
        <v>0</v>
      </c>
      <c r="AB139" s="31">
        <v>0</v>
      </c>
      <c r="AC139" s="31">
        <v>1</v>
      </c>
      <c r="AD139" s="31">
        <v>6</v>
      </c>
      <c r="AE139" s="31">
        <v>0</v>
      </c>
      <c r="AF139" s="50">
        <v>587063</v>
      </c>
      <c r="AG139" s="59">
        <v>466624</v>
      </c>
      <c r="AH139" s="59">
        <v>51366</v>
      </c>
      <c r="AI139" s="59">
        <v>69073</v>
      </c>
      <c r="AJ139" s="59">
        <v>55628</v>
      </c>
      <c r="AK139" s="59">
        <v>60330</v>
      </c>
    </row>
    <row r="140" spans="1:37" ht="16.5" customHeight="1">
      <c r="A140" s="42">
        <v>132</v>
      </c>
      <c r="B140" s="44" t="s">
        <v>43</v>
      </c>
      <c r="C140" s="30" t="s">
        <v>585</v>
      </c>
      <c r="D140" s="44" t="s">
        <v>191</v>
      </c>
      <c r="E140" s="30" t="s">
        <v>586</v>
      </c>
      <c r="F140" s="57" t="s">
        <v>587</v>
      </c>
      <c r="G140" s="44" t="s">
        <v>588</v>
      </c>
      <c r="H140" s="44" t="s">
        <v>589</v>
      </c>
      <c r="I140" s="47">
        <v>2020</v>
      </c>
      <c r="J140" s="31">
        <v>1508.53</v>
      </c>
      <c r="K140" s="31">
        <v>923.67</v>
      </c>
      <c r="L140" s="31">
        <v>194</v>
      </c>
      <c r="M140" s="58">
        <v>15936</v>
      </c>
      <c r="N140" s="58">
        <v>0</v>
      </c>
      <c r="O140" s="58">
        <v>25</v>
      </c>
      <c r="P140" s="58">
        <v>15936</v>
      </c>
      <c r="Q140" s="58">
        <v>0</v>
      </c>
      <c r="R140" s="58">
        <v>25</v>
      </c>
      <c r="S140" s="43">
        <f t="shared" si="5"/>
        <v>6</v>
      </c>
      <c r="T140" s="43">
        <f t="shared" si="5"/>
        <v>6</v>
      </c>
      <c r="U140" s="44">
        <v>0</v>
      </c>
      <c r="V140" s="31">
        <v>0</v>
      </c>
      <c r="W140" s="44">
        <v>6</v>
      </c>
      <c r="X140" s="31">
        <v>6</v>
      </c>
      <c r="Y140" s="31">
        <v>0</v>
      </c>
      <c r="Z140" s="31">
        <v>0</v>
      </c>
      <c r="AA140" s="31">
        <v>0</v>
      </c>
      <c r="AB140" s="31">
        <v>0</v>
      </c>
      <c r="AC140" s="31">
        <v>0</v>
      </c>
      <c r="AD140" s="31">
        <v>6</v>
      </c>
      <c r="AE140" s="31">
        <v>0</v>
      </c>
      <c r="AF140" s="50">
        <v>226704</v>
      </c>
      <c r="AG140" s="59">
        <v>193019</v>
      </c>
      <c r="AH140" s="59">
        <v>11664</v>
      </c>
      <c r="AI140" s="59">
        <v>22021</v>
      </c>
      <c r="AJ140" s="59">
        <v>651</v>
      </c>
      <c r="AK140" s="59">
        <v>176</v>
      </c>
    </row>
    <row r="141" spans="1:37" ht="16.5" customHeight="1">
      <c r="A141" s="42">
        <v>133</v>
      </c>
      <c r="B141" s="44" t="s">
        <v>43</v>
      </c>
      <c r="C141" s="30" t="s">
        <v>585</v>
      </c>
      <c r="D141" s="44" t="s">
        <v>191</v>
      </c>
      <c r="E141" s="30" t="s">
        <v>590</v>
      </c>
      <c r="F141" s="57" t="s">
        <v>591</v>
      </c>
      <c r="G141" s="44" t="s">
        <v>592</v>
      </c>
      <c r="H141" s="44" t="s">
        <v>593</v>
      </c>
      <c r="I141" s="47">
        <v>2012</v>
      </c>
      <c r="J141" s="31">
        <v>1605.64</v>
      </c>
      <c r="K141" s="31">
        <v>829.13</v>
      </c>
      <c r="L141" s="31">
        <v>191</v>
      </c>
      <c r="M141" s="58">
        <v>57006</v>
      </c>
      <c r="N141" s="58">
        <v>1485</v>
      </c>
      <c r="O141" s="58">
        <v>24</v>
      </c>
      <c r="P141" s="58">
        <v>2437</v>
      </c>
      <c r="Q141" s="58">
        <v>88</v>
      </c>
      <c r="R141" s="58">
        <v>41</v>
      </c>
      <c r="S141" s="43">
        <f t="shared" si="5"/>
        <v>5</v>
      </c>
      <c r="T141" s="43">
        <f t="shared" si="5"/>
        <v>5</v>
      </c>
      <c r="U141" s="44">
        <v>0</v>
      </c>
      <c r="V141" s="31">
        <v>0</v>
      </c>
      <c r="W141" s="44">
        <v>5</v>
      </c>
      <c r="X141" s="31">
        <v>5</v>
      </c>
      <c r="Y141" s="31">
        <v>0</v>
      </c>
      <c r="Z141" s="31">
        <v>0</v>
      </c>
      <c r="AA141" s="31">
        <v>0</v>
      </c>
      <c r="AB141" s="31">
        <v>0</v>
      </c>
      <c r="AC141" s="31">
        <v>0</v>
      </c>
      <c r="AD141" s="31">
        <v>4</v>
      </c>
      <c r="AE141" s="31">
        <v>1</v>
      </c>
      <c r="AF141" s="50">
        <v>323753</v>
      </c>
      <c r="AG141" s="59">
        <v>238170</v>
      </c>
      <c r="AH141" s="59">
        <v>12240</v>
      </c>
      <c r="AI141" s="59">
        <v>73343</v>
      </c>
      <c r="AJ141" s="59">
        <v>55716</v>
      </c>
      <c r="AK141" s="59">
        <v>39023</v>
      </c>
    </row>
    <row r="142" spans="1:37" ht="16.5" customHeight="1">
      <c r="A142" s="42">
        <v>134</v>
      </c>
      <c r="B142" s="44" t="s">
        <v>43</v>
      </c>
      <c r="C142" s="30" t="s">
        <v>585</v>
      </c>
      <c r="D142" s="44" t="s">
        <v>191</v>
      </c>
      <c r="E142" s="30" t="s">
        <v>594</v>
      </c>
      <c r="F142" s="57" t="s">
        <v>595</v>
      </c>
      <c r="G142" s="44" t="s">
        <v>596</v>
      </c>
      <c r="H142" s="44" t="s">
        <v>597</v>
      </c>
      <c r="I142" s="47">
        <v>2015</v>
      </c>
      <c r="J142" s="31">
        <v>1134</v>
      </c>
      <c r="K142" s="31">
        <v>542.57000000000005</v>
      </c>
      <c r="L142" s="31">
        <v>87</v>
      </c>
      <c r="M142" s="58">
        <v>36606</v>
      </c>
      <c r="N142" s="58">
        <v>924</v>
      </c>
      <c r="O142" s="58">
        <v>26</v>
      </c>
      <c r="P142" s="58">
        <v>1509</v>
      </c>
      <c r="Q142" s="58">
        <v>49</v>
      </c>
      <c r="R142" s="58">
        <v>3</v>
      </c>
      <c r="S142" s="43">
        <f t="shared" si="5"/>
        <v>4</v>
      </c>
      <c r="T142" s="43">
        <f t="shared" si="5"/>
        <v>4</v>
      </c>
      <c r="U142" s="44">
        <v>1</v>
      </c>
      <c r="V142" s="31">
        <v>1</v>
      </c>
      <c r="W142" s="44">
        <v>3</v>
      </c>
      <c r="X142" s="31">
        <v>3</v>
      </c>
      <c r="Y142" s="31">
        <v>0</v>
      </c>
      <c r="Z142" s="31">
        <v>0</v>
      </c>
      <c r="AA142" s="31">
        <v>0</v>
      </c>
      <c r="AB142" s="31">
        <v>0</v>
      </c>
      <c r="AC142" s="31">
        <v>0</v>
      </c>
      <c r="AD142" s="31">
        <v>3</v>
      </c>
      <c r="AE142" s="31">
        <v>0</v>
      </c>
      <c r="AF142" s="50">
        <v>247184</v>
      </c>
      <c r="AG142" s="59">
        <v>199203</v>
      </c>
      <c r="AH142" s="59">
        <v>23046</v>
      </c>
      <c r="AI142" s="59">
        <v>24935</v>
      </c>
      <c r="AJ142" s="59">
        <v>156843</v>
      </c>
      <c r="AK142" s="59">
        <v>25885</v>
      </c>
    </row>
    <row r="143" spans="1:37" ht="16.5" customHeight="1">
      <c r="A143" s="42">
        <v>135</v>
      </c>
      <c r="B143" s="44" t="s">
        <v>43</v>
      </c>
      <c r="C143" s="30" t="s">
        <v>585</v>
      </c>
      <c r="D143" s="44" t="s">
        <v>191</v>
      </c>
      <c r="E143" s="30" t="s">
        <v>598</v>
      </c>
      <c r="F143" s="57" t="s">
        <v>599</v>
      </c>
      <c r="G143" s="44" t="s">
        <v>600</v>
      </c>
      <c r="H143" s="44" t="s">
        <v>601</v>
      </c>
      <c r="I143" s="47">
        <v>2014</v>
      </c>
      <c r="J143" s="31">
        <v>423</v>
      </c>
      <c r="K143" s="31">
        <v>461.86</v>
      </c>
      <c r="L143" s="31">
        <v>124</v>
      </c>
      <c r="M143" s="58">
        <v>39718</v>
      </c>
      <c r="N143" s="58">
        <v>1091</v>
      </c>
      <c r="O143" s="58">
        <v>29</v>
      </c>
      <c r="P143" s="58">
        <v>1651</v>
      </c>
      <c r="Q143" s="58">
        <v>43</v>
      </c>
      <c r="R143" s="58">
        <v>10</v>
      </c>
      <c r="S143" s="43">
        <f t="shared" si="5"/>
        <v>3</v>
      </c>
      <c r="T143" s="43">
        <f t="shared" si="5"/>
        <v>4</v>
      </c>
      <c r="U143" s="44">
        <v>1</v>
      </c>
      <c r="V143" s="31">
        <v>1</v>
      </c>
      <c r="W143" s="44">
        <v>2</v>
      </c>
      <c r="X143" s="31">
        <v>3</v>
      </c>
      <c r="Y143" s="31">
        <v>0</v>
      </c>
      <c r="Z143" s="31">
        <v>0</v>
      </c>
      <c r="AA143" s="31">
        <v>0</v>
      </c>
      <c r="AB143" s="31">
        <v>0</v>
      </c>
      <c r="AC143" s="31">
        <v>0</v>
      </c>
      <c r="AD143" s="31">
        <v>3</v>
      </c>
      <c r="AE143" s="31">
        <v>0</v>
      </c>
      <c r="AF143" s="50">
        <v>280660</v>
      </c>
      <c r="AG143" s="59">
        <v>235537</v>
      </c>
      <c r="AH143" s="59">
        <v>11448</v>
      </c>
      <c r="AI143" s="59">
        <v>33675</v>
      </c>
      <c r="AJ143" s="59">
        <v>11369</v>
      </c>
      <c r="AK143" s="59">
        <v>34041</v>
      </c>
    </row>
    <row r="144" spans="1:37" ht="16.5" customHeight="1">
      <c r="A144" s="42">
        <v>136</v>
      </c>
      <c r="B144" s="44" t="s">
        <v>43</v>
      </c>
      <c r="C144" s="30" t="s">
        <v>585</v>
      </c>
      <c r="D144" s="44" t="s">
        <v>191</v>
      </c>
      <c r="E144" s="30" t="s">
        <v>602</v>
      </c>
      <c r="F144" s="57" t="s">
        <v>603</v>
      </c>
      <c r="G144" s="44" t="s">
        <v>604</v>
      </c>
      <c r="H144" s="44" t="s">
        <v>605</v>
      </c>
      <c r="I144" s="47">
        <v>2019</v>
      </c>
      <c r="J144" s="31">
        <v>1409.02</v>
      </c>
      <c r="K144" s="31">
        <v>1409.02</v>
      </c>
      <c r="L144" s="31">
        <v>192</v>
      </c>
      <c r="M144" s="58">
        <v>25992</v>
      </c>
      <c r="N144" s="58">
        <v>1449</v>
      </c>
      <c r="O144" s="58">
        <v>27</v>
      </c>
      <c r="P144" s="58">
        <v>4123</v>
      </c>
      <c r="Q144" s="58">
        <v>24</v>
      </c>
      <c r="R144" s="58">
        <v>0</v>
      </c>
      <c r="S144" s="43">
        <f t="shared" si="5"/>
        <v>6</v>
      </c>
      <c r="T144" s="43">
        <f t="shared" si="5"/>
        <v>6</v>
      </c>
      <c r="U144" s="44">
        <v>0</v>
      </c>
      <c r="V144" s="31">
        <v>0</v>
      </c>
      <c r="W144" s="44">
        <v>6</v>
      </c>
      <c r="X144" s="31">
        <v>6</v>
      </c>
      <c r="Y144" s="31">
        <v>0</v>
      </c>
      <c r="Z144" s="31">
        <v>0</v>
      </c>
      <c r="AA144" s="31">
        <v>0</v>
      </c>
      <c r="AB144" s="31">
        <v>0</v>
      </c>
      <c r="AC144" s="31">
        <v>1</v>
      </c>
      <c r="AD144" s="31">
        <v>5</v>
      </c>
      <c r="AE144" s="31">
        <v>0</v>
      </c>
      <c r="AF144" s="50">
        <v>371492</v>
      </c>
      <c r="AG144" s="59">
        <v>209129</v>
      </c>
      <c r="AH144" s="59">
        <v>58184</v>
      </c>
      <c r="AI144" s="59">
        <v>104179</v>
      </c>
      <c r="AJ144" s="59">
        <v>35889</v>
      </c>
      <c r="AK144" s="59">
        <v>50920</v>
      </c>
    </row>
    <row r="145" spans="1:37" ht="16.5" customHeight="1">
      <c r="A145" s="42">
        <v>137</v>
      </c>
      <c r="B145" s="44" t="s">
        <v>43</v>
      </c>
      <c r="C145" s="30" t="s">
        <v>585</v>
      </c>
      <c r="D145" s="44" t="s">
        <v>191</v>
      </c>
      <c r="E145" s="30" t="s">
        <v>606</v>
      </c>
      <c r="F145" s="57" t="s">
        <v>607</v>
      </c>
      <c r="G145" s="44" t="s">
        <v>608</v>
      </c>
      <c r="H145" s="44" t="s">
        <v>609</v>
      </c>
      <c r="I145" s="47">
        <v>2002</v>
      </c>
      <c r="J145" s="31">
        <v>2468</v>
      </c>
      <c r="K145" s="31">
        <v>6667</v>
      </c>
      <c r="L145" s="31">
        <v>483</v>
      </c>
      <c r="M145" s="58">
        <v>172535</v>
      </c>
      <c r="N145" s="58">
        <v>8544</v>
      </c>
      <c r="O145" s="58">
        <v>87</v>
      </c>
      <c r="P145" s="58">
        <v>4220</v>
      </c>
      <c r="Q145" s="58">
        <v>61</v>
      </c>
      <c r="R145" s="58">
        <v>1340</v>
      </c>
      <c r="S145" s="43">
        <f t="shared" si="5"/>
        <v>19</v>
      </c>
      <c r="T145" s="43">
        <f t="shared" si="5"/>
        <v>22</v>
      </c>
      <c r="U145" s="44">
        <v>3</v>
      </c>
      <c r="V145" s="31">
        <v>0</v>
      </c>
      <c r="W145" s="44">
        <v>13</v>
      </c>
      <c r="X145" s="31">
        <v>19</v>
      </c>
      <c r="Y145" s="31">
        <v>0</v>
      </c>
      <c r="Z145" s="31">
        <v>0</v>
      </c>
      <c r="AA145" s="31">
        <v>3</v>
      </c>
      <c r="AB145" s="31">
        <v>3</v>
      </c>
      <c r="AC145" s="31">
        <v>4</v>
      </c>
      <c r="AD145" s="31">
        <v>12</v>
      </c>
      <c r="AE145" s="31">
        <v>1</v>
      </c>
      <c r="AF145" s="50">
        <v>1681273</v>
      </c>
      <c r="AG145" s="59">
        <v>1135417</v>
      </c>
      <c r="AH145" s="59">
        <v>108880</v>
      </c>
      <c r="AI145" s="59">
        <v>436976</v>
      </c>
      <c r="AJ145" s="59">
        <v>95096</v>
      </c>
      <c r="AK145" s="59">
        <v>51664</v>
      </c>
    </row>
    <row r="146" spans="1:37" ht="16.5" customHeight="1">
      <c r="A146" s="42">
        <v>138</v>
      </c>
      <c r="B146" s="44" t="s">
        <v>43</v>
      </c>
      <c r="C146" s="30" t="s">
        <v>585</v>
      </c>
      <c r="D146" s="44" t="s">
        <v>191</v>
      </c>
      <c r="E146" s="30" t="s">
        <v>610</v>
      </c>
      <c r="F146" s="57" t="s">
        <v>611</v>
      </c>
      <c r="G146" s="44" t="s">
        <v>612</v>
      </c>
      <c r="H146" s="44" t="s">
        <v>613</v>
      </c>
      <c r="I146" s="47">
        <v>2004</v>
      </c>
      <c r="J146" s="31">
        <v>1398</v>
      </c>
      <c r="K146" s="31">
        <v>2016</v>
      </c>
      <c r="L146" s="31">
        <v>155</v>
      </c>
      <c r="M146" s="58">
        <v>102796</v>
      </c>
      <c r="N146" s="58">
        <v>9114</v>
      </c>
      <c r="O146" s="58">
        <v>35</v>
      </c>
      <c r="P146" s="58">
        <v>3085</v>
      </c>
      <c r="Q146" s="58">
        <v>63</v>
      </c>
      <c r="R146" s="58">
        <v>0</v>
      </c>
      <c r="S146" s="43">
        <f t="shared" si="5"/>
        <v>9</v>
      </c>
      <c r="T146" s="43">
        <f t="shared" si="5"/>
        <v>9</v>
      </c>
      <c r="U146" s="44">
        <v>3</v>
      </c>
      <c r="V146" s="31">
        <v>3</v>
      </c>
      <c r="W146" s="44">
        <v>6</v>
      </c>
      <c r="X146" s="31">
        <v>6</v>
      </c>
      <c r="Y146" s="31">
        <v>0</v>
      </c>
      <c r="Z146" s="31">
        <v>0</v>
      </c>
      <c r="AA146" s="31">
        <v>0</v>
      </c>
      <c r="AB146" s="31">
        <v>0</v>
      </c>
      <c r="AC146" s="31">
        <v>1</v>
      </c>
      <c r="AD146" s="31">
        <v>8</v>
      </c>
      <c r="AE146" s="31">
        <v>2</v>
      </c>
      <c r="AF146" s="50">
        <v>717885</v>
      </c>
      <c r="AG146" s="59">
        <v>501079</v>
      </c>
      <c r="AH146" s="59">
        <v>72790</v>
      </c>
      <c r="AI146" s="59">
        <v>144016</v>
      </c>
      <c r="AJ146" s="59">
        <v>44786</v>
      </c>
      <c r="AK146" s="59">
        <v>39225</v>
      </c>
    </row>
    <row r="147" spans="1:37" ht="16.5" customHeight="1">
      <c r="A147" s="42">
        <v>139</v>
      </c>
      <c r="B147" s="44" t="s">
        <v>43</v>
      </c>
      <c r="C147" s="30" t="s">
        <v>585</v>
      </c>
      <c r="D147" s="44" t="s">
        <v>191</v>
      </c>
      <c r="E147" s="30" t="s">
        <v>614</v>
      </c>
      <c r="F147" s="57" t="s">
        <v>615</v>
      </c>
      <c r="G147" s="44" t="s">
        <v>616</v>
      </c>
      <c r="H147" s="44" t="s">
        <v>617</v>
      </c>
      <c r="I147" s="47">
        <v>2017</v>
      </c>
      <c r="J147" s="31">
        <v>693.68</v>
      </c>
      <c r="K147" s="31">
        <v>693.68</v>
      </c>
      <c r="L147" s="31">
        <v>110</v>
      </c>
      <c r="M147" s="58">
        <v>35343</v>
      </c>
      <c r="N147" s="58">
        <v>1068</v>
      </c>
      <c r="O147" s="58">
        <v>19</v>
      </c>
      <c r="P147" s="58">
        <v>1653</v>
      </c>
      <c r="Q147" s="58">
        <v>79</v>
      </c>
      <c r="R147" s="58">
        <v>1</v>
      </c>
      <c r="S147" s="43">
        <f t="shared" si="5"/>
        <v>6</v>
      </c>
      <c r="T147" s="43">
        <f t="shared" si="5"/>
        <v>5</v>
      </c>
      <c r="U147" s="44">
        <v>0</v>
      </c>
      <c r="V147" s="31">
        <v>0</v>
      </c>
      <c r="W147" s="44">
        <v>6</v>
      </c>
      <c r="X147" s="31">
        <v>5</v>
      </c>
      <c r="Y147" s="31">
        <v>0</v>
      </c>
      <c r="Z147" s="31">
        <v>0</v>
      </c>
      <c r="AA147" s="31">
        <v>0</v>
      </c>
      <c r="AB147" s="31">
        <v>0</v>
      </c>
      <c r="AC147" s="31">
        <v>0</v>
      </c>
      <c r="AD147" s="31">
        <v>6</v>
      </c>
      <c r="AE147" s="31">
        <v>0</v>
      </c>
      <c r="AF147" s="50">
        <v>236047</v>
      </c>
      <c r="AG147" s="59">
        <v>172585</v>
      </c>
      <c r="AH147" s="59">
        <v>25116</v>
      </c>
      <c r="AI147" s="59">
        <v>38346</v>
      </c>
      <c r="AJ147" s="59">
        <v>46410</v>
      </c>
      <c r="AK147" s="59">
        <v>34334</v>
      </c>
    </row>
    <row r="148" spans="1:37" ht="16.5" customHeight="1">
      <c r="A148" s="42">
        <v>140</v>
      </c>
      <c r="B148" s="44" t="s">
        <v>43</v>
      </c>
      <c r="C148" s="30" t="s">
        <v>585</v>
      </c>
      <c r="D148" s="44" t="s">
        <v>191</v>
      </c>
      <c r="E148" s="30" t="s">
        <v>618</v>
      </c>
      <c r="F148" s="57" t="s">
        <v>619</v>
      </c>
      <c r="G148" s="44" t="s">
        <v>620</v>
      </c>
      <c r="H148" s="44" t="s">
        <v>621</v>
      </c>
      <c r="I148" s="47">
        <v>2017</v>
      </c>
      <c r="J148" s="31">
        <v>340.7</v>
      </c>
      <c r="K148" s="31">
        <v>340.7</v>
      </c>
      <c r="L148" s="31">
        <v>85</v>
      </c>
      <c r="M148" s="58">
        <v>17303</v>
      </c>
      <c r="N148" s="58">
        <v>61</v>
      </c>
      <c r="O148" s="58">
        <v>7</v>
      </c>
      <c r="P148" s="58">
        <v>1470</v>
      </c>
      <c r="Q148" s="58">
        <v>0</v>
      </c>
      <c r="R148" s="58">
        <v>2</v>
      </c>
      <c r="S148" s="43">
        <f t="shared" si="5"/>
        <v>4</v>
      </c>
      <c r="T148" s="43">
        <f t="shared" si="5"/>
        <v>3</v>
      </c>
      <c r="U148" s="44">
        <v>0</v>
      </c>
      <c r="V148" s="31">
        <v>0</v>
      </c>
      <c r="W148" s="44">
        <v>4</v>
      </c>
      <c r="X148" s="31">
        <v>3</v>
      </c>
      <c r="Y148" s="31">
        <v>0</v>
      </c>
      <c r="Z148" s="31">
        <v>0</v>
      </c>
      <c r="AA148" s="31">
        <v>0</v>
      </c>
      <c r="AB148" s="31">
        <v>0</v>
      </c>
      <c r="AC148" s="31">
        <v>1</v>
      </c>
      <c r="AD148" s="31">
        <v>3</v>
      </c>
      <c r="AE148" s="31">
        <v>0</v>
      </c>
      <c r="AF148" s="50">
        <v>192111</v>
      </c>
      <c r="AG148" s="59">
        <v>158497</v>
      </c>
      <c r="AH148" s="59">
        <v>11496</v>
      </c>
      <c r="AI148" s="59">
        <v>22118</v>
      </c>
      <c r="AJ148" s="59">
        <v>45364</v>
      </c>
      <c r="AK148" s="59">
        <v>13456</v>
      </c>
    </row>
    <row r="149" spans="1:37" ht="16.5" customHeight="1">
      <c r="A149" s="42">
        <v>141</v>
      </c>
      <c r="B149" s="44" t="s">
        <v>43</v>
      </c>
      <c r="C149" s="30" t="s">
        <v>585</v>
      </c>
      <c r="D149" s="44" t="s">
        <v>191</v>
      </c>
      <c r="E149" s="30" t="s">
        <v>622</v>
      </c>
      <c r="F149" s="57" t="s">
        <v>623</v>
      </c>
      <c r="G149" s="44" t="s">
        <v>624</v>
      </c>
      <c r="H149" s="44" t="s">
        <v>625</v>
      </c>
      <c r="I149" s="47">
        <v>2019</v>
      </c>
      <c r="J149" s="31">
        <v>622</v>
      </c>
      <c r="K149" s="31">
        <v>584.83000000000004</v>
      </c>
      <c r="L149" s="31">
        <v>146</v>
      </c>
      <c r="M149" s="58">
        <v>10717</v>
      </c>
      <c r="N149" s="58">
        <v>0</v>
      </c>
      <c r="O149" s="58">
        <v>12</v>
      </c>
      <c r="P149" s="58">
        <v>2794</v>
      </c>
      <c r="Q149" s="58">
        <v>0</v>
      </c>
      <c r="R149" s="58">
        <v>1</v>
      </c>
      <c r="S149" s="43">
        <f t="shared" si="5"/>
        <v>4</v>
      </c>
      <c r="T149" s="43">
        <f t="shared" si="5"/>
        <v>4</v>
      </c>
      <c r="U149" s="44">
        <v>1</v>
      </c>
      <c r="V149" s="31">
        <v>1</v>
      </c>
      <c r="W149" s="44">
        <v>3</v>
      </c>
      <c r="X149" s="31">
        <v>3</v>
      </c>
      <c r="Y149" s="31">
        <v>0</v>
      </c>
      <c r="Z149" s="31">
        <v>0</v>
      </c>
      <c r="AA149" s="31">
        <v>0</v>
      </c>
      <c r="AB149" s="31">
        <v>0</v>
      </c>
      <c r="AC149" s="31">
        <v>0</v>
      </c>
      <c r="AD149" s="31">
        <v>3</v>
      </c>
      <c r="AE149" s="31">
        <v>0</v>
      </c>
      <c r="AF149" s="50">
        <v>184135</v>
      </c>
      <c r="AG149" s="59">
        <v>154589</v>
      </c>
      <c r="AH149" s="59">
        <v>25046</v>
      </c>
      <c r="AI149" s="59">
        <v>4500</v>
      </c>
      <c r="AJ149" s="59">
        <v>14872</v>
      </c>
      <c r="AK149" s="59">
        <v>10452</v>
      </c>
    </row>
    <row r="150" spans="1:37" ht="16.5" customHeight="1">
      <c r="A150" s="42">
        <v>142</v>
      </c>
      <c r="B150" s="44" t="s">
        <v>43</v>
      </c>
      <c r="C150" s="30" t="s">
        <v>585</v>
      </c>
      <c r="D150" s="44" t="s">
        <v>191</v>
      </c>
      <c r="E150" s="30" t="s">
        <v>626</v>
      </c>
      <c r="F150" s="57" t="s">
        <v>627</v>
      </c>
      <c r="G150" s="44" t="s">
        <v>628</v>
      </c>
      <c r="H150" s="44" t="s">
        <v>629</v>
      </c>
      <c r="I150" s="47">
        <v>2015</v>
      </c>
      <c r="J150" s="31">
        <v>565</v>
      </c>
      <c r="K150" s="31">
        <v>283.31</v>
      </c>
      <c r="L150" s="31">
        <v>80</v>
      </c>
      <c r="M150" s="58">
        <v>34091</v>
      </c>
      <c r="N150" s="58">
        <v>1093</v>
      </c>
      <c r="O150" s="58">
        <v>34</v>
      </c>
      <c r="P150" s="58">
        <v>1557</v>
      </c>
      <c r="Q150" s="58">
        <v>0</v>
      </c>
      <c r="R150" s="58">
        <v>8</v>
      </c>
      <c r="S150" s="43">
        <f t="shared" si="5"/>
        <v>3</v>
      </c>
      <c r="T150" s="43">
        <f t="shared" si="5"/>
        <v>3</v>
      </c>
      <c r="U150" s="44">
        <v>0</v>
      </c>
      <c r="V150" s="31">
        <v>0</v>
      </c>
      <c r="W150" s="44">
        <v>3</v>
      </c>
      <c r="X150" s="31">
        <v>3</v>
      </c>
      <c r="Y150" s="31">
        <v>0</v>
      </c>
      <c r="Z150" s="31">
        <v>0</v>
      </c>
      <c r="AA150" s="31">
        <v>0</v>
      </c>
      <c r="AB150" s="31">
        <v>0</v>
      </c>
      <c r="AC150" s="31">
        <v>0</v>
      </c>
      <c r="AD150" s="31">
        <v>3</v>
      </c>
      <c r="AE150" s="31">
        <v>0</v>
      </c>
      <c r="AF150" s="50">
        <v>190912</v>
      </c>
      <c r="AG150" s="59">
        <v>146146</v>
      </c>
      <c r="AH150" s="59">
        <v>23378</v>
      </c>
      <c r="AI150" s="59">
        <v>21388</v>
      </c>
      <c r="AJ150" s="59">
        <v>29852</v>
      </c>
      <c r="AK150" s="59">
        <v>19268</v>
      </c>
    </row>
    <row r="151" spans="1:37" ht="16.5" customHeight="1">
      <c r="A151" s="42">
        <v>143</v>
      </c>
      <c r="B151" s="44" t="s">
        <v>43</v>
      </c>
      <c r="C151" s="30" t="s">
        <v>585</v>
      </c>
      <c r="D151" s="44" t="s">
        <v>191</v>
      </c>
      <c r="E151" s="30" t="s">
        <v>630</v>
      </c>
      <c r="F151" s="57" t="s">
        <v>631</v>
      </c>
      <c r="G151" s="44" t="s">
        <v>632</v>
      </c>
      <c r="H151" s="44" t="s">
        <v>633</v>
      </c>
      <c r="I151" s="47">
        <v>2011</v>
      </c>
      <c r="J151" s="31">
        <v>724</v>
      </c>
      <c r="K151" s="31">
        <v>578.59</v>
      </c>
      <c r="L151" s="31">
        <v>110</v>
      </c>
      <c r="M151" s="58">
        <v>46555</v>
      </c>
      <c r="N151" s="58">
        <v>2253</v>
      </c>
      <c r="O151" s="58">
        <v>23</v>
      </c>
      <c r="P151" s="58">
        <v>1497</v>
      </c>
      <c r="Q151" s="58">
        <v>55</v>
      </c>
      <c r="R151" s="58">
        <v>23</v>
      </c>
      <c r="S151" s="43">
        <f t="shared" si="5"/>
        <v>5</v>
      </c>
      <c r="T151" s="43">
        <f t="shared" si="5"/>
        <v>5</v>
      </c>
      <c r="U151" s="44">
        <v>0</v>
      </c>
      <c r="V151" s="31">
        <v>0</v>
      </c>
      <c r="W151" s="44">
        <v>5</v>
      </c>
      <c r="X151" s="31">
        <v>5</v>
      </c>
      <c r="Y151" s="31">
        <v>0</v>
      </c>
      <c r="Z151" s="31">
        <v>0</v>
      </c>
      <c r="AA151" s="31">
        <v>0</v>
      </c>
      <c r="AB151" s="31">
        <v>0</v>
      </c>
      <c r="AC151" s="31">
        <v>1</v>
      </c>
      <c r="AD151" s="31">
        <v>4</v>
      </c>
      <c r="AE151" s="31">
        <v>0</v>
      </c>
      <c r="AF151" s="50">
        <v>262155</v>
      </c>
      <c r="AG151" s="59">
        <v>218100</v>
      </c>
      <c r="AH151" s="59">
        <v>11832</v>
      </c>
      <c r="AI151" s="59">
        <v>32223</v>
      </c>
      <c r="AJ151" s="59">
        <v>42419</v>
      </c>
      <c r="AK151" s="59">
        <v>31280</v>
      </c>
    </row>
    <row r="152" spans="1:37" ht="16.5" customHeight="1">
      <c r="A152" s="42">
        <v>144</v>
      </c>
      <c r="B152" s="44" t="s">
        <v>43</v>
      </c>
      <c r="C152" s="30" t="s">
        <v>585</v>
      </c>
      <c r="D152" s="44" t="s">
        <v>191</v>
      </c>
      <c r="E152" s="30" t="s">
        <v>634</v>
      </c>
      <c r="F152" s="57" t="s">
        <v>635</v>
      </c>
      <c r="G152" s="44" t="s">
        <v>636</v>
      </c>
      <c r="H152" s="44" t="s">
        <v>637</v>
      </c>
      <c r="I152" s="47">
        <v>2009</v>
      </c>
      <c r="J152" s="31">
        <v>341.87</v>
      </c>
      <c r="K152" s="31">
        <v>341.87</v>
      </c>
      <c r="L152" s="31">
        <v>57</v>
      </c>
      <c r="M152" s="58">
        <v>42496</v>
      </c>
      <c r="N152" s="58">
        <v>1516</v>
      </c>
      <c r="O152" s="58">
        <v>17</v>
      </c>
      <c r="P152" s="58">
        <v>2257</v>
      </c>
      <c r="Q152" s="58">
        <v>141</v>
      </c>
      <c r="R152" s="58">
        <v>0</v>
      </c>
      <c r="S152" s="43">
        <f t="shared" si="5"/>
        <v>3</v>
      </c>
      <c r="T152" s="43">
        <f t="shared" si="5"/>
        <v>3</v>
      </c>
      <c r="U152" s="44">
        <v>0</v>
      </c>
      <c r="V152" s="31">
        <v>0</v>
      </c>
      <c r="W152" s="44">
        <v>3</v>
      </c>
      <c r="X152" s="31">
        <v>3</v>
      </c>
      <c r="Y152" s="31">
        <v>0</v>
      </c>
      <c r="Z152" s="31">
        <v>0</v>
      </c>
      <c r="AA152" s="31">
        <v>0</v>
      </c>
      <c r="AB152" s="31">
        <v>0</v>
      </c>
      <c r="AC152" s="31">
        <v>0</v>
      </c>
      <c r="AD152" s="31">
        <v>3</v>
      </c>
      <c r="AE152" s="31">
        <v>0</v>
      </c>
      <c r="AF152" s="50">
        <v>150134</v>
      </c>
      <c r="AG152" s="59">
        <v>105921</v>
      </c>
      <c r="AH152" s="59">
        <v>22148</v>
      </c>
      <c r="AI152" s="59">
        <v>22065</v>
      </c>
      <c r="AJ152" s="59">
        <v>41717</v>
      </c>
      <c r="AK152" s="59">
        <v>29845</v>
      </c>
    </row>
    <row r="153" spans="1:37" ht="16.5" customHeight="1">
      <c r="A153" s="42">
        <v>145</v>
      </c>
      <c r="B153" s="44" t="s">
        <v>43</v>
      </c>
      <c r="C153" s="30" t="s">
        <v>131</v>
      </c>
      <c r="D153" s="44" t="s">
        <v>191</v>
      </c>
      <c r="E153" s="30" t="s">
        <v>638</v>
      </c>
      <c r="F153" s="57" t="s">
        <v>639</v>
      </c>
      <c r="G153" s="44" t="s">
        <v>640</v>
      </c>
      <c r="H153" s="44" t="s">
        <v>641</v>
      </c>
      <c r="I153" s="47">
        <v>2005</v>
      </c>
      <c r="J153" s="31">
        <v>1305</v>
      </c>
      <c r="K153" s="31">
        <v>886.43</v>
      </c>
      <c r="L153" s="31">
        <v>241</v>
      </c>
      <c r="M153" s="58">
        <v>51996</v>
      </c>
      <c r="N153" s="58">
        <v>371</v>
      </c>
      <c r="O153" s="58">
        <v>44</v>
      </c>
      <c r="P153" s="58">
        <v>2455</v>
      </c>
      <c r="Q153" s="58">
        <v>0</v>
      </c>
      <c r="R153" s="58">
        <v>1</v>
      </c>
      <c r="S153" s="43">
        <f t="shared" si="5"/>
        <v>5</v>
      </c>
      <c r="T153" s="43">
        <f t="shared" si="5"/>
        <v>6</v>
      </c>
      <c r="U153" s="44">
        <v>2</v>
      </c>
      <c r="V153" s="31">
        <v>2</v>
      </c>
      <c r="W153" s="44">
        <v>3</v>
      </c>
      <c r="X153" s="31">
        <v>4</v>
      </c>
      <c r="Y153" s="31">
        <v>0</v>
      </c>
      <c r="Z153" s="31">
        <v>0</v>
      </c>
      <c r="AA153" s="31">
        <v>0</v>
      </c>
      <c r="AB153" s="31">
        <v>0</v>
      </c>
      <c r="AC153" s="31">
        <v>1</v>
      </c>
      <c r="AD153" s="31">
        <v>5</v>
      </c>
      <c r="AE153" s="31">
        <v>2</v>
      </c>
      <c r="AF153" s="50">
        <v>609156</v>
      </c>
      <c r="AG153" s="59">
        <v>380150</v>
      </c>
      <c r="AH153" s="59">
        <v>24838</v>
      </c>
      <c r="AI153" s="59">
        <v>204168</v>
      </c>
      <c r="AJ153" s="59">
        <v>54352</v>
      </c>
      <c r="AK153" s="59">
        <v>43197</v>
      </c>
    </row>
    <row r="154" spans="1:37" ht="16.5" customHeight="1">
      <c r="A154" s="42">
        <v>146</v>
      </c>
      <c r="B154" s="44" t="s">
        <v>43</v>
      </c>
      <c r="C154" s="30" t="s">
        <v>131</v>
      </c>
      <c r="D154" s="44" t="s">
        <v>191</v>
      </c>
      <c r="E154" s="30" t="s">
        <v>642</v>
      </c>
      <c r="F154" s="57" t="s">
        <v>643</v>
      </c>
      <c r="G154" s="44" t="s">
        <v>644</v>
      </c>
      <c r="H154" s="44" t="s">
        <v>645</v>
      </c>
      <c r="I154" s="47">
        <v>2014</v>
      </c>
      <c r="J154" s="31">
        <v>626.9</v>
      </c>
      <c r="K154" s="31">
        <v>265</v>
      </c>
      <c r="L154" s="31">
        <v>63</v>
      </c>
      <c r="M154" s="58">
        <v>26000</v>
      </c>
      <c r="N154" s="58">
        <v>0</v>
      </c>
      <c r="O154" s="58">
        <v>28</v>
      </c>
      <c r="P154" s="58">
        <v>1931</v>
      </c>
      <c r="Q154" s="58">
        <v>0</v>
      </c>
      <c r="R154" s="58">
        <v>2</v>
      </c>
      <c r="S154" s="43">
        <f t="shared" si="5"/>
        <v>2</v>
      </c>
      <c r="T154" s="43">
        <f t="shared" si="5"/>
        <v>2</v>
      </c>
      <c r="U154" s="44">
        <v>0</v>
      </c>
      <c r="V154" s="31">
        <v>0</v>
      </c>
      <c r="W154" s="44">
        <v>2</v>
      </c>
      <c r="X154" s="31">
        <v>2</v>
      </c>
      <c r="Y154" s="31">
        <v>0</v>
      </c>
      <c r="Z154" s="31">
        <v>0</v>
      </c>
      <c r="AA154" s="31">
        <v>0</v>
      </c>
      <c r="AB154" s="31">
        <v>0</v>
      </c>
      <c r="AC154" s="31">
        <v>0</v>
      </c>
      <c r="AD154" s="31">
        <v>3</v>
      </c>
      <c r="AE154" s="31">
        <v>1</v>
      </c>
      <c r="AF154" s="50">
        <v>167401</v>
      </c>
      <c r="AG154" s="59">
        <v>78375</v>
      </c>
      <c r="AH154" s="59">
        <v>10500</v>
      </c>
      <c r="AI154" s="59">
        <v>78526</v>
      </c>
      <c r="AJ154" s="59">
        <v>29920</v>
      </c>
      <c r="AK154" s="59">
        <v>49911</v>
      </c>
    </row>
    <row r="155" spans="1:37" ht="16.5" customHeight="1">
      <c r="A155" s="42">
        <v>147</v>
      </c>
      <c r="B155" s="44" t="s">
        <v>43</v>
      </c>
      <c r="C155" s="30" t="s">
        <v>131</v>
      </c>
      <c r="D155" s="44" t="s">
        <v>191</v>
      </c>
      <c r="E155" s="30" t="s">
        <v>646</v>
      </c>
      <c r="F155" s="57" t="s">
        <v>647</v>
      </c>
      <c r="G155" s="44" t="s">
        <v>648</v>
      </c>
      <c r="H155" s="44" t="s">
        <v>649</v>
      </c>
      <c r="I155" s="47">
        <v>2009</v>
      </c>
      <c r="J155" s="31">
        <v>329</v>
      </c>
      <c r="K155" s="31">
        <v>329</v>
      </c>
      <c r="L155" s="31">
        <v>68</v>
      </c>
      <c r="M155" s="58">
        <v>31710</v>
      </c>
      <c r="N155" s="58">
        <v>392</v>
      </c>
      <c r="O155" s="58">
        <v>25</v>
      </c>
      <c r="P155" s="58">
        <v>1692</v>
      </c>
      <c r="Q155" s="58">
        <v>46</v>
      </c>
      <c r="R155" s="58">
        <v>25</v>
      </c>
      <c r="S155" s="43">
        <f t="shared" si="5"/>
        <v>2</v>
      </c>
      <c r="T155" s="43">
        <f t="shared" si="5"/>
        <v>2</v>
      </c>
      <c r="U155" s="44">
        <v>0</v>
      </c>
      <c r="V155" s="31">
        <v>0</v>
      </c>
      <c r="W155" s="44">
        <v>2</v>
      </c>
      <c r="X155" s="31">
        <v>2</v>
      </c>
      <c r="Y155" s="31">
        <v>0</v>
      </c>
      <c r="Z155" s="31">
        <v>0</v>
      </c>
      <c r="AA155" s="31">
        <v>0</v>
      </c>
      <c r="AB155" s="31">
        <v>0</v>
      </c>
      <c r="AC155" s="31">
        <v>0</v>
      </c>
      <c r="AD155" s="31">
        <v>5</v>
      </c>
      <c r="AE155" s="31">
        <v>0</v>
      </c>
      <c r="AF155" s="50">
        <v>133579</v>
      </c>
      <c r="AG155" s="59">
        <v>79365</v>
      </c>
      <c r="AH155" s="59">
        <v>6010</v>
      </c>
      <c r="AI155" s="59">
        <v>48204</v>
      </c>
      <c r="AJ155" s="59">
        <v>26806</v>
      </c>
      <c r="AK155" s="59">
        <v>58723</v>
      </c>
    </row>
    <row r="156" spans="1:37" ht="16.5" customHeight="1">
      <c r="A156" s="42">
        <v>148</v>
      </c>
      <c r="B156" s="44" t="s">
        <v>43</v>
      </c>
      <c r="C156" s="30" t="s">
        <v>131</v>
      </c>
      <c r="D156" s="44" t="s">
        <v>191</v>
      </c>
      <c r="E156" s="30" t="s">
        <v>650</v>
      </c>
      <c r="F156" s="57" t="s">
        <v>651</v>
      </c>
      <c r="G156" s="44" t="s">
        <v>652</v>
      </c>
      <c r="H156" s="44" t="s">
        <v>653</v>
      </c>
      <c r="I156" s="47">
        <v>2009</v>
      </c>
      <c r="J156" s="31">
        <v>602</v>
      </c>
      <c r="K156" s="31">
        <v>343.44</v>
      </c>
      <c r="L156" s="31">
        <v>70</v>
      </c>
      <c r="M156" s="58">
        <v>29383</v>
      </c>
      <c r="N156" s="58">
        <v>308</v>
      </c>
      <c r="O156" s="58">
        <v>20</v>
      </c>
      <c r="P156" s="58">
        <v>1165</v>
      </c>
      <c r="Q156" s="58">
        <v>44</v>
      </c>
      <c r="R156" s="58">
        <v>20</v>
      </c>
      <c r="S156" s="43">
        <f t="shared" si="5"/>
        <v>2</v>
      </c>
      <c r="T156" s="43">
        <f t="shared" si="5"/>
        <v>2</v>
      </c>
      <c r="U156" s="44">
        <v>0</v>
      </c>
      <c r="V156" s="31">
        <v>0</v>
      </c>
      <c r="W156" s="44">
        <v>2</v>
      </c>
      <c r="X156" s="31">
        <v>2</v>
      </c>
      <c r="Y156" s="31">
        <v>0</v>
      </c>
      <c r="Z156" s="31">
        <v>0</v>
      </c>
      <c r="AA156" s="31">
        <v>0</v>
      </c>
      <c r="AB156" s="31">
        <v>0</v>
      </c>
      <c r="AC156" s="31">
        <v>2</v>
      </c>
      <c r="AD156" s="31">
        <v>1</v>
      </c>
      <c r="AE156" s="31">
        <v>2</v>
      </c>
      <c r="AF156" s="50">
        <v>261428</v>
      </c>
      <c r="AG156" s="59">
        <v>197811</v>
      </c>
      <c r="AH156" s="59">
        <v>7310</v>
      </c>
      <c r="AI156" s="59">
        <v>56307</v>
      </c>
      <c r="AJ156" s="59">
        <v>16167</v>
      </c>
      <c r="AK156" s="59">
        <v>24461</v>
      </c>
    </row>
    <row r="157" spans="1:37" ht="16.5" customHeight="1">
      <c r="A157" s="42">
        <v>149</v>
      </c>
      <c r="B157" s="44" t="s">
        <v>43</v>
      </c>
      <c r="C157" s="30" t="s">
        <v>131</v>
      </c>
      <c r="D157" s="44" t="s">
        <v>191</v>
      </c>
      <c r="E157" s="30" t="s">
        <v>654</v>
      </c>
      <c r="F157" s="57" t="s">
        <v>655</v>
      </c>
      <c r="G157" s="44" t="s">
        <v>656</v>
      </c>
      <c r="H157" s="44" t="s">
        <v>657</v>
      </c>
      <c r="I157" s="47">
        <v>2015</v>
      </c>
      <c r="J157" s="31">
        <v>510</v>
      </c>
      <c r="K157" s="31">
        <v>510</v>
      </c>
      <c r="L157" s="31">
        <v>105</v>
      </c>
      <c r="M157" s="58">
        <v>31462</v>
      </c>
      <c r="N157" s="58">
        <v>516</v>
      </c>
      <c r="O157" s="58">
        <v>37</v>
      </c>
      <c r="P157" s="58">
        <v>2512</v>
      </c>
      <c r="Q157" s="58">
        <v>0</v>
      </c>
      <c r="R157" s="58">
        <v>37</v>
      </c>
      <c r="S157" s="43">
        <f t="shared" si="5"/>
        <v>3</v>
      </c>
      <c r="T157" s="43">
        <f t="shared" si="5"/>
        <v>3</v>
      </c>
      <c r="U157" s="44">
        <v>0</v>
      </c>
      <c r="V157" s="31">
        <v>0</v>
      </c>
      <c r="W157" s="44">
        <v>3</v>
      </c>
      <c r="X157" s="31">
        <v>3</v>
      </c>
      <c r="Y157" s="31">
        <v>0</v>
      </c>
      <c r="Z157" s="31">
        <v>0</v>
      </c>
      <c r="AA157" s="31">
        <v>0</v>
      </c>
      <c r="AB157" s="31">
        <v>0</v>
      </c>
      <c r="AC157" s="31">
        <v>1</v>
      </c>
      <c r="AD157" s="31">
        <v>3</v>
      </c>
      <c r="AE157" s="31">
        <v>0</v>
      </c>
      <c r="AF157" s="50">
        <v>240147</v>
      </c>
      <c r="AG157" s="59">
        <v>154725</v>
      </c>
      <c r="AH157" s="59">
        <v>3960</v>
      </c>
      <c r="AI157" s="59">
        <v>81462</v>
      </c>
      <c r="AJ157" s="59">
        <v>23933</v>
      </c>
      <c r="AK157" s="59">
        <v>36877</v>
      </c>
    </row>
    <row r="158" spans="1:37" ht="16.5" customHeight="1">
      <c r="A158" s="42">
        <v>150</v>
      </c>
      <c r="B158" s="44" t="s">
        <v>43</v>
      </c>
      <c r="C158" s="30" t="s">
        <v>131</v>
      </c>
      <c r="D158" s="44" t="s">
        <v>191</v>
      </c>
      <c r="E158" s="30" t="s">
        <v>658</v>
      </c>
      <c r="F158" s="57" t="s">
        <v>659</v>
      </c>
      <c r="G158" s="44" t="s">
        <v>660</v>
      </c>
      <c r="H158" s="44" t="s">
        <v>641</v>
      </c>
      <c r="I158" s="47">
        <v>2013</v>
      </c>
      <c r="J158" s="31">
        <v>567.44000000000005</v>
      </c>
      <c r="K158" s="31">
        <v>3696.58</v>
      </c>
      <c r="L158" s="31">
        <v>389</v>
      </c>
      <c r="M158" s="58">
        <v>95664</v>
      </c>
      <c r="N158" s="58">
        <v>2824</v>
      </c>
      <c r="O158" s="58">
        <v>139</v>
      </c>
      <c r="P158" s="58">
        <v>5544</v>
      </c>
      <c r="Q158" s="58">
        <v>141</v>
      </c>
      <c r="R158" s="58">
        <v>31</v>
      </c>
      <c r="S158" s="43">
        <f t="shared" si="5"/>
        <v>16</v>
      </c>
      <c r="T158" s="43">
        <f t="shared" si="5"/>
        <v>16</v>
      </c>
      <c r="U158" s="44">
        <v>3</v>
      </c>
      <c r="V158" s="31">
        <v>3</v>
      </c>
      <c r="W158" s="44">
        <v>10</v>
      </c>
      <c r="X158" s="31">
        <v>10</v>
      </c>
      <c r="Y158" s="31">
        <v>0</v>
      </c>
      <c r="Z158" s="31">
        <v>0</v>
      </c>
      <c r="AA158" s="31">
        <v>3</v>
      </c>
      <c r="AB158" s="31">
        <v>3</v>
      </c>
      <c r="AC158" s="31">
        <v>1</v>
      </c>
      <c r="AD158" s="31">
        <v>11</v>
      </c>
      <c r="AE158" s="31">
        <v>3</v>
      </c>
      <c r="AF158" s="50">
        <v>2135841</v>
      </c>
      <c r="AG158" s="59">
        <v>1253241</v>
      </c>
      <c r="AH158" s="59">
        <v>20699</v>
      </c>
      <c r="AI158" s="59">
        <v>861901</v>
      </c>
      <c r="AJ158" s="59">
        <v>179697</v>
      </c>
      <c r="AK158" s="59">
        <v>155572</v>
      </c>
    </row>
    <row r="159" spans="1:37" ht="16.5" customHeight="1">
      <c r="A159" s="42">
        <v>151</v>
      </c>
      <c r="B159" s="44" t="s">
        <v>43</v>
      </c>
      <c r="C159" s="30" t="s">
        <v>131</v>
      </c>
      <c r="D159" s="44" t="s">
        <v>191</v>
      </c>
      <c r="E159" s="30" t="s">
        <v>661</v>
      </c>
      <c r="F159" s="57" t="s">
        <v>662</v>
      </c>
      <c r="G159" s="44" t="s">
        <v>663</v>
      </c>
      <c r="H159" s="44" t="s">
        <v>664</v>
      </c>
      <c r="I159" s="47">
        <v>2009</v>
      </c>
      <c r="J159" s="31">
        <v>700</v>
      </c>
      <c r="K159" s="31">
        <v>1273</v>
      </c>
      <c r="L159" s="31">
        <v>80</v>
      </c>
      <c r="M159" s="58">
        <v>110347</v>
      </c>
      <c r="N159" s="58">
        <v>763</v>
      </c>
      <c r="O159" s="58">
        <v>38</v>
      </c>
      <c r="P159" s="58">
        <v>4985</v>
      </c>
      <c r="Q159" s="58">
        <v>35</v>
      </c>
      <c r="R159" s="58">
        <v>41</v>
      </c>
      <c r="S159" s="43">
        <f t="shared" si="5"/>
        <v>6</v>
      </c>
      <c r="T159" s="43">
        <f t="shared" si="5"/>
        <v>7</v>
      </c>
      <c r="U159" s="44">
        <v>1</v>
      </c>
      <c r="V159" s="31">
        <v>1</v>
      </c>
      <c r="W159" s="44">
        <v>3</v>
      </c>
      <c r="X159" s="31">
        <v>4</v>
      </c>
      <c r="Y159" s="31">
        <v>1</v>
      </c>
      <c r="Z159" s="31">
        <v>1</v>
      </c>
      <c r="AA159" s="31">
        <v>1</v>
      </c>
      <c r="AB159" s="31">
        <v>1</v>
      </c>
      <c r="AC159" s="31">
        <v>0</v>
      </c>
      <c r="AD159" s="31">
        <v>6</v>
      </c>
      <c r="AE159" s="31">
        <v>0</v>
      </c>
      <c r="AF159" s="50">
        <v>688401</v>
      </c>
      <c r="AG159" s="59">
        <v>373454</v>
      </c>
      <c r="AH159" s="59">
        <v>40508</v>
      </c>
      <c r="AI159" s="59">
        <v>274439</v>
      </c>
      <c r="AJ159" s="59">
        <v>95811</v>
      </c>
      <c r="AK159" s="59">
        <v>192774</v>
      </c>
    </row>
    <row r="160" spans="1:37" ht="16.5" customHeight="1">
      <c r="A160" s="42">
        <v>152</v>
      </c>
      <c r="B160" s="44" t="s">
        <v>43</v>
      </c>
      <c r="C160" s="30" t="s">
        <v>131</v>
      </c>
      <c r="D160" s="44" t="s">
        <v>191</v>
      </c>
      <c r="E160" s="30" t="s">
        <v>665</v>
      </c>
      <c r="F160" s="57" t="s">
        <v>666</v>
      </c>
      <c r="G160" s="44" t="s">
        <v>667</v>
      </c>
      <c r="H160" s="44" t="s">
        <v>641</v>
      </c>
      <c r="I160" s="47">
        <v>2015</v>
      </c>
      <c r="J160" s="31">
        <v>541</v>
      </c>
      <c r="K160" s="31">
        <v>772</v>
      </c>
      <c r="L160" s="31">
        <v>80</v>
      </c>
      <c r="M160" s="58">
        <v>29879</v>
      </c>
      <c r="N160" s="58">
        <v>859</v>
      </c>
      <c r="O160" s="58">
        <v>7</v>
      </c>
      <c r="P160" s="58">
        <v>1817</v>
      </c>
      <c r="Q160" s="58">
        <v>0</v>
      </c>
      <c r="R160" s="58">
        <v>0</v>
      </c>
      <c r="S160" s="43">
        <f t="shared" si="5"/>
        <v>4</v>
      </c>
      <c r="T160" s="43">
        <f t="shared" si="5"/>
        <v>4</v>
      </c>
      <c r="U160" s="44">
        <v>1</v>
      </c>
      <c r="V160" s="31">
        <v>1</v>
      </c>
      <c r="W160" s="44">
        <v>3</v>
      </c>
      <c r="X160" s="31">
        <v>3</v>
      </c>
      <c r="Y160" s="31">
        <v>0</v>
      </c>
      <c r="Z160" s="31">
        <v>0</v>
      </c>
      <c r="AA160" s="31">
        <v>0</v>
      </c>
      <c r="AB160" s="31">
        <v>0</v>
      </c>
      <c r="AC160" s="31">
        <v>0</v>
      </c>
      <c r="AD160" s="31">
        <v>3</v>
      </c>
      <c r="AE160" s="31">
        <v>0</v>
      </c>
      <c r="AF160" s="50">
        <v>315226</v>
      </c>
      <c r="AG160" s="59">
        <v>183987</v>
      </c>
      <c r="AH160" s="59">
        <v>15445</v>
      </c>
      <c r="AI160" s="59">
        <v>115794</v>
      </c>
      <c r="AJ160" s="59">
        <v>20518</v>
      </c>
      <c r="AK160" s="59">
        <v>36391</v>
      </c>
    </row>
    <row r="161" spans="1:37" ht="16.5" customHeight="1">
      <c r="A161" s="42">
        <v>153</v>
      </c>
      <c r="B161" s="44" t="s">
        <v>43</v>
      </c>
      <c r="C161" s="30" t="s">
        <v>131</v>
      </c>
      <c r="D161" s="44" t="s">
        <v>191</v>
      </c>
      <c r="E161" s="30" t="s">
        <v>668</v>
      </c>
      <c r="F161" s="57" t="s">
        <v>669</v>
      </c>
      <c r="G161" s="44" t="s">
        <v>670</v>
      </c>
      <c r="H161" s="44" t="s">
        <v>671</v>
      </c>
      <c r="I161" s="47">
        <v>2017</v>
      </c>
      <c r="J161" s="31">
        <v>914</v>
      </c>
      <c r="K161" s="31">
        <v>914</v>
      </c>
      <c r="L161" s="31">
        <v>140</v>
      </c>
      <c r="M161" s="58">
        <v>47552</v>
      </c>
      <c r="N161" s="58">
        <v>106</v>
      </c>
      <c r="O161" s="58">
        <v>75</v>
      </c>
      <c r="P161" s="58">
        <v>4735</v>
      </c>
      <c r="Q161" s="58">
        <v>0</v>
      </c>
      <c r="R161" s="58">
        <v>35</v>
      </c>
      <c r="S161" s="43">
        <f t="shared" si="5"/>
        <v>7</v>
      </c>
      <c r="T161" s="43">
        <f t="shared" si="5"/>
        <v>7</v>
      </c>
      <c r="U161" s="44">
        <v>0</v>
      </c>
      <c r="V161" s="31">
        <v>0</v>
      </c>
      <c r="W161" s="44">
        <v>7</v>
      </c>
      <c r="X161" s="31">
        <v>7</v>
      </c>
      <c r="Y161" s="31">
        <v>0</v>
      </c>
      <c r="Z161" s="31">
        <v>0</v>
      </c>
      <c r="AA161" s="31">
        <v>0</v>
      </c>
      <c r="AB161" s="31">
        <v>0</v>
      </c>
      <c r="AC161" s="31">
        <v>2</v>
      </c>
      <c r="AD161" s="31">
        <v>7</v>
      </c>
      <c r="AE161" s="31">
        <v>3</v>
      </c>
      <c r="AF161" s="50">
        <v>497228</v>
      </c>
      <c r="AG161" s="59">
        <v>301001</v>
      </c>
      <c r="AH161" s="59">
        <v>13126</v>
      </c>
      <c r="AI161" s="59">
        <v>183101</v>
      </c>
      <c r="AJ161" s="59">
        <v>72487</v>
      </c>
      <c r="AK161" s="59">
        <v>126107</v>
      </c>
    </row>
    <row r="162" spans="1:37" ht="16.5" customHeight="1">
      <c r="A162" s="42">
        <v>154</v>
      </c>
      <c r="B162" s="44" t="s">
        <v>43</v>
      </c>
      <c r="C162" s="30" t="s">
        <v>136</v>
      </c>
      <c r="D162" s="44" t="s">
        <v>191</v>
      </c>
      <c r="E162" s="30" t="s">
        <v>672</v>
      </c>
      <c r="F162" s="57" t="s">
        <v>673</v>
      </c>
      <c r="G162" s="44" t="s">
        <v>674</v>
      </c>
      <c r="H162" s="44" t="s">
        <v>675</v>
      </c>
      <c r="I162" s="47">
        <v>2014</v>
      </c>
      <c r="J162" s="31">
        <v>1974.59</v>
      </c>
      <c r="K162" s="31">
        <v>2678.13</v>
      </c>
      <c r="L162" s="31">
        <v>95</v>
      </c>
      <c r="M162" s="58">
        <v>46396</v>
      </c>
      <c r="N162" s="58">
        <v>0</v>
      </c>
      <c r="O162" s="58">
        <v>9</v>
      </c>
      <c r="P162" s="58">
        <v>3413</v>
      </c>
      <c r="Q162" s="58">
        <v>0</v>
      </c>
      <c r="R162" s="58">
        <v>0</v>
      </c>
      <c r="S162" s="43">
        <f t="shared" si="5"/>
        <v>7</v>
      </c>
      <c r="T162" s="43">
        <f t="shared" si="5"/>
        <v>14</v>
      </c>
      <c r="U162" s="44">
        <v>0</v>
      </c>
      <c r="V162" s="31">
        <v>0</v>
      </c>
      <c r="W162" s="44">
        <v>7</v>
      </c>
      <c r="X162" s="31">
        <v>14</v>
      </c>
      <c r="Y162" s="31">
        <v>0</v>
      </c>
      <c r="Z162" s="31">
        <v>0</v>
      </c>
      <c r="AA162" s="31">
        <v>0</v>
      </c>
      <c r="AB162" s="31">
        <v>0</v>
      </c>
      <c r="AC162" s="31">
        <v>0</v>
      </c>
      <c r="AD162" s="31">
        <v>5</v>
      </c>
      <c r="AE162" s="31">
        <v>2</v>
      </c>
      <c r="AF162" s="50">
        <v>487631</v>
      </c>
      <c r="AG162" s="59">
        <v>249592</v>
      </c>
      <c r="AH162" s="59">
        <v>62562</v>
      </c>
      <c r="AI162" s="59">
        <v>175477</v>
      </c>
      <c r="AJ162" s="59">
        <v>77625</v>
      </c>
      <c r="AK162" s="59">
        <v>84390</v>
      </c>
    </row>
    <row r="163" spans="1:37" ht="16.5" customHeight="1">
      <c r="A163" s="42">
        <v>155</v>
      </c>
      <c r="B163" s="44" t="s">
        <v>43</v>
      </c>
      <c r="C163" s="30" t="s">
        <v>136</v>
      </c>
      <c r="D163" s="44" t="s">
        <v>191</v>
      </c>
      <c r="E163" s="30" t="s">
        <v>676</v>
      </c>
      <c r="F163" s="57" t="s">
        <v>677</v>
      </c>
      <c r="G163" s="44" t="s">
        <v>678</v>
      </c>
      <c r="H163" s="44" t="s">
        <v>679</v>
      </c>
      <c r="I163" s="47">
        <v>2009</v>
      </c>
      <c r="J163" s="31">
        <v>669.84</v>
      </c>
      <c r="K163" s="31">
        <v>416.9</v>
      </c>
      <c r="L163" s="31">
        <v>55</v>
      </c>
      <c r="M163" s="58">
        <v>40516</v>
      </c>
      <c r="N163" s="58">
        <v>0</v>
      </c>
      <c r="O163" s="58">
        <v>9</v>
      </c>
      <c r="P163" s="58">
        <v>2717</v>
      </c>
      <c r="Q163" s="58">
        <v>0</v>
      </c>
      <c r="R163" s="58">
        <v>0</v>
      </c>
      <c r="S163" s="43">
        <f t="shared" si="5"/>
        <v>4</v>
      </c>
      <c r="T163" s="43">
        <f t="shared" si="5"/>
        <v>3</v>
      </c>
      <c r="U163" s="44">
        <v>0</v>
      </c>
      <c r="V163" s="31">
        <v>0</v>
      </c>
      <c r="W163" s="44">
        <v>4</v>
      </c>
      <c r="X163" s="31">
        <v>3</v>
      </c>
      <c r="Y163" s="31">
        <v>0</v>
      </c>
      <c r="Z163" s="31">
        <v>0</v>
      </c>
      <c r="AA163" s="31">
        <v>0</v>
      </c>
      <c r="AB163" s="31">
        <v>0</v>
      </c>
      <c r="AC163" s="31">
        <v>0</v>
      </c>
      <c r="AD163" s="31">
        <v>4</v>
      </c>
      <c r="AE163" s="31">
        <v>0</v>
      </c>
      <c r="AF163" s="50">
        <v>341417</v>
      </c>
      <c r="AG163" s="59">
        <v>116208</v>
      </c>
      <c r="AH163" s="59">
        <v>49732</v>
      </c>
      <c r="AI163" s="59">
        <v>175477</v>
      </c>
      <c r="AJ163" s="59">
        <v>32342</v>
      </c>
      <c r="AK163" s="59">
        <v>29689</v>
      </c>
    </row>
    <row r="164" spans="1:37" ht="16.5" customHeight="1">
      <c r="A164" s="42">
        <v>156</v>
      </c>
      <c r="B164" s="44" t="s">
        <v>43</v>
      </c>
      <c r="C164" s="30" t="s">
        <v>136</v>
      </c>
      <c r="D164" s="44" t="s">
        <v>191</v>
      </c>
      <c r="E164" s="30" t="s">
        <v>680</v>
      </c>
      <c r="F164" s="57" t="s">
        <v>681</v>
      </c>
      <c r="G164" s="44" t="s">
        <v>682</v>
      </c>
      <c r="H164" s="44" t="s">
        <v>683</v>
      </c>
      <c r="I164" s="47">
        <v>2009</v>
      </c>
      <c r="J164" s="31">
        <v>543.14</v>
      </c>
      <c r="K164" s="31">
        <v>543.14</v>
      </c>
      <c r="L164" s="31">
        <v>14</v>
      </c>
      <c r="M164" s="58">
        <v>33121</v>
      </c>
      <c r="N164" s="58">
        <v>0</v>
      </c>
      <c r="O164" s="58">
        <v>11</v>
      </c>
      <c r="P164" s="58">
        <v>3279</v>
      </c>
      <c r="Q164" s="58">
        <v>0</v>
      </c>
      <c r="R164" s="58">
        <v>0</v>
      </c>
      <c r="S164" s="43">
        <f t="shared" ref="S164:T196" si="6">SUM(U164,W164,Y164,AA164)</f>
        <v>6</v>
      </c>
      <c r="T164" s="43">
        <f t="shared" si="6"/>
        <v>6</v>
      </c>
      <c r="U164" s="44">
        <v>0</v>
      </c>
      <c r="V164" s="31">
        <v>0</v>
      </c>
      <c r="W164" s="44">
        <v>6</v>
      </c>
      <c r="X164" s="31">
        <v>6</v>
      </c>
      <c r="Y164" s="31">
        <v>0</v>
      </c>
      <c r="Z164" s="31">
        <v>0</v>
      </c>
      <c r="AA164" s="31">
        <v>0</v>
      </c>
      <c r="AB164" s="31">
        <v>0</v>
      </c>
      <c r="AC164" s="31">
        <v>0</v>
      </c>
      <c r="AD164" s="31">
        <v>6</v>
      </c>
      <c r="AE164" s="31">
        <v>0</v>
      </c>
      <c r="AF164" s="50">
        <v>484556</v>
      </c>
      <c r="AG164" s="59">
        <v>253776</v>
      </c>
      <c r="AH164" s="59">
        <v>55303</v>
      </c>
      <c r="AI164" s="59">
        <v>175477</v>
      </c>
      <c r="AJ164" s="59">
        <v>61163</v>
      </c>
      <c r="AK164" s="59">
        <v>60611</v>
      </c>
    </row>
    <row r="165" spans="1:37" ht="16.5" customHeight="1">
      <c r="A165" s="42">
        <v>157</v>
      </c>
      <c r="B165" s="44" t="s">
        <v>43</v>
      </c>
      <c r="C165" s="30" t="s">
        <v>136</v>
      </c>
      <c r="D165" s="44" t="s">
        <v>191</v>
      </c>
      <c r="E165" s="30" t="s">
        <v>684</v>
      </c>
      <c r="F165" s="57" t="s">
        <v>685</v>
      </c>
      <c r="G165" s="44" t="s">
        <v>686</v>
      </c>
      <c r="H165" s="44" t="s">
        <v>683</v>
      </c>
      <c r="I165" s="47">
        <v>2018</v>
      </c>
      <c r="J165" s="31">
        <v>720.9</v>
      </c>
      <c r="K165" s="31">
        <v>802.53</v>
      </c>
      <c r="L165" s="31">
        <v>60</v>
      </c>
      <c r="M165" s="58">
        <v>19382</v>
      </c>
      <c r="N165" s="58">
        <v>0</v>
      </c>
      <c r="O165" s="58">
        <v>11</v>
      </c>
      <c r="P165" s="58">
        <v>2823</v>
      </c>
      <c r="Q165" s="58">
        <v>0</v>
      </c>
      <c r="R165" s="58">
        <v>11</v>
      </c>
      <c r="S165" s="43">
        <f t="shared" si="6"/>
        <v>3</v>
      </c>
      <c r="T165" s="43">
        <f t="shared" si="6"/>
        <v>3</v>
      </c>
      <c r="U165" s="44">
        <v>0</v>
      </c>
      <c r="V165" s="31">
        <v>0</v>
      </c>
      <c r="W165" s="44">
        <v>3</v>
      </c>
      <c r="X165" s="31">
        <v>3</v>
      </c>
      <c r="Y165" s="31">
        <v>0</v>
      </c>
      <c r="Z165" s="31">
        <v>0</v>
      </c>
      <c r="AA165" s="31">
        <v>0</v>
      </c>
      <c r="AB165" s="31">
        <v>0</v>
      </c>
      <c r="AC165" s="31">
        <v>0</v>
      </c>
      <c r="AD165" s="31">
        <v>3</v>
      </c>
      <c r="AE165" s="31">
        <v>0</v>
      </c>
      <c r="AF165" s="50">
        <v>325530</v>
      </c>
      <c r="AG165" s="59">
        <v>101028</v>
      </c>
      <c r="AH165" s="59">
        <v>49025</v>
      </c>
      <c r="AI165" s="59">
        <v>175477</v>
      </c>
      <c r="AJ165" s="59">
        <v>56017</v>
      </c>
      <c r="AK165" s="59">
        <v>22906</v>
      </c>
    </row>
    <row r="166" spans="1:37" ht="16.5" customHeight="1">
      <c r="A166" s="42">
        <v>158</v>
      </c>
      <c r="B166" s="44" t="s">
        <v>43</v>
      </c>
      <c r="C166" s="30" t="s">
        <v>136</v>
      </c>
      <c r="D166" s="44" t="s">
        <v>191</v>
      </c>
      <c r="E166" s="30" t="s">
        <v>687</v>
      </c>
      <c r="F166" s="57" t="s">
        <v>688</v>
      </c>
      <c r="G166" s="44" t="s">
        <v>689</v>
      </c>
      <c r="H166" s="44" t="s">
        <v>690</v>
      </c>
      <c r="I166" s="47">
        <v>2018</v>
      </c>
      <c r="J166" s="31">
        <v>940.2</v>
      </c>
      <c r="K166" s="31">
        <v>469.75</v>
      </c>
      <c r="L166" s="31">
        <v>32</v>
      </c>
      <c r="M166" s="58">
        <v>28412</v>
      </c>
      <c r="N166" s="58">
        <v>0</v>
      </c>
      <c r="O166" s="58">
        <v>11</v>
      </c>
      <c r="P166" s="58">
        <v>3485</v>
      </c>
      <c r="Q166" s="58">
        <v>0</v>
      </c>
      <c r="R166" s="58">
        <v>7</v>
      </c>
      <c r="S166" s="43">
        <f t="shared" si="6"/>
        <v>3</v>
      </c>
      <c r="T166" s="43">
        <f t="shared" si="6"/>
        <v>0</v>
      </c>
      <c r="U166" s="44">
        <v>0</v>
      </c>
      <c r="V166" s="31">
        <v>0</v>
      </c>
      <c r="W166" s="44">
        <v>3</v>
      </c>
      <c r="X166" s="31">
        <v>0</v>
      </c>
      <c r="Y166" s="31">
        <v>0</v>
      </c>
      <c r="Z166" s="31">
        <v>0</v>
      </c>
      <c r="AA166" s="31">
        <v>0</v>
      </c>
      <c r="AB166" s="31">
        <v>0</v>
      </c>
      <c r="AC166" s="31">
        <v>0</v>
      </c>
      <c r="AD166" s="31">
        <v>3</v>
      </c>
      <c r="AE166" s="31">
        <v>1</v>
      </c>
      <c r="AF166" s="50">
        <v>352160</v>
      </c>
      <c r="AG166" s="59">
        <v>126888</v>
      </c>
      <c r="AH166" s="59">
        <v>49795</v>
      </c>
      <c r="AI166" s="59">
        <v>175477</v>
      </c>
      <c r="AJ166" s="59">
        <v>16633</v>
      </c>
      <c r="AK166" s="59">
        <v>26144</v>
      </c>
    </row>
    <row r="167" spans="1:37" ht="16.5" customHeight="1">
      <c r="A167" s="42">
        <v>159</v>
      </c>
      <c r="B167" s="44" t="s">
        <v>43</v>
      </c>
      <c r="C167" s="30" t="s">
        <v>136</v>
      </c>
      <c r="D167" s="44" t="s">
        <v>191</v>
      </c>
      <c r="E167" s="30" t="s">
        <v>691</v>
      </c>
      <c r="F167" s="57" t="s">
        <v>692</v>
      </c>
      <c r="G167" s="44" t="s">
        <v>693</v>
      </c>
      <c r="H167" s="44" t="s">
        <v>694</v>
      </c>
      <c r="I167" s="47">
        <v>2006</v>
      </c>
      <c r="J167" s="31">
        <v>1509</v>
      </c>
      <c r="K167" s="31">
        <v>841</v>
      </c>
      <c r="L167" s="31">
        <v>178</v>
      </c>
      <c r="M167" s="58">
        <v>57662</v>
      </c>
      <c r="N167" s="58">
        <v>9818</v>
      </c>
      <c r="O167" s="58">
        <v>22</v>
      </c>
      <c r="P167" s="58">
        <v>4637</v>
      </c>
      <c r="Q167" s="58">
        <v>841</v>
      </c>
      <c r="R167" s="58">
        <v>0</v>
      </c>
      <c r="S167" s="43">
        <f t="shared" si="6"/>
        <v>7</v>
      </c>
      <c r="T167" s="43">
        <f t="shared" si="6"/>
        <v>7</v>
      </c>
      <c r="U167" s="44">
        <v>0</v>
      </c>
      <c r="V167" s="31">
        <v>0</v>
      </c>
      <c r="W167" s="44">
        <v>7</v>
      </c>
      <c r="X167" s="31">
        <v>7</v>
      </c>
      <c r="Y167" s="31">
        <v>0</v>
      </c>
      <c r="Z167" s="31">
        <v>0</v>
      </c>
      <c r="AA167" s="31">
        <v>0</v>
      </c>
      <c r="AB167" s="31">
        <v>0</v>
      </c>
      <c r="AC167" s="31">
        <v>0</v>
      </c>
      <c r="AD167" s="31">
        <v>7</v>
      </c>
      <c r="AE167" s="31">
        <v>2</v>
      </c>
      <c r="AF167" s="50">
        <v>523188</v>
      </c>
      <c r="AG167" s="59">
        <v>275452</v>
      </c>
      <c r="AH167" s="59">
        <v>72259</v>
      </c>
      <c r="AI167" s="59">
        <v>175477</v>
      </c>
      <c r="AJ167" s="59">
        <v>79785</v>
      </c>
      <c r="AK167" s="59">
        <v>47287</v>
      </c>
    </row>
    <row r="168" spans="1:37" ht="16.5" customHeight="1">
      <c r="A168" s="42">
        <v>160</v>
      </c>
      <c r="B168" s="44" t="s">
        <v>43</v>
      </c>
      <c r="C168" s="30" t="s">
        <v>136</v>
      </c>
      <c r="D168" s="44" t="s">
        <v>191</v>
      </c>
      <c r="E168" s="30" t="s">
        <v>695</v>
      </c>
      <c r="F168" s="57" t="s">
        <v>696</v>
      </c>
      <c r="G168" s="44" t="s">
        <v>697</v>
      </c>
      <c r="H168" s="44" t="s">
        <v>698</v>
      </c>
      <c r="I168" s="47">
        <v>2016</v>
      </c>
      <c r="J168" s="31">
        <v>2958.5</v>
      </c>
      <c r="K168" s="31">
        <v>879.73</v>
      </c>
      <c r="L168" s="31">
        <v>140</v>
      </c>
      <c r="M168" s="58">
        <v>55539</v>
      </c>
      <c r="N168" s="58">
        <v>3243</v>
      </c>
      <c r="O168" s="58">
        <v>12</v>
      </c>
      <c r="P168" s="58">
        <v>3832</v>
      </c>
      <c r="Q168" s="58">
        <v>269</v>
      </c>
      <c r="R168" s="58">
        <v>2</v>
      </c>
      <c r="S168" s="43">
        <f t="shared" si="6"/>
        <v>10</v>
      </c>
      <c r="T168" s="43">
        <f t="shared" si="6"/>
        <v>10</v>
      </c>
      <c r="U168" s="44">
        <v>0</v>
      </c>
      <c r="V168" s="31">
        <v>0</v>
      </c>
      <c r="W168" s="44">
        <v>10</v>
      </c>
      <c r="X168" s="31">
        <v>10</v>
      </c>
      <c r="Y168" s="31">
        <v>0</v>
      </c>
      <c r="Z168" s="31">
        <v>0</v>
      </c>
      <c r="AA168" s="31">
        <v>0</v>
      </c>
      <c r="AB168" s="31">
        <v>0</v>
      </c>
      <c r="AC168" s="31">
        <v>0</v>
      </c>
      <c r="AD168" s="31">
        <v>8</v>
      </c>
      <c r="AE168" s="31">
        <v>2</v>
      </c>
      <c r="AF168" s="50">
        <v>605302</v>
      </c>
      <c r="AG168" s="59">
        <v>362620</v>
      </c>
      <c r="AH168" s="59">
        <v>67205</v>
      </c>
      <c r="AI168" s="59">
        <v>175477</v>
      </c>
      <c r="AJ168" s="59">
        <v>118678</v>
      </c>
      <c r="AK168" s="59">
        <v>161770</v>
      </c>
    </row>
    <row r="169" spans="1:37" ht="16.5" customHeight="1">
      <c r="A169" s="42">
        <v>161</v>
      </c>
      <c r="B169" s="44" t="s">
        <v>43</v>
      </c>
      <c r="C169" s="30" t="s">
        <v>136</v>
      </c>
      <c r="D169" s="44" t="s">
        <v>191</v>
      </c>
      <c r="E169" s="30" t="s">
        <v>699</v>
      </c>
      <c r="F169" s="57" t="s">
        <v>700</v>
      </c>
      <c r="G169" s="44" t="s">
        <v>701</v>
      </c>
      <c r="H169" s="44" t="s">
        <v>702</v>
      </c>
      <c r="I169" s="47">
        <v>2018</v>
      </c>
      <c r="J169" s="31">
        <v>1146.24</v>
      </c>
      <c r="K169" s="31">
        <v>591.6</v>
      </c>
      <c r="L169" s="31">
        <v>180</v>
      </c>
      <c r="M169" s="58">
        <v>26969</v>
      </c>
      <c r="N169" s="58">
        <v>0</v>
      </c>
      <c r="O169" s="58">
        <v>7</v>
      </c>
      <c r="P169" s="58">
        <v>3115</v>
      </c>
      <c r="Q169" s="58">
        <v>0</v>
      </c>
      <c r="R169" s="58">
        <v>0</v>
      </c>
      <c r="S169" s="43">
        <f t="shared" si="6"/>
        <v>4</v>
      </c>
      <c r="T169" s="43">
        <f t="shared" si="6"/>
        <v>4</v>
      </c>
      <c r="U169" s="44">
        <v>0</v>
      </c>
      <c r="V169" s="31">
        <v>0</v>
      </c>
      <c r="W169" s="44">
        <v>4</v>
      </c>
      <c r="X169" s="31">
        <v>4</v>
      </c>
      <c r="Y169" s="31">
        <v>0</v>
      </c>
      <c r="Z169" s="31">
        <v>0</v>
      </c>
      <c r="AA169" s="31">
        <v>0</v>
      </c>
      <c r="AB169" s="31">
        <v>0</v>
      </c>
      <c r="AC169" s="31">
        <v>0</v>
      </c>
      <c r="AD169" s="31">
        <v>4</v>
      </c>
      <c r="AE169" s="31">
        <v>1</v>
      </c>
      <c r="AF169" s="50">
        <v>390715</v>
      </c>
      <c r="AG169" s="59">
        <v>160564</v>
      </c>
      <c r="AH169" s="59">
        <v>54672</v>
      </c>
      <c r="AI169" s="59">
        <v>175479</v>
      </c>
      <c r="AJ169" s="59">
        <v>50903</v>
      </c>
      <c r="AK169" s="59">
        <v>45234</v>
      </c>
    </row>
    <row r="170" spans="1:37" ht="16.5" customHeight="1">
      <c r="A170" s="42">
        <v>162</v>
      </c>
      <c r="B170" s="44" t="s">
        <v>43</v>
      </c>
      <c r="C170" s="30" t="s">
        <v>50</v>
      </c>
      <c r="D170" s="44" t="s">
        <v>191</v>
      </c>
      <c r="E170" s="30" t="s">
        <v>703</v>
      </c>
      <c r="F170" s="57" t="s">
        <v>704</v>
      </c>
      <c r="G170" s="44" t="s">
        <v>705</v>
      </c>
      <c r="H170" s="44" t="s">
        <v>706</v>
      </c>
      <c r="I170" s="47">
        <v>2007</v>
      </c>
      <c r="J170" s="31">
        <v>727.8</v>
      </c>
      <c r="K170" s="31">
        <v>1945.86</v>
      </c>
      <c r="L170" s="31">
        <v>326</v>
      </c>
      <c r="M170" s="58">
        <v>72828</v>
      </c>
      <c r="N170" s="58">
        <v>3781</v>
      </c>
      <c r="O170" s="58">
        <v>62</v>
      </c>
      <c r="P170" s="58">
        <v>7481</v>
      </c>
      <c r="Q170" s="58">
        <v>69</v>
      </c>
      <c r="R170" s="58">
        <v>9</v>
      </c>
      <c r="S170" s="43">
        <f t="shared" si="6"/>
        <v>10</v>
      </c>
      <c r="T170" s="43">
        <f t="shared" si="6"/>
        <v>9</v>
      </c>
      <c r="U170" s="44">
        <v>0</v>
      </c>
      <c r="V170" s="31">
        <v>0</v>
      </c>
      <c r="W170" s="44">
        <v>8</v>
      </c>
      <c r="X170" s="31">
        <v>7</v>
      </c>
      <c r="Y170" s="31">
        <v>0</v>
      </c>
      <c r="Z170" s="31">
        <v>0</v>
      </c>
      <c r="AA170" s="31">
        <v>2</v>
      </c>
      <c r="AB170" s="31">
        <v>2</v>
      </c>
      <c r="AC170" s="31">
        <v>2</v>
      </c>
      <c r="AD170" s="31">
        <v>9</v>
      </c>
      <c r="AE170" s="31">
        <v>1</v>
      </c>
      <c r="AF170" s="50">
        <v>1265491</v>
      </c>
      <c r="AG170" s="59">
        <v>800589</v>
      </c>
      <c r="AH170" s="59">
        <v>62520</v>
      </c>
      <c r="AI170" s="59">
        <v>402382</v>
      </c>
      <c r="AJ170" s="59">
        <v>14182</v>
      </c>
      <c r="AK170" s="59">
        <v>12536</v>
      </c>
    </row>
    <row r="171" spans="1:37" ht="16.5" customHeight="1">
      <c r="A171" s="42">
        <v>163</v>
      </c>
      <c r="B171" s="44" t="s">
        <v>43</v>
      </c>
      <c r="C171" s="30" t="s">
        <v>50</v>
      </c>
      <c r="D171" s="44" t="s">
        <v>191</v>
      </c>
      <c r="E171" s="30" t="s">
        <v>707</v>
      </c>
      <c r="F171" s="57" t="s">
        <v>708</v>
      </c>
      <c r="G171" s="44" t="s">
        <v>709</v>
      </c>
      <c r="H171" s="44" t="s">
        <v>710</v>
      </c>
      <c r="I171" s="47">
        <v>2008</v>
      </c>
      <c r="J171" s="31">
        <v>1466</v>
      </c>
      <c r="K171" s="31">
        <v>1796</v>
      </c>
      <c r="L171" s="31">
        <v>175</v>
      </c>
      <c r="M171" s="58">
        <v>69849</v>
      </c>
      <c r="N171" s="58">
        <v>3064</v>
      </c>
      <c r="O171" s="58">
        <v>72</v>
      </c>
      <c r="P171" s="58">
        <v>7850</v>
      </c>
      <c r="Q171" s="58">
        <v>90</v>
      </c>
      <c r="R171" s="58">
        <v>0</v>
      </c>
      <c r="S171" s="43">
        <f t="shared" si="6"/>
        <v>9</v>
      </c>
      <c r="T171" s="43">
        <f t="shared" si="6"/>
        <v>9</v>
      </c>
      <c r="U171" s="44">
        <v>0</v>
      </c>
      <c r="V171" s="31">
        <v>0</v>
      </c>
      <c r="W171" s="44">
        <v>7</v>
      </c>
      <c r="X171" s="31">
        <v>7</v>
      </c>
      <c r="Y171" s="31">
        <v>0</v>
      </c>
      <c r="Z171" s="31">
        <v>0</v>
      </c>
      <c r="AA171" s="31">
        <v>2</v>
      </c>
      <c r="AB171" s="31">
        <v>2</v>
      </c>
      <c r="AC171" s="31">
        <v>0</v>
      </c>
      <c r="AD171" s="31">
        <v>9</v>
      </c>
      <c r="AE171" s="31">
        <v>2</v>
      </c>
      <c r="AF171" s="50">
        <v>1168956</v>
      </c>
      <c r="AG171" s="59">
        <v>704893</v>
      </c>
      <c r="AH171" s="59">
        <v>61620</v>
      </c>
      <c r="AI171" s="59">
        <v>402443</v>
      </c>
      <c r="AJ171" s="59">
        <v>45047</v>
      </c>
      <c r="AK171" s="59">
        <v>85756</v>
      </c>
    </row>
    <row r="172" spans="1:37" ht="16.5" customHeight="1">
      <c r="A172" s="42">
        <v>164</v>
      </c>
      <c r="B172" s="44" t="s">
        <v>43</v>
      </c>
      <c r="C172" s="30" t="s">
        <v>50</v>
      </c>
      <c r="D172" s="44" t="s">
        <v>191</v>
      </c>
      <c r="E172" s="30" t="s">
        <v>711</v>
      </c>
      <c r="F172" s="57" t="s">
        <v>712</v>
      </c>
      <c r="G172" s="44" t="s">
        <v>713</v>
      </c>
      <c r="H172" s="44" t="s">
        <v>714</v>
      </c>
      <c r="I172" s="47">
        <v>2009</v>
      </c>
      <c r="J172" s="31">
        <v>896.2</v>
      </c>
      <c r="K172" s="31">
        <v>2339.9299999999998</v>
      </c>
      <c r="L172" s="31">
        <v>198</v>
      </c>
      <c r="M172" s="58">
        <v>71891</v>
      </c>
      <c r="N172" s="58">
        <v>3626</v>
      </c>
      <c r="O172" s="58">
        <v>78</v>
      </c>
      <c r="P172" s="58">
        <v>6086</v>
      </c>
      <c r="Q172" s="58">
        <v>67</v>
      </c>
      <c r="R172" s="58">
        <v>3</v>
      </c>
      <c r="S172" s="43">
        <f t="shared" si="6"/>
        <v>8</v>
      </c>
      <c r="T172" s="43">
        <f t="shared" si="6"/>
        <v>9</v>
      </c>
      <c r="U172" s="44">
        <v>0</v>
      </c>
      <c r="V172" s="31">
        <v>0</v>
      </c>
      <c r="W172" s="44">
        <v>6</v>
      </c>
      <c r="X172" s="31">
        <v>7</v>
      </c>
      <c r="Y172" s="31">
        <v>0</v>
      </c>
      <c r="Z172" s="31">
        <v>0</v>
      </c>
      <c r="AA172" s="31">
        <v>2</v>
      </c>
      <c r="AB172" s="31">
        <v>2</v>
      </c>
      <c r="AC172" s="31">
        <v>1</v>
      </c>
      <c r="AD172" s="31">
        <v>7</v>
      </c>
      <c r="AE172" s="31">
        <v>2</v>
      </c>
      <c r="AF172" s="50">
        <v>1170193</v>
      </c>
      <c r="AG172" s="59">
        <v>713213</v>
      </c>
      <c r="AH172" s="59">
        <v>61620</v>
      </c>
      <c r="AI172" s="59">
        <v>395360</v>
      </c>
      <c r="AJ172" s="59">
        <v>32807</v>
      </c>
      <c r="AK172" s="59">
        <v>54395</v>
      </c>
    </row>
    <row r="173" spans="1:37" ht="16.5" customHeight="1">
      <c r="A173" s="42">
        <v>165</v>
      </c>
      <c r="B173" s="44" t="s">
        <v>43</v>
      </c>
      <c r="C173" s="30" t="s">
        <v>50</v>
      </c>
      <c r="D173" s="44" t="s">
        <v>191</v>
      </c>
      <c r="E173" s="30" t="s">
        <v>715</v>
      </c>
      <c r="F173" s="57" t="s">
        <v>716</v>
      </c>
      <c r="G173" s="44" t="s">
        <v>717</v>
      </c>
      <c r="H173" s="44" t="s">
        <v>718</v>
      </c>
      <c r="I173" s="47">
        <v>2015</v>
      </c>
      <c r="J173" s="31">
        <v>327</v>
      </c>
      <c r="K173" s="31">
        <v>458.08</v>
      </c>
      <c r="L173" s="31">
        <v>71</v>
      </c>
      <c r="M173" s="58">
        <v>11479</v>
      </c>
      <c r="N173" s="58">
        <v>3173</v>
      </c>
      <c r="O173" s="58">
        <v>0</v>
      </c>
      <c r="P173" s="58">
        <v>3384</v>
      </c>
      <c r="Q173" s="58">
        <v>0</v>
      </c>
      <c r="R173" s="58">
        <v>0</v>
      </c>
      <c r="S173" s="43">
        <f t="shared" si="6"/>
        <v>3</v>
      </c>
      <c r="T173" s="43">
        <f t="shared" si="6"/>
        <v>3</v>
      </c>
      <c r="U173" s="44">
        <v>1</v>
      </c>
      <c r="V173" s="31">
        <v>1</v>
      </c>
      <c r="W173" s="44">
        <v>2</v>
      </c>
      <c r="X173" s="31">
        <v>2</v>
      </c>
      <c r="Y173" s="31">
        <v>0</v>
      </c>
      <c r="Z173" s="31">
        <v>0</v>
      </c>
      <c r="AA173" s="31">
        <v>0</v>
      </c>
      <c r="AB173" s="31">
        <v>0</v>
      </c>
      <c r="AC173" s="31">
        <v>0</v>
      </c>
      <c r="AD173" s="31">
        <v>3</v>
      </c>
      <c r="AE173" s="31">
        <v>0</v>
      </c>
      <c r="AF173" s="50">
        <v>731893</v>
      </c>
      <c r="AG173" s="59">
        <v>543461</v>
      </c>
      <c r="AH173" s="59">
        <v>24320</v>
      </c>
      <c r="AI173" s="59">
        <v>164112</v>
      </c>
      <c r="AJ173" s="59">
        <v>22106</v>
      </c>
      <c r="AK173" s="59">
        <v>11434</v>
      </c>
    </row>
    <row r="174" spans="1:37" ht="16.5" customHeight="1">
      <c r="A174" s="42">
        <v>166</v>
      </c>
      <c r="B174" s="44" t="s">
        <v>43</v>
      </c>
      <c r="C174" s="30" t="s">
        <v>145</v>
      </c>
      <c r="D174" s="44" t="s">
        <v>191</v>
      </c>
      <c r="E174" s="30" t="s">
        <v>719</v>
      </c>
      <c r="F174" s="57" t="s">
        <v>720</v>
      </c>
      <c r="G174" s="44" t="s">
        <v>721</v>
      </c>
      <c r="H174" s="44" t="s">
        <v>722</v>
      </c>
      <c r="I174" s="47">
        <v>2017</v>
      </c>
      <c r="J174" s="31">
        <v>5360</v>
      </c>
      <c r="K174" s="31">
        <v>1103.78</v>
      </c>
      <c r="L174" s="31">
        <v>150</v>
      </c>
      <c r="M174" s="58">
        <v>42916</v>
      </c>
      <c r="N174" s="58">
        <v>1709</v>
      </c>
      <c r="O174" s="58">
        <v>97</v>
      </c>
      <c r="P174" s="58">
        <v>5797</v>
      </c>
      <c r="Q174" s="58">
        <v>177</v>
      </c>
      <c r="R174" s="58">
        <v>34</v>
      </c>
      <c r="S174" s="43">
        <f t="shared" si="6"/>
        <v>7</v>
      </c>
      <c r="T174" s="43">
        <f t="shared" si="6"/>
        <v>7</v>
      </c>
      <c r="U174" s="44">
        <v>0</v>
      </c>
      <c r="V174" s="31">
        <v>0</v>
      </c>
      <c r="W174" s="44">
        <v>7</v>
      </c>
      <c r="X174" s="31">
        <v>7</v>
      </c>
      <c r="Y174" s="31">
        <v>0</v>
      </c>
      <c r="Z174" s="31">
        <v>0</v>
      </c>
      <c r="AA174" s="31">
        <v>0</v>
      </c>
      <c r="AB174" s="31">
        <v>0</v>
      </c>
      <c r="AC174" s="31">
        <v>0</v>
      </c>
      <c r="AD174" s="31">
        <v>7</v>
      </c>
      <c r="AE174" s="31">
        <v>0</v>
      </c>
      <c r="AF174" s="50">
        <v>460910</v>
      </c>
      <c r="AG174" s="59">
        <v>327478</v>
      </c>
      <c r="AH174" s="59">
        <v>59000</v>
      </c>
      <c r="AI174" s="59">
        <v>74432</v>
      </c>
      <c r="AJ174" s="59">
        <v>49569</v>
      </c>
      <c r="AK174" s="59">
        <v>61415</v>
      </c>
    </row>
    <row r="175" spans="1:37" ht="16.5" customHeight="1">
      <c r="A175" s="42">
        <v>167</v>
      </c>
      <c r="B175" s="44" t="s">
        <v>43</v>
      </c>
      <c r="C175" s="30" t="s">
        <v>145</v>
      </c>
      <c r="D175" s="44" t="s">
        <v>191</v>
      </c>
      <c r="E175" s="30" t="s">
        <v>723</v>
      </c>
      <c r="F175" s="57" t="s">
        <v>724</v>
      </c>
      <c r="G175" s="44" t="s">
        <v>725</v>
      </c>
      <c r="H175" s="44" t="s">
        <v>726</v>
      </c>
      <c r="I175" s="47">
        <v>2009</v>
      </c>
      <c r="J175" s="31">
        <v>891</v>
      </c>
      <c r="K175" s="31">
        <v>323</v>
      </c>
      <c r="L175" s="31">
        <v>86</v>
      </c>
      <c r="M175" s="58">
        <v>37210</v>
      </c>
      <c r="N175" s="58">
        <v>445</v>
      </c>
      <c r="O175" s="58">
        <v>44</v>
      </c>
      <c r="P175" s="58">
        <v>3832</v>
      </c>
      <c r="Q175" s="58">
        <v>88</v>
      </c>
      <c r="R175" s="58">
        <v>33</v>
      </c>
      <c r="S175" s="43">
        <f t="shared" si="6"/>
        <v>3</v>
      </c>
      <c r="T175" s="43">
        <f t="shared" si="6"/>
        <v>3</v>
      </c>
      <c r="U175" s="44">
        <v>0</v>
      </c>
      <c r="V175" s="31">
        <v>0</v>
      </c>
      <c r="W175" s="44">
        <v>3</v>
      </c>
      <c r="X175" s="31">
        <v>3</v>
      </c>
      <c r="Y175" s="31">
        <v>0</v>
      </c>
      <c r="Z175" s="31">
        <v>0</v>
      </c>
      <c r="AA175" s="31">
        <v>0</v>
      </c>
      <c r="AB175" s="31">
        <v>0</v>
      </c>
      <c r="AC175" s="31">
        <v>0</v>
      </c>
      <c r="AD175" s="31">
        <v>6</v>
      </c>
      <c r="AE175" s="31">
        <v>1</v>
      </c>
      <c r="AF175" s="50">
        <v>245013</v>
      </c>
      <c r="AG175" s="59">
        <v>148554</v>
      </c>
      <c r="AH175" s="59">
        <v>32040</v>
      </c>
      <c r="AI175" s="59">
        <v>64419</v>
      </c>
      <c r="AJ175" s="59">
        <v>21406</v>
      </c>
      <c r="AK175" s="59">
        <v>13947</v>
      </c>
    </row>
    <row r="176" spans="1:37" ht="16.5" customHeight="1">
      <c r="A176" s="42">
        <v>168</v>
      </c>
      <c r="B176" s="44" t="s">
        <v>43</v>
      </c>
      <c r="C176" s="30" t="s">
        <v>727</v>
      </c>
      <c r="D176" s="44" t="s">
        <v>191</v>
      </c>
      <c r="E176" s="30" t="s">
        <v>728</v>
      </c>
      <c r="F176" s="57" t="s">
        <v>729</v>
      </c>
      <c r="G176" s="44" t="s">
        <v>730</v>
      </c>
      <c r="H176" s="44" t="s">
        <v>731</v>
      </c>
      <c r="I176" s="47">
        <v>2015</v>
      </c>
      <c r="J176" s="31">
        <v>1572.9</v>
      </c>
      <c r="K176" s="31">
        <v>2550.25</v>
      </c>
      <c r="L176" s="31">
        <v>401</v>
      </c>
      <c r="M176" s="58">
        <v>67554</v>
      </c>
      <c r="N176" s="58">
        <v>2453</v>
      </c>
      <c r="O176" s="58">
        <v>65</v>
      </c>
      <c r="P176" s="58">
        <v>5444</v>
      </c>
      <c r="Q176" s="58">
        <v>136</v>
      </c>
      <c r="R176" s="58">
        <v>6</v>
      </c>
      <c r="S176" s="43">
        <f t="shared" si="6"/>
        <v>16</v>
      </c>
      <c r="T176" s="43">
        <f t="shared" si="6"/>
        <v>16</v>
      </c>
      <c r="U176" s="44">
        <v>4</v>
      </c>
      <c r="V176" s="31">
        <v>6</v>
      </c>
      <c r="W176" s="44">
        <v>11</v>
      </c>
      <c r="X176" s="31">
        <v>9</v>
      </c>
      <c r="Y176" s="31">
        <v>1</v>
      </c>
      <c r="Z176" s="31">
        <v>1</v>
      </c>
      <c r="AA176" s="31">
        <v>0</v>
      </c>
      <c r="AB176" s="31">
        <v>0</v>
      </c>
      <c r="AC176" s="31">
        <v>1</v>
      </c>
      <c r="AD176" s="31">
        <v>18</v>
      </c>
      <c r="AE176" s="31">
        <v>2</v>
      </c>
      <c r="AF176" s="50">
        <v>1196138</v>
      </c>
      <c r="AG176" s="59">
        <v>898652</v>
      </c>
      <c r="AH176" s="59">
        <v>71880</v>
      </c>
      <c r="AI176" s="59">
        <v>225606</v>
      </c>
      <c r="AJ176" s="59">
        <v>101876</v>
      </c>
      <c r="AK176" s="59">
        <v>86330</v>
      </c>
    </row>
    <row r="177" spans="1:37" ht="16.5" customHeight="1">
      <c r="A177" s="42">
        <v>169</v>
      </c>
      <c r="B177" s="44" t="s">
        <v>43</v>
      </c>
      <c r="C177" s="30" t="s">
        <v>727</v>
      </c>
      <c r="D177" s="44" t="s">
        <v>191</v>
      </c>
      <c r="E177" s="30" t="s">
        <v>732</v>
      </c>
      <c r="F177" s="57" t="s">
        <v>733</v>
      </c>
      <c r="G177" s="44" t="s">
        <v>734</v>
      </c>
      <c r="H177" s="44" t="s">
        <v>735</v>
      </c>
      <c r="I177" s="47">
        <v>2015</v>
      </c>
      <c r="J177" s="31">
        <v>325.23</v>
      </c>
      <c r="K177" s="31">
        <v>565.61</v>
      </c>
      <c r="L177" s="31">
        <v>70</v>
      </c>
      <c r="M177" s="58">
        <v>34367</v>
      </c>
      <c r="N177" s="58">
        <v>0</v>
      </c>
      <c r="O177" s="58">
        <v>94</v>
      </c>
      <c r="P177" s="58">
        <v>1312</v>
      </c>
      <c r="Q177" s="58">
        <v>0</v>
      </c>
      <c r="R177" s="58">
        <v>47</v>
      </c>
      <c r="S177" s="43">
        <f t="shared" si="6"/>
        <v>1</v>
      </c>
      <c r="T177" s="43">
        <f t="shared" si="6"/>
        <v>1</v>
      </c>
      <c r="U177" s="44">
        <v>0</v>
      </c>
      <c r="V177" s="31">
        <v>0</v>
      </c>
      <c r="W177" s="44">
        <v>1</v>
      </c>
      <c r="X177" s="31">
        <v>1</v>
      </c>
      <c r="Y177" s="31">
        <v>0</v>
      </c>
      <c r="Z177" s="31">
        <v>0</v>
      </c>
      <c r="AA177" s="31">
        <v>0</v>
      </c>
      <c r="AB177" s="31">
        <v>0</v>
      </c>
      <c r="AC177" s="31">
        <v>0</v>
      </c>
      <c r="AD177" s="31">
        <v>2</v>
      </c>
      <c r="AE177" s="31">
        <v>1</v>
      </c>
      <c r="AF177" s="50">
        <v>235669</v>
      </c>
      <c r="AG177" s="59">
        <v>139107</v>
      </c>
      <c r="AH177" s="59">
        <v>25812</v>
      </c>
      <c r="AI177" s="59">
        <v>70750</v>
      </c>
      <c r="AJ177" s="59">
        <v>22071</v>
      </c>
      <c r="AK177" s="59">
        <v>19695</v>
      </c>
    </row>
    <row r="178" spans="1:37" ht="16.5" customHeight="1">
      <c r="A178" s="42">
        <v>170</v>
      </c>
      <c r="B178" s="44" t="s">
        <v>43</v>
      </c>
      <c r="C178" s="30" t="s">
        <v>727</v>
      </c>
      <c r="D178" s="44" t="s">
        <v>191</v>
      </c>
      <c r="E178" s="30" t="s">
        <v>736</v>
      </c>
      <c r="F178" s="57" t="s">
        <v>737</v>
      </c>
      <c r="G178" s="44" t="s">
        <v>738</v>
      </c>
      <c r="H178" s="44" t="s">
        <v>739</v>
      </c>
      <c r="I178" s="47">
        <v>2015</v>
      </c>
      <c r="J178" s="31">
        <v>1323.7</v>
      </c>
      <c r="K178" s="31">
        <v>2040.31</v>
      </c>
      <c r="L178" s="31">
        <v>481</v>
      </c>
      <c r="M178" s="58">
        <v>56695</v>
      </c>
      <c r="N178" s="58">
        <v>2404</v>
      </c>
      <c r="O178" s="58">
        <v>123</v>
      </c>
      <c r="P178" s="58">
        <v>6809</v>
      </c>
      <c r="Q178" s="58">
        <v>211</v>
      </c>
      <c r="R178" s="58">
        <v>7</v>
      </c>
      <c r="S178" s="43">
        <f t="shared" si="6"/>
        <v>12</v>
      </c>
      <c r="T178" s="43">
        <f t="shared" si="6"/>
        <v>12</v>
      </c>
      <c r="U178" s="44">
        <v>3</v>
      </c>
      <c r="V178" s="31">
        <v>3</v>
      </c>
      <c r="W178" s="44">
        <v>8</v>
      </c>
      <c r="X178" s="31">
        <v>8</v>
      </c>
      <c r="Y178" s="31">
        <v>1</v>
      </c>
      <c r="Z178" s="31">
        <v>1</v>
      </c>
      <c r="AA178" s="31">
        <v>0</v>
      </c>
      <c r="AB178" s="31">
        <v>0</v>
      </c>
      <c r="AC178" s="31">
        <v>1</v>
      </c>
      <c r="AD178" s="31">
        <v>9</v>
      </c>
      <c r="AE178" s="31">
        <v>8</v>
      </c>
      <c r="AF178" s="50">
        <v>1228198</v>
      </c>
      <c r="AG178" s="59">
        <v>925326</v>
      </c>
      <c r="AH178" s="59">
        <v>76557</v>
      </c>
      <c r="AI178" s="59">
        <v>226315</v>
      </c>
      <c r="AJ178" s="59">
        <v>103892</v>
      </c>
      <c r="AK178" s="59">
        <v>114315</v>
      </c>
    </row>
    <row r="179" spans="1:37" ht="16.5" customHeight="1">
      <c r="A179" s="42">
        <v>171</v>
      </c>
      <c r="B179" s="44" t="s">
        <v>43</v>
      </c>
      <c r="C179" s="30" t="s">
        <v>727</v>
      </c>
      <c r="D179" s="44" t="s">
        <v>191</v>
      </c>
      <c r="E179" s="30" t="s">
        <v>740</v>
      </c>
      <c r="F179" s="57" t="s">
        <v>741</v>
      </c>
      <c r="G179" s="44" t="s">
        <v>742</v>
      </c>
      <c r="H179" s="44" t="s">
        <v>743</v>
      </c>
      <c r="I179" s="47">
        <v>2008</v>
      </c>
      <c r="J179" s="31">
        <v>1142</v>
      </c>
      <c r="K179" s="31">
        <v>2110</v>
      </c>
      <c r="L179" s="31">
        <v>379</v>
      </c>
      <c r="M179" s="58">
        <v>71415</v>
      </c>
      <c r="N179" s="58">
        <v>4518</v>
      </c>
      <c r="O179" s="58">
        <v>196</v>
      </c>
      <c r="P179" s="58">
        <v>5100</v>
      </c>
      <c r="Q179" s="58">
        <v>181</v>
      </c>
      <c r="R179" s="58">
        <v>24</v>
      </c>
      <c r="S179" s="43">
        <f t="shared" si="6"/>
        <v>9</v>
      </c>
      <c r="T179" s="43">
        <f t="shared" si="6"/>
        <v>12</v>
      </c>
      <c r="U179" s="44">
        <v>1</v>
      </c>
      <c r="V179" s="31">
        <v>3</v>
      </c>
      <c r="W179" s="44">
        <v>8</v>
      </c>
      <c r="X179" s="31">
        <v>8</v>
      </c>
      <c r="Y179" s="31">
        <v>0</v>
      </c>
      <c r="Z179" s="31">
        <v>1</v>
      </c>
      <c r="AA179" s="31">
        <v>0</v>
      </c>
      <c r="AB179" s="31">
        <v>0</v>
      </c>
      <c r="AC179" s="31">
        <v>0</v>
      </c>
      <c r="AD179" s="31">
        <v>15</v>
      </c>
      <c r="AE179" s="31">
        <v>1</v>
      </c>
      <c r="AF179" s="50">
        <v>1196085</v>
      </c>
      <c r="AG179" s="59">
        <v>871605</v>
      </c>
      <c r="AH179" s="59">
        <v>75631</v>
      </c>
      <c r="AI179" s="59">
        <v>248849</v>
      </c>
      <c r="AJ179" s="59">
        <v>67861</v>
      </c>
      <c r="AK179" s="59">
        <v>75008</v>
      </c>
    </row>
    <row r="180" spans="1:37" ht="16.5" customHeight="1">
      <c r="A180" s="42">
        <v>172</v>
      </c>
      <c r="B180" s="44" t="s">
        <v>43</v>
      </c>
      <c r="C180" s="30" t="s">
        <v>727</v>
      </c>
      <c r="D180" s="44" t="s">
        <v>191</v>
      </c>
      <c r="E180" s="30" t="s">
        <v>744</v>
      </c>
      <c r="F180" s="57" t="s">
        <v>745</v>
      </c>
      <c r="G180" s="44" t="s">
        <v>746</v>
      </c>
      <c r="H180" s="44" t="s">
        <v>747</v>
      </c>
      <c r="I180" s="47">
        <v>2018</v>
      </c>
      <c r="J180" s="31">
        <v>1200</v>
      </c>
      <c r="K180" s="31">
        <v>1985</v>
      </c>
      <c r="L180" s="31">
        <v>160</v>
      </c>
      <c r="M180" s="58">
        <v>39882</v>
      </c>
      <c r="N180" s="58">
        <v>368</v>
      </c>
      <c r="O180" s="58">
        <v>46</v>
      </c>
      <c r="P180" s="58">
        <v>9216</v>
      </c>
      <c r="Q180" s="58">
        <v>149</v>
      </c>
      <c r="R180" s="58">
        <v>7</v>
      </c>
      <c r="S180" s="43">
        <f t="shared" si="6"/>
        <v>12</v>
      </c>
      <c r="T180" s="43">
        <f t="shared" si="6"/>
        <v>12</v>
      </c>
      <c r="U180" s="44">
        <v>2</v>
      </c>
      <c r="V180" s="31">
        <v>2</v>
      </c>
      <c r="W180" s="44">
        <v>8</v>
      </c>
      <c r="X180" s="31">
        <v>8</v>
      </c>
      <c r="Y180" s="31">
        <v>1</v>
      </c>
      <c r="Z180" s="31">
        <v>1</v>
      </c>
      <c r="AA180" s="31">
        <v>1</v>
      </c>
      <c r="AB180" s="31">
        <v>1</v>
      </c>
      <c r="AC180" s="31">
        <v>1</v>
      </c>
      <c r="AD180" s="31">
        <v>17</v>
      </c>
      <c r="AE180" s="31">
        <v>1</v>
      </c>
      <c r="AF180" s="50">
        <v>1233427</v>
      </c>
      <c r="AG180" s="59">
        <v>810132</v>
      </c>
      <c r="AH180" s="59">
        <v>101100</v>
      </c>
      <c r="AI180" s="59">
        <v>322195</v>
      </c>
      <c r="AJ180" s="59">
        <v>73891</v>
      </c>
      <c r="AK180" s="59">
        <v>52643</v>
      </c>
    </row>
    <row r="181" spans="1:37" ht="16.5" customHeight="1">
      <c r="A181" s="42">
        <v>173</v>
      </c>
      <c r="B181" s="44" t="s">
        <v>43</v>
      </c>
      <c r="C181" s="30" t="s">
        <v>727</v>
      </c>
      <c r="D181" s="44" t="s">
        <v>191</v>
      </c>
      <c r="E181" s="30" t="s">
        <v>748</v>
      </c>
      <c r="F181" s="57" t="s">
        <v>749</v>
      </c>
      <c r="G181" s="44" t="s">
        <v>750</v>
      </c>
      <c r="H181" s="44" t="s">
        <v>751</v>
      </c>
      <c r="I181" s="47">
        <v>2019</v>
      </c>
      <c r="J181" s="31">
        <v>1363.35</v>
      </c>
      <c r="K181" s="31">
        <v>1075.79</v>
      </c>
      <c r="L181" s="31">
        <v>160</v>
      </c>
      <c r="M181" s="58">
        <v>21326</v>
      </c>
      <c r="N181" s="58">
        <v>228</v>
      </c>
      <c r="O181" s="58">
        <v>79</v>
      </c>
      <c r="P181" s="58">
        <v>12591</v>
      </c>
      <c r="Q181" s="58">
        <v>228</v>
      </c>
      <c r="R181" s="58">
        <v>38</v>
      </c>
      <c r="S181" s="43">
        <f t="shared" si="6"/>
        <v>7</v>
      </c>
      <c r="T181" s="43">
        <f t="shared" si="6"/>
        <v>7</v>
      </c>
      <c r="U181" s="44">
        <v>1</v>
      </c>
      <c r="V181" s="31">
        <v>1</v>
      </c>
      <c r="W181" s="44">
        <v>5</v>
      </c>
      <c r="X181" s="31">
        <v>5</v>
      </c>
      <c r="Y181" s="31">
        <v>0</v>
      </c>
      <c r="Z181" s="31">
        <v>0</v>
      </c>
      <c r="AA181" s="31">
        <v>1</v>
      </c>
      <c r="AB181" s="31">
        <v>1</v>
      </c>
      <c r="AC181" s="31">
        <v>1</v>
      </c>
      <c r="AD181" s="31">
        <v>11</v>
      </c>
      <c r="AE181" s="31">
        <v>1</v>
      </c>
      <c r="AF181" s="50">
        <v>952196</v>
      </c>
      <c r="AG181" s="59">
        <v>618051</v>
      </c>
      <c r="AH181" s="59">
        <v>102760</v>
      </c>
      <c r="AI181" s="59">
        <v>231385</v>
      </c>
      <c r="AJ181" s="59">
        <v>6929</v>
      </c>
      <c r="AK181" s="59">
        <v>39729</v>
      </c>
    </row>
    <row r="182" spans="1:37" ht="16.5" customHeight="1">
      <c r="A182" s="42">
        <v>174</v>
      </c>
      <c r="B182" s="60" t="s">
        <v>43</v>
      </c>
      <c r="C182" s="30" t="s">
        <v>727</v>
      </c>
      <c r="D182" s="60" t="s">
        <v>191</v>
      </c>
      <c r="E182" s="30" t="s">
        <v>752</v>
      </c>
      <c r="F182" s="57" t="s">
        <v>753</v>
      </c>
      <c r="G182" s="60" t="s">
        <v>754</v>
      </c>
      <c r="H182" s="60" t="s">
        <v>755</v>
      </c>
      <c r="I182" s="61">
        <v>2001</v>
      </c>
      <c r="J182" s="31">
        <v>8013</v>
      </c>
      <c r="K182" s="31">
        <v>5060</v>
      </c>
      <c r="L182" s="31">
        <v>731</v>
      </c>
      <c r="M182" s="62">
        <v>229837</v>
      </c>
      <c r="N182" s="62">
        <v>15876</v>
      </c>
      <c r="O182" s="62">
        <v>382</v>
      </c>
      <c r="P182" s="62">
        <v>15713</v>
      </c>
      <c r="Q182" s="62">
        <v>1034</v>
      </c>
      <c r="R182" s="62">
        <v>58</v>
      </c>
      <c r="S182" s="43">
        <f t="shared" si="6"/>
        <v>28</v>
      </c>
      <c r="T182" s="43">
        <f t="shared" si="6"/>
        <v>28</v>
      </c>
      <c r="U182" s="60">
        <v>4</v>
      </c>
      <c r="V182" s="31">
        <v>4</v>
      </c>
      <c r="W182" s="60">
        <v>17</v>
      </c>
      <c r="X182" s="31">
        <v>17</v>
      </c>
      <c r="Y182" s="31">
        <v>2</v>
      </c>
      <c r="Z182" s="31">
        <v>2</v>
      </c>
      <c r="AA182" s="31">
        <v>5</v>
      </c>
      <c r="AB182" s="31">
        <v>5</v>
      </c>
      <c r="AC182" s="31">
        <v>0</v>
      </c>
      <c r="AD182" s="31">
        <v>21</v>
      </c>
      <c r="AE182" s="31">
        <v>3</v>
      </c>
      <c r="AF182" s="50">
        <v>2729860</v>
      </c>
      <c r="AG182" s="59">
        <v>1801658</v>
      </c>
      <c r="AH182" s="59">
        <v>147466</v>
      </c>
      <c r="AI182" s="59">
        <v>780736</v>
      </c>
      <c r="AJ182" s="59">
        <v>130386</v>
      </c>
      <c r="AK182" s="59">
        <v>129147</v>
      </c>
    </row>
    <row r="183" spans="1:37" ht="16.5" customHeight="1">
      <c r="A183" s="42">
        <v>175</v>
      </c>
      <c r="B183" s="44" t="s">
        <v>43</v>
      </c>
      <c r="C183" s="30" t="s">
        <v>727</v>
      </c>
      <c r="D183" s="44" t="s">
        <v>191</v>
      </c>
      <c r="E183" s="30" t="s">
        <v>756</v>
      </c>
      <c r="F183" s="57" t="s">
        <v>757</v>
      </c>
      <c r="G183" s="44" t="s">
        <v>758</v>
      </c>
      <c r="H183" s="44" t="s">
        <v>759</v>
      </c>
      <c r="I183" s="47">
        <v>2009</v>
      </c>
      <c r="J183" s="31">
        <v>877.8</v>
      </c>
      <c r="K183" s="31">
        <v>1000</v>
      </c>
      <c r="L183" s="31">
        <v>229</v>
      </c>
      <c r="M183" s="58">
        <v>61427</v>
      </c>
      <c r="N183" s="58">
        <v>3057</v>
      </c>
      <c r="O183" s="58">
        <v>213</v>
      </c>
      <c r="P183" s="58">
        <v>4583</v>
      </c>
      <c r="Q183" s="58">
        <v>107</v>
      </c>
      <c r="R183" s="58">
        <v>4</v>
      </c>
      <c r="S183" s="43">
        <f t="shared" si="6"/>
        <v>8</v>
      </c>
      <c r="T183" s="43">
        <f t="shared" si="6"/>
        <v>8</v>
      </c>
      <c r="U183" s="44">
        <v>2</v>
      </c>
      <c r="V183" s="31">
        <v>2</v>
      </c>
      <c r="W183" s="44">
        <v>6</v>
      </c>
      <c r="X183" s="31">
        <v>6</v>
      </c>
      <c r="Y183" s="31">
        <v>0</v>
      </c>
      <c r="Z183" s="31">
        <v>0</v>
      </c>
      <c r="AA183" s="31">
        <v>0</v>
      </c>
      <c r="AB183" s="31">
        <v>0</v>
      </c>
      <c r="AC183" s="31">
        <v>2</v>
      </c>
      <c r="AD183" s="31">
        <v>7</v>
      </c>
      <c r="AE183" s="31">
        <v>3</v>
      </c>
      <c r="AF183" s="50">
        <v>808467</v>
      </c>
      <c r="AG183" s="59">
        <v>552215</v>
      </c>
      <c r="AH183" s="59">
        <v>46000</v>
      </c>
      <c r="AI183" s="59">
        <v>210252</v>
      </c>
      <c r="AJ183" s="59">
        <v>68512</v>
      </c>
      <c r="AK183" s="59">
        <v>31795</v>
      </c>
    </row>
    <row r="184" spans="1:37" ht="16.5" customHeight="1">
      <c r="A184" s="42">
        <v>176</v>
      </c>
      <c r="B184" s="44" t="s">
        <v>43</v>
      </c>
      <c r="C184" s="30" t="s">
        <v>154</v>
      </c>
      <c r="D184" s="44" t="s">
        <v>191</v>
      </c>
      <c r="E184" s="30" t="s">
        <v>760</v>
      </c>
      <c r="F184" s="57" t="s">
        <v>761</v>
      </c>
      <c r="G184" s="44" t="s">
        <v>762</v>
      </c>
      <c r="H184" s="44" t="s">
        <v>763</v>
      </c>
      <c r="I184" s="47">
        <v>2014</v>
      </c>
      <c r="J184" s="31">
        <v>371.7</v>
      </c>
      <c r="K184" s="31">
        <v>467.95</v>
      </c>
      <c r="L184" s="31">
        <v>100</v>
      </c>
      <c r="M184" s="58">
        <v>24474</v>
      </c>
      <c r="N184" s="58">
        <v>1034</v>
      </c>
      <c r="O184" s="58">
        <v>12</v>
      </c>
      <c r="P184" s="58">
        <v>2254</v>
      </c>
      <c r="Q184" s="58">
        <v>1</v>
      </c>
      <c r="R184" s="58">
        <v>3</v>
      </c>
      <c r="S184" s="43">
        <f t="shared" si="6"/>
        <v>3</v>
      </c>
      <c r="T184" s="43">
        <f t="shared" si="6"/>
        <v>3</v>
      </c>
      <c r="U184" s="44">
        <v>0</v>
      </c>
      <c r="V184" s="31">
        <v>0</v>
      </c>
      <c r="W184" s="44">
        <v>3</v>
      </c>
      <c r="X184" s="31">
        <v>3</v>
      </c>
      <c r="Y184" s="31">
        <v>0</v>
      </c>
      <c r="Z184" s="31">
        <v>0</v>
      </c>
      <c r="AA184" s="31">
        <v>0</v>
      </c>
      <c r="AB184" s="31">
        <v>0</v>
      </c>
      <c r="AC184" s="31">
        <v>0</v>
      </c>
      <c r="AD184" s="31">
        <v>2</v>
      </c>
      <c r="AE184" s="31">
        <v>1</v>
      </c>
      <c r="AF184" s="50">
        <v>202220</v>
      </c>
      <c r="AG184" s="59">
        <v>76674</v>
      </c>
      <c r="AH184" s="59">
        <v>52942</v>
      </c>
      <c r="AI184" s="59">
        <v>72604</v>
      </c>
      <c r="AJ184" s="59">
        <v>7615</v>
      </c>
      <c r="AK184" s="59">
        <v>6280</v>
      </c>
    </row>
    <row r="185" spans="1:37" ht="16.5" customHeight="1">
      <c r="A185" s="42">
        <v>177</v>
      </c>
      <c r="B185" s="44" t="s">
        <v>43</v>
      </c>
      <c r="C185" s="30" t="s">
        <v>154</v>
      </c>
      <c r="D185" s="44" t="s">
        <v>191</v>
      </c>
      <c r="E185" s="30" t="s">
        <v>764</v>
      </c>
      <c r="F185" s="57" t="s">
        <v>765</v>
      </c>
      <c r="G185" s="44" t="s">
        <v>766</v>
      </c>
      <c r="H185" s="44" t="s">
        <v>767</v>
      </c>
      <c r="I185" s="47">
        <v>2018</v>
      </c>
      <c r="J185" s="31">
        <v>1243.8</v>
      </c>
      <c r="K185" s="31">
        <v>511</v>
      </c>
      <c r="L185" s="31">
        <v>80</v>
      </c>
      <c r="M185" s="58">
        <v>14166</v>
      </c>
      <c r="N185" s="58">
        <v>0</v>
      </c>
      <c r="O185" s="58">
        <v>20</v>
      </c>
      <c r="P185" s="58">
        <v>3502</v>
      </c>
      <c r="Q185" s="58">
        <v>0</v>
      </c>
      <c r="R185" s="58">
        <v>0</v>
      </c>
      <c r="S185" s="43">
        <f t="shared" si="6"/>
        <v>3</v>
      </c>
      <c r="T185" s="43">
        <f t="shared" si="6"/>
        <v>3</v>
      </c>
      <c r="U185" s="44">
        <v>0</v>
      </c>
      <c r="V185" s="31">
        <v>0</v>
      </c>
      <c r="W185" s="44">
        <v>3</v>
      </c>
      <c r="X185" s="31">
        <v>3</v>
      </c>
      <c r="Y185" s="31">
        <v>0</v>
      </c>
      <c r="Z185" s="31">
        <v>0</v>
      </c>
      <c r="AA185" s="31">
        <v>0</v>
      </c>
      <c r="AB185" s="31">
        <v>0</v>
      </c>
      <c r="AC185" s="31">
        <v>0</v>
      </c>
      <c r="AD185" s="31">
        <v>3</v>
      </c>
      <c r="AE185" s="31">
        <v>0</v>
      </c>
      <c r="AF185" s="50">
        <v>355246</v>
      </c>
      <c r="AG185" s="59">
        <v>131148</v>
      </c>
      <c r="AH185" s="59">
        <v>36000</v>
      </c>
      <c r="AI185" s="59">
        <v>188098</v>
      </c>
      <c r="AJ185" s="59">
        <v>13011</v>
      </c>
      <c r="AK185" s="59">
        <v>10146</v>
      </c>
    </row>
    <row r="186" spans="1:37" ht="16.5" customHeight="1">
      <c r="A186" s="42">
        <v>178</v>
      </c>
      <c r="B186" s="44" t="s">
        <v>43</v>
      </c>
      <c r="C186" s="30" t="s">
        <v>154</v>
      </c>
      <c r="D186" s="44" t="s">
        <v>191</v>
      </c>
      <c r="E186" s="30" t="s">
        <v>768</v>
      </c>
      <c r="F186" s="57" t="s">
        <v>769</v>
      </c>
      <c r="G186" s="44" t="s">
        <v>770</v>
      </c>
      <c r="H186" s="44" t="s">
        <v>767</v>
      </c>
      <c r="I186" s="47">
        <v>2014</v>
      </c>
      <c r="J186" s="31">
        <v>1238.5</v>
      </c>
      <c r="K186" s="31">
        <v>734.35</v>
      </c>
      <c r="L186" s="31">
        <v>150</v>
      </c>
      <c r="M186" s="58">
        <v>30451</v>
      </c>
      <c r="N186" s="58">
        <v>0</v>
      </c>
      <c r="O186" s="58">
        <v>12</v>
      </c>
      <c r="P186" s="58">
        <v>5440</v>
      </c>
      <c r="Q186" s="58">
        <v>0</v>
      </c>
      <c r="R186" s="58">
        <v>4</v>
      </c>
      <c r="S186" s="43">
        <f t="shared" si="6"/>
        <v>4</v>
      </c>
      <c r="T186" s="43">
        <f t="shared" si="6"/>
        <v>3</v>
      </c>
      <c r="U186" s="44">
        <v>0</v>
      </c>
      <c r="V186" s="31">
        <v>0</v>
      </c>
      <c r="W186" s="44">
        <v>4</v>
      </c>
      <c r="X186" s="31">
        <v>3</v>
      </c>
      <c r="Y186" s="31">
        <v>0</v>
      </c>
      <c r="Z186" s="31">
        <v>0</v>
      </c>
      <c r="AA186" s="31">
        <v>0</v>
      </c>
      <c r="AB186" s="31">
        <v>0</v>
      </c>
      <c r="AC186" s="31">
        <v>0</v>
      </c>
      <c r="AD186" s="31">
        <v>6</v>
      </c>
      <c r="AE186" s="31">
        <v>0</v>
      </c>
      <c r="AF186" s="50">
        <v>305586</v>
      </c>
      <c r="AG186" s="59">
        <v>96175</v>
      </c>
      <c r="AH186" s="59">
        <v>67490</v>
      </c>
      <c r="AI186" s="59">
        <v>141921</v>
      </c>
      <c r="AJ186" s="59">
        <v>25896</v>
      </c>
      <c r="AK186" s="59">
        <v>11774</v>
      </c>
    </row>
    <row r="187" spans="1:37" ht="16.5" customHeight="1">
      <c r="A187" s="42">
        <v>179</v>
      </c>
      <c r="B187" s="44" t="s">
        <v>43</v>
      </c>
      <c r="C187" s="30" t="s">
        <v>185</v>
      </c>
      <c r="D187" s="44" t="s">
        <v>191</v>
      </c>
      <c r="E187" s="30" t="s">
        <v>771</v>
      </c>
      <c r="F187" s="57" t="s">
        <v>772</v>
      </c>
      <c r="G187" s="44" t="s">
        <v>773</v>
      </c>
      <c r="H187" s="44" t="s">
        <v>774</v>
      </c>
      <c r="I187" s="47">
        <v>2008</v>
      </c>
      <c r="J187" s="31">
        <v>486</v>
      </c>
      <c r="K187" s="31">
        <v>965.95</v>
      </c>
      <c r="L187" s="31">
        <v>169</v>
      </c>
      <c r="M187" s="58">
        <v>68460</v>
      </c>
      <c r="N187" s="58">
        <v>1416</v>
      </c>
      <c r="O187" s="58">
        <v>58</v>
      </c>
      <c r="P187" s="58">
        <v>4689</v>
      </c>
      <c r="Q187" s="58">
        <v>0</v>
      </c>
      <c r="R187" s="58">
        <v>8</v>
      </c>
      <c r="S187" s="43">
        <f t="shared" si="6"/>
        <v>8</v>
      </c>
      <c r="T187" s="43">
        <f t="shared" si="6"/>
        <v>8</v>
      </c>
      <c r="U187" s="44">
        <v>0</v>
      </c>
      <c r="V187" s="31">
        <v>0</v>
      </c>
      <c r="W187" s="44">
        <v>8</v>
      </c>
      <c r="X187" s="31">
        <v>8</v>
      </c>
      <c r="Y187" s="31">
        <v>0</v>
      </c>
      <c r="Z187" s="31">
        <v>0</v>
      </c>
      <c r="AA187" s="31">
        <v>0</v>
      </c>
      <c r="AB187" s="31">
        <v>0</v>
      </c>
      <c r="AC187" s="31">
        <v>1</v>
      </c>
      <c r="AD187" s="31">
        <v>8</v>
      </c>
      <c r="AE187" s="31">
        <v>4</v>
      </c>
      <c r="AF187" s="50">
        <v>652734</v>
      </c>
      <c r="AG187" s="59">
        <v>434821</v>
      </c>
      <c r="AH187" s="59">
        <v>102153</v>
      </c>
      <c r="AI187" s="59">
        <v>115760</v>
      </c>
      <c r="AJ187" s="59">
        <v>64416</v>
      </c>
      <c r="AK187" s="59">
        <v>36582</v>
      </c>
    </row>
    <row r="188" spans="1:37" ht="16.5" customHeight="1">
      <c r="A188" s="42">
        <v>180</v>
      </c>
      <c r="B188" s="44" t="s">
        <v>43</v>
      </c>
      <c r="C188" s="30" t="s">
        <v>185</v>
      </c>
      <c r="D188" s="44" t="s">
        <v>191</v>
      </c>
      <c r="E188" s="30" t="s">
        <v>775</v>
      </c>
      <c r="F188" s="57" t="s">
        <v>776</v>
      </c>
      <c r="G188" s="44" t="s">
        <v>777</v>
      </c>
      <c r="H188" s="44" t="s">
        <v>774</v>
      </c>
      <c r="I188" s="47">
        <v>2011</v>
      </c>
      <c r="J188" s="31">
        <v>578</v>
      </c>
      <c r="K188" s="31">
        <v>274</v>
      </c>
      <c r="L188" s="31">
        <v>65</v>
      </c>
      <c r="M188" s="58">
        <v>33826</v>
      </c>
      <c r="N188" s="58">
        <v>634</v>
      </c>
      <c r="O188" s="58">
        <v>20</v>
      </c>
      <c r="P188" s="58">
        <v>3637</v>
      </c>
      <c r="Q188" s="58">
        <v>158</v>
      </c>
      <c r="R188" s="58">
        <v>0</v>
      </c>
      <c r="S188" s="43">
        <f t="shared" si="6"/>
        <v>3</v>
      </c>
      <c r="T188" s="43">
        <f t="shared" si="6"/>
        <v>3</v>
      </c>
      <c r="U188" s="44">
        <v>0</v>
      </c>
      <c r="V188" s="31">
        <v>0</v>
      </c>
      <c r="W188" s="44">
        <v>3</v>
      </c>
      <c r="X188" s="31">
        <v>3</v>
      </c>
      <c r="Y188" s="31">
        <v>0</v>
      </c>
      <c r="Z188" s="31">
        <v>0</v>
      </c>
      <c r="AA188" s="31">
        <v>0</v>
      </c>
      <c r="AB188" s="31">
        <v>0</v>
      </c>
      <c r="AC188" s="31">
        <v>0</v>
      </c>
      <c r="AD188" s="31">
        <v>3</v>
      </c>
      <c r="AE188" s="31">
        <v>1</v>
      </c>
      <c r="AF188" s="50">
        <v>260758</v>
      </c>
      <c r="AG188" s="59">
        <v>168148</v>
      </c>
      <c r="AH188" s="59">
        <v>55938</v>
      </c>
      <c r="AI188" s="59">
        <v>36672</v>
      </c>
      <c r="AJ188" s="59">
        <v>28991</v>
      </c>
      <c r="AK188" s="59">
        <v>23797</v>
      </c>
    </row>
    <row r="189" spans="1:37" ht="16.5" customHeight="1">
      <c r="A189" s="42">
        <v>181</v>
      </c>
      <c r="B189" s="44" t="s">
        <v>43</v>
      </c>
      <c r="C189" s="30" t="s">
        <v>185</v>
      </c>
      <c r="D189" s="44" t="s">
        <v>191</v>
      </c>
      <c r="E189" s="30" t="s">
        <v>778</v>
      </c>
      <c r="F189" s="57" t="s">
        <v>779</v>
      </c>
      <c r="G189" s="44" t="s">
        <v>780</v>
      </c>
      <c r="H189" s="44" t="s">
        <v>781</v>
      </c>
      <c r="I189" s="47">
        <v>2012</v>
      </c>
      <c r="J189" s="31">
        <v>18711</v>
      </c>
      <c r="K189" s="31">
        <v>9499</v>
      </c>
      <c r="L189" s="31">
        <v>254</v>
      </c>
      <c r="M189" s="58">
        <v>462459</v>
      </c>
      <c r="N189" s="58">
        <v>21741</v>
      </c>
      <c r="O189" s="58">
        <v>484</v>
      </c>
      <c r="P189" s="58">
        <v>36314</v>
      </c>
      <c r="Q189" s="58">
        <v>580</v>
      </c>
      <c r="R189" s="58">
        <v>214</v>
      </c>
      <c r="S189" s="43">
        <f t="shared" si="6"/>
        <v>39</v>
      </c>
      <c r="T189" s="43">
        <f t="shared" si="6"/>
        <v>38</v>
      </c>
      <c r="U189" s="44">
        <v>6</v>
      </c>
      <c r="V189" s="31">
        <v>7</v>
      </c>
      <c r="W189" s="44">
        <v>28</v>
      </c>
      <c r="X189" s="31">
        <v>26</v>
      </c>
      <c r="Y189" s="31">
        <v>3</v>
      </c>
      <c r="Z189" s="31">
        <v>3</v>
      </c>
      <c r="AA189" s="31">
        <v>2</v>
      </c>
      <c r="AB189" s="31">
        <v>2</v>
      </c>
      <c r="AC189" s="31">
        <v>5</v>
      </c>
      <c r="AD189" s="31">
        <v>34</v>
      </c>
      <c r="AE189" s="31">
        <v>11</v>
      </c>
      <c r="AF189" s="50">
        <v>5453661</v>
      </c>
      <c r="AG189" s="59">
        <v>3900000</v>
      </c>
      <c r="AH189" s="59">
        <v>745000</v>
      </c>
      <c r="AI189" s="59">
        <v>808661</v>
      </c>
      <c r="AJ189" s="59">
        <v>206698</v>
      </c>
      <c r="AK189" s="59">
        <v>112320</v>
      </c>
    </row>
    <row r="190" spans="1:37" ht="16.5" customHeight="1">
      <c r="A190" s="42">
        <v>182</v>
      </c>
      <c r="B190" s="44" t="s">
        <v>43</v>
      </c>
      <c r="C190" s="30" t="s">
        <v>185</v>
      </c>
      <c r="D190" s="44" t="s">
        <v>191</v>
      </c>
      <c r="E190" s="30" t="s">
        <v>782</v>
      </c>
      <c r="F190" s="57" t="s">
        <v>783</v>
      </c>
      <c r="G190" s="44" t="s">
        <v>784</v>
      </c>
      <c r="H190" s="44"/>
      <c r="I190" s="47">
        <v>2020</v>
      </c>
      <c r="J190" s="31">
        <v>29682</v>
      </c>
      <c r="K190" s="31">
        <v>445</v>
      </c>
      <c r="L190" s="31">
        <v>70</v>
      </c>
      <c r="M190" s="58">
        <v>8980</v>
      </c>
      <c r="N190" s="58">
        <v>0</v>
      </c>
      <c r="O190" s="58">
        <v>6</v>
      </c>
      <c r="P190" s="58">
        <v>8980</v>
      </c>
      <c r="Q190" s="58">
        <v>0</v>
      </c>
      <c r="R190" s="58">
        <v>6</v>
      </c>
      <c r="S190" s="43">
        <f t="shared" si="6"/>
        <v>4</v>
      </c>
      <c r="T190" s="43">
        <f t="shared" si="6"/>
        <v>4</v>
      </c>
      <c r="U190" s="44">
        <v>0</v>
      </c>
      <c r="V190" s="31">
        <v>0</v>
      </c>
      <c r="W190" s="44">
        <v>4</v>
      </c>
      <c r="X190" s="31">
        <v>4</v>
      </c>
      <c r="Y190" s="31">
        <v>0</v>
      </c>
      <c r="Z190" s="31">
        <v>0</v>
      </c>
      <c r="AA190" s="31">
        <v>0</v>
      </c>
      <c r="AB190" s="31">
        <v>0</v>
      </c>
      <c r="AC190" s="31">
        <v>1</v>
      </c>
      <c r="AD190" s="31">
        <v>4</v>
      </c>
      <c r="AE190" s="31">
        <v>1</v>
      </c>
      <c r="AF190" s="50">
        <v>384444</v>
      </c>
      <c r="AG190" s="59">
        <v>227276</v>
      </c>
      <c r="AH190" s="59">
        <v>37113</v>
      </c>
      <c r="AI190" s="59">
        <v>120055</v>
      </c>
      <c r="AJ190" s="59">
        <v>0</v>
      </c>
      <c r="AK190" s="59">
        <v>8441</v>
      </c>
    </row>
    <row r="191" spans="1:37" ht="16.5" customHeight="1">
      <c r="A191" s="42">
        <v>183</v>
      </c>
      <c r="B191" s="44" t="s">
        <v>43</v>
      </c>
      <c r="C191" s="30" t="s">
        <v>185</v>
      </c>
      <c r="D191" s="44" t="s">
        <v>191</v>
      </c>
      <c r="E191" s="30" t="s">
        <v>785</v>
      </c>
      <c r="F191" s="57" t="s">
        <v>786</v>
      </c>
      <c r="G191" s="44" t="s">
        <v>787</v>
      </c>
      <c r="H191" s="44" t="s">
        <v>774</v>
      </c>
      <c r="I191" s="47">
        <v>2011</v>
      </c>
      <c r="J191" s="31">
        <v>618</v>
      </c>
      <c r="K191" s="31">
        <v>1557</v>
      </c>
      <c r="L191" s="31">
        <v>182</v>
      </c>
      <c r="M191" s="58">
        <v>80080</v>
      </c>
      <c r="N191" s="58">
        <v>1582</v>
      </c>
      <c r="O191" s="58">
        <v>62</v>
      </c>
      <c r="P191" s="58">
        <v>9891</v>
      </c>
      <c r="Q191" s="58">
        <v>174</v>
      </c>
      <c r="R191" s="58">
        <v>10</v>
      </c>
      <c r="S191" s="43">
        <f t="shared" si="6"/>
        <v>10</v>
      </c>
      <c r="T191" s="43">
        <f t="shared" si="6"/>
        <v>11</v>
      </c>
      <c r="U191" s="44">
        <v>0</v>
      </c>
      <c r="V191" s="31">
        <v>0</v>
      </c>
      <c r="W191" s="44">
        <v>10</v>
      </c>
      <c r="X191" s="31">
        <v>11</v>
      </c>
      <c r="Y191" s="31">
        <v>0</v>
      </c>
      <c r="Z191" s="31">
        <v>0</v>
      </c>
      <c r="AA191" s="31">
        <v>0</v>
      </c>
      <c r="AB191" s="31">
        <v>0</v>
      </c>
      <c r="AC191" s="31">
        <v>1</v>
      </c>
      <c r="AD191" s="31">
        <v>10</v>
      </c>
      <c r="AE191" s="31">
        <v>3</v>
      </c>
      <c r="AF191" s="50">
        <v>876509</v>
      </c>
      <c r="AG191" s="59">
        <v>592100</v>
      </c>
      <c r="AH191" s="59">
        <v>105974</v>
      </c>
      <c r="AI191" s="59">
        <v>178435</v>
      </c>
      <c r="AJ191" s="59">
        <v>83122</v>
      </c>
      <c r="AK191" s="59">
        <v>38337</v>
      </c>
    </row>
    <row r="192" spans="1:37" ht="16.5" customHeight="1">
      <c r="A192" s="42">
        <v>184</v>
      </c>
      <c r="B192" s="44" t="s">
        <v>43</v>
      </c>
      <c r="C192" s="30" t="s">
        <v>788</v>
      </c>
      <c r="D192" s="44" t="s">
        <v>191</v>
      </c>
      <c r="E192" s="30" t="s">
        <v>789</v>
      </c>
      <c r="F192" s="57" t="s">
        <v>790</v>
      </c>
      <c r="G192" s="44" t="s">
        <v>791</v>
      </c>
      <c r="H192" s="44" t="s">
        <v>792</v>
      </c>
      <c r="I192" s="47">
        <v>2018</v>
      </c>
      <c r="J192" s="31">
        <v>1089.78</v>
      </c>
      <c r="K192" s="31">
        <v>970.78</v>
      </c>
      <c r="L192" s="31">
        <v>248</v>
      </c>
      <c r="M192" s="58">
        <v>35630</v>
      </c>
      <c r="N192" s="58">
        <v>0</v>
      </c>
      <c r="O192" s="58">
        <v>48</v>
      </c>
      <c r="P192" s="58">
        <v>9122</v>
      </c>
      <c r="Q192" s="58">
        <v>0</v>
      </c>
      <c r="R192" s="58">
        <v>12</v>
      </c>
      <c r="S192" s="43">
        <f t="shared" si="6"/>
        <v>6</v>
      </c>
      <c r="T192" s="43">
        <f t="shared" si="6"/>
        <v>6</v>
      </c>
      <c r="U192" s="44">
        <v>1</v>
      </c>
      <c r="V192" s="31">
        <v>1</v>
      </c>
      <c r="W192" s="44">
        <v>4</v>
      </c>
      <c r="X192" s="31">
        <v>4</v>
      </c>
      <c r="Y192" s="31">
        <v>0</v>
      </c>
      <c r="Z192" s="31">
        <v>0</v>
      </c>
      <c r="AA192" s="31">
        <v>1</v>
      </c>
      <c r="AB192" s="31">
        <v>1</v>
      </c>
      <c r="AC192" s="31">
        <v>0</v>
      </c>
      <c r="AD192" s="31">
        <v>4</v>
      </c>
      <c r="AE192" s="31">
        <v>1</v>
      </c>
      <c r="AF192" s="50">
        <v>478926</v>
      </c>
      <c r="AG192" s="59">
        <v>263232</v>
      </c>
      <c r="AH192" s="59">
        <v>66600</v>
      </c>
      <c r="AI192" s="59">
        <v>149094</v>
      </c>
      <c r="AJ192" s="59">
        <v>66073</v>
      </c>
      <c r="AK192" s="59">
        <v>83744</v>
      </c>
    </row>
    <row r="193" spans="1:37" ht="16.5" customHeight="1">
      <c r="A193" s="42">
        <v>185</v>
      </c>
      <c r="B193" s="44" t="s">
        <v>43</v>
      </c>
      <c r="C193" s="30" t="s">
        <v>788</v>
      </c>
      <c r="D193" s="44" t="s">
        <v>191</v>
      </c>
      <c r="E193" s="30" t="s">
        <v>793</v>
      </c>
      <c r="F193" s="57" t="s">
        <v>794</v>
      </c>
      <c r="G193" s="44" t="s">
        <v>795</v>
      </c>
      <c r="H193" s="44" t="s">
        <v>796</v>
      </c>
      <c r="I193" s="47">
        <v>2005</v>
      </c>
      <c r="J193" s="31">
        <v>1167.0999999999999</v>
      </c>
      <c r="K193" s="31">
        <v>1234</v>
      </c>
      <c r="L193" s="31">
        <v>114</v>
      </c>
      <c r="M193" s="58">
        <v>113189</v>
      </c>
      <c r="N193" s="58">
        <v>0</v>
      </c>
      <c r="O193" s="58">
        <v>84</v>
      </c>
      <c r="P193" s="58">
        <v>10311</v>
      </c>
      <c r="Q193" s="58">
        <v>0</v>
      </c>
      <c r="R193" s="58">
        <v>2</v>
      </c>
      <c r="S193" s="43">
        <f t="shared" si="6"/>
        <v>10</v>
      </c>
      <c r="T193" s="43">
        <f t="shared" si="6"/>
        <v>10</v>
      </c>
      <c r="U193" s="44">
        <v>2</v>
      </c>
      <c r="V193" s="31">
        <v>2</v>
      </c>
      <c r="W193" s="44">
        <v>6</v>
      </c>
      <c r="X193" s="31">
        <v>6</v>
      </c>
      <c r="Y193" s="31">
        <v>0</v>
      </c>
      <c r="Z193" s="31">
        <v>0</v>
      </c>
      <c r="AA193" s="31">
        <v>2</v>
      </c>
      <c r="AB193" s="31">
        <v>2</v>
      </c>
      <c r="AC193" s="31">
        <v>1</v>
      </c>
      <c r="AD193" s="31">
        <v>7</v>
      </c>
      <c r="AE193" s="31">
        <v>1</v>
      </c>
      <c r="AF193" s="50">
        <v>718615</v>
      </c>
      <c r="AG193" s="59">
        <v>419225</v>
      </c>
      <c r="AH193" s="59">
        <v>85680</v>
      </c>
      <c r="AI193" s="59">
        <v>213710</v>
      </c>
      <c r="AJ193" s="59">
        <v>107293</v>
      </c>
      <c r="AK193" s="59">
        <v>71973</v>
      </c>
    </row>
    <row r="194" spans="1:37" ht="16.5" customHeight="1">
      <c r="A194" s="42">
        <v>186</v>
      </c>
      <c r="B194" s="44" t="s">
        <v>43</v>
      </c>
      <c r="C194" s="30" t="s">
        <v>788</v>
      </c>
      <c r="D194" s="44" t="s">
        <v>191</v>
      </c>
      <c r="E194" s="30" t="s">
        <v>797</v>
      </c>
      <c r="F194" s="57" t="s">
        <v>798</v>
      </c>
      <c r="G194" s="44" t="s">
        <v>799</v>
      </c>
      <c r="H194" s="44" t="s">
        <v>800</v>
      </c>
      <c r="I194" s="47">
        <v>1999</v>
      </c>
      <c r="J194" s="31">
        <v>3307.7</v>
      </c>
      <c r="K194" s="31">
        <v>5106.3599999999997</v>
      </c>
      <c r="L194" s="31">
        <v>193</v>
      </c>
      <c r="M194" s="58">
        <v>193896</v>
      </c>
      <c r="N194" s="58">
        <v>13982</v>
      </c>
      <c r="O194" s="58">
        <v>114</v>
      </c>
      <c r="P194" s="58">
        <v>16324</v>
      </c>
      <c r="Q194" s="58">
        <v>680</v>
      </c>
      <c r="R194" s="58">
        <v>35</v>
      </c>
      <c r="S194" s="43">
        <f t="shared" si="6"/>
        <v>24</v>
      </c>
      <c r="T194" s="43">
        <f t="shared" si="6"/>
        <v>24</v>
      </c>
      <c r="U194" s="44">
        <v>4</v>
      </c>
      <c r="V194" s="31">
        <v>4</v>
      </c>
      <c r="W194" s="44">
        <v>9</v>
      </c>
      <c r="X194" s="31">
        <v>9</v>
      </c>
      <c r="Y194" s="31">
        <v>1</v>
      </c>
      <c r="Z194" s="31">
        <v>1</v>
      </c>
      <c r="AA194" s="31">
        <v>10</v>
      </c>
      <c r="AB194" s="31">
        <v>10</v>
      </c>
      <c r="AC194" s="31">
        <v>1</v>
      </c>
      <c r="AD194" s="31">
        <v>10</v>
      </c>
      <c r="AE194" s="31">
        <v>3</v>
      </c>
      <c r="AF194" s="50">
        <v>1879986</v>
      </c>
      <c r="AG194" s="59">
        <v>1174239</v>
      </c>
      <c r="AH194" s="59">
        <v>178720</v>
      </c>
      <c r="AI194" s="59">
        <v>527027</v>
      </c>
      <c r="AJ194" s="59">
        <v>219137</v>
      </c>
      <c r="AK194" s="59">
        <v>89615</v>
      </c>
    </row>
    <row r="195" spans="1:37" ht="16.5" customHeight="1">
      <c r="A195" s="42">
        <v>187</v>
      </c>
      <c r="B195" s="44" t="s">
        <v>43</v>
      </c>
      <c r="C195" s="30" t="s">
        <v>788</v>
      </c>
      <c r="D195" s="44" t="s">
        <v>191</v>
      </c>
      <c r="E195" s="30" t="s">
        <v>801</v>
      </c>
      <c r="F195" s="57" t="s">
        <v>802</v>
      </c>
      <c r="G195" s="44" t="s">
        <v>803</v>
      </c>
      <c r="H195" s="44" t="s">
        <v>804</v>
      </c>
      <c r="I195" s="47">
        <v>2019</v>
      </c>
      <c r="J195" s="31">
        <v>1372.69</v>
      </c>
      <c r="K195" s="31">
        <v>1753.41</v>
      </c>
      <c r="L195" s="31">
        <v>268</v>
      </c>
      <c r="M195" s="58">
        <v>38319</v>
      </c>
      <c r="N195" s="58">
        <v>0</v>
      </c>
      <c r="O195" s="58">
        <v>89</v>
      </c>
      <c r="P195" s="58">
        <v>13608</v>
      </c>
      <c r="Q195" s="58">
        <v>0</v>
      </c>
      <c r="R195" s="58">
        <v>14</v>
      </c>
      <c r="S195" s="43">
        <f t="shared" si="6"/>
        <v>8</v>
      </c>
      <c r="T195" s="43">
        <f t="shared" si="6"/>
        <v>8</v>
      </c>
      <c r="U195" s="44">
        <v>1</v>
      </c>
      <c r="V195" s="31">
        <v>1</v>
      </c>
      <c r="W195" s="44">
        <v>6</v>
      </c>
      <c r="X195" s="31">
        <v>6</v>
      </c>
      <c r="Y195" s="31">
        <v>0</v>
      </c>
      <c r="Z195" s="31">
        <v>0</v>
      </c>
      <c r="AA195" s="31">
        <v>1</v>
      </c>
      <c r="AB195" s="31">
        <v>1</v>
      </c>
      <c r="AC195" s="31">
        <v>0</v>
      </c>
      <c r="AD195" s="31">
        <v>10</v>
      </c>
      <c r="AE195" s="31">
        <v>2</v>
      </c>
      <c r="AF195" s="50">
        <v>680304</v>
      </c>
      <c r="AG195" s="59">
        <v>374528</v>
      </c>
      <c r="AH195" s="59">
        <v>108600</v>
      </c>
      <c r="AI195" s="59">
        <v>197176</v>
      </c>
      <c r="AJ195" s="59">
        <v>120852</v>
      </c>
      <c r="AK195" s="59">
        <v>51972</v>
      </c>
    </row>
    <row r="196" spans="1:37" ht="16.5" customHeight="1">
      <c r="A196" s="42">
        <v>188</v>
      </c>
      <c r="B196" s="44" t="s">
        <v>43</v>
      </c>
      <c r="C196" s="30" t="s">
        <v>788</v>
      </c>
      <c r="D196" s="44" t="s">
        <v>191</v>
      </c>
      <c r="E196" s="30" t="s">
        <v>805</v>
      </c>
      <c r="F196" s="57" t="s">
        <v>806</v>
      </c>
      <c r="G196" s="44" t="s">
        <v>807</v>
      </c>
      <c r="H196" s="44" t="s">
        <v>808</v>
      </c>
      <c r="I196" s="47">
        <v>2012</v>
      </c>
      <c r="J196" s="31">
        <v>1021</v>
      </c>
      <c r="K196" s="31">
        <v>977.8</v>
      </c>
      <c r="L196" s="31">
        <v>303</v>
      </c>
      <c r="M196" s="58">
        <v>52746</v>
      </c>
      <c r="N196" s="58">
        <v>0</v>
      </c>
      <c r="O196" s="58">
        <v>27</v>
      </c>
      <c r="P196" s="58">
        <v>7031</v>
      </c>
      <c r="Q196" s="58">
        <v>0</v>
      </c>
      <c r="R196" s="58">
        <v>7</v>
      </c>
      <c r="S196" s="43">
        <f t="shared" si="6"/>
        <v>6</v>
      </c>
      <c r="T196" s="43">
        <f t="shared" si="6"/>
        <v>6</v>
      </c>
      <c r="U196" s="44">
        <v>1</v>
      </c>
      <c r="V196" s="31">
        <v>1</v>
      </c>
      <c r="W196" s="44">
        <v>4</v>
      </c>
      <c r="X196" s="31">
        <v>4</v>
      </c>
      <c r="Y196" s="31">
        <v>0</v>
      </c>
      <c r="Z196" s="31">
        <v>0</v>
      </c>
      <c r="AA196" s="31">
        <v>1</v>
      </c>
      <c r="AB196" s="31">
        <v>1</v>
      </c>
      <c r="AC196" s="31">
        <v>0</v>
      </c>
      <c r="AD196" s="31">
        <v>6</v>
      </c>
      <c r="AE196" s="31">
        <v>0</v>
      </c>
      <c r="AF196" s="50">
        <v>548665</v>
      </c>
      <c r="AG196" s="59">
        <v>258408</v>
      </c>
      <c r="AH196" s="59">
        <v>55156</v>
      </c>
      <c r="AI196" s="59">
        <v>235101</v>
      </c>
      <c r="AJ196" s="59">
        <v>17607</v>
      </c>
      <c r="AK196" s="59">
        <v>62629</v>
      </c>
    </row>
    <row r="197" spans="1:37" ht="16.5" customHeight="1">
      <c r="A197" s="2482" t="s">
        <v>809</v>
      </c>
      <c r="B197" s="2483"/>
      <c r="C197" s="2484"/>
      <c r="D197" s="51"/>
      <c r="E197" s="52">
        <v>161</v>
      </c>
      <c r="F197" s="53"/>
      <c r="G197" s="53"/>
      <c r="H197" s="53"/>
      <c r="I197" s="51"/>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5"/>
      <c r="AG197" s="54"/>
      <c r="AH197" s="54"/>
      <c r="AI197" s="54"/>
      <c r="AJ197" s="54"/>
      <c r="AK197" s="54"/>
    </row>
    <row r="198" spans="1:37" ht="16.5" customHeight="1">
      <c r="A198" s="2485" t="s">
        <v>810</v>
      </c>
      <c r="B198" s="2486"/>
      <c r="C198" s="2487"/>
      <c r="D198" s="63"/>
      <c r="E198" s="64">
        <v>188</v>
      </c>
      <c r="F198" s="65"/>
      <c r="G198" s="65"/>
      <c r="H198" s="65"/>
      <c r="I198" s="63"/>
      <c r="J198" s="66"/>
      <c r="K198" s="66"/>
      <c r="L198" s="66"/>
      <c r="M198" s="66"/>
      <c r="N198" s="66"/>
      <c r="O198" s="66"/>
      <c r="P198" s="66"/>
      <c r="Q198" s="66"/>
      <c r="R198" s="66"/>
      <c r="S198" s="66"/>
      <c r="T198" s="66"/>
      <c r="U198" s="66"/>
      <c r="V198" s="66"/>
      <c r="W198" s="66"/>
      <c r="X198" s="66"/>
      <c r="Y198" s="66"/>
      <c r="Z198" s="66"/>
      <c r="AA198" s="66"/>
      <c r="AB198" s="66"/>
      <c r="AC198" s="66"/>
      <c r="AD198" s="66"/>
      <c r="AE198" s="66"/>
      <c r="AF198" s="67"/>
      <c r="AG198" s="66"/>
      <c r="AH198" s="66"/>
      <c r="AI198" s="66"/>
      <c r="AJ198" s="66"/>
      <c r="AK198" s="66"/>
    </row>
    <row r="199" spans="1:37" ht="16.5" customHeight="1">
      <c r="A199" s="42">
        <v>189</v>
      </c>
      <c r="B199" s="44" t="s">
        <v>811</v>
      </c>
      <c r="C199" s="44" t="s">
        <v>812</v>
      </c>
      <c r="D199" s="44" t="s">
        <v>65</v>
      </c>
      <c r="E199" s="68" t="s">
        <v>813</v>
      </c>
      <c r="F199" s="57" t="s">
        <v>814</v>
      </c>
      <c r="G199" s="44" t="s">
        <v>815</v>
      </c>
      <c r="H199" s="44" t="s">
        <v>816</v>
      </c>
      <c r="I199" s="47">
        <v>1983</v>
      </c>
      <c r="J199" s="31">
        <v>1878.6</v>
      </c>
      <c r="K199" s="31">
        <v>1071.8800000000001</v>
      </c>
      <c r="L199" s="31">
        <v>176</v>
      </c>
      <c r="M199" s="58">
        <v>144571</v>
      </c>
      <c r="N199" s="58">
        <v>8527</v>
      </c>
      <c r="O199" s="58">
        <v>287</v>
      </c>
      <c r="P199" s="58">
        <v>10654</v>
      </c>
      <c r="Q199" s="58">
        <v>321</v>
      </c>
      <c r="R199" s="58">
        <v>3</v>
      </c>
      <c r="S199" s="43">
        <f t="shared" ref="S199:T212" si="7">SUM(U199,W199,Y199,AA199)</f>
        <v>18</v>
      </c>
      <c r="T199" s="43">
        <f t="shared" si="7"/>
        <v>20</v>
      </c>
      <c r="U199" s="44">
        <v>4</v>
      </c>
      <c r="V199" s="31">
        <v>3</v>
      </c>
      <c r="W199" s="44">
        <v>9</v>
      </c>
      <c r="X199" s="31">
        <v>9</v>
      </c>
      <c r="Y199" s="31">
        <v>0</v>
      </c>
      <c r="Z199" s="31">
        <v>0</v>
      </c>
      <c r="AA199" s="31">
        <v>5</v>
      </c>
      <c r="AB199" s="31">
        <v>8</v>
      </c>
      <c r="AC199" s="31">
        <v>0</v>
      </c>
      <c r="AD199" s="31">
        <v>9</v>
      </c>
      <c r="AE199" s="31">
        <v>0</v>
      </c>
      <c r="AF199" s="50">
        <v>1195899</v>
      </c>
      <c r="AG199" s="59">
        <v>883025</v>
      </c>
      <c r="AH199" s="59">
        <v>115057</v>
      </c>
      <c r="AI199" s="59">
        <v>197817</v>
      </c>
      <c r="AJ199" s="59">
        <v>73528</v>
      </c>
      <c r="AK199" s="59">
        <v>42691</v>
      </c>
    </row>
    <row r="200" spans="1:37" ht="16.5" customHeight="1">
      <c r="A200" s="42">
        <v>190</v>
      </c>
      <c r="B200" s="44" t="s">
        <v>811</v>
      </c>
      <c r="C200" s="44" t="s">
        <v>817</v>
      </c>
      <c r="D200" s="44" t="s">
        <v>65</v>
      </c>
      <c r="E200" s="68" t="s">
        <v>818</v>
      </c>
      <c r="F200" s="57" t="s">
        <v>819</v>
      </c>
      <c r="G200" s="44" t="s">
        <v>820</v>
      </c>
      <c r="H200" s="44" t="s">
        <v>821</v>
      </c>
      <c r="I200" s="47">
        <v>1999</v>
      </c>
      <c r="J200" s="31">
        <v>1345</v>
      </c>
      <c r="K200" s="31">
        <v>1462</v>
      </c>
      <c r="L200" s="31">
        <v>278</v>
      </c>
      <c r="M200" s="58">
        <v>86449</v>
      </c>
      <c r="N200" s="58">
        <v>12828</v>
      </c>
      <c r="O200" s="58">
        <v>313</v>
      </c>
      <c r="P200" s="58">
        <v>6121</v>
      </c>
      <c r="Q200" s="58">
        <v>335</v>
      </c>
      <c r="R200" s="58">
        <v>5</v>
      </c>
      <c r="S200" s="43">
        <f t="shared" si="7"/>
        <v>8</v>
      </c>
      <c r="T200" s="43">
        <f t="shared" si="7"/>
        <v>8</v>
      </c>
      <c r="U200" s="44">
        <v>1</v>
      </c>
      <c r="V200" s="31">
        <v>1</v>
      </c>
      <c r="W200" s="44">
        <v>5</v>
      </c>
      <c r="X200" s="31">
        <v>5</v>
      </c>
      <c r="Y200" s="31">
        <v>0</v>
      </c>
      <c r="Z200" s="31">
        <v>0</v>
      </c>
      <c r="AA200" s="31">
        <v>2</v>
      </c>
      <c r="AB200" s="31">
        <v>2</v>
      </c>
      <c r="AC200" s="31">
        <v>1</v>
      </c>
      <c r="AD200" s="31">
        <v>4</v>
      </c>
      <c r="AE200" s="31">
        <v>2</v>
      </c>
      <c r="AF200" s="50">
        <v>491045</v>
      </c>
      <c r="AG200" s="59">
        <v>345087</v>
      </c>
      <c r="AH200" s="59">
        <v>87684</v>
      </c>
      <c r="AI200" s="59">
        <v>58274</v>
      </c>
      <c r="AJ200" s="59">
        <v>77669</v>
      </c>
      <c r="AK200" s="59">
        <v>33912</v>
      </c>
    </row>
    <row r="201" spans="1:37" ht="16.5" customHeight="1">
      <c r="A201" s="42">
        <v>191</v>
      </c>
      <c r="B201" s="44" t="s">
        <v>811</v>
      </c>
      <c r="C201" s="44" t="s">
        <v>822</v>
      </c>
      <c r="D201" s="44" t="s">
        <v>65</v>
      </c>
      <c r="E201" s="68" t="s">
        <v>823</v>
      </c>
      <c r="F201" s="57" t="s">
        <v>824</v>
      </c>
      <c r="G201" s="44" t="s">
        <v>825</v>
      </c>
      <c r="H201" s="44" t="s">
        <v>826</v>
      </c>
      <c r="I201" s="47">
        <v>1994</v>
      </c>
      <c r="J201" s="31">
        <v>827.9</v>
      </c>
      <c r="K201" s="31">
        <v>1699.65</v>
      </c>
      <c r="L201" s="31">
        <v>281</v>
      </c>
      <c r="M201" s="58">
        <v>176669</v>
      </c>
      <c r="N201" s="58">
        <v>17674</v>
      </c>
      <c r="O201" s="58">
        <v>358</v>
      </c>
      <c r="P201" s="58">
        <v>9272</v>
      </c>
      <c r="Q201" s="58">
        <v>473</v>
      </c>
      <c r="R201" s="58">
        <v>10</v>
      </c>
      <c r="S201" s="43">
        <f t="shared" si="7"/>
        <v>17</v>
      </c>
      <c r="T201" s="43">
        <f t="shared" si="7"/>
        <v>17</v>
      </c>
      <c r="U201" s="44">
        <v>4</v>
      </c>
      <c r="V201" s="31">
        <v>3</v>
      </c>
      <c r="W201" s="44">
        <v>9</v>
      </c>
      <c r="X201" s="31">
        <v>9</v>
      </c>
      <c r="Y201" s="31">
        <v>0</v>
      </c>
      <c r="Z201" s="31">
        <v>0</v>
      </c>
      <c r="AA201" s="31">
        <v>4</v>
      </c>
      <c r="AB201" s="31">
        <v>5</v>
      </c>
      <c r="AC201" s="31">
        <v>1</v>
      </c>
      <c r="AD201" s="31">
        <v>8</v>
      </c>
      <c r="AE201" s="31">
        <v>1</v>
      </c>
      <c r="AF201" s="50">
        <v>1434449</v>
      </c>
      <c r="AG201" s="59">
        <v>1129160</v>
      </c>
      <c r="AH201" s="59">
        <v>112568</v>
      </c>
      <c r="AI201" s="59">
        <v>192721</v>
      </c>
      <c r="AJ201" s="59">
        <v>80011</v>
      </c>
      <c r="AK201" s="59">
        <v>38331</v>
      </c>
    </row>
    <row r="202" spans="1:37" ht="16.5" customHeight="1">
      <c r="A202" s="42">
        <v>192</v>
      </c>
      <c r="B202" s="44" t="s">
        <v>811</v>
      </c>
      <c r="C202" s="44" t="s">
        <v>827</v>
      </c>
      <c r="D202" s="44" t="s">
        <v>65</v>
      </c>
      <c r="E202" s="68" t="s">
        <v>828</v>
      </c>
      <c r="F202" s="57" t="s">
        <v>829</v>
      </c>
      <c r="G202" s="44" t="s">
        <v>830</v>
      </c>
      <c r="H202" s="44" t="s">
        <v>831</v>
      </c>
      <c r="I202" s="47">
        <v>1982</v>
      </c>
      <c r="J202" s="31">
        <v>4112.1000000000004</v>
      </c>
      <c r="K202" s="31">
        <v>2704.09</v>
      </c>
      <c r="L202" s="31">
        <v>445</v>
      </c>
      <c r="M202" s="58">
        <v>287279</v>
      </c>
      <c r="N202" s="58">
        <v>11230</v>
      </c>
      <c r="O202" s="58">
        <v>389</v>
      </c>
      <c r="P202" s="58">
        <v>15275</v>
      </c>
      <c r="Q202" s="58">
        <v>617</v>
      </c>
      <c r="R202" s="58">
        <v>75</v>
      </c>
      <c r="S202" s="43">
        <f t="shared" si="7"/>
        <v>21</v>
      </c>
      <c r="T202" s="43">
        <f t="shared" si="7"/>
        <v>22</v>
      </c>
      <c r="U202" s="44">
        <v>6</v>
      </c>
      <c r="V202" s="31">
        <v>6</v>
      </c>
      <c r="W202" s="44">
        <v>13</v>
      </c>
      <c r="X202" s="31">
        <v>13</v>
      </c>
      <c r="Y202" s="31">
        <v>0</v>
      </c>
      <c r="Z202" s="31">
        <v>0</v>
      </c>
      <c r="AA202" s="31">
        <v>2</v>
      </c>
      <c r="AB202" s="31">
        <v>3</v>
      </c>
      <c r="AC202" s="31">
        <v>0</v>
      </c>
      <c r="AD202" s="31">
        <v>16</v>
      </c>
      <c r="AE202" s="31">
        <v>0</v>
      </c>
      <c r="AF202" s="50">
        <v>2045537</v>
      </c>
      <c r="AG202" s="59">
        <v>1464375</v>
      </c>
      <c r="AH202" s="59">
        <v>217976</v>
      </c>
      <c r="AI202" s="59">
        <v>363186</v>
      </c>
      <c r="AJ202" s="59">
        <v>322601</v>
      </c>
      <c r="AK202" s="59">
        <v>118232</v>
      </c>
    </row>
    <row r="203" spans="1:37" ht="16.5" customHeight="1">
      <c r="A203" s="42">
        <v>193</v>
      </c>
      <c r="B203" s="44" t="s">
        <v>811</v>
      </c>
      <c r="C203" s="44" t="s">
        <v>827</v>
      </c>
      <c r="D203" s="44" t="s">
        <v>65</v>
      </c>
      <c r="E203" s="68" t="s">
        <v>832</v>
      </c>
      <c r="F203" s="57" t="s">
        <v>833</v>
      </c>
      <c r="G203" s="44" t="s">
        <v>834</v>
      </c>
      <c r="H203" s="44" t="s">
        <v>835</v>
      </c>
      <c r="I203" s="47">
        <v>1901</v>
      </c>
      <c r="J203" s="31">
        <v>11443</v>
      </c>
      <c r="K203" s="31">
        <v>12558</v>
      </c>
      <c r="L203" s="31">
        <v>2232</v>
      </c>
      <c r="M203" s="58">
        <v>778749</v>
      </c>
      <c r="N203" s="58">
        <v>36705</v>
      </c>
      <c r="O203" s="58">
        <v>685</v>
      </c>
      <c r="P203" s="58">
        <v>27345</v>
      </c>
      <c r="Q203" s="58">
        <v>612</v>
      </c>
      <c r="R203" s="58">
        <v>685</v>
      </c>
      <c r="S203" s="43">
        <f t="shared" si="7"/>
        <v>46</v>
      </c>
      <c r="T203" s="43">
        <f t="shared" si="7"/>
        <v>48</v>
      </c>
      <c r="U203" s="44">
        <v>11</v>
      </c>
      <c r="V203" s="31">
        <v>10</v>
      </c>
      <c r="W203" s="44">
        <v>28</v>
      </c>
      <c r="X203" s="31">
        <v>30</v>
      </c>
      <c r="Y203" s="31">
        <v>2</v>
      </c>
      <c r="Z203" s="31">
        <v>3</v>
      </c>
      <c r="AA203" s="31">
        <v>5</v>
      </c>
      <c r="AB203" s="31">
        <v>5</v>
      </c>
      <c r="AC203" s="31">
        <v>2</v>
      </c>
      <c r="AD203" s="31">
        <v>23</v>
      </c>
      <c r="AE203" s="31">
        <v>7</v>
      </c>
      <c r="AF203" s="50">
        <v>5778592</v>
      </c>
      <c r="AG203" s="59">
        <v>2625931</v>
      </c>
      <c r="AH203" s="59">
        <v>494170</v>
      </c>
      <c r="AI203" s="59">
        <v>2658491</v>
      </c>
      <c r="AJ203" s="59">
        <v>861945</v>
      </c>
      <c r="AK203" s="59">
        <v>355343</v>
      </c>
    </row>
    <row r="204" spans="1:37" ht="16.5" customHeight="1">
      <c r="A204" s="42">
        <v>194</v>
      </c>
      <c r="B204" s="44" t="s">
        <v>811</v>
      </c>
      <c r="C204" s="44" t="s">
        <v>827</v>
      </c>
      <c r="D204" s="44" t="s">
        <v>65</v>
      </c>
      <c r="E204" s="68" t="s">
        <v>836</v>
      </c>
      <c r="F204" s="57" t="s">
        <v>837</v>
      </c>
      <c r="G204" s="44" t="s">
        <v>838</v>
      </c>
      <c r="H204" s="44" t="s">
        <v>839</v>
      </c>
      <c r="I204" s="47">
        <v>2009</v>
      </c>
      <c r="J204" s="31">
        <v>1071.9000000000001</v>
      </c>
      <c r="K204" s="31">
        <v>785</v>
      </c>
      <c r="L204" s="31">
        <v>256</v>
      </c>
      <c r="M204" s="58">
        <v>55184</v>
      </c>
      <c r="N204" s="58">
        <v>3265</v>
      </c>
      <c r="O204" s="58">
        <v>28</v>
      </c>
      <c r="P204" s="58">
        <v>4026</v>
      </c>
      <c r="Q204" s="58">
        <v>139</v>
      </c>
      <c r="R204" s="58">
        <v>28</v>
      </c>
      <c r="S204" s="43">
        <f t="shared" si="7"/>
        <v>8</v>
      </c>
      <c r="T204" s="43">
        <f t="shared" si="7"/>
        <v>9</v>
      </c>
      <c r="U204" s="44">
        <v>2</v>
      </c>
      <c r="V204" s="31">
        <v>2</v>
      </c>
      <c r="W204" s="44">
        <v>3</v>
      </c>
      <c r="X204" s="31">
        <v>3</v>
      </c>
      <c r="Y204" s="31">
        <v>0</v>
      </c>
      <c r="Z204" s="31">
        <v>0</v>
      </c>
      <c r="AA204" s="31">
        <v>3</v>
      </c>
      <c r="AB204" s="31">
        <v>4</v>
      </c>
      <c r="AC204" s="31">
        <v>0</v>
      </c>
      <c r="AD204" s="31">
        <v>7</v>
      </c>
      <c r="AE204" s="31">
        <v>0</v>
      </c>
      <c r="AF204" s="50">
        <v>565633</v>
      </c>
      <c r="AG204" s="59">
        <v>439573</v>
      </c>
      <c r="AH204" s="59">
        <v>69964</v>
      </c>
      <c r="AI204" s="59">
        <v>56096</v>
      </c>
      <c r="AJ204" s="59">
        <v>87641</v>
      </c>
      <c r="AK204" s="59">
        <v>55977</v>
      </c>
    </row>
    <row r="205" spans="1:37" ht="16.5" customHeight="1">
      <c r="A205" s="42">
        <v>195</v>
      </c>
      <c r="B205" s="44" t="s">
        <v>811</v>
      </c>
      <c r="C205" s="44" t="s">
        <v>840</v>
      </c>
      <c r="D205" s="44" t="s">
        <v>65</v>
      </c>
      <c r="E205" s="68" t="s">
        <v>841</v>
      </c>
      <c r="F205" s="57" t="s">
        <v>842</v>
      </c>
      <c r="G205" s="44" t="s">
        <v>843</v>
      </c>
      <c r="H205" s="44" t="s">
        <v>844</v>
      </c>
      <c r="I205" s="47">
        <v>1983</v>
      </c>
      <c r="J205" s="31">
        <v>9737</v>
      </c>
      <c r="K205" s="31">
        <v>7402</v>
      </c>
      <c r="L205" s="31">
        <v>1260</v>
      </c>
      <c r="M205" s="58">
        <v>298995</v>
      </c>
      <c r="N205" s="58">
        <v>29105</v>
      </c>
      <c r="O205" s="58">
        <v>581</v>
      </c>
      <c r="P205" s="58">
        <v>19324</v>
      </c>
      <c r="Q205" s="58">
        <v>252</v>
      </c>
      <c r="R205" s="58">
        <v>15</v>
      </c>
      <c r="S205" s="43">
        <f t="shared" si="7"/>
        <v>25</v>
      </c>
      <c r="T205" s="43">
        <f t="shared" si="7"/>
        <v>26</v>
      </c>
      <c r="U205" s="44">
        <v>8</v>
      </c>
      <c r="V205" s="31">
        <v>7</v>
      </c>
      <c r="W205" s="44">
        <v>15</v>
      </c>
      <c r="X205" s="31">
        <v>16</v>
      </c>
      <c r="Y205" s="31">
        <v>0</v>
      </c>
      <c r="Z205" s="31">
        <v>0</v>
      </c>
      <c r="AA205" s="31">
        <v>2</v>
      </c>
      <c r="AB205" s="31">
        <v>3</v>
      </c>
      <c r="AC205" s="31">
        <v>3</v>
      </c>
      <c r="AD205" s="31">
        <v>9</v>
      </c>
      <c r="AE205" s="31">
        <v>7</v>
      </c>
      <c r="AF205" s="50">
        <v>2792866</v>
      </c>
      <c r="AG205" s="59">
        <v>1886472</v>
      </c>
      <c r="AH205" s="59">
        <v>274760</v>
      </c>
      <c r="AI205" s="59">
        <v>631634</v>
      </c>
      <c r="AJ205" s="59">
        <v>312864</v>
      </c>
      <c r="AK205" s="59">
        <v>118172</v>
      </c>
    </row>
    <row r="206" spans="1:37" ht="16.5" customHeight="1">
      <c r="A206" s="42">
        <v>196</v>
      </c>
      <c r="B206" s="44" t="s">
        <v>811</v>
      </c>
      <c r="C206" s="44" t="s">
        <v>845</v>
      </c>
      <c r="D206" s="44" t="s">
        <v>65</v>
      </c>
      <c r="E206" s="68" t="s">
        <v>846</v>
      </c>
      <c r="F206" s="57" t="s">
        <v>847</v>
      </c>
      <c r="G206" s="44" t="s">
        <v>848</v>
      </c>
      <c r="H206" s="44" t="s">
        <v>849</v>
      </c>
      <c r="I206" s="47">
        <v>1984</v>
      </c>
      <c r="J206" s="31">
        <v>4302</v>
      </c>
      <c r="K206" s="31">
        <v>1765</v>
      </c>
      <c r="L206" s="31">
        <v>327</v>
      </c>
      <c r="M206" s="58">
        <v>157976</v>
      </c>
      <c r="N206" s="58">
        <v>10607</v>
      </c>
      <c r="O206" s="58">
        <v>221</v>
      </c>
      <c r="P206" s="58">
        <v>11240</v>
      </c>
      <c r="Q206" s="58">
        <v>268</v>
      </c>
      <c r="R206" s="58">
        <v>52</v>
      </c>
      <c r="S206" s="43">
        <f t="shared" si="7"/>
        <v>16</v>
      </c>
      <c r="T206" s="43">
        <f t="shared" si="7"/>
        <v>17</v>
      </c>
      <c r="U206" s="44">
        <v>5</v>
      </c>
      <c r="V206" s="31">
        <v>3</v>
      </c>
      <c r="W206" s="44">
        <v>9</v>
      </c>
      <c r="X206" s="31">
        <v>9</v>
      </c>
      <c r="Y206" s="31">
        <v>0</v>
      </c>
      <c r="Z206" s="31">
        <v>0</v>
      </c>
      <c r="AA206" s="31">
        <v>2</v>
      </c>
      <c r="AB206" s="31">
        <v>5</v>
      </c>
      <c r="AC206" s="31">
        <v>0</v>
      </c>
      <c r="AD206" s="31">
        <v>9</v>
      </c>
      <c r="AE206" s="31">
        <v>1</v>
      </c>
      <c r="AF206" s="50">
        <v>975165</v>
      </c>
      <c r="AG206" s="59">
        <v>597317</v>
      </c>
      <c r="AH206" s="59">
        <v>149560</v>
      </c>
      <c r="AI206" s="59">
        <v>228288</v>
      </c>
      <c r="AJ206" s="59">
        <v>72491</v>
      </c>
      <c r="AK206" s="59">
        <v>69095</v>
      </c>
    </row>
    <row r="207" spans="1:37" ht="16.5" customHeight="1">
      <c r="A207" s="42">
        <v>197</v>
      </c>
      <c r="B207" s="44" t="s">
        <v>811</v>
      </c>
      <c r="C207" s="44" t="s">
        <v>850</v>
      </c>
      <c r="D207" s="44" t="s">
        <v>65</v>
      </c>
      <c r="E207" s="68" t="s">
        <v>851</v>
      </c>
      <c r="F207" s="57" t="s">
        <v>852</v>
      </c>
      <c r="G207" s="44" t="s">
        <v>853</v>
      </c>
      <c r="H207" s="44" t="s">
        <v>854</v>
      </c>
      <c r="I207" s="47">
        <v>1978</v>
      </c>
      <c r="J207" s="31">
        <v>1850.89</v>
      </c>
      <c r="K207" s="31">
        <v>1314.46</v>
      </c>
      <c r="L207" s="31">
        <v>290</v>
      </c>
      <c r="M207" s="58">
        <v>140871</v>
      </c>
      <c r="N207" s="58">
        <v>6286</v>
      </c>
      <c r="O207" s="58">
        <v>722</v>
      </c>
      <c r="P207" s="58">
        <v>10050</v>
      </c>
      <c r="Q207" s="58">
        <v>363</v>
      </c>
      <c r="R207" s="58">
        <v>65</v>
      </c>
      <c r="S207" s="43">
        <f t="shared" si="7"/>
        <v>16</v>
      </c>
      <c r="T207" s="43">
        <f t="shared" si="7"/>
        <v>17</v>
      </c>
      <c r="U207" s="44">
        <v>6</v>
      </c>
      <c r="V207" s="31">
        <v>4</v>
      </c>
      <c r="W207" s="44">
        <v>9</v>
      </c>
      <c r="X207" s="31">
        <v>9</v>
      </c>
      <c r="Y207" s="31">
        <v>0</v>
      </c>
      <c r="Z207" s="31">
        <v>0</v>
      </c>
      <c r="AA207" s="31">
        <v>1</v>
      </c>
      <c r="AB207" s="31">
        <v>4</v>
      </c>
      <c r="AC207" s="31">
        <v>0</v>
      </c>
      <c r="AD207" s="31">
        <v>7</v>
      </c>
      <c r="AE207" s="31">
        <v>3</v>
      </c>
      <c r="AF207" s="50">
        <v>1200927</v>
      </c>
      <c r="AG207" s="59">
        <v>836448</v>
      </c>
      <c r="AH207" s="59">
        <v>154064</v>
      </c>
      <c r="AI207" s="59">
        <v>210415</v>
      </c>
      <c r="AJ207" s="59">
        <v>105332</v>
      </c>
      <c r="AK207" s="59">
        <v>81059</v>
      </c>
    </row>
    <row r="208" spans="1:37" ht="16.5" customHeight="1">
      <c r="A208" s="42">
        <v>198</v>
      </c>
      <c r="B208" s="44" t="s">
        <v>811</v>
      </c>
      <c r="C208" s="44" t="s">
        <v>855</v>
      </c>
      <c r="D208" s="44" t="s">
        <v>65</v>
      </c>
      <c r="E208" s="68" t="s">
        <v>856</v>
      </c>
      <c r="F208" s="57" t="s">
        <v>857</v>
      </c>
      <c r="G208" s="44" t="s">
        <v>858</v>
      </c>
      <c r="H208" s="44" t="s">
        <v>859</v>
      </c>
      <c r="I208" s="47">
        <v>1987</v>
      </c>
      <c r="J208" s="31">
        <v>1527</v>
      </c>
      <c r="K208" s="31">
        <v>1370</v>
      </c>
      <c r="L208" s="31">
        <v>229</v>
      </c>
      <c r="M208" s="58">
        <v>136020</v>
      </c>
      <c r="N208" s="58">
        <v>9447</v>
      </c>
      <c r="O208" s="58">
        <v>405</v>
      </c>
      <c r="P208" s="58">
        <v>9856</v>
      </c>
      <c r="Q208" s="58">
        <v>288</v>
      </c>
      <c r="R208" s="58">
        <v>405</v>
      </c>
      <c r="S208" s="43">
        <f t="shared" si="7"/>
        <v>16</v>
      </c>
      <c r="T208" s="43">
        <f t="shared" si="7"/>
        <v>17</v>
      </c>
      <c r="U208" s="44">
        <v>4</v>
      </c>
      <c r="V208" s="31">
        <v>4</v>
      </c>
      <c r="W208" s="44">
        <v>9</v>
      </c>
      <c r="X208" s="31">
        <v>9</v>
      </c>
      <c r="Y208" s="31">
        <v>0</v>
      </c>
      <c r="Z208" s="31">
        <v>0</v>
      </c>
      <c r="AA208" s="31">
        <v>3</v>
      </c>
      <c r="AB208" s="31">
        <v>4</v>
      </c>
      <c r="AC208" s="31">
        <v>2</v>
      </c>
      <c r="AD208" s="31">
        <v>8</v>
      </c>
      <c r="AE208" s="31">
        <v>0</v>
      </c>
      <c r="AF208" s="50">
        <v>1449428</v>
      </c>
      <c r="AG208" s="59">
        <v>1080357</v>
      </c>
      <c r="AH208" s="59">
        <v>145568</v>
      </c>
      <c r="AI208" s="59">
        <v>223503</v>
      </c>
      <c r="AJ208" s="59">
        <v>136233</v>
      </c>
      <c r="AK208" s="59">
        <v>102593</v>
      </c>
    </row>
    <row r="209" spans="1:37" ht="16.5" customHeight="1">
      <c r="A209" s="42">
        <v>199</v>
      </c>
      <c r="B209" s="44" t="s">
        <v>811</v>
      </c>
      <c r="C209" s="44" t="s">
        <v>185</v>
      </c>
      <c r="D209" s="44" t="s">
        <v>65</v>
      </c>
      <c r="E209" s="68" t="s">
        <v>860</v>
      </c>
      <c r="F209" s="57" t="s">
        <v>861</v>
      </c>
      <c r="G209" s="44" t="s">
        <v>862</v>
      </c>
      <c r="H209" s="44" t="s">
        <v>863</v>
      </c>
      <c r="I209" s="47">
        <v>1990</v>
      </c>
      <c r="J209" s="31">
        <v>22466</v>
      </c>
      <c r="K209" s="31">
        <v>6284</v>
      </c>
      <c r="L209" s="31">
        <v>946</v>
      </c>
      <c r="M209" s="58">
        <v>307146</v>
      </c>
      <c r="N209" s="58">
        <v>14484</v>
      </c>
      <c r="O209" s="58">
        <v>730</v>
      </c>
      <c r="P209" s="58">
        <v>16090</v>
      </c>
      <c r="Q209" s="58">
        <v>456</v>
      </c>
      <c r="R209" s="58">
        <v>85</v>
      </c>
      <c r="S209" s="43">
        <f t="shared" si="7"/>
        <v>27</v>
      </c>
      <c r="T209" s="43">
        <f t="shared" si="7"/>
        <v>27</v>
      </c>
      <c r="U209" s="44">
        <v>9</v>
      </c>
      <c r="V209" s="31">
        <v>9</v>
      </c>
      <c r="W209" s="44">
        <v>15</v>
      </c>
      <c r="X209" s="31">
        <v>15</v>
      </c>
      <c r="Y209" s="31">
        <v>0</v>
      </c>
      <c r="Z209" s="31">
        <v>0</v>
      </c>
      <c r="AA209" s="31">
        <v>3</v>
      </c>
      <c r="AB209" s="31">
        <v>3</v>
      </c>
      <c r="AC209" s="31">
        <v>2</v>
      </c>
      <c r="AD209" s="31">
        <v>13</v>
      </c>
      <c r="AE209" s="31">
        <v>3</v>
      </c>
      <c r="AF209" s="50">
        <v>2308544</v>
      </c>
      <c r="AG209" s="59">
        <v>1240460</v>
      </c>
      <c r="AH209" s="59">
        <v>226376</v>
      </c>
      <c r="AI209" s="59">
        <v>841708</v>
      </c>
      <c r="AJ209" s="59">
        <v>123428</v>
      </c>
      <c r="AK209" s="59">
        <v>52641</v>
      </c>
    </row>
    <row r="210" spans="1:37" ht="16.5" customHeight="1">
      <c r="A210" s="42">
        <v>200</v>
      </c>
      <c r="B210" s="44" t="s">
        <v>811</v>
      </c>
      <c r="C210" s="44" t="s">
        <v>864</v>
      </c>
      <c r="D210" s="44" t="s">
        <v>65</v>
      </c>
      <c r="E210" s="68" t="s">
        <v>865</v>
      </c>
      <c r="F210" s="57" t="s">
        <v>866</v>
      </c>
      <c r="G210" s="44" t="s">
        <v>867</v>
      </c>
      <c r="H210" s="44" t="s">
        <v>868</v>
      </c>
      <c r="I210" s="47">
        <v>1978</v>
      </c>
      <c r="J210" s="31">
        <v>1152</v>
      </c>
      <c r="K210" s="31">
        <v>1803</v>
      </c>
      <c r="L210" s="31">
        <v>339</v>
      </c>
      <c r="M210" s="58">
        <v>168089</v>
      </c>
      <c r="N210" s="58">
        <v>13506</v>
      </c>
      <c r="O210" s="58">
        <v>389</v>
      </c>
      <c r="P210" s="58">
        <v>9426</v>
      </c>
      <c r="Q210" s="58">
        <v>282</v>
      </c>
      <c r="R210" s="58">
        <v>109</v>
      </c>
      <c r="S210" s="43">
        <f t="shared" si="7"/>
        <v>17</v>
      </c>
      <c r="T210" s="43">
        <f t="shared" si="7"/>
        <v>17</v>
      </c>
      <c r="U210" s="44">
        <v>4</v>
      </c>
      <c r="V210" s="31">
        <v>3</v>
      </c>
      <c r="W210" s="44">
        <v>9</v>
      </c>
      <c r="X210" s="31">
        <v>9</v>
      </c>
      <c r="Y210" s="31">
        <v>0</v>
      </c>
      <c r="Z210" s="31">
        <v>0</v>
      </c>
      <c r="AA210" s="31">
        <v>4</v>
      </c>
      <c r="AB210" s="31">
        <v>5</v>
      </c>
      <c r="AC210" s="31">
        <v>0</v>
      </c>
      <c r="AD210" s="31">
        <v>9</v>
      </c>
      <c r="AE210" s="31">
        <v>1</v>
      </c>
      <c r="AF210" s="50">
        <v>1519958</v>
      </c>
      <c r="AG210" s="59">
        <v>1167384</v>
      </c>
      <c r="AH210" s="59">
        <v>129746</v>
      </c>
      <c r="AI210" s="59">
        <v>222828</v>
      </c>
      <c r="AJ210" s="59">
        <v>80273</v>
      </c>
      <c r="AK210" s="59">
        <v>33098</v>
      </c>
    </row>
    <row r="211" spans="1:37" ht="16.5" customHeight="1">
      <c r="A211" s="42">
        <v>201</v>
      </c>
      <c r="B211" s="44" t="s">
        <v>811</v>
      </c>
      <c r="C211" s="44" t="s">
        <v>864</v>
      </c>
      <c r="D211" s="44" t="s">
        <v>65</v>
      </c>
      <c r="E211" s="68" t="s">
        <v>869</v>
      </c>
      <c r="F211" s="57" t="s">
        <v>870</v>
      </c>
      <c r="G211" s="44" t="s">
        <v>871</v>
      </c>
      <c r="H211" s="44" t="s">
        <v>872</v>
      </c>
      <c r="I211" s="47">
        <v>2010</v>
      </c>
      <c r="J211" s="31">
        <v>4970.3999999999996</v>
      </c>
      <c r="K211" s="31">
        <v>8555.4</v>
      </c>
      <c r="L211" s="31">
        <v>792</v>
      </c>
      <c r="M211" s="58">
        <v>236630</v>
      </c>
      <c r="N211" s="58">
        <v>14064</v>
      </c>
      <c r="O211" s="58">
        <v>360</v>
      </c>
      <c r="P211" s="58">
        <v>20113</v>
      </c>
      <c r="Q211" s="58">
        <v>769</v>
      </c>
      <c r="R211" s="58">
        <v>0</v>
      </c>
      <c r="S211" s="43">
        <f t="shared" si="7"/>
        <v>24</v>
      </c>
      <c r="T211" s="43">
        <f t="shared" si="7"/>
        <v>24</v>
      </c>
      <c r="U211" s="44">
        <v>8</v>
      </c>
      <c r="V211" s="31">
        <v>7</v>
      </c>
      <c r="W211" s="44">
        <v>15</v>
      </c>
      <c r="X211" s="31">
        <v>15</v>
      </c>
      <c r="Y211" s="31">
        <v>0</v>
      </c>
      <c r="Z211" s="31">
        <v>0</v>
      </c>
      <c r="AA211" s="31">
        <v>1</v>
      </c>
      <c r="AB211" s="31">
        <v>2</v>
      </c>
      <c r="AC211" s="31">
        <v>0</v>
      </c>
      <c r="AD211" s="31">
        <v>15</v>
      </c>
      <c r="AE211" s="31">
        <v>3</v>
      </c>
      <c r="AF211" s="50">
        <v>2585177</v>
      </c>
      <c r="AG211" s="59">
        <v>1440320</v>
      </c>
      <c r="AH211" s="59">
        <v>323919</v>
      </c>
      <c r="AI211" s="59">
        <v>820938</v>
      </c>
      <c r="AJ211" s="59">
        <v>412269</v>
      </c>
      <c r="AK211" s="59">
        <v>327010</v>
      </c>
    </row>
    <row r="212" spans="1:37" ht="16.5" customHeight="1">
      <c r="A212" s="42">
        <v>202</v>
      </c>
      <c r="B212" s="44" t="s">
        <v>811</v>
      </c>
      <c r="C212" s="44" t="s">
        <v>864</v>
      </c>
      <c r="D212" s="44" t="s">
        <v>65</v>
      </c>
      <c r="E212" s="68" t="s">
        <v>873</v>
      </c>
      <c r="F212" s="57" t="s">
        <v>874</v>
      </c>
      <c r="G212" s="44" t="s">
        <v>875</v>
      </c>
      <c r="H212" s="44" t="s">
        <v>876</v>
      </c>
      <c r="I212" s="47">
        <v>1982</v>
      </c>
      <c r="J212" s="31">
        <v>1602</v>
      </c>
      <c r="K212" s="31">
        <v>1496.2</v>
      </c>
      <c r="L212" s="31">
        <v>223</v>
      </c>
      <c r="M212" s="58">
        <v>121674</v>
      </c>
      <c r="N212" s="58">
        <v>9614</v>
      </c>
      <c r="O212" s="58">
        <v>238</v>
      </c>
      <c r="P212" s="58">
        <v>6167</v>
      </c>
      <c r="Q212" s="58">
        <v>122</v>
      </c>
      <c r="R212" s="58">
        <v>0</v>
      </c>
      <c r="S212" s="43">
        <f t="shared" si="7"/>
        <v>5</v>
      </c>
      <c r="T212" s="43">
        <f t="shared" si="7"/>
        <v>5</v>
      </c>
      <c r="U212" s="44">
        <v>0</v>
      </c>
      <c r="V212" s="31">
        <v>0</v>
      </c>
      <c r="W212" s="44">
        <v>4</v>
      </c>
      <c r="X212" s="31">
        <v>4</v>
      </c>
      <c r="Y212" s="31">
        <v>0</v>
      </c>
      <c r="Z212" s="31">
        <v>0</v>
      </c>
      <c r="AA212" s="31">
        <v>1</v>
      </c>
      <c r="AB212" s="31">
        <v>1</v>
      </c>
      <c r="AC212" s="31">
        <v>0</v>
      </c>
      <c r="AD212" s="31">
        <v>4</v>
      </c>
      <c r="AE212" s="31">
        <v>0</v>
      </c>
      <c r="AF212" s="50">
        <v>576222</v>
      </c>
      <c r="AG212" s="59">
        <v>322539</v>
      </c>
      <c r="AH212" s="59">
        <v>84393</v>
      </c>
      <c r="AI212" s="59">
        <v>169290</v>
      </c>
      <c r="AJ212" s="59">
        <v>79170</v>
      </c>
      <c r="AK212" s="59">
        <v>47128</v>
      </c>
    </row>
    <row r="213" spans="1:37" ht="16.5" customHeight="1">
      <c r="A213" s="2482" t="s">
        <v>167</v>
      </c>
      <c r="B213" s="2483"/>
      <c r="C213" s="2484"/>
      <c r="D213" s="51"/>
      <c r="E213" s="52">
        <v>14</v>
      </c>
      <c r="F213" s="53"/>
      <c r="G213" s="53"/>
      <c r="H213" s="53"/>
      <c r="I213" s="51"/>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5"/>
      <c r="AG213" s="54"/>
      <c r="AH213" s="54"/>
      <c r="AI213" s="54"/>
      <c r="AJ213" s="54"/>
      <c r="AK213" s="54"/>
    </row>
    <row r="214" spans="1:37" ht="16.5" customHeight="1">
      <c r="A214" s="42">
        <v>203</v>
      </c>
      <c r="B214" s="44" t="s">
        <v>811</v>
      </c>
      <c r="C214" s="44" t="s">
        <v>840</v>
      </c>
      <c r="D214" s="44" t="s">
        <v>168</v>
      </c>
      <c r="E214" s="68" t="s">
        <v>877</v>
      </c>
      <c r="F214" s="57" t="s">
        <v>878</v>
      </c>
      <c r="G214" s="44" t="s">
        <v>879</v>
      </c>
      <c r="H214" s="44" t="s">
        <v>880</v>
      </c>
      <c r="I214" s="69">
        <v>2011</v>
      </c>
      <c r="J214" s="31">
        <v>1026</v>
      </c>
      <c r="K214" s="31">
        <v>330</v>
      </c>
      <c r="L214" s="31">
        <v>60</v>
      </c>
      <c r="M214" s="58">
        <v>30174</v>
      </c>
      <c r="N214" s="58">
        <v>1065</v>
      </c>
      <c r="O214" s="58">
        <v>76</v>
      </c>
      <c r="P214" s="58">
        <v>930</v>
      </c>
      <c r="Q214" s="58">
        <v>20</v>
      </c>
      <c r="R214" s="58">
        <v>24</v>
      </c>
      <c r="S214" s="43">
        <f t="shared" ref="S214:T215" si="8">SUM(U214,W214,Y214,AA214)</f>
        <v>4</v>
      </c>
      <c r="T214" s="43">
        <f t="shared" si="8"/>
        <v>4</v>
      </c>
      <c r="U214" s="44">
        <v>0</v>
      </c>
      <c r="V214" s="31">
        <v>0</v>
      </c>
      <c r="W214" s="44">
        <v>1</v>
      </c>
      <c r="X214" s="31">
        <v>1</v>
      </c>
      <c r="Y214" s="31">
        <v>0</v>
      </c>
      <c r="Z214" s="31">
        <v>0</v>
      </c>
      <c r="AA214" s="31">
        <v>3</v>
      </c>
      <c r="AB214" s="31">
        <v>3</v>
      </c>
      <c r="AC214" s="31">
        <v>0</v>
      </c>
      <c r="AD214" s="31">
        <v>1</v>
      </c>
      <c r="AE214" s="31">
        <v>0</v>
      </c>
      <c r="AF214" s="50">
        <v>141540</v>
      </c>
      <c r="AG214" s="59">
        <v>79101</v>
      </c>
      <c r="AH214" s="59">
        <v>12000</v>
      </c>
      <c r="AI214" s="59">
        <v>50439</v>
      </c>
      <c r="AJ214" s="59">
        <v>13980</v>
      </c>
      <c r="AK214" s="59">
        <v>12708</v>
      </c>
    </row>
    <row r="215" spans="1:37" ht="16.5" customHeight="1">
      <c r="A215" s="42">
        <v>204</v>
      </c>
      <c r="B215" s="44" t="s">
        <v>811</v>
      </c>
      <c r="C215" s="44" t="s">
        <v>864</v>
      </c>
      <c r="D215" s="44" t="s">
        <v>168</v>
      </c>
      <c r="E215" s="68" t="s">
        <v>881</v>
      </c>
      <c r="F215" s="57" t="s">
        <v>882</v>
      </c>
      <c r="G215" s="44" t="s">
        <v>883</v>
      </c>
      <c r="H215" s="44" t="s">
        <v>884</v>
      </c>
      <c r="I215" s="69">
        <v>2007</v>
      </c>
      <c r="J215" s="31">
        <v>108.9</v>
      </c>
      <c r="K215" s="31">
        <v>273.89999999999998</v>
      </c>
      <c r="L215" s="31">
        <v>44</v>
      </c>
      <c r="M215" s="58">
        <v>19319</v>
      </c>
      <c r="N215" s="58">
        <v>200</v>
      </c>
      <c r="O215" s="58">
        <v>4</v>
      </c>
      <c r="P215" s="58">
        <v>1569</v>
      </c>
      <c r="Q215" s="58">
        <v>0</v>
      </c>
      <c r="R215" s="58">
        <v>4</v>
      </c>
      <c r="S215" s="43">
        <f t="shared" si="8"/>
        <v>2</v>
      </c>
      <c r="T215" s="43">
        <f t="shared" si="8"/>
        <v>2</v>
      </c>
      <c r="U215" s="44">
        <v>1</v>
      </c>
      <c r="V215" s="31">
        <v>1</v>
      </c>
      <c r="W215" s="44">
        <v>1</v>
      </c>
      <c r="X215" s="31">
        <v>1</v>
      </c>
      <c r="Y215" s="31">
        <v>0</v>
      </c>
      <c r="Z215" s="31">
        <v>0</v>
      </c>
      <c r="AA215" s="31">
        <v>0</v>
      </c>
      <c r="AB215" s="31">
        <v>0</v>
      </c>
      <c r="AC215" s="31">
        <v>0</v>
      </c>
      <c r="AD215" s="31">
        <v>0</v>
      </c>
      <c r="AE215" s="31">
        <v>1</v>
      </c>
      <c r="AF215" s="50">
        <v>99000</v>
      </c>
      <c r="AG215" s="59">
        <v>39000</v>
      </c>
      <c r="AH215" s="59">
        <v>20000</v>
      </c>
      <c r="AI215" s="59">
        <v>40000</v>
      </c>
      <c r="AJ215" s="59">
        <v>1852</v>
      </c>
      <c r="AK215" s="59">
        <v>17827</v>
      </c>
    </row>
    <row r="216" spans="1:37" ht="16.5" customHeight="1">
      <c r="A216" s="2482" t="s">
        <v>190</v>
      </c>
      <c r="B216" s="2483"/>
      <c r="C216" s="2484"/>
      <c r="D216" s="51"/>
      <c r="E216" s="52">
        <v>2</v>
      </c>
      <c r="F216" s="53"/>
      <c r="G216" s="53"/>
      <c r="H216" s="53"/>
      <c r="I216" s="51"/>
      <c r="J216" s="54"/>
      <c r="K216" s="54"/>
      <c r="L216" s="54"/>
      <c r="M216" s="54"/>
      <c r="N216" s="54"/>
      <c r="O216" s="54"/>
      <c r="P216" s="54"/>
      <c r="Q216" s="54"/>
      <c r="R216" s="54"/>
      <c r="S216" s="54"/>
      <c r="T216" s="54"/>
      <c r="U216" s="54"/>
      <c r="V216" s="54"/>
      <c r="W216" s="54"/>
      <c r="X216" s="54"/>
      <c r="Y216" s="54"/>
      <c r="Z216" s="54"/>
      <c r="AA216" s="54"/>
      <c r="AB216" s="54"/>
      <c r="AC216" s="54"/>
      <c r="AD216" s="54"/>
      <c r="AE216" s="54"/>
      <c r="AF216" s="55"/>
      <c r="AG216" s="54"/>
      <c r="AH216" s="54"/>
      <c r="AI216" s="54"/>
      <c r="AJ216" s="54"/>
      <c r="AK216" s="54"/>
    </row>
    <row r="217" spans="1:37" ht="16.5" customHeight="1">
      <c r="A217" s="42">
        <v>205</v>
      </c>
      <c r="B217" s="44" t="s">
        <v>811</v>
      </c>
      <c r="C217" s="44" t="s">
        <v>83</v>
      </c>
      <c r="D217" s="44" t="s">
        <v>191</v>
      </c>
      <c r="E217" s="30" t="s">
        <v>885</v>
      </c>
      <c r="F217" s="57" t="s">
        <v>886</v>
      </c>
      <c r="G217" s="44" t="s">
        <v>887</v>
      </c>
      <c r="H217" s="44" t="s">
        <v>888</v>
      </c>
      <c r="I217" s="69" t="s">
        <v>889</v>
      </c>
      <c r="J217" s="31">
        <v>2438</v>
      </c>
      <c r="K217" s="31">
        <v>1289.18</v>
      </c>
      <c r="L217" s="31">
        <v>247</v>
      </c>
      <c r="M217" s="58">
        <v>43299</v>
      </c>
      <c r="N217" s="58">
        <v>0</v>
      </c>
      <c r="O217" s="58">
        <v>58</v>
      </c>
      <c r="P217" s="58">
        <v>9663</v>
      </c>
      <c r="Q217" s="58">
        <v>0</v>
      </c>
      <c r="R217" s="58">
        <v>14</v>
      </c>
      <c r="S217" s="43">
        <f t="shared" ref="S217:T247" si="9">SUM(U217,W217,Y217,AA217)</f>
        <v>6</v>
      </c>
      <c r="T217" s="43">
        <f t="shared" si="9"/>
        <v>6</v>
      </c>
      <c r="U217" s="44">
        <v>0</v>
      </c>
      <c r="V217" s="31">
        <v>0</v>
      </c>
      <c r="W217" s="44">
        <v>6</v>
      </c>
      <c r="X217" s="31">
        <v>6</v>
      </c>
      <c r="Y217" s="31">
        <v>0</v>
      </c>
      <c r="Z217" s="31">
        <v>0</v>
      </c>
      <c r="AA217" s="31">
        <v>0</v>
      </c>
      <c r="AB217" s="31">
        <v>0</v>
      </c>
      <c r="AC217" s="31">
        <v>0</v>
      </c>
      <c r="AD217" s="31">
        <v>8</v>
      </c>
      <c r="AE217" s="31">
        <v>3</v>
      </c>
      <c r="AF217" s="50">
        <v>639292</v>
      </c>
      <c r="AG217" s="59">
        <v>304266</v>
      </c>
      <c r="AH217" s="59">
        <v>74480</v>
      </c>
      <c r="AI217" s="59">
        <v>260546</v>
      </c>
      <c r="AJ217" s="59">
        <v>122225</v>
      </c>
      <c r="AK217" s="59">
        <v>197147</v>
      </c>
    </row>
    <row r="218" spans="1:37" ht="16.5" customHeight="1">
      <c r="A218" s="42">
        <v>206</v>
      </c>
      <c r="B218" s="44" t="s">
        <v>811</v>
      </c>
      <c r="C218" s="44" t="s">
        <v>83</v>
      </c>
      <c r="D218" s="44" t="s">
        <v>191</v>
      </c>
      <c r="E218" s="30" t="s">
        <v>890</v>
      </c>
      <c r="F218" s="57" t="s">
        <v>891</v>
      </c>
      <c r="G218" s="44" t="s">
        <v>892</v>
      </c>
      <c r="H218" s="44" t="s">
        <v>893</v>
      </c>
      <c r="I218" s="69" t="s">
        <v>894</v>
      </c>
      <c r="J218" s="31">
        <v>7471</v>
      </c>
      <c r="K218" s="31">
        <v>3418</v>
      </c>
      <c r="L218" s="31">
        <v>255</v>
      </c>
      <c r="M218" s="58">
        <v>119938</v>
      </c>
      <c r="N218" s="58">
        <v>3446</v>
      </c>
      <c r="O218" s="58">
        <v>85</v>
      </c>
      <c r="P218" s="58">
        <v>8182</v>
      </c>
      <c r="Q218" s="58">
        <v>113</v>
      </c>
      <c r="R218" s="58">
        <v>20</v>
      </c>
      <c r="S218" s="43">
        <f t="shared" si="9"/>
        <v>9</v>
      </c>
      <c r="T218" s="43">
        <f t="shared" si="9"/>
        <v>10</v>
      </c>
      <c r="U218" s="44">
        <v>0</v>
      </c>
      <c r="V218" s="31">
        <v>0</v>
      </c>
      <c r="W218" s="44">
        <v>4</v>
      </c>
      <c r="X218" s="31">
        <v>5</v>
      </c>
      <c r="Y218" s="31">
        <v>1</v>
      </c>
      <c r="Z218" s="31">
        <v>1</v>
      </c>
      <c r="AA218" s="31">
        <v>4</v>
      </c>
      <c r="AB218" s="31">
        <v>4</v>
      </c>
      <c r="AC218" s="31">
        <v>1</v>
      </c>
      <c r="AD218" s="31">
        <v>7</v>
      </c>
      <c r="AE218" s="31">
        <v>3</v>
      </c>
      <c r="AF218" s="50">
        <v>2297649</v>
      </c>
      <c r="AG218" s="59">
        <v>305805</v>
      </c>
      <c r="AH218" s="59">
        <v>76736</v>
      </c>
      <c r="AI218" s="59">
        <v>1915108</v>
      </c>
      <c r="AJ218" s="59">
        <v>49480</v>
      </c>
      <c r="AK218" s="59">
        <v>77449</v>
      </c>
    </row>
    <row r="219" spans="1:37" ht="16.5" customHeight="1">
      <c r="A219" s="42">
        <v>207</v>
      </c>
      <c r="B219" s="44" t="s">
        <v>811</v>
      </c>
      <c r="C219" s="44" t="s">
        <v>812</v>
      </c>
      <c r="D219" s="44" t="s">
        <v>191</v>
      </c>
      <c r="E219" s="30" t="s">
        <v>895</v>
      </c>
      <c r="F219" s="57" t="s">
        <v>896</v>
      </c>
      <c r="G219" s="44" t="s">
        <v>897</v>
      </c>
      <c r="H219" s="44" t="s">
        <v>898</v>
      </c>
      <c r="I219" s="69" t="s">
        <v>899</v>
      </c>
      <c r="J219" s="31">
        <v>8025</v>
      </c>
      <c r="K219" s="31">
        <v>8466</v>
      </c>
      <c r="L219" s="31">
        <v>731</v>
      </c>
      <c r="M219" s="58">
        <v>245875</v>
      </c>
      <c r="N219" s="58">
        <v>10518</v>
      </c>
      <c r="O219" s="58">
        <v>100</v>
      </c>
      <c r="P219" s="58">
        <v>16797</v>
      </c>
      <c r="Q219" s="58">
        <v>110</v>
      </c>
      <c r="R219" s="58">
        <v>1580</v>
      </c>
      <c r="S219" s="43">
        <f t="shared" si="9"/>
        <v>18</v>
      </c>
      <c r="T219" s="43">
        <f t="shared" si="9"/>
        <v>18</v>
      </c>
      <c r="U219" s="44">
        <v>4</v>
      </c>
      <c r="V219" s="31">
        <v>4</v>
      </c>
      <c r="W219" s="44">
        <v>11</v>
      </c>
      <c r="X219" s="31">
        <v>11</v>
      </c>
      <c r="Y219" s="31">
        <v>1</v>
      </c>
      <c r="Z219" s="31">
        <v>1</v>
      </c>
      <c r="AA219" s="31">
        <v>2</v>
      </c>
      <c r="AB219" s="31">
        <v>2</v>
      </c>
      <c r="AC219" s="31">
        <v>1</v>
      </c>
      <c r="AD219" s="31">
        <v>14</v>
      </c>
      <c r="AE219" s="31">
        <v>0</v>
      </c>
      <c r="AF219" s="50">
        <v>2167897</v>
      </c>
      <c r="AG219" s="59">
        <v>1103464</v>
      </c>
      <c r="AH219" s="59">
        <v>255014</v>
      </c>
      <c r="AI219" s="59">
        <v>809419</v>
      </c>
      <c r="AJ219" s="59">
        <v>279133</v>
      </c>
      <c r="AK219" s="59">
        <v>224179</v>
      </c>
    </row>
    <row r="220" spans="1:37" ht="16.5" customHeight="1">
      <c r="A220" s="42">
        <v>208</v>
      </c>
      <c r="B220" s="44" t="s">
        <v>811</v>
      </c>
      <c r="C220" s="44" t="s">
        <v>900</v>
      </c>
      <c r="D220" s="44" t="s">
        <v>191</v>
      </c>
      <c r="E220" s="30" t="s">
        <v>901</v>
      </c>
      <c r="F220" s="57" t="s">
        <v>902</v>
      </c>
      <c r="G220" s="44" t="s">
        <v>903</v>
      </c>
      <c r="H220" s="44" t="s">
        <v>904</v>
      </c>
      <c r="I220" s="69" t="s">
        <v>905</v>
      </c>
      <c r="J220" s="31">
        <v>700</v>
      </c>
      <c r="K220" s="31">
        <v>710.9</v>
      </c>
      <c r="L220" s="31">
        <v>66</v>
      </c>
      <c r="M220" s="58">
        <v>13662</v>
      </c>
      <c r="N220" s="58">
        <v>0</v>
      </c>
      <c r="O220" s="58">
        <v>22</v>
      </c>
      <c r="P220" s="58">
        <v>13662</v>
      </c>
      <c r="Q220" s="58">
        <v>0</v>
      </c>
      <c r="R220" s="58">
        <v>22</v>
      </c>
      <c r="S220" s="43">
        <f t="shared" si="9"/>
        <v>2</v>
      </c>
      <c r="T220" s="43">
        <f t="shared" si="9"/>
        <v>1</v>
      </c>
      <c r="U220" s="44">
        <v>0</v>
      </c>
      <c r="V220" s="31">
        <v>0</v>
      </c>
      <c r="W220" s="44">
        <v>2</v>
      </c>
      <c r="X220" s="31">
        <v>1</v>
      </c>
      <c r="Y220" s="31">
        <v>0</v>
      </c>
      <c r="Z220" s="31">
        <v>0</v>
      </c>
      <c r="AA220" s="31">
        <v>0</v>
      </c>
      <c r="AB220" s="31">
        <v>0</v>
      </c>
      <c r="AC220" s="31">
        <v>0</v>
      </c>
      <c r="AD220" s="31">
        <v>2</v>
      </c>
      <c r="AE220" s="31">
        <v>1</v>
      </c>
      <c r="AF220" s="50">
        <v>369193</v>
      </c>
      <c r="AG220" s="59">
        <v>245168</v>
      </c>
      <c r="AH220" s="59">
        <v>46860</v>
      </c>
      <c r="AI220" s="59">
        <v>77165</v>
      </c>
      <c r="AJ220" s="59">
        <v>11980</v>
      </c>
      <c r="AK220" s="59">
        <v>8811</v>
      </c>
    </row>
    <row r="221" spans="1:37" ht="16.5" customHeight="1">
      <c r="A221" s="42">
        <v>209</v>
      </c>
      <c r="B221" s="44" t="s">
        <v>811</v>
      </c>
      <c r="C221" s="44" t="s">
        <v>900</v>
      </c>
      <c r="D221" s="44" t="s">
        <v>191</v>
      </c>
      <c r="E221" s="30" t="s">
        <v>906</v>
      </c>
      <c r="F221" s="57" t="s">
        <v>907</v>
      </c>
      <c r="G221" s="44" t="s">
        <v>908</v>
      </c>
      <c r="H221" s="44" t="s">
        <v>909</v>
      </c>
      <c r="I221" s="69" t="s">
        <v>910</v>
      </c>
      <c r="J221" s="31">
        <v>3370</v>
      </c>
      <c r="K221" s="31">
        <v>2513.75</v>
      </c>
      <c r="L221" s="31">
        <v>352</v>
      </c>
      <c r="M221" s="58">
        <v>193835</v>
      </c>
      <c r="N221" s="58">
        <v>5166</v>
      </c>
      <c r="O221" s="58">
        <v>191</v>
      </c>
      <c r="P221" s="58">
        <v>8454</v>
      </c>
      <c r="Q221" s="58">
        <v>84</v>
      </c>
      <c r="R221" s="58">
        <v>0</v>
      </c>
      <c r="S221" s="43">
        <f t="shared" si="9"/>
        <v>7</v>
      </c>
      <c r="T221" s="43">
        <f t="shared" si="9"/>
        <v>7</v>
      </c>
      <c r="U221" s="44">
        <v>0</v>
      </c>
      <c r="V221" s="31">
        <v>0</v>
      </c>
      <c r="W221" s="44">
        <v>5</v>
      </c>
      <c r="X221" s="31">
        <v>5</v>
      </c>
      <c r="Y221" s="31">
        <v>1</v>
      </c>
      <c r="Z221" s="31">
        <v>1</v>
      </c>
      <c r="AA221" s="31">
        <v>1</v>
      </c>
      <c r="AB221" s="31">
        <v>1</v>
      </c>
      <c r="AC221" s="31">
        <v>0</v>
      </c>
      <c r="AD221" s="31">
        <v>8</v>
      </c>
      <c r="AE221" s="31">
        <v>0</v>
      </c>
      <c r="AF221" s="50">
        <v>709174</v>
      </c>
      <c r="AG221" s="59">
        <v>276819</v>
      </c>
      <c r="AH221" s="59">
        <v>73860</v>
      </c>
      <c r="AI221" s="59">
        <v>358495</v>
      </c>
      <c r="AJ221" s="59">
        <v>92098</v>
      </c>
      <c r="AK221" s="59">
        <v>57973</v>
      </c>
    </row>
    <row r="222" spans="1:37" ht="16.5" customHeight="1">
      <c r="A222" s="42">
        <v>210</v>
      </c>
      <c r="B222" s="44" t="s">
        <v>811</v>
      </c>
      <c r="C222" s="44" t="s">
        <v>900</v>
      </c>
      <c r="D222" s="44" t="s">
        <v>191</v>
      </c>
      <c r="E222" s="30" t="s">
        <v>911</v>
      </c>
      <c r="F222" s="57" t="s">
        <v>912</v>
      </c>
      <c r="G222" s="44" t="s">
        <v>913</v>
      </c>
      <c r="H222" s="44" t="s">
        <v>914</v>
      </c>
      <c r="I222" s="69" t="s">
        <v>915</v>
      </c>
      <c r="J222" s="31">
        <v>410</v>
      </c>
      <c r="K222" s="31">
        <v>410</v>
      </c>
      <c r="L222" s="31">
        <v>20</v>
      </c>
      <c r="M222" s="58">
        <v>18915</v>
      </c>
      <c r="N222" s="58">
        <v>1127</v>
      </c>
      <c r="O222" s="58">
        <v>15</v>
      </c>
      <c r="P222" s="58">
        <v>965</v>
      </c>
      <c r="Q222" s="58">
        <v>88</v>
      </c>
      <c r="R222" s="58">
        <v>0</v>
      </c>
      <c r="S222" s="43">
        <f t="shared" si="9"/>
        <v>1</v>
      </c>
      <c r="T222" s="43">
        <f t="shared" si="9"/>
        <v>0</v>
      </c>
      <c r="U222" s="44">
        <v>1</v>
      </c>
      <c r="V222" s="31">
        <v>0</v>
      </c>
      <c r="W222" s="44">
        <v>0</v>
      </c>
      <c r="X222" s="31">
        <v>0</v>
      </c>
      <c r="Y222" s="31">
        <v>0</v>
      </c>
      <c r="Z222" s="31">
        <v>0</v>
      </c>
      <c r="AA222" s="31">
        <v>0</v>
      </c>
      <c r="AB222" s="31">
        <v>0</v>
      </c>
      <c r="AC222" s="31">
        <v>0</v>
      </c>
      <c r="AD222" s="31">
        <v>0</v>
      </c>
      <c r="AE222" s="31">
        <v>0</v>
      </c>
      <c r="AF222" s="50">
        <v>110017</v>
      </c>
      <c r="AG222" s="59">
        <v>61768</v>
      </c>
      <c r="AH222" s="59">
        <v>22308</v>
      </c>
      <c r="AI222" s="59">
        <v>25941</v>
      </c>
      <c r="AJ222" s="59">
        <v>9899</v>
      </c>
      <c r="AK222" s="59">
        <v>4585</v>
      </c>
    </row>
    <row r="223" spans="1:37" ht="16.5" customHeight="1">
      <c r="A223" s="42">
        <v>211</v>
      </c>
      <c r="B223" s="44" t="s">
        <v>811</v>
      </c>
      <c r="C223" s="44" t="s">
        <v>900</v>
      </c>
      <c r="D223" s="44" t="s">
        <v>191</v>
      </c>
      <c r="E223" s="30" t="s">
        <v>916</v>
      </c>
      <c r="F223" s="57" t="s">
        <v>917</v>
      </c>
      <c r="G223" s="44" t="s">
        <v>918</v>
      </c>
      <c r="H223" s="44" t="s">
        <v>919</v>
      </c>
      <c r="I223" s="69" t="s">
        <v>905</v>
      </c>
      <c r="J223" s="31">
        <v>1000</v>
      </c>
      <c r="K223" s="31">
        <v>714.01</v>
      </c>
      <c r="L223" s="31">
        <v>128</v>
      </c>
      <c r="M223" s="58">
        <v>13443</v>
      </c>
      <c r="N223" s="58">
        <v>0</v>
      </c>
      <c r="O223" s="58">
        <v>21</v>
      </c>
      <c r="P223" s="58">
        <v>13743</v>
      </c>
      <c r="Q223" s="58">
        <v>0</v>
      </c>
      <c r="R223" s="58">
        <v>21</v>
      </c>
      <c r="S223" s="43">
        <f t="shared" si="9"/>
        <v>2</v>
      </c>
      <c r="T223" s="43">
        <f t="shared" si="9"/>
        <v>2</v>
      </c>
      <c r="U223" s="44">
        <v>0</v>
      </c>
      <c r="V223" s="31">
        <v>0</v>
      </c>
      <c r="W223" s="44">
        <v>2</v>
      </c>
      <c r="X223" s="31">
        <v>2</v>
      </c>
      <c r="Y223" s="31">
        <v>0</v>
      </c>
      <c r="Z223" s="31">
        <v>0</v>
      </c>
      <c r="AA223" s="31">
        <v>0</v>
      </c>
      <c r="AB223" s="31">
        <v>0</v>
      </c>
      <c r="AC223" s="31">
        <v>0</v>
      </c>
      <c r="AD223" s="31">
        <v>1</v>
      </c>
      <c r="AE223" s="31">
        <v>1</v>
      </c>
      <c r="AF223" s="50">
        <v>364764</v>
      </c>
      <c r="AG223" s="59">
        <v>245168</v>
      </c>
      <c r="AH223" s="59">
        <v>46860</v>
      </c>
      <c r="AI223" s="59">
        <v>72736</v>
      </c>
      <c r="AJ223" s="59">
        <v>13735</v>
      </c>
      <c r="AK223" s="59">
        <v>12473</v>
      </c>
    </row>
    <row r="224" spans="1:37" ht="16.5" customHeight="1">
      <c r="A224" s="42">
        <v>212</v>
      </c>
      <c r="B224" s="44" t="s">
        <v>811</v>
      </c>
      <c r="C224" s="44" t="s">
        <v>900</v>
      </c>
      <c r="D224" s="44" t="s">
        <v>191</v>
      </c>
      <c r="E224" s="30" t="s">
        <v>920</v>
      </c>
      <c r="F224" s="57" t="s">
        <v>921</v>
      </c>
      <c r="G224" s="44" t="s">
        <v>922</v>
      </c>
      <c r="H224" s="44" t="s">
        <v>923</v>
      </c>
      <c r="I224" s="69" t="s">
        <v>924</v>
      </c>
      <c r="J224" s="31">
        <v>668</v>
      </c>
      <c r="K224" s="31">
        <v>983</v>
      </c>
      <c r="L224" s="31">
        <v>265</v>
      </c>
      <c r="M224" s="58">
        <v>38168</v>
      </c>
      <c r="N224" s="58">
        <v>0</v>
      </c>
      <c r="O224" s="58">
        <v>21</v>
      </c>
      <c r="P224" s="58">
        <v>4487</v>
      </c>
      <c r="Q224" s="58">
        <v>0</v>
      </c>
      <c r="R224" s="58">
        <v>1</v>
      </c>
      <c r="S224" s="43">
        <f t="shared" si="9"/>
        <v>2.5</v>
      </c>
      <c r="T224" s="43">
        <f t="shared" si="9"/>
        <v>2.5</v>
      </c>
      <c r="U224" s="44">
        <v>0</v>
      </c>
      <c r="V224" s="31">
        <v>0</v>
      </c>
      <c r="W224" s="44">
        <v>2.5</v>
      </c>
      <c r="X224" s="31">
        <v>2.5</v>
      </c>
      <c r="Y224" s="31">
        <v>0</v>
      </c>
      <c r="Z224" s="31">
        <v>0</v>
      </c>
      <c r="AA224" s="31">
        <v>0</v>
      </c>
      <c r="AB224" s="31">
        <v>0</v>
      </c>
      <c r="AC224" s="31">
        <v>0</v>
      </c>
      <c r="AD224" s="31">
        <v>3</v>
      </c>
      <c r="AE224" s="31">
        <v>3</v>
      </c>
      <c r="AF224" s="50">
        <v>429483</v>
      </c>
      <c r="AG224" s="59">
        <v>278977</v>
      </c>
      <c r="AH224" s="59">
        <v>57508</v>
      </c>
      <c r="AI224" s="59">
        <v>92998</v>
      </c>
      <c r="AJ224" s="59">
        <v>25984</v>
      </c>
      <c r="AK224" s="59">
        <v>22531</v>
      </c>
    </row>
    <row r="225" spans="1:37" ht="16.5" customHeight="1">
      <c r="A225" s="42">
        <v>213</v>
      </c>
      <c r="B225" s="44" t="s">
        <v>811</v>
      </c>
      <c r="C225" s="44" t="s">
        <v>900</v>
      </c>
      <c r="D225" s="44" t="s">
        <v>191</v>
      </c>
      <c r="E225" s="30" t="s">
        <v>925</v>
      </c>
      <c r="F225" s="57" t="s">
        <v>926</v>
      </c>
      <c r="G225" s="44" t="s">
        <v>927</v>
      </c>
      <c r="H225" s="44" t="s">
        <v>928</v>
      </c>
      <c r="I225" s="69" t="s">
        <v>915</v>
      </c>
      <c r="J225" s="31">
        <v>8000</v>
      </c>
      <c r="K225" s="31">
        <v>7371</v>
      </c>
      <c r="L225" s="31">
        <v>637</v>
      </c>
      <c r="M225" s="58">
        <v>183508</v>
      </c>
      <c r="N225" s="58">
        <v>6159</v>
      </c>
      <c r="O225" s="58">
        <v>90</v>
      </c>
      <c r="P225" s="58">
        <v>17267</v>
      </c>
      <c r="Q225" s="58">
        <v>1174</v>
      </c>
      <c r="R225" s="58">
        <v>203</v>
      </c>
      <c r="S225" s="43">
        <f t="shared" si="9"/>
        <v>13</v>
      </c>
      <c r="T225" s="43">
        <f t="shared" si="9"/>
        <v>13</v>
      </c>
      <c r="U225" s="44">
        <v>1</v>
      </c>
      <c r="V225" s="31">
        <v>1</v>
      </c>
      <c r="W225" s="44">
        <v>10</v>
      </c>
      <c r="X225" s="31">
        <v>10</v>
      </c>
      <c r="Y225" s="31">
        <v>1</v>
      </c>
      <c r="Z225" s="31">
        <v>1</v>
      </c>
      <c r="AA225" s="31">
        <v>1</v>
      </c>
      <c r="AB225" s="31">
        <v>1</v>
      </c>
      <c r="AC225" s="31">
        <v>0</v>
      </c>
      <c r="AD225" s="31">
        <v>13</v>
      </c>
      <c r="AE225" s="31">
        <v>1</v>
      </c>
      <c r="AF225" s="50">
        <v>1186530</v>
      </c>
      <c r="AG225" s="59">
        <v>414578</v>
      </c>
      <c r="AH225" s="59">
        <v>177340</v>
      </c>
      <c r="AI225" s="59">
        <v>594612</v>
      </c>
      <c r="AJ225" s="59">
        <v>331765</v>
      </c>
      <c r="AK225" s="59">
        <v>207758</v>
      </c>
    </row>
    <row r="226" spans="1:37" ht="16.5" customHeight="1">
      <c r="A226" s="42">
        <v>214</v>
      </c>
      <c r="B226" s="44" t="s">
        <v>811</v>
      </c>
      <c r="C226" s="44" t="s">
        <v>900</v>
      </c>
      <c r="D226" s="44" t="s">
        <v>191</v>
      </c>
      <c r="E226" s="30" t="s">
        <v>929</v>
      </c>
      <c r="F226" s="57" t="s">
        <v>930</v>
      </c>
      <c r="G226" s="44" t="s">
        <v>931</v>
      </c>
      <c r="H226" s="44" t="s">
        <v>932</v>
      </c>
      <c r="I226" s="69" t="s">
        <v>915</v>
      </c>
      <c r="J226" s="31">
        <v>22770.2</v>
      </c>
      <c r="K226" s="31">
        <v>827.95</v>
      </c>
      <c r="L226" s="31">
        <v>90</v>
      </c>
      <c r="M226" s="58">
        <v>45006</v>
      </c>
      <c r="N226" s="58">
        <v>1227</v>
      </c>
      <c r="O226" s="58">
        <v>28</v>
      </c>
      <c r="P226" s="58">
        <v>3982</v>
      </c>
      <c r="Q226" s="58">
        <v>187</v>
      </c>
      <c r="R226" s="58">
        <v>8</v>
      </c>
      <c r="S226" s="43">
        <f t="shared" si="9"/>
        <v>1</v>
      </c>
      <c r="T226" s="43">
        <f t="shared" si="9"/>
        <v>1</v>
      </c>
      <c r="U226" s="44">
        <v>0</v>
      </c>
      <c r="V226" s="31">
        <v>0</v>
      </c>
      <c r="W226" s="44">
        <v>1</v>
      </c>
      <c r="X226" s="31">
        <v>1</v>
      </c>
      <c r="Y226" s="31">
        <v>0</v>
      </c>
      <c r="Z226" s="31">
        <v>0</v>
      </c>
      <c r="AA226" s="31">
        <v>0</v>
      </c>
      <c r="AB226" s="31">
        <v>0</v>
      </c>
      <c r="AC226" s="31">
        <v>0</v>
      </c>
      <c r="AD226" s="31">
        <v>1</v>
      </c>
      <c r="AE226" s="31">
        <v>0</v>
      </c>
      <c r="AF226" s="50">
        <v>385630</v>
      </c>
      <c r="AG226" s="59">
        <v>223690</v>
      </c>
      <c r="AH226" s="59">
        <v>56240</v>
      </c>
      <c r="AI226" s="59">
        <v>105700</v>
      </c>
      <c r="AJ226" s="59">
        <v>32035</v>
      </c>
      <c r="AK226" s="59">
        <v>36843</v>
      </c>
    </row>
    <row r="227" spans="1:37" ht="16.5" customHeight="1">
      <c r="A227" s="42">
        <v>215</v>
      </c>
      <c r="B227" s="44" t="s">
        <v>811</v>
      </c>
      <c r="C227" s="44" t="s">
        <v>933</v>
      </c>
      <c r="D227" s="44" t="s">
        <v>191</v>
      </c>
      <c r="E227" s="30" t="s">
        <v>934</v>
      </c>
      <c r="F227" s="57" t="s">
        <v>935</v>
      </c>
      <c r="G227" s="44" t="s">
        <v>936</v>
      </c>
      <c r="H227" s="44" t="s">
        <v>937</v>
      </c>
      <c r="I227" s="69" t="s">
        <v>938</v>
      </c>
      <c r="J227" s="31">
        <v>7000</v>
      </c>
      <c r="K227" s="31">
        <v>5259</v>
      </c>
      <c r="L227" s="31">
        <v>765</v>
      </c>
      <c r="M227" s="58">
        <v>255108</v>
      </c>
      <c r="N227" s="58">
        <v>7213</v>
      </c>
      <c r="O227" s="58">
        <v>208</v>
      </c>
      <c r="P227" s="58">
        <v>13860</v>
      </c>
      <c r="Q227" s="58">
        <v>162</v>
      </c>
      <c r="R227" s="58">
        <v>6</v>
      </c>
      <c r="S227" s="43">
        <f t="shared" si="9"/>
        <v>22</v>
      </c>
      <c r="T227" s="43">
        <f t="shared" si="9"/>
        <v>20</v>
      </c>
      <c r="U227" s="44">
        <v>6</v>
      </c>
      <c r="V227" s="31">
        <v>6</v>
      </c>
      <c r="W227" s="44">
        <v>12</v>
      </c>
      <c r="X227" s="31">
        <v>12</v>
      </c>
      <c r="Y227" s="31">
        <v>1</v>
      </c>
      <c r="Z227" s="31">
        <v>1</v>
      </c>
      <c r="AA227" s="31">
        <v>3</v>
      </c>
      <c r="AB227" s="31">
        <v>1</v>
      </c>
      <c r="AC227" s="31">
        <v>0</v>
      </c>
      <c r="AD227" s="31">
        <v>19</v>
      </c>
      <c r="AE227" s="31">
        <v>2</v>
      </c>
      <c r="AF227" s="50">
        <v>1867994</v>
      </c>
      <c r="AG227" s="59">
        <v>1094812</v>
      </c>
      <c r="AH227" s="59">
        <v>166846</v>
      </c>
      <c r="AI227" s="59">
        <v>606336</v>
      </c>
      <c r="AJ227" s="59">
        <v>133864</v>
      </c>
      <c r="AK227" s="59">
        <v>175287</v>
      </c>
    </row>
    <row r="228" spans="1:37" ht="16.5" customHeight="1">
      <c r="A228" s="42">
        <v>216</v>
      </c>
      <c r="B228" s="44" t="s">
        <v>811</v>
      </c>
      <c r="C228" s="44" t="s">
        <v>933</v>
      </c>
      <c r="D228" s="44" t="s">
        <v>191</v>
      </c>
      <c r="E228" s="30" t="s">
        <v>939</v>
      </c>
      <c r="F228" s="57" t="s">
        <v>940</v>
      </c>
      <c r="G228" s="44" t="s">
        <v>941</v>
      </c>
      <c r="H228" s="44" t="s">
        <v>942</v>
      </c>
      <c r="I228" s="69" t="s">
        <v>889</v>
      </c>
      <c r="J228" s="31">
        <v>10052</v>
      </c>
      <c r="K228" s="31">
        <v>1536.09</v>
      </c>
      <c r="L228" s="31">
        <v>210</v>
      </c>
      <c r="M228" s="58">
        <v>49375</v>
      </c>
      <c r="N228" s="58">
        <v>0</v>
      </c>
      <c r="O228" s="58">
        <v>90</v>
      </c>
      <c r="P228" s="58">
        <v>11345</v>
      </c>
      <c r="Q228" s="58">
        <v>0</v>
      </c>
      <c r="R228" s="58">
        <v>12</v>
      </c>
      <c r="S228" s="43">
        <f t="shared" si="9"/>
        <v>4</v>
      </c>
      <c r="T228" s="43">
        <f t="shared" si="9"/>
        <v>4</v>
      </c>
      <c r="U228" s="44">
        <v>0</v>
      </c>
      <c r="V228" s="31">
        <v>0</v>
      </c>
      <c r="W228" s="44">
        <v>4</v>
      </c>
      <c r="X228" s="31">
        <v>4</v>
      </c>
      <c r="Y228" s="31">
        <v>0</v>
      </c>
      <c r="Z228" s="31">
        <v>0</v>
      </c>
      <c r="AA228" s="31">
        <v>0</v>
      </c>
      <c r="AB228" s="31">
        <v>0</v>
      </c>
      <c r="AC228" s="31">
        <v>0</v>
      </c>
      <c r="AD228" s="31">
        <v>5</v>
      </c>
      <c r="AE228" s="31">
        <v>2</v>
      </c>
      <c r="AF228" s="50">
        <v>399547</v>
      </c>
      <c r="AG228" s="59">
        <v>251684</v>
      </c>
      <c r="AH228" s="59">
        <v>71338</v>
      </c>
      <c r="AI228" s="59">
        <v>76525</v>
      </c>
      <c r="AJ228" s="59">
        <v>107889</v>
      </c>
      <c r="AK228" s="59">
        <v>122357</v>
      </c>
    </row>
    <row r="229" spans="1:37" ht="16.5" customHeight="1">
      <c r="A229" s="42">
        <v>217</v>
      </c>
      <c r="B229" s="44" t="s">
        <v>811</v>
      </c>
      <c r="C229" s="44" t="s">
        <v>817</v>
      </c>
      <c r="D229" s="44" t="s">
        <v>191</v>
      </c>
      <c r="E229" s="30" t="s">
        <v>943</v>
      </c>
      <c r="F229" s="57" t="s">
        <v>944</v>
      </c>
      <c r="G229" s="44" t="s">
        <v>945</v>
      </c>
      <c r="H229" s="44" t="s">
        <v>946</v>
      </c>
      <c r="I229" s="69" t="s">
        <v>894</v>
      </c>
      <c r="J229" s="31">
        <v>15343</v>
      </c>
      <c r="K229" s="31">
        <v>2642</v>
      </c>
      <c r="L229" s="31">
        <v>183</v>
      </c>
      <c r="M229" s="58">
        <v>107139</v>
      </c>
      <c r="N229" s="58">
        <v>4389</v>
      </c>
      <c r="O229" s="58">
        <v>50</v>
      </c>
      <c r="P229" s="58">
        <v>7616</v>
      </c>
      <c r="Q229" s="58">
        <v>286</v>
      </c>
      <c r="R229" s="58">
        <v>11</v>
      </c>
      <c r="S229" s="43">
        <f t="shared" si="9"/>
        <v>6</v>
      </c>
      <c r="T229" s="43">
        <f t="shared" si="9"/>
        <v>6</v>
      </c>
      <c r="U229" s="44">
        <v>0</v>
      </c>
      <c r="V229" s="31">
        <v>0</v>
      </c>
      <c r="W229" s="44">
        <v>4</v>
      </c>
      <c r="X229" s="31">
        <v>4</v>
      </c>
      <c r="Y229" s="31">
        <v>1</v>
      </c>
      <c r="Z229" s="31">
        <v>1</v>
      </c>
      <c r="AA229" s="31">
        <v>1</v>
      </c>
      <c r="AB229" s="31">
        <v>1</v>
      </c>
      <c r="AC229" s="31">
        <v>0</v>
      </c>
      <c r="AD229" s="31">
        <v>5</v>
      </c>
      <c r="AE229" s="31">
        <v>2</v>
      </c>
      <c r="AF229" s="50">
        <v>852657</v>
      </c>
      <c r="AG229" s="59">
        <v>596978</v>
      </c>
      <c r="AH229" s="59">
        <v>96120</v>
      </c>
      <c r="AI229" s="59">
        <v>159559</v>
      </c>
      <c r="AJ229" s="59">
        <v>66030</v>
      </c>
      <c r="AK229" s="59">
        <v>48597</v>
      </c>
    </row>
    <row r="230" spans="1:37" ht="16.5" customHeight="1">
      <c r="A230" s="42">
        <v>218</v>
      </c>
      <c r="B230" s="44" t="s">
        <v>811</v>
      </c>
      <c r="C230" s="44" t="s">
        <v>817</v>
      </c>
      <c r="D230" s="44" t="s">
        <v>191</v>
      </c>
      <c r="E230" s="30" t="s">
        <v>947</v>
      </c>
      <c r="F230" s="57" t="s">
        <v>948</v>
      </c>
      <c r="G230" s="44" t="s">
        <v>949</v>
      </c>
      <c r="H230" s="44" t="s">
        <v>950</v>
      </c>
      <c r="I230" s="69" t="s">
        <v>951</v>
      </c>
      <c r="J230" s="31">
        <v>1426</v>
      </c>
      <c r="K230" s="31">
        <v>842.55</v>
      </c>
      <c r="L230" s="31">
        <v>90</v>
      </c>
      <c r="M230" s="58">
        <v>28673</v>
      </c>
      <c r="N230" s="58">
        <v>1550</v>
      </c>
      <c r="O230" s="58">
        <v>30</v>
      </c>
      <c r="P230" s="58">
        <v>6669</v>
      </c>
      <c r="Q230" s="58">
        <v>216</v>
      </c>
      <c r="R230" s="58">
        <v>16</v>
      </c>
      <c r="S230" s="43">
        <f t="shared" si="9"/>
        <v>4</v>
      </c>
      <c r="T230" s="43">
        <f t="shared" si="9"/>
        <v>4</v>
      </c>
      <c r="U230" s="44">
        <v>0</v>
      </c>
      <c r="V230" s="31">
        <v>0</v>
      </c>
      <c r="W230" s="44">
        <v>3</v>
      </c>
      <c r="X230" s="31">
        <v>3</v>
      </c>
      <c r="Y230" s="31">
        <v>0</v>
      </c>
      <c r="Z230" s="31">
        <v>0</v>
      </c>
      <c r="AA230" s="31">
        <v>1</v>
      </c>
      <c r="AB230" s="31">
        <v>1</v>
      </c>
      <c r="AC230" s="31">
        <v>0</v>
      </c>
      <c r="AD230" s="31">
        <v>4</v>
      </c>
      <c r="AE230" s="31">
        <v>1</v>
      </c>
      <c r="AF230" s="50">
        <v>460841</v>
      </c>
      <c r="AG230" s="59">
        <v>271459</v>
      </c>
      <c r="AH230" s="59">
        <v>75844</v>
      </c>
      <c r="AI230" s="59">
        <v>113538</v>
      </c>
      <c r="AJ230" s="59">
        <v>38619</v>
      </c>
      <c r="AK230" s="59">
        <v>33483</v>
      </c>
    </row>
    <row r="231" spans="1:37" ht="16.5" customHeight="1">
      <c r="A231" s="42">
        <v>219</v>
      </c>
      <c r="B231" s="44" t="s">
        <v>811</v>
      </c>
      <c r="C231" s="44" t="s">
        <v>822</v>
      </c>
      <c r="D231" s="44" t="s">
        <v>191</v>
      </c>
      <c r="E231" s="30" t="s">
        <v>952</v>
      </c>
      <c r="F231" s="57" t="s">
        <v>953</v>
      </c>
      <c r="G231" s="44" t="s">
        <v>954</v>
      </c>
      <c r="H231" s="44" t="s">
        <v>955</v>
      </c>
      <c r="I231" s="69" t="s">
        <v>915</v>
      </c>
      <c r="J231" s="31">
        <v>1022</v>
      </c>
      <c r="K231" s="31">
        <v>956.38</v>
      </c>
      <c r="L231" s="31">
        <v>196</v>
      </c>
      <c r="M231" s="58">
        <v>49258</v>
      </c>
      <c r="N231" s="58">
        <v>1093</v>
      </c>
      <c r="O231" s="58">
        <v>45</v>
      </c>
      <c r="P231" s="58">
        <v>4477</v>
      </c>
      <c r="Q231" s="58">
        <v>88</v>
      </c>
      <c r="R231" s="58">
        <v>9</v>
      </c>
      <c r="S231" s="43">
        <f t="shared" si="9"/>
        <v>6</v>
      </c>
      <c r="T231" s="43">
        <f t="shared" si="9"/>
        <v>7</v>
      </c>
      <c r="U231" s="44">
        <v>1</v>
      </c>
      <c r="V231" s="31">
        <v>1</v>
      </c>
      <c r="W231" s="44">
        <v>5</v>
      </c>
      <c r="X231" s="31">
        <v>6</v>
      </c>
      <c r="Y231" s="31">
        <v>0</v>
      </c>
      <c r="Z231" s="31">
        <v>0</v>
      </c>
      <c r="AA231" s="31">
        <v>0</v>
      </c>
      <c r="AB231" s="31">
        <v>0</v>
      </c>
      <c r="AC231" s="31">
        <v>0</v>
      </c>
      <c r="AD231" s="31">
        <v>4</v>
      </c>
      <c r="AE231" s="31">
        <v>1</v>
      </c>
      <c r="AF231" s="50">
        <v>566169</v>
      </c>
      <c r="AG231" s="59">
        <v>423385</v>
      </c>
      <c r="AH231" s="59">
        <v>79220</v>
      </c>
      <c r="AI231" s="59">
        <v>63564</v>
      </c>
      <c r="AJ231" s="59">
        <v>53653</v>
      </c>
      <c r="AK231" s="59">
        <v>89727</v>
      </c>
    </row>
    <row r="232" spans="1:37" ht="16.5" customHeight="1">
      <c r="A232" s="42">
        <v>220</v>
      </c>
      <c r="B232" s="44" t="s">
        <v>811</v>
      </c>
      <c r="C232" s="44" t="s">
        <v>822</v>
      </c>
      <c r="D232" s="44" t="s">
        <v>191</v>
      </c>
      <c r="E232" s="30" t="s">
        <v>956</v>
      </c>
      <c r="F232" s="57" t="s">
        <v>957</v>
      </c>
      <c r="G232" s="44" t="s">
        <v>958</v>
      </c>
      <c r="H232" s="44" t="s">
        <v>959</v>
      </c>
      <c r="I232" s="69" t="s">
        <v>924</v>
      </c>
      <c r="J232" s="31">
        <v>524.6</v>
      </c>
      <c r="K232" s="31">
        <v>993.41</v>
      </c>
      <c r="L232" s="31">
        <v>197</v>
      </c>
      <c r="M232" s="58">
        <v>48185</v>
      </c>
      <c r="N232" s="58">
        <v>0</v>
      </c>
      <c r="O232" s="58">
        <v>46</v>
      </c>
      <c r="P232" s="58">
        <v>5618</v>
      </c>
      <c r="Q232" s="58">
        <v>0</v>
      </c>
      <c r="R232" s="58">
        <v>6</v>
      </c>
      <c r="S232" s="43">
        <f t="shared" si="9"/>
        <v>6</v>
      </c>
      <c r="T232" s="43">
        <f t="shared" si="9"/>
        <v>6</v>
      </c>
      <c r="U232" s="44">
        <v>1</v>
      </c>
      <c r="V232" s="31">
        <v>1</v>
      </c>
      <c r="W232" s="44">
        <v>3</v>
      </c>
      <c r="X232" s="31">
        <v>3</v>
      </c>
      <c r="Y232" s="31">
        <v>0</v>
      </c>
      <c r="Z232" s="31">
        <v>0</v>
      </c>
      <c r="AA232" s="31">
        <v>2</v>
      </c>
      <c r="AB232" s="31">
        <v>2</v>
      </c>
      <c r="AC232" s="31">
        <v>1</v>
      </c>
      <c r="AD232" s="31">
        <v>3</v>
      </c>
      <c r="AE232" s="31">
        <v>4</v>
      </c>
      <c r="AF232" s="50">
        <v>445088</v>
      </c>
      <c r="AG232" s="59">
        <v>279075</v>
      </c>
      <c r="AH232" s="59">
        <v>46720</v>
      </c>
      <c r="AI232" s="59">
        <v>119293</v>
      </c>
      <c r="AJ232" s="59">
        <v>46677</v>
      </c>
      <c r="AK232" s="59">
        <v>72580</v>
      </c>
    </row>
    <row r="233" spans="1:37" ht="16.5" customHeight="1">
      <c r="A233" s="42">
        <v>221</v>
      </c>
      <c r="B233" s="44" t="s">
        <v>811</v>
      </c>
      <c r="C233" s="44" t="s">
        <v>827</v>
      </c>
      <c r="D233" s="44" t="s">
        <v>191</v>
      </c>
      <c r="E233" s="30" t="s">
        <v>960</v>
      </c>
      <c r="F233" s="57" t="s">
        <v>961</v>
      </c>
      <c r="G233" s="44" t="s">
        <v>962</v>
      </c>
      <c r="H233" s="44" t="s">
        <v>963</v>
      </c>
      <c r="I233" s="69" t="s">
        <v>924</v>
      </c>
      <c r="J233" s="31">
        <v>1056.8900000000001</v>
      </c>
      <c r="K233" s="31">
        <v>795.89</v>
      </c>
      <c r="L233" s="31">
        <v>195</v>
      </c>
      <c r="M233" s="58">
        <v>55245</v>
      </c>
      <c r="N233" s="58">
        <v>254</v>
      </c>
      <c r="O233" s="58">
        <v>37</v>
      </c>
      <c r="P233" s="58">
        <v>5099</v>
      </c>
      <c r="Q233" s="58">
        <v>40</v>
      </c>
      <c r="R233" s="58">
        <v>37</v>
      </c>
      <c r="S233" s="43">
        <f t="shared" si="9"/>
        <v>3.5</v>
      </c>
      <c r="T233" s="43">
        <f t="shared" si="9"/>
        <v>5</v>
      </c>
      <c r="U233" s="44">
        <v>0</v>
      </c>
      <c r="V233" s="31">
        <v>0</v>
      </c>
      <c r="W233" s="44">
        <v>2.5</v>
      </c>
      <c r="X233" s="31">
        <v>3</v>
      </c>
      <c r="Y233" s="31">
        <v>0</v>
      </c>
      <c r="Z233" s="31">
        <v>0</v>
      </c>
      <c r="AA233" s="31">
        <v>1</v>
      </c>
      <c r="AB233" s="31">
        <v>2</v>
      </c>
      <c r="AC233" s="31">
        <v>1</v>
      </c>
      <c r="AD233" s="31">
        <v>6</v>
      </c>
      <c r="AE233" s="31">
        <v>1</v>
      </c>
      <c r="AF233" s="50">
        <v>363872</v>
      </c>
      <c r="AG233" s="59">
        <v>188945</v>
      </c>
      <c r="AH233" s="59">
        <v>65070</v>
      </c>
      <c r="AI233" s="59">
        <v>109857</v>
      </c>
      <c r="AJ233" s="59">
        <v>67291</v>
      </c>
      <c r="AK233" s="59">
        <v>67703</v>
      </c>
    </row>
    <row r="234" spans="1:37" ht="16.5" customHeight="1">
      <c r="A234" s="42">
        <v>222</v>
      </c>
      <c r="B234" s="44" t="s">
        <v>811</v>
      </c>
      <c r="C234" s="44" t="s">
        <v>840</v>
      </c>
      <c r="D234" s="44" t="s">
        <v>191</v>
      </c>
      <c r="E234" s="30" t="s">
        <v>964</v>
      </c>
      <c r="F234" s="57" t="s">
        <v>965</v>
      </c>
      <c r="G234" s="44" t="s">
        <v>966</v>
      </c>
      <c r="H234" s="44" t="s">
        <v>967</v>
      </c>
      <c r="I234" s="69" t="s">
        <v>924</v>
      </c>
      <c r="J234" s="31">
        <v>532</v>
      </c>
      <c r="K234" s="31">
        <v>1772.63</v>
      </c>
      <c r="L234" s="31">
        <v>419</v>
      </c>
      <c r="M234" s="58">
        <v>54269</v>
      </c>
      <c r="N234" s="58">
        <v>438</v>
      </c>
      <c r="O234" s="58">
        <v>60</v>
      </c>
      <c r="P234" s="58">
        <v>8286</v>
      </c>
      <c r="Q234" s="58">
        <v>218</v>
      </c>
      <c r="R234" s="58">
        <v>7</v>
      </c>
      <c r="S234" s="43">
        <f t="shared" si="9"/>
        <v>8.5</v>
      </c>
      <c r="T234" s="43">
        <f t="shared" si="9"/>
        <v>9</v>
      </c>
      <c r="U234" s="44">
        <v>0</v>
      </c>
      <c r="V234" s="31">
        <v>0</v>
      </c>
      <c r="W234" s="44">
        <v>3.5</v>
      </c>
      <c r="X234" s="31">
        <v>4</v>
      </c>
      <c r="Y234" s="31">
        <v>0</v>
      </c>
      <c r="Z234" s="31">
        <v>0</v>
      </c>
      <c r="AA234" s="31">
        <v>5</v>
      </c>
      <c r="AB234" s="31">
        <v>5</v>
      </c>
      <c r="AC234" s="31">
        <v>0</v>
      </c>
      <c r="AD234" s="31">
        <v>7</v>
      </c>
      <c r="AE234" s="31">
        <v>1</v>
      </c>
      <c r="AF234" s="50">
        <v>1145093</v>
      </c>
      <c r="AG234" s="59">
        <v>361243</v>
      </c>
      <c r="AH234" s="59">
        <v>98628</v>
      </c>
      <c r="AI234" s="59">
        <v>685222</v>
      </c>
      <c r="AJ234" s="59">
        <v>80195</v>
      </c>
      <c r="AK234" s="59">
        <v>68873</v>
      </c>
    </row>
    <row r="235" spans="1:37" ht="16.5" customHeight="1">
      <c r="A235" s="42">
        <v>223</v>
      </c>
      <c r="B235" s="44" t="s">
        <v>811</v>
      </c>
      <c r="C235" s="44" t="s">
        <v>840</v>
      </c>
      <c r="D235" s="44" t="s">
        <v>191</v>
      </c>
      <c r="E235" s="30" t="s">
        <v>968</v>
      </c>
      <c r="F235" s="57" t="s">
        <v>969</v>
      </c>
      <c r="G235" s="44" t="s">
        <v>970</v>
      </c>
      <c r="H235" s="44" t="s">
        <v>971</v>
      </c>
      <c r="I235" s="69" t="s">
        <v>972</v>
      </c>
      <c r="J235" s="31">
        <v>2300</v>
      </c>
      <c r="K235" s="31">
        <v>2894</v>
      </c>
      <c r="L235" s="31">
        <v>389</v>
      </c>
      <c r="M235" s="58">
        <v>137158</v>
      </c>
      <c r="N235" s="58">
        <v>4860</v>
      </c>
      <c r="O235" s="58">
        <v>78</v>
      </c>
      <c r="P235" s="58">
        <v>7286</v>
      </c>
      <c r="Q235" s="58">
        <v>115</v>
      </c>
      <c r="R235" s="58">
        <v>9</v>
      </c>
      <c r="S235" s="43">
        <f t="shared" si="9"/>
        <v>13</v>
      </c>
      <c r="T235" s="43">
        <f t="shared" si="9"/>
        <v>13</v>
      </c>
      <c r="U235" s="44">
        <v>1</v>
      </c>
      <c r="V235" s="31">
        <v>1</v>
      </c>
      <c r="W235" s="44">
        <v>4</v>
      </c>
      <c r="X235" s="31">
        <v>4</v>
      </c>
      <c r="Y235" s="31">
        <v>1</v>
      </c>
      <c r="Z235" s="31">
        <v>1</v>
      </c>
      <c r="AA235" s="31">
        <v>7</v>
      </c>
      <c r="AB235" s="31">
        <v>7</v>
      </c>
      <c r="AC235" s="31">
        <v>0</v>
      </c>
      <c r="AD235" s="31">
        <v>7</v>
      </c>
      <c r="AE235" s="31">
        <v>1</v>
      </c>
      <c r="AF235" s="50">
        <v>730494</v>
      </c>
      <c r="AG235" s="59">
        <v>463766</v>
      </c>
      <c r="AH235" s="59">
        <v>95358</v>
      </c>
      <c r="AI235" s="59">
        <v>171370</v>
      </c>
      <c r="AJ235" s="59">
        <v>76113</v>
      </c>
      <c r="AK235" s="59">
        <v>55566</v>
      </c>
    </row>
    <row r="236" spans="1:37" ht="16.5" customHeight="1">
      <c r="A236" s="42">
        <v>224</v>
      </c>
      <c r="B236" s="44" t="s">
        <v>811</v>
      </c>
      <c r="C236" s="44" t="s">
        <v>840</v>
      </c>
      <c r="D236" s="44" t="s">
        <v>191</v>
      </c>
      <c r="E236" s="30" t="s">
        <v>973</v>
      </c>
      <c r="F236" s="57" t="s">
        <v>974</v>
      </c>
      <c r="G236" s="44" t="s">
        <v>975</v>
      </c>
      <c r="H236" s="44" t="s">
        <v>976</v>
      </c>
      <c r="I236" s="69" t="s">
        <v>977</v>
      </c>
      <c r="J236" s="31">
        <v>1983.5</v>
      </c>
      <c r="K236" s="31">
        <v>3859.39</v>
      </c>
      <c r="L236" s="31">
        <v>594</v>
      </c>
      <c r="M236" s="58">
        <v>153675</v>
      </c>
      <c r="N236" s="58">
        <v>3904</v>
      </c>
      <c r="O236" s="58">
        <v>92</v>
      </c>
      <c r="P236" s="58">
        <v>7924</v>
      </c>
      <c r="Q236" s="58">
        <v>67</v>
      </c>
      <c r="R236" s="58">
        <v>0</v>
      </c>
      <c r="S236" s="43">
        <f t="shared" si="9"/>
        <v>11</v>
      </c>
      <c r="T236" s="43">
        <f t="shared" si="9"/>
        <v>11</v>
      </c>
      <c r="U236" s="44">
        <v>0</v>
      </c>
      <c r="V236" s="31">
        <v>0</v>
      </c>
      <c r="W236" s="44">
        <v>5</v>
      </c>
      <c r="X236" s="31">
        <v>5</v>
      </c>
      <c r="Y236" s="31">
        <v>1</v>
      </c>
      <c r="Z236" s="31">
        <v>1</v>
      </c>
      <c r="AA236" s="31">
        <v>5</v>
      </c>
      <c r="AB236" s="31">
        <v>5</v>
      </c>
      <c r="AC236" s="31">
        <v>0</v>
      </c>
      <c r="AD236" s="31">
        <v>8</v>
      </c>
      <c r="AE236" s="31">
        <v>2</v>
      </c>
      <c r="AF236" s="50">
        <v>1971455</v>
      </c>
      <c r="AG236" s="59">
        <v>433065</v>
      </c>
      <c r="AH236" s="59">
        <v>117528</v>
      </c>
      <c r="AI236" s="59">
        <v>1420862</v>
      </c>
      <c r="AJ236" s="59">
        <v>225085</v>
      </c>
      <c r="AK236" s="59">
        <v>223279</v>
      </c>
    </row>
    <row r="237" spans="1:37" ht="16.5" customHeight="1">
      <c r="A237" s="42">
        <v>225</v>
      </c>
      <c r="B237" s="44" t="s">
        <v>811</v>
      </c>
      <c r="C237" s="44" t="s">
        <v>978</v>
      </c>
      <c r="D237" s="44" t="s">
        <v>191</v>
      </c>
      <c r="E237" s="30" t="s">
        <v>979</v>
      </c>
      <c r="F237" s="57" t="s">
        <v>980</v>
      </c>
      <c r="G237" s="44" t="s">
        <v>981</v>
      </c>
      <c r="H237" s="44" t="s">
        <v>982</v>
      </c>
      <c r="I237" s="69" t="s">
        <v>905</v>
      </c>
      <c r="J237" s="31">
        <v>10381</v>
      </c>
      <c r="K237" s="31">
        <v>16305</v>
      </c>
      <c r="L237" s="31">
        <v>1196</v>
      </c>
      <c r="M237" s="58">
        <v>241386</v>
      </c>
      <c r="N237" s="58">
        <v>1067</v>
      </c>
      <c r="O237" s="58">
        <v>291</v>
      </c>
      <c r="P237" s="58">
        <v>241386</v>
      </c>
      <c r="Q237" s="58">
        <v>1067</v>
      </c>
      <c r="R237" s="58">
        <v>317</v>
      </c>
      <c r="S237" s="43">
        <f t="shared" si="9"/>
        <v>47</v>
      </c>
      <c r="T237" s="43">
        <f t="shared" si="9"/>
        <v>49</v>
      </c>
      <c r="U237" s="44">
        <v>7</v>
      </c>
      <c r="V237" s="31">
        <v>13</v>
      </c>
      <c r="W237" s="44">
        <v>23</v>
      </c>
      <c r="X237" s="31">
        <v>17</v>
      </c>
      <c r="Y237" s="31">
        <v>2</v>
      </c>
      <c r="Z237" s="31">
        <v>2</v>
      </c>
      <c r="AA237" s="31">
        <v>15</v>
      </c>
      <c r="AB237" s="31">
        <v>17</v>
      </c>
      <c r="AC237" s="31">
        <v>2</v>
      </c>
      <c r="AD237" s="31">
        <v>22</v>
      </c>
      <c r="AE237" s="31">
        <v>1</v>
      </c>
      <c r="AF237" s="50">
        <v>4244070</v>
      </c>
      <c r="AG237" s="59">
        <v>2332602</v>
      </c>
      <c r="AH237" s="59">
        <v>849000</v>
      </c>
      <c r="AI237" s="59">
        <v>1062468</v>
      </c>
      <c r="AJ237" s="59">
        <v>80524</v>
      </c>
      <c r="AK237" s="59">
        <v>60028</v>
      </c>
    </row>
    <row r="238" spans="1:37" ht="16.5" customHeight="1">
      <c r="A238" s="42">
        <v>226</v>
      </c>
      <c r="B238" s="44" t="s">
        <v>811</v>
      </c>
      <c r="C238" s="44" t="s">
        <v>978</v>
      </c>
      <c r="D238" s="44" t="s">
        <v>191</v>
      </c>
      <c r="E238" s="30" t="s">
        <v>983</v>
      </c>
      <c r="F238" s="57" t="s">
        <v>984</v>
      </c>
      <c r="G238" s="44" t="s">
        <v>985</v>
      </c>
      <c r="H238" s="44" t="s">
        <v>986</v>
      </c>
      <c r="I238" s="69" t="s">
        <v>910</v>
      </c>
      <c r="J238" s="31">
        <v>6634</v>
      </c>
      <c r="K238" s="31">
        <v>3650</v>
      </c>
      <c r="L238" s="31">
        <v>392</v>
      </c>
      <c r="M238" s="58">
        <v>153700</v>
      </c>
      <c r="N238" s="58">
        <v>5563</v>
      </c>
      <c r="O238" s="58">
        <v>53</v>
      </c>
      <c r="P238" s="58">
        <v>10945</v>
      </c>
      <c r="Q238" s="58">
        <v>240</v>
      </c>
      <c r="R238" s="58">
        <v>0</v>
      </c>
      <c r="S238" s="43">
        <f t="shared" si="9"/>
        <v>11</v>
      </c>
      <c r="T238" s="43">
        <f t="shared" si="9"/>
        <v>11</v>
      </c>
      <c r="U238" s="44">
        <v>1</v>
      </c>
      <c r="V238" s="31">
        <v>1</v>
      </c>
      <c r="W238" s="44">
        <v>6</v>
      </c>
      <c r="X238" s="31">
        <v>6</v>
      </c>
      <c r="Y238" s="31">
        <v>1</v>
      </c>
      <c r="Z238" s="31">
        <v>1</v>
      </c>
      <c r="AA238" s="31">
        <v>3</v>
      </c>
      <c r="AB238" s="31">
        <v>3</v>
      </c>
      <c r="AC238" s="31">
        <v>0</v>
      </c>
      <c r="AD238" s="31">
        <v>8</v>
      </c>
      <c r="AE238" s="31">
        <v>3</v>
      </c>
      <c r="AF238" s="50">
        <v>1311268</v>
      </c>
      <c r="AG238" s="59">
        <v>950676</v>
      </c>
      <c r="AH238" s="59">
        <v>158212</v>
      </c>
      <c r="AI238" s="59">
        <v>202380</v>
      </c>
      <c r="AJ238" s="59">
        <v>44821</v>
      </c>
      <c r="AK238" s="59">
        <v>73139</v>
      </c>
    </row>
    <row r="239" spans="1:37" ht="16.5" customHeight="1">
      <c r="A239" s="42">
        <v>227</v>
      </c>
      <c r="B239" s="44" t="s">
        <v>811</v>
      </c>
      <c r="C239" s="44" t="s">
        <v>845</v>
      </c>
      <c r="D239" s="44" t="s">
        <v>191</v>
      </c>
      <c r="E239" s="30" t="s">
        <v>987</v>
      </c>
      <c r="F239" s="57" t="s">
        <v>988</v>
      </c>
      <c r="G239" s="44" t="s">
        <v>989</v>
      </c>
      <c r="H239" s="44" t="s">
        <v>990</v>
      </c>
      <c r="I239" s="69" t="s">
        <v>977</v>
      </c>
      <c r="J239" s="31">
        <v>1657</v>
      </c>
      <c r="K239" s="31">
        <v>3521.66</v>
      </c>
      <c r="L239" s="31">
        <v>419</v>
      </c>
      <c r="M239" s="58">
        <v>148104</v>
      </c>
      <c r="N239" s="58">
        <v>3814</v>
      </c>
      <c r="O239" s="58">
        <v>62</v>
      </c>
      <c r="P239" s="58">
        <v>17602</v>
      </c>
      <c r="Q239" s="58">
        <v>286</v>
      </c>
      <c r="R239" s="58">
        <v>0</v>
      </c>
      <c r="S239" s="43">
        <f t="shared" si="9"/>
        <v>11.5</v>
      </c>
      <c r="T239" s="43">
        <f t="shared" si="9"/>
        <v>12</v>
      </c>
      <c r="U239" s="44">
        <v>3</v>
      </c>
      <c r="V239" s="31">
        <v>3</v>
      </c>
      <c r="W239" s="44">
        <v>7.5</v>
      </c>
      <c r="X239" s="31">
        <v>8</v>
      </c>
      <c r="Y239" s="31">
        <v>1</v>
      </c>
      <c r="Z239" s="31">
        <v>1</v>
      </c>
      <c r="AA239" s="31">
        <v>0</v>
      </c>
      <c r="AB239" s="31">
        <v>0</v>
      </c>
      <c r="AC239" s="31">
        <v>0</v>
      </c>
      <c r="AD239" s="31">
        <v>8</v>
      </c>
      <c r="AE239" s="31">
        <v>2</v>
      </c>
      <c r="AF239" s="50">
        <v>1910273</v>
      </c>
      <c r="AG239" s="59">
        <v>684376</v>
      </c>
      <c r="AH239" s="59">
        <v>23990</v>
      </c>
      <c r="AI239" s="59">
        <v>1201907</v>
      </c>
      <c r="AJ239" s="59">
        <v>217673</v>
      </c>
      <c r="AK239" s="59">
        <v>136166</v>
      </c>
    </row>
    <row r="240" spans="1:37" ht="16.5" customHeight="1">
      <c r="A240" s="42">
        <v>228</v>
      </c>
      <c r="B240" s="44" t="s">
        <v>811</v>
      </c>
      <c r="C240" s="44" t="s">
        <v>991</v>
      </c>
      <c r="D240" s="44" t="s">
        <v>191</v>
      </c>
      <c r="E240" s="30" t="s">
        <v>992</v>
      </c>
      <c r="F240" s="57" t="s">
        <v>993</v>
      </c>
      <c r="G240" s="44" t="s">
        <v>994</v>
      </c>
      <c r="H240" s="44" t="s">
        <v>995</v>
      </c>
      <c r="I240" s="69" t="s">
        <v>996</v>
      </c>
      <c r="J240" s="31">
        <v>678</v>
      </c>
      <c r="K240" s="31">
        <v>930</v>
      </c>
      <c r="L240" s="31">
        <v>225</v>
      </c>
      <c r="M240" s="58">
        <v>78793</v>
      </c>
      <c r="N240" s="58">
        <v>0</v>
      </c>
      <c r="O240" s="58">
        <v>65</v>
      </c>
      <c r="P240" s="58">
        <v>6271</v>
      </c>
      <c r="Q240" s="58">
        <v>0</v>
      </c>
      <c r="R240" s="58">
        <v>0</v>
      </c>
      <c r="S240" s="43">
        <f t="shared" si="9"/>
        <v>4</v>
      </c>
      <c r="T240" s="43">
        <f t="shared" si="9"/>
        <v>4</v>
      </c>
      <c r="U240" s="44">
        <v>2</v>
      </c>
      <c r="V240" s="31">
        <v>2</v>
      </c>
      <c r="W240" s="44">
        <v>2</v>
      </c>
      <c r="X240" s="31">
        <v>2</v>
      </c>
      <c r="Y240" s="31">
        <v>0</v>
      </c>
      <c r="Z240" s="31">
        <v>0</v>
      </c>
      <c r="AA240" s="31">
        <v>0</v>
      </c>
      <c r="AB240" s="31">
        <v>0</v>
      </c>
      <c r="AC240" s="31">
        <v>0</v>
      </c>
      <c r="AD240" s="31">
        <v>3</v>
      </c>
      <c r="AE240" s="31">
        <v>2</v>
      </c>
      <c r="AF240" s="50">
        <v>592906</v>
      </c>
      <c r="AG240" s="59">
        <v>374971</v>
      </c>
      <c r="AH240" s="59">
        <v>54600</v>
      </c>
      <c r="AI240" s="59">
        <v>163335</v>
      </c>
      <c r="AJ240" s="59">
        <v>59678</v>
      </c>
      <c r="AK240" s="59">
        <v>102444</v>
      </c>
    </row>
    <row r="241" spans="1:37" ht="16.5" customHeight="1">
      <c r="A241" s="42">
        <v>229</v>
      </c>
      <c r="B241" s="44" t="s">
        <v>811</v>
      </c>
      <c r="C241" s="44" t="s">
        <v>991</v>
      </c>
      <c r="D241" s="44" t="s">
        <v>191</v>
      </c>
      <c r="E241" s="30" t="s">
        <v>997</v>
      </c>
      <c r="F241" s="57" t="s">
        <v>998</v>
      </c>
      <c r="G241" s="44" t="s">
        <v>999</v>
      </c>
      <c r="H241" s="44" t="s">
        <v>995</v>
      </c>
      <c r="I241" s="69" t="s">
        <v>972</v>
      </c>
      <c r="J241" s="31">
        <v>6171</v>
      </c>
      <c r="K241" s="31">
        <v>3018.75</v>
      </c>
      <c r="L241" s="31">
        <v>635</v>
      </c>
      <c r="M241" s="58">
        <v>125374</v>
      </c>
      <c r="N241" s="58">
        <v>3748</v>
      </c>
      <c r="O241" s="58">
        <v>65</v>
      </c>
      <c r="P241" s="58">
        <v>9395</v>
      </c>
      <c r="Q241" s="58">
        <v>267</v>
      </c>
      <c r="R241" s="58">
        <v>0</v>
      </c>
      <c r="S241" s="43">
        <f t="shared" si="9"/>
        <v>10</v>
      </c>
      <c r="T241" s="43">
        <f t="shared" si="9"/>
        <v>10</v>
      </c>
      <c r="U241" s="44">
        <v>3</v>
      </c>
      <c r="V241" s="31">
        <v>3</v>
      </c>
      <c r="W241" s="44">
        <v>5</v>
      </c>
      <c r="X241" s="31">
        <v>5</v>
      </c>
      <c r="Y241" s="31">
        <v>1</v>
      </c>
      <c r="Z241" s="31">
        <v>1</v>
      </c>
      <c r="AA241" s="31">
        <v>1</v>
      </c>
      <c r="AB241" s="31">
        <v>1</v>
      </c>
      <c r="AC241" s="31">
        <v>0</v>
      </c>
      <c r="AD241" s="31">
        <v>5</v>
      </c>
      <c r="AE241" s="31">
        <v>2</v>
      </c>
      <c r="AF241" s="50">
        <v>888688</v>
      </c>
      <c r="AG241" s="59">
        <v>524696</v>
      </c>
      <c r="AH241" s="59">
        <v>156240</v>
      </c>
      <c r="AI241" s="59">
        <v>207752</v>
      </c>
      <c r="AJ241" s="59">
        <v>41582</v>
      </c>
      <c r="AK241" s="59">
        <v>66472</v>
      </c>
    </row>
    <row r="242" spans="1:37" ht="16.5" customHeight="1">
      <c r="A242" s="42">
        <v>230</v>
      </c>
      <c r="B242" s="44" t="s">
        <v>811</v>
      </c>
      <c r="C242" s="44" t="s">
        <v>855</v>
      </c>
      <c r="D242" s="44" t="s">
        <v>191</v>
      </c>
      <c r="E242" s="30" t="s">
        <v>1000</v>
      </c>
      <c r="F242" s="57" t="s">
        <v>1001</v>
      </c>
      <c r="G242" s="44" t="s">
        <v>1002</v>
      </c>
      <c r="H242" s="44" t="s">
        <v>1003</v>
      </c>
      <c r="I242" s="69" t="s">
        <v>1004</v>
      </c>
      <c r="J242" s="31">
        <v>1750.2</v>
      </c>
      <c r="K242" s="31">
        <v>2016</v>
      </c>
      <c r="L242" s="31">
        <v>193</v>
      </c>
      <c r="M242" s="58">
        <v>119295</v>
      </c>
      <c r="N242" s="58">
        <v>2270</v>
      </c>
      <c r="O242" s="58">
        <v>66</v>
      </c>
      <c r="P242" s="58">
        <v>19504</v>
      </c>
      <c r="Q242" s="58">
        <v>230</v>
      </c>
      <c r="R242" s="58">
        <v>1</v>
      </c>
      <c r="S242" s="43">
        <f t="shared" si="9"/>
        <v>11</v>
      </c>
      <c r="T242" s="43">
        <f t="shared" si="9"/>
        <v>11</v>
      </c>
      <c r="U242" s="44">
        <v>2</v>
      </c>
      <c r="V242" s="31">
        <v>2</v>
      </c>
      <c r="W242" s="44">
        <v>5</v>
      </c>
      <c r="X242" s="31">
        <v>5</v>
      </c>
      <c r="Y242" s="31">
        <v>0</v>
      </c>
      <c r="Z242" s="31">
        <v>0</v>
      </c>
      <c r="AA242" s="31">
        <v>4</v>
      </c>
      <c r="AB242" s="31">
        <v>4</v>
      </c>
      <c r="AC242" s="31">
        <v>0</v>
      </c>
      <c r="AD242" s="31">
        <v>9</v>
      </c>
      <c r="AE242" s="31">
        <v>1</v>
      </c>
      <c r="AF242" s="50">
        <v>5199003</v>
      </c>
      <c r="AG242" s="59">
        <v>704839</v>
      </c>
      <c r="AH242" s="59">
        <v>220512</v>
      </c>
      <c r="AI242" s="59">
        <v>4273652</v>
      </c>
      <c r="AJ242" s="59">
        <v>131751</v>
      </c>
      <c r="AK242" s="59">
        <v>162779</v>
      </c>
    </row>
    <row r="243" spans="1:37" ht="16.5" customHeight="1">
      <c r="A243" s="42">
        <v>231</v>
      </c>
      <c r="B243" s="44" t="s">
        <v>811</v>
      </c>
      <c r="C243" s="44" t="s">
        <v>1005</v>
      </c>
      <c r="D243" s="44" t="s">
        <v>191</v>
      </c>
      <c r="E243" s="30" t="s">
        <v>1006</v>
      </c>
      <c r="F243" s="57" t="s">
        <v>1007</v>
      </c>
      <c r="G243" s="44" t="s">
        <v>1008</v>
      </c>
      <c r="H243" s="44" t="s">
        <v>1009</v>
      </c>
      <c r="I243" s="69" t="s">
        <v>899</v>
      </c>
      <c r="J243" s="31">
        <v>2985.43</v>
      </c>
      <c r="K243" s="31">
        <v>2985.43</v>
      </c>
      <c r="L243" s="31">
        <v>422</v>
      </c>
      <c r="M243" s="58">
        <v>184682</v>
      </c>
      <c r="N243" s="58">
        <v>3235</v>
      </c>
      <c r="O243" s="58">
        <v>164</v>
      </c>
      <c r="P243" s="58">
        <v>10575</v>
      </c>
      <c r="Q243" s="58">
        <v>60</v>
      </c>
      <c r="R243" s="58">
        <v>16</v>
      </c>
      <c r="S243" s="43">
        <f t="shared" si="9"/>
        <v>12</v>
      </c>
      <c r="T243" s="43">
        <f t="shared" si="9"/>
        <v>12</v>
      </c>
      <c r="U243" s="44">
        <v>3</v>
      </c>
      <c r="V243" s="31">
        <v>3</v>
      </c>
      <c r="W243" s="44">
        <v>8</v>
      </c>
      <c r="X243" s="31">
        <v>8</v>
      </c>
      <c r="Y243" s="31">
        <v>1</v>
      </c>
      <c r="Z243" s="31">
        <v>1</v>
      </c>
      <c r="AA243" s="31">
        <v>0</v>
      </c>
      <c r="AB243" s="31">
        <v>0</v>
      </c>
      <c r="AC243" s="31">
        <v>0</v>
      </c>
      <c r="AD243" s="31">
        <v>10</v>
      </c>
      <c r="AE243" s="31">
        <v>3</v>
      </c>
      <c r="AF243" s="50">
        <v>1248805</v>
      </c>
      <c r="AG243" s="59">
        <v>859938</v>
      </c>
      <c r="AH243" s="59">
        <v>131420</v>
      </c>
      <c r="AI243" s="59">
        <v>257447</v>
      </c>
      <c r="AJ243" s="59">
        <v>156061</v>
      </c>
      <c r="AK243" s="59">
        <v>98441</v>
      </c>
    </row>
    <row r="244" spans="1:37" ht="16.5" customHeight="1">
      <c r="A244" s="42">
        <v>232</v>
      </c>
      <c r="B244" s="44" t="s">
        <v>811</v>
      </c>
      <c r="C244" s="44" t="s">
        <v>1005</v>
      </c>
      <c r="D244" s="44" t="s">
        <v>191</v>
      </c>
      <c r="E244" s="30" t="s">
        <v>1010</v>
      </c>
      <c r="F244" s="57" t="s">
        <v>1011</v>
      </c>
      <c r="G244" s="44" t="s">
        <v>1012</v>
      </c>
      <c r="H244" s="44" t="s">
        <v>1013</v>
      </c>
      <c r="I244" s="69" t="s">
        <v>996</v>
      </c>
      <c r="J244" s="31">
        <v>3276.4</v>
      </c>
      <c r="K244" s="31">
        <v>2009.5</v>
      </c>
      <c r="L244" s="31">
        <v>157</v>
      </c>
      <c r="M244" s="58">
        <v>41261</v>
      </c>
      <c r="N244" s="58">
        <v>763</v>
      </c>
      <c r="O244" s="58">
        <v>8</v>
      </c>
      <c r="P244" s="58">
        <v>2890</v>
      </c>
      <c r="Q244" s="58">
        <v>60</v>
      </c>
      <c r="R244" s="58">
        <v>8</v>
      </c>
      <c r="S244" s="43">
        <f t="shared" si="9"/>
        <v>3</v>
      </c>
      <c r="T244" s="43">
        <f t="shared" si="9"/>
        <v>3</v>
      </c>
      <c r="U244" s="44">
        <v>1</v>
      </c>
      <c r="V244" s="31">
        <v>1</v>
      </c>
      <c r="W244" s="44">
        <v>2</v>
      </c>
      <c r="X244" s="31">
        <v>2</v>
      </c>
      <c r="Y244" s="31">
        <v>0</v>
      </c>
      <c r="Z244" s="31">
        <v>0</v>
      </c>
      <c r="AA244" s="31">
        <v>0</v>
      </c>
      <c r="AB244" s="31">
        <v>0</v>
      </c>
      <c r="AC244" s="31">
        <v>0</v>
      </c>
      <c r="AD244" s="31">
        <v>4</v>
      </c>
      <c r="AE244" s="31">
        <v>0</v>
      </c>
      <c r="AF244" s="50">
        <v>314692</v>
      </c>
      <c r="AG244" s="59">
        <v>221372</v>
      </c>
      <c r="AH244" s="59">
        <v>30900</v>
      </c>
      <c r="AI244" s="59">
        <v>62420</v>
      </c>
      <c r="AJ244" s="59">
        <v>39232</v>
      </c>
      <c r="AK244" s="59">
        <v>27984</v>
      </c>
    </row>
    <row r="245" spans="1:37" ht="16.5" customHeight="1">
      <c r="A245" s="42">
        <v>233</v>
      </c>
      <c r="B245" s="44" t="s">
        <v>811</v>
      </c>
      <c r="C245" s="44" t="s">
        <v>864</v>
      </c>
      <c r="D245" s="44" t="s">
        <v>191</v>
      </c>
      <c r="E245" s="30" t="s">
        <v>1014</v>
      </c>
      <c r="F245" s="57" t="s">
        <v>1015</v>
      </c>
      <c r="G245" s="44" t="s">
        <v>1016</v>
      </c>
      <c r="H245" s="44" t="s">
        <v>1017</v>
      </c>
      <c r="I245" s="69" t="s">
        <v>1018</v>
      </c>
      <c r="J245" s="31">
        <v>991</v>
      </c>
      <c r="K245" s="31">
        <v>890.58</v>
      </c>
      <c r="L245" s="31">
        <v>162</v>
      </c>
      <c r="M245" s="58">
        <v>92876</v>
      </c>
      <c r="N245" s="58">
        <v>0</v>
      </c>
      <c r="O245" s="58">
        <v>70</v>
      </c>
      <c r="P245" s="58">
        <v>2996</v>
      </c>
      <c r="Q245" s="58">
        <v>0</v>
      </c>
      <c r="R245" s="58">
        <v>4</v>
      </c>
      <c r="S245" s="43">
        <f t="shared" si="9"/>
        <v>2</v>
      </c>
      <c r="T245" s="43">
        <f t="shared" si="9"/>
        <v>2</v>
      </c>
      <c r="U245" s="44">
        <v>0</v>
      </c>
      <c r="V245" s="31">
        <v>0</v>
      </c>
      <c r="W245" s="44">
        <v>2</v>
      </c>
      <c r="X245" s="31">
        <v>2</v>
      </c>
      <c r="Y245" s="31">
        <v>0</v>
      </c>
      <c r="Z245" s="31">
        <v>0</v>
      </c>
      <c r="AA245" s="31">
        <v>0</v>
      </c>
      <c r="AB245" s="31">
        <v>0</v>
      </c>
      <c r="AC245" s="31">
        <v>0</v>
      </c>
      <c r="AD245" s="31">
        <v>3</v>
      </c>
      <c r="AE245" s="31">
        <v>1</v>
      </c>
      <c r="AF245" s="50">
        <v>426465</v>
      </c>
      <c r="AG245" s="59">
        <v>148858</v>
      </c>
      <c r="AH245" s="59">
        <v>45940</v>
      </c>
      <c r="AI245" s="59">
        <v>231667</v>
      </c>
      <c r="AJ245" s="59">
        <v>26903</v>
      </c>
      <c r="AK245" s="59">
        <v>28061</v>
      </c>
    </row>
    <row r="246" spans="1:37" ht="16.5" customHeight="1">
      <c r="A246" s="42">
        <v>234</v>
      </c>
      <c r="B246" s="44" t="s">
        <v>811</v>
      </c>
      <c r="C246" s="44" t="s">
        <v>864</v>
      </c>
      <c r="D246" s="44" t="s">
        <v>191</v>
      </c>
      <c r="E246" s="30" t="s">
        <v>1019</v>
      </c>
      <c r="F246" s="57" t="s">
        <v>1020</v>
      </c>
      <c r="G246" s="44" t="s">
        <v>1021</v>
      </c>
      <c r="H246" s="44" t="s">
        <v>1022</v>
      </c>
      <c r="I246" s="69" t="s">
        <v>1023</v>
      </c>
      <c r="J246" s="31">
        <v>636</v>
      </c>
      <c r="K246" s="31">
        <v>1091</v>
      </c>
      <c r="L246" s="31">
        <v>68</v>
      </c>
      <c r="M246" s="58">
        <v>122719</v>
      </c>
      <c r="N246" s="58">
        <v>3407</v>
      </c>
      <c r="O246" s="58">
        <v>30</v>
      </c>
      <c r="P246" s="58">
        <v>5279</v>
      </c>
      <c r="Q246" s="58">
        <v>115</v>
      </c>
      <c r="R246" s="58">
        <v>2</v>
      </c>
      <c r="S246" s="43">
        <f t="shared" si="9"/>
        <v>3</v>
      </c>
      <c r="T246" s="43">
        <f t="shared" si="9"/>
        <v>3</v>
      </c>
      <c r="U246" s="44">
        <v>0</v>
      </c>
      <c r="V246" s="31">
        <v>0</v>
      </c>
      <c r="W246" s="44">
        <v>3</v>
      </c>
      <c r="X246" s="31">
        <v>3</v>
      </c>
      <c r="Y246" s="31">
        <v>0</v>
      </c>
      <c r="Z246" s="31">
        <v>0</v>
      </c>
      <c r="AA246" s="31">
        <v>0</v>
      </c>
      <c r="AB246" s="31">
        <v>0</v>
      </c>
      <c r="AC246" s="31">
        <v>0</v>
      </c>
      <c r="AD246" s="31">
        <v>5</v>
      </c>
      <c r="AE246" s="31">
        <v>1</v>
      </c>
      <c r="AF246" s="50">
        <v>429502</v>
      </c>
      <c r="AG246" s="59">
        <v>69293</v>
      </c>
      <c r="AH246" s="59">
        <v>67936</v>
      </c>
      <c r="AI246" s="59">
        <v>292273</v>
      </c>
      <c r="AJ246" s="59">
        <v>93739</v>
      </c>
      <c r="AK246" s="59">
        <v>132824</v>
      </c>
    </row>
    <row r="247" spans="1:37" ht="16.5" customHeight="1">
      <c r="A247" s="42">
        <v>235</v>
      </c>
      <c r="B247" s="44" t="s">
        <v>811</v>
      </c>
      <c r="C247" s="44" t="s">
        <v>864</v>
      </c>
      <c r="D247" s="44" t="s">
        <v>191</v>
      </c>
      <c r="E247" s="30" t="s">
        <v>1024</v>
      </c>
      <c r="F247" s="57" t="s">
        <v>1025</v>
      </c>
      <c r="G247" s="44" t="s">
        <v>1026</v>
      </c>
      <c r="H247" s="44" t="s">
        <v>1027</v>
      </c>
      <c r="I247" s="69" t="s">
        <v>889</v>
      </c>
      <c r="J247" s="31">
        <v>1384.8</v>
      </c>
      <c r="K247" s="31">
        <v>2996.75</v>
      </c>
      <c r="L247" s="31">
        <v>117</v>
      </c>
      <c r="M247" s="58">
        <v>79560</v>
      </c>
      <c r="N247" s="58">
        <v>2467</v>
      </c>
      <c r="O247" s="58">
        <v>94</v>
      </c>
      <c r="P247" s="58">
        <v>14373</v>
      </c>
      <c r="Q247" s="58">
        <v>284</v>
      </c>
      <c r="R247" s="58">
        <v>0</v>
      </c>
      <c r="S247" s="43">
        <f t="shared" si="9"/>
        <v>15</v>
      </c>
      <c r="T247" s="43">
        <f t="shared" si="9"/>
        <v>15</v>
      </c>
      <c r="U247" s="44">
        <v>5</v>
      </c>
      <c r="V247" s="31">
        <v>5</v>
      </c>
      <c r="W247" s="44">
        <v>9</v>
      </c>
      <c r="X247" s="31">
        <v>9</v>
      </c>
      <c r="Y247" s="31">
        <v>1</v>
      </c>
      <c r="Z247" s="31">
        <v>1</v>
      </c>
      <c r="AA247" s="31">
        <v>0</v>
      </c>
      <c r="AB247" s="31">
        <v>0</v>
      </c>
      <c r="AC247" s="31">
        <v>1</v>
      </c>
      <c r="AD247" s="31">
        <v>10</v>
      </c>
      <c r="AE247" s="31">
        <v>2</v>
      </c>
      <c r="AF247" s="50">
        <v>2770833</v>
      </c>
      <c r="AG247" s="59">
        <v>138837</v>
      </c>
      <c r="AH247" s="59">
        <v>192098</v>
      </c>
      <c r="AI247" s="59">
        <v>2439898</v>
      </c>
      <c r="AJ247" s="59">
        <v>102120</v>
      </c>
      <c r="AK247" s="59">
        <v>204313</v>
      </c>
    </row>
    <row r="248" spans="1:37" ht="16.5" customHeight="1">
      <c r="A248" s="2482" t="s">
        <v>809</v>
      </c>
      <c r="B248" s="2483"/>
      <c r="C248" s="2484"/>
      <c r="D248" s="51"/>
      <c r="E248" s="52">
        <v>31</v>
      </c>
      <c r="F248" s="53"/>
      <c r="G248" s="53"/>
      <c r="H248" s="53"/>
      <c r="I248" s="51"/>
      <c r="J248" s="54"/>
      <c r="K248" s="54"/>
      <c r="L248" s="54"/>
      <c r="M248" s="54"/>
      <c r="N248" s="54"/>
      <c r="O248" s="54"/>
      <c r="P248" s="54"/>
      <c r="Q248" s="54"/>
      <c r="R248" s="54"/>
      <c r="S248" s="54"/>
      <c r="T248" s="54"/>
      <c r="U248" s="54"/>
      <c r="V248" s="54"/>
      <c r="W248" s="54"/>
      <c r="X248" s="54"/>
      <c r="Y248" s="54"/>
      <c r="Z248" s="54"/>
      <c r="AA248" s="54"/>
      <c r="AB248" s="54"/>
      <c r="AC248" s="54"/>
      <c r="AD248" s="54"/>
      <c r="AE248" s="54"/>
      <c r="AF248" s="55"/>
      <c r="AG248" s="54"/>
      <c r="AH248" s="54"/>
      <c r="AI248" s="54"/>
      <c r="AJ248" s="54"/>
      <c r="AK248" s="54"/>
    </row>
    <row r="249" spans="1:37" ht="16.5" customHeight="1">
      <c r="A249" s="2485" t="s">
        <v>1028</v>
      </c>
      <c r="B249" s="2486"/>
      <c r="C249" s="2487"/>
      <c r="D249" s="63"/>
      <c r="E249" s="64">
        <v>47</v>
      </c>
      <c r="F249" s="65"/>
      <c r="G249" s="65"/>
      <c r="H249" s="65"/>
      <c r="I249" s="63"/>
      <c r="J249" s="66"/>
      <c r="K249" s="66"/>
      <c r="L249" s="66"/>
      <c r="M249" s="66"/>
      <c r="N249" s="66"/>
      <c r="O249" s="66"/>
      <c r="P249" s="66"/>
      <c r="Q249" s="66"/>
      <c r="R249" s="66"/>
      <c r="S249" s="66"/>
      <c r="T249" s="66"/>
      <c r="U249" s="66"/>
      <c r="V249" s="66"/>
      <c r="W249" s="66"/>
      <c r="X249" s="66"/>
      <c r="Y249" s="66"/>
      <c r="Z249" s="66"/>
      <c r="AA249" s="66"/>
      <c r="AB249" s="66"/>
      <c r="AC249" s="66"/>
      <c r="AD249" s="66"/>
      <c r="AE249" s="66"/>
      <c r="AF249" s="67"/>
      <c r="AG249" s="66"/>
      <c r="AH249" s="66"/>
      <c r="AI249" s="66"/>
      <c r="AJ249" s="66"/>
      <c r="AK249" s="66"/>
    </row>
    <row r="250" spans="1:37" ht="16.5" customHeight="1">
      <c r="A250" s="42">
        <v>236</v>
      </c>
      <c r="B250" s="44" t="s">
        <v>1029</v>
      </c>
      <c r="C250" s="44" t="s">
        <v>933</v>
      </c>
      <c r="D250" s="44" t="s">
        <v>65</v>
      </c>
      <c r="E250" s="68" t="s">
        <v>1030</v>
      </c>
      <c r="F250" s="57" t="s">
        <v>1031</v>
      </c>
      <c r="G250" s="44" t="s">
        <v>1032</v>
      </c>
      <c r="H250" s="44" t="s">
        <v>1033</v>
      </c>
      <c r="I250" s="69" t="s">
        <v>1034</v>
      </c>
      <c r="J250" s="31">
        <v>18082</v>
      </c>
      <c r="K250" s="31">
        <v>7533</v>
      </c>
      <c r="L250" s="31">
        <v>1426</v>
      </c>
      <c r="M250" s="58">
        <v>334762</v>
      </c>
      <c r="N250" s="58">
        <v>9331</v>
      </c>
      <c r="O250" s="58">
        <v>641</v>
      </c>
      <c r="P250" s="58">
        <v>16473</v>
      </c>
      <c r="Q250" s="58">
        <v>246</v>
      </c>
      <c r="R250" s="58">
        <v>17</v>
      </c>
      <c r="S250" s="43">
        <f t="shared" ref="S250:T258" si="10">SUM(U250,W250,Y250,AA250)</f>
        <v>30</v>
      </c>
      <c r="T250" s="43">
        <f t="shared" si="10"/>
        <v>31</v>
      </c>
      <c r="U250" s="44">
        <v>5</v>
      </c>
      <c r="V250" s="31">
        <v>5</v>
      </c>
      <c r="W250" s="44">
        <v>13</v>
      </c>
      <c r="X250" s="31">
        <v>14</v>
      </c>
      <c r="Y250" s="31">
        <v>0</v>
      </c>
      <c r="Z250" s="31">
        <v>0</v>
      </c>
      <c r="AA250" s="31">
        <v>12</v>
      </c>
      <c r="AB250" s="31">
        <v>12</v>
      </c>
      <c r="AC250" s="31">
        <v>0</v>
      </c>
      <c r="AD250" s="31">
        <v>14</v>
      </c>
      <c r="AE250" s="31">
        <v>0</v>
      </c>
      <c r="AF250" s="50">
        <v>2388597</v>
      </c>
      <c r="AG250" s="59">
        <v>1677324</v>
      </c>
      <c r="AH250" s="59">
        <v>273891</v>
      </c>
      <c r="AI250" s="59">
        <v>437382</v>
      </c>
      <c r="AJ250" s="59">
        <v>210272</v>
      </c>
      <c r="AK250" s="59">
        <v>133207</v>
      </c>
    </row>
    <row r="251" spans="1:37" ht="16.5" customHeight="1">
      <c r="A251" s="42">
        <v>237</v>
      </c>
      <c r="B251" s="44" t="s">
        <v>1029</v>
      </c>
      <c r="C251" s="44" t="s">
        <v>1035</v>
      </c>
      <c r="D251" s="44" t="s">
        <v>65</v>
      </c>
      <c r="E251" s="68" t="s">
        <v>1036</v>
      </c>
      <c r="F251" s="57" t="s">
        <v>1037</v>
      </c>
      <c r="G251" s="44" t="s">
        <v>1038</v>
      </c>
      <c r="H251" s="44" t="s">
        <v>1039</v>
      </c>
      <c r="I251" s="69" t="s">
        <v>1040</v>
      </c>
      <c r="J251" s="31">
        <v>8211</v>
      </c>
      <c r="K251" s="31">
        <v>3461</v>
      </c>
      <c r="L251" s="31">
        <v>343</v>
      </c>
      <c r="M251" s="58">
        <v>287733</v>
      </c>
      <c r="N251" s="58">
        <v>6076</v>
      </c>
      <c r="O251" s="58">
        <v>507</v>
      </c>
      <c r="P251" s="58">
        <v>14666</v>
      </c>
      <c r="Q251" s="58">
        <v>163</v>
      </c>
      <c r="R251" s="58">
        <v>1</v>
      </c>
      <c r="S251" s="43">
        <f t="shared" si="10"/>
        <v>26</v>
      </c>
      <c r="T251" s="43">
        <f t="shared" si="10"/>
        <v>30</v>
      </c>
      <c r="U251" s="44">
        <v>4</v>
      </c>
      <c r="V251" s="31">
        <v>4</v>
      </c>
      <c r="W251" s="44">
        <v>10</v>
      </c>
      <c r="X251" s="31">
        <v>12</v>
      </c>
      <c r="Y251" s="31">
        <v>0</v>
      </c>
      <c r="Z251" s="31">
        <v>0</v>
      </c>
      <c r="AA251" s="31">
        <v>12</v>
      </c>
      <c r="AB251" s="31">
        <v>14</v>
      </c>
      <c r="AC251" s="31">
        <v>0</v>
      </c>
      <c r="AD251" s="31">
        <v>14</v>
      </c>
      <c r="AE251" s="31">
        <v>3</v>
      </c>
      <c r="AF251" s="50">
        <v>1682602</v>
      </c>
      <c r="AG251" s="59">
        <v>1119503</v>
      </c>
      <c r="AH251" s="59">
        <v>240788</v>
      </c>
      <c r="AI251" s="59">
        <v>322311</v>
      </c>
      <c r="AJ251" s="59">
        <v>146312</v>
      </c>
      <c r="AK251" s="59">
        <v>101888</v>
      </c>
    </row>
    <row r="252" spans="1:37" ht="16.5" customHeight="1">
      <c r="A252" s="42">
        <v>238</v>
      </c>
      <c r="B252" s="44" t="s">
        <v>1029</v>
      </c>
      <c r="C252" s="44" t="s">
        <v>1041</v>
      </c>
      <c r="D252" s="44" t="s">
        <v>65</v>
      </c>
      <c r="E252" s="68" t="s">
        <v>1042</v>
      </c>
      <c r="F252" s="57" t="s">
        <v>1043</v>
      </c>
      <c r="G252" s="44" t="s">
        <v>1044</v>
      </c>
      <c r="H252" s="44" t="s">
        <v>1045</v>
      </c>
      <c r="I252" s="69" t="s">
        <v>1046</v>
      </c>
      <c r="J252" s="31">
        <v>2306</v>
      </c>
      <c r="K252" s="31">
        <v>1324</v>
      </c>
      <c r="L252" s="31">
        <v>275</v>
      </c>
      <c r="M252" s="58">
        <v>122627</v>
      </c>
      <c r="N252" s="58">
        <v>6028</v>
      </c>
      <c r="O252" s="58">
        <v>280</v>
      </c>
      <c r="P252" s="58">
        <v>9831</v>
      </c>
      <c r="Q252" s="58">
        <v>132</v>
      </c>
      <c r="R252" s="58">
        <v>16</v>
      </c>
      <c r="S252" s="43">
        <f t="shared" si="10"/>
        <v>17</v>
      </c>
      <c r="T252" s="43">
        <f t="shared" si="10"/>
        <v>17</v>
      </c>
      <c r="U252" s="44">
        <v>2</v>
      </c>
      <c r="V252" s="31">
        <v>3</v>
      </c>
      <c r="W252" s="44">
        <v>5</v>
      </c>
      <c r="X252" s="31">
        <v>5</v>
      </c>
      <c r="Y252" s="31">
        <v>0</v>
      </c>
      <c r="Z252" s="31">
        <v>0</v>
      </c>
      <c r="AA252" s="31">
        <v>10</v>
      </c>
      <c r="AB252" s="31">
        <v>9</v>
      </c>
      <c r="AC252" s="31">
        <v>1</v>
      </c>
      <c r="AD252" s="31">
        <v>4</v>
      </c>
      <c r="AE252" s="31">
        <v>0</v>
      </c>
      <c r="AF252" s="50">
        <v>348598</v>
      </c>
      <c r="AG252" s="59">
        <v>0</v>
      </c>
      <c r="AH252" s="59">
        <v>145208</v>
      </c>
      <c r="AI252" s="59">
        <v>203390</v>
      </c>
      <c r="AJ252" s="59">
        <v>37588</v>
      </c>
      <c r="AK252" s="59">
        <v>56629</v>
      </c>
    </row>
    <row r="253" spans="1:37" ht="16.5" customHeight="1">
      <c r="A253" s="42">
        <v>239</v>
      </c>
      <c r="B253" s="44" t="s">
        <v>1029</v>
      </c>
      <c r="C253" s="44" t="s">
        <v>817</v>
      </c>
      <c r="D253" s="44" t="s">
        <v>65</v>
      </c>
      <c r="E253" s="68" t="s">
        <v>1047</v>
      </c>
      <c r="F253" s="57" t="s">
        <v>1048</v>
      </c>
      <c r="G253" s="44" t="s">
        <v>1049</v>
      </c>
      <c r="H253" s="44" t="s">
        <v>1050</v>
      </c>
      <c r="I253" s="69" t="s">
        <v>1051</v>
      </c>
      <c r="J253" s="31">
        <v>14659</v>
      </c>
      <c r="K253" s="31">
        <v>6485</v>
      </c>
      <c r="L253" s="31">
        <v>381</v>
      </c>
      <c r="M253" s="58">
        <v>280875</v>
      </c>
      <c r="N253" s="58">
        <v>8735</v>
      </c>
      <c r="O253" s="58">
        <v>495</v>
      </c>
      <c r="P253" s="58">
        <v>20354</v>
      </c>
      <c r="Q253" s="58">
        <v>117</v>
      </c>
      <c r="R253" s="58">
        <v>412</v>
      </c>
      <c r="S253" s="43">
        <f t="shared" si="10"/>
        <v>43</v>
      </c>
      <c r="T253" s="43">
        <f t="shared" si="10"/>
        <v>44</v>
      </c>
      <c r="U253" s="44">
        <v>8</v>
      </c>
      <c r="V253" s="31">
        <v>8</v>
      </c>
      <c r="W253" s="44">
        <v>21</v>
      </c>
      <c r="X253" s="31">
        <v>22</v>
      </c>
      <c r="Y253" s="31">
        <v>0</v>
      </c>
      <c r="Z253" s="31">
        <v>0</v>
      </c>
      <c r="AA253" s="31">
        <v>14</v>
      </c>
      <c r="AB253" s="31">
        <v>14</v>
      </c>
      <c r="AC253" s="31">
        <v>4</v>
      </c>
      <c r="AD253" s="31">
        <v>18</v>
      </c>
      <c r="AE253" s="31">
        <v>1</v>
      </c>
      <c r="AF253" s="50">
        <v>2961612</v>
      </c>
      <c r="AG253" s="59">
        <v>2065346</v>
      </c>
      <c r="AH253" s="59">
        <v>290678</v>
      </c>
      <c r="AI253" s="59">
        <v>605588</v>
      </c>
      <c r="AJ253" s="59">
        <v>186535</v>
      </c>
      <c r="AK253" s="59">
        <v>140043</v>
      </c>
    </row>
    <row r="254" spans="1:37" ht="16.5" customHeight="1">
      <c r="A254" s="42">
        <v>240</v>
      </c>
      <c r="B254" s="44" t="s">
        <v>1029</v>
      </c>
      <c r="C254" s="44" t="s">
        <v>817</v>
      </c>
      <c r="D254" s="44" t="s">
        <v>65</v>
      </c>
      <c r="E254" s="68" t="s">
        <v>1052</v>
      </c>
      <c r="F254" s="57" t="s">
        <v>1053</v>
      </c>
      <c r="G254" s="44" t="s">
        <v>1054</v>
      </c>
      <c r="H254" s="44" t="s">
        <v>1055</v>
      </c>
      <c r="I254" s="69" t="s">
        <v>1034</v>
      </c>
      <c r="J254" s="31">
        <v>5048</v>
      </c>
      <c r="K254" s="31">
        <v>7395.6</v>
      </c>
      <c r="L254" s="31">
        <v>1108</v>
      </c>
      <c r="M254" s="58">
        <v>318362</v>
      </c>
      <c r="N254" s="58">
        <v>8008</v>
      </c>
      <c r="O254" s="58">
        <v>942</v>
      </c>
      <c r="P254" s="58">
        <v>16781</v>
      </c>
      <c r="Q254" s="58">
        <v>154</v>
      </c>
      <c r="R254" s="58">
        <v>363</v>
      </c>
      <c r="S254" s="43">
        <f t="shared" si="10"/>
        <v>31</v>
      </c>
      <c r="T254" s="43">
        <f t="shared" si="10"/>
        <v>31</v>
      </c>
      <c r="U254" s="44">
        <v>6</v>
      </c>
      <c r="V254" s="31">
        <v>6</v>
      </c>
      <c r="W254" s="44">
        <v>11</v>
      </c>
      <c r="X254" s="31">
        <v>11</v>
      </c>
      <c r="Y254" s="31">
        <v>0</v>
      </c>
      <c r="Z254" s="31">
        <v>0</v>
      </c>
      <c r="AA254" s="31">
        <v>14</v>
      </c>
      <c r="AB254" s="31">
        <v>14</v>
      </c>
      <c r="AC254" s="31">
        <v>2</v>
      </c>
      <c r="AD254" s="31">
        <v>9</v>
      </c>
      <c r="AE254" s="31">
        <v>2</v>
      </c>
      <c r="AF254" s="50">
        <v>2170319</v>
      </c>
      <c r="AG254" s="59">
        <v>1413344</v>
      </c>
      <c r="AH254" s="59">
        <v>279894</v>
      </c>
      <c r="AI254" s="59">
        <v>477081</v>
      </c>
      <c r="AJ254" s="59">
        <v>200502</v>
      </c>
      <c r="AK254" s="59">
        <v>125277</v>
      </c>
    </row>
    <row r="255" spans="1:37" ht="16.5" customHeight="1">
      <c r="A255" s="42">
        <v>241</v>
      </c>
      <c r="B255" s="44" t="s">
        <v>1029</v>
      </c>
      <c r="C255" s="44" t="s">
        <v>840</v>
      </c>
      <c r="D255" s="44" t="s">
        <v>65</v>
      </c>
      <c r="E255" s="68" t="s">
        <v>1056</v>
      </c>
      <c r="F255" s="57" t="s">
        <v>1057</v>
      </c>
      <c r="G255" s="44" t="s">
        <v>1058</v>
      </c>
      <c r="H255" s="44" t="s">
        <v>1059</v>
      </c>
      <c r="I255" s="69" t="s">
        <v>1060</v>
      </c>
      <c r="J255" s="31">
        <v>6598</v>
      </c>
      <c r="K255" s="31">
        <v>4633</v>
      </c>
      <c r="L255" s="31">
        <v>564</v>
      </c>
      <c r="M255" s="58">
        <v>258761</v>
      </c>
      <c r="N255" s="58">
        <v>8665</v>
      </c>
      <c r="O255" s="58">
        <v>2567</v>
      </c>
      <c r="P255" s="58">
        <v>16580</v>
      </c>
      <c r="Q255" s="58">
        <v>120</v>
      </c>
      <c r="R255" s="58">
        <v>2509</v>
      </c>
      <c r="S255" s="43">
        <f t="shared" si="10"/>
        <v>26</v>
      </c>
      <c r="T255" s="43">
        <f t="shared" si="10"/>
        <v>26</v>
      </c>
      <c r="U255" s="44">
        <v>4</v>
      </c>
      <c r="V255" s="31">
        <v>4</v>
      </c>
      <c r="W255" s="44">
        <v>11</v>
      </c>
      <c r="X255" s="31">
        <v>11</v>
      </c>
      <c r="Y255" s="31">
        <v>0</v>
      </c>
      <c r="Z255" s="31">
        <v>0</v>
      </c>
      <c r="AA255" s="31">
        <v>11</v>
      </c>
      <c r="AB255" s="31">
        <v>11</v>
      </c>
      <c r="AC255" s="31">
        <v>1</v>
      </c>
      <c r="AD255" s="31">
        <v>11</v>
      </c>
      <c r="AE255" s="31">
        <v>2</v>
      </c>
      <c r="AF255" s="50">
        <v>597369</v>
      </c>
      <c r="AG255" s="59">
        <v>0</v>
      </c>
      <c r="AH255" s="59">
        <v>252828</v>
      </c>
      <c r="AI255" s="59">
        <v>344541</v>
      </c>
      <c r="AJ255" s="59">
        <v>180545</v>
      </c>
      <c r="AK255" s="59">
        <v>218366</v>
      </c>
    </row>
    <row r="256" spans="1:37" ht="16.5" customHeight="1">
      <c r="A256" s="42">
        <v>242</v>
      </c>
      <c r="B256" s="44" t="s">
        <v>1029</v>
      </c>
      <c r="C256" s="44" t="s">
        <v>850</v>
      </c>
      <c r="D256" s="44" t="s">
        <v>65</v>
      </c>
      <c r="E256" s="68" t="s">
        <v>1061</v>
      </c>
      <c r="F256" s="57" t="s">
        <v>1062</v>
      </c>
      <c r="G256" s="44" t="s">
        <v>1063</v>
      </c>
      <c r="H256" s="44" t="s">
        <v>1064</v>
      </c>
      <c r="I256" s="69" t="s">
        <v>1065</v>
      </c>
      <c r="J256" s="31">
        <v>1744.82</v>
      </c>
      <c r="K256" s="31">
        <v>7137.98</v>
      </c>
      <c r="L256" s="31">
        <v>1439</v>
      </c>
      <c r="M256" s="58">
        <v>299900</v>
      </c>
      <c r="N256" s="58">
        <v>10878</v>
      </c>
      <c r="O256" s="58">
        <v>204</v>
      </c>
      <c r="P256" s="58">
        <v>16980</v>
      </c>
      <c r="Q256" s="58">
        <v>291</v>
      </c>
      <c r="R256" s="58">
        <v>7</v>
      </c>
      <c r="S256" s="43">
        <f t="shared" si="10"/>
        <v>31.5</v>
      </c>
      <c r="T256" s="43">
        <f t="shared" si="10"/>
        <v>31.5</v>
      </c>
      <c r="U256" s="44">
        <v>6</v>
      </c>
      <c r="V256" s="31">
        <v>6</v>
      </c>
      <c r="W256" s="44">
        <v>12</v>
      </c>
      <c r="X256" s="31">
        <v>12</v>
      </c>
      <c r="Y256" s="31">
        <v>0</v>
      </c>
      <c r="Z256" s="31">
        <v>0</v>
      </c>
      <c r="AA256" s="31">
        <v>13.5</v>
      </c>
      <c r="AB256" s="31">
        <v>13.5</v>
      </c>
      <c r="AC256" s="31">
        <v>0</v>
      </c>
      <c r="AD256" s="31">
        <v>12</v>
      </c>
      <c r="AE256" s="31">
        <v>1</v>
      </c>
      <c r="AF256" s="50">
        <v>2489868</v>
      </c>
      <c r="AG256" s="59">
        <v>1477530</v>
      </c>
      <c r="AH256" s="59">
        <v>229189</v>
      </c>
      <c r="AI256" s="59">
        <v>783149</v>
      </c>
      <c r="AJ256" s="59">
        <v>197273</v>
      </c>
      <c r="AK256" s="59">
        <v>119991</v>
      </c>
    </row>
    <row r="257" spans="1:37" ht="16.5" customHeight="1">
      <c r="A257" s="42">
        <v>243</v>
      </c>
      <c r="B257" s="44" t="s">
        <v>1029</v>
      </c>
      <c r="C257" s="44" t="s">
        <v>1066</v>
      </c>
      <c r="D257" s="44" t="s">
        <v>65</v>
      </c>
      <c r="E257" s="68" t="s">
        <v>1067</v>
      </c>
      <c r="F257" s="57" t="s">
        <v>1068</v>
      </c>
      <c r="G257" s="44" t="s">
        <v>1069</v>
      </c>
      <c r="H257" s="44" t="s">
        <v>1070</v>
      </c>
      <c r="I257" s="69" t="s">
        <v>1071</v>
      </c>
      <c r="J257" s="31">
        <v>3840</v>
      </c>
      <c r="K257" s="31">
        <v>5827.2</v>
      </c>
      <c r="L257" s="31">
        <v>437</v>
      </c>
      <c r="M257" s="58">
        <v>288801</v>
      </c>
      <c r="N257" s="58">
        <v>46228</v>
      </c>
      <c r="O257" s="58">
        <v>835</v>
      </c>
      <c r="P257" s="58">
        <v>15486</v>
      </c>
      <c r="Q257" s="58">
        <v>1494</v>
      </c>
      <c r="R257" s="58">
        <v>2</v>
      </c>
      <c r="S257" s="43">
        <f t="shared" si="10"/>
        <v>31</v>
      </c>
      <c r="T257" s="43">
        <f t="shared" si="10"/>
        <v>32</v>
      </c>
      <c r="U257" s="44">
        <v>4</v>
      </c>
      <c r="V257" s="31">
        <v>4</v>
      </c>
      <c r="W257" s="44">
        <v>12</v>
      </c>
      <c r="X257" s="31">
        <v>12</v>
      </c>
      <c r="Y257" s="31">
        <v>0</v>
      </c>
      <c r="Z257" s="31">
        <v>0</v>
      </c>
      <c r="AA257" s="31">
        <v>15</v>
      </c>
      <c r="AB257" s="31">
        <v>16</v>
      </c>
      <c r="AC257" s="31">
        <v>2</v>
      </c>
      <c r="AD257" s="31">
        <v>10</v>
      </c>
      <c r="AE257" s="31">
        <v>7</v>
      </c>
      <c r="AF257" s="50">
        <v>1776360</v>
      </c>
      <c r="AG257" s="59">
        <v>1152356</v>
      </c>
      <c r="AH257" s="59">
        <v>255618</v>
      </c>
      <c r="AI257" s="59">
        <v>368386</v>
      </c>
      <c r="AJ257" s="59">
        <v>122030</v>
      </c>
      <c r="AK257" s="59">
        <v>122711</v>
      </c>
    </row>
    <row r="258" spans="1:37" ht="16.5" customHeight="1">
      <c r="A258" s="42">
        <v>244</v>
      </c>
      <c r="B258" s="44" t="s">
        <v>1029</v>
      </c>
      <c r="C258" s="44" t="s">
        <v>185</v>
      </c>
      <c r="D258" s="44" t="s">
        <v>65</v>
      </c>
      <c r="E258" s="68" t="s">
        <v>1072</v>
      </c>
      <c r="F258" s="57" t="s">
        <v>1073</v>
      </c>
      <c r="G258" s="44" t="s">
        <v>1074</v>
      </c>
      <c r="H258" s="44" t="s">
        <v>1075</v>
      </c>
      <c r="I258" s="69" t="s">
        <v>1076</v>
      </c>
      <c r="J258" s="31">
        <v>10260</v>
      </c>
      <c r="K258" s="31">
        <v>10181</v>
      </c>
      <c r="L258" s="31">
        <v>1289</v>
      </c>
      <c r="M258" s="58">
        <v>520745</v>
      </c>
      <c r="N258" s="58">
        <v>16904</v>
      </c>
      <c r="O258" s="58">
        <v>120</v>
      </c>
      <c r="P258" s="58">
        <v>28330</v>
      </c>
      <c r="Q258" s="58">
        <v>569</v>
      </c>
      <c r="R258" s="58">
        <v>120</v>
      </c>
      <c r="S258" s="43">
        <f t="shared" si="10"/>
        <v>53</v>
      </c>
      <c r="T258" s="43">
        <f t="shared" si="10"/>
        <v>56</v>
      </c>
      <c r="U258" s="44">
        <v>6</v>
      </c>
      <c r="V258" s="31">
        <v>7</v>
      </c>
      <c r="W258" s="44">
        <v>23</v>
      </c>
      <c r="X258" s="31">
        <v>26</v>
      </c>
      <c r="Y258" s="31">
        <v>1</v>
      </c>
      <c r="Z258" s="31">
        <v>1</v>
      </c>
      <c r="AA258" s="31">
        <v>23</v>
      </c>
      <c r="AB258" s="31">
        <v>22</v>
      </c>
      <c r="AC258" s="31">
        <v>0</v>
      </c>
      <c r="AD258" s="31">
        <v>29</v>
      </c>
      <c r="AE258" s="31">
        <v>6</v>
      </c>
      <c r="AF258" s="50">
        <v>5051491</v>
      </c>
      <c r="AG258" s="59">
        <v>3095321</v>
      </c>
      <c r="AH258" s="59">
        <v>182128</v>
      </c>
      <c r="AI258" s="59">
        <v>1774042</v>
      </c>
      <c r="AJ258" s="59">
        <v>277510</v>
      </c>
      <c r="AK258" s="59">
        <v>196218</v>
      </c>
    </row>
    <row r="259" spans="1:37" ht="16.5" customHeight="1">
      <c r="A259" s="2482" t="s">
        <v>167</v>
      </c>
      <c r="B259" s="2483"/>
      <c r="C259" s="2484"/>
      <c r="D259" s="51"/>
      <c r="E259" s="52">
        <v>9</v>
      </c>
      <c r="F259" s="53"/>
      <c r="G259" s="53"/>
      <c r="H259" s="53"/>
      <c r="I259" s="51"/>
      <c r="J259" s="54"/>
      <c r="K259" s="54"/>
      <c r="L259" s="54"/>
      <c r="M259" s="54"/>
      <c r="N259" s="54"/>
      <c r="O259" s="54"/>
      <c r="P259" s="54"/>
      <c r="Q259" s="54"/>
      <c r="R259" s="54"/>
      <c r="S259" s="54"/>
      <c r="T259" s="54"/>
      <c r="U259" s="54"/>
      <c r="V259" s="54"/>
      <c r="W259" s="54"/>
      <c r="X259" s="54"/>
      <c r="Y259" s="54"/>
      <c r="Z259" s="54"/>
      <c r="AA259" s="54"/>
      <c r="AB259" s="54"/>
      <c r="AC259" s="54"/>
      <c r="AD259" s="54"/>
      <c r="AE259" s="54"/>
      <c r="AF259" s="55"/>
      <c r="AG259" s="54"/>
      <c r="AH259" s="54"/>
      <c r="AI259" s="54"/>
      <c r="AJ259" s="54"/>
      <c r="AK259" s="54"/>
    </row>
    <row r="260" spans="1:37" ht="16.5" customHeight="1">
      <c r="A260" s="42">
        <v>245</v>
      </c>
      <c r="B260" s="44" t="s">
        <v>1029</v>
      </c>
      <c r="C260" s="44" t="s">
        <v>1035</v>
      </c>
      <c r="D260" s="44" t="s">
        <v>168</v>
      </c>
      <c r="E260" s="68" t="s">
        <v>1077</v>
      </c>
      <c r="F260" s="57" t="s">
        <v>1078</v>
      </c>
      <c r="G260" s="44" t="s">
        <v>1079</v>
      </c>
      <c r="H260" s="44" t="s">
        <v>1080</v>
      </c>
      <c r="I260" s="69" t="s">
        <v>1071</v>
      </c>
      <c r="J260" s="31">
        <v>924</v>
      </c>
      <c r="K260" s="31">
        <v>357</v>
      </c>
      <c r="L260" s="31">
        <v>60</v>
      </c>
      <c r="M260" s="58">
        <v>63413</v>
      </c>
      <c r="N260" s="58">
        <v>1508</v>
      </c>
      <c r="O260" s="58">
        <v>25</v>
      </c>
      <c r="P260" s="58">
        <v>1178</v>
      </c>
      <c r="Q260" s="58">
        <v>0</v>
      </c>
      <c r="R260" s="58">
        <v>0</v>
      </c>
      <c r="S260" s="43">
        <f t="shared" ref="S260:T267" si="11">SUM(U260,W260,Y260,AA260)</f>
        <v>1</v>
      </c>
      <c r="T260" s="43">
        <f t="shared" si="11"/>
        <v>3</v>
      </c>
      <c r="U260" s="44">
        <v>0</v>
      </c>
      <c r="V260" s="31">
        <v>0</v>
      </c>
      <c r="W260" s="44">
        <v>1</v>
      </c>
      <c r="X260" s="31">
        <v>3</v>
      </c>
      <c r="Y260" s="31">
        <v>0</v>
      </c>
      <c r="Z260" s="31">
        <v>0</v>
      </c>
      <c r="AA260" s="31">
        <v>0</v>
      </c>
      <c r="AB260" s="31">
        <v>0</v>
      </c>
      <c r="AC260" s="31">
        <v>1</v>
      </c>
      <c r="AD260" s="31">
        <v>3</v>
      </c>
      <c r="AE260" s="31">
        <v>1</v>
      </c>
      <c r="AF260" s="50">
        <v>73000</v>
      </c>
      <c r="AG260" s="59">
        <v>30000</v>
      </c>
      <c r="AH260" s="59">
        <v>11400</v>
      </c>
      <c r="AI260" s="59">
        <v>31600</v>
      </c>
      <c r="AJ260" s="59">
        <v>7762</v>
      </c>
      <c r="AK260" s="59">
        <v>16388</v>
      </c>
    </row>
    <row r="261" spans="1:37" ht="16.5" customHeight="1">
      <c r="A261" s="42">
        <v>246</v>
      </c>
      <c r="B261" s="44" t="s">
        <v>1029</v>
      </c>
      <c r="C261" s="44" t="s">
        <v>1035</v>
      </c>
      <c r="D261" s="44" t="s">
        <v>168</v>
      </c>
      <c r="E261" s="68" t="s">
        <v>1081</v>
      </c>
      <c r="F261" s="57" t="s">
        <v>1082</v>
      </c>
      <c r="G261" s="44" t="s">
        <v>1083</v>
      </c>
      <c r="H261" s="44" t="s">
        <v>1084</v>
      </c>
      <c r="I261" s="69" t="s">
        <v>977</v>
      </c>
      <c r="J261" s="31">
        <v>1580</v>
      </c>
      <c r="K261" s="31">
        <v>580</v>
      </c>
      <c r="L261" s="31">
        <v>60</v>
      </c>
      <c r="M261" s="58">
        <v>67288</v>
      </c>
      <c r="N261" s="58">
        <v>710</v>
      </c>
      <c r="O261" s="58">
        <v>20</v>
      </c>
      <c r="P261" s="58">
        <v>2925</v>
      </c>
      <c r="Q261" s="58">
        <v>0</v>
      </c>
      <c r="R261" s="58">
        <v>3</v>
      </c>
      <c r="S261" s="43">
        <f t="shared" si="11"/>
        <v>2</v>
      </c>
      <c r="T261" s="43">
        <f t="shared" si="11"/>
        <v>2</v>
      </c>
      <c r="U261" s="44">
        <v>1</v>
      </c>
      <c r="V261" s="31">
        <v>1</v>
      </c>
      <c r="W261" s="44">
        <v>1</v>
      </c>
      <c r="X261" s="31">
        <v>1</v>
      </c>
      <c r="Y261" s="31">
        <v>0</v>
      </c>
      <c r="Z261" s="31">
        <v>0</v>
      </c>
      <c r="AA261" s="31">
        <v>0</v>
      </c>
      <c r="AB261" s="31">
        <v>0</v>
      </c>
      <c r="AC261" s="31">
        <v>0</v>
      </c>
      <c r="AD261" s="31">
        <v>1</v>
      </c>
      <c r="AE261" s="31">
        <v>0</v>
      </c>
      <c r="AF261" s="50">
        <v>47500</v>
      </c>
      <c r="AG261" s="59">
        <v>27000</v>
      </c>
      <c r="AH261" s="59">
        <v>10500</v>
      </c>
      <c r="AI261" s="59">
        <v>10000</v>
      </c>
      <c r="AJ261" s="59">
        <v>7469</v>
      </c>
      <c r="AK261" s="59">
        <v>5816</v>
      </c>
    </row>
    <row r="262" spans="1:37" ht="16.5" customHeight="1">
      <c r="A262" s="42">
        <v>247</v>
      </c>
      <c r="B262" s="44" t="s">
        <v>1029</v>
      </c>
      <c r="C262" s="44" t="s">
        <v>1041</v>
      </c>
      <c r="D262" s="44" t="s">
        <v>168</v>
      </c>
      <c r="E262" s="68" t="s">
        <v>1085</v>
      </c>
      <c r="F262" s="57" t="s">
        <v>1086</v>
      </c>
      <c r="G262" s="44" t="s">
        <v>1087</v>
      </c>
      <c r="H262" s="44" t="s">
        <v>1088</v>
      </c>
      <c r="I262" s="69" t="s">
        <v>924</v>
      </c>
      <c r="J262" s="31">
        <v>1777</v>
      </c>
      <c r="K262" s="31">
        <v>531.89</v>
      </c>
      <c r="L262" s="31">
        <v>109</v>
      </c>
      <c r="M262" s="58">
        <v>13223</v>
      </c>
      <c r="N262" s="58">
        <v>1</v>
      </c>
      <c r="O262" s="58">
        <v>43</v>
      </c>
      <c r="P262" s="58">
        <v>1273</v>
      </c>
      <c r="Q262" s="58">
        <v>0</v>
      </c>
      <c r="R262" s="58">
        <v>1</v>
      </c>
      <c r="S262" s="43">
        <f t="shared" si="11"/>
        <v>1</v>
      </c>
      <c r="T262" s="43">
        <f t="shared" si="11"/>
        <v>1</v>
      </c>
      <c r="U262" s="44">
        <v>0</v>
      </c>
      <c r="V262" s="31">
        <v>0</v>
      </c>
      <c r="W262" s="44">
        <v>1</v>
      </c>
      <c r="X262" s="31">
        <v>1</v>
      </c>
      <c r="Y262" s="31">
        <v>0</v>
      </c>
      <c r="Z262" s="31">
        <v>0</v>
      </c>
      <c r="AA262" s="31">
        <v>0</v>
      </c>
      <c r="AB262" s="31">
        <v>0</v>
      </c>
      <c r="AC262" s="31">
        <v>0</v>
      </c>
      <c r="AD262" s="31">
        <v>1</v>
      </c>
      <c r="AE262" s="31">
        <v>0</v>
      </c>
      <c r="AF262" s="50">
        <v>69454</v>
      </c>
      <c r="AG262" s="59">
        <v>36227</v>
      </c>
      <c r="AH262" s="59">
        <v>11399</v>
      </c>
      <c r="AI262" s="59">
        <v>21828</v>
      </c>
      <c r="AJ262" s="59">
        <v>8944</v>
      </c>
      <c r="AK262" s="59">
        <v>5384</v>
      </c>
    </row>
    <row r="263" spans="1:37" ht="16.5" customHeight="1">
      <c r="A263" s="42">
        <v>248</v>
      </c>
      <c r="B263" s="44" t="s">
        <v>1029</v>
      </c>
      <c r="C263" s="44" t="s">
        <v>817</v>
      </c>
      <c r="D263" s="44" t="s">
        <v>168</v>
      </c>
      <c r="E263" s="68" t="s">
        <v>1089</v>
      </c>
      <c r="F263" s="57" t="s">
        <v>1090</v>
      </c>
      <c r="G263" s="44" t="s">
        <v>1091</v>
      </c>
      <c r="H263" s="44" t="s">
        <v>1092</v>
      </c>
      <c r="I263" s="69" t="s">
        <v>951</v>
      </c>
      <c r="J263" s="31">
        <v>2338</v>
      </c>
      <c r="K263" s="31">
        <v>266</v>
      </c>
      <c r="L263" s="31">
        <v>91</v>
      </c>
      <c r="M263" s="58">
        <v>16471</v>
      </c>
      <c r="N263" s="58">
        <v>170</v>
      </c>
      <c r="O263" s="58">
        <v>13</v>
      </c>
      <c r="P263" s="58">
        <v>170</v>
      </c>
      <c r="Q263" s="58">
        <v>0</v>
      </c>
      <c r="R263" s="58">
        <v>7</v>
      </c>
      <c r="S263" s="43">
        <f t="shared" si="11"/>
        <v>3</v>
      </c>
      <c r="T263" s="43">
        <f t="shared" si="11"/>
        <v>3</v>
      </c>
      <c r="U263" s="44">
        <v>1</v>
      </c>
      <c r="V263" s="31">
        <v>1</v>
      </c>
      <c r="W263" s="44">
        <v>1</v>
      </c>
      <c r="X263" s="31">
        <v>1</v>
      </c>
      <c r="Y263" s="31">
        <v>0</v>
      </c>
      <c r="Z263" s="31">
        <v>0</v>
      </c>
      <c r="AA263" s="31">
        <v>1</v>
      </c>
      <c r="AB263" s="31">
        <v>1</v>
      </c>
      <c r="AC263" s="31">
        <v>0</v>
      </c>
      <c r="AD263" s="31">
        <v>1</v>
      </c>
      <c r="AE263" s="31">
        <v>0</v>
      </c>
      <c r="AF263" s="50">
        <v>29280</v>
      </c>
      <c r="AG263" s="59">
        <v>21600</v>
      </c>
      <c r="AH263" s="59">
        <v>3630</v>
      </c>
      <c r="AI263" s="59">
        <v>4050</v>
      </c>
      <c r="AJ263" s="59">
        <v>21000</v>
      </c>
      <c r="AK263" s="59">
        <v>341</v>
      </c>
    </row>
    <row r="264" spans="1:37" ht="16.5" customHeight="1">
      <c r="A264" s="42">
        <v>249</v>
      </c>
      <c r="B264" s="44" t="s">
        <v>1029</v>
      </c>
      <c r="C264" s="44" t="s">
        <v>817</v>
      </c>
      <c r="D264" s="44" t="s">
        <v>168</v>
      </c>
      <c r="E264" s="68" t="s">
        <v>1093</v>
      </c>
      <c r="F264" s="57" t="s">
        <v>1094</v>
      </c>
      <c r="G264" s="44" t="s">
        <v>1095</v>
      </c>
      <c r="H264" s="44" t="s">
        <v>1096</v>
      </c>
      <c r="I264" s="69" t="s">
        <v>1097</v>
      </c>
      <c r="J264" s="31">
        <v>370</v>
      </c>
      <c r="K264" s="31">
        <v>219.6</v>
      </c>
      <c r="L264" s="31">
        <v>60</v>
      </c>
      <c r="M264" s="58">
        <v>25740</v>
      </c>
      <c r="N264" s="58">
        <v>5515</v>
      </c>
      <c r="O264" s="58">
        <v>13</v>
      </c>
      <c r="P264" s="58">
        <v>507</v>
      </c>
      <c r="Q264" s="58">
        <v>11</v>
      </c>
      <c r="R264" s="58">
        <v>0</v>
      </c>
      <c r="S264" s="43">
        <f t="shared" si="11"/>
        <v>0.5</v>
      </c>
      <c r="T264" s="43">
        <f t="shared" si="11"/>
        <v>1</v>
      </c>
      <c r="U264" s="44">
        <v>0</v>
      </c>
      <c r="V264" s="31">
        <v>0</v>
      </c>
      <c r="W264" s="44">
        <v>0.5</v>
      </c>
      <c r="X264" s="31">
        <v>1</v>
      </c>
      <c r="Y264" s="31">
        <v>0</v>
      </c>
      <c r="Z264" s="31">
        <v>0</v>
      </c>
      <c r="AA264" s="31">
        <v>0</v>
      </c>
      <c r="AB264" s="31">
        <v>0</v>
      </c>
      <c r="AC264" s="31">
        <v>0</v>
      </c>
      <c r="AD264" s="31">
        <v>0</v>
      </c>
      <c r="AE264" s="31">
        <v>1</v>
      </c>
      <c r="AF264" s="50">
        <v>59350</v>
      </c>
      <c r="AG264" s="59">
        <v>8120</v>
      </c>
      <c r="AH264" s="59">
        <v>15350</v>
      </c>
      <c r="AI264" s="59">
        <v>35880</v>
      </c>
      <c r="AJ264" s="59">
        <v>5039</v>
      </c>
      <c r="AK264" s="59">
        <v>4867</v>
      </c>
    </row>
    <row r="265" spans="1:37" ht="16.5" customHeight="1">
      <c r="A265" s="42">
        <v>250</v>
      </c>
      <c r="B265" s="44" t="s">
        <v>1029</v>
      </c>
      <c r="C265" s="44" t="s">
        <v>840</v>
      </c>
      <c r="D265" s="44" t="s">
        <v>168</v>
      </c>
      <c r="E265" s="68" t="s">
        <v>1098</v>
      </c>
      <c r="F265" s="57" t="s">
        <v>1099</v>
      </c>
      <c r="G265" s="44" t="s">
        <v>1100</v>
      </c>
      <c r="H265" s="44" t="s">
        <v>1101</v>
      </c>
      <c r="I265" s="69" t="s">
        <v>1004</v>
      </c>
      <c r="J265" s="31">
        <v>390</v>
      </c>
      <c r="K265" s="31">
        <v>264.92</v>
      </c>
      <c r="L265" s="31">
        <v>75</v>
      </c>
      <c r="M265" s="58">
        <v>11415</v>
      </c>
      <c r="N265" s="58">
        <v>373</v>
      </c>
      <c r="O265" s="58">
        <v>31</v>
      </c>
      <c r="P265" s="58">
        <v>1049</v>
      </c>
      <c r="Q265" s="58">
        <v>0</v>
      </c>
      <c r="R265" s="58">
        <v>30</v>
      </c>
      <c r="S265" s="43">
        <f t="shared" si="11"/>
        <v>0</v>
      </c>
      <c r="T265" s="43">
        <f t="shared" si="11"/>
        <v>0</v>
      </c>
      <c r="U265" s="44">
        <v>0</v>
      </c>
      <c r="V265" s="31">
        <v>0</v>
      </c>
      <c r="W265" s="44">
        <v>0</v>
      </c>
      <c r="X265" s="31">
        <v>0</v>
      </c>
      <c r="Y265" s="31">
        <v>0</v>
      </c>
      <c r="Z265" s="31">
        <v>0</v>
      </c>
      <c r="AA265" s="31">
        <v>0</v>
      </c>
      <c r="AB265" s="31">
        <v>0</v>
      </c>
      <c r="AC265" s="31">
        <v>0</v>
      </c>
      <c r="AD265" s="31">
        <v>1</v>
      </c>
      <c r="AE265" s="31">
        <v>1</v>
      </c>
      <c r="AF265" s="50">
        <v>90280</v>
      </c>
      <c r="AG265" s="59">
        <v>34380</v>
      </c>
      <c r="AH265" s="59">
        <v>6900</v>
      </c>
      <c r="AI265" s="59">
        <v>49000</v>
      </c>
      <c r="AJ265" s="59">
        <v>6690</v>
      </c>
      <c r="AK265" s="59">
        <v>7177</v>
      </c>
    </row>
    <row r="266" spans="1:37" ht="16.5" customHeight="1">
      <c r="A266" s="42">
        <v>251</v>
      </c>
      <c r="B266" s="44" t="s">
        <v>1029</v>
      </c>
      <c r="C266" s="44" t="s">
        <v>840</v>
      </c>
      <c r="D266" s="44" t="s">
        <v>168</v>
      </c>
      <c r="E266" s="68" t="s">
        <v>1102</v>
      </c>
      <c r="F266" s="57" t="s">
        <v>1103</v>
      </c>
      <c r="G266" s="44" t="s">
        <v>1104</v>
      </c>
      <c r="H266" s="44" t="s">
        <v>1105</v>
      </c>
      <c r="I266" s="69" t="s">
        <v>1106</v>
      </c>
      <c r="J266" s="31">
        <v>538.20000000000005</v>
      </c>
      <c r="K266" s="31">
        <v>320.60000000000002</v>
      </c>
      <c r="L266" s="31">
        <v>60</v>
      </c>
      <c r="M266" s="58">
        <v>35559</v>
      </c>
      <c r="N266" s="58">
        <v>0</v>
      </c>
      <c r="O266" s="58">
        <v>15</v>
      </c>
      <c r="P266" s="58">
        <v>511</v>
      </c>
      <c r="Q266" s="58">
        <v>50</v>
      </c>
      <c r="R266" s="58">
        <v>3</v>
      </c>
      <c r="S266" s="43">
        <f t="shared" si="11"/>
        <v>1</v>
      </c>
      <c r="T266" s="43">
        <f t="shared" si="11"/>
        <v>1</v>
      </c>
      <c r="U266" s="44">
        <v>1</v>
      </c>
      <c r="V266" s="31">
        <v>1</v>
      </c>
      <c r="W266" s="44">
        <v>0</v>
      </c>
      <c r="X266" s="31">
        <v>0</v>
      </c>
      <c r="Y266" s="31">
        <v>0</v>
      </c>
      <c r="Z266" s="31">
        <v>0</v>
      </c>
      <c r="AA266" s="31">
        <v>0</v>
      </c>
      <c r="AB266" s="31">
        <v>0</v>
      </c>
      <c r="AC266" s="31">
        <v>0</v>
      </c>
      <c r="AD266" s="31">
        <v>1</v>
      </c>
      <c r="AE266" s="31">
        <v>1</v>
      </c>
      <c r="AF266" s="50">
        <v>72020</v>
      </c>
      <c r="AG266" s="59">
        <v>20800</v>
      </c>
      <c r="AH266" s="59">
        <v>5000</v>
      </c>
      <c r="AI266" s="59">
        <v>46220</v>
      </c>
      <c r="AJ266" s="59">
        <v>8200</v>
      </c>
      <c r="AK266" s="59">
        <v>13238</v>
      </c>
    </row>
    <row r="267" spans="1:37" ht="16.5" customHeight="1">
      <c r="A267" s="42">
        <v>252</v>
      </c>
      <c r="B267" s="44" t="s">
        <v>1029</v>
      </c>
      <c r="C267" s="44" t="s">
        <v>840</v>
      </c>
      <c r="D267" s="44" t="s">
        <v>168</v>
      </c>
      <c r="E267" s="68" t="s">
        <v>1107</v>
      </c>
      <c r="F267" s="57" t="s">
        <v>1108</v>
      </c>
      <c r="G267" s="44" t="s">
        <v>1109</v>
      </c>
      <c r="H267" s="44" t="s">
        <v>1110</v>
      </c>
      <c r="I267" s="69" t="s">
        <v>915</v>
      </c>
      <c r="J267" s="31">
        <v>322.36</v>
      </c>
      <c r="K267" s="31">
        <v>322.36</v>
      </c>
      <c r="L267" s="31">
        <v>92</v>
      </c>
      <c r="M267" s="58">
        <v>10424</v>
      </c>
      <c r="N267" s="58">
        <v>142</v>
      </c>
      <c r="O267" s="58">
        <v>16</v>
      </c>
      <c r="P267" s="58">
        <v>350</v>
      </c>
      <c r="Q267" s="58">
        <v>0</v>
      </c>
      <c r="R267" s="58">
        <v>5</v>
      </c>
      <c r="S267" s="43">
        <f t="shared" si="11"/>
        <v>2</v>
      </c>
      <c r="T267" s="43">
        <f t="shared" si="11"/>
        <v>2</v>
      </c>
      <c r="U267" s="44">
        <v>0</v>
      </c>
      <c r="V267" s="31">
        <v>0</v>
      </c>
      <c r="W267" s="44">
        <v>1</v>
      </c>
      <c r="X267" s="31">
        <v>1</v>
      </c>
      <c r="Y267" s="31">
        <v>0</v>
      </c>
      <c r="Z267" s="31">
        <v>0</v>
      </c>
      <c r="AA267" s="31">
        <v>1</v>
      </c>
      <c r="AB267" s="31">
        <v>1</v>
      </c>
      <c r="AC267" s="31">
        <v>0</v>
      </c>
      <c r="AD267" s="31">
        <v>5</v>
      </c>
      <c r="AE267" s="31">
        <v>0</v>
      </c>
      <c r="AF267" s="50">
        <v>45000</v>
      </c>
      <c r="AG267" s="59">
        <v>30800</v>
      </c>
      <c r="AH267" s="59">
        <v>5000</v>
      </c>
      <c r="AI267" s="59">
        <v>9200</v>
      </c>
      <c r="AJ267" s="59">
        <v>6037</v>
      </c>
      <c r="AK267" s="59">
        <v>10458</v>
      </c>
    </row>
    <row r="268" spans="1:37" ht="16.5" customHeight="1">
      <c r="A268" s="2482" t="s">
        <v>190</v>
      </c>
      <c r="B268" s="2483"/>
      <c r="C268" s="2484"/>
      <c r="D268" s="51"/>
      <c r="E268" s="52">
        <v>8</v>
      </c>
      <c r="F268" s="53"/>
      <c r="G268" s="53"/>
      <c r="H268" s="53"/>
      <c r="I268" s="51"/>
      <c r="J268" s="54"/>
      <c r="K268" s="54"/>
      <c r="L268" s="54"/>
      <c r="M268" s="54"/>
      <c r="N268" s="54"/>
      <c r="O268" s="54"/>
      <c r="P268" s="54"/>
      <c r="Q268" s="54"/>
      <c r="R268" s="54"/>
      <c r="S268" s="54"/>
      <c r="T268" s="54"/>
      <c r="U268" s="54"/>
      <c r="V268" s="54"/>
      <c r="W268" s="54"/>
      <c r="X268" s="54"/>
      <c r="Y268" s="54"/>
      <c r="Z268" s="54"/>
      <c r="AA268" s="54"/>
      <c r="AB268" s="54"/>
      <c r="AC268" s="54"/>
      <c r="AD268" s="54"/>
      <c r="AE268" s="54"/>
      <c r="AF268" s="55"/>
      <c r="AG268" s="54"/>
      <c r="AH268" s="54"/>
      <c r="AI268" s="54"/>
      <c r="AJ268" s="54"/>
      <c r="AK268" s="54"/>
    </row>
    <row r="269" spans="1:37" ht="16.5" customHeight="1">
      <c r="A269" s="42">
        <v>253</v>
      </c>
      <c r="B269" s="44" t="s">
        <v>1029</v>
      </c>
      <c r="C269" s="44" t="s">
        <v>933</v>
      </c>
      <c r="D269" s="44" t="s">
        <v>191</v>
      </c>
      <c r="E269" s="68" t="s">
        <v>1111</v>
      </c>
      <c r="F269" s="57" t="s">
        <v>1112</v>
      </c>
      <c r="G269" s="44" t="s">
        <v>1113</v>
      </c>
      <c r="H269" s="44" t="s">
        <v>1114</v>
      </c>
      <c r="I269" s="69" t="s">
        <v>889</v>
      </c>
      <c r="J269" s="31">
        <v>340</v>
      </c>
      <c r="K269" s="31">
        <v>675.36</v>
      </c>
      <c r="L269" s="31">
        <v>64</v>
      </c>
      <c r="M269" s="58">
        <v>11926</v>
      </c>
      <c r="N269" s="58">
        <v>391</v>
      </c>
      <c r="O269" s="58">
        <v>38</v>
      </c>
      <c r="P269" s="58">
        <v>1039</v>
      </c>
      <c r="Q269" s="58">
        <v>49</v>
      </c>
      <c r="R269" s="58">
        <v>0</v>
      </c>
      <c r="S269" s="43">
        <f t="shared" ref="S269:T295" si="12">SUM(U269,W269,Y269,AA269)</f>
        <v>2</v>
      </c>
      <c r="T269" s="43">
        <f t="shared" si="12"/>
        <v>2</v>
      </c>
      <c r="U269" s="44">
        <v>1</v>
      </c>
      <c r="V269" s="31">
        <v>1</v>
      </c>
      <c r="W269" s="44">
        <v>1</v>
      </c>
      <c r="X269" s="31">
        <v>1</v>
      </c>
      <c r="Y269" s="31">
        <v>0</v>
      </c>
      <c r="Z269" s="31">
        <v>0</v>
      </c>
      <c r="AA269" s="31">
        <v>0</v>
      </c>
      <c r="AB269" s="31">
        <v>0</v>
      </c>
      <c r="AC269" s="31">
        <v>0</v>
      </c>
      <c r="AD269" s="31">
        <v>3</v>
      </c>
      <c r="AE269" s="31">
        <v>1</v>
      </c>
      <c r="AF269" s="50">
        <v>150328</v>
      </c>
      <c r="AG269" s="59">
        <v>35920</v>
      </c>
      <c r="AH269" s="59">
        <v>22660</v>
      </c>
      <c r="AI269" s="59">
        <v>91748</v>
      </c>
      <c r="AJ269" s="59">
        <v>7667</v>
      </c>
      <c r="AK269" s="59">
        <v>9849</v>
      </c>
    </row>
    <row r="270" spans="1:37" ht="16.5" customHeight="1">
      <c r="A270" s="42">
        <v>254</v>
      </c>
      <c r="B270" s="44" t="s">
        <v>1029</v>
      </c>
      <c r="C270" s="44" t="s">
        <v>933</v>
      </c>
      <c r="D270" s="44" t="s">
        <v>191</v>
      </c>
      <c r="E270" s="68" t="s">
        <v>1115</v>
      </c>
      <c r="F270" s="57" t="s">
        <v>1116</v>
      </c>
      <c r="G270" s="44" t="s">
        <v>1117</v>
      </c>
      <c r="H270" s="44" t="s">
        <v>1118</v>
      </c>
      <c r="I270" s="69" t="s">
        <v>889</v>
      </c>
      <c r="J270" s="31">
        <v>897</v>
      </c>
      <c r="K270" s="31">
        <v>1293</v>
      </c>
      <c r="L270" s="31">
        <v>75</v>
      </c>
      <c r="M270" s="58">
        <v>22267</v>
      </c>
      <c r="N270" s="58">
        <v>561</v>
      </c>
      <c r="O270" s="58">
        <v>41</v>
      </c>
      <c r="P270" s="58">
        <v>1740</v>
      </c>
      <c r="Q270" s="58">
        <v>110</v>
      </c>
      <c r="R270" s="58">
        <v>10</v>
      </c>
      <c r="S270" s="43">
        <f t="shared" si="12"/>
        <v>3</v>
      </c>
      <c r="T270" s="43">
        <f t="shared" si="12"/>
        <v>3</v>
      </c>
      <c r="U270" s="44">
        <v>2</v>
      </c>
      <c r="V270" s="31">
        <v>2</v>
      </c>
      <c r="W270" s="44">
        <v>1</v>
      </c>
      <c r="X270" s="31">
        <v>1</v>
      </c>
      <c r="Y270" s="31">
        <v>0</v>
      </c>
      <c r="Z270" s="31">
        <v>0</v>
      </c>
      <c r="AA270" s="31">
        <v>0</v>
      </c>
      <c r="AB270" s="31">
        <v>0</v>
      </c>
      <c r="AC270" s="31">
        <v>0</v>
      </c>
      <c r="AD270" s="31">
        <v>5</v>
      </c>
      <c r="AE270" s="31">
        <v>0</v>
      </c>
      <c r="AF270" s="50">
        <v>216798</v>
      </c>
      <c r="AG270" s="59">
        <v>35920</v>
      </c>
      <c r="AH270" s="59">
        <v>31130</v>
      </c>
      <c r="AI270" s="59">
        <v>149748</v>
      </c>
      <c r="AJ270" s="59">
        <v>21932</v>
      </c>
      <c r="AK270" s="59">
        <v>35338</v>
      </c>
    </row>
    <row r="271" spans="1:37" ht="16.5" customHeight="1">
      <c r="A271" s="42">
        <v>255</v>
      </c>
      <c r="B271" s="44" t="s">
        <v>1029</v>
      </c>
      <c r="C271" s="44" t="s">
        <v>1035</v>
      </c>
      <c r="D271" s="44" t="s">
        <v>191</v>
      </c>
      <c r="E271" s="68" t="s">
        <v>1119</v>
      </c>
      <c r="F271" s="57" t="s">
        <v>1120</v>
      </c>
      <c r="G271" s="44" t="s">
        <v>1121</v>
      </c>
      <c r="H271" s="44" t="s">
        <v>1122</v>
      </c>
      <c r="I271" s="69" t="s">
        <v>889</v>
      </c>
      <c r="J271" s="31">
        <v>1988</v>
      </c>
      <c r="K271" s="31">
        <v>2895.59</v>
      </c>
      <c r="L271" s="31">
        <v>308</v>
      </c>
      <c r="M271" s="58">
        <v>67870</v>
      </c>
      <c r="N271" s="58">
        <v>911</v>
      </c>
      <c r="O271" s="58">
        <v>32</v>
      </c>
      <c r="P271" s="58">
        <v>5894</v>
      </c>
      <c r="Q271" s="58">
        <v>200</v>
      </c>
      <c r="R271" s="58">
        <v>4</v>
      </c>
      <c r="S271" s="43">
        <f t="shared" si="12"/>
        <v>7</v>
      </c>
      <c r="T271" s="43">
        <f t="shared" si="12"/>
        <v>7</v>
      </c>
      <c r="U271" s="44">
        <v>2</v>
      </c>
      <c r="V271" s="31">
        <v>2</v>
      </c>
      <c r="W271" s="44">
        <v>3</v>
      </c>
      <c r="X271" s="31">
        <v>3</v>
      </c>
      <c r="Y271" s="31">
        <v>1</v>
      </c>
      <c r="Z271" s="31">
        <v>1</v>
      </c>
      <c r="AA271" s="31">
        <v>1</v>
      </c>
      <c r="AB271" s="31">
        <v>1</v>
      </c>
      <c r="AC271" s="31">
        <v>0</v>
      </c>
      <c r="AD271" s="31">
        <v>3</v>
      </c>
      <c r="AE271" s="31">
        <v>0</v>
      </c>
      <c r="AF271" s="50">
        <v>734765</v>
      </c>
      <c r="AG271" s="59">
        <v>378312</v>
      </c>
      <c r="AH271" s="59">
        <v>82402</v>
      </c>
      <c r="AI271" s="59">
        <v>274051</v>
      </c>
      <c r="AJ271" s="59">
        <v>253451</v>
      </c>
      <c r="AK271" s="59">
        <v>334025</v>
      </c>
    </row>
    <row r="272" spans="1:37" ht="16.5" customHeight="1">
      <c r="A272" s="42">
        <v>256</v>
      </c>
      <c r="B272" s="44" t="s">
        <v>1029</v>
      </c>
      <c r="C272" s="44" t="s">
        <v>1035</v>
      </c>
      <c r="D272" s="44" t="s">
        <v>191</v>
      </c>
      <c r="E272" s="68" t="s">
        <v>1123</v>
      </c>
      <c r="F272" s="57" t="s">
        <v>1124</v>
      </c>
      <c r="G272" s="44" t="s">
        <v>1125</v>
      </c>
      <c r="H272" s="44" t="s">
        <v>1126</v>
      </c>
      <c r="I272" s="69" t="s">
        <v>1023</v>
      </c>
      <c r="J272" s="31">
        <v>738</v>
      </c>
      <c r="K272" s="31">
        <v>1230</v>
      </c>
      <c r="L272" s="31">
        <v>166</v>
      </c>
      <c r="M272" s="58">
        <v>103410</v>
      </c>
      <c r="N272" s="58">
        <v>2378</v>
      </c>
      <c r="O272" s="58">
        <v>32</v>
      </c>
      <c r="P272" s="58">
        <v>4738</v>
      </c>
      <c r="Q272" s="58">
        <v>175</v>
      </c>
      <c r="R272" s="58">
        <v>32</v>
      </c>
      <c r="S272" s="43">
        <f t="shared" si="12"/>
        <v>7</v>
      </c>
      <c r="T272" s="43">
        <f t="shared" si="12"/>
        <v>8</v>
      </c>
      <c r="U272" s="44">
        <v>2</v>
      </c>
      <c r="V272" s="31">
        <v>2</v>
      </c>
      <c r="W272" s="44">
        <v>3</v>
      </c>
      <c r="X272" s="31">
        <v>4</v>
      </c>
      <c r="Y272" s="31">
        <v>1</v>
      </c>
      <c r="Z272" s="31">
        <v>1</v>
      </c>
      <c r="AA272" s="31">
        <v>1</v>
      </c>
      <c r="AB272" s="31">
        <v>1</v>
      </c>
      <c r="AC272" s="31">
        <v>0</v>
      </c>
      <c r="AD272" s="31">
        <v>4</v>
      </c>
      <c r="AE272" s="31">
        <v>0</v>
      </c>
      <c r="AF272" s="50">
        <v>788787</v>
      </c>
      <c r="AG272" s="59">
        <v>423025</v>
      </c>
      <c r="AH272" s="59">
        <v>65532</v>
      </c>
      <c r="AI272" s="59">
        <v>300230</v>
      </c>
      <c r="AJ272" s="59">
        <v>121715</v>
      </c>
      <c r="AK272" s="59">
        <v>132321</v>
      </c>
    </row>
    <row r="273" spans="1:37" ht="16.5" customHeight="1">
      <c r="A273" s="42">
        <v>257</v>
      </c>
      <c r="B273" s="44" t="s">
        <v>1029</v>
      </c>
      <c r="C273" s="44" t="s">
        <v>1035</v>
      </c>
      <c r="D273" s="44" t="s">
        <v>191</v>
      </c>
      <c r="E273" s="68" t="s">
        <v>1127</v>
      </c>
      <c r="F273" s="57" t="s">
        <v>1128</v>
      </c>
      <c r="G273" s="44" t="s">
        <v>1129</v>
      </c>
      <c r="H273" s="44" t="s">
        <v>1130</v>
      </c>
      <c r="I273" s="69" t="s">
        <v>1131</v>
      </c>
      <c r="J273" s="31">
        <v>1302.7</v>
      </c>
      <c r="K273" s="31">
        <v>2040.3</v>
      </c>
      <c r="L273" s="31">
        <v>310</v>
      </c>
      <c r="M273" s="58">
        <v>91043</v>
      </c>
      <c r="N273" s="58">
        <v>1870</v>
      </c>
      <c r="O273" s="58">
        <v>40</v>
      </c>
      <c r="P273" s="58">
        <v>5301</v>
      </c>
      <c r="Q273" s="58">
        <v>138</v>
      </c>
      <c r="R273" s="58">
        <v>3</v>
      </c>
      <c r="S273" s="43">
        <f t="shared" si="12"/>
        <v>8</v>
      </c>
      <c r="T273" s="43">
        <f t="shared" si="12"/>
        <v>8</v>
      </c>
      <c r="U273" s="44">
        <v>3</v>
      </c>
      <c r="V273" s="31">
        <v>3</v>
      </c>
      <c r="W273" s="44">
        <v>4</v>
      </c>
      <c r="X273" s="31">
        <v>4</v>
      </c>
      <c r="Y273" s="31">
        <v>1</v>
      </c>
      <c r="Z273" s="31">
        <v>1</v>
      </c>
      <c r="AA273" s="31">
        <v>0</v>
      </c>
      <c r="AB273" s="31">
        <v>0</v>
      </c>
      <c r="AC273" s="31">
        <v>0</v>
      </c>
      <c r="AD273" s="31">
        <v>4</v>
      </c>
      <c r="AE273" s="31">
        <v>0</v>
      </c>
      <c r="AF273" s="50">
        <v>706536</v>
      </c>
      <c r="AG273" s="59">
        <v>369173</v>
      </c>
      <c r="AH273" s="59">
        <v>73210</v>
      </c>
      <c r="AI273" s="59">
        <v>264153</v>
      </c>
      <c r="AJ273" s="59">
        <v>178717</v>
      </c>
      <c r="AK273" s="59">
        <v>144192</v>
      </c>
    </row>
    <row r="274" spans="1:37" ht="16.5" customHeight="1">
      <c r="A274" s="42">
        <v>258</v>
      </c>
      <c r="B274" s="44" t="s">
        <v>1029</v>
      </c>
      <c r="C274" s="44" t="s">
        <v>1035</v>
      </c>
      <c r="D274" s="44" t="s">
        <v>191</v>
      </c>
      <c r="E274" s="68" t="s">
        <v>1132</v>
      </c>
      <c r="F274" s="57" t="s">
        <v>1133</v>
      </c>
      <c r="G274" s="44" t="s">
        <v>1134</v>
      </c>
      <c r="H274" s="44" t="s">
        <v>1135</v>
      </c>
      <c r="I274" s="69" t="s">
        <v>1106</v>
      </c>
      <c r="J274" s="31">
        <v>821.9</v>
      </c>
      <c r="K274" s="31">
        <v>1979.4</v>
      </c>
      <c r="L274" s="31">
        <v>301</v>
      </c>
      <c r="M274" s="58">
        <v>97487</v>
      </c>
      <c r="N274" s="58">
        <v>1989</v>
      </c>
      <c r="O274" s="58">
        <v>31</v>
      </c>
      <c r="P274" s="58">
        <v>5067</v>
      </c>
      <c r="Q274" s="58">
        <v>99</v>
      </c>
      <c r="R274" s="58">
        <v>2</v>
      </c>
      <c r="S274" s="43">
        <f t="shared" si="12"/>
        <v>8</v>
      </c>
      <c r="T274" s="43">
        <f t="shared" si="12"/>
        <v>8</v>
      </c>
      <c r="U274" s="44">
        <v>3</v>
      </c>
      <c r="V274" s="31">
        <v>2</v>
      </c>
      <c r="W274" s="44">
        <v>2</v>
      </c>
      <c r="X274" s="31">
        <v>3</v>
      </c>
      <c r="Y274" s="31">
        <v>1</v>
      </c>
      <c r="Z274" s="31">
        <v>1</v>
      </c>
      <c r="AA274" s="31">
        <v>2</v>
      </c>
      <c r="AB274" s="31">
        <v>2</v>
      </c>
      <c r="AC274" s="31">
        <v>0</v>
      </c>
      <c r="AD274" s="31">
        <v>2</v>
      </c>
      <c r="AE274" s="31">
        <v>1</v>
      </c>
      <c r="AF274" s="50">
        <v>772371</v>
      </c>
      <c r="AG274" s="59">
        <v>396744</v>
      </c>
      <c r="AH274" s="59">
        <v>69090</v>
      </c>
      <c r="AI274" s="59">
        <v>306537</v>
      </c>
      <c r="AJ274" s="59">
        <v>149347</v>
      </c>
      <c r="AK274" s="59">
        <v>131363</v>
      </c>
    </row>
    <row r="275" spans="1:37" ht="16.5" customHeight="1">
      <c r="A275" s="42">
        <v>259</v>
      </c>
      <c r="B275" s="44" t="s">
        <v>1029</v>
      </c>
      <c r="C275" s="44" t="s">
        <v>1035</v>
      </c>
      <c r="D275" s="44" t="s">
        <v>191</v>
      </c>
      <c r="E275" s="68" t="s">
        <v>1136</v>
      </c>
      <c r="F275" s="57" t="s">
        <v>1137</v>
      </c>
      <c r="G275" s="44" t="s">
        <v>1138</v>
      </c>
      <c r="H275" s="44" t="s">
        <v>1126</v>
      </c>
      <c r="I275" s="69" t="s">
        <v>1023</v>
      </c>
      <c r="J275" s="31">
        <v>523.4</v>
      </c>
      <c r="K275" s="31">
        <v>1380.76</v>
      </c>
      <c r="L275" s="31">
        <v>80</v>
      </c>
      <c r="M275" s="58">
        <v>87452</v>
      </c>
      <c r="N275" s="58">
        <v>2138</v>
      </c>
      <c r="O275" s="58">
        <v>14</v>
      </c>
      <c r="P275" s="58">
        <v>3151</v>
      </c>
      <c r="Q275" s="58">
        <v>121</v>
      </c>
      <c r="R275" s="58">
        <v>0</v>
      </c>
      <c r="S275" s="43">
        <f t="shared" si="12"/>
        <v>6</v>
      </c>
      <c r="T275" s="43">
        <f t="shared" si="12"/>
        <v>6</v>
      </c>
      <c r="U275" s="44">
        <v>2</v>
      </c>
      <c r="V275" s="31">
        <v>2</v>
      </c>
      <c r="W275" s="44">
        <v>2</v>
      </c>
      <c r="X275" s="31">
        <v>2</v>
      </c>
      <c r="Y275" s="31">
        <v>0</v>
      </c>
      <c r="Z275" s="31">
        <v>0</v>
      </c>
      <c r="AA275" s="31">
        <v>2</v>
      </c>
      <c r="AB275" s="31">
        <v>2</v>
      </c>
      <c r="AC275" s="31">
        <v>0</v>
      </c>
      <c r="AD275" s="31">
        <v>3</v>
      </c>
      <c r="AE275" s="31">
        <v>0</v>
      </c>
      <c r="AF275" s="50">
        <v>524800</v>
      </c>
      <c r="AG275" s="59">
        <v>302570</v>
      </c>
      <c r="AH275" s="59">
        <v>39574</v>
      </c>
      <c r="AI275" s="59">
        <v>182656</v>
      </c>
      <c r="AJ275" s="59">
        <v>53818</v>
      </c>
      <c r="AK275" s="59">
        <v>65020</v>
      </c>
    </row>
    <row r="276" spans="1:37" ht="16.5" customHeight="1">
      <c r="A276" s="42">
        <v>260</v>
      </c>
      <c r="B276" s="44" t="s">
        <v>1029</v>
      </c>
      <c r="C276" s="44" t="s">
        <v>1035</v>
      </c>
      <c r="D276" s="44" t="s">
        <v>191</v>
      </c>
      <c r="E276" s="68" t="s">
        <v>1139</v>
      </c>
      <c r="F276" s="57" t="s">
        <v>1140</v>
      </c>
      <c r="G276" s="44" t="s">
        <v>1141</v>
      </c>
      <c r="H276" s="44" t="s">
        <v>1135</v>
      </c>
      <c r="I276" s="69" t="s">
        <v>951</v>
      </c>
      <c r="J276" s="31">
        <v>494.9</v>
      </c>
      <c r="K276" s="31">
        <v>927.73</v>
      </c>
      <c r="L276" s="31">
        <v>89</v>
      </c>
      <c r="M276" s="58">
        <v>29497</v>
      </c>
      <c r="N276" s="58">
        <v>871</v>
      </c>
      <c r="O276" s="58">
        <v>25</v>
      </c>
      <c r="P276" s="58">
        <v>13911</v>
      </c>
      <c r="Q276" s="58">
        <v>166</v>
      </c>
      <c r="R276" s="58">
        <v>2</v>
      </c>
      <c r="S276" s="43">
        <f t="shared" si="12"/>
        <v>5</v>
      </c>
      <c r="T276" s="43">
        <f t="shared" si="12"/>
        <v>5</v>
      </c>
      <c r="U276" s="44">
        <v>2</v>
      </c>
      <c r="V276" s="31">
        <v>2</v>
      </c>
      <c r="W276" s="44">
        <v>3</v>
      </c>
      <c r="X276" s="31">
        <v>3</v>
      </c>
      <c r="Y276" s="31">
        <v>0</v>
      </c>
      <c r="Z276" s="31">
        <v>0</v>
      </c>
      <c r="AA276" s="31">
        <v>0</v>
      </c>
      <c r="AB276" s="31">
        <v>0</v>
      </c>
      <c r="AC276" s="31">
        <v>0</v>
      </c>
      <c r="AD276" s="31">
        <v>1</v>
      </c>
      <c r="AE276" s="31">
        <v>2</v>
      </c>
      <c r="AF276" s="50">
        <v>562947</v>
      </c>
      <c r="AG276" s="59">
        <v>229053</v>
      </c>
      <c r="AH276" s="59">
        <v>85650</v>
      </c>
      <c r="AI276" s="59">
        <v>248244</v>
      </c>
      <c r="AJ276" s="59">
        <v>47936</v>
      </c>
      <c r="AK276" s="59">
        <v>23379</v>
      </c>
    </row>
    <row r="277" spans="1:37" ht="16.5" customHeight="1">
      <c r="A277" s="42">
        <v>261</v>
      </c>
      <c r="B277" s="44" t="s">
        <v>1029</v>
      </c>
      <c r="C277" s="44" t="s">
        <v>1041</v>
      </c>
      <c r="D277" s="44" t="s">
        <v>191</v>
      </c>
      <c r="E277" s="68" t="s">
        <v>1142</v>
      </c>
      <c r="F277" s="57" t="s">
        <v>1143</v>
      </c>
      <c r="G277" s="44" t="s">
        <v>1144</v>
      </c>
      <c r="H277" s="44" t="s">
        <v>1145</v>
      </c>
      <c r="I277" s="69" t="s">
        <v>1004</v>
      </c>
      <c r="J277" s="31">
        <v>1954</v>
      </c>
      <c r="K277" s="31">
        <v>2007.68</v>
      </c>
      <c r="L277" s="31">
        <v>213</v>
      </c>
      <c r="M277" s="58">
        <v>74008</v>
      </c>
      <c r="N277" s="58">
        <v>1814</v>
      </c>
      <c r="O277" s="58">
        <v>8</v>
      </c>
      <c r="P277" s="58">
        <v>6333</v>
      </c>
      <c r="Q277" s="58">
        <v>115</v>
      </c>
      <c r="R277" s="58">
        <v>7</v>
      </c>
      <c r="S277" s="43">
        <f t="shared" si="12"/>
        <v>10</v>
      </c>
      <c r="T277" s="43">
        <f t="shared" si="12"/>
        <v>10</v>
      </c>
      <c r="U277" s="44">
        <v>3</v>
      </c>
      <c r="V277" s="31">
        <v>3</v>
      </c>
      <c r="W277" s="44">
        <v>6</v>
      </c>
      <c r="X277" s="31">
        <v>6</v>
      </c>
      <c r="Y277" s="31">
        <v>1</v>
      </c>
      <c r="Z277" s="31">
        <v>1</v>
      </c>
      <c r="AA277" s="31">
        <v>0</v>
      </c>
      <c r="AB277" s="31">
        <v>0</v>
      </c>
      <c r="AC277" s="31">
        <v>4</v>
      </c>
      <c r="AD277" s="31">
        <v>1</v>
      </c>
      <c r="AE277" s="31">
        <v>5</v>
      </c>
      <c r="AF277" s="50">
        <v>1562743</v>
      </c>
      <c r="AG277" s="59">
        <v>704290</v>
      </c>
      <c r="AH277" s="59">
        <v>101441</v>
      </c>
      <c r="AI277" s="59">
        <v>757012</v>
      </c>
      <c r="AJ277" s="59">
        <v>182821</v>
      </c>
      <c r="AK277" s="59">
        <v>143132</v>
      </c>
    </row>
    <row r="278" spans="1:37" ht="16.5" customHeight="1">
      <c r="A278" s="42">
        <v>262</v>
      </c>
      <c r="B278" s="44" t="s">
        <v>1029</v>
      </c>
      <c r="C278" s="44" t="s">
        <v>817</v>
      </c>
      <c r="D278" s="44" t="s">
        <v>191</v>
      </c>
      <c r="E278" s="68" t="s">
        <v>1146</v>
      </c>
      <c r="F278" s="57" t="s">
        <v>1147</v>
      </c>
      <c r="G278" s="44" t="s">
        <v>1148</v>
      </c>
      <c r="H278" s="44" t="s">
        <v>1149</v>
      </c>
      <c r="I278" s="69" t="s">
        <v>924</v>
      </c>
      <c r="J278" s="31">
        <v>358</v>
      </c>
      <c r="K278" s="31">
        <v>693.52</v>
      </c>
      <c r="L278" s="31">
        <v>69</v>
      </c>
      <c r="M278" s="58">
        <v>35451</v>
      </c>
      <c r="N278" s="58">
        <v>0</v>
      </c>
      <c r="O278" s="58">
        <v>55</v>
      </c>
      <c r="P278" s="58">
        <v>3030</v>
      </c>
      <c r="Q278" s="58">
        <v>0</v>
      </c>
      <c r="R278" s="58">
        <v>1</v>
      </c>
      <c r="S278" s="43">
        <f t="shared" si="12"/>
        <v>7</v>
      </c>
      <c r="T278" s="43">
        <f t="shared" si="12"/>
        <v>11</v>
      </c>
      <c r="U278" s="44">
        <v>1</v>
      </c>
      <c r="V278" s="31">
        <v>0</v>
      </c>
      <c r="W278" s="44">
        <v>6</v>
      </c>
      <c r="X278" s="31">
        <v>11</v>
      </c>
      <c r="Y278" s="31">
        <v>0</v>
      </c>
      <c r="Z278" s="31">
        <v>0</v>
      </c>
      <c r="AA278" s="31">
        <v>0</v>
      </c>
      <c r="AB278" s="31">
        <v>0</v>
      </c>
      <c r="AC278" s="31">
        <v>2</v>
      </c>
      <c r="AD278" s="31">
        <v>7</v>
      </c>
      <c r="AE278" s="31">
        <v>0</v>
      </c>
      <c r="AF278" s="50">
        <v>355083</v>
      </c>
      <c r="AG278" s="59">
        <v>199964</v>
      </c>
      <c r="AH278" s="59">
        <v>37020</v>
      </c>
      <c r="AI278" s="59">
        <v>118099</v>
      </c>
      <c r="AJ278" s="59">
        <v>36619</v>
      </c>
      <c r="AK278" s="59">
        <v>50966</v>
      </c>
    </row>
    <row r="279" spans="1:37" ht="16.5" customHeight="1">
      <c r="A279" s="42">
        <v>263</v>
      </c>
      <c r="B279" s="44" t="s">
        <v>1029</v>
      </c>
      <c r="C279" s="44" t="s">
        <v>817</v>
      </c>
      <c r="D279" s="44" t="s">
        <v>191</v>
      </c>
      <c r="E279" s="68" t="s">
        <v>1150</v>
      </c>
      <c r="F279" s="57" t="s">
        <v>1151</v>
      </c>
      <c r="G279" s="44" t="s">
        <v>1148</v>
      </c>
      <c r="H279" s="44" t="s">
        <v>1149</v>
      </c>
      <c r="I279" s="69" t="s">
        <v>1152</v>
      </c>
      <c r="J279" s="31">
        <v>4032</v>
      </c>
      <c r="K279" s="31">
        <v>2469</v>
      </c>
      <c r="L279" s="31">
        <v>252</v>
      </c>
      <c r="M279" s="58">
        <v>116865</v>
      </c>
      <c r="N279" s="58">
        <v>2749</v>
      </c>
      <c r="O279" s="58">
        <v>56</v>
      </c>
      <c r="P279" s="58">
        <v>8841</v>
      </c>
      <c r="Q279" s="58">
        <v>133</v>
      </c>
      <c r="R279" s="58">
        <v>6</v>
      </c>
      <c r="S279" s="43">
        <f t="shared" si="12"/>
        <v>17</v>
      </c>
      <c r="T279" s="43">
        <f t="shared" si="12"/>
        <v>17</v>
      </c>
      <c r="U279" s="44">
        <v>1</v>
      </c>
      <c r="V279" s="31">
        <v>1</v>
      </c>
      <c r="W279" s="44">
        <v>15</v>
      </c>
      <c r="X279" s="31">
        <v>15</v>
      </c>
      <c r="Y279" s="31">
        <v>0</v>
      </c>
      <c r="Z279" s="31">
        <v>0</v>
      </c>
      <c r="AA279" s="31">
        <v>1</v>
      </c>
      <c r="AB279" s="31">
        <v>1</v>
      </c>
      <c r="AC279" s="31">
        <v>2</v>
      </c>
      <c r="AD279" s="31">
        <v>14</v>
      </c>
      <c r="AE279" s="31">
        <v>1</v>
      </c>
      <c r="AF279" s="50">
        <v>1340806</v>
      </c>
      <c r="AG279" s="59">
        <v>625903</v>
      </c>
      <c r="AH279" s="59">
        <v>132673</v>
      </c>
      <c r="AI279" s="59">
        <v>582230</v>
      </c>
      <c r="AJ279" s="59">
        <v>111452</v>
      </c>
      <c r="AK279" s="59">
        <v>197932</v>
      </c>
    </row>
    <row r="280" spans="1:37" ht="16.5" customHeight="1">
      <c r="A280" s="42">
        <v>264</v>
      </c>
      <c r="B280" s="44" t="s">
        <v>1029</v>
      </c>
      <c r="C280" s="44" t="s">
        <v>840</v>
      </c>
      <c r="D280" s="44" t="s">
        <v>191</v>
      </c>
      <c r="E280" s="68" t="s">
        <v>1153</v>
      </c>
      <c r="F280" s="57" t="s">
        <v>1154</v>
      </c>
      <c r="G280" s="44" t="s">
        <v>1155</v>
      </c>
      <c r="H280" s="44" t="s">
        <v>1156</v>
      </c>
      <c r="I280" s="69" t="s">
        <v>996</v>
      </c>
      <c r="J280" s="31">
        <v>10454</v>
      </c>
      <c r="K280" s="31">
        <v>3702</v>
      </c>
      <c r="L280" s="31">
        <v>627</v>
      </c>
      <c r="M280" s="58">
        <v>142889</v>
      </c>
      <c r="N280" s="58">
        <v>2882</v>
      </c>
      <c r="O280" s="58">
        <v>94</v>
      </c>
      <c r="P280" s="58">
        <v>8465</v>
      </c>
      <c r="Q280" s="58">
        <v>0</v>
      </c>
      <c r="R280" s="58">
        <v>0</v>
      </c>
      <c r="S280" s="43">
        <f t="shared" si="12"/>
        <v>11</v>
      </c>
      <c r="T280" s="43">
        <f t="shared" si="12"/>
        <v>14</v>
      </c>
      <c r="U280" s="44">
        <v>2</v>
      </c>
      <c r="V280" s="31">
        <v>0</v>
      </c>
      <c r="W280" s="44">
        <v>8</v>
      </c>
      <c r="X280" s="31">
        <v>14</v>
      </c>
      <c r="Y280" s="31">
        <v>0</v>
      </c>
      <c r="Z280" s="31">
        <v>0</v>
      </c>
      <c r="AA280" s="31">
        <v>1</v>
      </c>
      <c r="AB280" s="31">
        <v>0</v>
      </c>
      <c r="AC280" s="31">
        <v>1</v>
      </c>
      <c r="AD280" s="31">
        <v>9</v>
      </c>
      <c r="AE280" s="31">
        <v>1</v>
      </c>
      <c r="AF280" s="50">
        <v>1043558</v>
      </c>
      <c r="AG280" s="59">
        <v>479580</v>
      </c>
      <c r="AH280" s="59">
        <v>137950</v>
      </c>
      <c r="AI280" s="59">
        <v>426028</v>
      </c>
      <c r="AJ280" s="59">
        <v>100828</v>
      </c>
      <c r="AK280" s="59">
        <v>165191</v>
      </c>
    </row>
    <row r="281" spans="1:37" ht="16.5" customHeight="1">
      <c r="A281" s="42">
        <v>265</v>
      </c>
      <c r="B281" s="44" t="s">
        <v>1029</v>
      </c>
      <c r="C281" s="44" t="s">
        <v>840</v>
      </c>
      <c r="D281" s="44" t="s">
        <v>191</v>
      </c>
      <c r="E281" s="68" t="s">
        <v>1157</v>
      </c>
      <c r="F281" s="57" t="s">
        <v>1158</v>
      </c>
      <c r="G281" s="44" t="s">
        <v>1159</v>
      </c>
      <c r="H281" s="44" t="s">
        <v>1160</v>
      </c>
      <c r="I281" s="69" t="s">
        <v>915</v>
      </c>
      <c r="J281" s="31">
        <v>687.18</v>
      </c>
      <c r="K281" s="31">
        <v>847.64</v>
      </c>
      <c r="L281" s="31">
        <v>130</v>
      </c>
      <c r="M281" s="58">
        <v>53626</v>
      </c>
      <c r="N281" s="58">
        <v>0</v>
      </c>
      <c r="O281" s="58">
        <v>72</v>
      </c>
      <c r="P281" s="58">
        <v>6060</v>
      </c>
      <c r="Q281" s="58">
        <v>0</v>
      </c>
      <c r="R281" s="58">
        <v>0</v>
      </c>
      <c r="S281" s="43">
        <f t="shared" si="12"/>
        <v>5</v>
      </c>
      <c r="T281" s="43">
        <f t="shared" si="12"/>
        <v>5</v>
      </c>
      <c r="U281" s="44">
        <v>0</v>
      </c>
      <c r="V281" s="31">
        <v>0</v>
      </c>
      <c r="W281" s="44">
        <v>4</v>
      </c>
      <c r="X281" s="31">
        <v>5</v>
      </c>
      <c r="Y281" s="31">
        <v>0</v>
      </c>
      <c r="Z281" s="31">
        <v>0</v>
      </c>
      <c r="AA281" s="31">
        <v>1</v>
      </c>
      <c r="AB281" s="31">
        <v>0</v>
      </c>
      <c r="AC281" s="31">
        <v>0</v>
      </c>
      <c r="AD281" s="31">
        <v>4</v>
      </c>
      <c r="AE281" s="31">
        <v>1</v>
      </c>
      <c r="AF281" s="50">
        <v>385400</v>
      </c>
      <c r="AG281" s="59">
        <v>154488</v>
      </c>
      <c r="AH281" s="59">
        <v>74936</v>
      </c>
      <c r="AI281" s="59">
        <v>155976</v>
      </c>
      <c r="AJ281" s="59">
        <v>59576</v>
      </c>
      <c r="AK281" s="59">
        <v>32521</v>
      </c>
    </row>
    <row r="282" spans="1:37" ht="16.5" customHeight="1">
      <c r="A282" s="42">
        <v>266</v>
      </c>
      <c r="B282" s="44" t="s">
        <v>1029</v>
      </c>
      <c r="C282" s="44" t="s">
        <v>840</v>
      </c>
      <c r="D282" s="44" t="s">
        <v>191</v>
      </c>
      <c r="E282" s="68" t="s">
        <v>1161</v>
      </c>
      <c r="F282" s="57" t="s">
        <v>1162</v>
      </c>
      <c r="G282" s="44" t="s">
        <v>1163</v>
      </c>
      <c r="H282" s="44" t="s">
        <v>1164</v>
      </c>
      <c r="I282" s="69" t="s">
        <v>1165</v>
      </c>
      <c r="J282" s="31">
        <v>1950</v>
      </c>
      <c r="K282" s="31">
        <v>936.88</v>
      </c>
      <c r="L282" s="31">
        <v>160</v>
      </c>
      <c r="M282" s="58">
        <v>43939</v>
      </c>
      <c r="N282" s="58">
        <v>0</v>
      </c>
      <c r="O282" s="58">
        <v>85</v>
      </c>
      <c r="P282" s="58">
        <v>5709</v>
      </c>
      <c r="Q282" s="58">
        <v>0</v>
      </c>
      <c r="R282" s="58">
        <v>22</v>
      </c>
      <c r="S282" s="43">
        <f t="shared" si="12"/>
        <v>5</v>
      </c>
      <c r="T282" s="43">
        <f t="shared" si="12"/>
        <v>6</v>
      </c>
      <c r="U282" s="44">
        <v>0</v>
      </c>
      <c r="V282" s="31">
        <v>0</v>
      </c>
      <c r="W282" s="44">
        <v>4</v>
      </c>
      <c r="X282" s="31">
        <v>5</v>
      </c>
      <c r="Y282" s="31">
        <v>0</v>
      </c>
      <c r="Z282" s="31">
        <v>0</v>
      </c>
      <c r="AA282" s="31">
        <v>1</v>
      </c>
      <c r="AB282" s="31">
        <v>1</v>
      </c>
      <c r="AC282" s="31">
        <v>1</v>
      </c>
      <c r="AD282" s="31">
        <v>3</v>
      </c>
      <c r="AE282" s="31">
        <v>0</v>
      </c>
      <c r="AF282" s="50">
        <v>522060</v>
      </c>
      <c r="AG282" s="59">
        <v>209992</v>
      </c>
      <c r="AH282" s="59">
        <v>73064</v>
      </c>
      <c r="AI282" s="59">
        <v>239004</v>
      </c>
      <c r="AJ282" s="59">
        <v>38587</v>
      </c>
      <c r="AK282" s="59">
        <v>93061</v>
      </c>
    </row>
    <row r="283" spans="1:37" ht="16.5" customHeight="1">
      <c r="A283" s="42">
        <v>267</v>
      </c>
      <c r="B283" s="44" t="s">
        <v>1029</v>
      </c>
      <c r="C283" s="44" t="s">
        <v>850</v>
      </c>
      <c r="D283" s="44" t="s">
        <v>191</v>
      </c>
      <c r="E283" s="68" t="s">
        <v>1166</v>
      </c>
      <c r="F283" s="57" t="s">
        <v>1167</v>
      </c>
      <c r="G283" s="44" t="s">
        <v>1168</v>
      </c>
      <c r="H283" s="44" t="s">
        <v>1169</v>
      </c>
      <c r="I283" s="69" t="s">
        <v>889</v>
      </c>
      <c r="J283" s="31">
        <v>680</v>
      </c>
      <c r="K283" s="31">
        <v>822.52</v>
      </c>
      <c r="L283" s="31">
        <v>63</v>
      </c>
      <c r="M283" s="58">
        <v>23325</v>
      </c>
      <c r="N283" s="58">
        <v>1071</v>
      </c>
      <c r="O283" s="58">
        <v>22</v>
      </c>
      <c r="P283" s="58">
        <v>2327</v>
      </c>
      <c r="Q283" s="58">
        <v>138</v>
      </c>
      <c r="R283" s="58">
        <v>22</v>
      </c>
      <c r="S283" s="43">
        <f t="shared" si="12"/>
        <v>3.5</v>
      </c>
      <c r="T283" s="43">
        <f t="shared" si="12"/>
        <v>3.5</v>
      </c>
      <c r="U283" s="44">
        <v>2</v>
      </c>
      <c r="V283" s="31">
        <v>2</v>
      </c>
      <c r="W283" s="44">
        <v>1.5</v>
      </c>
      <c r="X283" s="31">
        <v>1.5</v>
      </c>
      <c r="Y283" s="31">
        <v>0</v>
      </c>
      <c r="Z283" s="31">
        <v>0</v>
      </c>
      <c r="AA283" s="31">
        <v>0</v>
      </c>
      <c r="AB283" s="31">
        <v>0</v>
      </c>
      <c r="AC283" s="31">
        <v>0</v>
      </c>
      <c r="AD283" s="31">
        <v>1</v>
      </c>
      <c r="AE283" s="31">
        <v>1</v>
      </c>
      <c r="AF283" s="50">
        <v>325402</v>
      </c>
      <c r="AG283" s="59">
        <v>184220</v>
      </c>
      <c r="AH283" s="59">
        <v>37972</v>
      </c>
      <c r="AI283" s="59">
        <v>103210</v>
      </c>
      <c r="AJ283" s="59">
        <v>19665</v>
      </c>
      <c r="AK283" s="59">
        <v>12749</v>
      </c>
    </row>
    <row r="284" spans="1:37" ht="16.5" customHeight="1">
      <c r="A284" s="42">
        <v>268</v>
      </c>
      <c r="B284" s="44" t="s">
        <v>1029</v>
      </c>
      <c r="C284" s="44" t="s">
        <v>850</v>
      </c>
      <c r="D284" s="44" t="s">
        <v>191</v>
      </c>
      <c r="E284" s="68" t="s">
        <v>1170</v>
      </c>
      <c r="F284" s="57" t="s">
        <v>1171</v>
      </c>
      <c r="G284" s="44" t="s">
        <v>1172</v>
      </c>
      <c r="H284" s="44" t="s">
        <v>1169</v>
      </c>
      <c r="I284" s="69" t="s">
        <v>1165</v>
      </c>
      <c r="J284" s="31">
        <v>444</v>
      </c>
      <c r="K284" s="31">
        <v>488.92</v>
      </c>
      <c r="L284" s="31">
        <v>70</v>
      </c>
      <c r="M284" s="58">
        <v>22520</v>
      </c>
      <c r="N284" s="58">
        <v>1266</v>
      </c>
      <c r="O284" s="58">
        <v>25</v>
      </c>
      <c r="P284" s="58">
        <v>2047</v>
      </c>
      <c r="Q284" s="58">
        <v>129</v>
      </c>
      <c r="R284" s="58">
        <v>6</v>
      </c>
      <c r="S284" s="43">
        <f t="shared" si="12"/>
        <v>3.5</v>
      </c>
      <c r="T284" s="43">
        <f t="shared" si="12"/>
        <v>3.5</v>
      </c>
      <c r="U284" s="44">
        <v>2</v>
      </c>
      <c r="V284" s="31">
        <v>2</v>
      </c>
      <c r="W284" s="44">
        <v>1.5</v>
      </c>
      <c r="X284" s="31">
        <v>1.5</v>
      </c>
      <c r="Y284" s="31">
        <v>0</v>
      </c>
      <c r="Z284" s="31">
        <v>0</v>
      </c>
      <c r="AA284" s="31">
        <v>0</v>
      </c>
      <c r="AB284" s="31">
        <v>0</v>
      </c>
      <c r="AC284" s="31">
        <v>0</v>
      </c>
      <c r="AD284" s="31">
        <v>2</v>
      </c>
      <c r="AE284" s="31">
        <v>0</v>
      </c>
      <c r="AF284" s="50">
        <v>295202</v>
      </c>
      <c r="AG284" s="59">
        <v>180201</v>
      </c>
      <c r="AH284" s="59">
        <v>31222</v>
      </c>
      <c r="AI284" s="59">
        <v>83779</v>
      </c>
      <c r="AJ284" s="59">
        <v>12998</v>
      </c>
      <c r="AK284" s="59">
        <v>15790</v>
      </c>
    </row>
    <row r="285" spans="1:37" ht="16.5" customHeight="1">
      <c r="A285" s="42">
        <v>269</v>
      </c>
      <c r="B285" s="44" t="s">
        <v>1029</v>
      </c>
      <c r="C285" s="44" t="s">
        <v>850</v>
      </c>
      <c r="D285" s="44" t="s">
        <v>191</v>
      </c>
      <c r="E285" s="68" t="s">
        <v>1173</v>
      </c>
      <c r="F285" s="57" t="s">
        <v>1174</v>
      </c>
      <c r="G285" s="44" t="s">
        <v>1175</v>
      </c>
      <c r="H285" s="44" t="s">
        <v>1169</v>
      </c>
      <c r="I285" s="69" t="s">
        <v>977</v>
      </c>
      <c r="J285" s="31">
        <v>859.5</v>
      </c>
      <c r="K285" s="31">
        <v>560</v>
      </c>
      <c r="L285" s="31">
        <v>202</v>
      </c>
      <c r="M285" s="58">
        <v>51677</v>
      </c>
      <c r="N285" s="58">
        <v>5388</v>
      </c>
      <c r="O285" s="58">
        <v>4</v>
      </c>
      <c r="P285" s="58">
        <v>3679</v>
      </c>
      <c r="Q285" s="58">
        <v>154</v>
      </c>
      <c r="R285" s="58">
        <v>0</v>
      </c>
      <c r="S285" s="43">
        <f t="shared" si="12"/>
        <v>5.5</v>
      </c>
      <c r="T285" s="43">
        <f t="shared" si="12"/>
        <v>5</v>
      </c>
      <c r="U285" s="44">
        <v>3</v>
      </c>
      <c r="V285" s="31">
        <v>2</v>
      </c>
      <c r="W285" s="44">
        <v>1.5</v>
      </c>
      <c r="X285" s="31">
        <v>2</v>
      </c>
      <c r="Y285" s="31">
        <v>1</v>
      </c>
      <c r="Z285" s="31">
        <v>1</v>
      </c>
      <c r="AA285" s="31">
        <v>0</v>
      </c>
      <c r="AB285" s="31">
        <v>0</v>
      </c>
      <c r="AC285" s="31">
        <v>0</v>
      </c>
      <c r="AD285" s="31">
        <v>1</v>
      </c>
      <c r="AE285" s="31">
        <v>1</v>
      </c>
      <c r="AF285" s="50">
        <v>532789</v>
      </c>
      <c r="AG285" s="59">
        <v>213399</v>
      </c>
      <c r="AH285" s="59">
        <v>45600</v>
      </c>
      <c r="AI285" s="59">
        <v>273790</v>
      </c>
      <c r="AJ285" s="59">
        <v>23952</v>
      </c>
      <c r="AK285" s="59">
        <v>44048</v>
      </c>
    </row>
    <row r="286" spans="1:37" ht="16.5" customHeight="1">
      <c r="A286" s="42">
        <v>270</v>
      </c>
      <c r="B286" s="44" t="s">
        <v>1029</v>
      </c>
      <c r="C286" s="44" t="s">
        <v>850</v>
      </c>
      <c r="D286" s="44" t="s">
        <v>191</v>
      </c>
      <c r="E286" s="68" t="s">
        <v>1176</v>
      </c>
      <c r="F286" s="57" t="s">
        <v>1177</v>
      </c>
      <c r="G286" s="44" t="s">
        <v>1178</v>
      </c>
      <c r="H286" s="44" t="s">
        <v>1179</v>
      </c>
      <c r="I286" s="69" t="s">
        <v>905</v>
      </c>
      <c r="J286" s="31">
        <v>663</v>
      </c>
      <c r="K286" s="31">
        <v>650.70000000000005</v>
      </c>
      <c r="L286" s="31">
        <v>55</v>
      </c>
      <c r="M286" s="58">
        <v>11335</v>
      </c>
      <c r="N286" s="58">
        <v>4292</v>
      </c>
      <c r="O286" s="58">
        <v>7</v>
      </c>
      <c r="P286" s="58">
        <v>1856</v>
      </c>
      <c r="Q286" s="58">
        <v>261</v>
      </c>
      <c r="R286" s="58">
        <v>0</v>
      </c>
      <c r="S286" s="43">
        <f t="shared" si="12"/>
        <v>2</v>
      </c>
      <c r="T286" s="43">
        <f t="shared" si="12"/>
        <v>2</v>
      </c>
      <c r="U286" s="44">
        <v>1</v>
      </c>
      <c r="V286" s="31">
        <v>1</v>
      </c>
      <c r="W286" s="44">
        <v>1</v>
      </c>
      <c r="X286" s="31">
        <v>1</v>
      </c>
      <c r="Y286" s="31">
        <v>0</v>
      </c>
      <c r="Z286" s="31">
        <v>0</v>
      </c>
      <c r="AA286" s="31">
        <v>0</v>
      </c>
      <c r="AB286" s="31">
        <v>0</v>
      </c>
      <c r="AC286" s="31">
        <v>0</v>
      </c>
      <c r="AD286" s="31">
        <v>1</v>
      </c>
      <c r="AE286" s="31">
        <v>0</v>
      </c>
      <c r="AF286" s="50">
        <v>226916</v>
      </c>
      <c r="AG286" s="59">
        <v>51521</v>
      </c>
      <c r="AH286" s="59">
        <v>35940</v>
      </c>
      <c r="AI286" s="59">
        <v>139455</v>
      </c>
      <c r="AJ286" s="59">
        <v>13841</v>
      </c>
      <c r="AK286" s="59">
        <v>14579</v>
      </c>
    </row>
    <row r="287" spans="1:37" ht="16.5" customHeight="1">
      <c r="A287" s="42">
        <v>271</v>
      </c>
      <c r="B287" s="44" t="s">
        <v>1029</v>
      </c>
      <c r="C287" s="44" t="s">
        <v>850</v>
      </c>
      <c r="D287" s="44" t="s">
        <v>191</v>
      </c>
      <c r="E287" s="68" t="s">
        <v>1180</v>
      </c>
      <c r="F287" s="57" t="s">
        <v>1181</v>
      </c>
      <c r="G287" s="44" t="s">
        <v>1182</v>
      </c>
      <c r="H287" s="44" t="s">
        <v>1169</v>
      </c>
      <c r="I287" s="69" t="s">
        <v>889</v>
      </c>
      <c r="J287" s="31">
        <v>790</v>
      </c>
      <c r="K287" s="31">
        <v>757</v>
      </c>
      <c r="L287" s="31">
        <v>56</v>
      </c>
      <c r="M287" s="58">
        <v>20710</v>
      </c>
      <c r="N287" s="58">
        <v>925</v>
      </c>
      <c r="O287" s="58">
        <v>23</v>
      </c>
      <c r="P287" s="58">
        <v>3004</v>
      </c>
      <c r="Q287" s="58">
        <v>165</v>
      </c>
      <c r="R287" s="58">
        <v>1</v>
      </c>
      <c r="S287" s="43">
        <f t="shared" si="12"/>
        <v>3.5</v>
      </c>
      <c r="T287" s="43">
        <f t="shared" si="12"/>
        <v>3.5</v>
      </c>
      <c r="U287" s="44">
        <v>2</v>
      </c>
      <c r="V287" s="31">
        <v>2</v>
      </c>
      <c r="W287" s="44">
        <v>1.5</v>
      </c>
      <c r="X287" s="31">
        <v>1.5</v>
      </c>
      <c r="Y287" s="31">
        <v>0</v>
      </c>
      <c r="Z287" s="31">
        <v>0</v>
      </c>
      <c r="AA287" s="31">
        <v>0</v>
      </c>
      <c r="AB287" s="31">
        <v>0</v>
      </c>
      <c r="AC287" s="31">
        <v>0</v>
      </c>
      <c r="AD287" s="31">
        <v>2</v>
      </c>
      <c r="AE287" s="31">
        <v>0</v>
      </c>
      <c r="AF287" s="50">
        <v>326414</v>
      </c>
      <c r="AG287" s="59">
        <v>164821</v>
      </c>
      <c r="AH287" s="59">
        <v>36842</v>
      </c>
      <c r="AI287" s="59">
        <v>124751</v>
      </c>
      <c r="AJ287" s="59">
        <v>12372</v>
      </c>
      <c r="AK287" s="59">
        <v>9920</v>
      </c>
    </row>
    <row r="288" spans="1:37" ht="16.5" customHeight="1">
      <c r="A288" s="42">
        <v>272</v>
      </c>
      <c r="B288" s="44" t="s">
        <v>1029</v>
      </c>
      <c r="C288" s="44" t="s">
        <v>1066</v>
      </c>
      <c r="D288" s="44" t="s">
        <v>191</v>
      </c>
      <c r="E288" s="68" t="s">
        <v>1183</v>
      </c>
      <c r="F288" s="57" t="s">
        <v>1184</v>
      </c>
      <c r="G288" s="44" t="s">
        <v>1185</v>
      </c>
      <c r="H288" s="44" t="s">
        <v>1186</v>
      </c>
      <c r="I288" s="69" t="s">
        <v>951</v>
      </c>
      <c r="J288" s="31">
        <v>689</v>
      </c>
      <c r="K288" s="31">
        <v>301.5</v>
      </c>
      <c r="L288" s="31">
        <v>62</v>
      </c>
      <c r="M288" s="58">
        <v>13790</v>
      </c>
      <c r="N288" s="58">
        <v>0</v>
      </c>
      <c r="O288" s="58">
        <v>22</v>
      </c>
      <c r="P288" s="58">
        <v>1322</v>
      </c>
      <c r="Q288" s="58">
        <v>0</v>
      </c>
      <c r="R288" s="58">
        <v>17</v>
      </c>
      <c r="S288" s="43">
        <f t="shared" si="12"/>
        <v>2</v>
      </c>
      <c r="T288" s="43">
        <f t="shared" si="12"/>
        <v>2</v>
      </c>
      <c r="U288" s="44">
        <v>0</v>
      </c>
      <c r="V288" s="31">
        <v>0</v>
      </c>
      <c r="W288" s="44">
        <v>2</v>
      </c>
      <c r="X288" s="31">
        <v>2</v>
      </c>
      <c r="Y288" s="31">
        <v>0</v>
      </c>
      <c r="Z288" s="31">
        <v>0</v>
      </c>
      <c r="AA288" s="31">
        <v>0</v>
      </c>
      <c r="AB288" s="31">
        <v>0</v>
      </c>
      <c r="AC288" s="31">
        <v>0</v>
      </c>
      <c r="AD288" s="31">
        <v>3</v>
      </c>
      <c r="AE288" s="31">
        <v>0</v>
      </c>
      <c r="AF288" s="50">
        <v>101514</v>
      </c>
      <c r="AG288" s="59">
        <v>60502</v>
      </c>
      <c r="AH288" s="59">
        <v>13982</v>
      </c>
      <c r="AI288" s="59">
        <v>27030</v>
      </c>
      <c r="AJ288" s="59">
        <v>23733</v>
      </c>
      <c r="AK288" s="59">
        <v>54107</v>
      </c>
    </row>
    <row r="289" spans="1:37" ht="16.5" customHeight="1">
      <c r="A289" s="42">
        <v>273</v>
      </c>
      <c r="B289" s="44" t="s">
        <v>1029</v>
      </c>
      <c r="C289" s="44" t="s">
        <v>1066</v>
      </c>
      <c r="D289" s="44" t="s">
        <v>191</v>
      </c>
      <c r="E289" s="68" t="s">
        <v>1187</v>
      </c>
      <c r="F289" s="57" t="s">
        <v>1188</v>
      </c>
      <c r="G289" s="44" t="s">
        <v>1189</v>
      </c>
      <c r="H289" s="44" t="s">
        <v>1190</v>
      </c>
      <c r="I289" s="69" t="s">
        <v>977</v>
      </c>
      <c r="J289" s="31">
        <v>641.6</v>
      </c>
      <c r="K289" s="31">
        <v>307</v>
      </c>
      <c r="L289" s="31">
        <v>45</v>
      </c>
      <c r="M289" s="58">
        <v>30460</v>
      </c>
      <c r="N289" s="58">
        <v>0</v>
      </c>
      <c r="O289" s="58">
        <v>15</v>
      </c>
      <c r="P289" s="58">
        <v>1925</v>
      </c>
      <c r="Q289" s="58">
        <v>0</v>
      </c>
      <c r="R289" s="58">
        <v>0</v>
      </c>
      <c r="S289" s="43">
        <f t="shared" si="12"/>
        <v>1</v>
      </c>
      <c r="T289" s="43">
        <f t="shared" si="12"/>
        <v>1</v>
      </c>
      <c r="U289" s="44">
        <v>0</v>
      </c>
      <c r="V289" s="31">
        <v>0</v>
      </c>
      <c r="W289" s="44">
        <v>1</v>
      </c>
      <c r="X289" s="31">
        <v>1</v>
      </c>
      <c r="Y289" s="31">
        <v>0</v>
      </c>
      <c r="Z289" s="31">
        <v>0</v>
      </c>
      <c r="AA289" s="31">
        <v>0</v>
      </c>
      <c r="AB289" s="31">
        <v>0</v>
      </c>
      <c r="AC289" s="31">
        <v>0</v>
      </c>
      <c r="AD289" s="31">
        <v>2</v>
      </c>
      <c r="AE289" s="31">
        <v>0</v>
      </c>
      <c r="AF289" s="50">
        <v>86420</v>
      </c>
      <c r="AG289" s="59">
        <v>61050</v>
      </c>
      <c r="AH289" s="59">
        <v>22670</v>
      </c>
      <c r="AI289" s="59">
        <v>2700</v>
      </c>
      <c r="AJ289" s="59">
        <v>45409</v>
      </c>
      <c r="AK289" s="59">
        <v>16730</v>
      </c>
    </row>
    <row r="290" spans="1:37" ht="16.5" customHeight="1">
      <c r="A290" s="42">
        <v>274</v>
      </c>
      <c r="B290" s="44" t="s">
        <v>1029</v>
      </c>
      <c r="C290" s="44" t="s">
        <v>1066</v>
      </c>
      <c r="D290" s="44" t="s">
        <v>191</v>
      </c>
      <c r="E290" s="68" t="s">
        <v>1191</v>
      </c>
      <c r="F290" s="57" t="s">
        <v>1192</v>
      </c>
      <c r="G290" s="44" t="s">
        <v>1193</v>
      </c>
      <c r="H290" s="44" t="s">
        <v>1194</v>
      </c>
      <c r="I290" s="69" t="s">
        <v>977</v>
      </c>
      <c r="J290" s="31">
        <v>1720.4</v>
      </c>
      <c r="K290" s="31">
        <v>4515.8999999999996</v>
      </c>
      <c r="L290" s="31">
        <v>487</v>
      </c>
      <c r="M290" s="58">
        <v>154738</v>
      </c>
      <c r="N290" s="58">
        <v>4567</v>
      </c>
      <c r="O290" s="58">
        <v>82</v>
      </c>
      <c r="P290" s="58">
        <v>10170</v>
      </c>
      <c r="Q290" s="58">
        <v>175</v>
      </c>
      <c r="R290" s="58">
        <v>64</v>
      </c>
      <c r="S290" s="43">
        <f t="shared" si="12"/>
        <v>18</v>
      </c>
      <c r="T290" s="43">
        <f t="shared" si="12"/>
        <v>18</v>
      </c>
      <c r="U290" s="44">
        <v>2</v>
      </c>
      <c r="V290" s="31">
        <v>2</v>
      </c>
      <c r="W290" s="44">
        <v>14</v>
      </c>
      <c r="X290" s="31">
        <v>14</v>
      </c>
      <c r="Y290" s="31">
        <v>0</v>
      </c>
      <c r="Z290" s="31">
        <v>0</v>
      </c>
      <c r="AA290" s="31">
        <v>2</v>
      </c>
      <c r="AB290" s="31">
        <v>2</v>
      </c>
      <c r="AC290" s="31">
        <v>3</v>
      </c>
      <c r="AD290" s="31">
        <v>21</v>
      </c>
      <c r="AE290" s="31">
        <v>1</v>
      </c>
      <c r="AF290" s="50">
        <v>2046272</v>
      </c>
      <c r="AG290" s="59">
        <v>1026345</v>
      </c>
      <c r="AH290" s="59">
        <v>124930</v>
      </c>
      <c r="AI290" s="59">
        <v>894997</v>
      </c>
      <c r="AJ290" s="59">
        <v>122732</v>
      </c>
      <c r="AK290" s="59">
        <v>225941</v>
      </c>
    </row>
    <row r="291" spans="1:37" ht="16.5" customHeight="1">
      <c r="A291" s="42">
        <v>275</v>
      </c>
      <c r="B291" s="44" t="s">
        <v>1029</v>
      </c>
      <c r="C291" s="44" t="s">
        <v>1066</v>
      </c>
      <c r="D291" s="44" t="s">
        <v>191</v>
      </c>
      <c r="E291" s="68" t="s">
        <v>1195</v>
      </c>
      <c r="F291" s="57" t="s">
        <v>1196</v>
      </c>
      <c r="G291" s="44" t="s">
        <v>1197</v>
      </c>
      <c r="H291" s="44" t="s">
        <v>1198</v>
      </c>
      <c r="I291" s="69" t="s">
        <v>977</v>
      </c>
      <c r="J291" s="31">
        <v>338.55</v>
      </c>
      <c r="K291" s="31">
        <v>338.55</v>
      </c>
      <c r="L291" s="31">
        <v>35</v>
      </c>
      <c r="M291" s="58">
        <v>26418</v>
      </c>
      <c r="N291" s="58">
        <v>0</v>
      </c>
      <c r="O291" s="58">
        <v>19</v>
      </c>
      <c r="P291" s="58">
        <v>1615</v>
      </c>
      <c r="Q291" s="58">
        <v>0</v>
      </c>
      <c r="R291" s="58">
        <v>19</v>
      </c>
      <c r="S291" s="43">
        <f t="shared" si="12"/>
        <v>1</v>
      </c>
      <c r="T291" s="43">
        <f t="shared" si="12"/>
        <v>1</v>
      </c>
      <c r="U291" s="44">
        <v>0</v>
      </c>
      <c r="V291" s="31">
        <v>0</v>
      </c>
      <c r="W291" s="44">
        <v>1</v>
      </c>
      <c r="X291" s="31">
        <v>1</v>
      </c>
      <c r="Y291" s="31">
        <v>0</v>
      </c>
      <c r="Z291" s="31">
        <v>0</v>
      </c>
      <c r="AA291" s="31">
        <v>0</v>
      </c>
      <c r="AB291" s="31">
        <v>0</v>
      </c>
      <c r="AC291" s="31">
        <v>0</v>
      </c>
      <c r="AD291" s="31">
        <v>2</v>
      </c>
      <c r="AE291" s="31">
        <v>0</v>
      </c>
      <c r="AF291" s="50">
        <v>129301</v>
      </c>
      <c r="AG291" s="59">
        <v>56050</v>
      </c>
      <c r="AH291" s="59">
        <v>18746</v>
      </c>
      <c r="AI291" s="59">
        <v>54505</v>
      </c>
      <c r="AJ291" s="59">
        <v>22157</v>
      </c>
      <c r="AK291" s="59">
        <v>18531</v>
      </c>
    </row>
    <row r="292" spans="1:37" ht="16.5" customHeight="1">
      <c r="A292" s="42">
        <v>276</v>
      </c>
      <c r="B292" s="44" t="s">
        <v>1029</v>
      </c>
      <c r="C292" s="44" t="s">
        <v>1066</v>
      </c>
      <c r="D292" s="44" t="s">
        <v>191</v>
      </c>
      <c r="E292" s="68" t="s">
        <v>1199</v>
      </c>
      <c r="F292" s="57" t="s">
        <v>1200</v>
      </c>
      <c r="G292" s="44" t="s">
        <v>1201</v>
      </c>
      <c r="H292" s="44" t="s">
        <v>1202</v>
      </c>
      <c r="I292" s="69" t="s">
        <v>1004</v>
      </c>
      <c r="J292" s="31">
        <v>1476</v>
      </c>
      <c r="K292" s="31">
        <v>411.85</v>
      </c>
      <c r="L292" s="31">
        <v>55</v>
      </c>
      <c r="M292" s="58">
        <v>25245</v>
      </c>
      <c r="N292" s="58">
        <v>0</v>
      </c>
      <c r="O292" s="58">
        <v>17</v>
      </c>
      <c r="P292" s="58">
        <v>1905</v>
      </c>
      <c r="Q292" s="58">
        <v>0</v>
      </c>
      <c r="R292" s="58">
        <v>17</v>
      </c>
      <c r="S292" s="43">
        <f t="shared" si="12"/>
        <v>1</v>
      </c>
      <c r="T292" s="43">
        <f t="shared" si="12"/>
        <v>1</v>
      </c>
      <c r="U292" s="44">
        <v>0</v>
      </c>
      <c r="V292" s="31">
        <v>0</v>
      </c>
      <c r="W292" s="44">
        <v>1</v>
      </c>
      <c r="X292" s="31">
        <v>1</v>
      </c>
      <c r="Y292" s="31">
        <v>0</v>
      </c>
      <c r="Z292" s="31">
        <v>0</v>
      </c>
      <c r="AA292" s="31">
        <v>0</v>
      </c>
      <c r="AB292" s="31">
        <v>0</v>
      </c>
      <c r="AC292" s="31">
        <v>0</v>
      </c>
      <c r="AD292" s="31">
        <v>2</v>
      </c>
      <c r="AE292" s="31">
        <v>0</v>
      </c>
      <c r="AF292" s="50">
        <v>142560</v>
      </c>
      <c r="AG292" s="59">
        <v>100502</v>
      </c>
      <c r="AH292" s="59">
        <v>16667</v>
      </c>
      <c r="AI292" s="59">
        <v>25391</v>
      </c>
      <c r="AJ292" s="59">
        <v>17734</v>
      </c>
      <c r="AK292" s="59">
        <v>18190</v>
      </c>
    </row>
    <row r="293" spans="1:37" ht="16.5" customHeight="1">
      <c r="A293" s="42">
        <v>277</v>
      </c>
      <c r="B293" s="44" t="s">
        <v>1029</v>
      </c>
      <c r="C293" s="44" t="s">
        <v>1066</v>
      </c>
      <c r="D293" s="44" t="s">
        <v>191</v>
      </c>
      <c r="E293" s="68" t="s">
        <v>1203</v>
      </c>
      <c r="F293" s="57" t="s">
        <v>1204</v>
      </c>
      <c r="G293" s="44" t="s">
        <v>1205</v>
      </c>
      <c r="H293" s="44" t="s">
        <v>1206</v>
      </c>
      <c r="I293" s="69" t="s">
        <v>915</v>
      </c>
      <c r="J293" s="31">
        <v>2080.1</v>
      </c>
      <c r="K293" s="31">
        <v>2991.98</v>
      </c>
      <c r="L293" s="31">
        <v>315</v>
      </c>
      <c r="M293" s="58">
        <v>129197</v>
      </c>
      <c r="N293" s="58">
        <v>3377</v>
      </c>
      <c r="O293" s="58">
        <v>95</v>
      </c>
      <c r="P293" s="58">
        <v>14449</v>
      </c>
      <c r="Q293" s="58">
        <v>362</v>
      </c>
      <c r="R293" s="58">
        <v>2</v>
      </c>
      <c r="S293" s="43">
        <f t="shared" si="12"/>
        <v>14</v>
      </c>
      <c r="T293" s="43">
        <f t="shared" si="12"/>
        <v>15</v>
      </c>
      <c r="U293" s="44">
        <v>2</v>
      </c>
      <c r="V293" s="31">
        <v>2</v>
      </c>
      <c r="W293" s="44">
        <v>11</v>
      </c>
      <c r="X293" s="31">
        <v>12</v>
      </c>
      <c r="Y293" s="31">
        <v>0</v>
      </c>
      <c r="Z293" s="31">
        <v>0</v>
      </c>
      <c r="AA293" s="31">
        <v>1</v>
      </c>
      <c r="AB293" s="31">
        <v>1</v>
      </c>
      <c r="AC293" s="31">
        <v>2</v>
      </c>
      <c r="AD293" s="31">
        <v>10</v>
      </c>
      <c r="AE293" s="31">
        <v>2</v>
      </c>
      <c r="AF293" s="50">
        <v>1615886</v>
      </c>
      <c r="AG293" s="59">
        <v>812302</v>
      </c>
      <c r="AH293" s="59">
        <v>186642</v>
      </c>
      <c r="AI293" s="59">
        <v>616942</v>
      </c>
      <c r="AJ293" s="59">
        <v>169227</v>
      </c>
      <c r="AK293" s="59">
        <v>310790</v>
      </c>
    </row>
    <row r="294" spans="1:37" ht="16.5" customHeight="1">
      <c r="A294" s="42">
        <v>278</v>
      </c>
      <c r="B294" s="44" t="s">
        <v>1029</v>
      </c>
      <c r="C294" s="44" t="s">
        <v>1066</v>
      </c>
      <c r="D294" s="44" t="s">
        <v>191</v>
      </c>
      <c r="E294" s="68" t="s">
        <v>1207</v>
      </c>
      <c r="F294" s="57" t="s">
        <v>1208</v>
      </c>
      <c r="G294" s="44" t="s">
        <v>1209</v>
      </c>
      <c r="H294" s="44" t="s">
        <v>1210</v>
      </c>
      <c r="I294" s="69" t="s">
        <v>1211</v>
      </c>
      <c r="J294" s="31">
        <v>6138</v>
      </c>
      <c r="K294" s="31">
        <v>5943</v>
      </c>
      <c r="L294" s="31">
        <v>510</v>
      </c>
      <c r="M294" s="58">
        <v>222245</v>
      </c>
      <c r="N294" s="58">
        <v>4157</v>
      </c>
      <c r="O294" s="58">
        <v>179</v>
      </c>
      <c r="P294" s="58">
        <v>19861</v>
      </c>
      <c r="Q294" s="58">
        <v>350</v>
      </c>
      <c r="R294" s="58">
        <v>15</v>
      </c>
      <c r="S294" s="43">
        <f t="shared" si="12"/>
        <v>22</v>
      </c>
      <c r="T294" s="43">
        <f t="shared" si="12"/>
        <v>23</v>
      </c>
      <c r="U294" s="44">
        <v>2</v>
      </c>
      <c r="V294" s="31">
        <v>2</v>
      </c>
      <c r="W294" s="44">
        <v>17</v>
      </c>
      <c r="X294" s="31">
        <v>18</v>
      </c>
      <c r="Y294" s="31">
        <v>2</v>
      </c>
      <c r="Z294" s="31">
        <v>2</v>
      </c>
      <c r="AA294" s="31">
        <v>1</v>
      </c>
      <c r="AB294" s="31">
        <v>1</v>
      </c>
      <c r="AC294" s="31">
        <v>4</v>
      </c>
      <c r="AD294" s="31">
        <v>19</v>
      </c>
      <c r="AE294" s="31">
        <v>7</v>
      </c>
      <c r="AF294" s="50">
        <v>3003753</v>
      </c>
      <c r="AG294" s="59">
        <v>1371766</v>
      </c>
      <c r="AH294" s="59">
        <v>343622</v>
      </c>
      <c r="AI294" s="59">
        <v>1288365</v>
      </c>
      <c r="AJ294" s="59">
        <v>205121</v>
      </c>
      <c r="AK294" s="59">
        <v>374151</v>
      </c>
    </row>
    <row r="295" spans="1:37" ht="16.5" customHeight="1">
      <c r="A295" s="42">
        <v>279</v>
      </c>
      <c r="B295" s="44" t="s">
        <v>1029</v>
      </c>
      <c r="C295" s="70" t="s">
        <v>185</v>
      </c>
      <c r="D295" s="44" t="s">
        <v>191</v>
      </c>
      <c r="E295" s="68" t="s">
        <v>1212</v>
      </c>
      <c r="F295" s="57" t="s">
        <v>1213</v>
      </c>
      <c r="G295" s="44" t="s">
        <v>1214</v>
      </c>
      <c r="H295" s="44" t="s">
        <v>1215</v>
      </c>
      <c r="I295" s="69" t="s">
        <v>924</v>
      </c>
      <c r="J295" s="31">
        <v>1621</v>
      </c>
      <c r="K295" s="31">
        <v>2847.98</v>
      </c>
      <c r="L295" s="31">
        <v>107</v>
      </c>
      <c r="M295" s="58">
        <v>50842</v>
      </c>
      <c r="N295" s="58">
        <v>1806</v>
      </c>
      <c r="O295" s="58">
        <v>48</v>
      </c>
      <c r="P295" s="58">
        <v>3056</v>
      </c>
      <c r="Q295" s="58">
        <v>0</v>
      </c>
      <c r="R295" s="58">
        <v>48</v>
      </c>
      <c r="S295" s="43">
        <f t="shared" si="12"/>
        <v>7</v>
      </c>
      <c r="T295" s="43">
        <f t="shared" si="12"/>
        <v>9</v>
      </c>
      <c r="U295" s="44">
        <v>3</v>
      </c>
      <c r="V295" s="31">
        <v>5</v>
      </c>
      <c r="W295" s="44">
        <v>2</v>
      </c>
      <c r="X295" s="31">
        <v>2</v>
      </c>
      <c r="Y295" s="31">
        <v>0</v>
      </c>
      <c r="Z295" s="31">
        <v>0</v>
      </c>
      <c r="AA295" s="31">
        <v>2</v>
      </c>
      <c r="AB295" s="31">
        <v>2</v>
      </c>
      <c r="AC295" s="31">
        <v>0</v>
      </c>
      <c r="AD295" s="31">
        <v>4</v>
      </c>
      <c r="AE295" s="31">
        <v>0</v>
      </c>
      <c r="AF295" s="50">
        <v>394381</v>
      </c>
      <c r="AG295" s="59">
        <v>349940</v>
      </c>
      <c r="AH295" s="59">
        <v>20704</v>
      </c>
      <c r="AI295" s="59">
        <v>23737</v>
      </c>
      <c r="AJ295" s="59">
        <v>18217</v>
      </c>
      <c r="AK295" s="59">
        <v>10320</v>
      </c>
    </row>
    <row r="296" spans="1:37" ht="16.5" customHeight="1">
      <c r="A296" s="2482" t="s">
        <v>809</v>
      </c>
      <c r="B296" s="2483"/>
      <c r="C296" s="2484"/>
      <c r="D296" s="51"/>
      <c r="E296" s="52">
        <v>27</v>
      </c>
      <c r="F296" s="53"/>
      <c r="G296" s="53"/>
      <c r="H296" s="53"/>
      <c r="I296" s="51"/>
      <c r="J296" s="54"/>
      <c r="K296" s="54"/>
      <c r="L296" s="54"/>
      <c r="M296" s="54"/>
      <c r="N296" s="54"/>
      <c r="O296" s="54"/>
      <c r="P296" s="54"/>
      <c r="Q296" s="54"/>
      <c r="R296" s="54"/>
      <c r="S296" s="54"/>
      <c r="T296" s="54"/>
      <c r="U296" s="54"/>
      <c r="V296" s="54"/>
      <c r="W296" s="54"/>
      <c r="X296" s="54"/>
      <c r="Y296" s="54"/>
      <c r="Z296" s="54"/>
      <c r="AA296" s="54"/>
      <c r="AB296" s="54"/>
      <c r="AC296" s="54"/>
      <c r="AD296" s="54"/>
      <c r="AE296" s="54"/>
      <c r="AF296" s="55"/>
      <c r="AG296" s="54"/>
      <c r="AH296" s="54"/>
      <c r="AI296" s="54"/>
      <c r="AJ296" s="54"/>
      <c r="AK296" s="54"/>
    </row>
    <row r="297" spans="1:37" ht="16.5" customHeight="1">
      <c r="A297" s="2485" t="s">
        <v>1216</v>
      </c>
      <c r="B297" s="2486"/>
      <c r="C297" s="2487"/>
      <c r="D297" s="63"/>
      <c r="E297" s="64">
        <v>44</v>
      </c>
      <c r="F297" s="65"/>
      <c r="G297" s="65"/>
      <c r="H297" s="65"/>
      <c r="I297" s="63"/>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7"/>
      <c r="AG297" s="66"/>
      <c r="AH297" s="66"/>
      <c r="AI297" s="66"/>
      <c r="AJ297" s="66"/>
      <c r="AK297" s="66"/>
    </row>
    <row r="298" spans="1:37" ht="16.5" customHeight="1">
      <c r="A298" s="42">
        <v>280</v>
      </c>
      <c r="B298" s="44" t="s">
        <v>1217</v>
      </c>
      <c r="C298" s="44" t="s">
        <v>1218</v>
      </c>
      <c r="D298" s="44" t="s">
        <v>65</v>
      </c>
      <c r="E298" s="68" t="s">
        <v>1219</v>
      </c>
      <c r="F298" s="57" t="s">
        <v>1220</v>
      </c>
      <c r="G298" s="44" t="s">
        <v>1221</v>
      </c>
      <c r="H298" s="44" t="s">
        <v>1222</v>
      </c>
      <c r="I298" s="69">
        <v>2004</v>
      </c>
      <c r="J298" s="31">
        <v>5500</v>
      </c>
      <c r="K298" s="31">
        <v>6059</v>
      </c>
      <c r="L298" s="31">
        <v>947</v>
      </c>
      <c r="M298" s="58">
        <v>217594</v>
      </c>
      <c r="N298" s="58">
        <v>9901</v>
      </c>
      <c r="O298" s="58">
        <v>113</v>
      </c>
      <c r="P298" s="58">
        <v>17005</v>
      </c>
      <c r="Q298" s="58">
        <v>405</v>
      </c>
      <c r="R298" s="58">
        <v>0</v>
      </c>
      <c r="S298" s="43">
        <f t="shared" ref="S298:T306" si="13">SUM(U298,W298,Y298,AA298)</f>
        <v>24</v>
      </c>
      <c r="T298" s="43">
        <f t="shared" si="13"/>
        <v>24</v>
      </c>
      <c r="U298" s="44">
        <v>5</v>
      </c>
      <c r="V298" s="31">
        <v>5</v>
      </c>
      <c r="W298" s="44">
        <v>12</v>
      </c>
      <c r="X298" s="31">
        <v>12</v>
      </c>
      <c r="Y298" s="31">
        <v>0</v>
      </c>
      <c r="Z298" s="31">
        <v>0</v>
      </c>
      <c r="AA298" s="31">
        <v>7</v>
      </c>
      <c r="AB298" s="31">
        <v>7</v>
      </c>
      <c r="AC298" s="31">
        <v>1</v>
      </c>
      <c r="AD298" s="31">
        <v>16</v>
      </c>
      <c r="AE298" s="31">
        <v>0</v>
      </c>
      <c r="AF298" s="50">
        <v>2763362</v>
      </c>
      <c r="AG298" s="59">
        <v>2001662</v>
      </c>
      <c r="AH298" s="59">
        <v>167396</v>
      </c>
      <c r="AI298" s="59">
        <v>594304</v>
      </c>
      <c r="AJ298" s="59">
        <v>238528</v>
      </c>
      <c r="AK298" s="59">
        <v>143644</v>
      </c>
    </row>
    <row r="299" spans="1:37" ht="16.5" customHeight="1">
      <c r="A299" s="42">
        <v>281</v>
      </c>
      <c r="B299" s="44" t="s">
        <v>1217</v>
      </c>
      <c r="C299" s="44" t="s">
        <v>933</v>
      </c>
      <c r="D299" s="44" t="s">
        <v>65</v>
      </c>
      <c r="E299" s="68" t="s">
        <v>1223</v>
      </c>
      <c r="F299" s="57" t="s">
        <v>1224</v>
      </c>
      <c r="G299" s="44" t="s">
        <v>1225</v>
      </c>
      <c r="H299" s="44" t="s">
        <v>1226</v>
      </c>
      <c r="I299" s="69">
        <v>1990</v>
      </c>
      <c r="J299" s="31">
        <v>6611</v>
      </c>
      <c r="K299" s="31">
        <v>4996</v>
      </c>
      <c r="L299" s="31">
        <v>1215</v>
      </c>
      <c r="M299" s="58">
        <v>265853</v>
      </c>
      <c r="N299" s="58">
        <v>8866</v>
      </c>
      <c r="O299" s="58">
        <v>101</v>
      </c>
      <c r="P299" s="58">
        <v>11982</v>
      </c>
      <c r="Q299" s="58">
        <v>646</v>
      </c>
      <c r="R299" s="58">
        <v>1</v>
      </c>
      <c r="S299" s="43">
        <f t="shared" si="13"/>
        <v>24</v>
      </c>
      <c r="T299" s="43">
        <f t="shared" si="13"/>
        <v>25</v>
      </c>
      <c r="U299" s="44">
        <v>4</v>
      </c>
      <c r="V299" s="31">
        <v>4</v>
      </c>
      <c r="W299" s="44">
        <v>12</v>
      </c>
      <c r="X299" s="31">
        <v>13</v>
      </c>
      <c r="Y299" s="31">
        <v>0</v>
      </c>
      <c r="Z299" s="31">
        <v>0</v>
      </c>
      <c r="AA299" s="31">
        <v>8</v>
      </c>
      <c r="AB299" s="31">
        <v>8</v>
      </c>
      <c r="AC299" s="31">
        <v>4</v>
      </c>
      <c r="AD299" s="31">
        <v>9</v>
      </c>
      <c r="AE299" s="31">
        <v>3</v>
      </c>
      <c r="AF299" s="50">
        <v>2692381</v>
      </c>
      <c r="AG299" s="59">
        <v>1825597</v>
      </c>
      <c r="AH299" s="59">
        <v>173240</v>
      </c>
      <c r="AI299" s="59">
        <v>693544</v>
      </c>
      <c r="AJ299" s="59">
        <v>101505</v>
      </c>
      <c r="AK299" s="59">
        <v>70590</v>
      </c>
    </row>
    <row r="300" spans="1:37" ht="16.5" customHeight="1">
      <c r="A300" s="42">
        <v>282</v>
      </c>
      <c r="B300" s="44" t="s">
        <v>1217</v>
      </c>
      <c r="C300" s="44" t="s">
        <v>1227</v>
      </c>
      <c r="D300" s="44" t="s">
        <v>65</v>
      </c>
      <c r="E300" s="68" t="s">
        <v>1228</v>
      </c>
      <c r="F300" s="57" t="s">
        <v>1229</v>
      </c>
      <c r="G300" s="44" t="s">
        <v>1230</v>
      </c>
      <c r="H300" s="44" t="s">
        <v>1231</v>
      </c>
      <c r="I300" s="69">
        <v>1983</v>
      </c>
      <c r="J300" s="31">
        <v>3979</v>
      </c>
      <c r="K300" s="31">
        <v>5506</v>
      </c>
      <c r="L300" s="31">
        <v>2013</v>
      </c>
      <c r="M300" s="58">
        <v>292681</v>
      </c>
      <c r="N300" s="58">
        <v>19561</v>
      </c>
      <c r="O300" s="58">
        <v>219</v>
      </c>
      <c r="P300" s="58">
        <v>13611</v>
      </c>
      <c r="Q300" s="58">
        <v>404</v>
      </c>
      <c r="R300" s="58">
        <v>118</v>
      </c>
      <c r="S300" s="43">
        <f t="shared" si="13"/>
        <v>28</v>
      </c>
      <c r="T300" s="43">
        <f t="shared" si="13"/>
        <v>30</v>
      </c>
      <c r="U300" s="44">
        <v>5</v>
      </c>
      <c r="V300" s="31">
        <v>6</v>
      </c>
      <c r="W300" s="44">
        <v>15</v>
      </c>
      <c r="X300" s="31">
        <v>16</v>
      </c>
      <c r="Y300" s="31">
        <v>0</v>
      </c>
      <c r="Z300" s="31">
        <v>0</v>
      </c>
      <c r="AA300" s="31">
        <v>8</v>
      </c>
      <c r="AB300" s="31">
        <v>8</v>
      </c>
      <c r="AC300" s="31">
        <v>2</v>
      </c>
      <c r="AD300" s="31">
        <v>14</v>
      </c>
      <c r="AE300" s="31">
        <v>3</v>
      </c>
      <c r="AF300" s="50">
        <v>1281790</v>
      </c>
      <c r="AG300" s="59">
        <v>265396</v>
      </c>
      <c r="AH300" s="59">
        <v>203516</v>
      </c>
      <c r="AI300" s="59">
        <v>812878</v>
      </c>
      <c r="AJ300" s="59">
        <v>236564</v>
      </c>
      <c r="AK300" s="59">
        <v>154309</v>
      </c>
    </row>
    <row r="301" spans="1:37" ht="16.5" customHeight="1">
      <c r="A301" s="42">
        <v>283</v>
      </c>
      <c r="B301" s="44" t="s">
        <v>1217</v>
      </c>
      <c r="C301" s="44" t="s">
        <v>817</v>
      </c>
      <c r="D301" s="44" t="s">
        <v>65</v>
      </c>
      <c r="E301" s="68" t="s">
        <v>1232</v>
      </c>
      <c r="F301" s="57" t="s">
        <v>1233</v>
      </c>
      <c r="G301" s="44" t="s">
        <v>1234</v>
      </c>
      <c r="H301" s="44" t="s">
        <v>1235</v>
      </c>
      <c r="I301" s="69">
        <v>1988</v>
      </c>
      <c r="J301" s="31">
        <v>2012</v>
      </c>
      <c r="K301" s="31">
        <v>3604.9</v>
      </c>
      <c r="L301" s="31">
        <v>658</v>
      </c>
      <c r="M301" s="58">
        <v>209326</v>
      </c>
      <c r="N301" s="58">
        <v>21132</v>
      </c>
      <c r="O301" s="58">
        <v>109</v>
      </c>
      <c r="P301" s="58">
        <v>12396</v>
      </c>
      <c r="Q301" s="58">
        <v>349</v>
      </c>
      <c r="R301" s="58">
        <v>109</v>
      </c>
      <c r="S301" s="43">
        <f t="shared" si="13"/>
        <v>23</v>
      </c>
      <c r="T301" s="43">
        <f t="shared" si="13"/>
        <v>25</v>
      </c>
      <c r="U301" s="44">
        <v>5</v>
      </c>
      <c r="V301" s="31">
        <v>5</v>
      </c>
      <c r="W301" s="44">
        <v>11</v>
      </c>
      <c r="X301" s="31">
        <v>12</v>
      </c>
      <c r="Y301" s="31">
        <v>0</v>
      </c>
      <c r="Z301" s="31">
        <v>0</v>
      </c>
      <c r="AA301" s="31">
        <v>7</v>
      </c>
      <c r="AB301" s="31">
        <v>8</v>
      </c>
      <c r="AC301" s="31">
        <v>1</v>
      </c>
      <c r="AD301" s="31">
        <v>7</v>
      </c>
      <c r="AE301" s="31">
        <v>6</v>
      </c>
      <c r="AF301" s="50">
        <v>1097021</v>
      </c>
      <c r="AG301" s="59">
        <v>316370</v>
      </c>
      <c r="AH301" s="59">
        <v>344580</v>
      </c>
      <c r="AI301" s="59">
        <v>436071</v>
      </c>
      <c r="AJ301" s="59">
        <v>82205</v>
      </c>
      <c r="AK301" s="59">
        <v>59989</v>
      </c>
    </row>
    <row r="302" spans="1:37" ht="16.5" customHeight="1">
      <c r="A302" s="42">
        <v>284</v>
      </c>
      <c r="B302" s="44" t="s">
        <v>1217</v>
      </c>
      <c r="C302" s="44" t="s">
        <v>1236</v>
      </c>
      <c r="D302" s="44" t="s">
        <v>65</v>
      </c>
      <c r="E302" s="68" t="s">
        <v>1237</v>
      </c>
      <c r="F302" s="57" t="s">
        <v>1238</v>
      </c>
      <c r="G302" s="44" t="s">
        <v>1239</v>
      </c>
      <c r="H302" s="44" t="s">
        <v>1240</v>
      </c>
      <c r="I302" s="69">
        <v>1982</v>
      </c>
      <c r="J302" s="31">
        <v>5663</v>
      </c>
      <c r="K302" s="31">
        <v>3374</v>
      </c>
      <c r="L302" s="31">
        <v>507</v>
      </c>
      <c r="M302" s="58">
        <v>248253</v>
      </c>
      <c r="N302" s="58">
        <v>11342</v>
      </c>
      <c r="O302" s="58">
        <v>91</v>
      </c>
      <c r="P302" s="58">
        <v>13570</v>
      </c>
      <c r="Q302" s="58">
        <v>546</v>
      </c>
      <c r="R302" s="58">
        <v>630</v>
      </c>
      <c r="S302" s="43">
        <f t="shared" si="13"/>
        <v>24</v>
      </c>
      <c r="T302" s="43">
        <f t="shared" si="13"/>
        <v>26</v>
      </c>
      <c r="U302" s="44">
        <v>4</v>
      </c>
      <c r="V302" s="31">
        <v>5</v>
      </c>
      <c r="W302" s="44">
        <v>12</v>
      </c>
      <c r="X302" s="31">
        <v>14</v>
      </c>
      <c r="Y302" s="31">
        <v>0</v>
      </c>
      <c r="Z302" s="31">
        <v>0</v>
      </c>
      <c r="AA302" s="31">
        <v>8</v>
      </c>
      <c r="AB302" s="31">
        <v>7</v>
      </c>
      <c r="AC302" s="31">
        <v>3</v>
      </c>
      <c r="AD302" s="31">
        <v>10</v>
      </c>
      <c r="AE302" s="31">
        <v>5</v>
      </c>
      <c r="AF302" s="50">
        <v>3025047</v>
      </c>
      <c r="AG302" s="59">
        <v>2262770</v>
      </c>
      <c r="AH302" s="59">
        <v>177584</v>
      </c>
      <c r="AI302" s="59">
        <v>584693</v>
      </c>
      <c r="AJ302" s="59">
        <v>143698</v>
      </c>
      <c r="AK302" s="59">
        <v>97914</v>
      </c>
    </row>
    <row r="303" spans="1:37" ht="16.5" customHeight="1">
      <c r="A303" s="42">
        <v>285</v>
      </c>
      <c r="B303" s="44" t="s">
        <v>1217</v>
      </c>
      <c r="C303" s="44" t="s">
        <v>1236</v>
      </c>
      <c r="D303" s="44" t="s">
        <v>65</v>
      </c>
      <c r="E303" s="68" t="s">
        <v>1241</v>
      </c>
      <c r="F303" s="57" t="s">
        <v>1242</v>
      </c>
      <c r="G303" s="44" t="s">
        <v>1243</v>
      </c>
      <c r="H303" s="44" t="s">
        <v>1244</v>
      </c>
      <c r="I303" s="69">
        <v>1991</v>
      </c>
      <c r="J303" s="31">
        <v>9362.7999999999993</v>
      </c>
      <c r="K303" s="31">
        <v>8098.3</v>
      </c>
      <c r="L303" s="31">
        <v>1721</v>
      </c>
      <c r="M303" s="58">
        <v>299611</v>
      </c>
      <c r="N303" s="58">
        <v>10991</v>
      </c>
      <c r="O303" s="58">
        <v>123</v>
      </c>
      <c r="P303" s="58">
        <v>15323</v>
      </c>
      <c r="Q303" s="58">
        <v>234</v>
      </c>
      <c r="R303" s="58">
        <v>400</v>
      </c>
      <c r="S303" s="43">
        <f t="shared" si="13"/>
        <v>31</v>
      </c>
      <c r="T303" s="43">
        <f t="shared" si="13"/>
        <v>33</v>
      </c>
      <c r="U303" s="44">
        <v>7</v>
      </c>
      <c r="V303" s="31">
        <v>6</v>
      </c>
      <c r="W303" s="44">
        <v>14</v>
      </c>
      <c r="X303" s="31">
        <v>15</v>
      </c>
      <c r="Y303" s="31">
        <v>2</v>
      </c>
      <c r="Z303" s="31">
        <v>2</v>
      </c>
      <c r="AA303" s="31">
        <v>8</v>
      </c>
      <c r="AB303" s="31">
        <v>10</v>
      </c>
      <c r="AC303" s="31">
        <v>2</v>
      </c>
      <c r="AD303" s="31">
        <v>17</v>
      </c>
      <c r="AE303" s="31">
        <v>5</v>
      </c>
      <c r="AF303" s="50">
        <v>3653796</v>
      </c>
      <c r="AG303" s="59">
        <v>2317195</v>
      </c>
      <c r="AH303" s="59">
        <v>398160</v>
      </c>
      <c r="AI303" s="59">
        <v>938441</v>
      </c>
      <c r="AJ303" s="59">
        <v>254637</v>
      </c>
      <c r="AK303" s="59">
        <v>173988</v>
      </c>
    </row>
    <row r="304" spans="1:37" ht="16.5" customHeight="1">
      <c r="A304" s="42">
        <v>286</v>
      </c>
      <c r="B304" s="44" t="s">
        <v>1217</v>
      </c>
      <c r="C304" s="44" t="s">
        <v>850</v>
      </c>
      <c r="D304" s="44" t="s">
        <v>65</v>
      </c>
      <c r="E304" s="68" t="s">
        <v>1245</v>
      </c>
      <c r="F304" s="57" t="s">
        <v>1246</v>
      </c>
      <c r="G304" s="44" t="s">
        <v>1247</v>
      </c>
      <c r="H304" s="44" t="s">
        <v>1248</v>
      </c>
      <c r="I304" s="69">
        <v>1991</v>
      </c>
      <c r="J304" s="31">
        <v>6609</v>
      </c>
      <c r="K304" s="31">
        <v>3284</v>
      </c>
      <c r="L304" s="31">
        <v>856</v>
      </c>
      <c r="M304" s="58">
        <v>262571</v>
      </c>
      <c r="N304" s="58">
        <v>13728</v>
      </c>
      <c r="O304" s="58">
        <v>69</v>
      </c>
      <c r="P304" s="58">
        <v>13202</v>
      </c>
      <c r="Q304" s="58">
        <v>383</v>
      </c>
      <c r="R304" s="58">
        <v>11</v>
      </c>
      <c r="S304" s="43">
        <f t="shared" si="13"/>
        <v>21</v>
      </c>
      <c r="T304" s="43">
        <f t="shared" si="13"/>
        <v>24</v>
      </c>
      <c r="U304" s="44">
        <v>5</v>
      </c>
      <c r="V304" s="31">
        <v>6</v>
      </c>
      <c r="W304" s="44">
        <v>11</v>
      </c>
      <c r="X304" s="31">
        <v>11</v>
      </c>
      <c r="Y304" s="31">
        <v>0</v>
      </c>
      <c r="Z304" s="31">
        <v>0</v>
      </c>
      <c r="AA304" s="31">
        <v>5</v>
      </c>
      <c r="AB304" s="31">
        <v>7</v>
      </c>
      <c r="AC304" s="31">
        <v>1</v>
      </c>
      <c r="AD304" s="31">
        <v>11</v>
      </c>
      <c r="AE304" s="31">
        <v>3</v>
      </c>
      <c r="AF304" s="50">
        <v>2217891</v>
      </c>
      <c r="AG304" s="59">
        <v>1506788</v>
      </c>
      <c r="AH304" s="59">
        <v>216036</v>
      </c>
      <c r="AI304" s="59">
        <v>495067</v>
      </c>
      <c r="AJ304" s="59">
        <v>154289</v>
      </c>
      <c r="AK304" s="59">
        <v>90956</v>
      </c>
    </row>
    <row r="305" spans="1:37" ht="16.5" customHeight="1">
      <c r="A305" s="42">
        <v>287</v>
      </c>
      <c r="B305" s="44" t="s">
        <v>1217</v>
      </c>
      <c r="C305" s="44" t="s">
        <v>1249</v>
      </c>
      <c r="D305" s="44" t="s">
        <v>65</v>
      </c>
      <c r="E305" s="68" t="s">
        <v>1250</v>
      </c>
      <c r="F305" s="57" t="s">
        <v>1251</v>
      </c>
      <c r="G305" s="44" t="s">
        <v>1252</v>
      </c>
      <c r="H305" s="44" t="s">
        <v>1253</v>
      </c>
      <c r="I305" s="69">
        <v>2004</v>
      </c>
      <c r="J305" s="31">
        <v>6453.1</v>
      </c>
      <c r="K305" s="31">
        <v>5343.98</v>
      </c>
      <c r="L305" s="31">
        <v>690</v>
      </c>
      <c r="M305" s="58">
        <v>258646</v>
      </c>
      <c r="N305" s="58">
        <v>7291</v>
      </c>
      <c r="O305" s="58">
        <v>116</v>
      </c>
      <c r="P305" s="58">
        <v>13383</v>
      </c>
      <c r="Q305" s="58">
        <v>306</v>
      </c>
      <c r="R305" s="58">
        <v>0</v>
      </c>
      <c r="S305" s="43">
        <f t="shared" si="13"/>
        <v>22</v>
      </c>
      <c r="T305" s="43">
        <f t="shared" si="13"/>
        <v>24</v>
      </c>
      <c r="U305" s="44">
        <v>4</v>
      </c>
      <c r="V305" s="31">
        <v>4</v>
      </c>
      <c r="W305" s="44">
        <v>11</v>
      </c>
      <c r="X305" s="31">
        <v>12</v>
      </c>
      <c r="Y305" s="31">
        <v>0</v>
      </c>
      <c r="Z305" s="31">
        <v>0</v>
      </c>
      <c r="AA305" s="31">
        <v>7</v>
      </c>
      <c r="AB305" s="31">
        <v>8</v>
      </c>
      <c r="AC305" s="31">
        <v>2</v>
      </c>
      <c r="AD305" s="31">
        <v>9</v>
      </c>
      <c r="AE305" s="31">
        <v>3</v>
      </c>
      <c r="AF305" s="50">
        <v>2647664</v>
      </c>
      <c r="AG305" s="59">
        <v>1883407</v>
      </c>
      <c r="AH305" s="59">
        <v>178400</v>
      </c>
      <c r="AI305" s="59">
        <v>585857</v>
      </c>
      <c r="AJ305" s="59">
        <v>215242</v>
      </c>
      <c r="AK305" s="59">
        <v>137599</v>
      </c>
    </row>
    <row r="306" spans="1:37" ht="16.5" customHeight="1">
      <c r="A306" s="42">
        <v>288</v>
      </c>
      <c r="B306" s="44" t="s">
        <v>1217</v>
      </c>
      <c r="C306" s="44" t="s">
        <v>1249</v>
      </c>
      <c r="D306" s="44" t="s">
        <v>65</v>
      </c>
      <c r="E306" s="68" t="s">
        <v>1254</v>
      </c>
      <c r="F306" s="57" t="s">
        <v>1255</v>
      </c>
      <c r="G306" s="44" t="s">
        <v>1256</v>
      </c>
      <c r="H306" s="44" t="s">
        <v>1257</v>
      </c>
      <c r="I306" s="69">
        <v>2018</v>
      </c>
      <c r="J306" s="31">
        <v>14815</v>
      </c>
      <c r="K306" s="31">
        <v>10267</v>
      </c>
      <c r="L306" s="31">
        <v>90</v>
      </c>
      <c r="M306" s="58">
        <v>53911</v>
      </c>
      <c r="N306" s="58">
        <v>3950</v>
      </c>
      <c r="O306" s="58">
        <v>38</v>
      </c>
      <c r="P306" s="58">
        <v>3230</v>
      </c>
      <c r="Q306" s="58">
        <v>82</v>
      </c>
      <c r="R306" s="58">
        <v>39</v>
      </c>
      <c r="S306" s="43">
        <f t="shared" si="13"/>
        <v>50</v>
      </c>
      <c r="T306" s="43">
        <f t="shared" si="13"/>
        <v>50</v>
      </c>
      <c r="U306" s="44">
        <v>23</v>
      </c>
      <c r="V306" s="31">
        <v>23</v>
      </c>
      <c r="W306" s="44">
        <v>4</v>
      </c>
      <c r="X306" s="31">
        <v>4</v>
      </c>
      <c r="Y306" s="31">
        <v>1</v>
      </c>
      <c r="Z306" s="31">
        <v>1</v>
      </c>
      <c r="AA306" s="31">
        <v>22</v>
      </c>
      <c r="AB306" s="31">
        <v>22</v>
      </c>
      <c r="AC306" s="31">
        <v>2</v>
      </c>
      <c r="AD306" s="31">
        <v>3</v>
      </c>
      <c r="AE306" s="31">
        <v>0</v>
      </c>
      <c r="AF306" s="50">
        <v>1835846</v>
      </c>
      <c r="AG306" s="59">
        <v>325900</v>
      </c>
      <c r="AH306" s="59">
        <v>45934</v>
      </c>
      <c r="AI306" s="59">
        <v>1464012</v>
      </c>
      <c r="AJ306" s="59">
        <v>33964</v>
      </c>
      <c r="AK306" s="59">
        <v>88087</v>
      </c>
    </row>
    <row r="307" spans="1:37" ht="16.5" customHeight="1">
      <c r="A307" s="2482" t="s">
        <v>167</v>
      </c>
      <c r="B307" s="2483"/>
      <c r="C307" s="2484"/>
      <c r="D307" s="51"/>
      <c r="E307" s="52">
        <v>9</v>
      </c>
      <c r="F307" s="53"/>
      <c r="G307" s="53"/>
      <c r="H307" s="53"/>
      <c r="I307" s="51"/>
      <c r="J307" s="54"/>
      <c r="K307" s="54"/>
      <c r="L307" s="54"/>
      <c r="M307" s="54"/>
      <c r="N307" s="54"/>
      <c r="O307" s="54"/>
      <c r="P307" s="54"/>
      <c r="Q307" s="54"/>
      <c r="R307" s="54"/>
      <c r="S307" s="54"/>
      <c r="T307" s="54"/>
      <c r="U307" s="54"/>
      <c r="V307" s="54"/>
      <c r="W307" s="54"/>
      <c r="X307" s="54"/>
      <c r="Y307" s="54"/>
      <c r="Z307" s="54"/>
      <c r="AA307" s="54"/>
      <c r="AB307" s="54"/>
      <c r="AC307" s="54"/>
      <c r="AD307" s="54"/>
      <c r="AE307" s="54"/>
      <c r="AF307" s="55"/>
      <c r="AG307" s="54"/>
      <c r="AH307" s="54"/>
      <c r="AI307" s="54"/>
      <c r="AJ307" s="54"/>
      <c r="AK307" s="54"/>
    </row>
    <row r="308" spans="1:37" ht="16.5" customHeight="1">
      <c r="A308" s="42">
        <v>289</v>
      </c>
      <c r="B308" s="44" t="s">
        <v>1217</v>
      </c>
      <c r="C308" s="44" t="s">
        <v>1258</v>
      </c>
      <c r="D308" s="44" t="s">
        <v>191</v>
      </c>
      <c r="E308" s="68" t="s">
        <v>1259</v>
      </c>
      <c r="F308" s="57" t="s">
        <v>1260</v>
      </c>
      <c r="G308" s="44" t="s">
        <v>1261</v>
      </c>
      <c r="H308" s="44" t="s">
        <v>1262</v>
      </c>
      <c r="I308" s="69" t="s">
        <v>1263</v>
      </c>
      <c r="J308" s="31">
        <v>1528.1</v>
      </c>
      <c r="K308" s="31">
        <v>2190.29</v>
      </c>
      <c r="L308" s="31">
        <v>247</v>
      </c>
      <c r="M308" s="58">
        <v>74217</v>
      </c>
      <c r="N308" s="58">
        <v>730</v>
      </c>
      <c r="O308" s="58">
        <v>58</v>
      </c>
      <c r="P308" s="58">
        <v>5373</v>
      </c>
      <c r="Q308" s="58">
        <v>0</v>
      </c>
      <c r="R308" s="58">
        <v>5</v>
      </c>
      <c r="S308" s="43">
        <f t="shared" ref="S308:T353" si="14">SUM(U308,W308,Y308,AA308)</f>
        <v>8</v>
      </c>
      <c r="T308" s="43">
        <f t="shared" si="14"/>
        <v>8</v>
      </c>
      <c r="U308" s="44">
        <v>2</v>
      </c>
      <c r="V308" s="31">
        <v>2</v>
      </c>
      <c r="W308" s="44">
        <v>2</v>
      </c>
      <c r="X308" s="31">
        <v>2</v>
      </c>
      <c r="Y308" s="31">
        <v>0</v>
      </c>
      <c r="Z308" s="31">
        <v>0</v>
      </c>
      <c r="AA308" s="31">
        <v>4</v>
      </c>
      <c r="AB308" s="31">
        <v>4</v>
      </c>
      <c r="AC308" s="31">
        <v>0</v>
      </c>
      <c r="AD308" s="31">
        <v>3</v>
      </c>
      <c r="AE308" s="31">
        <v>0</v>
      </c>
      <c r="AF308" s="50">
        <v>345842</v>
      </c>
      <c r="AG308" s="59">
        <v>252782</v>
      </c>
      <c r="AH308" s="59">
        <v>69400</v>
      </c>
      <c r="AI308" s="59">
        <v>23660</v>
      </c>
      <c r="AJ308" s="59">
        <v>37628</v>
      </c>
      <c r="AK308" s="59">
        <v>17891</v>
      </c>
    </row>
    <row r="309" spans="1:37" ht="16.5" customHeight="1">
      <c r="A309" s="42">
        <v>290</v>
      </c>
      <c r="B309" s="44" t="s">
        <v>1217</v>
      </c>
      <c r="C309" s="44" t="s">
        <v>1258</v>
      </c>
      <c r="D309" s="44" t="s">
        <v>191</v>
      </c>
      <c r="E309" s="68" t="s">
        <v>1264</v>
      </c>
      <c r="F309" s="57" t="s">
        <v>1265</v>
      </c>
      <c r="G309" s="44" t="s">
        <v>1266</v>
      </c>
      <c r="H309" s="44" t="s">
        <v>1262</v>
      </c>
      <c r="I309" s="69" t="s">
        <v>1004</v>
      </c>
      <c r="J309" s="31">
        <v>179.22</v>
      </c>
      <c r="K309" s="31">
        <v>378.14</v>
      </c>
      <c r="L309" s="31">
        <v>60</v>
      </c>
      <c r="M309" s="58">
        <v>15931</v>
      </c>
      <c r="N309" s="58">
        <v>0</v>
      </c>
      <c r="O309" s="58">
        <v>2</v>
      </c>
      <c r="P309" s="58">
        <v>463</v>
      </c>
      <c r="Q309" s="58">
        <v>0</v>
      </c>
      <c r="R309" s="58">
        <v>2</v>
      </c>
      <c r="S309" s="43">
        <f t="shared" si="14"/>
        <v>1</v>
      </c>
      <c r="T309" s="43">
        <f t="shared" si="14"/>
        <v>0</v>
      </c>
      <c r="U309" s="44">
        <v>0</v>
      </c>
      <c r="V309" s="31">
        <v>0</v>
      </c>
      <c r="W309" s="44">
        <v>0</v>
      </c>
      <c r="X309" s="31">
        <v>0</v>
      </c>
      <c r="Y309" s="31">
        <v>0</v>
      </c>
      <c r="Z309" s="31">
        <v>0</v>
      </c>
      <c r="AA309" s="31">
        <v>1</v>
      </c>
      <c r="AB309" s="31">
        <v>0</v>
      </c>
      <c r="AC309" s="31">
        <v>0</v>
      </c>
      <c r="AD309" s="31">
        <v>1</v>
      </c>
      <c r="AE309" s="31">
        <v>0</v>
      </c>
      <c r="AF309" s="50">
        <v>72498</v>
      </c>
      <c r="AG309" s="59">
        <v>59858</v>
      </c>
      <c r="AH309" s="59">
        <v>12640</v>
      </c>
      <c r="AI309" s="59">
        <v>0</v>
      </c>
      <c r="AJ309" s="59">
        <v>3511</v>
      </c>
      <c r="AK309" s="59">
        <v>1800</v>
      </c>
    </row>
    <row r="310" spans="1:37" ht="16.5" customHeight="1">
      <c r="A310" s="42">
        <v>291</v>
      </c>
      <c r="B310" s="44" t="s">
        <v>1217</v>
      </c>
      <c r="C310" s="44" t="s">
        <v>1218</v>
      </c>
      <c r="D310" s="44" t="s">
        <v>191</v>
      </c>
      <c r="E310" s="68" t="s">
        <v>1267</v>
      </c>
      <c r="F310" s="57" t="s">
        <v>1268</v>
      </c>
      <c r="G310" s="44" t="s">
        <v>1269</v>
      </c>
      <c r="H310" s="44" t="s">
        <v>1270</v>
      </c>
      <c r="I310" s="69" t="s">
        <v>977</v>
      </c>
      <c r="J310" s="31">
        <v>1650</v>
      </c>
      <c r="K310" s="31">
        <v>1601.4</v>
      </c>
      <c r="L310" s="31">
        <v>239</v>
      </c>
      <c r="M310" s="58">
        <v>47522</v>
      </c>
      <c r="N310" s="58">
        <v>0</v>
      </c>
      <c r="O310" s="58">
        <v>26</v>
      </c>
      <c r="P310" s="58">
        <v>3504</v>
      </c>
      <c r="Q310" s="58">
        <v>0</v>
      </c>
      <c r="R310" s="58">
        <v>0</v>
      </c>
      <c r="S310" s="43">
        <f t="shared" si="14"/>
        <v>7</v>
      </c>
      <c r="T310" s="43">
        <f t="shared" si="14"/>
        <v>7</v>
      </c>
      <c r="U310" s="44">
        <v>0</v>
      </c>
      <c r="V310" s="31">
        <v>0</v>
      </c>
      <c r="W310" s="44">
        <v>3</v>
      </c>
      <c r="X310" s="31">
        <v>3</v>
      </c>
      <c r="Y310" s="31">
        <v>0</v>
      </c>
      <c r="Z310" s="31">
        <v>0</v>
      </c>
      <c r="AA310" s="31">
        <v>4</v>
      </c>
      <c r="AB310" s="31">
        <v>4</v>
      </c>
      <c r="AC310" s="31">
        <v>0</v>
      </c>
      <c r="AD310" s="31">
        <v>2</v>
      </c>
      <c r="AE310" s="31">
        <v>1</v>
      </c>
      <c r="AF310" s="50">
        <v>385946</v>
      </c>
      <c r="AG310" s="59">
        <v>259597</v>
      </c>
      <c r="AH310" s="59">
        <v>23774</v>
      </c>
      <c r="AI310" s="59">
        <v>102575</v>
      </c>
      <c r="AJ310" s="59">
        <v>57747</v>
      </c>
      <c r="AK310" s="59">
        <v>31499</v>
      </c>
    </row>
    <row r="311" spans="1:37" ht="16.5" customHeight="1">
      <c r="A311" s="42">
        <v>292</v>
      </c>
      <c r="B311" s="44" t="s">
        <v>1217</v>
      </c>
      <c r="C311" s="44" t="s">
        <v>1218</v>
      </c>
      <c r="D311" s="44" t="s">
        <v>191</v>
      </c>
      <c r="E311" s="68" t="s">
        <v>1271</v>
      </c>
      <c r="F311" s="57" t="s">
        <v>1272</v>
      </c>
      <c r="G311" s="44" t="s">
        <v>1273</v>
      </c>
      <c r="H311" s="44" t="s">
        <v>1274</v>
      </c>
      <c r="I311" s="69" t="s">
        <v>996</v>
      </c>
      <c r="J311" s="31">
        <v>1598</v>
      </c>
      <c r="K311" s="31">
        <v>1051.26</v>
      </c>
      <c r="L311" s="31">
        <v>126</v>
      </c>
      <c r="M311" s="58">
        <v>41587</v>
      </c>
      <c r="N311" s="58">
        <v>0</v>
      </c>
      <c r="O311" s="58">
        <v>11</v>
      </c>
      <c r="P311" s="58">
        <v>2912</v>
      </c>
      <c r="Q311" s="58">
        <v>0</v>
      </c>
      <c r="R311" s="58">
        <v>11</v>
      </c>
      <c r="S311" s="43">
        <f t="shared" si="14"/>
        <v>7</v>
      </c>
      <c r="T311" s="43">
        <f t="shared" si="14"/>
        <v>7</v>
      </c>
      <c r="U311" s="44">
        <v>0</v>
      </c>
      <c r="V311" s="31">
        <v>0</v>
      </c>
      <c r="W311" s="44">
        <v>3</v>
      </c>
      <c r="X311" s="31">
        <v>3</v>
      </c>
      <c r="Y311" s="31">
        <v>0</v>
      </c>
      <c r="Z311" s="31">
        <v>0</v>
      </c>
      <c r="AA311" s="31">
        <v>4</v>
      </c>
      <c r="AB311" s="31">
        <v>4</v>
      </c>
      <c r="AC311" s="31">
        <v>0</v>
      </c>
      <c r="AD311" s="31">
        <v>5</v>
      </c>
      <c r="AE311" s="31">
        <v>0</v>
      </c>
      <c r="AF311" s="50">
        <v>351602</v>
      </c>
      <c r="AG311" s="59">
        <v>255525</v>
      </c>
      <c r="AH311" s="59">
        <v>21561</v>
      </c>
      <c r="AI311" s="59">
        <v>74516</v>
      </c>
      <c r="AJ311" s="59">
        <v>31214</v>
      </c>
      <c r="AK311" s="59">
        <v>6794</v>
      </c>
    </row>
    <row r="312" spans="1:37" ht="16.5" customHeight="1">
      <c r="A312" s="42">
        <v>293</v>
      </c>
      <c r="B312" s="44" t="s">
        <v>1217</v>
      </c>
      <c r="C312" s="44" t="s">
        <v>1218</v>
      </c>
      <c r="D312" s="44" t="s">
        <v>191</v>
      </c>
      <c r="E312" s="68" t="s">
        <v>1275</v>
      </c>
      <c r="F312" s="57" t="s">
        <v>1276</v>
      </c>
      <c r="G312" s="44" t="s">
        <v>1277</v>
      </c>
      <c r="H312" s="44" t="s">
        <v>1278</v>
      </c>
      <c r="I312" s="69" t="s">
        <v>1131</v>
      </c>
      <c r="J312" s="31">
        <v>17043</v>
      </c>
      <c r="K312" s="31">
        <v>1683.67</v>
      </c>
      <c r="L312" s="31">
        <v>270</v>
      </c>
      <c r="M312" s="58">
        <v>44605</v>
      </c>
      <c r="N312" s="58">
        <v>0</v>
      </c>
      <c r="O312" s="58">
        <v>37</v>
      </c>
      <c r="P312" s="58">
        <v>3638</v>
      </c>
      <c r="Q312" s="58">
        <v>0</v>
      </c>
      <c r="R312" s="58">
        <v>3</v>
      </c>
      <c r="S312" s="43">
        <f t="shared" si="14"/>
        <v>11</v>
      </c>
      <c r="T312" s="43">
        <f t="shared" si="14"/>
        <v>11</v>
      </c>
      <c r="U312" s="44">
        <v>2</v>
      </c>
      <c r="V312" s="31">
        <v>2</v>
      </c>
      <c r="W312" s="44">
        <v>5</v>
      </c>
      <c r="X312" s="31">
        <v>5</v>
      </c>
      <c r="Y312" s="31">
        <v>0</v>
      </c>
      <c r="Z312" s="31">
        <v>0</v>
      </c>
      <c r="AA312" s="31">
        <v>4</v>
      </c>
      <c r="AB312" s="31">
        <v>4</v>
      </c>
      <c r="AC312" s="31">
        <v>0</v>
      </c>
      <c r="AD312" s="31">
        <v>6</v>
      </c>
      <c r="AE312" s="31">
        <v>2</v>
      </c>
      <c r="AF312" s="50">
        <v>876738</v>
      </c>
      <c r="AG312" s="59">
        <v>682801</v>
      </c>
      <c r="AH312" s="59">
        <v>32977</v>
      </c>
      <c r="AI312" s="59">
        <v>160960</v>
      </c>
      <c r="AJ312" s="59">
        <v>63247</v>
      </c>
      <c r="AK312" s="59">
        <v>30293</v>
      </c>
    </row>
    <row r="313" spans="1:37" ht="16.5" customHeight="1">
      <c r="A313" s="42">
        <v>294</v>
      </c>
      <c r="B313" s="44" t="s">
        <v>1217</v>
      </c>
      <c r="C313" s="44" t="s">
        <v>1218</v>
      </c>
      <c r="D313" s="44" t="s">
        <v>191</v>
      </c>
      <c r="E313" s="68" t="s">
        <v>1279</v>
      </c>
      <c r="F313" s="57" t="s">
        <v>1280</v>
      </c>
      <c r="G313" s="44" t="s">
        <v>1281</v>
      </c>
      <c r="H313" s="44" t="s">
        <v>1278</v>
      </c>
      <c r="I313" s="69" t="s">
        <v>1106</v>
      </c>
      <c r="J313" s="31">
        <v>2149</v>
      </c>
      <c r="K313" s="31">
        <v>1453.58</v>
      </c>
      <c r="L313" s="31">
        <v>327</v>
      </c>
      <c r="M313" s="58">
        <v>48473</v>
      </c>
      <c r="N313" s="58">
        <v>0</v>
      </c>
      <c r="O313" s="58">
        <v>10</v>
      </c>
      <c r="P313" s="58">
        <v>3424</v>
      </c>
      <c r="Q313" s="58">
        <v>0</v>
      </c>
      <c r="R313" s="58">
        <v>4</v>
      </c>
      <c r="S313" s="43">
        <f t="shared" si="14"/>
        <v>7</v>
      </c>
      <c r="T313" s="43">
        <f t="shared" si="14"/>
        <v>7</v>
      </c>
      <c r="U313" s="44">
        <v>0</v>
      </c>
      <c r="V313" s="31">
        <v>0</v>
      </c>
      <c r="W313" s="44">
        <v>3</v>
      </c>
      <c r="X313" s="31">
        <v>3</v>
      </c>
      <c r="Y313" s="31">
        <v>0</v>
      </c>
      <c r="Z313" s="31">
        <v>0</v>
      </c>
      <c r="AA313" s="31">
        <v>4</v>
      </c>
      <c r="AB313" s="31">
        <v>4</v>
      </c>
      <c r="AC313" s="31">
        <v>0</v>
      </c>
      <c r="AD313" s="31">
        <v>4</v>
      </c>
      <c r="AE313" s="31">
        <v>0</v>
      </c>
      <c r="AF313" s="50">
        <v>1972605</v>
      </c>
      <c r="AG313" s="59">
        <v>241865</v>
      </c>
      <c r="AH313" s="59">
        <v>21976</v>
      </c>
      <c r="AI313" s="59">
        <v>1708764</v>
      </c>
      <c r="AJ313" s="59">
        <v>53365</v>
      </c>
      <c r="AK313" s="59">
        <v>27813</v>
      </c>
    </row>
    <row r="314" spans="1:37" ht="16.5" customHeight="1">
      <c r="A314" s="42">
        <v>295</v>
      </c>
      <c r="B314" s="44" t="s">
        <v>1217</v>
      </c>
      <c r="C314" s="44" t="s">
        <v>933</v>
      </c>
      <c r="D314" s="44" t="s">
        <v>191</v>
      </c>
      <c r="E314" s="68" t="s">
        <v>1282</v>
      </c>
      <c r="F314" s="57" t="s">
        <v>1283</v>
      </c>
      <c r="G314" s="44" t="s">
        <v>1284</v>
      </c>
      <c r="H314" s="44" t="s">
        <v>1285</v>
      </c>
      <c r="I314" s="69" t="s">
        <v>996</v>
      </c>
      <c r="J314" s="31">
        <v>992</v>
      </c>
      <c r="K314" s="31">
        <v>389</v>
      </c>
      <c r="L314" s="31">
        <v>73</v>
      </c>
      <c r="M314" s="58">
        <v>23659</v>
      </c>
      <c r="N314" s="58">
        <v>0</v>
      </c>
      <c r="O314" s="58">
        <v>8</v>
      </c>
      <c r="P314" s="58">
        <v>1190</v>
      </c>
      <c r="Q314" s="58">
        <v>0</v>
      </c>
      <c r="R314" s="58">
        <v>0</v>
      </c>
      <c r="S314" s="43">
        <f t="shared" si="14"/>
        <v>0</v>
      </c>
      <c r="T314" s="43">
        <f t="shared" si="14"/>
        <v>4</v>
      </c>
      <c r="U314" s="44">
        <v>0</v>
      </c>
      <c r="V314" s="31">
        <v>1</v>
      </c>
      <c r="W314" s="44">
        <v>0</v>
      </c>
      <c r="X314" s="31">
        <v>2</v>
      </c>
      <c r="Y314" s="31">
        <v>0</v>
      </c>
      <c r="Z314" s="31">
        <v>1</v>
      </c>
      <c r="AA314" s="31">
        <v>0</v>
      </c>
      <c r="AB314" s="31">
        <v>0</v>
      </c>
      <c r="AC314" s="31">
        <v>0</v>
      </c>
      <c r="AD314" s="31">
        <v>1</v>
      </c>
      <c r="AE314" s="31">
        <v>2</v>
      </c>
      <c r="AF314" s="50">
        <v>113187</v>
      </c>
      <c r="AG314" s="59">
        <v>97269</v>
      </c>
      <c r="AH314" s="59">
        <v>13918</v>
      </c>
      <c r="AI314" s="59">
        <v>2000</v>
      </c>
      <c r="AJ314" s="59">
        <v>27727</v>
      </c>
      <c r="AK314" s="59">
        <v>68071</v>
      </c>
    </row>
    <row r="315" spans="1:37" ht="16.5" customHeight="1">
      <c r="A315" s="42">
        <v>296</v>
      </c>
      <c r="B315" s="44" t="s">
        <v>1217</v>
      </c>
      <c r="C315" s="44" t="s">
        <v>933</v>
      </c>
      <c r="D315" s="44" t="s">
        <v>191</v>
      </c>
      <c r="E315" s="68" t="s">
        <v>1286</v>
      </c>
      <c r="F315" s="57" t="s">
        <v>1287</v>
      </c>
      <c r="G315" s="44" t="s">
        <v>1288</v>
      </c>
      <c r="H315" s="44" t="s">
        <v>1285</v>
      </c>
      <c r="I315" s="69" t="s">
        <v>996</v>
      </c>
      <c r="J315" s="31">
        <v>480</v>
      </c>
      <c r="K315" s="31">
        <v>323.69</v>
      </c>
      <c r="L315" s="31">
        <v>62</v>
      </c>
      <c r="M315" s="58">
        <v>17282</v>
      </c>
      <c r="N315" s="58">
        <v>0</v>
      </c>
      <c r="O315" s="58">
        <v>5</v>
      </c>
      <c r="P315" s="58">
        <v>956</v>
      </c>
      <c r="Q315" s="58">
        <v>0</v>
      </c>
      <c r="R315" s="58">
        <v>0</v>
      </c>
      <c r="S315" s="43">
        <f t="shared" si="14"/>
        <v>0</v>
      </c>
      <c r="T315" s="43">
        <f t="shared" si="14"/>
        <v>4</v>
      </c>
      <c r="U315" s="44">
        <v>0</v>
      </c>
      <c r="V315" s="31">
        <v>1</v>
      </c>
      <c r="W315" s="44">
        <v>0</v>
      </c>
      <c r="X315" s="31">
        <v>2</v>
      </c>
      <c r="Y315" s="31">
        <v>0</v>
      </c>
      <c r="Z315" s="31">
        <v>1</v>
      </c>
      <c r="AA315" s="31">
        <v>0</v>
      </c>
      <c r="AB315" s="31">
        <v>0</v>
      </c>
      <c r="AC315" s="31">
        <v>0</v>
      </c>
      <c r="AD315" s="31">
        <v>2</v>
      </c>
      <c r="AE315" s="31">
        <v>0</v>
      </c>
      <c r="AF315" s="50">
        <v>90918</v>
      </c>
      <c r="AG315" s="59">
        <v>75000</v>
      </c>
      <c r="AH315" s="59">
        <v>13918</v>
      </c>
      <c r="AI315" s="59">
        <v>2000</v>
      </c>
      <c r="AJ315" s="59">
        <v>7356</v>
      </c>
      <c r="AK315" s="59">
        <v>4005</v>
      </c>
    </row>
    <row r="316" spans="1:37" ht="16.5" customHeight="1">
      <c r="A316" s="42">
        <v>297</v>
      </c>
      <c r="B316" s="44" t="s">
        <v>1217</v>
      </c>
      <c r="C316" s="44" t="s">
        <v>933</v>
      </c>
      <c r="D316" s="44" t="s">
        <v>191</v>
      </c>
      <c r="E316" s="68" t="s">
        <v>1289</v>
      </c>
      <c r="F316" s="57" t="s">
        <v>1290</v>
      </c>
      <c r="G316" s="44" t="s">
        <v>1291</v>
      </c>
      <c r="H316" s="44" t="s">
        <v>1285</v>
      </c>
      <c r="I316" s="69" t="s">
        <v>996</v>
      </c>
      <c r="J316" s="31">
        <v>1197</v>
      </c>
      <c r="K316" s="31">
        <v>933</v>
      </c>
      <c r="L316" s="31">
        <v>84</v>
      </c>
      <c r="M316" s="58">
        <v>18425</v>
      </c>
      <c r="N316" s="58">
        <v>0</v>
      </c>
      <c r="O316" s="58">
        <v>7</v>
      </c>
      <c r="P316" s="58">
        <v>856</v>
      </c>
      <c r="Q316" s="58">
        <v>0</v>
      </c>
      <c r="R316" s="58">
        <v>0</v>
      </c>
      <c r="S316" s="43">
        <f t="shared" si="14"/>
        <v>0</v>
      </c>
      <c r="T316" s="43">
        <f t="shared" si="14"/>
        <v>4</v>
      </c>
      <c r="U316" s="44">
        <v>0</v>
      </c>
      <c r="V316" s="31">
        <v>1</v>
      </c>
      <c r="W316" s="44">
        <v>0</v>
      </c>
      <c r="X316" s="31">
        <v>2</v>
      </c>
      <c r="Y316" s="31">
        <v>0</v>
      </c>
      <c r="Z316" s="31">
        <v>1</v>
      </c>
      <c r="AA316" s="31">
        <v>0</v>
      </c>
      <c r="AB316" s="31">
        <v>0</v>
      </c>
      <c r="AC316" s="31">
        <v>0</v>
      </c>
      <c r="AD316" s="31">
        <v>1</v>
      </c>
      <c r="AE316" s="31">
        <v>1</v>
      </c>
      <c r="AF316" s="50">
        <v>87153</v>
      </c>
      <c r="AG316" s="59">
        <v>75000</v>
      </c>
      <c r="AH316" s="59">
        <v>12153</v>
      </c>
      <c r="AI316" s="59">
        <v>0</v>
      </c>
      <c r="AJ316" s="59">
        <v>4522</v>
      </c>
      <c r="AK316" s="59">
        <v>4687</v>
      </c>
    </row>
    <row r="317" spans="1:37" ht="16.5" customHeight="1">
      <c r="A317" s="42">
        <v>298</v>
      </c>
      <c r="B317" s="44" t="s">
        <v>1217</v>
      </c>
      <c r="C317" s="44" t="s">
        <v>933</v>
      </c>
      <c r="D317" s="44" t="s">
        <v>191</v>
      </c>
      <c r="E317" s="68" t="s">
        <v>1292</v>
      </c>
      <c r="F317" s="57" t="s">
        <v>1293</v>
      </c>
      <c r="G317" s="44" t="s">
        <v>1294</v>
      </c>
      <c r="H317" s="44" t="s">
        <v>1285</v>
      </c>
      <c r="I317" s="69" t="s">
        <v>996</v>
      </c>
      <c r="J317" s="31">
        <v>1144</v>
      </c>
      <c r="K317" s="31">
        <v>357.3</v>
      </c>
      <c r="L317" s="31">
        <v>88</v>
      </c>
      <c r="M317" s="58">
        <v>19412</v>
      </c>
      <c r="N317" s="58">
        <v>0</v>
      </c>
      <c r="O317" s="58">
        <v>6</v>
      </c>
      <c r="P317" s="58">
        <v>1798</v>
      </c>
      <c r="Q317" s="58">
        <v>0</v>
      </c>
      <c r="R317" s="58">
        <v>0</v>
      </c>
      <c r="S317" s="43">
        <f t="shared" si="14"/>
        <v>0</v>
      </c>
      <c r="T317" s="43">
        <f t="shared" si="14"/>
        <v>5</v>
      </c>
      <c r="U317" s="44">
        <v>0</v>
      </c>
      <c r="V317" s="31">
        <v>2</v>
      </c>
      <c r="W317" s="44">
        <v>0</v>
      </c>
      <c r="X317" s="31">
        <v>2</v>
      </c>
      <c r="Y317" s="31">
        <v>0</v>
      </c>
      <c r="Z317" s="31">
        <v>1</v>
      </c>
      <c r="AA317" s="31">
        <v>0</v>
      </c>
      <c r="AB317" s="31">
        <v>0</v>
      </c>
      <c r="AC317" s="31">
        <v>0</v>
      </c>
      <c r="AD317" s="31">
        <v>2</v>
      </c>
      <c r="AE317" s="31">
        <v>0</v>
      </c>
      <c r="AF317" s="50">
        <v>90918</v>
      </c>
      <c r="AG317" s="59">
        <v>77000</v>
      </c>
      <c r="AH317" s="59">
        <v>13918</v>
      </c>
      <c r="AI317" s="59">
        <v>0</v>
      </c>
      <c r="AJ317" s="59">
        <v>21223</v>
      </c>
      <c r="AK317" s="59">
        <v>19194</v>
      </c>
    </row>
    <row r="318" spans="1:37" ht="16.5" customHeight="1">
      <c r="A318" s="42">
        <v>299</v>
      </c>
      <c r="B318" s="44" t="s">
        <v>1217</v>
      </c>
      <c r="C318" s="44" t="s">
        <v>933</v>
      </c>
      <c r="D318" s="44" t="s">
        <v>191</v>
      </c>
      <c r="E318" s="68" t="s">
        <v>1295</v>
      </c>
      <c r="F318" s="57" t="s">
        <v>1296</v>
      </c>
      <c r="G318" s="44" t="s">
        <v>1297</v>
      </c>
      <c r="H318" s="44"/>
      <c r="I318" s="69" t="s">
        <v>951</v>
      </c>
      <c r="J318" s="31">
        <v>29552</v>
      </c>
      <c r="K318" s="31">
        <v>1840</v>
      </c>
      <c r="L318" s="31">
        <v>96</v>
      </c>
      <c r="M318" s="58">
        <v>31650</v>
      </c>
      <c r="N318" s="58">
        <v>100</v>
      </c>
      <c r="O318" s="58">
        <v>12</v>
      </c>
      <c r="P318" s="58">
        <v>2043</v>
      </c>
      <c r="Q318" s="58">
        <v>68</v>
      </c>
      <c r="R318" s="58">
        <v>0</v>
      </c>
      <c r="S318" s="43">
        <f t="shared" si="14"/>
        <v>2</v>
      </c>
      <c r="T318" s="43">
        <f t="shared" si="14"/>
        <v>5</v>
      </c>
      <c r="U318" s="44">
        <v>0</v>
      </c>
      <c r="V318" s="31">
        <v>1</v>
      </c>
      <c r="W318" s="44">
        <v>2</v>
      </c>
      <c r="X318" s="31">
        <v>3</v>
      </c>
      <c r="Y318" s="31">
        <v>0</v>
      </c>
      <c r="Z318" s="31">
        <v>1</v>
      </c>
      <c r="AA318" s="31">
        <v>0</v>
      </c>
      <c r="AB318" s="31">
        <v>0</v>
      </c>
      <c r="AC318" s="31">
        <v>0</v>
      </c>
      <c r="AD318" s="31">
        <v>2</v>
      </c>
      <c r="AE318" s="31">
        <v>0</v>
      </c>
      <c r="AF318" s="50">
        <v>323115</v>
      </c>
      <c r="AG318" s="59">
        <v>205500</v>
      </c>
      <c r="AH318" s="59">
        <v>115615</v>
      </c>
      <c r="AI318" s="59">
        <v>2000</v>
      </c>
      <c r="AJ318" s="59">
        <v>58362</v>
      </c>
      <c r="AK318" s="59">
        <v>32383</v>
      </c>
    </row>
    <row r="319" spans="1:37" ht="16.5" customHeight="1">
      <c r="A319" s="42">
        <v>300</v>
      </c>
      <c r="B319" s="44" t="s">
        <v>1217</v>
      </c>
      <c r="C319" s="44" t="s">
        <v>933</v>
      </c>
      <c r="D319" s="44" t="s">
        <v>191</v>
      </c>
      <c r="E319" s="68" t="s">
        <v>1298</v>
      </c>
      <c r="F319" s="57" t="s">
        <v>1299</v>
      </c>
      <c r="G319" s="44" t="s">
        <v>1300</v>
      </c>
      <c r="H319" s="44" t="s">
        <v>1301</v>
      </c>
      <c r="I319" s="69" t="s">
        <v>951</v>
      </c>
      <c r="J319" s="31">
        <v>1347</v>
      </c>
      <c r="K319" s="31">
        <v>533.20000000000005</v>
      </c>
      <c r="L319" s="31">
        <v>65</v>
      </c>
      <c r="M319" s="58">
        <v>17736</v>
      </c>
      <c r="N319" s="58">
        <v>0</v>
      </c>
      <c r="O319" s="58">
        <v>6</v>
      </c>
      <c r="P319" s="58">
        <v>735</v>
      </c>
      <c r="Q319" s="58">
        <v>0</v>
      </c>
      <c r="R319" s="58">
        <v>0</v>
      </c>
      <c r="S319" s="43">
        <f t="shared" si="14"/>
        <v>0</v>
      </c>
      <c r="T319" s="43">
        <f t="shared" si="14"/>
        <v>4</v>
      </c>
      <c r="U319" s="44">
        <v>0</v>
      </c>
      <c r="V319" s="31">
        <v>1</v>
      </c>
      <c r="W319" s="44">
        <v>0</v>
      </c>
      <c r="X319" s="31">
        <v>2</v>
      </c>
      <c r="Y319" s="31">
        <v>0</v>
      </c>
      <c r="Z319" s="31">
        <v>1</v>
      </c>
      <c r="AA319" s="31">
        <v>0</v>
      </c>
      <c r="AB319" s="31">
        <v>0</v>
      </c>
      <c r="AC319" s="31">
        <v>0</v>
      </c>
      <c r="AD319" s="31">
        <v>0</v>
      </c>
      <c r="AE319" s="31">
        <v>1</v>
      </c>
      <c r="AF319" s="50">
        <v>180918</v>
      </c>
      <c r="AG319" s="59">
        <v>75000</v>
      </c>
      <c r="AH319" s="59">
        <v>13918</v>
      </c>
      <c r="AI319" s="59">
        <v>92000</v>
      </c>
      <c r="AJ319" s="59">
        <v>10686</v>
      </c>
      <c r="AK319" s="59">
        <v>12764</v>
      </c>
    </row>
    <row r="320" spans="1:37" ht="16.5" customHeight="1">
      <c r="A320" s="42">
        <v>301</v>
      </c>
      <c r="B320" s="44" t="s">
        <v>1217</v>
      </c>
      <c r="C320" s="44" t="s">
        <v>933</v>
      </c>
      <c r="D320" s="44" t="s">
        <v>191</v>
      </c>
      <c r="E320" s="68" t="s">
        <v>1302</v>
      </c>
      <c r="F320" s="57" t="s">
        <v>1303</v>
      </c>
      <c r="G320" s="44" t="s">
        <v>1304</v>
      </c>
      <c r="H320" s="44" t="s">
        <v>1305</v>
      </c>
      <c r="I320" s="69" t="s">
        <v>996</v>
      </c>
      <c r="J320" s="31">
        <v>29856</v>
      </c>
      <c r="K320" s="31">
        <v>2986.54</v>
      </c>
      <c r="L320" s="31">
        <v>318</v>
      </c>
      <c r="M320" s="58">
        <v>97310</v>
      </c>
      <c r="N320" s="58">
        <v>6023</v>
      </c>
      <c r="O320" s="58">
        <v>148</v>
      </c>
      <c r="P320" s="58">
        <v>4188</v>
      </c>
      <c r="Q320" s="58">
        <v>234</v>
      </c>
      <c r="R320" s="58">
        <v>30</v>
      </c>
      <c r="S320" s="43">
        <f t="shared" si="14"/>
        <v>11</v>
      </c>
      <c r="T320" s="43">
        <f t="shared" si="14"/>
        <v>13</v>
      </c>
      <c r="U320" s="44">
        <v>1</v>
      </c>
      <c r="V320" s="31">
        <v>2</v>
      </c>
      <c r="W320" s="44">
        <v>9</v>
      </c>
      <c r="X320" s="31">
        <v>10</v>
      </c>
      <c r="Y320" s="31">
        <v>0</v>
      </c>
      <c r="Z320" s="31">
        <v>0</v>
      </c>
      <c r="AA320" s="31">
        <v>1</v>
      </c>
      <c r="AB320" s="31">
        <v>1</v>
      </c>
      <c r="AC320" s="31">
        <v>1</v>
      </c>
      <c r="AD320" s="31">
        <v>11</v>
      </c>
      <c r="AE320" s="31">
        <v>0</v>
      </c>
      <c r="AF320" s="50">
        <v>1182146</v>
      </c>
      <c r="AG320" s="59">
        <v>792966</v>
      </c>
      <c r="AH320" s="59">
        <v>63640</v>
      </c>
      <c r="AI320" s="59">
        <v>325540</v>
      </c>
      <c r="AJ320" s="59">
        <v>81334</v>
      </c>
      <c r="AK320" s="59">
        <v>41225</v>
      </c>
    </row>
    <row r="321" spans="1:37" ht="16.5" customHeight="1">
      <c r="A321" s="42">
        <v>302</v>
      </c>
      <c r="B321" s="44" t="s">
        <v>1217</v>
      </c>
      <c r="C321" s="44" t="s">
        <v>933</v>
      </c>
      <c r="D321" s="44" t="s">
        <v>191</v>
      </c>
      <c r="E321" s="68" t="s">
        <v>1306</v>
      </c>
      <c r="F321" s="57" t="s">
        <v>1307</v>
      </c>
      <c r="G321" s="44" t="s">
        <v>1308</v>
      </c>
      <c r="H321" s="44" t="s">
        <v>1285</v>
      </c>
      <c r="I321" s="69" t="s">
        <v>1152</v>
      </c>
      <c r="J321" s="31">
        <v>1158</v>
      </c>
      <c r="K321" s="31">
        <v>494</v>
      </c>
      <c r="L321" s="31">
        <v>50</v>
      </c>
      <c r="M321" s="58">
        <v>11989</v>
      </c>
      <c r="N321" s="58">
        <v>0</v>
      </c>
      <c r="O321" s="58">
        <v>3</v>
      </c>
      <c r="P321" s="58">
        <v>859</v>
      </c>
      <c r="Q321" s="58">
        <v>0</v>
      </c>
      <c r="R321" s="58">
        <v>0</v>
      </c>
      <c r="S321" s="43">
        <f t="shared" si="14"/>
        <v>0</v>
      </c>
      <c r="T321" s="43">
        <f t="shared" si="14"/>
        <v>4</v>
      </c>
      <c r="U321" s="44">
        <v>0</v>
      </c>
      <c r="V321" s="31">
        <v>1</v>
      </c>
      <c r="W321" s="44">
        <v>0</v>
      </c>
      <c r="X321" s="31">
        <v>2</v>
      </c>
      <c r="Y321" s="31">
        <v>0</v>
      </c>
      <c r="Z321" s="31">
        <v>1</v>
      </c>
      <c r="AA321" s="31">
        <v>0</v>
      </c>
      <c r="AB321" s="31">
        <v>0</v>
      </c>
      <c r="AC321" s="31">
        <v>0</v>
      </c>
      <c r="AD321" s="31">
        <v>0</v>
      </c>
      <c r="AE321" s="31">
        <v>2</v>
      </c>
      <c r="AF321" s="50">
        <v>93918</v>
      </c>
      <c r="AG321" s="59">
        <v>78000</v>
      </c>
      <c r="AH321" s="59">
        <v>13918</v>
      </c>
      <c r="AI321" s="59">
        <v>2000</v>
      </c>
      <c r="AJ321" s="59">
        <v>9986</v>
      </c>
      <c r="AK321" s="59">
        <v>7858</v>
      </c>
    </row>
    <row r="322" spans="1:37" ht="16.5" customHeight="1">
      <c r="A322" s="42">
        <v>303</v>
      </c>
      <c r="B322" s="44" t="s">
        <v>1217</v>
      </c>
      <c r="C322" s="44" t="s">
        <v>933</v>
      </c>
      <c r="D322" s="44" t="s">
        <v>191</v>
      </c>
      <c r="E322" s="68" t="s">
        <v>1309</v>
      </c>
      <c r="F322" s="57" t="s">
        <v>1310</v>
      </c>
      <c r="G322" s="44" t="s">
        <v>1311</v>
      </c>
      <c r="H322" s="44" t="s">
        <v>1312</v>
      </c>
      <c r="I322" s="69" t="s">
        <v>1313</v>
      </c>
      <c r="J322" s="31">
        <v>1053</v>
      </c>
      <c r="K322" s="31">
        <v>1248</v>
      </c>
      <c r="L322" s="31">
        <v>115</v>
      </c>
      <c r="M322" s="58">
        <v>55075</v>
      </c>
      <c r="N322" s="58">
        <v>2209</v>
      </c>
      <c r="O322" s="58">
        <v>12</v>
      </c>
      <c r="P322" s="58">
        <v>3343</v>
      </c>
      <c r="Q322" s="58">
        <v>750</v>
      </c>
      <c r="R322" s="58">
        <v>12</v>
      </c>
      <c r="S322" s="43">
        <f t="shared" si="14"/>
        <v>6</v>
      </c>
      <c r="T322" s="43">
        <f t="shared" si="14"/>
        <v>7</v>
      </c>
      <c r="U322" s="44">
        <v>1</v>
      </c>
      <c r="V322" s="31">
        <v>2</v>
      </c>
      <c r="W322" s="44">
        <v>3</v>
      </c>
      <c r="X322" s="31">
        <v>3</v>
      </c>
      <c r="Y322" s="31">
        <v>1</v>
      </c>
      <c r="Z322" s="31">
        <v>1</v>
      </c>
      <c r="AA322" s="31">
        <v>1</v>
      </c>
      <c r="AB322" s="31">
        <v>1</v>
      </c>
      <c r="AC322" s="31">
        <v>0</v>
      </c>
      <c r="AD322" s="31">
        <v>6</v>
      </c>
      <c r="AE322" s="31">
        <v>0</v>
      </c>
      <c r="AF322" s="50">
        <v>254795</v>
      </c>
      <c r="AG322" s="59">
        <v>240700</v>
      </c>
      <c r="AH322" s="59">
        <v>13315</v>
      </c>
      <c r="AI322" s="59">
        <v>780</v>
      </c>
      <c r="AJ322" s="59">
        <v>50401</v>
      </c>
      <c r="AK322" s="59">
        <v>48114</v>
      </c>
    </row>
    <row r="323" spans="1:37" ht="16.5" customHeight="1">
      <c r="A323" s="42">
        <v>304</v>
      </c>
      <c r="B323" s="44" t="s">
        <v>1217</v>
      </c>
      <c r="C323" s="44" t="s">
        <v>1227</v>
      </c>
      <c r="D323" s="44" t="s">
        <v>191</v>
      </c>
      <c r="E323" s="68" t="s">
        <v>1314</v>
      </c>
      <c r="F323" s="57" t="s">
        <v>1315</v>
      </c>
      <c r="G323" s="44" t="s">
        <v>1316</v>
      </c>
      <c r="H323" s="44" t="s">
        <v>1317</v>
      </c>
      <c r="I323" s="69" t="s">
        <v>1152</v>
      </c>
      <c r="J323" s="31">
        <v>17518</v>
      </c>
      <c r="K323" s="31">
        <v>1905</v>
      </c>
      <c r="L323" s="31">
        <v>157</v>
      </c>
      <c r="M323" s="58">
        <v>85098</v>
      </c>
      <c r="N323" s="58">
        <v>5122</v>
      </c>
      <c r="O323" s="58">
        <v>78</v>
      </c>
      <c r="P323" s="58">
        <v>7018</v>
      </c>
      <c r="Q323" s="58">
        <v>464</v>
      </c>
      <c r="R323" s="58">
        <v>4</v>
      </c>
      <c r="S323" s="43">
        <f t="shared" si="14"/>
        <v>5</v>
      </c>
      <c r="T323" s="43">
        <f t="shared" si="14"/>
        <v>5</v>
      </c>
      <c r="U323" s="44">
        <v>1</v>
      </c>
      <c r="V323" s="31">
        <v>0</v>
      </c>
      <c r="W323" s="44">
        <v>4</v>
      </c>
      <c r="X323" s="31">
        <v>5</v>
      </c>
      <c r="Y323" s="31">
        <v>0</v>
      </c>
      <c r="Z323" s="31">
        <v>0</v>
      </c>
      <c r="AA323" s="31">
        <v>0</v>
      </c>
      <c r="AB323" s="31">
        <v>0</v>
      </c>
      <c r="AC323" s="31">
        <v>0</v>
      </c>
      <c r="AD323" s="31">
        <v>7</v>
      </c>
      <c r="AE323" s="31">
        <v>2</v>
      </c>
      <c r="AF323" s="50">
        <v>765574</v>
      </c>
      <c r="AG323" s="59">
        <v>438405</v>
      </c>
      <c r="AH323" s="59">
        <v>92596</v>
      </c>
      <c r="AI323" s="59">
        <v>234573</v>
      </c>
      <c r="AJ323" s="59">
        <v>41279</v>
      </c>
      <c r="AK323" s="59">
        <v>99208</v>
      </c>
    </row>
    <row r="324" spans="1:37" ht="16.5" customHeight="1">
      <c r="A324" s="42">
        <v>305</v>
      </c>
      <c r="B324" s="44" t="s">
        <v>1217</v>
      </c>
      <c r="C324" s="44" t="s">
        <v>1227</v>
      </c>
      <c r="D324" s="44" t="s">
        <v>191</v>
      </c>
      <c r="E324" s="68" t="s">
        <v>1318</v>
      </c>
      <c r="F324" s="57" t="s">
        <v>1319</v>
      </c>
      <c r="G324" s="44" t="s">
        <v>1320</v>
      </c>
      <c r="H324" s="44" t="s">
        <v>1321</v>
      </c>
      <c r="I324" s="69" t="s">
        <v>1152</v>
      </c>
      <c r="J324" s="31">
        <v>1929</v>
      </c>
      <c r="K324" s="31">
        <v>2092</v>
      </c>
      <c r="L324" s="31">
        <v>403</v>
      </c>
      <c r="M324" s="58">
        <v>101587</v>
      </c>
      <c r="N324" s="58">
        <v>4015</v>
      </c>
      <c r="O324" s="58">
        <v>86</v>
      </c>
      <c r="P324" s="58">
        <v>9003</v>
      </c>
      <c r="Q324" s="58">
        <v>459</v>
      </c>
      <c r="R324" s="58">
        <v>78</v>
      </c>
      <c r="S324" s="43">
        <f t="shared" si="14"/>
        <v>6</v>
      </c>
      <c r="T324" s="43">
        <f t="shared" si="14"/>
        <v>6</v>
      </c>
      <c r="U324" s="44">
        <v>0</v>
      </c>
      <c r="V324" s="31">
        <v>0</v>
      </c>
      <c r="W324" s="44">
        <v>3</v>
      </c>
      <c r="X324" s="31">
        <v>3</v>
      </c>
      <c r="Y324" s="31">
        <v>1</v>
      </c>
      <c r="Z324" s="31">
        <v>1</v>
      </c>
      <c r="AA324" s="31">
        <v>2</v>
      </c>
      <c r="AB324" s="31">
        <v>2</v>
      </c>
      <c r="AC324" s="31">
        <v>0</v>
      </c>
      <c r="AD324" s="31">
        <v>4</v>
      </c>
      <c r="AE324" s="31">
        <v>1</v>
      </c>
      <c r="AF324" s="50">
        <v>776079</v>
      </c>
      <c r="AG324" s="59">
        <v>465083</v>
      </c>
      <c r="AH324" s="59">
        <v>146050</v>
      </c>
      <c r="AI324" s="59">
        <v>164946</v>
      </c>
      <c r="AJ324" s="59">
        <v>77917</v>
      </c>
      <c r="AK324" s="59">
        <v>149434</v>
      </c>
    </row>
    <row r="325" spans="1:37" ht="16.5" customHeight="1">
      <c r="A325" s="42">
        <v>306</v>
      </c>
      <c r="B325" s="44" t="s">
        <v>1217</v>
      </c>
      <c r="C325" s="44" t="s">
        <v>1227</v>
      </c>
      <c r="D325" s="44" t="s">
        <v>191</v>
      </c>
      <c r="E325" s="68" t="s">
        <v>1322</v>
      </c>
      <c r="F325" s="57" t="s">
        <v>1323</v>
      </c>
      <c r="G325" s="44" t="s">
        <v>1324</v>
      </c>
      <c r="H325" s="44" t="s">
        <v>1325</v>
      </c>
      <c r="I325" s="69" t="s">
        <v>1326</v>
      </c>
      <c r="J325" s="31">
        <v>5310</v>
      </c>
      <c r="K325" s="31">
        <v>13099.65</v>
      </c>
      <c r="L325" s="31">
        <v>819</v>
      </c>
      <c r="M325" s="58">
        <v>490471</v>
      </c>
      <c r="N325" s="58">
        <v>20498</v>
      </c>
      <c r="O325" s="58">
        <v>168</v>
      </c>
      <c r="P325" s="58">
        <v>27967</v>
      </c>
      <c r="Q325" s="58">
        <v>1020</v>
      </c>
      <c r="R325" s="58">
        <v>32</v>
      </c>
      <c r="S325" s="43">
        <f t="shared" si="14"/>
        <v>40</v>
      </c>
      <c r="T325" s="43">
        <f t="shared" si="14"/>
        <v>50</v>
      </c>
      <c r="U325" s="44">
        <v>6</v>
      </c>
      <c r="V325" s="31">
        <v>14</v>
      </c>
      <c r="W325" s="44">
        <v>14</v>
      </c>
      <c r="X325" s="31">
        <v>8</v>
      </c>
      <c r="Y325" s="31">
        <v>3</v>
      </c>
      <c r="Z325" s="31">
        <v>3</v>
      </c>
      <c r="AA325" s="31">
        <v>17</v>
      </c>
      <c r="AB325" s="31">
        <v>25</v>
      </c>
      <c r="AC325" s="31">
        <v>2</v>
      </c>
      <c r="AD325" s="31">
        <v>12</v>
      </c>
      <c r="AE325" s="31">
        <v>8</v>
      </c>
      <c r="AF325" s="50">
        <v>6882444</v>
      </c>
      <c r="AG325" s="59">
        <v>2461827</v>
      </c>
      <c r="AH325" s="59">
        <v>442560</v>
      </c>
      <c r="AI325" s="59">
        <v>3978057</v>
      </c>
      <c r="AJ325" s="59">
        <v>216184</v>
      </c>
      <c r="AK325" s="59">
        <v>189601</v>
      </c>
    </row>
    <row r="326" spans="1:37" ht="16.5" customHeight="1">
      <c r="A326" s="42">
        <v>307</v>
      </c>
      <c r="B326" s="44" t="s">
        <v>1217</v>
      </c>
      <c r="C326" s="44" t="s">
        <v>817</v>
      </c>
      <c r="D326" s="44" t="s">
        <v>191</v>
      </c>
      <c r="E326" s="68" t="s">
        <v>1327</v>
      </c>
      <c r="F326" s="57" t="s">
        <v>1328</v>
      </c>
      <c r="G326" s="44" t="s">
        <v>1329</v>
      </c>
      <c r="H326" s="44" t="s">
        <v>1330</v>
      </c>
      <c r="I326" s="69" t="s">
        <v>1131</v>
      </c>
      <c r="J326" s="31">
        <v>1200</v>
      </c>
      <c r="K326" s="31">
        <v>1982</v>
      </c>
      <c r="L326" s="31">
        <v>465</v>
      </c>
      <c r="M326" s="58">
        <v>77462</v>
      </c>
      <c r="N326" s="58">
        <v>2704</v>
      </c>
      <c r="O326" s="58">
        <v>67</v>
      </c>
      <c r="P326" s="58">
        <v>3945</v>
      </c>
      <c r="Q326" s="58">
        <v>0</v>
      </c>
      <c r="R326" s="58">
        <v>4</v>
      </c>
      <c r="S326" s="43">
        <f t="shared" si="14"/>
        <v>9</v>
      </c>
      <c r="T326" s="43">
        <f t="shared" si="14"/>
        <v>9</v>
      </c>
      <c r="U326" s="44">
        <v>0</v>
      </c>
      <c r="V326" s="31">
        <v>0</v>
      </c>
      <c r="W326" s="44">
        <v>5</v>
      </c>
      <c r="X326" s="31">
        <v>5</v>
      </c>
      <c r="Y326" s="31">
        <v>1</v>
      </c>
      <c r="Z326" s="31">
        <v>1</v>
      </c>
      <c r="AA326" s="31">
        <v>3</v>
      </c>
      <c r="AB326" s="31">
        <v>3</v>
      </c>
      <c r="AC326" s="31">
        <v>0</v>
      </c>
      <c r="AD326" s="31">
        <v>11</v>
      </c>
      <c r="AE326" s="31">
        <v>5</v>
      </c>
      <c r="AF326" s="50">
        <v>1858117</v>
      </c>
      <c r="AG326" s="59">
        <v>685403</v>
      </c>
      <c r="AH326" s="59">
        <v>79992</v>
      </c>
      <c r="AI326" s="59">
        <v>1092722</v>
      </c>
      <c r="AJ326" s="59">
        <v>54065</v>
      </c>
      <c r="AK326" s="59">
        <v>26414</v>
      </c>
    </row>
    <row r="327" spans="1:37" ht="16.5" customHeight="1">
      <c r="A327" s="42">
        <v>308</v>
      </c>
      <c r="B327" s="44" t="s">
        <v>1217</v>
      </c>
      <c r="C327" s="44" t="s">
        <v>1236</v>
      </c>
      <c r="D327" s="44" t="s">
        <v>191</v>
      </c>
      <c r="E327" s="68" t="s">
        <v>672</v>
      </c>
      <c r="F327" s="57" t="s">
        <v>1331</v>
      </c>
      <c r="G327" s="44" t="s">
        <v>1332</v>
      </c>
      <c r="H327" s="44" t="s">
        <v>1333</v>
      </c>
      <c r="I327" s="69" t="s">
        <v>1131</v>
      </c>
      <c r="J327" s="31">
        <v>1530</v>
      </c>
      <c r="K327" s="31">
        <v>475.2</v>
      </c>
      <c r="L327" s="31">
        <v>92</v>
      </c>
      <c r="M327" s="58">
        <v>28183</v>
      </c>
      <c r="N327" s="58">
        <v>0</v>
      </c>
      <c r="O327" s="58">
        <v>24</v>
      </c>
      <c r="P327" s="58">
        <v>1788</v>
      </c>
      <c r="Q327" s="58">
        <v>0</v>
      </c>
      <c r="R327" s="58">
        <v>8</v>
      </c>
      <c r="S327" s="43">
        <f t="shared" si="14"/>
        <v>4</v>
      </c>
      <c r="T327" s="43">
        <f t="shared" si="14"/>
        <v>4</v>
      </c>
      <c r="U327" s="44">
        <v>0</v>
      </c>
      <c r="V327" s="31">
        <v>0</v>
      </c>
      <c r="W327" s="44">
        <v>4</v>
      </c>
      <c r="X327" s="31">
        <v>4</v>
      </c>
      <c r="Y327" s="31">
        <v>0</v>
      </c>
      <c r="Z327" s="31">
        <v>0</v>
      </c>
      <c r="AA327" s="31">
        <v>0</v>
      </c>
      <c r="AB327" s="31">
        <v>0</v>
      </c>
      <c r="AC327" s="31">
        <v>0</v>
      </c>
      <c r="AD327" s="31">
        <v>4</v>
      </c>
      <c r="AE327" s="31">
        <v>0</v>
      </c>
      <c r="AF327" s="50">
        <v>247742</v>
      </c>
      <c r="AG327" s="59">
        <v>192222</v>
      </c>
      <c r="AH327" s="59">
        <v>30806</v>
      </c>
      <c r="AI327" s="59">
        <v>24714</v>
      </c>
      <c r="AJ327" s="59">
        <v>18788</v>
      </c>
      <c r="AK327" s="59">
        <v>6725</v>
      </c>
    </row>
    <row r="328" spans="1:37" ht="16.5" customHeight="1">
      <c r="A328" s="42">
        <v>309</v>
      </c>
      <c r="B328" s="44" t="s">
        <v>1217</v>
      </c>
      <c r="C328" s="44" t="s">
        <v>1236</v>
      </c>
      <c r="D328" s="44" t="s">
        <v>191</v>
      </c>
      <c r="E328" s="68" t="s">
        <v>1334</v>
      </c>
      <c r="F328" s="57" t="s">
        <v>1335</v>
      </c>
      <c r="G328" s="44" t="s">
        <v>1336</v>
      </c>
      <c r="H328" s="44" t="s">
        <v>1337</v>
      </c>
      <c r="I328" s="69" t="s">
        <v>1152</v>
      </c>
      <c r="J328" s="31">
        <v>3130</v>
      </c>
      <c r="K328" s="31">
        <v>1450.47</v>
      </c>
      <c r="L328" s="31">
        <v>227</v>
      </c>
      <c r="M328" s="58">
        <v>57823</v>
      </c>
      <c r="N328" s="58">
        <v>3266</v>
      </c>
      <c r="O328" s="58">
        <v>81</v>
      </c>
      <c r="P328" s="58">
        <v>5464</v>
      </c>
      <c r="Q328" s="58">
        <v>711</v>
      </c>
      <c r="R328" s="58">
        <v>81</v>
      </c>
      <c r="S328" s="43">
        <f t="shared" si="14"/>
        <v>12</v>
      </c>
      <c r="T328" s="43">
        <f t="shared" si="14"/>
        <v>13</v>
      </c>
      <c r="U328" s="44">
        <v>2</v>
      </c>
      <c r="V328" s="31">
        <v>2</v>
      </c>
      <c r="W328" s="44">
        <v>8</v>
      </c>
      <c r="X328" s="31">
        <v>9</v>
      </c>
      <c r="Y328" s="31">
        <v>0</v>
      </c>
      <c r="Z328" s="31">
        <v>0</v>
      </c>
      <c r="AA328" s="31">
        <v>2</v>
      </c>
      <c r="AB328" s="31">
        <v>2</v>
      </c>
      <c r="AC328" s="31">
        <v>4</v>
      </c>
      <c r="AD328" s="31">
        <v>5</v>
      </c>
      <c r="AE328" s="31">
        <v>2</v>
      </c>
      <c r="AF328" s="50">
        <v>1812352</v>
      </c>
      <c r="AG328" s="59">
        <v>764539</v>
      </c>
      <c r="AH328" s="59">
        <v>74552</v>
      </c>
      <c r="AI328" s="59">
        <v>973261</v>
      </c>
      <c r="AJ328" s="59">
        <v>58752</v>
      </c>
      <c r="AK328" s="59">
        <v>67597</v>
      </c>
    </row>
    <row r="329" spans="1:37" ht="16.5" customHeight="1">
      <c r="A329" s="42">
        <v>310</v>
      </c>
      <c r="B329" s="44" t="s">
        <v>1217</v>
      </c>
      <c r="C329" s="44" t="s">
        <v>1236</v>
      </c>
      <c r="D329" s="44" t="s">
        <v>191</v>
      </c>
      <c r="E329" s="68" t="s">
        <v>1338</v>
      </c>
      <c r="F329" s="57" t="s">
        <v>1339</v>
      </c>
      <c r="G329" s="44" t="s">
        <v>1340</v>
      </c>
      <c r="H329" s="44" t="s">
        <v>1341</v>
      </c>
      <c r="I329" s="69" t="s">
        <v>1131</v>
      </c>
      <c r="J329" s="31">
        <v>319.39999999999998</v>
      </c>
      <c r="K329" s="31">
        <v>365</v>
      </c>
      <c r="L329" s="31">
        <v>70</v>
      </c>
      <c r="M329" s="58">
        <v>23561</v>
      </c>
      <c r="N329" s="58">
        <v>0</v>
      </c>
      <c r="O329" s="58">
        <v>26</v>
      </c>
      <c r="P329" s="58">
        <v>1794</v>
      </c>
      <c r="Q329" s="58">
        <v>0</v>
      </c>
      <c r="R329" s="58">
        <v>5</v>
      </c>
      <c r="S329" s="43">
        <f t="shared" si="14"/>
        <v>4</v>
      </c>
      <c r="T329" s="43">
        <f t="shared" si="14"/>
        <v>4</v>
      </c>
      <c r="U329" s="44">
        <v>0</v>
      </c>
      <c r="V329" s="31">
        <v>0</v>
      </c>
      <c r="W329" s="44">
        <v>4</v>
      </c>
      <c r="X329" s="31">
        <v>4</v>
      </c>
      <c r="Y329" s="31">
        <v>0</v>
      </c>
      <c r="Z329" s="31">
        <v>0</v>
      </c>
      <c r="AA329" s="31">
        <v>0</v>
      </c>
      <c r="AB329" s="31">
        <v>0</v>
      </c>
      <c r="AC329" s="31">
        <v>2</v>
      </c>
      <c r="AD329" s="31">
        <v>2</v>
      </c>
      <c r="AE329" s="31">
        <v>0</v>
      </c>
      <c r="AF329" s="50">
        <v>293351</v>
      </c>
      <c r="AG329" s="59">
        <v>194771</v>
      </c>
      <c r="AH329" s="59">
        <v>29487</v>
      </c>
      <c r="AI329" s="59">
        <v>69093</v>
      </c>
      <c r="AJ329" s="59">
        <v>10357</v>
      </c>
      <c r="AK329" s="59">
        <v>13158</v>
      </c>
    </row>
    <row r="330" spans="1:37" ht="16.5" customHeight="1">
      <c r="A330" s="42">
        <v>311</v>
      </c>
      <c r="B330" s="44" t="s">
        <v>1217</v>
      </c>
      <c r="C330" s="44" t="s">
        <v>1236</v>
      </c>
      <c r="D330" s="44" t="s">
        <v>191</v>
      </c>
      <c r="E330" s="68" t="s">
        <v>1342</v>
      </c>
      <c r="F330" s="57" t="s">
        <v>1343</v>
      </c>
      <c r="G330" s="44" t="s">
        <v>1344</v>
      </c>
      <c r="H330" s="44" t="s">
        <v>1345</v>
      </c>
      <c r="I330" s="69" t="s">
        <v>1023</v>
      </c>
      <c r="J330" s="31">
        <v>1300.0999999999999</v>
      </c>
      <c r="K330" s="31">
        <v>926.21</v>
      </c>
      <c r="L330" s="31">
        <v>120</v>
      </c>
      <c r="M330" s="58">
        <v>56122</v>
      </c>
      <c r="N330" s="58">
        <v>797</v>
      </c>
      <c r="O330" s="58">
        <v>67</v>
      </c>
      <c r="P330" s="58">
        <v>1807</v>
      </c>
      <c r="Q330" s="58">
        <v>47</v>
      </c>
      <c r="R330" s="58">
        <v>67</v>
      </c>
      <c r="S330" s="43">
        <f t="shared" si="14"/>
        <v>6</v>
      </c>
      <c r="T330" s="43">
        <f t="shared" si="14"/>
        <v>6</v>
      </c>
      <c r="U330" s="44">
        <v>0</v>
      </c>
      <c r="V330" s="31">
        <v>0</v>
      </c>
      <c r="W330" s="44">
        <v>6</v>
      </c>
      <c r="X330" s="31">
        <v>6</v>
      </c>
      <c r="Y330" s="31">
        <v>0</v>
      </c>
      <c r="Z330" s="31">
        <v>0</v>
      </c>
      <c r="AA330" s="31">
        <v>0</v>
      </c>
      <c r="AB330" s="31">
        <v>0</v>
      </c>
      <c r="AC330" s="31">
        <v>2</v>
      </c>
      <c r="AD330" s="31">
        <v>4</v>
      </c>
      <c r="AE330" s="31">
        <v>0</v>
      </c>
      <c r="AF330" s="50">
        <v>386167</v>
      </c>
      <c r="AG330" s="59">
        <v>257931</v>
      </c>
      <c r="AH330" s="59">
        <v>40086</v>
      </c>
      <c r="AI330" s="59">
        <v>88150</v>
      </c>
      <c r="AJ330" s="59">
        <v>33657</v>
      </c>
      <c r="AK330" s="59">
        <v>43203</v>
      </c>
    </row>
    <row r="331" spans="1:37" ht="16.5" customHeight="1">
      <c r="A331" s="42">
        <v>312</v>
      </c>
      <c r="B331" s="44" t="s">
        <v>1217</v>
      </c>
      <c r="C331" s="44" t="s">
        <v>1236</v>
      </c>
      <c r="D331" s="44" t="s">
        <v>191</v>
      </c>
      <c r="E331" s="68" t="s">
        <v>1346</v>
      </c>
      <c r="F331" s="57" t="s">
        <v>1347</v>
      </c>
      <c r="G331" s="44" t="s">
        <v>1348</v>
      </c>
      <c r="H331" s="44" t="s">
        <v>1349</v>
      </c>
      <c r="I331" s="69" t="s">
        <v>1152</v>
      </c>
      <c r="J331" s="31">
        <v>1048.4000000000001</v>
      </c>
      <c r="K331" s="31">
        <v>1592.1</v>
      </c>
      <c r="L331" s="31">
        <v>205</v>
      </c>
      <c r="M331" s="58">
        <v>60921</v>
      </c>
      <c r="N331" s="58">
        <v>1561</v>
      </c>
      <c r="O331" s="58">
        <v>82</v>
      </c>
      <c r="P331" s="58">
        <v>5787</v>
      </c>
      <c r="Q331" s="58">
        <v>223</v>
      </c>
      <c r="R331" s="58">
        <v>82</v>
      </c>
      <c r="S331" s="43">
        <f t="shared" si="14"/>
        <v>9</v>
      </c>
      <c r="T331" s="43">
        <f t="shared" si="14"/>
        <v>9</v>
      </c>
      <c r="U331" s="44">
        <v>1</v>
      </c>
      <c r="V331" s="31">
        <v>1</v>
      </c>
      <c r="W331" s="44">
        <v>6</v>
      </c>
      <c r="X331" s="31">
        <v>6</v>
      </c>
      <c r="Y331" s="31">
        <v>1</v>
      </c>
      <c r="Z331" s="31">
        <v>1</v>
      </c>
      <c r="AA331" s="31">
        <v>1</v>
      </c>
      <c r="AB331" s="31">
        <v>1</v>
      </c>
      <c r="AC331" s="31">
        <v>2</v>
      </c>
      <c r="AD331" s="31">
        <v>6</v>
      </c>
      <c r="AE331" s="31">
        <v>1</v>
      </c>
      <c r="AF331" s="50">
        <v>858058</v>
      </c>
      <c r="AG331" s="59">
        <v>648615</v>
      </c>
      <c r="AH331" s="59">
        <v>72366</v>
      </c>
      <c r="AI331" s="59">
        <v>137077</v>
      </c>
      <c r="AJ331" s="59">
        <v>89136</v>
      </c>
      <c r="AK331" s="59">
        <v>80231</v>
      </c>
    </row>
    <row r="332" spans="1:37" ht="16.5" customHeight="1">
      <c r="A332" s="42">
        <v>313</v>
      </c>
      <c r="B332" s="44" t="s">
        <v>1217</v>
      </c>
      <c r="C332" s="44" t="s">
        <v>1236</v>
      </c>
      <c r="D332" s="44" t="s">
        <v>191</v>
      </c>
      <c r="E332" s="68" t="s">
        <v>1350</v>
      </c>
      <c r="F332" s="57" t="s">
        <v>1351</v>
      </c>
      <c r="G332" s="44" t="s">
        <v>1352</v>
      </c>
      <c r="H332" s="44" t="s">
        <v>1353</v>
      </c>
      <c r="I332" s="69" t="s">
        <v>1211</v>
      </c>
      <c r="J332" s="31">
        <v>760</v>
      </c>
      <c r="K332" s="31">
        <v>1083.02</v>
      </c>
      <c r="L332" s="31">
        <v>149</v>
      </c>
      <c r="M332" s="58">
        <v>53104</v>
      </c>
      <c r="N332" s="58">
        <v>1345</v>
      </c>
      <c r="O332" s="58">
        <v>80</v>
      </c>
      <c r="P332" s="58">
        <v>4738</v>
      </c>
      <c r="Q332" s="58">
        <v>163</v>
      </c>
      <c r="R332" s="58">
        <v>27</v>
      </c>
      <c r="S332" s="43">
        <f t="shared" si="14"/>
        <v>5</v>
      </c>
      <c r="T332" s="43">
        <f t="shared" si="14"/>
        <v>6</v>
      </c>
      <c r="U332" s="44">
        <v>0</v>
      </c>
      <c r="V332" s="31">
        <v>0</v>
      </c>
      <c r="W332" s="44">
        <v>5</v>
      </c>
      <c r="X332" s="31">
        <v>6</v>
      </c>
      <c r="Y332" s="31">
        <v>0</v>
      </c>
      <c r="Z332" s="31">
        <v>0</v>
      </c>
      <c r="AA332" s="31">
        <v>0</v>
      </c>
      <c r="AB332" s="31">
        <v>0</v>
      </c>
      <c r="AC332" s="31">
        <v>0</v>
      </c>
      <c r="AD332" s="31">
        <v>6</v>
      </c>
      <c r="AE332" s="31">
        <v>1</v>
      </c>
      <c r="AF332" s="50">
        <v>510740</v>
      </c>
      <c r="AG332" s="59">
        <v>355105</v>
      </c>
      <c r="AH332" s="59">
        <v>72366</v>
      </c>
      <c r="AI332" s="59">
        <v>83269</v>
      </c>
      <c r="AJ332" s="59">
        <v>102631</v>
      </c>
      <c r="AK332" s="59">
        <v>62625</v>
      </c>
    </row>
    <row r="333" spans="1:37" ht="16.5" customHeight="1">
      <c r="A333" s="42">
        <v>314</v>
      </c>
      <c r="B333" s="44" t="s">
        <v>1217</v>
      </c>
      <c r="C333" s="44" t="s">
        <v>850</v>
      </c>
      <c r="D333" s="44" t="s">
        <v>191</v>
      </c>
      <c r="E333" s="68" t="s">
        <v>1354</v>
      </c>
      <c r="F333" s="57" t="s">
        <v>1355</v>
      </c>
      <c r="G333" s="44" t="s">
        <v>1356</v>
      </c>
      <c r="H333" s="44" t="s">
        <v>1357</v>
      </c>
      <c r="I333" s="69" t="s">
        <v>1358</v>
      </c>
      <c r="J333" s="31">
        <v>14760.8</v>
      </c>
      <c r="K333" s="31">
        <v>1665.28</v>
      </c>
      <c r="L333" s="31">
        <v>283</v>
      </c>
      <c r="M333" s="58">
        <v>89822</v>
      </c>
      <c r="N333" s="58">
        <v>0</v>
      </c>
      <c r="O333" s="58">
        <v>70</v>
      </c>
      <c r="P333" s="58">
        <v>3385</v>
      </c>
      <c r="Q333" s="58">
        <v>0</v>
      </c>
      <c r="R333" s="58">
        <v>30</v>
      </c>
      <c r="S333" s="43">
        <f t="shared" si="14"/>
        <v>9</v>
      </c>
      <c r="T333" s="43">
        <f t="shared" si="14"/>
        <v>9</v>
      </c>
      <c r="U333" s="44">
        <v>2</v>
      </c>
      <c r="V333" s="31">
        <v>2</v>
      </c>
      <c r="W333" s="44">
        <v>3</v>
      </c>
      <c r="X333" s="31">
        <v>3</v>
      </c>
      <c r="Y333" s="31">
        <v>0</v>
      </c>
      <c r="Z333" s="31">
        <v>0</v>
      </c>
      <c r="AA333" s="31">
        <v>4</v>
      </c>
      <c r="AB333" s="31">
        <v>4</v>
      </c>
      <c r="AC333" s="31">
        <v>0</v>
      </c>
      <c r="AD333" s="31">
        <v>4</v>
      </c>
      <c r="AE333" s="31">
        <v>4</v>
      </c>
      <c r="AF333" s="50">
        <v>715420</v>
      </c>
      <c r="AG333" s="59">
        <v>460302</v>
      </c>
      <c r="AH333" s="59">
        <v>53538</v>
      </c>
      <c r="AI333" s="59">
        <v>201580</v>
      </c>
      <c r="AJ333" s="59">
        <v>114207</v>
      </c>
      <c r="AK333" s="59">
        <v>84542</v>
      </c>
    </row>
    <row r="334" spans="1:37" ht="16.5" customHeight="1">
      <c r="A334" s="42">
        <v>315</v>
      </c>
      <c r="B334" s="44" t="s">
        <v>1217</v>
      </c>
      <c r="C334" s="44" t="s">
        <v>850</v>
      </c>
      <c r="D334" s="44" t="s">
        <v>191</v>
      </c>
      <c r="E334" s="68" t="s">
        <v>1359</v>
      </c>
      <c r="F334" s="57" t="s">
        <v>1360</v>
      </c>
      <c r="G334" s="44" t="s">
        <v>1361</v>
      </c>
      <c r="H334" s="44" t="s">
        <v>1357</v>
      </c>
      <c r="I334" s="69" t="s">
        <v>1165</v>
      </c>
      <c r="J334" s="31">
        <v>1760.2</v>
      </c>
      <c r="K334" s="31">
        <v>2998.31</v>
      </c>
      <c r="L334" s="31">
        <v>371</v>
      </c>
      <c r="M334" s="58">
        <v>40815</v>
      </c>
      <c r="N334" s="58">
        <v>1325</v>
      </c>
      <c r="O334" s="58">
        <v>68</v>
      </c>
      <c r="P334" s="58">
        <v>3436</v>
      </c>
      <c r="Q334" s="58">
        <v>116</v>
      </c>
      <c r="R334" s="58">
        <v>0</v>
      </c>
      <c r="S334" s="43">
        <f t="shared" si="14"/>
        <v>14</v>
      </c>
      <c r="T334" s="43">
        <f t="shared" si="14"/>
        <v>13</v>
      </c>
      <c r="U334" s="44">
        <v>1</v>
      </c>
      <c r="V334" s="31">
        <v>1</v>
      </c>
      <c r="W334" s="44">
        <v>7</v>
      </c>
      <c r="X334" s="31">
        <v>7</v>
      </c>
      <c r="Y334" s="31">
        <v>1</v>
      </c>
      <c r="Z334" s="31">
        <v>0</v>
      </c>
      <c r="AA334" s="31">
        <v>5</v>
      </c>
      <c r="AB334" s="31">
        <v>5</v>
      </c>
      <c r="AC334" s="31">
        <v>0</v>
      </c>
      <c r="AD334" s="31">
        <v>7</v>
      </c>
      <c r="AE334" s="31">
        <v>3</v>
      </c>
      <c r="AF334" s="50">
        <v>1297827</v>
      </c>
      <c r="AG334" s="59">
        <v>758974</v>
      </c>
      <c r="AH334" s="59">
        <v>80508</v>
      </c>
      <c r="AI334" s="59">
        <v>458345</v>
      </c>
      <c r="AJ334" s="59">
        <v>136675</v>
      </c>
      <c r="AK334" s="59">
        <v>78577</v>
      </c>
    </row>
    <row r="335" spans="1:37" ht="16.5" customHeight="1">
      <c r="A335" s="42">
        <v>316</v>
      </c>
      <c r="B335" s="44" t="s">
        <v>1217</v>
      </c>
      <c r="C335" s="44" t="s">
        <v>850</v>
      </c>
      <c r="D335" s="44" t="s">
        <v>191</v>
      </c>
      <c r="E335" s="68" t="s">
        <v>1362</v>
      </c>
      <c r="F335" s="57" t="s">
        <v>1363</v>
      </c>
      <c r="G335" s="44" t="s">
        <v>1364</v>
      </c>
      <c r="H335" s="44" t="s">
        <v>1357</v>
      </c>
      <c r="I335" s="69" t="s">
        <v>1106</v>
      </c>
      <c r="J335" s="31">
        <v>839.9</v>
      </c>
      <c r="K335" s="31">
        <v>1455.9</v>
      </c>
      <c r="L335" s="31">
        <v>210</v>
      </c>
      <c r="M335" s="58">
        <v>62972</v>
      </c>
      <c r="N335" s="58">
        <v>4370</v>
      </c>
      <c r="O335" s="58">
        <v>60</v>
      </c>
      <c r="P335" s="58">
        <v>3213</v>
      </c>
      <c r="Q335" s="58">
        <v>95</v>
      </c>
      <c r="R335" s="58">
        <v>24</v>
      </c>
      <c r="S335" s="43">
        <f t="shared" si="14"/>
        <v>8</v>
      </c>
      <c r="T335" s="43">
        <f t="shared" si="14"/>
        <v>8</v>
      </c>
      <c r="U335" s="44">
        <v>2</v>
      </c>
      <c r="V335" s="31">
        <v>2</v>
      </c>
      <c r="W335" s="44">
        <v>3</v>
      </c>
      <c r="X335" s="31">
        <v>3</v>
      </c>
      <c r="Y335" s="31">
        <v>0</v>
      </c>
      <c r="Z335" s="31">
        <v>0</v>
      </c>
      <c r="AA335" s="31">
        <v>3</v>
      </c>
      <c r="AB335" s="31">
        <v>3</v>
      </c>
      <c r="AC335" s="31">
        <v>0</v>
      </c>
      <c r="AD335" s="31">
        <v>6</v>
      </c>
      <c r="AE335" s="31">
        <v>0</v>
      </c>
      <c r="AF335" s="50">
        <v>258611</v>
      </c>
      <c r="AG335" s="59">
        <v>49381</v>
      </c>
      <c r="AH335" s="59">
        <v>55500</v>
      </c>
      <c r="AI335" s="59">
        <v>153730</v>
      </c>
      <c r="AJ335" s="59">
        <v>69989</v>
      </c>
      <c r="AK335" s="59">
        <v>40865</v>
      </c>
    </row>
    <row r="336" spans="1:37" ht="16.5" customHeight="1">
      <c r="A336" s="42">
        <v>317</v>
      </c>
      <c r="B336" s="44" t="s">
        <v>1217</v>
      </c>
      <c r="C336" s="44" t="s">
        <v>850</v>
      </c>
      <c r="D336" s="44" t="s">
        <v>191</v>
      </c>
      <c r="E336" s="68" t="s">
        <v>1365</v>
      </c>
      <c r="F336" s="57" t="s">
        <v>1366</v>
      </c>
      <c r="G336" s="44" t="s">
        <v>1367</v>
      </c>
      <c r="H336" s="44" t="s">
        <v>1368</v>
      </c>
      <c r="I336" s="69" t="s">
        <v>1152</v>
      </c>
      <c r="J336" s="31">
        <v>1007</v>
      </c>
      <c r="K336" s="31">
        <v>1668.73</v>
      </c>
      <c r="L336" s="31">
        <v>212</v>
      </c>
      <c r="M336" s="58">
        <v>69693</v>
      </c>
      <c r="N336" s="58">
        <v>2644</v>
      </c>
      <c r="O336" s="58">
        <v>53</v>
      </c>
      <c r="P336" s="58">
        <v>2672</v>
      </c>
      <c r="Q336" s="58">
        <v>76</v>
      </c>
      <c r="R336" s="58">
        <v>0</v>
      </c>
      <c r="S336" s="43">
        <f t="shared" si="14"/>
        <v>7</v>
      </c>
      <c r="T336" s="43">
        <f t="shared" si="14"/>
        <v>7</v>
      </c>
      <c r="U336" s="44">
        <v>1</v>
      </c>
      <c r="V336" s="31">
        <v>1</v>
      </c>
      <c r="W336" s="44">
        <v>3</v>
      </c>
      <c r="X336" s="31">
        <v>3</v>
      </c>
      <c r="Y336" s="31">
        <v>0</v>
      </c>
      <c r="Z336" s="31">
        <v>0</v>
      </c>
      <c r="AA336" s="31">
        <v>3</v>
      </c>
      <c r="AB336" s="31">
        <v>3</v>
      </c>
      <c r="AC336" s="31">
        <v>0</v>
      </c>
      <c r="AD336" s="31">
        <v>4</v>
      </c>
      <c r="AE336" s="31">
        <v>1</v>
      </c>
      <c r="AF336" s="50">
        <v>633468</v>
      </c>
      <c r="AG336" s="59">
        <v>445360</v>
      </c>
      <c r="AH336" s="59">
        <v>46864</v>
      </c>
      <c r="AI336" s="59">
        <v>141244</v>
      </c>
      <c r="AJ336" s="59">
        <v>52146</v>
      </c>
      <c r="AK336" s="59">
        <v>51056</v>
      </c>
    </row>
    <row r="337" spans="1:37" ht="16.5" customHeight="1">
      <c r="A337" s="42">
        <v>318</v>
      </c>
      <c r="B337" s="44" t="s">
        <v>1217</v>
      </c>
      <c r="C337" s="44" t="s">
        <v>850</v>
      </c>
      <c r="D337" s="44" t="s">
        <v>191</v>
      </c>
      <c r="E337" s="68" t="s">
        <v>1369</v>
      </c>
      <c r="F337" s="57" t="s">
        <v>1370</v>
      </c>
      <c r="G337" s="44" t="s">
        <v>1371</v>
      </c>
      <c r="H337" s="44" t="s">
        <v>1372</v>
      </c>
      <c r="I337" s="69" t="s">
        <v>977</v>
      </c>
      <c r="J337" s="31">
        <v>764.7</v>
      </c>
      <c r="K337" s="31">
        <v>1347.68</v>
      </c>
      <c r="L337" s="31">
        <v>153</v>
      </c>
      <c r="M337" s="58">
        <v>72784</v>
      </c>
      <c r="N337" s="58">
        <v>4720</v>
      </c>
      <c r="O337" s="58">
        <v>55</v>
      </c>
      <c r="P337" s="58">
        <v>3546</v>
      </c>
      <c r="Q337" s="58">
        <v>97</v>
      </c>
      <c r="R337" s="58">
        <v>0</v>
      </c>
      <c r="S337" s="43">
        <f t="shared" si="14"/>
        <v>8</v>
      </c>
      <c r="T337" s="43">
        <f t="shared" si="14"/>
        <v>8</v>
      </c>
      <c r="U337" s="44">
        <v>1</v>
      </c>
      <c r="V337" s="31">
        <v>1</v>
      </c>
      <c r="W337" s="44">
        <v>3</v>
      </c>
      <c r="X337" s="31">
        <v>3</v>
      </c>
      <c r="Y337" s="31">
        <v>0</v>
      </c>
      <c r="Z337" s="31">
        <v>0</v>
      </c>
      <c r="AA337" s="31">
        <v>4</v>
      </c>
      <c r="AB337" s="31">
        <v>4</v>
      </c>
      <c r="AC337" s="31">
        <v>0</v>
      </c>
      <c r="AD337" s="31">
        <v>3</v>
      </c>
      <c r="AE337" s="31">
        <v>4</v>
      </c>
      <c r="AF337" s="50">
        <v>651601</v>
      </c>
      <c r="AG337" s="59">
        <v>411616</v>
      </c>
      <c r="AH337" s="59">
        <v>64608</v>
      </c>
      <c r="AI337" s="59">
        <v>175377</v>
      </c>
      <c r="AJ337" s="59">
        <v>90672</v>
      </c>
      <c r="AK337" s="59">
        <v>66446</v>
      </c>
    </row>
    <row r="338" spans="1:37" ht="16.5" customHeight="1">
      <c r="A338" s="42">
        <v>319</v>
      </c>
      <c r="B338" s="44" t="s">
        <v>1217</v>
      </c>
      <c r="C338" s="44" t="s">
        <v>850</v>
      </c>
      <c r="D338" s="44" t="s">
        <v>191</v>
      </c>
      <c r="E338" s="68" t="s">
        <v>1373</v>
      </c>
      <c r="F338" s="57" t="s">
        <v>1374</v>
      </c>
      <c r="G338" s="44" t="s">
        <v>1375</v>
      </c>
      <c r="H338" s="44" t="s">
        <v>1325</v>
      </c>
      <c r="I338" s="69" t="s">
        <v>915</v>
      </c>
      <c r="J338" s="31">
        <v>23509.200000000001</v>
      </c>
      <c r="K338" s="31">
        <v>2093.94</v>
      </c>
      <c r="L338" s="31">
        <v>246</v>
      </c>
      <c r="M338" s="58">
        <v>68087</v>
      </c>
      <c r="N338" s="58">
        <v>0</v>
      </c>
      <c r="O338" s="58">
        <v>49</v>
      </c>
      <c r="P338" s="58">
        <v>9047</v>
      </c>
      <c r="Q338" s="58">
        <v>0</v>
      </c>
      <c r="R338" s="58">
        <v>7</v>
      </c>
      <c r="S338" s="43">
        <f t="shared" si="14"/>
        <v>12.5</v>
      </c>
      <c r="T338" s="43">
        <f t="shared" si="14"/>
        <v>12.5</v>
      </c>
      <c r="U338" s="44">
        <v>1</v>
      </c>
      <c r="V338" s="31">
        <v>1</v>
      </c>
      <c r="W338" s="44">
        <v>3.5</v>
      </c>
      <c r="X338" s="31">
        <v>3.5</v>
      </c>
      <c r="Y338" s="31">
        <v>0</v>
      </c>
      <c r="Z338" s="31">
        <v>0</v>
      </c>
      <c r="AA338" s="31">
        <v>8</v>
      </c>
      <c r="AB338" s="31">
        <v>8</v>
      </c>
      <c r="AC338" s="31">
        <v>0</v>
      </c>
      <c r="AD338" s="31">
        <v>3</v>
      </c>
      <c r="AE338" s="31">
        <v>1</v>
      </c>
      <c r="AF338" s="50">
        <v>1292534</v>
      </c>
      <c r="AG338" s="59">
        <v>910872</v>
      </c>
      <c r="AH338" s="59">
        <v>137000</v>
      </c>
      <c r="AI338" s="59">
        <v>244662</v>
      </c>
      <c r="AJ338" s="59">
        <v>105137</v>
      </c>
      <c r="AK338" s="59">
        <v>107580</v>
      </c>
    </row>
    <row r="339" spans="1:37" ht="16.5" customHeight="1">
      <c r="A339" s="42">
        <v>320</v>
      </c>
      <c r="B339" s="44" t="s">
        <v>1217</v>
      </c>
      <c r="C339" s="44" t="s">
        <v>850</v>
      </c>
      <c r="D339" s="44" t="s">
        <v>191</v>
      </c>
      <c r="E339" s="68" t="s">
        <v>1376</v>
      </c>
      <c r="F339" s="57" t="s">
        <v>1377</v>
      </c>
      <c r="G339" s="44" t="s">
        <v>1378</v>
      </c>
      <c r="H339" s="44" t="s">
        <v>1379</v>
      </c>
      <c r="I339" s="69" t="s">
        <v>915</v>
      </c>
      <c r="J339" s="31">
        <v>693252</v>
      </c>
      <c r="K339" s="31">
        <v>4402.55</v>
      </c>
      <c r="L339" s="31">
        <v>336</v>
      </c>
      <c r="M339" s="58">
        <v>81837</v>
      </c>
      <c r="N339" s="58">
        <v>1786</v>
      </c>
      <c r="O339" s="58">
        <v>67</v>
      </c>
      <c r="P339" s="58">
        <v>10163</v>
      </c>
      <c r="Q339" s="58">
        <v>507</v>
      </c>
      <c r="R339" s="58">
        <v>2</v>
      </c>
      <c r="S339" s="43">
        <f t="shared" si="14"/>
        <v>13</v>
      </c>
      <c r="T339" s="43">
        <f t="shared" si="14"/>
        <v>13</v>
      </c>
      <c r="U339" s="44">
        <v>3</v>
      </c>
      <c r="V339" s="31">
        <v>3</v>
      </c>
      <c r="W339" s="44">
        <v>3</v>
      </c>
      <c r="X339" s="31">
        <v>3</v>
      </c>
      <c r="Y339" s="31">
        <v>0</v>
      </c>
      <c r="Z339" s="31">
        <v>0</v>
      </c>
      <c r="AA339" s="31">
        <v>7</v>
      </c>
      <c r="AB339" s="31">
        <v>7</v>
      </c>
      <c r="AC339" s="31">
        <v>0</v>
      </c>
      <c r="AD339" s="31">
        <v>5</v>
      </c>
      <c r="AE339" s="31">
        <v>2</v>
      </c>
      <c r="AF339" s="50">
        <v>1509151</v>
      </c>
      <c r="AG339" s="59">
        <v>1063575</v>
      </c>
      <c r="AH339" s="59">
        <v>159000</v>
      </c>
      <c r="AI339" s="59">
        <v>286576</v>
      </c>
      <c r="AJ339" s="59">
        <v>131162</v>
      </c>
      <c r="AK339" s="59">
        <v>150021</v>
      </c>
    </row>
    <row r="340" spans="1:37" ht="16.5" customHeight="1">
      <c r="A340" s="42">
        <v>321</v>
      </c>
      <c r="B340" s="44" t="s">
        <v>1217</v>
      </c>
      <c r="C340" s="44" t="s">
        <v>850</v>
      </c>
      <c r="D340" s="44" t="s">
        <v>191</v>
      </c>
      <c r="E340" s="68" t="s">
        <v>1380</v>
      </c>
      <c r="F340" s="57" t="s">
        <v>1381</v>
      </c>
      <c r="G340" s="44" t="s">
        <v>1382</v>
      </c>
      <c r="H340" s="44" t="s">
        <v>1325</v>
      </c>
      <c r="I340" s="69" t="s">
        <v>951</v>
      </c>
      <c r="J340" s="31">
        <v>2501</v>
      </c>
      <c r="K340" s="31">
        <v>3118.58</v>
      </c>
      <c r="L340" s="31">
        <v>266</v>
      </c>
      <c r="M340" s="58">
        <v>29372</v>
      </c>
      <c r="N340" s="58">
        <v>446</v>
      </c>
      <c r="O340" s="58">
        <v>44</v>
      </c>
      <c r="P340" s="58">
        <v>9759</v>
      </c>
      <c r="Q340" s="58">
        <v>99</v>
      </c>
      <c r="R340" s="58">
        <v>0</v>
      </c>
      <c r="S340" s="43">
        <f t="shared" si="14"/>
        <v>8</v>
      </c>
      <c r="T340" s="43">
        <f t="shared" si="14"/>
        <v>8</v>
      </c>
      <c r="U340" s="44">
        <v>2</v>
      </c>
      <c r="V340" s="31">
        <v>2</v>
      </c>
      <c r="W340" s="44">
        <v>4</v>
      </c>
      <c r="X340" s="31">
        <v>4</v>
      </c>
      <c r="Y340" s="31">
        <v>0</v>
      </c>
      <c r="Z340" s="31">
        <v>0</v>
      </c>
      <c r="AA340" s="31">
        <v>2</v>
      </c>
      <c r="AB340" s="31">
        <v>2</v>
      </c>
      <c r="AC340" s="31">
        <v>1</v>
      </c>
      <c r="AD340" s="31">
        <v>4</v>
      </c>
      <c r="AE340" s="31">
        <v>2</v>
      </c>
      <c r="AF340" s="50">
        <v>1180586</v>
      </c>
      <c r="AG340" s="59">
        <v>603907</v>
      </c>
      <c r="AH340" s="59">
        <v>137000</v>
      </c>
      <c r="AI340" s="59">
        <v>439679</v>
      </c>
      <c r="AJ340" s="59">
        <v>76411</v>
      </c>
      <c r="AK340" s="59">
        <v>73859</v>
      </c>
    </row>
    <row r="341" spans="1:37" ht="16.5" customHeight="1">
      <c r="A341" s="42">
        <v>322</v>
      </c>
      <c r="B341" s="44" t="s">
        <v>1217</v>
      </c>
      <c r="C341" s="44" t="s">
        <v>1249</v>
      </c>
      <c r="D341" s="44" t="s">
        <v>191</v>
      </c>
      <c r="E341" s="68" t="s">
        <v>1383</v>
      </c>
      <c r="F341" s="57" t="s">
        <v>1384</v>
      </c>
      <c r="G341" s="44" t="s">
        <v>1385</v>
      </c>
      <c r="H341" s="44" t="s">
        <v>1386</v>
      </c>
      <c r="I341" s="69" t="s">
        <v>951</v>
      </c>
      <c r="J341" s="31">
        <v>2876</v>
      </c>
      <c r="K341" s="31">
        <v>1059.76</v>
      </c>
      <c r="L341" s="31">
        <v>216</v>
      </c>
      <c r="M341" s="58">
        <v>26548</v>
      </c>
      <c r="N341" s="58">
        <v>746</v>
      </c>
      <c r="O341" s="58">
        <v>41</v>
      </c>
      <c r="P341" s="58">
        <v>4644</v>
      </c>
      <c r="Q341" s="58">
        <v>271</v>
      </c>
      <c r="R341" s="58">
        <v>0</v>
      </c>
      <c r="S341" s="43">
        <f t="shared" si="14"/>
        <v>2.5</v>
      </c>
      <c r="T341" s="43">
        <f t="shared" si="14"/>
        <v>3</v>
      </c>
      <c r="U341" s="44">
        <v>1</v>
      </c>
      <c r="V341" s="31">
        <v>1</v>
      </c>
      <c r="W341" s="44">
        <v>1.5</v>
      </c>
      <c r="X341" s="31">
        <v>2</v>
      </c>
      <c r="Y341" s="31">
        <v>0</v>
      </c>
      <c r="Z341" s="31">
        <v>0</v>
      </c>
      <c r="AA341" s="31">
        <v>0</v>
      </c>
      <c r="AB341" s="31">
        <v>0</v>
      </c>
      <c r="AC341" s="31">
        <v>0</v>
      </c>
      <c r="AD341" s="31">
        <v>1</v>
      </c>
      <c r="AE341" s="31">
        <v>1</v>
      </c>
      <c r="AF341" s="50">
        <v>340067</v>
      </c>
      <c r="AG341" s="59">
        <v>190130</v>
      </c>
      <c r="AH341" s="59">
        <v>63160</v>
      </c>
      <c r="AI341" s="59">
        <v>86777</v>
      </c>
      <c r="AJ341" s="59">
        <v>92663</v>
      </c>
      <c r="AK341" s="59">
        <v>66874</v>
      </c>
    </row>
    <row r="342" spans="1:37" ht="16.5" customHeight="1">
      <c r="A342" s="42">
        <v>323</v>
      </c>
      <c r="B342" s="44" t="s">
        <v>1217</v>
      </c>
      <c r="C342" s="44" t="s">
        <v>1249</v>
      </c>
      <c r="D342" s="44" t="s">
        <v>191</v>
      </c>
      <c r="E342" s="68" t="s">
        <v>1387</v>
      </c>
      <c r="F342" s="57" t="s">
        <v>1388</v>
      </c>
      <c r="G342" s="44" t="s">
        <v>1389</v>
      </c>
      <c r="H342" s="44"/>
      <c r="I342" s="69" t="s">
        <v>889</v>
      </c>
      <c r="J342" s="31">
        <v>19468</v>
      </c>
      <c r="K342" s="31">
        <v>1772.58</v>
      </c>
      <c r="L342" s="31">
        <v>312</v>
      </c>
      <c r="M342" s="58">
        <v>42683</v>
      </c>
      <c r="N342" s="58">
        <v>1685</v>
      </c>
      <c r="O342" s="58">
        <v>105</v>
      </c>
      <c r="P342" s="58">
        <v>6977</v>
      </c>
      <c r="Q342" s="58">
        <v>418</v>
      </c>
      <c r="R342" s="58">
        <v>33</v>
      </c>
      <c r="S342" s="43">
        <f t="shared" si="14"/>
        <v>2</v>
      </c>
      <c r="T342" s="43">
        <f t="shared" si="14"/>
        <v>2</v>
      </c>
      <c r="U342" s="44">
        <v>1</v>
      </c>
      <c r="V342" s="31">
        <v>1</v>
      </c>
      <c r="W342" s="44">
        <v>1</v>
      </c>
      <c r="X342" s="31">
        <v>1</v>
      </c>
      <c r="Y342" s="31">
        <v>0</v>
      </c>
      <c r="Z342" s="31">
        <v>0</v>
      </c>
      <c r="AA342" s="31">
        <v>0</v>
      </c>
      <c r="AB342" s="31">
        <v>0</v>
      </c>
      <c r="AC342" s="31">
        <v>0</v>
      </c>
      <c r="AD342" s="31">
        <v>4</v>
      </c>
      <c r="AE342" s="31">
        <v>0</v>
      </c>
      <c r="AF342" s="50">
        <v>683219</v>
      </c>
      <c r="AG342" s="59">
        <v>345607</v>
      </c>
      <c r="AH342" s="59">
        <v>112097</v>
      </c>
      <c r="AI342" s="59">
        <v>225515</v>
      </c>
      <c r="AJ342" s="59">
        <v>103440</v>
      </c>
      <c r="AK342" s="59">
        <v>73303</v>
      </c>
    </row>
    <row r="343" spans="1:37" ht="16.5" customHeight="1">
      <c r="A343" s="42">
        <v>324</v>
      </c>
      <c r="B343" s="44" t="s">
        <v>1217</v>
      </c>
      <c r="C343" s="44" t="s">
        <v>1249</v>
      </c>
      <c r="D343" s="44" t="s">
        <v>191</v>
      </c>
      <c r="E343" s="68" t="s">
        <v>1390</v>
      </c>
      <c r="F343" s="57" t="s">
        <v>1391</v>
      </c>
      <c r="G343" s="44" t="s">
        <v>1392</v>
      </c>
      <c r="H343" s="44" t="s">
        <v>1386</v>
      </c>
      <c r="I343" s="69" t="s">
        <v>1131</v>
      </c>
      <c r="J343" s="31">
        <v>908.29</v>
      </c>
      <c r="K343" s="31">
        <v>1702.61</v>
      </c>
      <c r="L343" s="31">
        <v>184</v>
      </c>
      <c r="M343" s="58">
        <v>74661</v>
      </c>
      <c r="N343" s="58">
        <v>3948</v>
      </c>
      <c r="O343" s="58">
        <v>29</v>
      </c>
      <c r="P343" s="58">
        <v>4664</v>
      </c>
      <c r="Q343" s="58">
        <v>422</v>
      </c>
      <c r="R343" s="58">
        <v>53</v>
      </c>
      <c r="S343" s="43">
        <f t="shared" si="14"/>
        <v>3</v>
      </c>
      <c r="T343" s="43">
        <f t="shared" si="14"/>
        <v>5</v>
      </c>
      <c r="U343" s="44">
        <v>2</v>
      </c>
      <c r="V343" s="31">
        <v>2</v>
      </c>
      <c r="W343" s="44">
        <v>1</v>
      </c>
      <c r="X343" s="31">
        <v>2</v>
      </c>
      <c r="Y343" s="31">
        <v>0</v>
      </c>
      <c r="Z343" s="31">
        <v>1</v>
      </c>
      <c r="AA343" s="31">
        <v>0</v>
      </c>
      <c r="AB343" s="31">
        <v>0</v>
      </c>
      <c r="AC343" s="31">
        <v>0</v>
      </c>
      <c r="AD343" s="31">
        <v>3</v>
      </c>
      <c r="AE343" s="31">
        <v>0</v>
      </c>
      <c r="AF343" s="50">
        <v>671687</v>
      </c>
      <c r="AG343" s="59">
        <v>258075</v>
      </c>
      <c r="AH343" s="59">
        <v>151320</v>
      </c>
      <c r="AI343" s="59">
        <v>262292</v>
      </c>
      <c r="AJ343" s="59">
        <v>93191</v>
      </c>
      <c r="AK343" s="59">
        <v>89126</v>
      </c>
    </row>
    <row r="344" spans="1:37" ht="16.5" customHeight="1">
      <c r="A344" s="42">
        <v>325</v>
      </c>
      <c r="B344" s="44" t="s">
        <v>1217</v>
      </c>
      <c r="C344" s="44" t="s">
        <v>1249</v>
      </c>
      <c r="D344" s="44" t="s">
        <v>191</v>
      </c>
      <c r="E344" s="68" t="s">
        <v>1393</v>
      </c>
      <c r="F344" s="57" t="s">
        <v>1394</v>
      </c>
      <c r="G344" s="44" t="s">
        <v>1395</v>
      </c>
      <c r="H344" s="44" t="s">
        <v>1386</v>
      </c>
      <c r="I344" s="69" t="s">
        <v>1023</v>
      </c>
      <c r="J344" s="31">
        <v>1335</v>
      </c>
      <c r="K344" s="31">
        <v>1775</v>
      </c>
      <c r="L344" s="31">
        <v>500</v>
      </c>
      <c r="M344" s="58">
        <v>63025</v>
      </c>
      <c r="N344" s="58">
        <v>2780</v>
      </c>
      <c r="O344" s="58">
        <v>31</v>
      </c>
      <c r="P344" s="58">
        <v>3220</v>
      </c>
      <c r="Q344" s="58">
        <v>0</v>
      </c>
      <c r="R344" s="58">
        <v>31</v>
      </c>
      <c r="S344" s="43">
        <f t="shared" si="14"/>
        <v>4</v>
      </c>
      <c r="T344" s="43">
        <f t="shared" si="14"/>
        <v>4</v>
      </c>
      <c r="U344" s="44">
        <v>2</v>
      </c>
      <c r="V344" s="31">
        <v>2</v>
      </c>
      <c r="W344" s="44">
        <v>2</v>
      </c>
      <c r="X344" s="31">
        <v>2</v>
      </c>
      <c r="Y344" s="31">
        <v>0</v>
      </c>
      <c r="Z344" s="31">
        <v>0</v>
      </c>
      <c r="AA344" s="31">
        <v>0</v>
      </c>
      <c r="AB344" s="31">
        <v>0</v>
      </c>
      <c r="AC344" s="31">
        <v>0</v>
      </c>
      <c r="AD344" s="31">
        <v>3</v>
      </c>
      <c r="AE344" s="31">
        <v>0</v>
      </c>
      <c r="AF344" s="50">
        <v>328562</v>
      </c>
      <c r="AG344" s="59">
        <v>168675</v>
      </c>
      <c r="AH344" s="59">
        <v>10857</v>
      </c>
      <c r="AI344" s="59">
        <v>149030</v>
      </c>
      <c r="AJ344" s="59">
        <v>68474</v>
      </c>
      <c r="AK344" s="59">
        <v>57381</v>
      </c>
    </row>
    <row r="345" spans="1:37" ht="16.5" customHeight="1">
      <c r="A345" s="42">
        <v>326</v>
      </c>
      <c r="B345" s="44" t="s">
        <v>1217</v>
      </c>
      <c r="C345" s="44" t="s">
        <v>1249</v>
      </c>
      <c r="D345" s="44" t="s">
        <v>191</v>
      </c>
      <c r="E345" s="68" t="s">
        <v>1396</v>
      </c>
      <c r="F345" s="57" t="s">
        <v>1397</v>
      </c>
      <c r="G345" s="44" t="s">
        <v>1398</v>
      </c>
      <c r="H345" s="44" t="s">
        <v>1386</v>
      </c>
      <c r="I345" s="69" t="s">
        <v>1152</v>
      </c>
      <c r="J345" s="31">
        <v>1298.2</v>
      </c>
      <c r="K345" s="31">
        <v>2598.8200000000002</v>
      </c>
      <c r="L345" s="31">
        <v>400</v>
      </c>
      <c r="M345" s="58">
        <v>99162</v>
      </c>
      <c r="N345" s="58">
        <v>3274</v>
      </c>
      <c r="O345" s="58">
        <v>100</v>
      </c>
      <c r="P345" s="58">
        <v>7030</v>
      </c>
      <c r="Q345" s="58">
        <v>225</v>
      </c>
      <c r="R345" s="58">
        <v>5</v>
      </c>
      <c r="S345" s="43">
        <f t="shared" si="14"/>
        <v>10</v>
      </c>
      <c r="T345" s="43">
        <f t="shared" si="14"/>
        <v>11</v>
      </c>
      <c r="U345" s="44">
        <v>5</v>
      </c>
      <c r="V345" s="31">
        <v>6</v>
      </c>
      <c r="W345" s="44">
        <v>4</v>
      </c>
      <c r="X345" s="31">
        <v>4</v>
      </c>
      <c r="Y345" s="31">
        <v>1</v>
      </c>
      <c r="Z345" s="31">
        <v>1</v>
      </c>
      <c r="AA345" s="31">
        <v>0</v>
      </c>
      <c r="AB345" s="31">
        <v>0</v>
      </c>
      <c r="AC345" s="31">
        <v>2</v>
      </c>
      <c r="AD345" s="31">
        <v>24</v>
      </c>
      <c r="AE345" s="31">
        <v>18</v>
      </c>
      <c r="AF345" s="50">
        <v>2048869</v>
      </c>
      <c r="AG345" s="59">
        <v>937939</v>
      </c>
      <c r="AH345" s="59">
        <v>111908</v>
      </c>
      <c r="AI345" s="59">
        <v>999022</v>
      </c>
      <c r="AJ345" s="59">
        <v>150384</v>
      </c>
      <c r="AK345" s="59">
        <v>93265</v>
      </c>
    </row>
    <row r="346" spans="1:37" ht="16.5" customHeight="1">
      <c r="A346" s="42">
        <v>327</v>
      </c>
      <c r="B346" s="44" t="s">
        <v>1217</v>
      </c>
      <c r="C346" s="44" t="s">
        <v>1249</v>
      </c>
      <c r="D346" s="44" t="s">
        <v>191</v>
      </c>
      <c r="E346" s="68" t="s">
        <v>1399</v>
      </c>
      <c r="F346" s="57" t="s">
        <v>1400</v>
      </c>
      <c r="G346" s="44" t="s">
        <v>1401</v>
      </c>
      <c r="H346" s="44" t="s">
        <v>1325</v>
      </c>
      <c r="I346" s="69" t="s">
        <v>915</v>
      </c>
      <c r="J346" s="31">
        <v>516.35</v>
      </c>
      <c r="K346" s="31">
        <v>516.35</v>
      </c>
      <c r="L346" s="31">
        <v>76</v>
      </c>
      <c r="M346" s="58">
        <v>19091</v>
      </c>
      <c r="N346" s="58">
        <v>39</v>
      </c>
      <c r="O346" s="58">
        <v>11</v>
      </c>
      <c r="P346" s="58">
        <v>1743</v>
      </c>
      <c r="Q346" s="58">
        <v>0</v>
      </c>
      <c r="R346" s="58">
        <v>0</v>
      </c>
      <c r="S346" s="43">
        <f t="shared" si="14"/>
        <v>1</v>
      </c>
      <c r="T346" s="43">
        <f t="shared" si="14"/>
        <v>1</v>
      </c>
      <c r="U346" s="44">
        <v>0</v>
      </c>
      <c r="V346" s="31">
        <v>0</v>
      </c>
      <c r="W346" s="44">
        <v>1</v>
      </c>
      <c r="X346" s="31">
        <v>1</v>
      </c>
      <c r="Y346" s="31">
        <v>0</v>
      </c>
      <c r="Z346" s="31">
        <v>0</v>
      </c>
      <c r="AA346" s="31">
        <v>0</v>
      </c>
      <c r="AB346" s="31">
        <v>0</v>
      </c>
      <c r="AC346" s="31">
        <v>0</v>
      </c>
      <c r="AD346" s="31">
        <v>2</v>
      </c>
      <c r="AE346" s="31">
        <v>0</v>
      </c>
      <c r="AF346" s="50">
        <v>236527</v>
      </c>
      <c r="AG346" s="59">
        <v>69429</v>
      </c>
      <c r="AH346" s="59">
        <v>52493</v>
      </c>
      <c r="AI346" s="59">
        <v>114605</v>
      </c>
      <c r="AJ346" s="59">
        <v>7185</v>
      </c>
      <c r="AK346" s="59">
        <v>4526</v>
      </c>
    </row>
    <row r="347" spans="1:37" ht="16.5" customHeight="1">
      <c r="A347" s="42">
        <v>328</v>
      </c>
      <c r="B347" s="44" t="s">
        <v>1217</v>
      </c>
      <c r="C347" s="44" t="s">
        <v>1249</v>
      </c>
      <c r="D347" s="44" t="s">
        <v>191</v>
      </c>
      <c r="E347" s="68" t="s">
        <v>1402</v>
      </c>
      <c r="F347" s="57" t="s">
        <v>1403</v>
      </c>
      <c r="G347" s="44" t="s">
        <v>1404</v>
      </c>
      <c r="H347" s="44" t="s">
        <v>1386</v>
      </c>
      <c r="I347" s="69" t="s">
        <v>905</v>
      </c>
      <c r="J347" s="31">
        <v>7039</v>
      </c>
      <c r="K347" s="31">
        <v>1019</v>
      </c>
      <c r="L347" s="31">
        <v>80</v>
      </c>
      <c r="M347" s="58">
        <v>22982</v>
      </c>
      <c r="N347" s="58">
        <v>1614</v>
      </c>
      <c r="O347" s="58">
        <v>60</v>
      </c>
      <c r="P347" s="58">
        <v>22982</v>
      </c>
      <c r="Q347" s="58">
        <v>1614</v>
      </c>
      <c r="R347" s="58">
        <v>60</v>
      </c>
      <c r="S347" s="43">
        <f t="shared" si="14"/>
        <v>2</v>
      </c>
      <c r="T347" s="43">
        <f t="shared" si="14"/>
        <v>2</v>
      </c>
      <c r="U347" s="44">
        <v>1</v>
      </c>
      <c r="V347" s="31">
        <v>1</v>
      </c>
      <c r="W347" s="44">
        <v>1</v>
      </c>
      <c r="X347" s="31">
        <v>1</v>
      </c>
      <c r="Y347" s="31">
        <v>0</v>
      </c>
      <c r="Z347" s="31">
        <v>0</v>
      </c>
      <c r="AA347" s="31">
        <v>0</v>
      </c>
      <c r="AB347" s="31">
        <v>0</v>
      </c>
      <c r="AC347" s="31">
        <v>0</v>
      </c>
      <c r="AD347" s="31">
        <v>2</v>
      </c>
      <c r="AE347" s="31">
        <v>0</v>
      </c>
      <c r="AF347" s="50">
        <v>311048</v>
      </c>
      <c r="AG347" s="59">
        <v>185597</v>
      </c>
      <c r="AH347" s="59">
        <v>84881</v>
      </c>
      <c r="AI347" s="59">
        <v>40570</v>
      </c>
      <c r="AJ347" s="59">
        <v>36880</v>
      </c>
      <c r="AK347" s="59">
        <v>26505</v>
      </c>
    </row>
    <row r="348" spans="1:37" ht="16.5" customHeight="1">
      <c r="A348" s="42">
        <v>329</v>
      </c>
      <c r="B348" s="44" t="s">
        <v>1217</v>
      </c>
      <c r="C348" s="44" t="s">
        <v>1249</v>
      </c>
      <c r="D348" s="44" t="s">
        <v>191</v>
      </c>
      <c r="E348" s="68" t="s">
        <v>1405</v>
      </c>
      <c r="F348" s="57" t="s">
        <v>1406</v>
      </c>
      <c r="G348" s="44" t="s">
        <v>1407</v>
      </c>
      <c r="H348" s="44" t="s">
        <v>1386</v>
      </c>
      <c r="I348" s="69" t="s">
        <v>924</v>
      </c>
      <c r="J348" s="31">
        <v>2929.3</v>
      </c>
      <c r="K348" s="31">
        <v>1490.82</v>
      </c>
      <c r="L348" s="31">
        <v>200</v>
      </c>
      <c r="M348" s="58">
        <v>58237</v>
      </c>
      <c r="N348" s="58">
        <v>2218</v>
      </c>
      <c r="O348" s="58">
        <v>98</v>
      </c>
      <c r="P348" s="58">
        <v>7591</v>
      </c>
      <c r="Q348" s="58">
        <v>319</v>
      </c>
      <c r="R348" s="58">
        <v>5</v>
      </c>
      <c r="S348" s="43">
        <f t="shared" si="14"/>
        <v>4.5</v>
      </c>
      <c r="T348" s="43">
        <f t="shared" si="14"/>
        <v>4.5</v>
      </c>
      <c r="U348" s="44">
        <v>1</v>
      </c>
      <c r="V348" s="31">
        <v>1</v>
      </c>
      <c r="W348" s="44">
        <v>2.5</v>
      </c>
      <c r="X348" s="31">
        <v>2.5</v>
      </c>
      <c r="Y348" s="31">
        <v>1</v>
      </c>
      <c r="Z348" s="31">
        <v>1</v>
      </c>
      <c r="AA348" s="31">
        <v>0</v>
      </c>
      <c r="AB348" s="31">
        <v>0</v>
      </c>
      <c r="AC348" s="31">
        <v>0</v>
      </c>
      <c r="AD348" s="31">
        <v>4</v>
      </c>
      <c r="AE348" s="31">
        <v>2</v>
      </c>
      <c r="AF348" s="50">
        <v>838038</v>
      </c>
      <c r="AG348" s="59">
        <v>357543</v>
      </c>
      <c r="AH348" s="59">
        <v>95680</v>
      </c>
      <c r="AI348" s="59">
        <v>384815</v>
      </c>
      <c r="AJ348" s="59">
        <v>250950</v>
      </c>
      <c r="AK348" s="59">
        <v>193305</v>
      </c>
    </row>
    <row r="349" spans="1:37" ht="16.5" customHeight="1">
      <c r="A349" s="42">
        <v>330</v>
      </c>
      <c r="B349" s="44" t="s">
        <v>1217</v>
      </c>
      <c r="C349" s="44" t="s">
        <v>1408</v>
      </c>
      <c r="D349" s="44" t="s">
        <v>191</v>
      </c>
      <c r="E349" s="68" t="s">
        <v>1409</v>
      </c>
      <c r="F349" s="57" t="s">
        <v>1410</v>
      </c>
      <c r="G349" s="44" t="s">
        <v>1411</v>
      </c>
      <c r="H349" s="44"/>
      <c r="I349" s="69" t="s">
        <v>1412</v>
      </c>
      <c r="J349" s="31">
        <v>923.4</v>
      </c>
      <c r="K349" s="31">
        <v>352.16</v>
      </c>
      <c r="L349" s="31">
        <v>90</v>
      </c>
      <c r="M349" s="58">
        <v>24795</v>
      </c>
      <c r="N349" s="58">
        <v>0</v>
      </c>
      <c r="O349" s="58">
        <v>0</v>
      </c>
      <c r="P349" s="58">
        <v>0</v>
      </c>
      <c r="Q349" s="58">
        <v>0</v>
      </c>
      <c r="R349" s="58">
        <v>0</v>
      </c>
      <c r="S349" s="43">
        <f t="shared" si="14"/>
        <v>1</v>
      </c>
      <c r="T349" s="43">
        <f t="shared" si="14"/>
        <v>1</v>
      </c>
      <c r="U349" s="44">
        <v>0</v>
      </c>
      <c r="V349" s="31">
        <v>0</v>
      </c>
      <c r="W349" s="44">
        <v>0</v>
      </c>
      <c r="X349" s="31">
        <v>0</v>
      </c>
      <c r="Y349" s="31">
        <v>0</v>
      </c>
      <c r="Z349" s="31">
        <v>0</v>
      </c>
      <c r="AA349" s="31">
        <v>1</v>
      </c>
      <c r="AB349" s="31">
        <v>1</v>
      </c>
      <c r="AC349" s="31">
        <v>0</v>
      </c>
      <c r="AD349" s="31">
        <v>0</v>
      </c>
      <c r="AE349" s="31">
        <v>0</v>
      </c>
      <c r="AF349" s="50">
        <v>65000</v>
      </c>
      <c r="AG349" s="59">
        <v>30000</v>
      </c>
      <c r="AH349" s="59">
        <v>5000</v>
      </c>
      <c r="AI349" s="59">
        <v>30000</v>
      </c>
      <c r="AJ349" s="59">
        <v>421</v>
      </c>
      <c r="AK349" s="59">
        <v>421</v>
      </c>
    </row>
    <row r="350" spans="1:37" ht="16.5" customHeight="1">
      <c r="A350" s="42">
        <v>331</v>
      </c>
      <c r="B350" s="44" t="s">
        <v>1217</v>
      </c>
      <c r="C350" s="44" t="s">
        <v>185</v>
      </c>
      <c r="D350" s="44" t="s">
        <v>191</v>
      </c>
      <c r="E350" s="68" t="s">
        <v>1413</v>
      </c>
      <c r="F350" s="57" t="s">
        <v>1414</v>
      </c>
      <c r="G350" s="44" t="s">
        <v>1415</v>
      </c>
      <c r="H350" s="44" t="s">
        <v>1416</v>
      </c>
      <c r="I350" s="69" t="s">
        <v>1211</v>
      </c>
      <c r="J350" s="31">
        <v>215.3</v>
      </c>
      <c r="K350" s="31">
        <v>452.66</v>
      </c>
      <c r="L350" s="31">
        <v>70</v>
      </c>
      <c r="M350" s="58">
        <v>38226</v>
      </c>
      <c r="N350" s="58">
        <v>1538</v>
      </c>
      <c r="O350" s="58">
        <v>32</v>
      </c>
      <c r="P350" s="58">
        <v>1667</v>
      </c>
      <c r="Q350" s="58">
        <v>116</v>
      </c>
      <c r="R350" s="58">
        <v>4</v>
      </c>
      <c r="S350" s="43">
        <f t="shared" si="14"/>
        <v>4</v>
      </c>
      <c r="T350" s="43">
        <f t="shared" si="14"/>
        <v>4</v>
      </c>
      <c r="U350" s="44">
        <v>0</v>
      </c>
      <c r="V350" s="31">
        <v>0</v>
      </c>
      <c r="W350" s="44">
        <v>4</v>
      </c>
      <c r="X350" s="31">
        <v>4</v>
      </c>
      <c r="Y350" s="31">
        <v>0</v>
      </c>
      <c r="Z350" s="31">
        <v>0</v>
      </c>
      <c r="AA350" s="31">
        <v>0</v>
      </c>
      <c r="AB350" s="31">
        <v>0</v>
      </c>
      <c r="AC350" s="31">
        <v>2</v>
      </c>
      <c r="AD350" s="31">
        <v>2</v>
      </c>
      <c r="AE350" s="31">
        <v>1</v>
      </c>
      <c r="AF350" s="50">
        <v>360000</v>
      </c>
      <c r="AG350" s="59">
        <v>172730</v>
      </c>
      <c r="AH350" s="59">
        <v>36000</v>
      </c>
      <c r="AI350" s="59">
        <v>151270</v>
      </c>
      <c r="AJ350" s="59">
        <v>9444</v>
      </c>
      <c r="AK350" s="59">
        <v>8222</v>
      </c>
    </row>
    <row r="351" spans="1:37" ht="16.5" customHeight="1">
      <c r="A351" s="42">
        <v>332</v>
      </c>
      <c r="B351" s="44" t="s">
        <v>1217</v>
      </c>
      <c r="C351" s="44" t="s">
        <v>185</v>
      </c>
      <c r="D351" s="44" t="s">
        <v>191</v>
      </c>
      <c r="E351" s="68" t="s">
        <v>1417</v>
      </c>
      <c r="F351" s="57" t="s">
        <v>1418</v>
      </c>
      <c r="G351" s="44" t="s">
        <v>1419</v>
      </c>
      <c r="H351" s="44" t="s">
        <v>1325</v>
      </c>
      <c r="I351" s="69" t="s">
        <v>915</v>
      </c>
      <c r="J351" s="31">
        <v>351889.5</v>
      </c>
      <c r="K351" s="31">
        <v>2619.38</v>
      </c>
      <c r="L351" s="31">
        <v>328</v>
      </c>
      <c r="M351" s="58">
        <v>61925</v>
      </c>
      <c r="N351" s="58">
        <v>1215</v>
      </c>
      <c r="O351" s="58">
        <v>68</v>
      </c>
      <c r="P351" s="58">
        <v>10106</v>
      </c>
      <c r="Q351" s="58">
        <v>158</v>
      </c>
      <c r="R351" s="58">
        <v>4</v>
      </c>
      <c r="S351" s="43">
        <f t="shared" si="14"/>
        <v>15</v>
      </c>
      <c r="T351" s="43">
        <f t="shared" si="14"/>
        <v>15</v>
      </c>
      <c r="U351" s="44">
        <v>2</v>
      </c>
      <c r="V351" s="31">
        <v>2</v>
      </c>
      <c r="W351" s="44">
        <v>4</v>
      </c>
      <c r="X351" s="31">
        <v>4</v>
      </c>
      <c r="Y351" s="31">
        <v>0</v>
      </c>
      <c r="Z351" s="31">
        <v>0</v>
      </c>
      <c r="AA351" s="31">
        <v>9</v>
      </c>
      <c r="AB351" s="31">
        <v>9</v>
      </c>
      <c r="AC351" s="31">
        <v>0</v>
      </c>
      <c r="AD351" s="31">
        <v>5</v>
      </c>
      <c r="AE351" s="31">
        <v>0</v>
      </c>
      <c r="AF351" s="50">
        <v>1227931</v>
      </c>
      <c r="AG351" s="59">
        <v>889990</v>
      </c>
      <c r="AH351" s="59">
        <v>139000</v>
      </c>
      <c r="AI351" s="59">
        <v>198941</v>
      </c>
      <c r="AJ351" s="59">
        <v>91646</v>
      </c>
      <c r="AK351" s="59">
        <v>116858</v>
      </c>
    </row>
    <row r="352" spans="1:37" ht="16.5" customHeight="1">
      <c r="A352" s="42">
        <v>333</v>
      </c>
      <c r="B352" s="44" t="s">
        <v>1217</v>
      </c>
      <c r="C352" s="70" t="s">
        <v>185</v>
      </c>
      <c r="D352" s="44" t="s">
        <v>191</v>
      </c>
      <c r="E352" s="68" t="s">
        <v>1420</v>
      </c>
      <c r="F352" s="57" t="s">
        <v>1421</v>
      </c>
      <c r="G352" s="44" t="s">
        <v>1422</v>
      </c>
      <c r="H352" s="44" t="s">
        <v>1423</v>
      </c>
      <c r="I352" s="69" t="s">
        <v>1131</v>
      </c>
      <c r="J352" s="31">
        <v>4016.02</v>
      </c>
      <c r="K352" s="31">
        <v>1464.08</v>
      </c>
      <c r="L352" s="31">
        <v>330</v>
      </c>
      <c r="M352" s="58">
        <v>72378</v>
      </c>
      <c r="N352" s="58">
        <v>4017</v>
      </c>
      <c r="O352" s="58">
        <v>169</v>
      </c>
      <c r="P352" s="58">
        <v>4759</v>
      </c>
      <c r="Q352" s="58">
        <v>242</v>
      </c>
      <c r="R352" s="58">
        <v>56</v>
      </c>
      <c r="S352" s="43">
        <f t="shared" si="14"/>
        <v>11</v>
      </c>
      <c r="T352" s="43">
        <f t="shared" si="14"/>
        <v>10</v>
      </c>
      <c r="U352" s="44">
        <v>1</v>
      </c>
      <c r="V352" s="31">
        <v>1</v>
      </c>
      <c r="W352" s="44">
        <v>9</v>
      </c>
      <c r="X352" s="31">
        <v>8</v>
      </c>
      <c r="Y352" s="31">
        <v>0</v>
      </c>
      <c r="Z352" s="31">
        <v>0</v>
      </c>
      <c r="AA352" s="31">
        <v>1</v>
      </c>
      <c r="AB352" s="31">
        <v>1</v>
      </c>
      <c r="AC352" s="31">
        <v>3</v>
      </c>
      <c r="AD352" s="31">
        <v>8</v>
      </c>
      <c r="AE352" s="31">
        <v>1</v>
      </c>
      <c r="AF352" s="50">
        <v>1175839</v>
      </c>
      <c r="AG352" s="59">
        <v>758447</v>
      </c>
      <c r="AH352" s="59">
        <v>63640</v>
      </c>
      <c r="AI352" s="59">
        <v>353752</v>
      </c>
      <c r="AJ352" s="59">
        <v>53375</v>
      </c>
      <c r="AK352" s="59">
        <v>28029</v>
      </c>
    </row>
    <row r="353" spans="1:37" ht="16.5" customHeight="1">
      <c r="A353" s="42">
        <v>334</v>
      </c>
      <c r="B353" s="44" t="s">
        <v>1217</v>
      </c>
      <c r="C353" s="70" t="s">
        <v>185</v>
      </c>
      <c r="D353" s="44" t="s">
        <v>191</v>
      </c>
      <c r="E353" s="68" t="s">
        <v>1424</v>
      </c>
      <c r="F353" s="57" t="s">
        <v>1425</v>
      </c>
      <c r="G353" s="44" t="s">
        <v>1426</v>
      </c>
      <c r="H353" s="44" t="s">
        <v>1427</v>
      </c>
      <c r="I353" s="69" t="s">
        <v>996</v>
      </c>
      <c r="J353" s="31">
        <v>605.32000000000005</v>
      </c>
      <c r="K353" s="31">
        <v>2150.3000000000002</v>
      </c>
      <c r="L353" s="31">
        <v>291</v>
      </c>
      <c r="M353" s="58">
        <v>102571</v>
      </c>
      <c r="N353" s="58">
        <v>5398</v>
      </c>
      <c r="O353" s="58">
        <v>127</v>
      </c>
      <c r="P353" s="58">
        <v>4011</v>
      </c>
      <c r="Q353" s="58">
        <v>250</v>
      </c>
      <c r="R353" s="58">
        <v>4</v>
      </c>
      <c r="S353" s="43">
        <f t="shared" si="14"/>
        <v>10</v>
      </c>
      <c r="T353" s="43">
        <f t="shared" si="14"/>
        <v>12</v>
      </c>
      <c r="U353" s="44">
        <v>2</v>
      </c>
      <c r="V353" s="31">
        <v>2</v>
      </c>
      <c r="W353" s="44">
        <v>7</v>
      </c>
      <c r="X353" s="31">
        <v>9</v>
      </c>
      <c r="Y353" s="31">
        <v>0</v>
      </c>
      <c r="Z353" s="31">
        <v>0</v>
      </c>
      <c r="AA353" s="31">
        <v>1</v>
      </c>
      <c r="AB353" s="31">
        <v>1</v>
      </c>
      <c r="AC353" s="31">
        <v>2</v>
      </c>
      <c r="AD353" s="31">
        <v>8</v>
      </c>
      <c r="AE353" s="31">
        <v>2</v>
      </c>
      <c r="AF353" s="50">
        <v>1350928</v>
      </c>
      <c r="AG353" s="59">
        <v>935033</v>
      </c>
      <c r="AH353" s="59">
        <v>63640</v>
      </c>
      <c r="AI353" s="59">
        <v>352255</v>
      </c>
      <c r="AJ353" s="59">
        <v>124799</v>
      </c>
      <c r="AK353" s="59">
        <v>58134</v>
      </c>
    </row>
    <row r="354" spans="1:37" ht="16.5" customHeight="1">
      <c r="A354" s="2482" t="s">
        <v>809</v>
      </c>
      <c r="B354" s="2483"/>
      <c r="C354" s="2484"/>
      <c r="D354" s="51"/>
      <c r="E354" s="52">
        <v>46</v>
      </c>
      <c r="F354" s="53"/>
      <c r="G354" s="71"/>
      <c r="H354" s="71"/>
      <c r="I354" s="51"/>
      <c r="J354" s="54"/>
      <c r="K354" s="54"/>
      <c r="L354" s="54"/>
      <c r="M354" s="54"/>
      <c r="N354" s="54"/>
      <c r="O354" s="54"/>
      <c r="P354" s="54"/>
      <c r="Q354" s="54"/>
      <c r="R354" s="54"/>
      <c r="S354" s="54"/>
      <c r="T354" s="54"/>
      <c r="U354" s="54"/>
      <c r="V354" s="54"/>
      <c r="W354" s="54"/>
      <c r="X354" s="54"/>
      <c r="Y354" s="54"/>
      <c r="Z354" s="54"/>
      <c r="AA354" s="54"/>
      <c r="AB354" s="54"/>
      <c r="AC354" s="54"/>
      <c r="AD354" s="54"/>
      <c r="AE354" s="54"/>
      <c r="AF354" s="55"/>
      <c r="AG354" s="54"/>
      <c r="AH354" s="54"/>
      <c r="AI354" s="54"/>
      <c r="AJ354" s="54"/>
      <c r="AK354" s="54"/>
    </row>
    <row r="355" spans="1:37" ht="16.5" customHeight="1">
      <c r="A355" s="2485" t="s">
        <v>1428</v>
      </c>
      <c r="B355" s="2486"/>
      <c r="C355" s="2487"/>
      <c r="D355" s="63"/>
      <c r="E355" s="64">
        <v>55</v>
      </c>
      <c r="F355" s="65"/>
      <c r="G355" s="72"/>
      <c r="H355" s="72"/>
      <c r="I355" s="63"/>
      <c r="J355" s="66"/>
      <c r="K355" s="66"/>
      <c r="L355" s="66"/>
      <c r="M355" s="66"/>
      <c r="N355" s="66"/>
      <c r="O355" s="66"/>
      <c r="P355" s="66"/>
      <c r="Q355" s="66"/>
      <c r="R355" s="66"/>
      <c r="S355" s="66"/>
      <c r="T355" s="66"/>
      <c r="U355" s="66"/>
      <c r="V355" s="66"/>
      <c r="W355" s="66"/>
      <c r="X355" s="66"/>
      <c r="Y355" s="66"/>
      <c r="Z355" s="66"/>
      <c r="AA355" s="66"/>
      <c r="AB355" s="66"/>
      <c r="AC355" s="66"/>
      <c r="AD355" s="66"/>
      <c r="AE355" s="66"/>
      <c r="AF355" s="67"/>
      <c r="AG355" s="66"/>
      <c r="AH355" s="66"/>
      <c r="AI355" s="66"/>
      <c r="AJ355" s="66"/>
      <c r="AK355" s="66"/>
    </row>
    <row r="356" spans="1:37" ht="16.5" customHeight="1">
      <c r="A356" s="42">
        <v>335</v>
      </c>
      <c r="B356" s="44" t="s">
        <v>1429</v>
      </c>
      <c r="C356" s="44" t="s">
        <v>1430</v>
      </c>
      <c r="D356" s="44" t="s">
        <v>65</v>
      </c>
      <c r="E356" s="68" t="s">
        <v>1431</v>
      </c>
      <c r="F356" s="57" t="s">
        <v>1432</v>
      </c>
      <c r="G356" s="44" t="s">
        <v>1433</v>
      </c>
      <c r="H356" s="44" t="s">
        <v>1434</v>
      </c>
      <c r="I356" s="69">
        <v>1990</v>
      </c>
      <c r="J356" s="31">
        <v>3360</v>
      </c>
      <c r="K356" s="31">
        <v>3310</v>
      </c>
      <c r="L356" s="31">
        <v>246</v>
      </c>
      <c r="M356" s="58">
        <v>175653</v>
      </c>
      <c r="N356" s="58">
        <v>657</v>
      </c>
      <c r="O356" s="58">
        <v>71</v>
      </c>
      <c r="P356" s="58">
        <v>7150</v>
      </c>
      <c r="Q356" s="58">
        <v>182</v>
      </c>
      <c r="R356" s="58">
        <v>0</v>
      </c>
      <c r="S356" s="43">
        <f t="shared" ref="S356:T361" si="15">SUM(U356,W356,Y356,AA356)</f>
        <v>20</v>
      </c>
      <c r="T356" s="43">
        <f t="shared" si="15"/>
        <v>20</v>
      </c>
      <c r="U356" s="44">
        <v>4</v>
      </c>
      <c r="V356" s="31">
        <v>5</v>
      </c>
      <c r="W356" s="44">
        <v>8</v>
      </c>
      <c r="X356" s="31">
        <v>8</v>
      </c>
      <c r="Y356" s="31">
        <v>0</v>
      </c>
      <c r="Z356" s="31">
        <v>0</v>
      </c>
      <c r="AA356" s="31">
        <v>8</v>
      </c>
      <c r="AB356" s="31">
        <v>7</v>
      </c>
      <c r="AC356" s="31">
        <v>0</v>
      </c>
      <c r="AD356" s="31">
        <v>8</v>
      </c>
      <c r="AE356" s="31">
        <v>0</v>
      </c>
      <c r="AF356" s="50">
        <v>1546647</v>
      </c>
      <c r="AG356" s="59">
        <v>1145729</v>
      </c>
      <c r="AH356" s="59">
        <v>82299</v>
      </c>
      <c r="AI356" s="59">
        <v>318619</v>
      </c>
      <c r="AJ356" s="59">
        <v>50197</v>
      </c>
      <c r="AK356" s="59">
        <v>44096</v>
      </c>
    </row>
    <row r="357" spans="1:37" ht="16.5" customHeight="1">
      <c r="A357" s="42">
        <v>336</v>
      </c>
      <c r="B357" s="44" t="s">
        <v>1429</v>
      </c>
      <c r="C357" s="44" t="s">
        <v>933</v>
      </c>
      <c r="D357" s="44" t="s">
        <v>65</v>
      </c>
      <c r="E357" s="68" t="s">
        <v>1435</v>
      </c>
      <c r="F357" s="57" t="s">
        <v>1436</v>
      </c>
      <c r="G357" s="44" t="s">
        <v>1437</v>
      </c>
      <c r="H357" s="44" t="s">
        <v>1438</v>
      </c>
      <c r="I357" s="69">
        <v>1996</v>
      </c>
      <c r="J357" s="31">
        <v>6503</v>
      </c>
      <c r="K357" s="31">
        <v>7002</v>
      </c>
      <c r="L357" s="31">
        <v>678</v>
      </c>
      <c r="M357" s="58">
        <v>165413</v>
      </c>
      <c r="N357" s="58">
        <v>4329</v>
      </c>
      <c r="O357" s="58">
        <v>65</v>
      </c>
      <c r="P357" s="58">
        <v>7382</v>
      </c>
      <c r="Q357" s="58">
        <v>0</v>
      </c>
      <c r="R357" s="58">
        <v>65</v>
      </c>
      <c r="S357" s="43">
        <f t="shared" si="15"/>
        <v>32</v>
      </c>
      <c r="T357" s="43">
        <f t="shared" si="15"/>
        <v>33</v>
      </c>
      <c r="U357" s="44">
        <v>11</v>
      </c>
      <c r="V357" s="31">
        <v>11</v>
      </c>
      <c r="W357" s="44">
        <v>11</v>
      </c>
      <c r="X357" s="31">
        <v>11</v>
      </c>
      <c r="Y357" s="31">
        <v>0</v>
      </c>
      <c r="Z357" s="31">
        <v>0</v>
      </c>
      <c r="AA357" s="31">
        <v>10</v>
      </c>
      <c r="AB357" s="31">
        <v>11</v>
      </c>
      <c r="AC357" s="31">
        <v>1</v>
      </c>
      <c r="AD357" s="31">
        <v>12</v>
      </c>
      <c r="AE357" s="31">
        <v>0</v>
      </c>
      <c r="AF357" s="50">
        <v>2429955</v>
      </c>
      <c r="AG357" s="59">
        <v>1732697</v>
      </c>
      <c r="AH357" s="59">
        <v>79361</v>
      </c>
      <c r="AI357" s="59">
        <v>617897</v>
      </c>
      <c r="AJ357" s="59">
        <v>82915</v>
      </c>
      <c r="AK357" s="59">
        <v>51550</v>
      </c>
    </row>
    <row r="358" spans="1:37" ht="16.5" customHeight="1">
      <c r="A358" s="42">
        <v>337</v>
      </c>
      <c r="B358" s="44" t="s">
        <v>1429</v>
      </c>
      <c r="C358" s="44" t="s">
        <v>817</v>
      </c>
      <c r="D358" s="44" t="s">
        <v>65</v>
      </c>
      <c r="E358" s="68" t="s">
        <v>1439</v>
      </c>
      <c r="F358" s="57" t="s">
        <v>1440</v>
      </c>
      <c r="G358" s="44" t="s">
        <v>1441</v>
      </c>
      <c r="H358" s="44" t="s">
        <v>1442</v>
      </c>
      <c r="I358" s="69">
        <v>1991</v>
      </c>
      <c r="J358" s="31">
        <v>3708.8</v>
      </c>
      <c r="K358" s="31">
        <v>4010.2</v>
      </c>
      <c r="L358" s="31">
        <v>453</v>
      </c>
      <c r="M358" s="58">
        <v>191504</v>
      </c>
      <c r="N358" s="58">
        <v>3552</v>
      </c>
      <c r="O358" s="58">
        <v>358</v>
      </c>
      <c r="P358" s="58">
        <v>7047</v>
      </c>
      <c r="Q358" s="58">
        <v>0</v>
      </c>
      <c r="R358" s="58">
        <v>358</v>
      </c>
      <c r="S358" s="43">
        <f t="shared" si="15"/>
        <v>18</v>
      </c>
      <c r="T358" s="43">
        <f t="shared" si="15"/>
        <v>20</v>
      </c>
      <c r="U358" s="44">
        <v>8</v>
      </c>
      <c r="V358" s="31">
        <v>8</v>
      </c>
      <c r="W358" s="44">
        <v>7</v>
      </c>
      <c r="X358" s="31">
        <v>8</v>
      </c>
      <c r="Y358" s="31">
        <v>0</v>
      </c>
      <c r="Z358" s="31">
        <v>0</v>
      </c>
      <c r="AA358" s="31">
        <v>3</v>
      </c>
      <c r="AB358" s="31">
        <v>4</v>
      </c>
      <c r="AC358" s="31">
        <v>1</v>
      </c>
      <c r="AD358" s="31">
        <v>9</v>
      </c>
      <c r="AE358" s="31">
        <v>0</v>
      </c>
      <c r="AF358" s="50">
        <v>2416932</v>
      </c>
      <c r="AG358" s="59">
        <v>1335258</v>
      </c>
      <c r="AH358" s="59">
        <v>46790</v>
      </c>
      <c r="AI358" s="59">
        <v>1034884</v>
      </c>
      <c r="AJ358" s="59">
        <v>95890</v>
      </c>
      <c r="AK358" s="59">
        <v>39895</v>
      </c>
    </row>
    <row r="359" spans="1:37" ht="16.5" customHeight="1">
      <c r="A359" s="42">
        <v>338</v>
      </c>
      <c r="B359" s="44" t="s">
        <v>1429</v>
      </c>
      <c r="C359" s="44" t="s">
        <v>840</v>
      </c>
      <c r="D359" s="44" t="s">
        <v>65</v>
      </c>
      <c r="E359" s="68" t="s">
        <v>1443</v>
      </c>
      <c r="F359" s="57" t="s">
        <v>1444</v>
      </c>
      <c r="G359" s="44" t="s">
        <v>1445</v>
      </c>
      <c r="H359" s="44" t="s">
        <v>1446</v>
      </c>
      <c r="I359" s="69">
        <v>2014</v>
      </c>
      <c r="J359" s="31">
        <v>4045</v>
      </c>
      <c r="K359" s="31">
        <v>2160.75</v>
      </c>
      <c r="L359" s="31">
        <v>344</v>
      </c>
      <c r="M359" s="58">
        <v>37710</v>
      </c>
      <c r="N359" s="58">
        <v>0</v>
      </c>
      <c r="O359" s="58">
        <v>20</v>
      </c>
      <c r="P359" s="58">
        <v>3778</v>
      </c>
      <c r="Q359" s="58">
        <v>0</v>
      </c>
      <c r="R359" s="58">
        <v>0</v>
      </c>
      <c r="S359" s="43">
        <f t="shared" si="15"/>
        <v>5</v>
      </c>
      <c r="T359" s="43">
        <f t="shared" si="15"/>
        <v>5</v>
      </c>
      <c r="U359" s="44">
        <v>1</v>
      </c>
      <c r="V359" s="31">
        <v>1</v>
      </c>
      <c r="W359" s="44">
        <v>4</v>
      </c>
      <c r="X359" s="31">
        <v>4</v>
      </c>
      <c r="Y359" s="31">
        <v>0</v>
      </c>
      <c r="Z359" s="31">
        <v>0</v>
      </c>
      <c r="AA359" s="31">
        <v>0</v>
      </c>
      <c r="AB359" s="31">
        <v>0</v>
      </c>
      <c r="AC359" s="31">
        <v>1</v>
      </c>
      <c r="AD359" s="31">
        <v>3</v>
      </c>
      <c r="AE359" s="31">
        <v>0</v>
      </c>
      <c r="AF359" s="50">
        <v>696619</v>
      </c>
      <c r="AG359" s="59">
        <v>531772</v>
      </c>
      <c r="AH359" s="59">
        <v>39350</v>
      </c>
      <c r="AI359" s="59">
        <v>125497</v>
      </c>
      <c r="AJ359" s="59">
        <v>68761</v>
      </c>
      <c r="AK359" s="59">
        <v>41368</v>
      </c>
    </row>
    <row r="360" spans="1:37" ht="16.5" customHeight="1">
      <c r="A360" s="42">
        <v>339</v>
      </c>
      <c r="B360" s="44" t="s">
        <v>1429</v>
      </c>
      <c r="C360" s="44" t="s">
        <v>850</v>
      </c>
      <c r="D360" s="44" t="s">
        <v>65</v>
      </c>
      <c r="E360" s="68" t="s">
        <v>1447</v>
      </c>
      <c r="F360" s="57" t="s">
        <v>1448</v>
      </c>
      <c r="G360" s="44" t="s">
        <v>1449</v>
      </c>
      <c r="H360" s="44" t="s">
        <v>1450</v>
      </c>
      <c r="I360" s="69">
        <v>2001</v>
      </c>
      <c r="J360" s="31">
        <v>205193</v>
      </c>
      <c r="K360" s="31">
        <v>18350.13</v>
      </c>
      <c r="L360" s="31">
        <v>454</v>
      </c>
      <c r="M360" s="58">
        <v>171049</v>
      </c>
      <c r="N360" s="58">
        <v>4587</v>
      </c>
      <c r="O360" s="58">
        <v>898</v>
      </c>
      <c r="P360" s="58">
        <v>7020</v>
      </c>
      <c r="Q360" s="58">
        <v>275</v>
      </c>
      <c r="R360" s="58">
        <v>4</v>
      </c>
      <c r="S360" s="43">
        <f t="shared" si="15"/>
        <v>81</v>
      </c>
      <c r="T360" s="43">
        <f t="shared" si="15"/>
        <v>83</v>
      </c>
      <c r="U360" s="44">
        <v>23</v>
      </c>
      <c r="V360" s="31">
        <v>23</v>
      </c>
      <c r="W360" s="44">
        <v>12</v>
      </c>
      <c r="X360" s="31">
        <v>12</v>
      </c>
      <c r="Y360" s="31">
        <v>2</v>
      </c>
      <c r="Z360" s="31">
        <v>2</v>
      </c>
      <c r="AA360" s="31">
        <v>44</v>
      </c>
      <c r="AB360" s="31">
        <v>46</v>
      </c>
      <c r="AC360" s="31">
        <v>1</v>
      </c>
      <c r="AD360" s="31">
        <v>12</v>
      </c>
      <c r="AE360" s="31">
        <v>1</v>
      </c>
      <c r="AF360" s="50">
        <v>4970451</v>
      </c>
      <c r="AG360" s="59">
        <v>2611616</v>
      </c>
      <c r="AH360" s="59">
        <v>77873</v>
      </c>
      <c r="AI360" s="59">
        <v>2280962</v>
      </c>
      <c r="AJ360" s="59">
        <v>213324</v>
      </c>
      <c r="AK360" s="59">
        <v>114630</v>
      </c>
    </row>
    <row r="361" spans="1:37" ht="16.5" customHeight="1">
      <c r="A361" s="42">
        <v>340</v>
      </c>
      <c r="B361" s="44" t="s">
        <v>1429</v>
      </c>
      <c r="C361" s="44" t="s">
        <v>850</v>
      </c>
      <c r="D361" s="44" t="s">
        <v>65</v>
      </c>
      <c r="E361" s="68" t="s">
        <v>1451</v>
      </c>
      <c r="F361" s="57" t="s">
        <v>1452</v>
      </c>
      <c r="G361" s="44" t="s">
        <v>1453</v>
      </c>
      <c r="H361" s="44" t="s">
        <v>1454</v>
      </c>
      <c r="I361" s="69">
        <v>1967</v>
      </c>
      <c r="J361" s="31">
        <v>65837</v>
      </c>
      <c r="K361" s="31">
        <v>13783.2</v>
      </c>
      <c r="L361" s="31">
        <v>1411</v>
      </c>
      <c r="M361" s="58">
        <v>226190</v>
      </c>
      <c r="N361" s="58">
        <v>1969</v>
      </c>
      <c r="O361" s="58">
        <v>1452</v>
      </c>
      <c r="P361" s="58">
        <v>6459</v>
      </c>
      <c r="Q361" s="58">
        <v>211</v>
      </c>
      <c r="R361" s="58">
        <v>0</v>
      </c>
      <c r="S361" s="43">
        <f t="shared" si="15"/>
        <v>26</v>
      </c>
      <c r="T361" s="43">
        <f t="shared" si="15"/>
        <v>27</v>
      </c>
      <c r="U361" s="44">
        <v>10</v>
      </c>
      <c r="V361" s="31">
        <v>13</v>
      </c>
      <c r="W361" s="44">
        <v>10</v>
      </c>
      <c r="X361" s="31">
        <v>10</v>
      </c>
      <c r="Y361" s="31">
        <v>0</v>
      </c>
      <c r="Z361" s="31">
        <v>0</v>
      </c>
      <c r="AA361" s="31">
        <v>6</v>
      </c>
      <c r="AB361" s="31">
        <v>4</v>
      </c>
      <c r="AC361" s="31">
        <v>0</v>
      </c>
      <c r="AD361" s="31">
        <v>11</v>
      </c>
      <c r="AE361" s="31">
        <v>0</v>
      </c>
      <c r="AF361" s="50">
        <v>1555605</v>
      </c>
      <c r="AG361" s="59">
        <v>338422</v>
      </c>
      <c r="AH361" s="59">
        <v>77330</v>
      </c>
      <c r="AI361" s="59">
        <v>1139853</v>
      </c>
      <c r="AJ361" s="59">
        <v>174450</v>
      </c>
      <c r="AK361" s="59">
        <v>109620</v>
      </c>
    </row>
    <row r="362" spans="1:37" ht="16.5" customHeight="1">
      <c r="A362" s="2482" t="s">
        <v>167</v>
      </c>
      <c r="B362" s="2483"/>
      <c r="C362" s="2484"/>
      <c r="D362" s="51"/>
      <c r="E362" s="52">
        <v>6</v>
      </c>
      <c r="F362" s="53"/>
      <c r="G362" s="71"/>
      <c r="H362" s="71"/>
      <c r="I362" s="51"/>
      <c r="J362" s="54"/>
      <c r="K362" s="54"/>
      <c r="L362" s="54"/>
      <c r="M362" s="54"/>
      <c r="N362" s="54"/>
      <c r="O362" s="54"/>
      <c r="P362" s="54"/>
      <c r="Q362" s="54"/>
      <c r="R362" s="54"/>
      <c r="S362" s="54"/>
      <c r="T362" s="54"/>
      <c r="U362" s="54"/>
      <c r="V362" s="54"/>
      <c r="W362" s="54"/>
      <c r="X362" s="54"/>
      <c r="Y362" s="54"/>
      <c r="Z362" s="54"/>
      <c r="AA362" s="54"/>
      <c r="AB362" s="54"/>
      <c r="AC362" s="54"/>
      <c r="AD362" s="54"/>
      <c r="AE362" s="54"/>
      <c r="AF362" s="55"/>
      <c r="AG362" s="54"/>
      <c r="AH362" s="54"/>
      <c r="AI362" s="54"/>
      <c r="AJ362" s="54"/>
      <c r="AK362" s="54"/>
    </row>
    <row r="363" spans="1:37" ht="16.5" customHeight="1">
      <c r="A363" s="42">
        <v>341</v>
      </c>
      <c r="B363" s="42" t="s">
        <v>1429</v>
      </c>
      <c r="C363" s="44" t="s">
        <v>1430</v>
      </c>
      <c r="D363" s="44" t="s">
        <v>191</v>
      </c>
      <c r="E363" s="68" t="s">
        <v>1455</v>
      </c>
      <c r="F363" s="57" t="s">
        <v>1456</v>
      </c>
      <c r="G363" s="44" t="s">
        <v>1457</v>
      </c>
      <c r="H363" s="44" t="s">
        <v>1458</v>
      </c>
      <c r="I363" s="69">
        <v>2001</v>
      </c>
      <c r="J363" s="31">
        <v>1993</v>
      </c>
      <c r="K363" s="31">
        <v>1888</v>
      </c>
      <c r="L363" s="31">
        <v>254</v>
      </c>
      <c r="M363" s="58">
        <v>61209</v>
      </c>
      <c r="N363" s="58">
        <v>77</v>
      </c>
      <c r="O363" s="58">
        <v>17</v>
      </c>
      <c r="P363" s="58">
        <v>5456</v>
      </c>
      <c r="Q363" s="58">
        <v>30</v>
      </c>
      <c r="R363" s="58">
        <v>0</v>
      </c>
      <c r="S363" s="43">
        <f t="shared" ref="S363:T380" si="16">SUM(U363,W363,Y363,AA363)</f>
        <v>11</v>
      </c>
      <c r="T363" s="43">
        <f t="shared" si="16"/>
        <v>11</v>
      </c>
      <c r="U363" s="44">
        <v>0</v>
      </c>
      <c r="V363" s="31">
        <v>0</v>
      </c>
      <c r="W363" s="44">
        <v>4</v>
      </c>
      <c r="X363" s="31">
        <v>4</v>
      </c>
      <c r="Y363" s="31">
        <v>0</v>
      </c>
      <c r="Z363" s="31">
        <v>0</v>
      </c>
      <c r="AA363" s="31">
        <v>7</v>
      </c>
      <c r="AB363" s="31">
        <v>7</v>
      </c>
      <c r="AC363" s="31">
        <v>1</v>
      </c>
      <c r="AD363" s="31">
        <v>4</v>
      </c>
      <c r="AE363" s="31">
        <v>0</v>
      </c>
      <c r="AF363" s="50">
        <v>833409</v>
      </c>
      <c r="AG363" s="59">
        <v>495481</v>
      </c>
      <c r="AH363" s="59">
        <v>71741</v>
      </c>
      <c r="AI363" s="59">
        <v>266187</v>
      </c>
      <c r="AJ363" s="59">
        <v>34602</v>
      </c>
      <c r="AK363" s="59">
        <v>46487</v>
      </c>
    </row>
    <row r="364" spans="1:37" ht="16.5" customHeight="1">
      <c r="A364" s="42">
        <v>342</v>
      </c>
      <c r="B364" s="42" t="s">
        <v>1429</v>
      </c>
      <c r="C364" s="44" t="s">
        <v>1430</v>
      </c>
      <c r="D364" s="44" t="s">
        <v>191</v>
      </c>
      <c r="E364" s="68" t="s">
        <v>1459</v>
      </c>
      <c r="F364" s="57" t="s">
        <v>1460</v>
      </c>
      <c r="G364" s="44" t="s">
        <v>1461</v>
      </c>
      <c r="H364" s="44" t="s">
        <v>1458</v>
      </c>
      <c r="I364" s="69">
        <v>2008</v>
      </c>
      <c r="J364" s="31">
        <v>3851</v>
      </c>
      <c r="K364" s="31">
        <v>814.12</v>
      </c>
      <c r="L364" s="31">
        <v>54</v>
      </c>
      <c r="M364" s="58">
        <v>54424</v>
      </c>
      <c r="N364" s="58">
        <v>510</v>
      </c>
      <c r="O364" s="58">
        <v>24</v>
      </c>
      <c r="P364" s="58">
        <v>5148</v>
      </c>
      <c r="Q364" s="58">
        <v>20</v>
      </c>
      <c r="R364" s="58">
        <v>24</v>
      </c>
      <c r="S364" s="43">
        <f t="shared" si="16"/>
        <v>4</v>
      </c>
      <c r="T364" s="43">
        <f t="shared" si="16"/>
        <v>4</v>
      </c>
      <c r="U364" s="44">
        <v>1</v>
      </c>
      <c r="V364" s="31">
        <v>1</v>
      </c>
      <c r="W364" s="44">
        <v>3</v>
      </c>
      <c r="X364" s="31">
        <v>3</v>
      </c>
      <c r="Y364" s="31">
        <v>0</v>
      </c>
      <c r="Z364" s="31">
        <v>0</v>
      </c>
      <c r="AA364" s="31">
        <v>0</v>
      </c>
      <c r="AB364" s="31">
        <v>0</v>
      </c>
      <c r="AC364" s="31">
        <v>0</v>
      </c>
      <c r="AD364" s="31">
        <v>4</v>
      </c>
      <c r="AE364" s="31">
        <v>1</v>
      </c>
      <c r="AF364" s="50">
        <v>613709</v>
      </c>
      <c r="AG364" s="59">
        <v>465787</v>
      </c>
      <c r="AH364" s="59">
        <v>31896</v>
      </c>
      <c r="AI364" s="59">
        <v>116026</v>
      </c>
      <c r="AJ364" s="59">
        <v>26542</v>
      </c>
      <c r="AK364" s="59">
        <v>67604</v>
      </c>
    </row>
    <row r="365" spans="1:37" ht="16.5" customHeight="1">
      <c r="A365" s="42">
        <v>343</v>
      </c>
      <c r="B365" s="42" t="s">
        <v>1429</v>
      </c>
      <c r="C365" s="44" t="s">
        <v>1430</v>
      </c>
      <c r="D365" s="44" t="s">
        <v>191</v>
      </c>
      <c r="E365" s="68" t="s">
        <v>1462</v>
      </c>
      <c r="F365" s="57" t="s">
        <v>1463</v>
      </c>
      <c r="G365" s="44" t="s">
        <v>1464</v>
      </c>
      <c r="H365" s="44" t="s">
        <v>1465</v>
      </c>
      <c r="I365" s="69">
        <v>2016</v>
      </c>
      <c r="J365" s="31">
        <v>3306</v>
      </c>
      <c r="K365" s="31">
        <v>2900</v>
      </c>
      <c r="L365" s="31">
        <v>274</v>
      </c>
      <c r="M365" s="58">
        <v>44380</v>
      </c>
      <c r="N365" s="58">
        <v>1258</v>
      </c>
      <c r="O365" s="58">
        <v>42</v>
      </c>
      <c r="P365" s="58">
        <v>5102</v>
      </c>
      <c r="Q365" s="58">
        <v>0</v>
      </c>
      <c r="R365" s="58">
        <v>27</v>
      </c>
      <c r="S365" s="43">
        <f t="shared" si="16"/>
        <v>4</v>
      </c>
      <c r="T365" s="43">
        <f t="shared" si="16"/>
        <v>4</v>
      </c>
      <c r="U365" s="44">
        <v>0</v>
      </c>
      <c r="V365" s="31">
        <v>0</v>
      </c>
      <c r="W365" s="44">
        <v>4</v>
      </c>
      <c r="X365" s="31">
        <v>4</v>
      </c>
      <c r="Y365" s="31">
        <v>0</v>
      </c>
      <c r="Z365" s="31">
        <v>0</v>
      </c>
      <c r="AA365" s="31">
        <v>0</v>
      </c>
      <c r="AB365" s="31">
        <v>0</v>
      </c>
      <c r="AC365" s="31">
        <v>0</v>
      </c>
      <c r="AD365" s="31">
        <v>4</v>
      </c>
      <c r="AE365" s="31">
        <v>0</v>
      </c>
      <c r="AF365" s="50">
        <v>716803</v>
      </c>
      <c r="AG365" s="59">
        <v>386450</v>
      </c>
      <c r="AH365" s="59">
        <v>65188</v>
      </c>
      <c r="AI365" s="59">
        <v>265165</v>
      </c>
      <c r="AJ365" s="59">
        <v>60811</v>
      </c>
      <c r="AK365" s="59">
        <v>49255</v>
      </c>
    </row>
    <row r="366" spans="1:37" ht="16.5" customHeight="1">
      <c r="A366" s="42">
        <v>344</v>
      </c>
      <c r="B366" s="42" t="s">
        <v>1429</v>
      </c>
      <c r="C366" s="44" t="s">
        <v>1430</v>
      </c>
      <c r="D366" s="44" t="s">
        <v>191</v>
      </c>
      <c r="E366" s="68" t="s">
        <v>1466</v>
      </c>
      <c r="F366" s="57" t="s">
        <v>1467</v>
      </c>
      <c r="G366" s="44" t="s">
        <v>1468</v>
      </c>
      <c r="H366" s="44" t="s">
        <v>1469</v>
      </c>
      <c r="I366" s="69">
        <v>2014</v>
      </c>
      <c r="J366" s="31">
        <v>3304</v>
      </c>
      <c r="K366" s="31">
        <v>2844</v>
      </c>
      <c r="L366" s="31">
        <v>345</v>
      </c>
      <c r="M366" s="58">
        <v>62376</v>
      </c>
      <c r="N366" s="58">
        <v>1451</v>
      </c>
      <c r="O366" s="58">
        <v>43</v>
      </c>
      <c r="P366" s="58">
        <v>6222</v>
      </c>
      <c r="Q366" s="58">
        <v>30</v>
      </c>
      <c r="R366" s="58">
        <v>30</v>
      </c>
      <c r="S366" s="43">
        <f t="shared" si="16"/>
        <v>11.5</v>
      </c>
      <c r="T366" s="43">
        <f t="shared" si="16"/>
        <v>12</v>
      </c>
      <c r="U366" s="44">
        <v>1</v>
      </c>
      <c r="V366" s="31">
        <v>1</v>
      </c>
      <c r="W366" s="44">
        <v>3.5</v>
      </c>
      <c r="X366" s="31">
        <v>4</v>
      </c>
      <c r="Y366" s="31">
        <v>0</v>
      </c>
      <c r="Z366" s="31">
        <v>0</v>
      </c>
      <c r="AA366" s="31">
        <v>7</v>
      </c>
      <c r="AB366" s="31">
        <v>7</v>
      </c>
      <c r="AC366" s="31">
        <v>0</v>
      </c>
      <c r="AD366" s="31">
        <v>5</v>
      </c>
      <c r="AE366" s="31">
        <v>0</v>
      </c>
      <c r="AF366" s="50">
        <v>941711</v>
      </c>
      <c r="AG366" s="59">
        <v>500000</v>
      </c>
      <c r="AH366" s="59">
        <v>36312</v>
      </c>
      <c r="AI366" s="59">
        <v>405399</v>
      </c>
      <c r="AJ366" s="59">
        <v>72631</v>
      </c>
      <c r="AK366" s="59">
        <v>114631</v>
      </c>
    </row>
    <row r="367" spans="1:37" ht="16.5" customHeight="1">
      <c r="A367" s="42">
        <v>345</v>
      </c>
      <c r="B367" s="42" t="s">
        <v>1429</v>
      </c>
      <c r="C367" s="44" t="s">
        <v>1430</v>
      </c>
      <c r="D367" s="44" t="s">
        <v>191</v>
      </c>
      <c r="E367" s="68" t="s">
        <v>1470</v>
      </c>
      <c r="F367" s="57" t="s">
        <v>1471</v>
      </c>
      <c r="G367" s="44" t="s">
        <v>1472</v>
      </c>
      <c r="H367" s="44" t="s">
        <v>1458</v>
      </c>
      <c r="I367" s="69">
        <v>2006</v>
      </c>
      <c r="J367" s="31">
        <v>1879.2</v>
      </c>
      <c r="K367" s="31">
        <v>1997</v>
      </c>
      <c r="L367" s="31">
        <v>452</v>
      </c>
      <c r="M367" s="58">
        <v>55218</v>
      </c>
      <c r="N367" s="58">
        <v>395</v>
      </c>
      <c r="O367" s="58">
        <v>11</v>
      </c>
      <c r="P367" s="58">
        <v>4887</v>
      </c>
      <c r="Q367" s="58">
        <v>0</v>
      </c>
      <c r="R367" s="58">
        <v>0</v>
      </c>
      <c r="S367" s="43">
        <f t="shared" si="16"/>
        <v>8</v>
      </c>
      <c r="T367" s="43">
        <f t="shared" si="16"/>
        <v>11</v>
      </c>
      <c r="U367" s="44">
        <v>1</v>
      </c>
      <c r="V367" s="31">
        <v>1</v>
      </c>
      <c r="W367" s="44">
        <v>3</v>
      </c>
      <c r="X367" s="31">
        <v>3</v>
      </c>
      <c r="Y367" s="31">
        <v>0</v>
      </c>
      <c r="Z367" s="31">
        <v>0</v>
      </c>
      <c r="AA367" s="31">
        <v>4</v>
      </c>
      <c r="AB367" s="31">
        <v>7</v>
      </c>
      <c r="AC367" s="31">
        <v>0</v>
      </c>
      <c r="AD367" s="31">
        <v>4</v>
      </c>
      <c r="AE367" s="31">
        <v>0</v>
      </c>
      <c r="AF367" s="50">
        <v>580968</v>
      </c>
      <c r="AG367" s="59">
        <v>401899</v>
      </c>
      <c r="AH367" s="59">
        <v>31128</v>
      </c>
      <c r="AI367" s="59">
        <v>147941</v>
      </c>
      <c r="AJ367" s="59">
        <v>73553</v>
      </c>
      <c r="AK367" s="59">
        <v>58223</v>
      </c>
    </row>
    <row r="368" spans="1:37" ht="16.5" customHeight="1">
      <c r="A368" s="42">
        <v>346</v>
      </c>
      <c r="B368" s="42" t="s">
        <v>1429</v>
      </c>
      <c r="C368" s="44" t="s">
        <v>933</v>
      </c>
      <c r="D368" s="44" t="s">
        <v>191</v>
      </c>
      <c r="E368" s="68" t="s">
        <v>1473</v>
      </c>
      <c r="F368" s="57" t="s">
        <v>1474</v>
      </c>
      <c r="G368" s="44" t="s">
        <v>1475</v>
      </c>
      <c r="H368" s="44" t="s">
        <v>1476</v>
      </c>
      <c r="I368" s="69">
        <v>1989</v>
      </c>
      <c r="J368" s="31">
        <v>3252</v>
      </c>
      <c r="K368" s="31">
        <v>5111</v>
      </c>
      <c r="L368" s="31">
        <v>539</v>
      </c>
      <c r="M368" s="58">
        <v>250278</v>
      </c>
      <c r="N368" s="58">
        <v>2666</v>
      </c>
      <c r="O368" s="58">
        <v>234</v>
      </c>
      <c r="P368" s="58">
        <v>11344</v>
      </c>
      <c r="Q368" s="58">
        <v>173</v>
      </c>
      <c r="R368" s="58">
        <v>174</v>
      </c>
      <c r="S368" s="43">
        <f t="shared" si="16"/>
        <v>8</v>
      </c>
      <c r="T368" s="43">
        <f t="shared" si="16"/>
        <v>8</v>
      </c>
      <c r="U368" s="44">
        <v>0</v>
      </c>
      <c r="V368" s="31">
        <v>0</v>
      </c>
      <c r="W368" s="44">
        <v>4</v>
      </c>
      <c r="X368" s="31">
        <v>4</v>
      </c>
      <c r="Y368" s="31">
        <v>0</v>
      </c>
      <c r="Z368" s="31">
        <v>0</v>
      </c>
      <c r="AA368" s="31">
        <v>4</v>
      </c>
      <c r="AB368" s="31">
        <v>4</v>
      </c>
      <c r="AC368" s="31">
        <v>0</v>
      </c>
      <c r="AD368" s="31">
        <v>6</v>
      </c>
      <c r="AE368" s="31">
        <v>0</v>
      </c>
      <c r="AF368" s="50">
        <v>1845668</v>
      </c>
      <c r="AG368" s="59">
        <v>1177167</v>
      </c>
      <c r="AH368" s="59">
        <v>208783</v>
      </c>
      <c r="AI368" s="59">
        <v>459718</v>
      </c>
      <c r="AJ368" s="59">
        <v>117979</v>
      </c>
      <c r="AK368" s="59">
        <v>85011</v>
      </c>
    </row>
    <row r="369" spans="1:37" ht="16.5" customHeight="1">
      <c r="A369" s="42">
        <v>347</v>
      </c>
      <c r="B369" s="42" t="s">
        <v>1429</v>
      </c>
      <c r="C369" s="44" t="s">
        <v>933</v>
      </c>
      <c r="D369" s="44" t="s">
        <v>191</v>
      </c>
      <c r="E369" s="68" t="s">
        <v>1477</v>
      </c>
      <c r="F369" s="57" t="s">
        <v>1478</v>
      </c>
      <c r="G369" s="44" t="s">
        <v>1479</v>
      </c>
      <c r="H369" s="44" t="s">
        <v>1480</v>
      </c>
      <c r="I369" s="69">
        <v>2003</v>
      </c>
      <c r="J369" s="31">
        <v>3723</v>
      </c>
      <c r="K369" s="31">
        <v>1333.22</v>
      </c>
      <c r="L369" s="31">
        <v>350</v>
      </c>
      <c r="M369" s="58">
        <v>56659</v>
      </c>
      <c r="N369" s="58">
        <v>2952</v>
      </c>
      <c r="O369" s="58">
        <v>27</v>
      </c>
      <c r="P369" s="58">
        <v>4404</v>
      </c>
      <c r="Q369" s="58">
        <v>90</v>
      </c>
      <c r="R369" s="58">
        <v>1</v>
      </c>
      <c r="S369" s="43">
        <f t="shared" si="16"/>
        <v>4</v>
      </c>
      <c r="T369" s="43">
        <f t="shared" si="16"/>
        <v>4</v>
      </c>
      <c r="U369" s="44">
        <v>0</v>
      </c>
      <c r="V369" s="31">
        <v>0</v>
      </c>
      <c r="W369" s="44">
        <v>3</v>
      </c>
      <c r="X369" s="31">
        <v>3</v>
      </c>
      <c r="Y369" s="31">
        <v>1</v>
      </c>
      <c r="Z369" s="31">
        <v>1</v>
      </c>
      <c r="AA369" s="31">
        <v>0</v>
      </c>
      <c r="AB369" s="31">
        <v>0</v>
      </c>
      <c r="AC369" s="31">
        <v>0</v>
      </c>
      <c r="AD369" s="31">
        <v>4</v>
      </c>
      <c r="AE369" s="31">
        <v>0</v>
      </c>
      <c r="AF369" s="50">
        <v>473593</v>
      </c>
      <c r="AG369" s="59">
        <v>294395</v>
      </c>
      <c r="AH369" s="59">
        <v>57347</v>
      </c>
      <c r="AI369" s="59">
        <v>121851</v>
      </c>
      <c r="AJ369" s="59">
        <v>68417</v>
      </c>
      <c r="AK369" s="59">
        <v>56659</v>
      </c>
    </row>
    <row r="370" spans="1:37" ht="16.5" customHeight="1">
      <c r="A370" s="42">
        <v>348</v>
      </c>
      <c r="B370" s="42" t="s">
        <v>1429</v>
      </c>
      <c r="C370" s="44" t="s">
        <v>933</v>
      </c>
      <c r="D370" s="44" t="s">
        <v>191</v>
      </c>
      <c r="E370" s="68" t="s">
        <v>1481</v>
      </c>
      <c r="F370" s="57" t="s">
        <v>1482</v>
      </c>
      <c r="G370" s="44" t="s">
        <v>1483</v>
      </c>
      <c r="H370" s="44" t="s">
        <v>1484</v>
      </c>
      <c r="I370" s="69">
        <v>2014</v>
      </c>
      <c r="J370" s="31">
        <v>1701</v>
      </c>
      <c r="K370" s="31">
        <v>1462.17</v>
      </c>
      <c r="L370" s="31">
        <v>170</v>
      </c>
      <c r="M370" s="58">
        <v>4334</v>
      </c>
      <c r="N370" s="58">
        <v>0</v>
      </c>
      <c r="O370" s="58">
        <v>22</v>
      </c>
      <c r="P370" s="58">
        <v>4334</v>
      </c>
      <c r="Q370" s="58">
        <v>0</v>
      </c>
      <c r="R370" s="58">
        <v>20</v>
      </c>
      <c r="S370" s="43">
        <f t="shared" si="16"/>
        <v>3</v>
      </c>
      <c r="T370" s="43">
        <f t="shared" si="16"/>
        <v>3</v>
      </c>
      <c r="U370" s="44">
        <v>0</v>
      </c>
      <c r="V370" s="31">
        <v>0</v>
      </c>
      <c r="W370" s="44">
        <v>3</v>
      </c>
      <c r="X370" s="31">
        <v>3</v>
      </c>
      <c r="Y370" s="31">
        <v>0</v>
      </c>
      <c r="Z370" s="31">
        <v>0</v>
      </c>
      <c r="AA370" s="31">
        <v>0</v>
      </c>
      <c r="AB370" s="31">
        <v>0</v>
      </c>
      <c r="AC370" s="31">
        <v>0</v>
      </c>
      <c r="AD370" s="31">
        <v>6</v>
      </c>
      <c r="AE370" s="31">
        <v>0</v>
      </c>
      <c r="AF370" s="50">
        <v>508819</v>
      </c>
      <c r="AG370" s="59">
        <v>325496</v>
      </c>
      <c r="AH370" s="59">
        <v>104683</v>
      </c>
      <c r="AI370" s="59">
        <v>78640</v>
      </c>
      <c r="AJ370" s="59">
        <v>47542</v>
      </c>
      <c r="AK370" s="59">
        <v>116459</v>
      </c>
    </row>
    <row r="371" spans="1:37" ht="16.5" customHeight="1">
      <c r="A371" s="42">
        <v>349</v>
      </c>
      <c r="B371" s="42" t="s">
        <v>1429</v>
      </c>
      <c r="C371" s="44" t="s">
        <v>933</v>
      </c>
      <c r="D371" s="44" t="s">
        <v>191</v>
      </c>
      <c r="E371" s="68" t="s">
        <v>1485</v>
      </c>
      <c r="F371" s="57" t="s">
        <v>1486</v>
      </c>
      <c r="G371" s="44" t="s">
        <v>1487</v>
      </c>
      <c r="H371" s="44" t="s">
        <v>1480</v>
      </c>
      <c r="I371" s="69">
        <v>2017</v>
      </c>
      <c r="J371" s="31">
        <v>3715</v>
      </c>
      <c r="K371" s="31">
        <v>2099</v>
      </c>
      <c r="L371" s="31">
        <v>218</v>
      </c>
      <c r="M371" s="58">
        <v>41720</v>
      </c>
      <c r="N371" s="58">
        <v>118</v>
      </c>
      <c r="O371" s="58">
        <v>43</v>
      </c>
      <c r="P371" s="58">
        <v>4354</v>
      </c>
      <c r="Q371" s="58">
        <v>173</v>
      </c>
      <c r="R371" s="58">
        <v>27</v>
      </c>
      <c r="S371" s="43">
        <f t="shared" si="16"/>
        <v>5</v>
      </c>
      <c r="T371" s="43">
        <f t="shared" si="16"/>
        <v>5</v>
      </c>
      <c r="U371" s="44">
        <v>1</v>
      </c>
      <c r="V371" s="31">
        <v>1</v>
      </c>
      <c r="W371" s="44">
        <v>3</v>
      </c>
      <c r="X371" s="31">
        <v>3</v>
      </c>
      <c r="Y371" s="31">
        <v>0</v>
      </c>
      <c r="Z371" s="31">
        <v>1</v>
      </c>
      <c r="AA371" s="31">
        <v>1</v>
      </c>
      <c r="AB371" s="31">
        <v>0</v>
      </c>
      <c r="AC371" s="31">
        <v>0</v>
      </c>
      <c r="AD371" s="31">
        <v>7</v>
      </c>
      <c r="AE371" s="31">
        <v>2</v>
      </c>
      <c r="AF371" s="50">
        <v>645058</v>
      </c>
      <c r="AG371" s="59">
        <v>472167</v>
      </c>
      <c r="AH371" s="59">
        <v>57264</v>
      </c>
      <c r="AI371" s="59">
        <v>115627</v>
      </c>
      <c r="AJ371" s="59">
        <v>125997</v>
      </c>
      <c r="AK371" s="59">
        <v>65848</v>
      </c>
    </row>
    <row r="372" spans="1:37" ht="16.5" customHeight="1">
      <c r="A372" s="42">
        <v>350</v>
      </c>
      <c r="B372" s="42" t="s">
        <v>1429</v>
      </c>
      <c r="C372" s="44" t="s">
        <v>817</v>
      </c>
      <c r="D372" s="44" t="s">
        <v>191</v>
      </c>
      <c r="E372" s="68" t="s">
        <v>1488</v>
      </c>
      <c r="F372" s="57" t="s">
        <v>1489</v>
      </c>
      <c r="G372" s="44" t="s">
        <v>1490</v>
      </c>
      <c r="H372" s="44" t="s">
        <v>1491</v>
      </c>
      <c r="I372" s="69">
        <v>2008</v>
      </c>
      <c r="J372" s="31">
        <v>646</v>
      </c>
      <c r="K372" s="31">
        <v>453</v>
      </c>
      <c r="L372" s="31">
        <v>108</v>
      </c>
      <c r="M372" s="58">
        <v>28091</v>
      </c>
      <c r="N372" s="58">
        <v>751</v>
      </c>
      <c r="O372" s="58">
        <v>19</v>
      </c>
      <c r="P372" s="58">
        <v>2294</v>
      </c>
      <c r="Q372" s="58">
        <v>0</v>
      </c>
      <c r="R372" s="58">
        <v>0</v>
      </c>
      <c r="S372" s="43">
        <f t="shared" si="16"/>
        <v>2</v>
      </c>
      <c r="T372" s="43">
        <f t="shared" si="16"/>
        <v>1</v>
      </c>
      <c r="U372" s="44">
        <v>0</v>
      </c>
      <c r="V372" s="31">
        <v>0</v>
      </c>
      <c r="W372" s="44">
        <v>2</v>
      </c>
      <c r="X372" s="31">
        <v>1</v>
      </c>
      <c r="Y372" s="31">
        <v>0</v>
      </c>
      <c r="Z372" s="31">
        <v>0</v>
      </c>
      <c r="AA372" s="31">
        <v>0</v>
      </c>
      <c r="AB372" s="31">
        <v>0</v>
      </c>
      <c r="AC372" s="31">
        <v>0</v>
      </c>
      <c r="AD372" s="31">
        <v>2</v>
      </c>
      <c r="AE372" s="31">
        <v>0</v>
      </c>
      <c r="AF372" s="50">
        <v>230241</v>
      </c>
      <c r="AG372" s="59">
        <v>60673</v>
      </c>
      <c r="AH372" s="59">
        <v>29250</v>
      </c>
      <c r="AI372" s="59">
        <v>140318</v>
      </c>
      <c r="AJ372" s="59">
        <v>17731</v>
      </c>
      <c r="AK372" s="59">
        <v>5513</v>
      </c>
    </row>
    <row r="373" spans="1:37" ht="16.5" customHeight="1">
      <c r="A373" s="42">
        <v>351</v>
      </c>
      <c r="B373" s="42" t="s">
        <v>1429</v>
      </c>
      <c r="C373" s="44" t="s">
        <v>817</v>
      </c>
      <c r="D373" s="44" t="s">
        <v>191</v>
      </c>
      <c r="E373" s="68" t="s">
        <v>1492</v>
      </c>
      <c r="F373" s="57" t="s">
        <v>1493</v>
      </c>
      <c r="G373" s="44" t="s">
        <v>1494</v>
      </c>
      <c r="H373" s="44" t="s">
        <v>1495</v>
      </c>
      <c r="I373" s="69">
        <v>1997</v>
      </c>
      <c r="J373" s="31">
        <v>1823</v>
      </c>
      <c r="K373" s="31">
        <v>4532</v>
      </c>
      <c r="L373" s="31">
        <v>508</v>
      </c>
      <c r="M373" s="58">
        <v>207717</v>
      </c>
      <c r="N373" s="58">
        <v>2524</v>
      </c>
      <c r="O373" s="58">
        <v>215</v>
      </c>
      <c r="P373" s="58">
        <v>11828</v>
      </c>
      <c r="Q373" s="58">
        <v>167</v>
      </c>
      <c r="R373" s="58">
        <v>162</v>
      </c>
      <c r="S373" s="43">
        <f t="shared" si="16"/>
        <v>7</v>
      </c>
      <c r="T373" s="43">
        <f t="shared" si="16"/>
        <v>8</v>
      </c>
      <c r="U373" s="44">
        <v>0</v>
      </c>
      <c r="V373" s="31">
        <v>0</v>
      </c>
      <c r="W373" s="44">
        <v>3</v>
      </c>
      <c r="X373" s="31">
        <v>4</v>
      </c>
      <c r="Y373" s="31">
        <v>0</v>
      </c>
      <c r="Z373" s="31">
        <v>0</v>
      </c>
      <c r="AA373" s="31">
        <v>4</v>
      </c>
      <c r="AB373" s="31">
        <v>4</v>
      </c>
      <c r="AC373" s="31">
        <v>0</v>
      </c>
      <c r="AD373" s="31">
        <v>5</v>
      </c>
      <c r="AE373" s="31">
        <v>0</v>
      </c>
      <c r="AF373" s="50">
        <v>1846392</v>
      </c>
      <c r="AG373" s="59">
        <v>1177167</v>
      </c>
      <c r="AH373" s="59">
        <v>208507</v>
      </c>
      <c r="AI373" s="59">
        <v>460718</v>
      </c>
      <c r="AJ373" s="59">
        <v>122189</v>
      </c>
      <c r="AK373" s="59">
        <v>58046</v>
      </c>
    </row>
    <row r="374" spans="1:37" ht="16.5" customHeight="1">
      <c r="A374" s="42">
        <v>352</v>
      </c>
      <c r="B374" s="42" t="s">
        <v>1429</v>
      </c>
      <c r="C374" s="44" t="s">
        <v>840</v>
      </c>
      <c r="D374" s="44" t="s">
        <v>191</v>
      </c>
      <c r="E374" s="68" t="s">
        <v>1496</v>
      </c>
      <c r="F374" s="57" t="s">
        <v>1497</v>
      </c>
      <c r="G374" s="44" t="s">
        <v>1498</v>
      </c>
      <c r="H374" s="44" t="s">
        <v>1495</v>
      </c>
      <c r="I374" s="69">
        <v>1981</v>
      </c>
      <c r="J374" s="31">
        <v>12488</v>
      </c>
      <c r="K374" s="31">
        <v>9145</v>
      </c>
      <c r="L374" s="31">
        <v>976</v>
      </c>
      <c r="M374" s="58">
        <v>375936</v>
      </c>
      <c r="N374" s="58">
        <v>23132</v>
      </c>
      <c r="O374" s="58">
        <v>341</v>
      </c>
      <c r="P374" s="58">
        <v>21859</v>
      </c>
      <c r="Q374" s="58">
        <v>264</v>
      </c>
      <c r="R374" s="58">
        <v>260</v>
      </c>
      <c r="S374" s="43">
        <f t="shared" si="16"/>
        <v>26.5</v>
      </c>
      <c r="T374" s="43">
        <f t="shared" si="16"/>
        <v>26.5</v>
      </c>
      <c r="U374" s="44">
        <v>3</v>
      </c>
      <c r="V374" s="31">
        <v>3</v>
      </c>
      <c r="W374" s="44">
        <v>17</v>
      </c>
      <c r="X374" s="31">
        <v>17</v>
      </c>
      <c r="Y374" s="31">
        <v>1</v>
      </c>
      <c r="Z374" s="31">
        <v>1</v>
      </c>
      <c r="AA374" s="31">
        <v>5.5</v>
      </c>
      <c r="AB374" s="31">
        <v>5.5</v>
      </c>
      <c r="AC374" s="31">
        <v>0</v>
      </c>
      <c r="AD374" s="31">
        <v>21</v>
      </c>
      <c r="AE374" s="31">
        <v>0</v>
      </c>
      <c r="AF374" s="50">
        <v>3571543</v>
      </c>
      <c r="AG374" s="59">
        <v>2354336</v>
      </c>
      <c r="AH374" s="59">
        <v>344010</v>
      </c>
      <c r="AI374" s="59">
        <v>873197</v>
      </c>
      <c r="AJ374" s="59">
        <v>168895</v>
      </c>
      <c r="AK374" s="59">
        <v>135057</v>
      </c>
    </row>
    <row r="375" spans="1:37" ht="16.5" customHeight="1">
      <c r="A375" s="42">
        <v>353</v>
      </c>
      <c r="B375" s="42" t="s">
        <v>1429</v>
      </c>
      <c r="C375" s="44" t="s">
        <v>840</v>
      </c>
      <c r="D375" s="44" t="s">
        <v>191</v>
      </c>
      <c r="E375" s="68" t="s">
        <v>1499</v>
      </c>
      <c r="F375" s="57" t="s">
        <v>1500</v>
      </c>
      <c r="G375" s="44" t="s">
        <v>1501</v>
      </c>
      <c r="H375" s="44" t="s">
        <v>1502</v>
      </c>
      <c r="I375" s="69">
        <v>2012</v>
      </c>
      <c r="J375" s="31">
        <v>1951.31</v>
      </c>
      <c r="K375" s="31">
        <v>2618.77</v>
      </c>
      <c r="L375" s="31">
        <v>349</v>
      </c>
      <c r="M375" s="58">
        <v>101051</v>
      </c>
      <c r="N375" s="58">
        <v>55</v>
      </c>
      <c r="O375" s="58">
        <v>76</v>
      </c>
      <c r="P375" s="58">
        <v>8127</v>
      </c>
      <c r="Q375" s="58">
        <v>0</v>
      </c>
      <c r="R375" s="58">
        <v>0</v>
      </c>
      <c r="S375" s="43">
        <f t="shared" si="16"/>
        <v>7</v>
      </c>
      <c r="T375" s="43">
        <f t="shared" si="16"/>
        <v>8</v>
      </c>
      <c r="U375" s="44">
        <v>0</v>
      </c>
      <c r="V375" s="31">
        <v>0</v>
      </c>
      <c r="W375" s="44">
        <v>5</v>
      </c>
      <c r="X375" s="31">
        <v>5</v>
      </c>
      <c r="Y375" s="31">
        <v>0</v>
      </c>
      <c r="Z375" s="31">
        <v>1</v>
      </c>
      <c r="AA375" s="31">
        <v>2</v>
      </c>
      <c r="AB375" s="31">
        <v>2</v>
      </c>
      <c r="AC375" s="31">
        <v>0</v>
      </c>
      <c r="AD375" s="31">
        <v>6</v>
      </c>
      <c r="AE375" s="31">
        <v>0</v>
      </c>
      <c r="AF375" s="50">
        <v>1113284</v>
      </c>
      <c r="AG375" s="59">
        <v>885979</v>
      </c>
      <c r="AH375" s="59">
        <v>36796</v>
      </c>
      <c r="AI375" s="59">
        <v>190509</v>
      </c>
      <c r="AJ375" s="59">
        <v>91224</v>
      </c>
      <c r="AK375" s="59">
        <v>83380</v>
      </c>
    </row>
    <row r="376" spans="1:37" ht="16.5" customHeight="1">
      <c r="A376" s="42">
        <v>354</v>
      </c>
      <c r="B376" s="42" t="s">
        <v>1429</v>
      </c>
      <c r="C376" s="44" t="s">
        <v>840</v>
      </c>
      <c r="D376" s="44" t="s">
        <v>191</v>
      </c>
      <c r="E376" s="68" t="s">
        <v>1503</v>
      </c>
      <c r="F376" s="57" t="s">
        <v>1504</v>
      </c>
      <c r="G376" s="44" t="s">
        <v>1505</v>
      </c>
      <c r="H376" s="44" t="s">
        <v>1506</v>
      </c>
      <c r="I376" s="69">
        <v>2000</v>
      </c>
      <c r="J376" s="31">
        <v>1680</v>
      </c>
      <c r="K376" s="31">
        <v>5318</v>
      </c>
      <c r="L376" s="31">
        <v>934</v>
      </c>
      <c r="M376" s="58">
        <v>158672</v>
      </c>
      <c r="N376" s="58">
        <v>3306</v>
      </c>
      <c r="O376" s="58">
        <v>127</v>
      </c>
      <c r="P376" s="58">
        <v>7317</v>
      </c>
      <c r="Q376" s="58">
        <v>160</v>
      </c>
      <c r="R376" s="58">
        <v>127</v>
      </c>
      <c r="S376" s="43">
        <f t="shared" si="16"/>
        <v>16</v>
      </c>
      <c r="T376" s="43">
        <f t="shared" si="16"/>
        <v>16</v>
      </c>
      <c r="U376" s="44">
        <v>4</v>
      </c>
      <c r="V376" s="31">
        <v>4</v>
      </c>
      <c r="W376" s="44">
        <v>8</v>
      </c>
      <c r="X376" s="31">
        <v>8</v>
      </c>
      <c r="Y376" s="31">
        <v>1</v>
      </c>
      <c r="Z376" s="31">
        <v>1</v>
      </c>
      <c r="AA376" s="31">
        <v>3</v>
      </c>
      <c r="AB376" s="31">
        <v>3</v>
      </c>
      <c r="AC376" s="31">
        <v>0</v>
      </c>
      <c r="AD376" s="31">
        <v>9</v>
      </c>
      <c r="AE376" s="31">
        <v>0</v>
      </c>
      <c r="AF376" s="50">
        <v>2127597</v>
      </c>
      <c r="AG376" s="59">
        <v>1205228</v>
      </c>
      <c r="AH376" s="59">
        <v>126104</v>
      </c>
      <c r="AI376" s="59">
        <v>796265</v>
      </c>
      <c r="AJ376" s="59">
        <v>116939</v>
      </c>
      <c r="AK376" s="59">
        <v>67765</v>
      </c>
    </row>
    <row r="377" spans="1:37" ht="16.5" customHeight="1">
      <c r="A377" s="42">
        <v>355</v>
      </c>
      <c r="B377" s="42" t="s">
        <v>1429</v>
      </c>
      <c r="C377" s="44" t="s">
        <v>840</v>
      </c>
      <c r="D377" s="44" t="s">
        <v>191</v>
      </c>
      <c r="E377" s="68" t="s">
        <v>1507</v>
      </c>
      <c r="F377" s="57" t="s">
        <v>1508</v>
      </c>
      <c r="G377" s="44" t="s">
        <v>1509</v>
      </c>
      <c r="H377" s="44" t="s">
        <v>1510</v>
      </c>
      <c r="I377" s="69">
        <v>2020</v>
      </c>
      <c r="J377" s="31">
        <v>4798</v>
      </c>
      <c r="K377" s="31">
        <v>1136.4000000000001</v>
      </c>
      <c r="L377" s="31">
        <v>180</v>
      </c>
      <c r="M377" s="58">
        <v>21168</v>
      </c>
      <c r="N377" s="58">
        <v>0</v>
      </c>
      <c r="O377" s="58">
        <v>0</v>
      </c>
      <c r="P377" s="58">
        <v>21168</v>
      </c>
      <c r="Q377" s="58">
        <v>0</v>
      </c>
      <c r="R377" s="58">
        <v>0</v>
      </c>
      <c r="S377" s="43">
        <f t="shared" si="16"/>
        <v>4</v>
      </c>
      <c r="T377" s="43">
        <f t="shared" si="16"/>
        <v>4</v>
      </c>
      <c r="U377" s="44">
        <v>1</v>
      </c>
      <c r="V377" s="31">
        <v>1</v>
      </c>
      <c r="W377" s="44">
        <v>3</v>
      </c>
      <c r="X377" s="31">
        <v>3</v>
      </c>
      <c r="Y377" s="31">
        <v>0</v>
      </c>
      <c r="Z377" s="31">
        <v>0</v>
      </c>
      <c r="AA377" s="31">
        <v>0</v>
      </c>
      <c r="AB377" s="31">
        <v>0</v>
      </c>
      <c r="AC377" s="31">
        <v>0</v>
      </c>
      <c r="AD377" s="31">
        <v>3</v>
      </c>
      <c r="AE377" s="31">
        <v>0</v>
      </c>
      <c r="AF377" s="50">
        <v>347978</v>
      </c>
      <c r="AG377" s="59">
        <v>290086</v>
      </c>
      <c r="AH377" s="59">
        <v>24252</v>
      </c>
      <c r="AI377" s="59">
        <v>33640</v>
      </c>
      <c r="AJ377" s="59">
        <v>3781</v>
      </c>
      <c r="AK377" s="59">
        <v>2885</v>
      </c>
    </row>
    <row r="378" spans="1:37" ht="16.5" customHeight="1">
      <c r="A378" s="42">
        <v>356</v>
      </c>
      <c r="B378" s="42" t="s">
        <v>1429</v>
      </c>
      <c r="C378" s="44" t="s">
        <v>850</v>
      </c>
      <c r="D378" s="44" t="s">
        <v>191</v>
      </c>
      <c r="E378" s="68" t="s">
        <v>1511</v>
      </c>
      <c r="F378" s="57" t="s">
        <v>1512</v>
      </c>
      <c r="G378" s="44" t="s">
        <v>1513</v>
      </c>
      <c r="H378" s="44" t="s">
        <v>1514</v>
      </c>
      <c r="I378" s="69">
        <v>2000</v>
      </c>
      <c r="J378" s="31">
        <v>18267</v>
      </c>
      <c r="K378" s="31">
        <v>1250</v>
      </c>
      <c r="L378" s="31">
        <v>321</v>
      </c>
      <c r="M378" s="58">
        <v>56699</v>
      </c>
      <c r="N378" s="58">
        <v>35</v>
      </c>
      <c r="O378" s="58">
        <v>9</v>
      </c>
      <c r="P378" s="58">
        <v>3880</v>
      </c>
      <c r="Q378" s="58">
        <v>2</v>
      </c>
      <c r="R378" s="58">
        <v>0</v>
      </c>
      <c r="S378" s="43">
        <f t="shared" si="16"/>
        <v>7</v>
      </c>
      <c r="T378" s="43">
        <f t="shared" si="16"/>
        <v>7</v>
      </c>
      <c r="U378" s="44">
        <v>3</v>
      </c>
      <c r="V378" s="31">
        <v>3</v>
      </c>
      <c r="W378" s="44">
        <v>3</v>
      </c>
      <c r="X378" s="31">
        <v>3</v>
      </c>
      <c r="Y378" s="31">
        <v>0</v>
      </c>
      <c r="Z378" s="31">
        <v>0</v>
      </c>
      <c r="AA378" s="31">
        <v>1</v>
      </c>
      <c r="AB378" s="31">
        <v>1</v>
      </c>
      <c r="AC378" s="31">
        <v>0</v>
      </c>
      <c r="AD378" s="31">
        <v>6</v>
      </c>
      <c r="AE378" s="31">
        <v>0</v>
      </c>
      <c r="AF378" s="50">
        <v>248045</v>
      </c>
      <c r="AG378" s="59">
        <v>105311</v>
      </c>
      <c r="AH378" s="59">
        <v>65261</v>
      </c>
      <c r="AI378" s="59">
        <v>77473</v>
      </c>
      <c r="AJ378" s="59">
        <v>120439</v>
      </c>
      <c r="AK378" s="59">
        <v>49552</v>
      </c>
    </row>
    <row r="379" spans="1:37" ht="16.5" customHeight="1">
      <c r="A379" s="42">
        <v>357</v>
      </c>
      <c r="B379" s="42" t="s">
        <v>1429</v>
      </c>
      <c r="C379" s="44" t="s">
        <v>850</v>
      </c>
      <c r="D379" s="44" t="s">
        <v>191</v>
      </c>
      <c r="E379" s="68" t="s">
        <v>1515</v>
      </c>
      <c r="F379" s="57" t="s">
        <v>1516</v>
      </c>
      <c r="G379" s="44" t="s">
        <v>1517</v>
      </c>
      <c r="H379" s="44" t="s">
        <v>1518</v>
      </c>
      <c r="I379" s="69">
        <v>2015</v>
      </c>
      <c r="J379" s="31">
        <v>1224</v>
      </c>
      <c r="K379" s="31">
        <v>1722</v>
      </c>
      <c r="L379" s="31">
        <v>348</v>
      </c>
      <c r="M379" s="58">
        <v>49531</v>
      </c>
      <c r="N379" s="58">
        <v>547</v>
      </c>
      <c r="O379" s="58">
        <v>32</v>
      </c>
      <c r="P379" s="58">
        <v>3835</v>
      </c>
      <c r="Q379" s="58">
        <v>71</v>
      </c>
      <c r="R379" s="58">
        <v>3</v>
      </c>
      <c r="S379" s="43">
        <f t="shared" si="16"/>
        <v>11</v>
      </c>
      <c r="T379" s="43">
        <f t="shared" si="16"/>
        <v>11</v>
      </c>
      <c r="U379" s="44">
        <v>4</v>
      </c>
      <c r="V379" s="31">
        <v>4</v>
      </c>
      <c r="W379" s="44">
        <v>6</v>
      </c>
      <c r="X379" s="31">
        <v>6</v>
      </c>
      <c r="Y379" s="31">
        <v>1</v>
      </c>
      <c r="Z379" s="31">
        <v>1</v>
      </c>
      <c r="AA379" s="31">
        <v>0</v>
      </c>
      <c r="AB379" s="31">
        <v>0</v>
      </c>
      <c r="AC379" s="31">
        <v>1</v>
      </c>
      <c r="AD379" s="31">
        <v>7</v>
      </c>
      <c r="AE379" s="31">
        <v>0</v>
      </c>
      <c r="AF379" s="50">
        <v>1575007</v>
      </c>
      <c r="AG379" s="59">
        <v>795364</v>
      </c>
      <c r="AH379" s="59">
        <v>72410</v>
      </c>
      <c r="AI379" s="59">
        <v>707233</v>
      </c>
      <c r="AJ379" s="59">
        <v>38544</v>
      </c>
      <c r="AK379" s="59">
        <v>40263</v>
      </c>
    </row>
    <row r="380" spans="1:37" ht="16.5" customHeight="1">
      <c r="A380" s="42">
        <v>358</v>
      </c>
      <c r="B380" s="42" t="s">
        <v>1429</v>
      </c>
      <c r="C380" s="70" t="s">
        <v>850</v>
      </c>
      <c r="D380" s="44" t="s">
        <v>191</v>
      </c>
      <c r="E380" s="68" t="s">
        <v>1519</v>
      </c>
      <c r="F380" s="57" t="s">
        <v>1520</v>
      </c>
      <c r="G380" s="44" t="s">
        <v>1521</v>
      </c>
      <c r="H380" s="44" t="s">
        <v>1518</v>
      </c>
      <c r="I380" s="69">
        <v>2008</v>
      </c>
      <c r="J380" s="31">
        <v>2268</v>
      </c>
      <c r="K380" s="31">
        <v>1398</v>
      </c>
      <c r="L380" s="31">
        <v>200</v>
      </c>
      <c r="M380" s="58">
        <v>49617</v>
      </c>
      <c r="N380" s="58">
        <v>1027</v>
      </c>
      <c r="O380" s="58">
        <v>22</v>
      </c>
      <c r="P380" s="58">
        <v>5252</v>
      </c>
      <c r="Q380" s="58">
        <v>0</v>
      </c>
      <c r="R380" s="58">
        <v>0</v>
      </c>
      <c r="S380" s="43">
        <f t="shared" si="16"/>
        <v>5</v>
      </c>
      <c r="T380" s="43">
        <f t="shared" si="16"/>
        <v>6</v>
      </c>
      <c r="U380" s="44">
        <v>1</v>
      </c>
      <c r="V380" s="31">
        <v>1</v>
      </c>
      <c r="W380" s="44">
        <v>3</v>
      </c>
      <c r="X380" s="31">
        <v>3</v>
      </c>
      <c r="Y380" s="31">
        <v>0</v>
      </c>
      <c r="Z380" s="31">
        <v>0</v>
      </c>
      <c r="AA380" s="31">
        <v>1</v>
      </c>
      <c r="AB380" s="31">
        <v>2</v>
      </c>
      <c r="AC380" s="31">
        <v>0</v>
      </c>
      <c r="AD380" s="31">
        <v>7</v>
      </c>
      <c r="AE380" s="31">
        <v>0</v>
      </c>
      <c r="AF380" s="50">
        <v>570089</v>
      </c>
      <c r="AG380" s="59">
        <v>244881</v>
      </c>
      <c r="AH380" s="59">
        <v>65996</v>
      </c>
      <c r="AI380" s="59">
        <v>259212</v>
      </c>
      <c r="AJ380" s="59">
        <v>39645</v>
      </c>
      <c r="AK380" s="59">
        <v>87738</v>
      </c>
    </row>
    <row r="381" spans="1:37" ht="16.5" customHeight="1">
      <c r="A381" s="2482" t="s">
        <v>809</v>
      </c>
      <c r="B381" s="2483"/>
      <c r="C381" s="2484"/>
      <c r="D381" s="51"/>
      <c r="E381" s="52">
        <v>18</v>
      </c>
      <c r="F381" s="53"/>
      <c r="G381" s="71"/>
      <c r="H381" s="71"/>
      <c r="I381" s="51"/>
      <c r="J381" s="54"/>
      <c r="K381" s="54"/>
      <c r="L381" s="54"/>
      <c r="M381" s="54"/>
      <c r="N381" s="54"/>
      <c r="O381" s="54"/>
      <c r="P381" s="54"/>
      <c r="Q381" s="54"/>
      <c r="R381" s="54"/>
      <c r="S381" s="54"/>
      <c r="T381" s="54"/>
      <c r="U381" s="54"/>
      <c r="V381" s="54"/>
      <c r="W381" s="54"/>
      <c r="X381" s="54"/>
      <c r="Y381" s="54"/>
      <c r="Z381" s="54"/>
      <c r="AA381" s="54"/>
      <c r="AB381" s="54"/>
      <c r="AC381" s="54"/>
      <c r="AD381" s="54"/>
      <c r="AE381" s="54"/>
      <c r="AF381" s="55"/>
      <c r="AG381" s="54"/>
      <c r="AH381" s="54"/>
      <c r="AI381" s="54"/>
      <c r="AJ381" s="54"/>
      <c r="AK381" s="54"/>
    </row>
    <row r="382" spans="1:37" ht="16.5" customHeight="1">
      <c r="A382" s="2485" t="s">
        <v>1522</v>
      </c>
      <c r="B382" s="2486"/>
      <c r="C382" s="2487"/>
      <c r="D382" s="63"/>
      <c r="E382" s="64">
        <v>24</v>
      </c>
      <c r="F382" s="65"/>
      <c r="G382" s="72"/>
      <c r="H382" s="72"/>
      <c r="I382" s="63"/>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7"/>
      <c r="AG382" s="66"/>
      <c r="AH382" s="66"/>
      <c r="AI382" s="66"/>
      <c r="AJ382" s="66"/>
      <c r="AK382" s="66"/>
    </row>
    <row r="383" spans="1:37" ht="16.5" customHeight="1">
      <c r="A383" s="42">
        <v>359</v>
      </c>
      <c r="B383" s="42" t="s">
        <v>1523</v>
      </c>
      <c r="C383" s="44" t="s">
        <v>185</v>
      </c>
      <c r="D383" s="44" t="s">
        <v>65</v>
      </c>
      <c r="E383" s="68" t="s">
        <v>1524</v>
      </c>
      <c r="F383" s="57" t="s">
        <v>1525</v>
      </c>
      <c r="G383" s="44" t="s">
        <v>1526</v>
      </c>
      <c r="H383" s="44" t="s">
        <v>1527</v>
      </c>
      <c r="I383" s="69">
        <v>2002</v>
      </c>
      <c r="J383" s="31">
        <v>3215</v>
      </c>
      <c r="K383" s="31">
        <v>2318.5500000000002</v>
      </c>
      <c r="L383" s="31">
        <v>181</v>
      </c>
      <c r="M383" s="58">
        <v>68087</v>
      </c>
      <c r="N383" s="58">
        <v>1796</v>
      </c>
      <c r="O383" s="58">
        <v>42</v>
      </c>
      <c r="P383" s="58">
        <v>7022</v>
      </c>
      <c r="Q383" s="58">
        <v>97</v>
      </c>
      <c r="R383" s="58">
        <v>0</v>
      </c>
      <c r="S383" s="43">
        <f t="shared" ref="S383:T384" si="17">SUM(U383,W383,Y383,AA383)</f>
        <v>11</v>
      </c>
      <c r="T383" s="43">
        <f t="shared" si="17"/>
        <v>11</v>
      </c>
      <c r="U383" s="44">
        <v>1</v>
      </c>
      <c r="V383" s="31">
        <v>1</v>
      </c>
      <c r="W383" s="44">
        <v>9</v>
      </c>
      <c r="X383" s="31">
        <v>9</v>
      </c>
      <c r="Y383" s="31">
        <v>0</v>
      </c>
      <c r="Z383" s="31">
        <v>0</v>
      </c>
      <c r="AA383" s="31">
        <v>1</v>
      </c>
      <c r="AB383" s="31">
        <v>1</v>
      </c>
      <c r="AC383" s="31">
        <v>0</v>
      </c>
      <c r="AD383" s="31">
        <v>8</v>
      </c>
      <c r="AE383" s="31">
        <v>1</v>
      </c>
      <c r="AF383" s="50">
        <v>666111</v>
      </c>
      <c r="AG383" s="59">
        <v>511694</v>
      </c>
      <c r="AH383" s="59">
        <v>80020</v>
      </c>
      <c r="AI383" s="59">
        <v>74397</v>
      </c>
      <c r="AJ383" s="59">
        <v>42305</v>
      </c>
      <c r="AK383" s="59">
        <v>82336</v>
      </c>
    </row>
    <row r="384" spans="1:37" ht="16.5" customHeight="1">
      <c r="A384" s="42">
        <v>360</v>
      </c>
      <c r="B384" s="42" t="s">
        <v>1523</v>
      </c>
      <c r="C384" s="44" t="s">
        <v>185</v>
      </c>
      <c r="D384" s="44" t="s">
        <v>65</v>
      </c>
      <c r="E384" s="68" t="s">
        <v>1528</v>
      </c>
      <c r="F384" s="57" t="s">
        <v>1529</v>
      </c>
      <c r="G384" s="44" t="s">
        <v>1530</v>
      </c>
      <c r="H384" s="44" t="s">
        <v>1531</v>
      </c>
      <c r="I384" s="69">
        <v>1988</v>
      </c>
      <c r="J384" s="31">
        <v>4500</v>
      </c>
      <c r="K384" s="31">
        <v>4990.43</v>
      </c>
      <c r="L384" s="31">
        <v>434</v>
      </c>
      <c r="M384" s="58">
        <v>121514</v>
      </c>
      <c r="N384" s="58">
        <v>5971</v>
      </c>
      <c r="O384" s="58">
        <v>50</v>
      </c>
      <c r="P384" s="58">
        <v>9105</v>
      </c>
      <c r="Q384" s="58">
        <v>394</v>
      </c>
      <c r="R384" s="58">
        <v>3</v>
      </c>
      <c r="S384" s="43">
        <f t="shared" si="17"/>
        <v>30.5</v>
      </c>
      <c r="T384" s="43">
        <f t="shared" si="17"/>
        <v>30.5</v>
      </c>
      <c r="U384" s="44">
        <v>9</v>
      </c>
      <c r="V384" s="31">
        <v>9</v>
      </c>
      <c r="W384" s="44">
        <v>12</v>
      </c>
      <c r="X384" s="31">
        <v>12</v>
      </c>
      <c r="Y384" s="31">
        <v>1</v>
      </c>
      <c r="Z384" s="31">
        <v>1</v>
      </c>
      <c r="AA384" s="31">
        <v>8.5</v>
      </c>
      <c r="AB384" s="31">
        <v>8.5</v>
      </c>
      <c r="AC384" s="31">
        <v>2</v>
      </c>
      <c r="AD384" s="31">
        <v>13</v>
      </c>
      <c r="AE384" s="31">
        <v>0</v>
      </c>
      <c r="AF384" s="50">
        <v>2669309</v>
      </c>
      <c r="AG384" s="59">
        <v>1896313</v>
      </c>
      <c r="AH384" s="59">
        <v>117930</v>
      </c>
      <c r="AI384" s="59">
        <v>655066</v>
      </c>
      <c r="AJ384" s="59">
        <v>95955</v>
      </c>
      <c r="AK384" s="59">
        <v>121675</v>
      </c>
    </row>
    <row r="385" spans="1:37" ht="16.5" customHeight="1">
      <c r="A385" s="2482" t="s">
        <v>167</v>
      </c>
      <c r="B385" s="2483"/>
      <c r="C385" s="2484"/>
      <c r="D385" s="51"/>
      <c r="E385" s="52">
        <v>2</v>
      </c>
      <c r="F385" s="53"/>
      <c r="G385" s="71"/>
      <c r="H385" s="71"/>
      <c r="I385" s="51"/>
      <c r="J385" s="54"/>
      <c r="K385" s="54"/>
      <c r="L385" s="54"/>
      <c r="M385" s="54"/>
      <c r="N385" s="54"/>
      <c r="O385" s="54"/>
      <c r="P385" s="54"/>
      <c r="Q385" s="54"/>
      <c r="R385" s="54"/>
      <c r="S385" s="54"/>
      <c r="T385" s="54"/>
      <c r="U385" s="54"/>
      <c r="V385" s="54"/>
      <c r="W385" s="54"/>
      <c r="X385" s="54"/>
      <c r="Y385" s="54"/>
      <c r="Z385" s="54"/>
      <c r="AA385" s="54"/>
      <c r="AB385" s="54"/>
      <c r="AC385" s="54"/>
      <c r="AD385" s="54"/>
      <c r="AE385" s="54"/>
      <c r="AF385" s="55"/>
      <c r="AG385" s="54"/>
      <c r="AH385" s="54"/>
      <c r="AI385" s="54"/>
      <c r="AJ385" s="54"/>
      <c r="AK385" s="54"/>
    </row>
    <row r="386" spans="1:37" ht="16.5" customHeight="1">
      <c r="A386" s="42">
        <v>361</v>
      </c>
      <c r="B386" s="42" t="s">
        <v>1523</v>
      </c>
      <c r="C386" s="44" t="s">
        <v>1532</v>
      </c>
      <c r="D386" s="44" t="s">
        <v>191</v>
      </c>
      <c r="E386" s="68" t="s">
        <v>1533</v>
      </c>
      <c r="F386" s="57" t="s">
        <v>1534</v>
      </c>
      <c r="G386" s="44" t="s">
        <v>1535</v>
      </c>
      <c r="H386" s="44" t="s">
        <v>1536</v>
      </c>
      <c r="I386" s="69">
        <v>2010</v>
      </c>
      <c r="J386" s="31">
        <v>3689</v>
      </c>
      <c r="K386" s="31">
        <v>1983</v>
      </c>
      <c r="L386" s="31">
        <v>220</v>
      </c>
      <c r="M386" s="58">
        <v>85341</v>
      </c>
      <c r="N386" s="58">
        <v>2050</v>
      </c>
      <c r="O386" s="58">
        <v>113</v>
      </c>
      <c r="P386" s="58">
        <v>6143</v>
      </c>
      <c r="Q386" s="58">
        <v>136</v>
      </c>
      <c r="R386" s="58">
        <v>113</v>
      </c>
      <c r="S386" s="43">
        <f t="shared" ref="S386:T408" si="18">SUM(U386,W386,Y386,AA386)</f>
        <v>6.5</v>
      </c>
      <c r="T386" s="43">
        <f t="shared" si="18"/>
        <v>6.5</v>
      </c>
      <c r="U386" s="44">
        <v>0.5</v>
      </c>
      <c r="V386" s="31">
        <v>0.5</v>
      </c>
      <c r="W386" s="44">
        <v>5</v>
      </c>
      <c r="X386" s="31">
        <v>5</v>
      </c>
      <c r="Y386" s="31">
        <v>0</v>
      </c>
      <c r="Z386" s="31">
        <v>0</v>
      </c>
      <c r="AA386" s="31">
        <v>1</v>
      </c>
      <c r="AB386" s="31">
        <v>1</v>
      </c>
      <c r="AC386" s="31">
        <v>0</v>
      </c>
      <c r="AD386" s="31">
        <v>6</v>
      </c>
      <c r="AE386" s="31">
        <v>1</v>
      </c>
      <c r="AF386" s="50">
        <v>740764</v>
      </c>
      <c r="AG386" s="59">
        <v>516019</v>
      </c>
      <c r="AH386" s="59">
        <v>94116</v>
      </c>
      <c r="AI386" s="59">
        <v>130629</v>
      </c>
      <c r="AJ386" s="59">
        <v>53302</v>
      </c>
      <c r="AK386" s="59">
        <v>76526</v>
      </c>
    </row>
    <row r="387" spans="1:37" ht="16.5" customHeight="1">
      <c r="A387" s="42">
        <v>362</v>
      </c>
      <c r="B387" s="42" t="s">
        <v>1523</v>
      </c>
      <c r="C387" s="44" t="s">
        <v>1532</v>
      </c>
      <c r="D387" s="44" t="s">
        <v>191</v>
      </c>
      <c r="E387" s="68" t="s">
        <v>1537</v>
      </c>
      <c r="F387" s="57" t="s">
        <v>1538</v>
      </c>
      <c r="G387" s="44" t="s">
        <v>1539</v>
      </c>
      <c r="H387" s="44" t="s">
        <v>1536</v>
      </c>
      <c r="I387" s="69">
        <v>2002</v>
      </c>
      <c r="J387" s="31">
        <v>8809</v>
      </c>
      <c r="K387" s="31">
        <v>4891</v>
      </c>
      <c r="L387" s="31">
        <v>438</v>
      </c>
      <c r="M387" s="58">
        <v>161532</v>
      </c>
      <c r="N387" s="58">
        <v>3855</v>
      </c>
      <c r="O387" s="58">
        <v>228</v>
      </c>
      <c r="P387" s="58">
        <v>6746</v>
      </c>
      <c r="Q387" s="58">
        <v>133</v>
      </c>
      <c r="R387" s="58">
        <v>7</v>
      </c>
      <c r="S387" s="43">
        <f t="shared" si="18"/>
        <v>6.5</v>
      </c>
      <c r="T387" s="43">
        <f t="shared" si="18"/>
        <v>6.5</v>
      </c>
      <c r="U387" s="44">
        <v>1</v>
      </c>
      <c r="V387" s="31">
        <v>1</v>
      </c>
      <c r="W387" s="44">
        <v>3.5</v>
      </c>
      <c r="X387" s="31">
        <v>3.5</v>
      </c>
      <c r="Y387" s="31">
        <v>1</v>
      </c>
      <c r="Z387" s="31">
        <v>1</v>
      </c>
      <c r="AA387" s="31">
        <v>1</v>
      </c>
      <c r="AB387" s="31">
        <v>1</v>
      </c>
      <c r="AC387" s="31">
        <v>0</v>
      </c>
      <c r="AD387" s="31">
        <v>5</v>
      </c>
      <c r="AE387" s="31">
        <v>1</v>
      </c>
      <c r="AF387" s="50">
        <v>1095317</v>
      </c>
      <c r="AG387" s="59">
        <v>624155</v>
      </c>
      <c r="AH387" s="59">
        <v>133940</v>
      </c>
      <c r="AI387" s="59">
        <v>337222</v>
      </c>
      <c r="AJ387" s="59">
        <v>38826</v>
      </c>
      <c r="AK387" s="59">
        <v>62093</v>
      </c>
    </row>
    <row r="388" spans="1:37" ht="16.5" customHeight="1">
      <c r="A388" s="42">
        <v>363</v>
      </c>
      <c r="B388" s="42" t="s">
        <v>1523</v>
      </c>
      <c r="C388" s="44" t="s">
        <v>1532</v>
      </c>
      <c r="D388" s="44" t="s">
        <v>191</v>
      </c>
      <c r="E388" s="68" t="s">
        <v>1540</v>
      </c>
      <c r="F388" s="57" t="s">
        <v>1541</v>
      </c>
      <c r="G388" s="44" t="s">
        <v>1542</v>
      </c>
      <c r="H388" s="44" t="s">
        <v>1536</v>
      </c>
      <c r="I388" s="69">
        <v>1994</v>
      </c>
      <c r="J388" s="31">
        <v>2523</v>
      </c>
      <c r="K388" s="31">
        <v>1944</v>
      </c>
      <c r="L388" s="31">
        <v>650</v>
      </c>
      <c r="M388" s="58">
        <v>155687</v>
      </c>
      <c r="N388" s="58">
        <v>2305</v>
      </c>
      <c r="O388" s="58">
        <v>281</v>
      </c>
      <c r="P388" s="58">
        <v>6109</v>
      </c>
      <c r="Q388" s="58">
        <v>149</v>
      </c>
      <c r="R388" s="58">
        <v>10</v>
      </c>
      <c r="S388" s="43">
        <f t="shared" si="18"/>
        <v>7.5</v>
      </c>
      <c r="T388" s="43">
        <f t="shared" si="18"/>
        <v>7.5</v>
      </c>
      <c r="U388" s="44">
        <v>1.5</v>
      </c>
      <c r="V388" s="31">
        <v>1.5</v>
      </c>
      <c r="W388" s="44">
        <v>4</v>
      </c>
      <c r="X388" s="31">
        <v>4</v>
      </c>
      <c r="Y388" s="31">
        <v>0</v>
      </c>
      <c r="Z388" s="31">
        <v>0</v>
      </c>
      <c r="AA388" s="31">
        <v>2</v>
      </c>
      <c r="AB388" s="31">
        <v>2</v>
      </c>
      <c r="AC388" s="31">
        <v>0</v>
      </c>
      <c r="AD388" s="31">
        <v>6</v>
      </c>
      <c r="AE388" s="31">
        <v>0</v>
      </c>
      <c r="AF388" s="50">
        <v>904004</v>
      </c>
      <c r="AG388" s="59">
        <v>587883</v>
      </c>
      <c r="AH388" s="59">
        <v>86304</v>
      </c>
      <c r="AI388" s="59">
        <v>229817</v>
      </c>
      <c r="AJ388" s="59">
        <v>42677</v>
      </c>
      <c r="AK388" s="59">
        <v>54455</v>
      </c>
    </row>
    <row r="389" spans="1:37" ht="16.5" customHeight="1">
      <c r="A389" s="42">
        <v>364</v>
      </c>
      <c r="B389" s="42" t="s">
        <v>1523</v>
      </c>
      <c r="C389" s="44" t="s">
        <v>817</v>
      </c>
      <c r="D389" s="44" t="s">
        <v>191</v>
      </c>
      <c r="E389" s="68" t="s">
        <v>1543</v>
      </c>
      <c r="F389" s="57" t="s">
        <v>1544</v>
      </c>
      <c r="G389" s="44" t="s">
        <v>1545</v>
      </c>
      <c r="H389" s="44" t="s">
        <v>1546</v>
      </c>
      <c r="I389" s="69">
        <v>2001</v>
      </c>
      <c r="J389" s="31">
        <v>5358.8</v>
      </c>
      <c r="K389" s="31">
        <v>2923.3</v>
      </c>
      <c r="L389" s="31">
        <v>263</v>
      </c>
      <c r="M389" s="58">
        <v>115786</v>
      </c>
      <c r="N389" s="58">
        <v>3900</v>
      </c>
      <c r="O389" s="58">
        <v>28</v>
      </c>
      <c r="P389" s="58">
        <v>7510</v>
      </c>
      <c r="Q389" s="58">
        <v>167</v>
      </c>
      <c r="R389" s="58">
        <v>28</v>
      </c>
      <c r="S389" s="43">
        <f t="shared" si="18"/>
        <v>8</v>
      </c>
      <c r="T389" s="43">
        <f t="shared" si="18"/>
        <v>8</v>
      </c>
      <c r="U389" s="44">
        <v>2</v>
      </c>
      <c r="V389" s="31">
        <v>2</v>
      </c>
      <c r="W389" s="44">
        <v>4</v>
      </c>
      <c r="X389" s="31">
        <v>4</v>
      </c>
      <c r="Y389" s="31">
        <v>0</v>
      </c>
      <c r="Z389" s="31">
        <v>0</v>
      </c>
      <c r="AA389" s="31">
        <v>2</v>
      </c>
      <c r="AB389" s="31">
        <v>2</v>
      </c>
      <c r="AC389" s="31">
        <v>0</v>
      </c>
      <c r="AD389" s="31">
        <v>6</v>
      </c>
      <c r="AE389" s="31">
        <v>1</v>
      </c>
      <c r="AF389" s="50">
        <v>998600</v>
      </c>
      <c r="AG389" s="59">
        <v>802243</v>
      </c>
      <c r="AH389" s="59">
        <v>65938</v>
      </c>
      <c r="AI389" s="59">
        <v>130419</v>
      </c>
      <c r="AJ389" s="59">
        <v>67027</v>
      </c>
      <c r="AK389" s="59">
        <v>125187</v>
      </c>
    </row>
    <row r="390" spans="1:37" ht="16.5" customHeight="1">
      <c r="A390" s="42">
        <v>365</v>
      </c>
      <c r="B390" s="42" t="s">
        <v>1523</v>
      </c>
      <c r="C390" s="44" t="s">
        <v>817</v>
      </c>
      <c r="D390" s="44" t="s">
        <v>191</v>
      </c>
      <c r="E390" s="68" t="s">
        <v>1547</v>
      </c>
      <c r="F390" s="57" t="s">
        <v>1548</v>
      </c>
      <c r="G390" s="44" t="s">
        <v>1549</v>
      </c>
      <c r="H390" s="44" t="s">
        <v>1550</v>
      </c>
      <c r="I390" s="69">
        <v>1996</v>
      </c>
      <c r="J390" s="31">
        <v>22767</v>
      </c>
      <c r="K390" s="31">
        <v>2800.35</v>
      </c>
      <c r="L390" s="31">
        <v>196</v>
      </c>
      <c r="M390" s="58">
        <v>113233</v>
      </c>
      <c r="N390" s="58">
        <v>3615</v>
      </c>
      <c r="O390" s="58">
        <v>47</v>
      </c>
      <c r="P390" s="58">
        <v>7543</v>
      </c>
      <c r="Q390" s="58">
        <v>86</v>
      </c>
      <c r="R390" s="58">
        <v>7</v>
      </c>
      <c r="S390" s="43">
        <f t="shared" si="18"/>
        <v>7</v>
      </c>
      <c r="T390" s="43">
        <f t="shared" si="18"/>
        <v>6</v>
      </c>
      <c r="U390" s="44">
        <v>1</v>
      </c>
      <c r="V390" s="31">
        <v>0</v>
      </c>
      <c r="W390" s="44">
        <v>5</v>
      </c>
      <c r="X390" s="31">
        <v>5</v>
      </c>
      <c r="Y390" s="31">
        <v>1</v>
      </c>
      <c r="Z390" s="31">
        <v>1</v>
      </c>
      <c r="AA390" s="31">
        <v>0</v>
      </c>
      <c r="AB390" s="31">
        <v>0</v>
      </c>
      <c r="AC390" s="31">
        <v>0</v>
      </c>
      <c r="AD390" s="31">
        <v>7</v>
      </c>
      <c r="AE390" s="31">
        <v>1</v>
      </c>
      <c r="AF390" s="50">
        <v>847150</v>
      </c>
      <c r="AG390" s="59">
        <v>531729</v>
      </c>
      <c r="AH390" s="59">
        <v>95332</v>
      </c>
      <c r="AI390" s="59">
        <v>220089</v>
      </c>
      <c r="AJ390" s="59">
        <v>73596</v>
      </c>
      <c r="AK390" s="59">
        <v>81061</v>
      </c>
    </row>
    <row r="391" spans="1:37" ht="16.5" customHeight="1">
      <c r="A391" s="42">
        <v>366</v>
      </c>
      <c r="B391" s="42" t="s">
        <v>1523</v>
      </c>
      <c r="C391" s="44" t="s">
        <v>817</v>
      </c>
      <c r="D391" s="44" t="s">
        <v>191</v>
      </c>
      <c r="E391" s="68" t="s">
        <v>1551</v>
      </c>
      <c r="F391" s="57" t="s">
        <v>1552</v>
      </c>
      <c r="G391" s="44" t="s">
        <v>1553</v>
      </c>
      <c r="H391" s="44" t="s">
        <v>1554</v>
      </c>
      <c r="I391" s="69">
        <v>1994</v>
      </c>
      <c r="J391" s="31">
        <v>2134</v>
      </c>
      <c r="K391" s="31">
        <v>1937</v>
      </c>
      <c r="L391" s="31">
        <v>230</v>
      </c>
      <c r="M391" s="58">
        <v>113934</v>
      </c>
      <c r="N391" s="58">
        <v>5374</v>
      </c>
      <c r="O391" s="58">
        <v>30</v>
      </c>
      <c r="P391" s="58">
        <v>8012</v>
      </c>
      <c r="Q391" s="58">
        <v>108</v>
      </c>
      <c r="R391" s="58">
        <v>4</v>
      </c>
      <c r="S391" s="43">
        <f t="shared" si="18"/>
        <v>9</v>
      </c>
      <c r="T391" s="43">
        <f t="shared" si="18"/>
        <v>9</v>
      </c>
      <c r="U391" s="44">
        <v>1</v>
      </c>
      <c r="V391" s="31">
        <v>1</v>
      </c>
      <c r="W391" s="44">
        <v>5</v>
      </c>
      <c r="X391" s="31">
        <v>5</v>
      </c>
      <c r="Y391" s="31">
        <v>1</v>
      </c>
      <c r="Z391" s="31">
        <v>1</v>
      </c>
      <c r="AA391" s="31">
        <v>2</v>
      </c>
      <c r="AB391" s="31">
        <v>2</v>
      </c>
      <c r="AC391" s="31">
        <v>0</v>
      </c>
      <c r="AD391" s="31">
        <v>6</v>
      </c>
      <c r="AE391" s="31">
        <v>1</v>
      </c>
      <c r="AF391" s="50">
        <v>1252225</v>
      </c>
      <c r="AG391" s="59">
        <v>635702</v>
      </c>
      <c r="AH391" s="59">
        <v>170143</v>
      </c>
      <c r="AI391" s="59">
        <v>446380</v>
      </c>
      <c r="AJ391" s="59">
        <v>53183</v>
      </c>
      <c r="AK391" s="59">
        <v>56280</v>
      </c>
    </row>
    <row r="392" spans="1:37" ht="16.5" customHeight="1">
      <c r="A392" s="42">
        <v>367</v>
      </c>
      <c r="B392" s="42" t="s">
        <v>1523</v>
      </c>
      <c r="C392" s="44" t="s">
        <v>817</v>
      </c>
      <c r="D392" s="44" t="s">
        <v>191</v>
      </c>
      <c r="E392" s="68" t="s">
        <v>1555</v>
      </c>
      <c r="F392" s="57" t="s">
        <v>1556</v>
      </c>
      <c r="G392" s="44" t="s">
        <v>1557</v>
      </c>
      <c r="H392" s="44" t="s">
        <v>1558</v>
      </c>
      <c r="I392" s="69">
        <v>2004</v>
      </c>
      <c r="J392" s="31">
        <v>355.2</v>
      </c>
      <c r="K392" s="31">
        <v>468.52</v>
      </c>
      <c r="L392" s="31">
        <v>80</v>
      </c>
      <c r="M392" s="58">
        <v>37519</v>
      </c>
      <c r="N392" s="58">
        <v>1155</v>
      </c>
      <c r="O392" s="58">
        <v>10</v>
      </c>
      <c r="P392" s="58">
        <v>1656</v>
      </c>
      <c r="Q392" s="58">
        <v>0</v>
      </c>
      <c r="R392" s="58">
        <v>0</v>
      </c>
      <c r="S392" s="43">
        <f t="shared" si="18"/>
        <v>2</v>
      </c>
      <c r="T392" s="43">
        <f t="shared" si="18"/>
        <v>2</v>
      </c>
      <c r="U392" s="44">
        <v>0</v>
      </c>
      <c r="V392" s="31">
        <v>0</v>
      </c>
      <c r="W392" s="44">
        <v>1</v>
      </c>
      <c r="X392" s="31">
        <v>1</v>
      </c>
      <c r="Y392" s="31">
        <v>0</v>
      </c>
      <c r="Z392" s="31">
        <v>0</v>
      </c>
      <c r="AA392" s="31">
        <v>1</v>
      </c>
      <c r="AB392" s="31">
        <v>1</v>
      </c>
      <c r="AC392" s="31">
        <v>0</v>
      </c>
      <c r="AD392" s="31">
        <v>0</v>
      </c>
      <c r="AE392" s="31">
        <v>1</v>
      </c>
      <c r="AF392" s="50">
        <v>165600</v>
      </c>
      <c r="AG392" s="59">
        <v>120843</v>
      </c>
      <c r="AH392" s="59">
        <v>20863</v>
      </c>
      <c r="AI392" s="59">
        <v>23894</v>
      </c>
      <c r="AJ392" s="59">
        <v>11318</v>
      </c>
      <c r="AK392" s="59">
        <v>13645</v>
      </c>
    </row>
    <row r="393" spans="1:37" ht="16.5" customHeight="1">
      <c r="A393" s="42">
        <v>368</v>
      </c>
      <c r="B393" s="42" t="s">
        <v>1523</v>
      </c>
      <c r="C393" s="44" t="s">
        <v>817</v>
      </c>
      <c r="D393" s="44" t="s">
        <v>191</v>
      </c>
      <c r="E393" s="68" t="s">
        <v>1559</v>
      </c>
      <c r="F393" s="57" t="s">
        <v>1560</v>
      </c>
      <c r="G393" s="44" t="s">
        <v>1561</v>
      </c>
      <c r="H393" s="44" t="s">
        <v>1562</v>
      </c>
      <c r="I393" s="69">
        <v>2010</v>
      </c>
      <c r="J393" s="31">
        <v>107.46</v>
      </c>
      <c r="K393" s="31">
        <v>511.02</v>
      </c>
      <c r="L393" s="31">
        <v>71</v>
      </c>
      <c r="M393" s="58">
        <v>34794</v>
      </c>
      <c r="N393" s="58">
        <v>0</v>
      </c>
      <c r="O393" s="58">
        <v>12</v>
      </c>
      <c r="P393" s="58">
        <v>1687</v>
      </c>
      <c r="Q393" s="58">
        <v>0</v>
      </c>
      <c r="R393" s="58">
        <v>2</v>
      </c>
      <c r="S393" s="43">
        <f t="shared" si="18"/>
        <v>1</v>
      </c>
      <c r="T393" s="43">
        <f t="shared" si="18"/>
        <v>1</v>
      </c>
      <c r="U393" s="44">
        <v>0</v>
      </c>
      <c r="V393" s="31">
        <v>0</v>
      </c>
      <c r="W393" s="44">
        <v>1</v>
      </c>
      <c r="X393" s="31">
        <v>1</v>
      </c>
      <c r="Y393" s="31">
        <v>0</v>
      </c>
      <c r="Z393" s="31">
        <v>0</v>
      </c>
      <c r="AA393" s="31">
        <v>0</v>
      </c>
      <c r="AB393" s="31">
        <v>0</v>
      </c>
      <c r="AC393" s="31">
        <v>0</v>
      </c>
      <c r="AD393" s="31">
        <v>0</v>
      </c>
      <c r="AE393" s="31">
        <v>1</v>
      </c>
      <c r="AF393" s="50">
        <v>166033</v>
      </c>
      <c r="AG393" s="59">
        <v>112766</v>
      </c>
      <c r="AH393" s="59">
        <v>21048</v>
      </c>
      <c r="AI393" s="59">
        <v>32219</v>
      </c>
      <c r="AJ393" s="59">
        <v>6798</v>
      </c>
      <c r="AK393" s="59">
        <v>9788</v>
      </c>
    </row>
    <row r="394" spans="1:37" ht="16.5" customHeight="1">
      <c r="A394" s="42">
        <v>369</v>
      </c>
      <c r="B394" s="42" t="s">
        <v>1523</v>
      </c>
      <c r="C394" s="44" t="s">
        <v>817</v>
      </c>
      <c r="D394" s="44" t="s">
        <v>191</v>
      </c>
      <c r="E394" s="68" t="s">
        <v>1563</v>
      </c>
      <c r="F394" s="57" t="s">
        <v>1564</v>
      </c>
      <c r="G394" s="44" t="s">
        <v>1565</v>
      </c>
      <c r="H394" s="44" t="s">
        <v>1566</v>
      </c>
      <c r="I394" s="69">
        <v>2009</v>
      </c>
      <c r="J394" s="31">
        <v>1141</v>
      </c>
      <c r="K394" s="31">
        <v>1010.66</v>
      </c>
      <c r="L394" s="31">
        <v>104</v>
      </c>
      <c r="M394" s="58">
        <v>51368</v>
      </c>
      <c r="N394" s="58">
        <v>406</v>
      </c>
      <c r="O394" s="58">
        <v>12</v>
      </c>
      <c r="P394" s="58">
        <v>2447</v>
      </c>
      <c r="Q394" s="58">
        <v>0</v>
      </c>
      <c r="R394" s="58">
        <v>12</v>
      </c>
      <c r="S394" s="43">
        <f t="shared" si="18"/>
        <v>1</v>
      </c>
      <c r="T394" s="43">
        <f t="shared" si="18"/>
        <v>1</v>
      </c>
      <c r="U394" s="44">
        <v>0</v>
      </c>
      <c r="V394" s="31">
        <v>0</v>
      </c>
      <c r="W394" s="44">
        <v>1</v>
      </c>
      <c r="X394" s="31">
        <v>1</v>
      </c>
      <c r="Y394" s="31">
        <v>0</v>
      </c>
      <c r="Z394" s="31">
        <v>0</v>
      </c>
      <c r="AA394" s="31">
        <v>0</v>
      </c>
      <c r="AB394" s="31">
        <v>0</v>
      </c>
      <c r="AC394" s="31">
        <v>0</v>
      </c>
      <c r="AD394" s="31">
        <v>1</v>
      </c>
      <c r="AE394" s="31">
        <v>0</v>
      </c>
      <c r="AF394" s="50">
        <v>66800</v>
      </c>
      <c r="AG394" s="59">
        <v>33000</v>
      </c>
      <c r="AH394" s="59">
        <v>31800</v>
      </c>
      <c r="AI394" s="59">
        <v>2000</v>
      </c>
      <c r="AJ394" s="59">
        <v>6144</v>
      </c>
      <c r="AK394" s="59">
        <v>7116</v>
      </c>
    </row>
    <row r="395" spans="1:37" ht="16.5" customHeight="1">
      <c r="A395" s="42">
        <v>370</v>
      </c>
      <c r="B395" s="42" t="s">
        <v>1523</v>
      </c>
      <c r="C395" s="44" t="s">
        <v>817</v>
      </c>
      <c r="D395" s="44" t="s">
        <v>191</v>
      </c>
      <c r="E395" s="68" t="s">
        <v>1567</v>
      </c>
      <c r="F395" s="57" t="s">
        <v>1568</v>
      </c>
      <c r="G395" s="44" t="s">
        <v>1569</v>
      </c>
      <c r="H395" s="44" t="s">
        <v>1570</v>
      </c>
      <c r="I395" s="69">
        <v>2009</v>
      </c>
      <c r="J395" s="31">
        <v>2209</v>
      </c>
      <c r="K395" s="31">
        <v>932.08</v>
      </c>
      <c r="L395" s="31">
        <v>80</v>
      </c>
      <c r="M395" s="58">
        <v>50143</v>
      </c>
      <c r="N395" s="58">
        <v>573</v>
      </c>
      <c r="O395" s="58">
        <v>13</v>
      </c>
      <c r="P395" s="58">
        <v>2643</v>
      </c>
      <c r="Q395" s="58">
        <v>0</v>
      </c>
      <c r="R395" s="58">
        <v>13</v>
      </c>
      <c r="S395" s="43">
        <f t="shared" si="18"/>
        <v>1</v>
      </c>
      <c r="T395" s="43">
        <f t="shared" si="18"/>
        <v>1</v>
      </c>
      <c r="U395" s="44">
        <v>0</v>
      </c>
      <c r="V395" s="31">
        <v>0</v>
      </c>
      <c r="W395" s="44">
        <v>1</v>
      </c>
      <c r="X395" s="31">
        <v>1</v>
      </c>
      <c r="Y395" s="31">
        <v>0</v>
      </c>
      <c r="Z395" s="31">
        <v>0</v>
      </c>
      <c r="AA395" s="31">
        <v>0</v>
      </c>
      <c r="AB395" s="31">
        <v>0</v>
      </c>
      <c r="AC395" s="31">
        <v>0</v>
      </c>
      <c r="AD395" s="31">
        <v>1</v>
      </c>
      <c r="AE395" s="31">
        <v>0</v>
      </c>
      <c r="AF395" s="50">
        <v>62500</v>
      </c>
      <c r="AG395" s="59">
        <v>31000</v>
      </c>
      <c r="AH395" s="59">
        <v>31500</v>
      </c>
      <c r="AI395" s="59">
        <v>0</v>
      </c>
      <c r="AJ395" s="59">
        <v>6237</v>
      </c>
      <c r="AK395" s="59">
        <v>8858</v>
      </c>
    </row>
    <row r="396" spans="1:37" ht="16.5" customHeight="1">
      <c r="A396" s="42">
        <v>371</v>
      </c>
      <c r="B396" s="42" t="s">
        <v>1523</v>
      </c>
      <c r="C396" s="44" t="s">
        <v>850</v>
      </c>
      <c r="D396" s="44" t="s">
        <v>191</v>
      </c>
      <c r="E396" s="68" t="s">
        <v>1571</v>
      </c>
      <c r="F396" s="57" t="s">
        <v>1572</v>
      </c>
      <c r="G396" s="44" t="s">
        <v>1573</v>
      </c>
      <c r="H396" s="44" t="s">
        <v>1574</v>
      </c>
      <c r="I396" s="69">
        <v>2000</v>
      </c>
      <c r="J396" s="31">
        <v>4887</v>
      </c>
      <c r="K396" s="31">
        <v>3877</v>
      </c>
      <c r="L396" s="31">
        <v>582</v>
      </c>
      <c r="M396" s="58">
        <v>148982</v>
      </c>
      <c r="N396" s="58">
        <v>3729</v>
      </c>
      <c r="O396" s="58">
        <v>37</v>
      </c>
      <c r="P396" s="58">
        <v>7906</v>
      </c>
      <c r="Q396" s="58">
        <v>85</v>
      </c>
      <c r="R396" s="58">
        <v>0</v>
      </c>
      <c r="S396" s="43">
        <f t="shared" si="18"/>
        <v>8</v>
      </c>
      <c r="T396" s="43">
        <f t="shared" si="18"/>
        <v>8</v>
      </c>
      <c r="U396" s="44">
        <v>1</v>
      </c>
      <c r="V396" s="31">
        <v>0</v>
      </c>
      <c r="W396" s="44">
        <v>3</v>
      </c>
      <c r="X396" s="31">
        <v>3</v>
      </c>
      <c r="Y396" s="31">
        <v>1</v>
      </c>
      <c r="Z396" s="31">
        <v>1</v>
      </c>
      <c r="AA396" s="31">
        <v>3</v>
      </c>
      <c r="AB396" s="31">
        <v>4</v>
      </c>
      <c r="AC396" s="31">
        <v>1</v>
      </c>
      <c r="AD396" s="31">
        <v>5</v>
      </c>
      <c r="AE396" s="31">
        <v>0</v>
      </c>
      <c r="AF396" s="50">
        <v>932602</v>
      </c>
      <c r="AG396" s="59">
        <v>612597</v>
      </c>
      <c r="AH396" s="59">
        <v>112353</v>
      </c>
      <c r="AI396" s="59">
        <v>207652</v>
      </c>
      <c r="AJ396" s="59">
        <v>110505</v>
      </c>
      <c r="AK396" s="59">
        <v>129452</v>
      </c>
    </row>
    <row r="397" spans="1:37" ht="16.5" customHeight="1">
      <c r="A397" s="42">
        <v>372</v>
      </c>
      <c r="B397" s="42" t="s">
        <v>1523</v>
      </c>
      <c r="C397" s="44" t="s">
        <v>850</v>
      </c>
      <c r="D397" s="44" t="s">
        <v>191</v>
      </c>
      <c r="E397" s="68" t="s">
        <v>1575</v>
      </c>
      <c r="F397" s="57" t="s">
        <v>1576</v>
      </c>
      <c r="G397" s="44" t="s">
        <v>1577</v>
      </c>
      <c r="H397" s="44" t="s">
        <v>1578</v>
      </c>
      <c r="I397" s="69">
        <v>1994</v>
      </c>
      <c r="J397" s="31">
        <v>1488</v>
      </c>
      <c r="K397" s="31">
        <v>2706</v>
      </c>
      <c r="L397" s="31">
        <v>495</v>
      </c>
      <c r="M397" s="58">
        <v>231538</v>
      </c>
      <c r="N397" s="58">
        <v>7308</v>
      </c>
      <c r="O397" s="58">
        <v>41</v>
      </c>
      <c r="P397" s="58">
        <v>7302</v>
      </c>
      <c r="Q397" s="58">
        <v>0</v>
      </c>
      <c r="R397" s="58">
        <v>41</v>
      </c>
      <c r="S397" s="43">
        <f t="shared" si="18"/>
        <v>9.5</v>
      </c>
      <c r="T397" s="43">
        <f t="shared" si="18"/>
        <v>9.5</v>
      </c>
      <c r="U397" s="44">
        <v>0</v>
      </c>
      <c r="V397" s="31">
        <v>0</v>
      </c>
      <c r="W397" s="44">
        <v>6</v>
      </c>
      <c r="X397" s="31">
        <v>6</v>
      </c>
      <c r="Y397" s="31">
        <v>1</v>
      </c>
      <c r="Z397" s="31">
        <v>1</v>
      </c>
      <c r="AA397" s="31">
        <v>2.5</v>
      </c>
      <c r="AB397" s="31">
        <v>2.5</v>
      </c>
      <c r="AC397" s="31">
        <v>1</v>
      </c>
      <c r="AD397" s="31">
        <v>7</v>
      </c>
      <c r="AE397" s="31">
        <v>2</v>
      </c>
      <c r="AF397" s="50">
        <v>1360558</v>
      </c>
      <c r="AG397" s="59">
        <v>907169</v>
      </c>
      <c r="AH397" s="59">
        <v>115606</v>
      </c>
      <c r="AI397" s="59">
        <v>337783</v>
      </c>
      <c r="AJ397" s="59">
        <v>108955</v>
      </c>
      <c r="AK397" s="59">
        <v>95080</v>
      </c>
    </row>
    <row r="398" spans="1:37" ht="16.5" customHeight="1">
      <c r="A398" s="42">
        <v>373</v>
      </c>
      <c r="B398" s="42" t="s">
        <v>1523</v>
      </c>
      <c r="C398" s="44" t="s">
        <v>850</v>
      </c>
      <c r="D398" s="44" t="s">
        <v>191</v>
      </c>
      <c r="E398" s="68" t="s">
        <v>1579</v>
      </c>
      <c r="F398" s="57" t="s">
        <v>1580</v>
      </c>
      <c r="G398" s="44" t="s">
        <v>1581</v>
      </c>
      <c r="H398" s="44" t="s">
        <v>1582</v>
      </c>
      <c r="I398" s="69">
        <v>2007</v>
      </c>
      <c r="J398" s="31">
        <v>999.9</v>
      </c>
      <c r="K398" s="31">
        <v>2367</v>
      </c>
      <c r="L398" s="31">
        <v>450</v>
      </c>
      <c r="M398" s="58">
        <v>126241</v>
      </c>
      <c r="N398" s="58">
        <v>2338</v>
      </c>
      <c r="O398" s="58">
        <v>47</v>
      </c>
      <c r="P398" s="58">
        <v>8650</v>
      </c>
      <c r="Q398" s="58">
        <v>183</v>
      </c>
      <c r="R398" s="58">
        <v>47</v>
      </c>
      <c r="S398" s="43">
        <f t="shared" si="18"/>
        <v>12</v>
      </c>
      <c r="T398" s="43">
        <f t="shared" si="18"/>
        <v>12</v>
      </c>
      <c r="U398" s="44">
        <v>2</v>
      </c>
      <c r="V398" s="31">
        <v>2</v>
      </c>
      <c r="W398" s="44">
        <v>3</v>
      </c>
      <c r="X398" s="31">
        <v>3</v>
      </c>
      <c r="Y398" s="31">
        <v>1</v>
      </c>
      <c r="Z398" s="31">
        <v>1</v>
      </c>
      <c r="AA398" s="31">
        <v>6</v>
      </c>
      <c r="AB398" s="31">
        <v>6</v>
      </c>
      <c r="AC398" s="31">
        <v>0</v>
      </c>
      <c r="AD398" s="31">
        <v>4</v>
      </c>
      <c r="AE398" s="31">
        <v>2</v>
      </c>
      <c r="AF398" s="50">
        <v>872355</v>
      </c>
      <c r="AG398" s="59">
        <v>612597</v>
      </c>
      <c r="AH398" s="59">
        <v>113925</v>
      </c>
      <c r="AI398" s="59">
        <v>145833</v>
      </c>
      <c r="AJ398" s="59">
        <v>115918</v>
      </c>
      <c r="AK398" s="59">
        <v>167814</v>
      </c>
    </row>
    <row r="399" spans="1:37" ht="16.5" customHeight="1">
      <c r="A399" s="42">
        <v>374</v>
      </c>
      <c r="B399" s="42" t="s">
        <v>1523</v>
      </c>
      <c r="C399" s="44" t="s">
        <v>850</v>
      </c>
      <c r="D399" s="44" t="s">
        <v>191</v>
      </c>
      <c r="E399" s="68" t="s">
        <v>1173</v>
      </c>
      <c r="F399" s="57" t="s">
        <v>1583</v>
      </c>
      <c r="G399" s="44" t="s">
        <v>1584</v>
      </c>
      <c r="H399" s="44" t="s">
        <v>1585</v>
      </c>
      <c r="I399" s="69">
        <v>2008</v>
      </c>
      <c r="J399" s="31">
        <v>700</v>
      </c>
      <c r="K399" s="31">
        <v>1624</v>
      </c>
      <c r="L399" s="31">
        <v>150</v>
      </c>
      <c r="M399" s="58">
        <v>61326</v>
      </c>
      <c r="N399" s="58">
        <v>3749</v>
      </c>
      <c r="O399" s="58">
        <v>18</v>
      </c>
      <c r="P399" s="58">
        <v>2959</v>
      </c>
      <c r="Q399" s="58">
        <v>147</v>
      </c>
      <c r="R399" s="58">
        <v>0</v>
      </c>
      <c r="S399" s="43">
        <f t="shared" si="18"/>
        <v>4</v>
      </c>
      <c r="T399" s="43">
        <f t="shared" si="18"/>
        <v>4</v>
      </c>
      <c r="U399" s="44">
        <v>1</v>
      </c>
      <c r="V399" s="31">
        <v>1</v>
      </c>
      <c r="W399" s="44">
        <v>2</v>
      </c>
      <c r="X399" s="31">
        <v>2</v>
      </c>
      <c r="Y399" s="31">
        <v>0</v>
      </c>
      <c r="Z399" s="31">
        <v>0</v>
      </c>
      <c r="AA399" s="31">
        <v>1</v>
      </c>
      <c r="AB399" s="31">
        <v>1</v>
      </c>
      <c r="AC399" s="31">
        <v>0</v>
      </c>
      <c r="AD399" s="31">
        <v>2</v>
      </c>
      <c r="AE399" s="31">
        <v>0</v>
      </c>
      <c r="AF399" s="50">
        <v>449557</v>
      </c>
      <c r="AG399" s="59">
        <v>219062</v>
      </c>
      <c r="AH399" s="59">
        <v>51921</v>
      </c>
      <c r="AI399" s="59">
        <v>178574</v>
      </c>
      <c r="AJ399" s="59">
        <v>24714</v>
      </c>
      <c r="AK399" s="59">
        <v>62038</v>
      </c>
    </row>
    <row r="400" spans="1:37" ht="16.5" customHeight="1">
      <c r="A400" s="42">
        <v>375</v>
      </c>
      <c r="B400" s="42" t="s">
        <v>1523</v>
      </c>
      <c r="C400" s="44" t="s">
        <v>850</v>
      </c>
      <c r="D400" s="44" t="s">
        <v>191</v>
      </c>
      <c r="E400" s="68" t="s">
        <v>1586</v>
      </c>
      <c r="F400" s="57" t="s">
        <v>1587</v>
      </c>
      <c r="G400" s="44" t="s">
        <v>1588</v>
      </c>
      <c r="H400" s="44" t="s">
        <v>1589</v>
      </c>
      <c r="I400" s="69">
        <v>2019</v>
      </c>
      <c r="J400" s="31">
        <v>1456</v>
      </c>
      <c r="K400" s="31">
        <v>3584.76</v>
      </c>
      <c r="L400" s="31">
        <v>323</v>
      </c>
      <c r="M400" s="58">
        <v>53382</v>
      </c>
      <c r="N400" s="58">
        <v>0</v>
      </c>
      <c r="O400" s="58">
        <v>33</v>
      </c>
      <c r="P400" s="58">
        <v>13188</v>
      </c>
      <c r="Q400" s="58">
        <v>0</v>
      </c>
      <c r="R400" s="58">
        <v>0</v>
      </c>
      <c r="S400" s="43">
        <f t="shared" si="18"/>
        <v>13</v>
      </c>
      <c r="T400" s="43">
        <f t="shared" si="18"/>
        <v>13</v>
      </c>
      <c r="U400" s="44">
        <v>0</v>
      </c>
      <c r="V400" s="31">
        <v>0</v>
      </c>
      <c r="W400" s="44">
        <v>6</v>
      </c>
      <c r="X400" s="31">
        <v>6</v>
      </c>
      <c r="Y400" s="31">
        <v>1</v>
      </c>
      <c r="Z400" s="31">
        <v>1</v>
      </c>
      <c r="AA400" s="31">
        <v>6</v>
      </c>
      <c r="AB400" s="31">
        <v>6</v>
      </c>
      <c r="AC400" s="31">
        <v>1</v>
      </c>
      <c r="AD400" s="31">
        <v>8</v>
      </c>
      <c r="AE400" s="31">
        <v>1</v>
      </c>
      <c r="AF400" s="50">
        <v>1043148</v>
      </c>
      <c r="AG400" s="59">
        <v>730601</v>
      </c>
      <c r="AH400" s="59">
        <v>172414</v>
      </c>
      <c r="AI400" s="59">
        <v>140133</v>
      </c>
      <c r="AJ400" s="59">
        <v>156463</v>
      </c>
      <c r="AK400" s="59">
        <v>238734</v>
      </c>
    </row>
    <row r="401" spans="1:37" ht="16.5" customHeight="1">
      <c r="A401" s="42">
        <v>376</v>
      </c>
      <c r="B401" s="42" t="s">
        <v>1523</v>
      </c>
      <c r="C401" s="44" t="s">
        <v>1590</v>
      </c>
      <c r="D401" s="44" t="s">
        <v>191</v>
      </c>
      <c r="E401" s="68" t="s">
        <v>1591</v>
      </c>
      <c r="F401" s="57" t="s">
        <v>1592</v>
      </c>
      <c r="G401" s="44" t="s">
        <v>1593</v>
      </c>
      <c r="H401" s="44" t="s">
        <v>1594</v>
      </c>
      <c r="I401" s="69">
        <v>2015</v>
      </c>
      <c r="J401" s="31">
        <v>808.3</v>
      </c>
      <c r="K401" s="31">
        <v>2029.25</v>
      </c>
      <c r="L401" s="31">
        <v>166</v>
      </c>
      <c r="M401" s="58">
        <v>41752</v>
      </c>
      <c r="N401" s="58">
        <v>188</v>
      </c>
      <c r="O401" s="58">
        <v>58</v>
      </c>
      <c r="P401" s="58">
        <v>4440</v>
      </c>
      <c r="Q401" s="58">
        <v>13</v>
      </c>
      <c r="R401" s="58">
        <v>7</v>
      </c>
      <c r="S401" s="43">
        <f t="shared" si="18"/>
        <v>6</v>
      </c>
      <c r="T401" s="43">
        <f t="shared" si="18"/>
        <v>6</v>
      </c>
      <c r="U401" s="44">
        <v>0</v>
      </c>
      <c r="V401" s="31">
        <v>0</v>
      </c>
      <c r="W401" s="44">
        <v>6</v>
      </c>
      <c r="X401" s="31">
        <v>6</v>
      </c>
      <c r="Y401" s="31">
        <v>0</v>
      </c>
      <c r="Z401" s="31">
        <v>0</v>
      </c>
      <c r="AA401" s="31">
        <v>0</v>
      </c>
      <c r="AB401" s="31">
        <v>0</v>
      </c>
      <c r="AC401" s="31">
        <v>1</v>
      </c>
      <c r="AD401" s="31">
        <v>5</v>
      </c>
      <c r="AE401" s="31">
        <v>0</v>
      </c>
      <c r="AF401" s="50">
        <v>676113</v>
      </c>
      <c r="AG401" s="59">
        <v>358472</v>
      </c>
      <c r="AH401" s="59">
        <v>68460</v>
      </c>
      <c r="AI401" s="59">
        <v>249181</v>
      </c>
      <c r="AJ401" s="59">
        <v>104244</v>
      </c>
      <c r="AK401" s="59">
        <v>88893</v>
      </c>
    </row>
    <row r="402" spans="1:37" ht="16.5" customHeight="1">
      <c r="A402" s="42">
        <v>377</v>
      </c>
      <c r="B402" s="42" t="s">
        <v>1523</v>
      </c>
      <c r="C402" s="44" t="s">
        <v>1590</v>
      </c>
      <c r="D402" s="44" t="s">
        <v>191</v>
      </c>
      <c r="E402" s="68" t="s">
        <v>1595</v>
      </c>
      <c r="F402" s="57" t="s">
        <v>1596</v>
      </c>
      <c r="G402" s="44" t="s">
        <v>1597</v>
      </c>
      <c r="H402" s="44" t="s">
        <v>1598</v>
      </c>
      <c r="I402" s="69">
        <v>2013</v>
      </c>
      <c r="J402" s="31">
        <v>2486.4</v>
      </c>
      <c r="K402" s="31">
        <v>916.11</v>
      </c>
      <c r="L402" s="31">
        <v>372</v>
      </c>
      <c r="M402" s="58">
        <v>53687</v>
      </c>
      <c r="N402" s="58">
        <v>13</v>
      </c>
      <c r="O402" s="58">
        <v>60</v>
      </c>
      <c r="P402" s="58">
        <v>4110</v>
      </c>
      <c r="Q402" s="58">
        <v>0</v>
      </c>
      <c r="R402" s="58">
        <v>5</v>
      </c>
      <c r="S402" s="43">
        <f t="shared" si="18"/>
        <v>6</v>
      </c>
      <c r="T402" s="43">
        <f t="shared" si="18"/>
        <v>6</v>
      </c>
      <c r="U402" s="44">
        <v>0</v>
      </c>
      <c r="V402" s="31">
        <v>0</v>
      </c>
      <c r="W402" s="44">
        <v>3</v>
      </c>
      <c r="X402" s="31">
        <v>3</v>
      </c>
      <c r="Y402" s="31">
        <v>0</v>
      </c>
      <c r="Z402" s="31">
        <v>0</v>
      </c>
      <c r="AA402" s="31">
        <v>3</v>
      </c>
      <c r="AB402" s="31">
        <v>3</v>
      </c>
      <c r="AC402" s="31">
        <v>0</v>
      </c>
      <c r="AD402" s="31">
        <v>3</v>
      </c>
      <c r="AE402" s="31">
        <v>1</v>
      </c>
      <c r="AF402" s="50">
        <v>280123</v>
      </c>
      <c r="AG402" s="59">
        <v>204463</v>
      </c>
      <c r="AH402" s="59">
        <v>68460</v>
      </c>
      <c r="AI402" s="59">
        <v>7200</v>
      </c>
      <c r="AJ402" s="59">
        <v>67059</v>
      </c>
      <c r="AK402" s="59">
        <v>58645</v>
      </c>
    </row>
    <row r="403" spans="1:37" ht="16.5" customHeight="1">
      <c r="A403" s="42">
        <v>378</v>
      </c>
      <c r="B403" s="42" t="s">
        <v>1523</v>
      </c>
      <c r="C403" s="44" t="s">
        <v>1590</v>
      </c>
      <c r="D403" s="44" t="s">
        <v>191</v>
      </c>
      <c r="E403" s="68" t="s">
        <v>1599</v>
      </c>
      <c r="F403" s="57" t="s">
        <v>1600</v>
      </c>
      <c r="G403" s="44" t="s">
        <v>1601</v>
      </c>
      <c r="H403" s="44" t="s">
        <v>1602</v>
      </c>
      <c r="I403" s="69">
        <v>2003</v>
      </c>
      <c r="J403" s="31">
        <v>2967</v>
      </c>
      <c r="K403" s="31">
        <v>1496</v>
      </c>
      <c r="L403" s="31">
        <v>292</v>
      </c>
      <c r="M403" s="58">
        <v>104236</v>
      </c>
      <c r="N403" s="58">
        <v>2572</v>
      </c>
      <c r="O403" s="58">
        <v>61</v>
      </c>
      <c r="P403" s="58">
        <v>4346</v>
      </c>
      <c r="Q403" s="58">
        <v>122</v>
      </c>
      <c r="R403" s="58">
        <v>62</v>
      </c>
      <c r="S403" s="43">
        <f t="shared" si="18"/>
        <v>8</v>
      </c>
      <c r="T403" s="43">
        <f t="shared" si="18"/>
        <v>9</v>
      </c>
      <c r="U403" s="44">
        <v>2</v>
      </c>
      <c r="V403" s="31">
        <v>1</v>
      </c>
      <c r="W403" s="44">
        <v>2</v>
      </c>
      <c r="X403" s="31">
        <v>4</v>
      </c>
      <c r="Y403" s="31">
        <v>0</v>
      </c>
      <c r="Z403" s="31">
        <v>0</v>
      </c>
      <c r="AA403" s="31">
        <v>4</v>
      </c>
      <c r="AB403" s="31">
        <v>4</v>
      </c>
      <c r="AC403" s="31">
        <v>0</v>
      </c>
      <c r="AD403" s="31">
        <v>3</v>
      </c>
      <c r="AE403" s="31">
        <v>0</v>
      </c>
      <c r="AF403" s="50">
        <v>848778</v>
      </c>
      <c r="AG403" s="59">
        <v>600422</v>
      </c>
      <c r="AH403" s="59">
        <v>70960</v>
      </c>
      <c r="AI403" s="59">
        <v>177396</v>
      </c>
      <c r="AJ403" s="59">
        <v>121953</v>
      </c>
      <c r="AK403" s="59">
        <v>60617</v>
      </c>
    </row>
    <row r="404" spans="1:37" ht="16.5" customHeight="1">
      <c r="A404" s="42">
        <v>379</v>
      </c>
      <c r="B404" s="42" t="s">
        <v>1523</v>
      </c>
      <c r="C404" s="44" t="s">
        <v>1590</v>
      </c>
      <c r="D404" s="44" t="s">
        <v>191</v>
      </c>
      <c r="E404" s="68" t="s">
        <v>1603</v>
      </c>
      <c r="F404" s="57" t="s">
        <v>1604</v>
      </c>
      <c r="G404" s="44" t="s">
        <v>1605</v>
      </c>
      <c r="H404" s="44" t="s">
        <v>1598</v>
      </c>
      <c r="I404" s="69">
        <v>2010</v>
      </c>
      <c r="J404" s="31">
        <v>7523</v>
      </c>
      <c r="K404" s="31">
        <v>3355</v>
      </c>
      <c r="L404" s="31">
        <v>355</v>
      </c>
      <c r="M404" s="58">
        <v>84958</v>
      </c>
      <c r="N404" s="58">
        <v>2053</v>
      </c>
      <c r="O404" s="58">
        <v>52</v>
      </c>
      <c r="P404" s="58">
        <v>10374</v>
      </c>
      <c r="Q404" s="58">
        <v>121</v>
      </c>
      <c r="R404" s="58">
        <v>52</v>
      </c>
      <c r="S404" s="43">
        <f t="shared" si="18"/>
        <v>11</v>
      </c>
      <c r="T404" s="43">
        <f t="shared" si="18"/>
        <v>11</v>
      </c>
      <c r="U404" s="44">
        <v>0</v>
      </c>
      <c r="V404" s="31">
        <v>0</v>
      </c>
      <c r="W404" s="44">
        <v>4</v>
      </c>
      <c r="X404" s="31">
        <v>4</v>
      </c>
      <c r="Y404" s="31">
        <v>0</v>
      </c>
      <c r="Z404" s="31">
        <v>0</v>
      </c>
      <c r="AA404" s="31">
        <v>7</v>
      </c>
      <c r="AB404" s="31">
        <v>7</v>
      </c>
      <c r="AC404" s="31">
        <v>0</v>
      </c>
      <c r="AD404" s="31">
        <v>4</v>
      </c>
      <c r="AE404" s="31">
        <v>1</v>
      </c>
      <c r="AF404" s="50">
        <v>345111</v>
      </c>
      <c r="AG404" s="59">
        <v>90531</v>
      </c>
      <c r="AH404" s="59">
        <v>80960</v>
      </c>
      <c r="AI404" s="59">
        <v>173620</v>
      </c>
      <c r="AJ404" s="59">
        <v>117807</v>
      </c>
      <c r="AK404" s="59">
        <v>181818</v>
      </c>
    </row>
    <row r="405" spans="1:37" ht="16.5" customHeight="1">
      <c r="A405" s="42">
        <v>380</v>
      </c>
      <c r="B405" s="42" t="s">
        <v>1523</v>
      </c>
      <c r="C405" s="44" t="s">
        <v>1590</v>
      </c>
      <c r="D405" s="44" t="s">
        <v>191</v>
      </c>
      <c r="E405" s="68" t="s">
        <v>1606</v>
      </c>
      <c r="F405" s="57" t="s">
        <v>1607</v>
      </c>
      <c r="G405" s="44" t="s">
        <v>1608</v>
      </c>
      <c r="H405" s="44" t="s">
        <v>1598</v>
      </c>
      <c r="I405" s="69">
        <v>2019</v>
      </c>
      <c r="J405" s="31">
        <v>4782</v>
      </c>
      <c r="K405" s="31">
        <v>3887.84</v>
      </c>
      <c r="L405" s="31">
        <v>165</v>
      </c>
      <c r="M405" s="58">
        <v>35511</v>
      </c>
      <c r="N405" s="58">
        <v>0</v>
      </c>
      <c r="O405" s="58">
        <v>0</v>
      </c>
      <c r="P405" s="58">
        <v>8455</v>
      </c>
      <c r="Q405" s="58">
        <v>0</v>
      </c>
      <c r="R405" s="58">
        <v>0</v>
      </c>
      <c r="S405" s="43">
        <f t="shared" si="18"/>
        <v>8.5</v>
      </c>
      <c r="T405" s="43">
        <f t="shared" si="18"/>
        <v>9</v>
      </c>
      <c r="U405" s="44">
        <v>1</v>
      </c>
      <c r="V405" s="31">
        <v>1</v>
      </c>
      <c r="W405" s="44">
        <v>3</v>
      </c>
      <c r="X405" s="31">
        <v>3</v>
      </c>
      <c r="Y405" s="31">
        <v>0</v>
      </c>
      <c r="Z405" s="31">
        <v>0</v>
      </c>
      <c r="AA405" s="31">
        <v>4.5</v>
      </c>
      <c r="AB405" s="31">
        <v>5</v>
      </c>
      <c r="AC405" s="31">
        <v>0</v>
      </c>
      <c r="AD405" s="31">
        <v>4</v>
      </c>
      <c r="AE405" s="31">
        <v>0</v>
      </c>
      <c r="AF405" s="50">
        <v>761074</v>
      </c>
      <c r="AG405" s="59">
        <v>494698</v>
      </c>
      <c r="AH405" s="59">
        <v>108460</v>
      </c>
      <c r="AI405" s="59">
        <v>157916</v>
      </c>
      <c r="AJ405" s="59">
        <v>92358</v>
      </c>
      <c r="AK405" s="59">
        <v>134591</v>
      </c>
    </row>
    <row r="406" spans="1:37" ht="16.5" customHeight="1">
      <c r="A406" s="42">
        <v>381</v>
      </c>
      <c r="B406" s="42" t="s">
        <v>1523</v>
      </c>
      <c r="C406" s="44" t="s">
        <v>1590</v>
      </c>
      <c r="D406" s="44" t="s">
        <v>191</v>
      </c>
      <c r="E406" s="68" t="s">
        <v>1609</v>
      </c>
      <c r="F406" s="57" t="s">
        <v>1610</v>
      </c>
      <c r="G406" s="44" t="s">
        <v>1611</v>
      </c>
      <c r="H406" s="44" t="s">
        <v>1612</v>
      </c>
      <c r="I406" s="69">
        <v>1994</v>
      </c>
      <c r="J406" s="31">
        <v>29063</v>
      </c>
      <c r="K406" s="31">
        <v>2465.8200000000002</v>
      </c>
      <c r="L406" s="31">
        <v>118</v>
      </c>
      <c r="M406" s="58">
        <v>134856</v>
      </c>
      <c r="N406" s="58">
        <v>5439</v>
      </c>
      <c r="O406" s="58">
        <v>44</v>
      </c>
      <c r="P406" s="58">
        <v>5891</v>
      </c>
      <c r="Q406" s="58">
        <v>122</v>
      </c>
      <c r="R406" s="58">
        <v>0</v>
      </c>
      <c r="S406" s="43">
        <f t="shared" si="18"/>
        <v>8</v>
      </c>
      <c r="T406" s="43">
        <f t="shared" si="18"/>
        <v>8</v>
      </c>
      <c r="U406" s="44">
        <v>0</v>
      </c>
      <c r="V406" s="31">
        <v>0</v>
      </c>
      <c r="W406" s="44">
        <v>4</v>
      </c>
      <c r="X406" s="31">
        <v>4</v>
      </c>
      <c r="Y406" s="31">
        <v>0</v>
      </c>
      <c r="Z406" s="31">
        <v>0</v>
      </c>
      <c r="AA406" s="31">
        <v>4</v>
      </c>
      <c r="AB406" s="31">
        <v>4</v>
      </c>
      <c r="AC406" s="31">
        <v>0</v>
      </c>
      <c r="AD406" s="31">
        <v>5</v>
      </c>
      <c r="AE406" s="31">
        <v>0</v>
      </c>
      <c r="AF406" s="50">
        <v>503571</v>
      </c>
      <c r="AG406" s="59">
        <v>376513</v>
      </c>
      <c r="AH406" s="59">
        <v>80960</v>
      </c>
      <c r="AI406" s="59">
        <v>46098</v>
      </c>
      <c r="AJ406" s="59">
        <v>35925</v>
      </c>
      <c r="AK406" s="59">
        <v>42295</v>
      </c>
    </row>
    <row r="407" spans="1:37" ht="16.5" customHeight="1">
      <c r="A407" s="42">
        <v>382</v>
      </c>
      <c r="B407" s="42" t="s">
        <v>1523</v>
      </c>
      <c r="C407" s="44" t="s">
        <v>1590</v>
      </c>
      <c r="D407" s="44" t="s">
        <v>191</v>
      </c>
      <c r="E407" s="68" t="s">
        <v>1613</v>
      </c>
      <c r="F407" s="57" t="s">
        <v>1614</v>
      </c>
      <c r="G407" s="44" t="s">
        <v>1615</v>
      </c>
      <c r="H407" s="44" t="s">
        <v>1598</v>
      </c>
      <c r="I407" s="69">
        <v>2010</v>
      </c>
      <c r="J407" s="31">
        <v>1913</v>
      </c>
      <c r="K407" s="31">
        <v>2590</v>
      </c>
      <c r="L407" s="31">
        <v>483</v>
      </c>
      <c r="M407" s="58">
        <v>82017</v>
      </c>
      <c r="N407" s="58">
        <v>1826</v>
      </c>
      <c r="O407" s="58">
        <v>61</v>
      </c>
      <c r="P407" s="58">
        <v>4447</v>
      </c>
      <c r="Q407" s="58">
        <v>121</v>
      </c>
      <c r="R407" s="58">
        <v>61</v>
      </c>
      <c r="S407" s="43">
        <f t="shared" si="18"/>
        <v>8</v>
      </c>
      <c r="T407" s="43">
        <f t="shared" si="18"/>
        <v>8</v>
      </c>
      <c r="U407" s="44">
        <v>2</v>
      </c>
      <c r="V407" s="31">
        <v>2</v>
      </c>
      <c r="W407" s="44">
        <v>2</v>
      </c>
      <c r="X407" s="31">
        <v>2</v>
      </c>
      <c r="Y407" s="31">
        <v>0</v>
      </c>
      <c r="Z407" s="31">
        <v>0</v>
      </c>
      <c r="AA407" s="31">
        <v>4</v>
      </c>
      <c r="AB407" s="31">
        <v>4</v>
      </c>
      <c r="AC407" s="31">
        <v>0</v>
      </c>
      <c r="AD407" s="31">
        <v>2</v>
      </c>
      <c r="AE407" s="31">
        <v>1</v>
      </c>
      <c r="AF407" s="50">
        <v>637389</v>
      </c>
      <c r="AG407" s="59">
        <v>427545</v>
      </c>
      <c r="AH407" s="59">
        <v>70960</v>
      </c>
      <c r="AI407" s="59">
        <v>138884</v>
      </c>
      <c r="AJ407" s="59">
        <v>51437</v>
      </c>
      <c r="AK407" s="59">
        <v>63935</v>
      </c>
    </row>
    <row r="408" spans="1:37" ht="16.5" customHeight="1">
      <c r="A408" s="42">
        <v>383</v>
      </c>
      <c r="B408" s="42" t="s">
        <v>1523</v>
      </c>
      <c r="C408" s="44" t="s">
        <v>185</v>
      </c>
      <c r="D408" s="44" t="s">
        <v>191</v>
      </c>
      <c r="E408" s="68" t="s">
        <v>1616</v>
      </c>
      <c r="F408" s="57" t="s">
        <v>1617</v>
      </c>
      <c r="G408" s="44" t="s">
        <v>1618</v>
      </c>
      <c r="H408" s="44" t="s">
        <v>1619</v>
      </c>
      <c r="I408" s="69">
        <v>1989</v>
      </c>
      <c r="J408" s="31">
        <v>19681.849999999999</v>
      </c>
      <c r="K408" s="31">
        <v>22485.39</v>
      </c>
      <c r="L408" s="31">
        <v>3468</v>
      </c>
      <c r="M408" s="58">
        <v>879308</v>
      </c>
      <c r="N408" s="58">
        <v>63387</v>
      </c>
      <c r="O408" s="58">
        <v>861</v>
      </c>
      <c r="P408" s="58">
        <v>29187</v>
      </c>
      <c r="Q408" s="58">
        <v>627</v>
      </c>
      <c r="R408" s="58">
        <v>16</v>
      </c>
      <c r="S408" s="43">
        <f t="shared" si="18"/>
        <v>62</v>
      </c>
      <c r="T408" s="43">
        <f t="shared" si="18"/>
        <v>59</v>
      </c>
      <c r="U408" s="44">
        <v>7</v>
      </c>
      <c r="V408" s="31">
        <v>8</v>
      </c>
      <c r="W408" s="44">
        <v>38</v>
      </c>
      <c r="X408" s="31">
        <v>35</v>
      </c>
      <c r="Y408" s="31">
        <v>2</v>
      </c>
      <c r="Z408" s="31">
        <v>2</v>
      </c>
      <c r="AA408" s="31">
        <v>15</v>
      </c>
      <c r="AB408" s="31">
        <v>14</v>
      </c>
      <c r="AC408" s="31">
        <v>2</v>
      </c>
      <c r="AD408" s="31">
        <v>39</v>
      </c>
      <c r="AE408" s="31">
        <v>3</v>
      </c>
      <c r="AF408" s="50">
        <v>7750454</v>
      </c>
      <c r="AG408" s="59">
        <v>5379276</v>
      </c>
      <c r="AH408" s="59">
        <v>449144</v>
      </c>
      <c r="AI408" s="59">
        <v>1922034</v>
      </c>
      <c r="AJ408" s="59">
        <v>315604</v>
      </c>
      <c r="AK408" s="59">
        <v>157213</v>
      </c>
    </row>
    <row r="409" spans="1:37" ht="16.5" customHeight="1">
      <c r="A409" s="2482" t="s">
        <v>809</v>
      </c>
      <c r="B409" s="2483"/>
      <c r="C409" s="2484"/>
      <c r="D409" s="51"/>
      <c r="E409" s="52">
        <v>23</v>
      </c>
      <c r="F409" s="53"/>
      <c r="G409" s="71"/>
      <c r="H409" s="71"/>
      <c r="I409" s="51"/>
      <c r="J409" s="54"/>
      <c r="K409" s="54"/>
      <c r="L409" s="54"/>
      <c r="M409" s="54"/>
      <c r="N409" s="54"/>
      <c r="O409" s="54"/>
      <c r="P409" s="54"/>
      <c r="Q409" s="54"/>
      <c r="R409" s="54"/>
      <c r="S409" s="54"/>
      <c r="T409" s="54"/>
      <c r="U409" s="54"/>
      <c r="V409" s="54"/>
      <c r="W409" s="54"/>
      <c r="X409" s="54"/>
      <c r="Y409" s="54"/>
      <c r="Z409" s="54"/>
      <c r="AA409" s="54"/>
      <c r="AB409" s="54"/>
      <c r="AC409" s="54"/>
      <c r="AD409" s="54"/>
      <c r="AE409" s="54"/>
      <c r="AF409" s="55"/>
      <c r="AG409" s="54"/>
      <c r="AH409" s="54"/>
      <c r="AI409" s="54"/>
      <c r="AJ409" s="54"/>
      <c r="AK409" s="54"/>
    </row>
    <row r="410" spans="1:37" ht="16.5" customHeight="1">
      <c r="A410" s="2485" t="s">
        <v>1620</v>
      </c>
      <c r="B410" s="2486"/>
      <c r="C410" s="2487"/>
      <c r="D410" s="63"/>
      <c r="E410" s="64">
        <v>25</v>
      </c>
      <c r="F410" s="65"/>
      <c r="G410" s="72"/>
      <c r="H410" s="72"/>
      <c r="I410" s="63"/>
      <c r="J410" s="66"/>
      <c r="K410" s="66"/>
      <c r="L410" s="66"/>
      <c r="M410" s="66"/>
      <c r="N410" s="66"/>
      <c r="O410" s="66"/>
      <c r="P410" s="66"/>
      <c r="Q410" s="66"/>
      <c r="R410" s="66"/>
      <c r="S410" s="66"/>
      <c r="T410" s="66"/>
      <c r="U410" s="66"/>
      <c r="V410" s="66"/>
      <c r="W410" s="66"/>
      <c r="X410" s="66"/>
      <c r="Y410" s="66"/>
      <c r="Z410" s="66"/>
      <c r="AA410" s="66"/>
      <c r="AB410" s="66"/>
      <c r="AC410" s="66"/>
      <c r="AD410" s="66"/>
      <c r="AE410" s="66"/>
      <c r="AF410" s="67"/>
      <c r="AG410" s="66"/>
      <c r="AH410" s="66"/>
      <c r="AI410" s="66"/>
      <c r="AJ410" s="66"/>
      <c r="AK410" s="66"/>
    </row>
    <row r="411" spans="1:37" ht="16.5" customHeight="1">
      <c r="A411" s="42">
        <v>384</v>
      </c>
      <c r="B411" s="42" t="s">
        <v>1621</v>
      </c>
      <c r="C411" s="44" t="s">
        <v>933</v>
      </c>
      <c r="D411" s="44" t="s">
        <v>65</v>
      </c>
      <c r="E411" s="68" t="s">
        <v>1622</v>
      </c>
      <c r="F411" s="57" t="s">
        <v>1623</v>
      </c>
      <c r="G411" s="44" t="s">
        <v>1624</v>
      </c>
      <c r="H411" s="44" t="s">
        <v>1625</v>
      </c>
      <c r="I411" s="69">
        <v>1989</v>
      </c>
      <c r="J411" s="31">
        <v>3259</v>
      </c>
      <c r="K411" s="31">
        <v>4479</v>
      </c>
      <c r="L411" s="31">
        <v>946</v>
      </c>
      <c r="M411" s="58">
        <v>310382</v>
      </c>
      <c r="N411" s="58">
        <v>21653</v>
      </c>
      <c r="O411" s="58">
        <v>471</v>
      </c>
      <c r="P411" s="58">
        <v>13098</v>
      </c>
      <c r="Q411" s="58">
        <v>618</v>
      </c>
      <c r="R411" s="58">
        <v>12</v>
      </c>
      <c r="S411" s="43">
        <f t="shared" ref="S411:T414" si="19">SUM(U411,W411,Y411,AA411)</f>
        <v>24</v>
      </c>
      <c r="T411" s="43">
        <f t="shared" si="19"/>
        <v>29</v>
      </c>
      <c r="U411" s="44">
        <v>10</v>
      </c>
      <c r="V411" s="31">
        <v>14</v>
      </c>
      <c r="W411" s="44">
        <v>14</v>
      </c>
      <c r="X411" s="31">
        <v>15</v>
      </c>
      <c r="Y411" s="31">
        <v>0</v>
      </c>
      <c r="Z411" s="31">
        <v>0</v>
      </c>
      <c r="AA411" s="31">
        <v>0</v>
      </c>
      <c r="AB411" s="31">
        <v>0</v>
      </c>
      <c r="AC411" s="31">
        <v>5</v>
      </c>
      <c r="AD411" s="31">
        <v>11</v>
      </c>
      <c r="AE411" s="31">
        <v>1</v>
      </c>
      <c r="AF411" s="50">
        <v>2534974</v>
      </c>
      <c r="AG411" s="59">
        <v>1868524</v>
      </c>
      <c r="AH411" s="59">
        <v>195100</v>
      </c>
      <c r="AI411" s="59">
        <v>471350</v>
      </c>
      <c r="AJ411" s="59">
        <v>354345</v>
      </c>
      <c r="AK411" s="59">
        <v>206350</v>
      </c>
    </row>
    <row r="412" spans="1:37" ht="16.5" customHeight="1">
      <c r="A412" s="42">
        <v>385</v>
      </c>
      <c r="B412" s="42" t="s">
        <v>1621</v>
      </c>
      <c r="C412" s="44" t="s">
        <v>817</v>
      </c>
      <c r="D412" s="44" t="s">
        <v>65</v>
      </c>
      <c r="E412" s="68" t="s">
        <v>1626</v>
      </c>
      <c r="F412" s="57" t="s">
        <v>1627</v>
      </c>
      <c r="G412" s="44" t="s">
        <v>1628</v>
      </c>
      <c r="H412" s="44" t="s">
        <v>1629</v>
      </c>
      <c r="I412" s="69">
        <v>1992</v>
      </c>
      <c r="J412" s="31">
        <v>14076</v>
      </c>
      <c r="K412" s="31">
        <v>3375</v>
      </c>
      <c r="L412" s="31">
        <v>654</v>
      </c>
      <c r="M412" s="58">
        <v>258953</v>
      </c>
      <c r="N412" s="58">
        <v>26183</v>
      </c>
      <c r="O412" s="58">
        <v>606</v>
      </c>
      <c r="P412" s="58">
        <v>11426</v>
      </c>
      <c r="Q412" s="58">
        <v>392</v>
      </c>
      <c r="R412" s="58">
        <v>199</v>
      </c>
      <c r="S412" s="43">
        <f t="shared" si="19"/>
        <v>18</v>
      </c>
      <c r="T412" s="43">
        <f t="shared" si="19"/>
        <v>24</v>
      </c>
      <c r="U412" s="44">
        <v>5</v>
      </c>
      <c r="V412" s="31">
        <v>7</v>
      </c>
      <c r="W412" s="44">
        <v>10</v>
      </c>
      <c r="X412" s="31">
        <v>12</v>
      </c>
      <c r="Y412" s="31">
        <v>0</v>
      </c>
      <c r="Z412" s="31">
        <v>0</v>
      </c>
      <c r="AA412" s="31">
        <v>3</v>
      </c>
      <c r="AB412" s="31">
        <v>5</v>
      </c>
      <c r="AC412" s="31">
        <v>4</v>
      </c>
      <c r="AD412" s="31">
        <v>7</v>
      </c>
      <c r="AE412" s="31">
        <v>1</v>
      </c>
      <c r="AF412" s="50">
        <v>2007776</v>
      </c>
      <c r="AG412" s="59">
        <v>1502136</v>
      </c>
      <c r="AH412" s="59">
        <v>171600</v>
      </c>
      <c r="AI412" s="59">
        <v>334040</v>
      </c>
      <c r="AJ412" s="59">
        <v>220340</v>
      </c>
      <c r="AK412" s="59">
        <v>226894</v>
      </c>
    </row>
    <row r="413" spans="1:37" ht="16.5" customHeight="1">
      <c r="A413" s="42">
        <v>386</v>
      </c>
      <c r="B413" s="42" t="s">
        <v>1621</v>
      </c>
      <c r="C413" s="44" t="s">
        <v>1630</v>
      </c>
      <c r="D413" s="44" t="s">
        <v>65</v>
      </c>
      <c r="E413" s="68" t="s">
        <v>1631</v>
      </c>
      <c r="F413" s="57" t="s">
        <v>1632</v>
      </c>
      <c r="G413" s="44" t="s">
        <v>1633</v>
      </c>
      <c r="H413" s="44" t="s">
        <v>1634</v>
      </c>
      <c r="I413" s="69">
        <v>1991</v>
      </c>
      <c r="J413" s="31">
        <v>9865</v>
      </c>
      <c r="K413" s="31">
        <v>4441.76</v>
      </c>
      <c r="L413" s="31">
        <v>653</v>
      </c>
      <c r="M413" s="58">
        <v>245254</v>
      </c>
      <c r="N413" s="58">
        <v>10648</v>
      </c>
      <c r="O413" s="58">
        <v>360</v>
      </c>
      <c r="P413" s="58">
        <v>13819</v>
      </c>
      <c r="Q413" s="58">
        <v>311</v>
      </c>
      <c r="R413" s="58">
        <v>0</v>
      </c>
      <c r="S413" s="43">
        <f t="shared" si="19"/>
        <v>33</v>
      </c>
      <c r="T413" s="43">
        <f t="shared" si="19"/>
        <v>36</v>
      </c>
      <c r="U413" s="44">
        <v>10</v>
      </c>
      <c r="V413" s="31">
        <v>11</v>
      </c>
      <c r="W413" s="44">
        <v>11</v>
      </c>
      <c r="X413" s="31">
        <v>13</v>
      </c>
      <c r="Y413" s="31">
        <v>0</v>
      </c>
      <c r="Z413" s="31">
        <v>0</v>
      </c>
      <c r="AA413" s="31">
        <v>12</v>
      </c>
      <c r="AB413" s="31">
        <v>12</v>
      </c>
      <c r="AC413" s="31">
        <v>8</v>
      </c>
      <c r="AD413" s="31">
        <v>3</v>
      </c>
      <c r="AE413" s="31">
        <v>2</v>
      </c>
      <c r="AF413" s="50">
        <v>864316</v>
      </c>
      <c r="AG413" s="59">
        <v>223574</v>
      </c>
      <c r="AH413" s="59">
        <v>168200</v>
      </c>
      <c r="AI413" s="59">
        <v>472542</v>
      </c>
      <c r="AJ413" s="59">
        <v>147441</v>
      </c>
      <c r="AK413" s="59">
        <v>86941</v>
      </c>
    </row>
    <row r="414" spans="1:37" ht="16.5" customHeight="1">
      <c r="A414" s="42">
        <v>387</v>
      </c>
      <c r="B414" s="42" t="s">
        <v>1621</v>
      </c>
      <c r="C414" s="44" t="s">
        <v>185</v>
      </c>
      <c r="D414" s="44" t="s">
        <v>65</v>
      </c>
      <c r="E414" s="68" t="s">
        <v>1635</v>
      </c>
      <c r="F414" s="57" t="s">
        <v>1636</v>
      </c>
      <c r="G414" s="44" t="s">
        <v>1637</v>
      </c>
      <c r="H414" s="44" t="s">
        <v>1638</v>
      </c>
      <c r="I414" s="69">
        <v>1984</v>
      </c>
      <c r="J414" s="31">
        <v>783</v>
      </c>
      <c r="K414" s="31">
        <v>1332</v>
      </c>
      <c r="L414" s="31">
        <v>318</v>
      </c>
      <c r="M414" s="58">
        <v>286622</v>
      </c>
      <c r="N414" s="58">
        <v>35139</v>
      </c>
      <c r="O414" s="58">
        <v>373</v>
      </c>
      <c r="P414" s="58">
        <v>3624</v>
      </c>
      <c r="Q414" s="58">
        <v>465</v>
      </c>
      <c r="R414" s="58">
        <v>373</v>
      </c>
      <c r="S414" s="43">
        <f t="shared" si="19"/>
        <v>15</v>
      </c>
      <c r="T414" s="43">
        <f t="shared" si="19"/>
        <v>15</v>
      </c>
      <c r="U414" s="44">
        <v>7</v>
      </c>
      <c r="V414" s="31">
        <v>7</v>
      </c>
      <c r="W414" s="44">
        <v>4</v>
      </c>
      <c r="X414" s="31">
        <v>4</v>
      </c>
      <c r="Y414" s="31">
        <v>0</v>
      </c>
      <c r="Z414" s="31">
        <v>0</v>
      </c>
      <c r="AA414" s="31">
        <v>4</v>
      </c>
      <c r="AB414" s="31">
        <v>4</v>
      </c>
      <c r="AC414" s="31">
        <v>2</v>
      </c>
      <c r="AD414" s="31">
        <v>2</v>
      </c>
      <c r="AE414" s="31">
        <v>2</v>
      </c>
      <c r="AF414" s="50">
        <v>1244055</v>
      </c>
      <c r="AG414" s="59">
        <v>948851</v>
      </c>
      <c r="AH414" s="59">
        <v>72220</v>
      </c>
      <c r="AI414" s="59">
        <v>222984</v>
      </c>
      <c r="AJ414" s="59">
        <v>83899</v>
      </c>
      <c r="AK414" s="59">
        <v>45755</v>
      </c>
    </row>
    <row r="415" spans="1:37" ht="16.5" customHeight="1">
      <c r="A415" s="2482" t="s">
        <v>167</v>
      </c>
      <c r="B415" s="2483"/>
      <c r="C415" s="2484"/>
      <c r="D415" s="51"/>
      <c r="E415" s="52">
        <v>4</v>
      </c>
      <c r="F415" s="53"/>
      <c r="G415" s="71"/>
      <c r="H415" s="71"/>
      <c r="I415" s="51"/>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54"/>
      <c r="AH415" s="54"/>
      <c r="AI415" s="54"/>
      <c r="AJ415" s="54"/>
      <c r="AK415" s="54"/>
    </row>
    <row r="416" spans="1:37" ht="16.5" customHeight="1">
      <c r="A416" s="42">
        <v>388</v>
      </c>
      <c r="B416" s="42" t="s">
        <v>1621</v>
      </c>
      <c r="C416" s="44" t="s">
        <v>933</v>
      </c>
      <c r="D416" s="44" t="s">
        <v>191</v>
      </c>
      <c r="E416" s="68" t="s">
        <v>1639</v>
      </c>
      <c r="F416" s="57" t="s">
        <v>1640</v>
      </c>
      <c r="G416" s="44" t="s">
        <v>1641</v>
      </c>
      <c r="H416" s="44" t="s">
        <v>1642</v>
      </c>
      <c r="I416" s="69">
        <v>2014</v>
      </c>
      <c r="J416" s="31">
        <v>12896</v>
      </c>
      <c r="K416" s="31">
        <v>533.23</v>
      </c>
      <c r="L416" s="31">
        <v>113</v>
      </c>
      <c r="M416" s="58">
        <v>31362</v>
      </c>
      <c r="N416" s="58">
        <v>1493</v>
      </c>
      <c r="O416" s="58">
        <v>20</v>
      </c>
      <c r="P416" s="58">
        <v>3206</v>
      </c>
      <c r="Q416" s="58">
        <v>166</v>
      </c>
      <c r="R416" s="58">
        <v>1</v>
      </c>
      <c r="S416" s="43">
        <f t="shared" ref="S416:T430" si="20">SUM(U416,W416,Y416,AA416)</f>
        <v>1</v>
      </c>
      <c r="T416" s="43">
        <f t="shared" si="20"/>
        <v>1</v>
      </c>
      <c r="U416" s="44">
        <v>0</v>
      </c>
      <c r="V416" s="31">
        <v>0</v>
      </c>
      <c r="W416" s="44">
        <v>1</v>
      </c>
      <c r="X416" s="31">
        <v>1</v>
      </c>
      <c r="Y416" s="31">
        <v>0</v>
      </c>
      <c r="Z416" s="31">
        <v>0</v>
      </c>
      <c r="AA416" s="31">
        <v>0</v>
      </c>
      <c r="AB416" s="31">
        <v>0</v>
      </c>
      <c r="AC416" s="31">
        <v>0</v>
      </c>
      <c r="AD416" s="31">
        <v>4</v>
      </c>
      <c r="AE416" s="31">
        <v>0</v>
      </c>
      <c r="AF416" s="50">
        <v>349486</v>
      </c>
      <c r="AG416" s="59">
        <v>174571</v>
      </c>
      <c r="AH416" s="59">
        <v>36000</v>
      </c>
      <c r="AI416" s="59">
        <v>138915</v>
      </c>
      <c r="AJ416" s="59">
        <v>48848</v>
      </c>
      <c r="AK416" s="59">
        <v>57128</v>
      </c>
    </row>
    <row r="417" spans="1:37" ht="16.5" customHeight="1">
      <c r="A417" s="42">
        <v>389</v>
      </c>
      <c r="B417" s="42" t="s">
        <v>1621</v>
      </c>
      <c r="C417" s="44" t="s">
        <v>933</v>
      </c>
      <c r="D417" s="44" t="s">
        <v>191</v>
      </c>
      <c r="E417" s="68" t="s">
        <v>1643</v>
      </c>
      <c r="F417" s="57" t="s">
        <v>1644</v>
      </c>
      <c r="G417" s="44" t="s">
        <v>1645</v>
      </c>
      <c r="H417" s="44" t="s">
        <v>1646</v>
      </c>
      <c r="I417" s="69">
        <v>2010</v>
      </c>
      <c r="J417" s="31">
        <v>611</v>
      </c>
      <c r="K417" s="31">
        <v>1214.32</v>
      </c>
      <c r="L417" s="31">
        <v>108</v>
      </c>
      <c r="M417" s="58">
        <v>60579</v>
      </c>
      <c r="N417" s="58">
        <v>3470</v>
      </c>
      <c r="O417" s="58">
        <v>52</v>
      </c>
      <c r="P417" s="58">
        <v>4804</v>
      </c>
      <c r="Q417" s="58">
        <v>157</v>
      </c>
      <c r="R417" s="58">
        <v>0</v>
      </c>
      <c r="S417" s="43">
        <f t="shared" si="20"/>
        <v>2</v>
      </c>
      <c r="T417" s="43">
        <f t="shared" si="20"/>
        <v>3</v>
      </c>
      <c r="U417" s="44">
        <v>1</v>
      </c>
      <c r="V417" s="31">
        <v>1</v>
      </c>
      <c r="W417" s="44">
        <v>1</v>
      </c>
      <c r="X417" s="31">
        <v>2</v>
      </c>
      <c r="Y417" s="31">
        <v>0</v>
      </c>
      <c r="Z417" s="31">
        <v>0</v>
      </c>
      <c r="AA417" s="31">
        <v>0</v>
      </c>
      <c r="AB417" s="31">
        <v>0</v>
      </c>
      <c r="AC417" s="31">
        <v>0</v>
      </c>
      <c r="AD417" s="31">
        <v>4</v>
      </c>
      <c r="AE417" s="31">
        <v>1</v>
      </c>
      <c r="AF417" s="50">
        <v>466263</v>
      </c>
      <c r="AG417" s="59">
        <v>268592</v>
      </c>
      <c r="AH417" s="59">
        <v>66640</v>
      </c>
      <c r="AI417" s="59">
        <v>131031</v>
      </c>
      <c r="AJ417" s="59">
        <v>114682</v>
      </c>
      <c r="AK417" s="59">
        <v>81341</v>
      </c>
    </row>
    <row r="418" spans="1:37" ht="16.5" customHeight="1">
      <c r="A418" s="42">
        <v>390</v>
      </c>
      <c r="B418" s="42" t="s">
        <v>1621</v>
      </c>
      <c r="C418" s="44" t="s">
        <v>933</v>
      </c>
      <c r="D418" s="44" t="s">
        <v>191</v>
      </c>
      <c r="E418" s="68" t="s">
        <v>1647</v>
      </c>
      <c r="F418" s="57" t="s">
        <v>1648</v>
      </c>
      <c r="G418" s="44" t="s">
        <v>1649</v>
      </c>
      <c r="H418" s="44" t="s">
        <v>1650</v>
      </c>
      <c r="I418" s="69">
        <v>2013</v>
      </c>
      <c r="J418" s="31">
        <v>712.7</v>
      </c>
      <c r="K418" s="31">
        <v>1522.3</v>
      </c>
      <c r="L418" s="31">
        <v>154</v>
      </c>
      <c r="M418" s="58">
        <v>52026</v>
      </c>
      <c r="N418" s="58">
        <v>2982</v>
      </c>
      <c r="O418" s="58">
        <v>52</v>
      </c>
      <c r="P418" s="58">
        <v>5236</v>
      </c>
      <c r="Q418" s="58">
        <v>165</v>
      </c>
      <c r="R418" s="58">
        <v>0</v>
      </c>
      <c r="S418" s="43">
        <f t="shared" si="20"/>
        <v>2</v>
      </c>
      <c r="T418" s="43">
        <f t="shared" si="20"/>
        <v>2</v>
      </c>
      <c r="U418" s="44">
        <v>1</v>
      </c>
      <c r="V418" s="31">
        <v>1</v>
      </c>
      <c r="W418" s="44">
        <v>1</v>
      </c>
      <c r="X418" s="31">
        <v>1</v>
      </c>
      <c r="Y418" s="31">
        <v>0</v>
      </c>
      <c r="Z418" s="31">
        <v>0</v>
      </c>
      <c r="AA418" s="31">
        <v>0</v>
      </c>
      <c r="AB418" s="31">
        <v>0</v>
      </c>
      <c r="AC418" s="31">
        <v>0</v>
      </c>
      <c r="AD418" s="31">
        <v>4</v>
      </c>
      <c r="AE418" s="31">
        <v>1</v>
      </c>
      <c r="AF418" s="50">
        <v>466264</v>
      </c>
      <c r="AG418" s="59">
        <v>259454</v>
      </c>
      <c r="AH418" s="59">
        <v>66715</v>
      </c>
      <c r="AI418" s="59">
        <v>140095</v>
      </c>
      <c r="AJ418" s="59">
        <v>111163</v>
      </c>
      <c r="AK418" s="59">
        <v>85858</v>
      </c>
    </row>
    <row r="419" spans="1:37" ht="16.5" customHeight="1">
      <c r="A419" s="42">
        <v>391</v>
      </c>
      <c r="B419" s="42" t="s">
        <v>1621</v>
      </c>
      <c r="C419" s="44" t="s">
        <v>933</v>
      </c>
      <c r="D419" s="44" t="s">
        <v>191</v>
      </c>
      <c r="E419" s="68" t="s">
        <v>1651</v>
      </c>
      <c r="F419" s="57" t="s">
        <v>1652</v>
      </c>
      <c r="G419" s="44" t="s">
        <v>1653</v>
      </c>
      <c r="H419" s="44" t="s">
        <v>1654</v>
      </c>
      <c r="I419" s="69">
        <v>2018</v>
      </c>
      <c r="J419" s="31">
        <v>32594</v>
      </c>
      <c r="K419" s="31">
        <v>15176.65</v>
      </c>
      <c r="L419" s="31">
        <v>839</v>
      </c>
      <c r="M419" s="58">
        <v>204668</v>
      </c>
      <c r="N419" s="58">
        <v>4272</v>
      </c>
      <c r="O419" s="58">
        <v>243</v>
      </c>
      <c r="P419" s="58">
        <v>23365</v>
      </c>
      <c r="Q419" s="58">
        <v>207</v>
      </c>
      <c r="R419" s="58">
        <v>19</v>
      </c>
      <c r="S419" s="43">
        <f t="shared" si="20"/>
        <v>30</v>
      </c>
      <c r="T419" s="43">
        <f t="shared" si="20"/>
        <v>29</v>
      </c>
      <c r="U419" s="44">
        <v>11</v>
      </c>
      <c r="V419" s="31">
        <v>6</v>
      </c>
      <c r="W419" s="44">
        <v>12</v>
      </c>
      <c r="X419" s="31">
        <v>17</v>
      </c>
      <c r="Y419" s="31">
        <v>1</v>
      </c>
      <c r="Z419" s="31">
        <v>1</v>
      </c>
      <c r="AA419" s="31">
        <v>6</v>
      </c>
      <c r="AB419" s="31">
        <v>5</v>
      </c>
      <c r="AC419" s="31">
        <v>2</v>
      </c>
      <c r="AD419" s="31">
        <v>10</v>
      </c>
      <c r="AE419" s="31">
        <v>2</v>
      </c>
      <c r="AF419" s="50">
        <v>3321803</v>
      </c>
      <c r="AG419" s="59">
        <v>2272742</v>
      </c>
      <c r="AH419" s="59">
        <v>618840</v>
      </c>
      <c r="AI419" s="59">
        <v>430221</v>
      </c>
      <c r="AJ419" s="59">
        <v>401367</v>
      </c>
      <c r="AK419" s="59">
        <v>459528</v>
      </c>
    </row>
    <row r="420" spans="1:37" ht="16.5" customHeight="1">
      <c r="A420" s="42">
        <v>392</v>
      </c>
      <c r="B420" s="42" t="s">
        <v>1621</v>
      </c>
      <c r="C420" s="44" t="s">
        <v>840</v>
      </c>
      <c r="D420" s="44" t="s">
        <v>191</v>
      </c>
      <c r="E420" s="68" t="s">
        <v>1655</v>
      </c>
      <c r="F420" s="57" t="s">
        <v>1656</v>
      </c>
      <c r="G420" s="44" t="s">
        <v>1657</v>
      </c>
      <c r="H420" s="44" t="s">
        <v>1658</v>
      </c>
      <c r="I420" s="69">
        <v>2006</v>
      </c>
      <c r="J420" s="31">
        <v>701.8</v>
      </c>
      <c r="K420" s="31">
        <v>952.69</v>
      </c>
      <c r="L420" s="31">
        <v>188</v>
      </c>
      <c r="M420" s="58">
        <v>52510</v>
      </c>
      <c r="N420" s="58">
        <v>885</v>
      </c>
      <c r="O420" s="58">
        <v>25</v>
      </c>
      <c r="P420" s="58">
        <v>1682</v>
      </c>
      <c r="Q420" s="58">
        <v>26</v>
      </c>
      <c r="R420" s="58">
        <v>0</v>
      </c>
      <c r="S420" s="43">
        <f t="shared" si="20"/>
        <v>3</v>
      </c>
      <c r="T420" s="43">
        <f t="shared" si="20"/>
        <v>3</v>
      </c>
      <c r="U420" s="44">
        <v>1</v>
      </c>
      <c r="V420" s="31">
        <v>1</v>
      </c>
      <c r="W420" s="44">
        <v>2</v>
      </c>
      <c r="X420" s="31">
        <v>2</v>
      </c>
      <c r="Y420" s="31">
        <v>0</v>
      </c>
      <c r="Z420" s="31">
        <v>0</v>
      </c>
      <c r="AA420" s="31">
        <v>0</v>
      </c>
      <c r="AB420" s="31">
        <v>0</v>
      </c>
      <c r="AC420" s="31">
        <v>0</v>
      </c>
      <c r="AD420" s="31">
        <v>3</v>
      </c>
      <c r="AE420" s="31">
        <v>0</v>
      </c>
      <c r="AF420" s="50">
        <v>409032</v>
      </c>
      <c r="AG420" s="59">
        <v>244340</v>
      </c>
      <c r="AH420" s="59">
        <v>25780</v>
      </c>
      <c r="AI420" s="59">
        <v>138912</v>
      </c>
      <c r="AJ420" s="59">
        <v>36977</v>
      </c>
      <c r="AK420" s="59">
        <v>35207</v>
      </c>
    </row>
    <row r="421" spans="1:37" ht="16.5" customHeight="1">
      <c r="A421" s="42">
        <v>393</v>
      </c>
      <c r="B421" s="42" t="s">
        <v>1621</v>
      </c>
      <c r="C421" s="44" t="s">
        <v>840</v>
      </c>
      <c r="D421" s="44" t="s">
        <v>191</v>
      </c>
      <c r="E421" s="68" t="s">
        <v>1659</v>
      </c>
      <c r="F421" s="57" t="s">
        <v>1660</v>
      </c>
      <c r="G421" s="44" t="s">
        <v>1661</v>
      </c>
      <c r="H421" s="44" t="s">
        <v>1662</v>
      </c>
      <c r="I421" s="69">
        <v>2017</v>
      </c>
      <c r="J421" s="31">
        <v>3787</v>
      </c>
      <c r="K421" s="31">
        <v>2103.77</v>
      </c>
      <c r="L421" s="31">
        <v>200</v>
      </c>
      <c r="M421" s="58">
        <v>37034</v>
      </c>
      <c r="N421" s="58">
        <v>0</v>
      </c>
      <c r="O421" s="58">
        <v>60</v>
      </c>
      <c r="P421" s="58">
        <v>5032</v>
      </c>
      <c r="Q421" s="58">
        <v>0</v>
      </c>
      <c r="R421" s="58">
        <v>6</v>
      </c>
      <c r="S421" s="43">
        <f t="shared" si="20"/>
        <v>4</v>
      </c>
      <c r="T421" s="43">
        <f t="shared" si="20"/>
        <v>4</v>
      </c>
      <c r="U421" s="44">
        <v>1</v>
      </c>
      <c r="V421" s="31">
        <v>1</v>
      </c>
      <c r="W421" s="44">
        <v>3</v>
      </c>
      <c r="X421" s="31">
        <v>3</v>
      </c>
      <c r="Y421" s="31">
        <v>0</v>
      </c>
      <c r="Z421" s="31">
        <v>0</v>
      </c>
      <c r="AA421" s="31">
        <v>0</v>
      </c>
      <c r="AB421" s="31">
        <v>0</v>
      </c>
      <c r="AC421" s="31">
        <v>0</v>
      </c>
      <c r="AD421" s="31">
        <v>4</v>
      </c>
      <c r="AE421" s="31">
        <v>0</v>
      </c>
      <c r="AF421" s="50">
        <v>735729</v>
      </c>
      <c r="AG421" s="59">
        <v>418856</v>
      </c>
      <c r="AH421" s="59">
        <v>72480</v>
      </c>
      <c r="AI421" s="59">
        <v>244393</v>
      </c>
      <c r="AJ421" s="59">
        <v>190034</v>
      </c>
      <c r="AK421" s="59">
        <v>108973</v>
      </c>
    </row>
    <row r="422" spans="1:37" ht="16.5" customHeight="1">
      <c r="A422" s="42">
        <v>394</v>
      </c>
      <c r="B422" s="42" t="s">
        <v>1621</v>
      </c>
      <c r="C422" s="44" t="s">
        <v>840</v>
      </c>
      <c r="D422" s="44" t="s">
        <v>191</v>
      </c>
      <c r="E422" s="68" t="s">
        <v>1663</v>
      </c>
      <c r="F422" s="57" t="s">
        <v>1664</v>
      </c>
      <c r="G422" s="44" t="s">
        <v>1665</v>
      </c>
      <c r="H422" s="44" t="s">
        <v>1658</v>
      </c>
      <c r="I422" s="69">
        <v>2012</v>
      </c>
      <c r="J422" s="31">
        <v>371.48</v>
      </c>
      <c r="K422" s="31">
        <v>371.48</v>
      </c>
      <c r="L422" s="31">
        <v>136</v>
      </c>
      <c r="M422" s="58">
        <v>26506</v>
      </c>
      <c r="N422" s="58">
        <v>162</v>
      </c>
      <c r="O422" s="58">
        <v>15</v>
      </c>
      <c r="P422" s="58">
        <v>1562</v>
      </c>
      <c r="Q422" s="58">
        <v>0</v>
      </c>
      <c r="R422" s="58">
        <v>1</v>
      </c>
      <c r="S422" s="43">
        <f t="shared" si="20"/>
        <v>1</v>
      </c>
      <c r="T422" s="43">
        <f t="shared" si="20"/>
        <v>1</v>
      </c>
      <c r="U422" s="44">
        <v>0</v>
      </c>
      <c r="V422" s="31">
        <v>0</v>
      </c>
      <c r="W422" s="44">
        <v>1</v>
      </c>
      <c r="X422" s="31">
        <v>1</v>
      </c>
      <c r="Y422" s="31">
        <v>0</v>
      </c>
      <c r="Z422" s="31">
        <v>0</v>
      </c>
      <c r="AA422" s="31">
        <v>0</v>
      </c>
      <c r="AB422" s="31">
        <v>0</v>
      </c>
      <c r="AC422" s="31">
        <v>0</v>
      </c>
      <c r="AD422" s="31">
        <v>1</v>
      </c>
      <c r="AE422" s="31">
        <v>1</v>
      </c>
      <c r="AF422" s="50">
        <v>213648</v>
      </c>
      <c r="AG422" s="59">
        <v>140653</v>
      </c>
      <c r="AH422" s="59">
        <v>22640</v>
      </c>
      <c r="AI422" s="59">
        <v>50355</v>
      </c>
      <c r="AJ422" s="59">
        <v>27092</v>
      </c>
      <c r="AK422" s="59">
        <v>29935</v>
      </c>
    </row>
    <row r="423" spans="1:37" ht="16.5" customHeight="1">
      <c r="A423" s="42">
        <v>395</v>
      </c>
      <c r="B423" s="42" t="s">
        <v>1621</v>
      </c>
      <c r="C423" s="44" t="s">
        <v>840</v>
      </c>
      <c r="D423" s="44" t="s">
        <v>191</v>
      </c>
      <c r="E423" s="68" t="s">
        <v>1666</v>
      </c>
      <c r="F423" s="57" t="s">
        <v>1667</v>
      </c>
      <c r="G423" s="44" t="s">
        <v>1668</v>
      </c>
      <c r="H423" s="44" t="s">
        <v>1669</v>
      </c>
      <c r="I423" s="69">
        <v>2010</v>
      </c>
      <c r="J423" s="31">
        <v>1049</v>
      </c>
      <c r="K423" s="31">
        <v>996.65</v>
      </c>
      <c r="L423" s="31">
        <v>160</v>
      </c>
      <c r="M423" s="58">
        <v>57319</v>
      </c>
      <c r="N423" s="58">
        <v>640</v>
      </c>
      <c r="O423" s="58">
        <v>25</v>
      </c>
      <c r="P423" s="58">
        <v>1644</v>
      </c>
      <c r="Q423" s="58">
        <v>0</v>
      </c>
      <c r="R423" s="58">
        <v>0</v>
      </c>
      <c r="S423" s="43">
        <f t="shared" si="20"/>
        <v>3</v>
      </c>
      <c r="T423" s="43">
        <f t="shared" si="20"/>
        <v>3</v>
      </c>
      <c r="U423" s="44">
        <v>1</v>
      </c>
      <c r="V423" s="31">
        <v>1</v>
      </c>
      <c r="W423" s="44">
        <v>2</v>
      </c>
      <c r="X423" s="31">
        <v>2</v>
      </c>
      <c r="Y423" s="31">
        <v>0</v>
      </c>
      <c r="Z423" s="31">
        <v>0</v>
      </c>
      <c r="AA423" s="31">
        <v>0</v>
      </c>
      <c r="AB423" s="31">
        <v>0</v>
      </c>
      <c r="AC423" s="31">
        <v>0</v>
      </c>
      <c r="AD423" s="31">
        <v>2</v>
      </c>
      <c r="AE423" s="31">
        <v>0</v>
      </c>
      <c r="AF423" s="50">
        <v>289874</v>
      </c>
      <c r="AG423" s="59">
        <v>106890</v>
      </c>
      <c r="AH423" s="59">
        <v>31260</v>
      </c>
      <c r="AI423" s="59">
        <v>151724</v>
      </c>
      <c r="AJ423" s="59">
        <v>29832</v>
      </c>
      <c r="AK423" s="59">
        <v>28800</v>
      </c>
    </row>
    <row r="424" spans="1:37" ht="16.5" customHeight="1">
      <c r="A424" s="42">
        <v>396</v>
      </c>
      <c r="B424" s="42" t="s">
        <v>1621</v>
      </c>
      <c r="C424" s="44" t="s">
        <v>840</v>
      </c>
      <c r="D424" s="44" t="s">
        <v>191</v>
      </c>
      <c r="E424" s="68" t="s">
        <v>1670</v>
      </c>
      <c r="F424" s="57" t="s">
        <v>1671</v>
      </c>
      <c r="G424" s="44" t="s">
        <v>1672</v>
      </c>
      <c r="H424" s="44" t="s">
        <v>1673</v>
      </c>
      <c r="I424" s="69">
        <v>2005</v>
      </c>
      <c r="J424" s="31">
        <v>966</v>
      </c>
      <c r="K424" s="31">
        <v>932.32</v>
      </c>
      <c r="L424" s="31">
        <v>256</v>
      </c>
      <c r="M424" s="58">
        <v>53277</v>
      </c>
      <c r="N424" s="58">
        <v>1014</v>
      </c>
      <c r="O424" s="58">
        <v>26</v>
      </c>
      <c r="P424" s="58">
        <v>2466</v>
      </c>
      <c r="Q424" s="58">
        <v>9</v>
      </c>
      <c r="R424" s="58">
        <v>0</v>
      </c>
      <c r="S424" s="43">
        <f t="shared" si="20"/>
        <v>3</v>
      </c>
      <c r="T424" s="43">
        <f t="shared" si="20"/>
        <v>3</v>
      </c>
      <c r="U424" s="44">
        <v>1</v>
      </c>
      <c r="V424" s="31">
        <v>1</v>
      </c>
      <c r="W424" s="44">
        <v>2</v>
      </c>
      <c r="X424" s="31">
        <v>2</v>
      </c>
      <c r="Y424" s="31">
        <v>0</v>
      </c>
      <c r="Z424" s="31">
        <v>0</v>
      </c>
      <c r="AA424" s="31">
        <v>0</v>
      </c>
      <c r="AB424" s="31">
        <v>0</v>
      </c>
      <c r="AC424" s="31">
        <v>0</v>
      </c>
      <c r="AD424" s="31">
        <v>2</v>
      </c>
      <c r="AE424" s="31">
        <v>0</v>
      </c>
      <c r="AF424" s="50">
        <v>446682</v>
      </c>
      <c r="AG424" s="59">
        <v>272843</v>
      </c>
      <c r="AH424" s="59">
        <v>36840</v>
      </c>
      <c r="AI424" s="59">
        <v>136999</v>
      </c>
      <c r="AJ424" s="59">
        <v>70439</v>
      </c>
      <c r="AK424" s="59">
        <v>60294</v>
      </c>
    </row>
    <row r="425" spans="1:37" ht="16.5" customHeight="1">
      <c r="A425" s="42">
        <v>397</v>
      </c>
      <c r="B425" s="42" t="s">
        <v>1621</v>
      </c>
      <c r="C425" s="44" t="s">
        <v>840</v>
      </c>
      <c r="D425" s="44" t="s">
        <v>191</v>
      </c>
      <c r="E425" s="68" t="s">
        <v>1674</v>
      </c>
      <c r="F425" s="57" t="s">
        <v>1675</v>
      </c>
      <c r="G425" s="44" t="s">
        <v>1676</v>
      </c>
      <c r="H425" s="44" t="s">
        <v>1658</v>
      </c>
      <c r="I425" s="69">
        <v>2004</v>
      </c>
      <c r="J425" s="31">
        <v>891</v>
      </c>
      <c r="K425" s="31">
        <v>729</v>
      </c>
      <c r="L425" s="31">
        <v>172</v>
      </c>
      <c r="M425" s="58">
        <v>54410</v>
      </c>
      <c r="N425" s="58">
        <v>1129</v>
      </c>
      <c r="O425" s="58">
        <v>27</v>
      </c>
      <c r="P425" s="58">
        <v>2395</v>
      </c>
      <c r="Q425" s="58">
        <v>44</v>
      </c>
      <c r="R425" s="58">
        <v>2</v>
      </c>
      <c r="S425" s="43">
        <f t="shared" si="20"/>
        <v>2</v>
      </c>
      <c r="T425" s="43">
        <f t="shared" si="20"/>
        <v>3</v>
      </c>
      <c r="U425" s="44">
        <v>1</v>
      </c>
      <c r="V425" s="31">
        <v>1</v>
      </c>
      <c r="W425" s="44">
        <v>1</v>
      </c>
      <c r="X425" s="31">
        <v>2</v>
      </c>
      <c r="Y425" s="31">
        <v>0</v>
      </c>
      <c r="Z425" s="31">
        <v>0</v>
      </c>
      <c r="AA425" s="31">
        <v>0</v>
      </c>
      <c r="AB425" s="31">
        <v>0</v>
      </c>
      <c r="AC425" s="31">
        <v>0</v>
      </c>
      <c r="AD425" s="31">
        <v>1</v>
      </c>
      <c r="AE425" s="31">
        <v>0</v>
      </c>
      <c r="AF425" s="50">
        <v>419731</v>
      </c>
      <c r="AG425" s="59">
        <v>236339</v>
      </c>
      <c r="AH425" s="59">
        <v>33780</v>
      </c>
      <c r="AI425" s="59">
        <v>149612</v>
      </c>
      <c r="AJ425" s="59">
        <v>31598</v>
      </c>
      <c r="AK425" s="59">
        <v>34687</v>
      </c>
    </row>
    <row r="426" spans="1:37" ht="16.5" customHeight="1">
      <c r="A426" s="42">
        <v>398</v>
      </c>
      <c r="B426" s="42" t="s">
        <v>1621</v>
      </c>
      <c r="C426" s="44" t="s">
        <v>840</v>
      </c>
      <c r="D426" s="44" t="s">
        <v>191</v>
      </c>
      <c r="E426" s="68" t="s">
        <v>1677</v>
      </c>
      <c r="F426" s="57" t="s">
        <v>1678</v>
      </c>
      <c r="G426" s="44" t="s">
        <v>1679</v>
      </c>
      <c r="H426" s="44" t="s">
        <v>1658</v>
      </c>
      <c r="I426" s="69">
        <v>2008</v>
      </c>
      <c r="J426" s="31">
        <v>992</v>
      </c>
      <c r="K426" s="31">
        <v>2447</v>
      </c>
      <c r="L426" s="31">
        <v>447</v>
      </c>
      <c r="M426" s="58">
        <v>120505</v>
      </c>
      <c r="N426" s="58">
        <v>1025</v>
      </c>
      <c r="O426" s="58">
        <v>95</v>
      </c>
      <c r="P426" s="58">
        <v>4499</v>
      </c>
      <c r="Q426" s="58">
        <v>27</v>
      </c>
      <c r="R426" s="58">
        <v>6</v>
      </c>
      <c r="S426" s="43">
        <f t="shared" si="20"/>
        <v>5</v>
      </c>
      <c r="T426" s="43">
        <f t="shared" si="20"/>
        <v>5</v>
      </c>
      <c r="U426" s="44">
        <v>1</v>
      </c>
      <c r="V426" s="31">
        <v>1</v>
      </c>
      <c r="W426" s="44">
        <v>2</v>
      </c>
      <c r="X426" s="31">
        <v>2</v>
      </c>
      <c r="Y426" s="31">
        <v>1</v>
      </c>
      <c r="Z426" s="31">
        <v>1</v>
      </c>
      <c r="AA426" s="31">
        <v>1</v>
      </c>
      <c r="AB426" s="31">
        <v>1</v>
      </c>
      <c r="AC426" s="31">
        <v>0</v>
      </c>
      <c r="AD426" s="31">
        <v>3</v>
      </c>
      <c r="AE426" s="31">
        <v>0</v>
      </c>
      <c r="AF426" s="50">
        <v>824503</v>
      </c>
      <c r="AG426" s="59">
        <v>359345</v>
      </c>
      <c r="AH426" s="59">
        <v>70320</v>
      </c>
      <c r="AI426" s="59">
        <v>394838</v>
      </c>
      <c r="AJ426" s="59">
        <v>126819</v>
      </c>
      <c r="AK426" s="59">
        <v>114765</v>
      </c>
    </row>
    <row r="427" spans="1:37" ht="16.5" customHeight="1">
      <c r="A427" s="42">
        <v>399</v>
      </c>
      <c r="B427" s="42" t="s">
        <v>1621</v>
      </c>
      <c r="C427" s="44" t="s">
        <v>1630</v>
      </c>
      <c r="D427" s="44" t="s">
        <v>191</v>
      </c>
      <c r="E427" s="68" t="s">
        <v>1680</v>
      </c>
      <c r="F427" s="57" t="s">
        <v>1681</v>
      </c>
      <c r="G427" s="44" t="s">
        <v>1682</v>
      </c>
      <c r="H427" s="44" t="s">
        <v>1683</v>
      </c>
      <c r="I427" s="69">
        <v>2014</v>
      </c>
      <c r="J427" s="31">
        <v>4546</v>
      </c>
      <c r="K427" s="31">
        <v>7815.69</v>
      </c>
      <c r="L427" s="31">
        <v>418</v>
      </c>
      <c r="M427" s="58">
        <v>145734</v>
      </c>
      <c r="N427" s="58">
        <v>6276</v>
      </c>
      <c r="O427" s="58">
        <v>146</v>
      </c>
      <c r="P427" s="58">
        <v>11530</v>
      </c>
      <c r="Q427" s="58">
        <v>208</v>
      </c>
      <c r="R427" s="58">
        <v>18</v>
      </c>
      <c r="S427" s="43">
        <f t="shared" si="20"/>
        <v>9</v>
      </c>
      <c r="T427" s="43">
        <f t="shared" si="20"/>
        <v>9</v>
      </c>
      <c r="U427" s="44">
        <v>2</v>
      </c>
      <c r="V427" s="31">
        <v>2</v>
      </c>
      <c r="W427" s="44">
        <v>6</v>
      </c>
      <c r="X427" s="31">
        <v>6</v>
      </c>
      <c r="Y427" s="31">
        <v>0</v>
      </c>
      <c r="Z427" s="31">
        <v>0</v>
      </c>
      <c r="AA427" s="31">
        <v>1</v>
      </c>
      <c r="AB427" s="31">
        <v>1</v>
      </c>
      <c r="AC427" s="31">
        <v>0</v>
      </c>
      <c r="AD427" s="31">
        <v>9</v>
      </c>
      <c r="AE427" s="31">
        <v>1</v>
      </c>
      <c r="AF427" s="50">
        <v>1388783</v>
      </c>
      <c r="AG427" s="59">
        <v>433361</v>
      </c>
      <c r="AH427" s="59">
        <v>149224</v>
      </c>
      <c r="AI427" s="59">
        <v>806198</v>
      </c>
      <c r="AJ427" s="59">
        <v>290769</v>
      </c>
      <c r="AK427" s="59">
        <v>193884</v>
      </c>
    </row>
    <row r="428" spans="1:37" ht="16.5" customHeight="1">
      <c r="A428" s="42">
        <v>400</v>
      </c>
      <c r="B428" s="42" t="s">
        <v>1621</v>
      </c>
      <c r="C428" s="44" t="s">
        <v>1630</v>
      </c>
      <c r="D428" s="44" t="s">
        <v>191</v>
      </c>
      <c r="E428" s="68" t="s">
        <v>1684</v>
      </c>
      <c r="F428" s="57" t="s">
        <v>1685</v>
      </c>
      <c r="G428" s="44" t="s">
        <v>1686</v>
      </c>
      <c r="H428" s="44" t="s">
        <v>1683</v>
      </c>
      <c r="I428" s="69">
        <v>2007</v>
      </c>
      <c r="J428" s="31">
        <v>4690</v>
      </c>
      <c r="K428" s="31">
        <v>1490</v>
      </c>
      <c r="L428" s="31">
        <v>306</v>
      </c>
      <c r="M428" s="58">
        <v>118265</v>
      </c>
      <c r="N428" s="58">
        <v>9133</v>
      </c>
      <c r="O428" s="58">
        <v>75</v>
      </c>
      <c r="P428" s="58">
        <v>4693</v>
      </c>
      <c r="Q428" s="58">
        <v>197</v>
      </c>
      <c r="R428" s="58">
        <v>2</v>
      </c>
      <c r="S428" s="43">
        <f t="shared" si="20"/>
        <v>4</v>
      </c>
      <c r="T428" s="43">
        <f t="shared" si="20"/>
        <v>4</v>
      </c>
      <c r="U428" s="44">
        <v>1</v>
      </c>
      <c r="V428" s="31">
        <v>1</v>
      </c>
      <c r="W428" s="44">
        <v>3</v>
      </c>
      <c r="X428" s="31">
        <v>3</v>
      </c>
      <c r="Y428" s="31">
        <v>0</v>
      </c>
      <c r="Z428" s="31">
        <v>0</v>
      </c>
      <c r="AA428" s="31">
        <v>0</v>
      </c>
      <c r="AB428" s="31">
        <v>0</v>
      </c>
      <c r="AC428" s="31">
        <v>0</v>
      </c>
      <c r="AD428" s="31">
        <v>3</v>
      </c>
      <c r="AE428" s="31">
        <v>0</v>
      </c>
      <c r="AF428" s="50">
        <v>684045</v>
      </c>
      <c r="AG428" s="59">
        <v>339382</v>
      </c>
      <c r="AH428" s="59">
        <v>73420</v>
      </c>
      <c r="AI428" s="59">
        <v>271243</v>
      </c>
      <c r="AJ428" s="59">
        <v>87354</v>
      </c>
      <c r="AK428" s="59">
        <v>49184</v>
      </c>
    </row>
    <row r="429" spans="1:37" ht="16.5" customHeight="1">
      <c r="A429" s="42">
        <v>401</v>
      </c>
      <c r="B429" s="42" t="s">
        <v>1621</v>
      </c>
      <c r="C429" s="44" t="s">
        <v>1630</v>
      </c>
      <c r="D429" s="44" t="s">
        <v>191</v>
      </c>
      <c r="E429" s="68" t="s">
        <v>1687</v>
      </c>
      <c r="F429" s="57" t="s">
        <v>1688</v>
      </c>
      <c r="G429" s="44" t="s">
        <v>1689</v>
      </c>
      <c r="H429" s="44"/>
      <c r="I429" s="69">
        <v>2019</v>
      </c>
      <c r="J429" s="31">
        <v>2092</v>
      </c>
      <c r="K429" s="31">
        <v>992.24</v>
      </c>
      <c r="L429" s="31">
        <v>113</v>
      </c>
      <c r="M429" s="58">
        <v>32648</v>
      </c>
      <c r="N429" s="58">
        <v>1324</v>
      </c>
      <c r="O429" s="58">
        <v>22</v>
      </c>
      <c r="P429" s="58">
        <v>11954</v>
      </c>
      <c r="Q429" s="58">
        <v>205</v>
      </c>
      <c r="R429" s="58">
        <v>0</v>
      </c>
      <c r="S429" s="43">
        <f t="shared" si="20"/>
        <v>4</v>
      </c>
      <c r="T429" s="43">
        <f t="shared" si="20"/>
        <v>4</v>
      </c>
      <c r="U429" s="44">
        <v>1</v>
      </c>
      <c r="V429" s="31">
        <v>1</v>
      </c>
      <c r="W429" s="44">
        <v>3</v>
      </c>
      <c r="X429" s="31">
        <v>3</v>
      </c>
      <c r="Y429" s="31">
        <v>0</v>
      </c>
      <c r="Z429" s="31">
        <v>0</v>
      </c>
      <c r="AA429" s="31">
        <v>0</v>
      </c>
      <c r="AB429" s="31">
        <v>0</v>
      </c>
      <c r="AC429" s="31">
        <v>0</v>
      </c>
      <c r="AD429" s="31">
        <v>3</v>
      </c>
      <c r="AE429" s="31">
        <v>1</v>
      </c>
      <c r="AF429" s="50">
        <v>594627</v>
      </c>
      <c r="AG429" s="59">
        <v>225909</v>
      </c>
      <c r="AH429" s="59">
        <v>112620</v>
      </c>
      <c r="AI429" s="59">
        <v>256098</v>
      </c>
      <c r="AJ429" s="59">
        <v>109965</v>
      </c>
      <c r="AK429" s="59">
        <v>45723</v>
      </c>
    </row>
    <row r="430" spans="1:37" ht="16.5" customHeight="1">
      <c r="A430" s="42">
        <v>402</v>
      </c>
      <c r="B430" s="42" t="s">
        <v>1621</v>
      </c>
      <c r="C430" s="44" t="s">
        <v>185</v>
      </c>
      <c r="D430" s="44" t="s">
        <v>191</v>
      </c>
      <c r="E430" s="68" t="s">
        <v>1690</v>
      </c>
      <c r="F430" s="57" t="s">
        <v>1691</v>
      </c>
      <c r="G430" s="44" t="s">
        <v>1692</v>
      </c>
      <c r="H430" s="44" t="s">
        <v>1693</v>
      </c>
      <c r="I430" s="69">
        <v>2014</v>
      </c>
      <c r="J430" s="31">
        <v>1343</v>
      </c>
      <c r="K430" s="31">
        <v>854.1</v>
      </c>
      <c r="L430" s="31">
        <v>178</v>
      </c>
      <c r="M430" s="58">
        <v>39424</v>
      </c>
      <c r="N430" s="58">
        <v>0</v>
      </c>
      <c r="O430" s="58">
        <v>10</v>
      </c>
      <c r="P430" s="58">
        <v>2984</v>
      </c>
      <c r="Q430" s="58">
        <v>0</v>
      </c>
      <c r="R430" s="58">
        <v>10</v>
      </c>
      <c r="S430" s="43">
        <f t="shared" si="20"/>
        <v>2.5</v>
      </c>
      <c r="T430" s="43">
        <f t="shared" si="20"/>
        <v>2.5</v>
      </c>
      <c r="U430" s="44">
        <v>1</v>
      </c>
      <c r="V430" s="31">
        <v>1</v>
      </c>
      <c r="W430" s="44">
        <v>1.5</v>
      </c>
      <c r="X430" s="31">
        <v>1.5</v>
      </c>
      <c r="Y430" s="31">
        <v>0</v>
      </c>
      <c r="Z430" s="31">
        <v>0</v>
      </c>
      <c r="AA430" s="31">
        <v>0</v>
      </c>
      <c r="AB430" s="31">
        <v>0</v>
      </c>
      <c r="AC430" s="31">
        <v>0</v>
      </c>
      <c r="AD430" s="31">
        <v>3</v>
      </c>
      <c r="AE430" s="31">
        <v>0</v>
      </c>
      <c r="AF430" s="50">
        <v>374257</v>
      </c>
      <c r="AG430" s="59">
        <v>160036</v>
      </c>
      <c r="AH430" s="59">
        <v>37112</v>
      </c>
      <c r="AI430" s="59">
        <v>177109</v>
      </c>
      <c r="AJ430" s="59">
        <v>206197</v>
      </c>
      <c r="AK430" s="59">
        <v>17176</v>
      </c>
    </row>
    <row r="431" spans="1:37" ht="16.5" customHeight="1">
      <c r="A431" s="2482" t="s">
        <v>809</v>
      </c>
      <c r="B431" s="2483"/>
      <c r="C431" s="2484"/>
      <c r="D431" s="51"/>
      <c r="E431" s="52">
        <v>15</v>
      </c>
      <c r="F431" s="53"/>
      <c r="G431" s="71"/>
      <c r="H431" s="71"/>
      <c r="I431" s="51"/>
      <c r="J431" s="54"/>
      <c r="K431" s="54"/>
      <c r="L431" s="54"/>
      <c r="M431" s="54"/>
      <c r="N431" s="54"/>
      <c r="O431" s="54"/>
      <c r="P431" s="54"/>
      <c r="Q431" s="54"/>
      <c r="R431" s="54"/>
      <c r="S431" s="54"/>
      <c r="T431" s="54"/>
      <c r="U431" s="54"/>
      <c r="V431" s="54"/>
      <c r="W431" s="54"/>
      <c r="X431" s="54"/>
      <c r="Y431" s="54"/>
      <c r="Z431" s="54"/>
      <c r="AA431" s="54"/>
      <c r="AB431" s="54"/>
      <c r="AC431" s="54"/>
      <c r="AD431" s="54"/>
      <c r="AE431" s="54"/>
      <c r="AF431" s="55"/>
      <c r="AG431" s="54"/>
      <c r="AH431" s="54"/>
      <c r="AI431" s="54"/>
      <c r="AJ431" s="54"/>
      <c r="AK431" s="54"/>
    </row>
    <row r="432" spans="1:37" ht="16.5" customHeight="1">
      <c r="A432" s="2485" t="s">
        <v>1694</v>
      </c>
      <c r="B432" s="2486"/>
      <c r="C432" s="2487"/>
      <c r="D432" s="63"/>
      <c r="E432" s="64">
        <v>19</v>
      </c>
      <c r="F432" s="65"/>
      <c r="G432" s="72"/>
      <c r="H432" s="72"/>
      <c r="I432" s="63"/>
      <c r="J432" s="66"/>
      <c r="K432" s="66"/>
      <c r="L432" s="66"/>
      <c r="M432" s="66"/>
      <c r="N432" s="66"/>
      <c r="O432" s="66"/>
      <c r="P432" s="66"/>
      <c r="Q432" s="66"/>
      <c r="R432" s="66"/>
      <c r="S432" s="66"/>
      <c r="T432" s="66"/>
      <c r="U432" s="66"/>
      <c r="V432" s="66"/>
      <c r="W432" s="66"/>
      <c r="X432" s="66"/>
      <c r="Y432" s="66"/>
      <c r="Z432" s="66"/>
      <c r="AA432" s="66"/>
      <c r="AB432" s="66"/>
      <c r="AC432" s="66"/>
      <c r="AD432" s="66"/>
      <c r="AE432" s="66"/>
      <c r="AF432" s="67"/>
      <c r="AG432" s="66"/>
      <c r="AH432" s="66"/>
      <c r="AI432" s="66"/>
      <c r="AJ432" s="66"/>
      <c r="AK432" s="66"/>
    </row>
    <row r="433" spans="1:37" ht="16.5" customHeight="1">
      <c r="A433" s="42">
        <v>403</v>
      </c>
      <c r="B433" s="42" t="s">
        <v>1695</v>
      </c>
      <c r="C433" s="44" t="s">
        <v>1696</v>
      </c>
      <c r="D433" s="44" t="s">
        <v>65</v>
      </c>
      <c r="E433" s="68" t="s">
        <v>1697</v>
      </c>
      <c r="F433" s="57" t="s">
        <v>1698</v>
      </c>
      <c r="G433" s="44" t="s">
        <v>1699</v>
      </c>
      <c r="H433" s="44" t="s">
        <v>1700</v>
      </c>
      <c r="I433" s="69">
        <v>1991</v>
      </c>
      <c r="J433" s="31">
        <v>2826</v>
      </c>
      <c r="K433" s="31">
        <v>4566.38</v>
      </c>
      <c r="L433" s="31">
        <v>238</v>
      </c>
      <c r="M433" s="58">
        <v>131109</v>
      </c>
      <c r="N433" s="58">
        <v>1540</v>
      </c>
      <c r="O433" s="58">
        <v>108</v>
      </c>
      <c r="P433" s="58">
        <v>6653</v>
      </c>
      <c r="Q433" s="58">
        <v>0</v>
      </c>
      <c r="R433" s="58">
        <v>108</v>
      </c>
      <c r="S433" s="43">
        <f t="shared" ref="S433:T433" si="21">SUM(U433,W433,Y433,AA433)</f>
        <v>19</v>
      </c>
      <c r="T433" s="43">
        <f t="shared" si="21"/>
        <v>19</v>
      </c>
      <c r="U433" s="44">
        <v>5</v>
      </c>
      <c r="V433" s="31">
        <v>5</v>
      </c>
      <c r="W433" s="44">
        <v>5</v>
      </c>
      <c r="X433" s="31">
        <v>5</v>
      </c>
      <c r="Y433" s="31">
        <v>0</v>
      </c>
      <c r="Z433" s="31">
        <v>0</v>
      </c>
      <c r="AA433" s="31">
        <v>9</v>
      </c>
      <c r="AB433" s="31">
        <v>9</v>
      </c>
      <c r="AC433" s="31">
        <v>1</v>
      </c>
      <c r="AD433" s="31">
        <v>4</v>
      </c>
      <c r="AE433" s="31">
        <v>0</v>
      </c>
      <c r="AF433" s="50">
        <v>1520595</v>
      </c>
      <c r="AG433" s="59">
        <v>883792</v>
      </c>
      <c r="AH433" s="59">
        <v>141880</v>
      </c>
      <c r="AI433" s="59">
        <v>494923</v>
      </c>
      <c r="AJ433" s="59">
        <v>20656</v>
      </c>
      <c r="AK433" s="59">
        <v>43018</v>
      </c>
    </row>
    <row r="434" spans="1:37" ht="16.5" customHeight="1">
      <c r="A434" s="2482" t="s">
        <v>167</v>
      </c>
      <c r="B434" s="2483"/>
      <c r="C434" s="2484"/>
      <c r="D434" s="51"/>
      <c r="E434" s="52">
        <v>1</v>
      </c>
      <c r="F434" s="53"/>
      <c r="G434" s="53"/>
      <c r="H434" s="53"/>
      <c r="I434" s="51"/>
      <c r="J434" s="54"/>
      <c r="K434" s="54"/>
      <c r="L434" s="54"/>
      <c r="M434" s="54"/>
      <c r="N434" s="54"/>
      <c r="O434" s="54"/>
      <c r="P434" s="54"/>
      <c r="Q434" s="54"/>
      <c r="R434" s="54"/>
      <c r="S434" s="54"/>
      <c r="T434" s="54"/>
      <c r="U434" s="54"/>
      <c r="V434" s="54"/>
      <c r="W434" s="54"/>
      <c r="X434" s="54"/>
      <c r="Y434" s="54"/>
      <c r="Z434" s="54"/>
      <c r="AA434" s="54"/>
      <c r="AB434" s="54"/>
      <c r="AC434" s="54"/>
      <c r="AD434" s="54"/>
      <c r="AE434" s="54"/>
      <c r="AF434" s="55"/>
      <c r="AG434" s="54"/>
      <c r="AH434" s="54"/>
      <c r="AI434" s="54"/>
      <c r="AJ434" s="54"/>
      <c r="AK434" s="54"/>
    </row>
    <row r="435" spans="1:37" ht="16.5" customHeight="1">
      <c r="A435" s="42">
        <v>404</v>
      </c>
      <c r="B435" s="42" t="s">
        <v>1695</v>
      </c>
      <c r="C435" s="44" t="s">
        <v>1696</v>
      </c>
      <c r="D435" s="44" t="s">
        <v>191</v>
      </c>
      <c r="E435" s="68" t="s">
        <v>1701</v>
      </c>
      <c r="F435" s="57" t="s">
        <v>1702</v>
      </c>
      <c r="G435" s="44" t="s">
        <v>1703</v>
      </c>
      <c r="H435" s="44" t="s">
        <v>1704</v>
      </c>
      <c r="I435" s="69">
        <v>2019</v>
      </c>
      <c r="J435" s="31">
        <v>700.17</v>
      </c>
      <c r="K435" s="31">
        <v>700.17</v>
      </c>
      <c r="L435" s="31">
        <v>122</v>
      </c>
      <c r="M435" s="58">
        <v>25410</v>
      </c>
      <c r="N435" s="58">
        <v>307</v>
      </c>
      <c r="O435" s="58">
        <v>48</v>
      </c>
      <c r="P435" s="58">
        <v>5894</v>
      </c>
      <c r="Q435" s="58">
        <v>17</v>
      </c>
      <c r="R435" s="58">
        <v>0</v>
      </c>
      <c r="S435" s="43">
        <f t="shared" ref="S435:T445" si="22">SUM(U435,W435,Y435,AA435)</f>
        <v>1</v>
      </c>
      <c r="T435" s="43">
        <f t="shared" si="22"/>
        <v>1</v>
      </c>
      <c r="U435" s="44">
        <v>0</v>
      </c>
      <c r="V435" s="31">
        <v>0</v>
      </c>
      <c r="W435" s="44">
        <v>1</v>
      </c>
      <c r="X435" s="31">
        <v>1</v>
      </c>
      <c r="Y435" s="31">
        <v>0</v>
      </c>
      <c r="Z435" s="31">
        <v>0</v>
      </c>
      <c r="AA435" s="31">
        <v>0</v>
      </c>
      <c r="AB435" s="31">
        <v>0</v>
      </c>
      <c r="AC435" s="31">
        <v>1</v>
      </c>
      <c r="AD435" s="31">
        <v>1</v>
      </c>
      <c r="AE435" s="31">
        <v>1</v>
      </c>
      <c r="AF435" s="50">
        <v>155705</v>
      </c>
      <c r="AG435" s="59">
        <v>100458</v>
      </c>
      <c r="AH435" s="59">
        <v>23257</v>
      </c>
      <c r="AI435" s="59">
        <v>31990</v>
      </c>
      <c r="AJ435" s="59">
        <v>42863</v>
      </c>
      <c r="AK435" s="59">
        <v>37167</v>
      </c>
    </row>
    <row r="436" spans="1:37" ht="16.5" customHeight="1">
      <c r="A436" s="42">
        <v>405</v>
      </c>
      <c r="B436" s="42" t="s">
        <v>1695</v>
      </c>
      <c r="C436" s="44" t="s">
        <v>1696</v>
      </c>
      <c r="D436" s="44" t="s">
        <v>191</v>
      </c>
      <c r="E436" s="68" t="s">
        <v>1705</v>
      </c>
      <c r="F436" s="57" t="s">
        <v>1706</v>
      </c>
      <c r="G436" s="44" t="s">
        <v>1707</v>
      </c>
      <c r="H436" s="44" t="s">
        <v>1708</v>
      </c>
      <c r="I436" s="69">
        <v>2018</v>
      </c>
      <c r="J436" s="31">
        <v>5131</v>
      </c>
      <c r="K436" s="31">
        <v>1067</v>
      </c>
      <c r="L436" s="31">
        <v>219</v>
      </c>
      <c r="M436" s="58">
        <v>36496</v>
      </c>
      <c r="N436" s="58">
        <v>217</v>
      </c>
      <c r="O436" s="58">
        <v>29</v>
      </c>
      <c r="P436" s="58">
        <v>3165</v>
      </c>
      <c r="Q436" s="58">
        <v>85</v>
      </c>
      <c r="R436" s="58">
        <v>1</v>
      </c>
      <c r="S436" s="43">
        <f t="shared" si="22"/>
        <v>1</v>
      </c>
      <c r="T436" s="43">
        <f t="shared" si="22"/>
        <v>1</v>
      </c>
      <c r="U436" s="44">
        <v>0</v>
      </c>
      <c r="V436" s="31">
        <v>0</v>
      </c>
      <c r="W436" s="44">
        <v>1</v>
      </c>
      <c r="X436" s="31">
        <v>1</v>
      </c>
      <c r="Y436" s="31">
        <v>0</v>
      </c>
      <c r="Z436" s="31">
        <v>0</v>
      </c>
      <c r="AA436" s="31">
        <v>0</v>
      </c>
      <c r="AB436" s="31">
        <v>0</v>
      </c>
      <c r="AC436" s="31">
        <v>0</v>
      </c>
      <c r="AD436" s="31">
        <v>2</v>
      </c>
      <c r="AE436" s="31">
        <v>1</v>
      </c>
      <c r="AF436" s="50">
        <v>146788</v>
      </c>
      <c r="AG436" s="59">
        <v>95748</v>
      </c>
      <c r="AH436" s="59">
        <v>24450</v>
      </c>
      <c r="AI436" s="59">
        <v>26590</v>
      </c>
      <c r="AJ436" s="59">
        <v>17416</v>
      </c>
      <c r="AK436" s="59">
        <v>62384</v>
      </c>
    </row>
    <row r="437" spans="1:37" ht="16.5" customHeight="1">
      <c r="A437" s="42">
        <v>406</v>
      </c>
      <c r="B437" s="42" t="s">
        <v>1695</v>
      </c>
      <c r="C437" s="44" t="s">
        <v>1696</v>
      </c>
      <c r="D437" s="44" t="s">
        <v>191</v>
      </c>
      <c r="E437" s="68" t="s">
        <v>1709</v>
      </c>
      <c r="F437" s="57" t="s">
        <v>1710</v>
      </c>
      <c r="G437" s="44" t="s">
        <v>1711</v>
      </c>
      <c r="H437" s="44" t="s">
        <v>1712</v>
      </c>
      <c r="I437" s="69">
        <v>2020</v>
      </c>
      <c r="J437" s="31">
        <v>10763</v>
      </c>
      <c r="K437" s="31">
        <v>1000</v>
      </c>
      <c r="L437" s="31">
        <v>201</v>
      </c>
      <c r="M437" s="58">
        <v>15414</v>
      </c>
      <c r="N437" s="58">
        <v>0</v>
      </c>
      <c r="O437" s="58">
        <v>0</v>
      </c>
      <c r="P437" s="58">
        <v>15413</v>
      </c>
      <c r="Q437" s="58">
        <v>0</v>
      </c>
      <c r="R437" s="58">
        <v>0</v>
      </c>
      <c r="S437" s="43">
        <f t="shared" si="22"/>
        <v>1</v>
      </c>
      <c r="T437" s="43">
        <f t="shared" si="22"/>
        <v>1</v>
      </c>
      <c r="U437" s="44">
        <v>0</v>
      </c>
      <c r="V437" s="31">
        <v>0</v>
      </c>
      <c r="W437" s="44">
        <v>1</v>
      </c>
      <c r="X437" s="31">
        <v>1</v>
      </c>
      <c r="Y437" s="31">
        <v>0</v>
      </c>
      <c r="Z437" s="31">
        <v>0</v>
      </c>
      <c r="AA437" s="31">
        <v>0</v>
      </c>
      <c r="AB437" s="31">
        <v>0</v>
      </c>
      <c r="AC437" s="31">
        <v>0</v>
      </c>
      <c r="AD437" s="31">
        <v>2</v>
      </c>
      <c r="AE437" s="31">
        <v>1</v>
      </c>
      <c r="AF437" s="50">
        <v>187390</v>
      </c>
      <c r="AG437" s="59">
        <v>83090</v>
      </c>
      <c r="AH437" s="59">
        <v>104300</v>
      </c>
      <c r="AI437" s="59">
        <v>0</v>
      </c>
      <c r="AJ437" s="59">
        <v>10648</v>
      </c>
      <c r="AK437" s="59">
        <v>25437</v>
      </c>
    </row>
    <row r="438" spans="1:37" ht="16.5" customHeight="1">
      <c r="A438" s="42">
        <v>407</v>
      </c>
      <c r="B438" s="42" t="s">
        <v>1695</v>
      </c>
      <c r="C438" s="44" t="s">
        <v>1696</v>
      </c>
      <c r="D438" s="44" t="s">
        <v>191</v>
      </c>
      <c r="E438" s="68" t="s">
        <v>1713</v>
      </c>
      <c r="F438" s="57" t="s">
        <v>1714</v>
      </c>
      <c r="G438" s="44" t="s">
        <v>1715</v>
      </c>
      <c r="H438" s="44" t="s">
        <v>1716</v>
      </c>
      <c r="I438" s="69">
        <v>2018</v>
      </c>
      <c r="J438" s="31">
        <v>7895</v>
      </c>
      <c r="K438" s="31">
        <v>1070</v>
      </c>
      <c r="L438" s="31">
        <v>150</v>
      </c>
      <c r="M438" s="58">
        <v>37877</v>
      </c>
      <c r="N438" s="58">
        <v>315</v>
      </c>
      <c r="O438" s="58">
        <v>41</v>
      </c>
      <c r="P438" s="58">
        <v>8080</v>
      </c>
      <c r="Q438" s="58">
        <v>0</v>
      </c>
      <c r="R438" s="58">
        <v>0</v>
      </c>
      <c r="S438" s="43">
        <f t="shared" si="22"/>
        <v>1</v>
      </c>
      <c r="T438" s="43">
        <f t="shared" si="22"/>
        <v>0</v>
      </c>
      <c r="U438" s="44">
        <v>0</v>
      </c>
      <c r="V438" s="31">
        <v>0</v>
      </c>
      <c r="W438" s="44">
        <v>1</v>
      </c>
      <c r="X438" s="31">
        <v>0</v>
      </c>
      <c r="Y438" s="31">
        <v>0</v>
      </c>
      <c r="Z438" s="31">
        <v>0</v>
      </c>
      <c r="AA438" s="31">
        <v>0</v>
      </c>
      <c r="AB438" s="31">
        <v>0</v>
      </c>
      <c r="AC438" s="31">
        <v>0</v>
      </c>
      <c r="AD438" s="31">
        <v>2</v>
      </c>
      <c r="AE438" s="31">
        <v>1</v>
      </c>
      <c r="AF438" s="50">
        <v>156437</v>
      </c>
      <c r="AG438" s="59">
        <v>58489</v>
      </c>
      <c r="AH438" s="59">
        <v>60328</v>
      </c>
      <c r="AI438" s="59">
        <v>37620</v>
      </c>
      <c r="AJ438" s="59">
        <v>23440</v>
      </c>
      <c r="AK438" s="59">
        <v>51975</v>
      </c>
    </row>
    <row r="439" spans="1:37" ht="16.5" customHeight="1">
      <c r="A439" s="42">
        <v>408</v>
      </c>
      <c r="B439" s="42" t="s">
        <v>1695</v>
      </c>
      <c r="C439" s="44" t="s">
        <v>1696</v>
      </c>
      <c r="D439" s="44" t="s">
        <v>191</v>
      </c>
      <c r="E439" s="68" t="s">
        <v>1717</v>
      </c>
      <c r="F439" s="57" t="s">
        <v>1718</v>
      </c>
      <c r="G439" s="44" t="s">
        <v>1719</v>
      </c>
      <c r="H439" s="44"/>
      <c r="I439" s="69">
        <v>2014</v>
      </c>
      <c r="J439" s="31">
        <v>805</v>
      </c>
      <c r="K439" s="31">
        <v>805</v>
      </c>
      <c r="L439" s="31">
        <v>169</v>
      </c>
      <c r="M439" s="58">
        <v>35163</v>
      </c>
      <c r="N439" s="58">
        <v>485</v>
      </c>
      <c r="O439" s="58">
        <v>25</v>
      </c>
      <c r="P439" s="58">
        <v>2602</v>
      </c>
      <c r="Q439" s="58">
        <v>44</v>
      </c>
      <c r="R439" s="58">
        <v>0</v>
      </c>
      <c r="S439" s="43">
        <f t="shared" si="22"/>
        <v>1</v>
      </c>
      <c r="T439" s="43">
        <f t="shared" si="22"/>
        <v>1</v>
      </c>
      <c r="U439" s="44">
        <v>0</v>
      </c>
      <c r="V439" s="31">
        <v>0</v>
      </c>
      <c r="W439" s="44">
        <v>1</v>
      </c>
      <c r="X439" s="31">
        <v>1</v>
      </c>
      <c r="Y439" s="31">
        <v>0</v>
      </c>
      <c r="Z439" s="31">
        <v>0</v>
      </c>
      <c r="AA439" s="31">
        <v>0</v>
      </c>
      <c r="AB439" s="31">
        <v>0</v>
      </c>
      <c r="AC439" s="31">
        <v>0</v>
      </c>
      <c r="AD439" s="31">
        <v>2</v>
      </c>
      <c r="AE439" s="31">
        <v>1</v>
      </c>
      <c r="AF439" s="50">
        <v>68404</v>
      </c>
      <c r="AG439" s="59">
        <v>34374</v>
      </c>
      <c r="AH439" s="59">
        <v>21200</v>
      </c>
      <c r="AI439" s="59">
        <v>12830</v>
      </c>
      <c r="AJ439" s="59">
        <v>28042</v>
      </c>
      <c r="AK439" s="59">
        <v>66906</v>
      </c>
    </row>
    <row r="440" spans="1:37" ht="16.5" customHeight="1">
      <c r="A440" s="42">
        <v>409</v>
      </c>
      <c r="B440" s="42" t="s">
        <v>1695</v>
      </c>
      <c r="C440" s="44" t="s">
        <v>1696</v>
      </c>
      <c r="D440" s="44" t="s">
        <v>191</v>
      </c>
      <c r="E440" s="68" t="s">
        <v>1720</v>
      </c>
      <c r="F440" s="57" t="s">
        <v>1721</v>
      </c>
      <c r="G440" s="44" t="s">
        <v>1722</v>
      </c>
      <c r="H440" s="44" t="s">
        <v>1716</v>
      </c>
      <c r="I440" s="69">
        <v>2018</v>
      </c>
      <c r="J440" s="31">
        <v>11695</v>
      </c>
      <c r="K440" s="31">
        <v>1221.98</v>
      </c>
      <c r="L440" s="31">
        <v>30</v>
      </c>
      <c r="M440" s="58">
        <v>48808</v>
      </c>
      <c r="N440" s="58">
        <v>261</v>
      </c>
      <c r="O440" s="58">
        <v>20</v>
      </c>
      <c r="P440" s="58">
        <v>3321</v>
      </c>
      <c r="Q440" s="58">
        <v>0</v>
      </c>
      <c r="R440" s="58">
        <v>0</v>
      </c>
      <c r="S440" s="43">
        <f t="shared" si="22"/>
        <v>1</v>
      </c>
      <c r="T440" s="43">
        <f t="shared" si="22"/>
        <v>1</v>
      </c>
      <c r="U440" s="44">
        <v>0</v>
      </c>
      <c r="V440" s="31">
        <v>0</v>
      </c>
      <c r="W440" s="44">
        <v>1</v>
      </c>
      <c r="X440" s="31">
        <v>1</v>
      </c>
      <c r="Y440" s="31">
        <v>0</v>
      </c>
      <c r="Z440" s="31">
        <v>0</v>
      </c>
      <c r="AA440" s="31">
        <v>0</v>
      </c>
      <c r="AB440" s="31">
        <v>0</v>
      </c>
      <c r="AC440" s="31">
        <v>0</v>
      </c>
      <c r="AD440" s="31">
        <v>2</v>
      </c>
      <c r="AE440" s="31">
        <v>1</v>
      </c>
      <c r="AF440" s="50">
        <v>155816</v>
      </c>
      <c r="AG440" s="59">
        <v>98016</v>
      </c>
      <c r="AH440" s="59">
        <v>26000</v>
      </c>
      <c r="AI440" s="59">
        <v>31800</v>
      </c>
      <c r="AJ440" s="59">
        <v>34254</v>
      </c>
      <c r="AK440" s="59">
        <v>104649</v>
      </c>
    </row>
    <row r="441" spans="1:37" ht="16.5" customHeight="1">
      <c r="A441" s="42">
        <v>410</v>
      </c>
      <c r="B441" s="42" t="s">
        <v>1695</v>
      </c>
      <c r="C441" s="44" t="s">
        <v>1696</v>
      </c>
      <c r="D441" s="44" t="s">
        <v>191</v>
      </c>
      <c r="E441" s="68" t="s">
        <v>1723</v>
      </c>
      <c r="F441" s="57" t="s">
        <v>1724</v>
      </c>
      <c r="G441" s="44" t="s">
        <v>1725</v>
      </c>
      <c r="H441" s="44" t="s">
        <v>1716</v>
      </c>
      <c r="I441" s="69">
        <v>2018</v>
      </c>
      <c r="J441" s="31">
        <v>1333</v>
      </c>
      <c r="K441" s="31">
        <v>1333</v>
      </c>
      <c r="L441" s="31">
        <v>156</v>
      </c>
      <c r="M441" s="58">
        <v>46876</v>
      </c>
      <c r="N441" s="58">
        <v>45</v>
      </c>
      <c r="O441" s="58">
        <v>34</v>
      </c>
      <c r="P441" s="58">
        <v>12822</v>
      </c>
      <c r="Q441" s="58">
        <v>1</v>
      </c>
      <c r="R441" s="58">
        <v>0</v>
      </c>
      <c r="S441" s="43">
        <f t="shared" si="22"/>
        <v>1</v>
      </c>
      <c r="T441" s="43">
        <f t="shared" si="22"/>
        <v>1</v>
      </c>
      <c r="U441" s="44">
        <v>0</v>
      </c>
      <c r="V441" s="31">
        <v>0</v>
      </c>
      <c r="W441" s="44">
        <v>1</v>
      </c>
      <c r="X441" s="31">
        <v>1</v>
      </c>
      <c r="Y441" s="31">
        <v>0</v>
      </c>
      <c r="Z441" s="31">
        <v>0</v>
      </c>
      <c r="AA441" s="31">
        <v>0</v>
      </c>
      <c r="AB441" s="31">
        <v>0</v>
      </c>
      <c r="AC441" s="31">
        <v>0</v>
      </c>
      <c r="AD441" s="31">
        <v>4</v>
      </c>
      <c r="AE441" s="31">
        <v>0</v>
      </c>
      <c r="AF441" s="50">
        <v>155724</v>
      </c>
      <c r="AG441" s="59">
        <v>90702</v>
      </c>
      <c r="AH441" s="59">
        <v>34170</v>
      </c>
      <c r="AI441" s="59">
        <v>30852</v>
      </c>
      <c r="AJ441" s="59">
        <v>59144</v>
      </c>
      <c r="AK441" s="59">
        <v>118452</v>
      </c>
    </row>
    <row r="442" spans="1:37" ht="16.5" customHeight="1">
      <c r="A442" s="42">
        <v>411</v>
      </c>
      <c r="B442" s="42" t="s">
        <v>1695</v>
      </c>
      <c r="C442" s="44" t="s">
        <v>1696</v>
      </c>
      <c r="D442" s="44" t="s">
        <v>191</v>
      </c>
      <c r="E442" s="68" t="s">
        <v>1726</v>
      </c>
      <c r="F442" s="57" t="s">
        <v>1727</v>
      </c>
      <c r="G442" s="44" t="s">
        <v>1728</v>
      </c>
      <c r="H442" s="44"/>
      <c r="I442" s="69">
        <v>2018</v>
      </c>
      <c r="J442" s="31">
        <v>745</v>
      </c>
      <c r="K442" s="31">
        <v>1577</v>
      </c>
      <c r="L442" s="31">
        <v>232</v>
      </c>
      <c r="M442" s="58">
        <v>48725</v>
      </c>
      <c r="N442" s="58">
        <v>933</v>
      </c>
      <c r="O442" s="58">
        <v>21</v>
      </c>
      <c r="P442" s="58">
        <v>15178</v>
      </c>
      <c r="Q442" s="58">
        <v>437</v>
      </c>
      <c r="R442" s="58">
        <v>0</v>
      </c>
      <c r="S442" s="43">
        <f t="shared" si="22"/>
        <v>1</v>
      </c>
      <c r="T442" s="43">
        <f t="shared" si="22"/>
        <v>1</v>
      </c>
      <c r="U442" s="44">
        <v>0</v>
      </c>
      <c r="V442" s="31">
        <v>0</v>
      </c>
      <c r="W442" s="44">
        <v>1</v>
      </c>
      <c r="X442" s="31">
        <v>1</v>
      </c>
      <c r="Y442" s="31">
        <v>0</v>
      </c>
      <c r="Z442" s="31">
        <v>0</v>
      </c>
      <c r="AA442" s="31">
        <v>0</v>
      </c>
      <c r="AB442" s="31">
        <v>0</v>
      </c>
      <c r="AC442" s="31">
        <v>0</v>
      </c>
      <c r="AD442" s="31">
        <v>3</v>
      </c>
      <c r="AE442" s="31">
        <v>0</v>
      </c>
      <c r="AF442" s="50">
        <v>144995</v>
      </c>
      <c r="AG442" s="59">
        <v>106458</v>
      </c>
      <c r="AH442" s="59">
        <v>9728</v>
      </c>
      <c r="AI442" s="59">
        <v>28809</v>
      </c>
      <c r="AJ442" s="59">
        <v>105386</v>
      </c>
      <c r="AK442" s="59">
        <v>108656</v>
      </c>
    </row>
    <row r="443" spans="1:37" ht="16.5" customHeight="1">
      <c r="A443" s="42">
        <v>412</v>
      </c>
      <c r="B443" s="42" t="s">
        <v>1695</v>
      </c>
      <c r="C443" s="44" t="s">
        <v>1696</v>
      </c>
      <c r="D443" s="44" t="s">
        <v>191</v>
      </c>
      <c r="E443" s="68" t="s">
        <v>1729</v>
      </c>
      <c r="F443" s="57" t="s">
        <v>1730</v>
      </c>
      <c r="G443" s="44" t="s">
        <v>1731</v>
      </c>
      <c r="H443" s="44"/>
      <c r="I443" s="69">
        <v>2015</v>
      </c>
      <c r="J443" s="31">
        <v>1736</v>
      </c>
      <c r="K443" s="31">
        <v>851.6</v>
      </c>
      <c r="L443" s="31">
        <v>184</v>
      </c>
      <c r="M443" s="58">
        <v>52760</v>
      </c>
      <c r="N443" s="58">
        <v>472</v>
      </c>
      <c r="O443" s="58">
        <v>39</v>
      </c>
      <c r="P443" s="58">
        <v>3009</v>
      </c>
      <c r="Q443" s="58">
        <v>153</v>
      </c>
      <c r="R443" s="58">
        <v>0</v>
      </c>
      <c r="S443" s="43">
        <f t="shared" si="22"/>
        <v>1</v>
      </c>
      <c r="T443" s="43">
        <f t="shared" si="22"/>
        <v>1</v>
      </c>
      <c r="U443" s="44">
        <v>0</v>
      </c>
      <c r="V443" s="31">
        <v>0</v>
      </c>
      <c r="W443" s="44">
        <v>1</v>
      </c>
      <c r="X443" s="31">
        <v>1</v>
      </c>
      <c r="Y443" s="31">
        <v>0</v>
      </c>
      <c r="Z443" s="31">
        <v>0</v>
      </c>
      <c r="AA443" s="31">
        <v>0</v>
      </c>
      <c r="AB443" s="31">
        <v>0</v>
      </c>
      <c r="AC443" s="31">
        <v>0</v>
      </c>
      <c r="AD443" s="31">
        <v>5</v>
      </c>
      <c r="AE443" s="31">
        <v>0</v>
      </c>
      <c r="AF443" s="50">
        <v>144666</v>
      </c>
      <c r="AG443" s="59">
        <v>100008</v>
      </c>
      <c r="AH443" s="59">
        <v>22000</v>
      </c>
      <c r="AI443" s="59">
        <v>22658</v>
      </c>
      <c r="AJ443" s="59">
        <v>47651</v>
      </c>
      <c r="AK443" s="59">
        <v>98017</v>
      </c>
    </row>
    <row r="444" spans="1:37" ht="16.5" customHeight="1">
      <c r="A444" s="42">
        <v>413</v>
      </c>
      <c r="B444" s="42" t="s">
        <v>1695</v>
      </c>
      <c r="C444" s="44" t="s">
        <v>1696</v>
      </c>
      <c r="D444" s="44" t="s">
        <v>191</v>
      </c>
      <c r="E444" s="68" t="s">
        <v>1732</v>
      </c>
      <c r="F444" s="57" t="s">
        <v>1733</v>
      </c>
      <c r="G444" s="44" t="s">
        <v>1734</v>
      </c>
      <c r="H444" s="44" t="s">
        <v>1716</v>
      </c>
      <c r="I444" s="69">
        <v>2016</v>
      </c>
      <c r="J444" s="31">
        <v>1027.98</v>
      </c>
      <c r="K444" s="31">
        <v>848</v>
      </c>
      <c r="L444" s="31">
        <v>198</v>
      </c>
      <c r="M444" s="58">
        <v>47964</v>
      </c>
      <c r="N444" s="58">
        <v>409</v>
      </c>
      <c r="O444" s="58">
        <v>37</v>
      </c>
      <c r="P444" s="58">
        <v>3272</v>
      </c>
      <c r="Q444" s="58">
        <v>14</v>
      </c>
      <c r="R444" s="58">
        <v>4</v>
      </c>
      <c r="S444" s="43">
        <f t="shared" si="22"/>
        <v>1</v>
      </c>
      <c r="T444" s="43">
        <f t="shared" si="22"/>
        <v>0</v>
      </c>
      <c r="U444" s="44">
        <v>0</v>
      </c>
      <c r="V444" s="31">
        <v>0</v>
      </c>
      <c r="W444" s="44">
        <v>1</v>
      </c>
      <c r="X444" s="31">
        <v>0</v>
      </c>
      <c r="Y444" s="31">
        <v>0</v>
      </c>
      <c r="Z444" s="31">
        <v>0</v>
      </c>
      <c r="AA444" s="31">
        <v>0</v>
      </c>
      <c r="AB444" s="31">
        <v>0</v>
      </c>
      <c r="AC444" s="31">
        <v>0</v>
      </c>
      <c r="AD444" s="31">
        <v>3</v>
      </c>
      <c r="AE444" s="31">
        <v>0</v>
      </c>
      <c r="AF444" s="50">
        <v>142083</v>
      </c>
      <c r="AG444" s="59">
        <v>82983</v>
      </c>
      <c r="AH444" s="59">
        <v>31100</v>
      </c>
      <c r="AI444" s="59">
        <v>28000</v>
      </c>
      <c r="AJ444" s="59">
        <v>78000</v>
      </c>
      <c r="AK444" s="59">
        <v>110001</v>
      </c>
    </row>
    <row r="445" spans="1:37" ht="16.5" customHeight="1">
      <c r="A445" s="42">
        <v>414</v>
      </c>
      <c r="B445" s="42" t="s">
        <v>1695</v>
      </c>
      <c r="C445" s="44" t="s">
        <v>1696</v>
      </c>
      <c r="D445" s="44" t="s">
        <v>191</v>
      </c>
      <c r="E445" s="68" t="s">
        <v>1735</v>
      </c>
      <c r="F445" s="57" t="s">
        <v>1736</v>
      </c>
      <c r="G445" s="44" t="s">
        <v>1737</v>
      </c>
      <c r="H445" s="44" t="s">
        <v>1738</v>
      </c>
      <c r="I445" s="69">
        <v>2014</v>
      </c>
      <c r="J445" s="31">
        <v>988.04</v>
      </c>
      <c r="K445" s="31">
        <v>439</v>
      </c>
      <c r="L445" s="31">
        <v>100</v>
      </c>
      <c r="M445" s="58">
        <v>27167</v>
      </c>
      <c r="N445" s="58">
        <v>250</v>
      </c>
      <c r="O445" s="58">
        <v>22</v>
      </c>
      <c r="P445" s="58">
        <v>2533</v>
      </c>
      <c r="Q445" s="58">
        <v>38</v>
      </c>
      <c r="R445" s="58">
        <v>22</v>
      </c>
      <c r="S445" s="43">
        <f t="shared" si="22"/>
        <v>1</v>
      </c>
      <c r="T445" s="43">
        <f t="shared" si="22"/>
        <v>1</v>
      </c>
      <c r="U445" s="44">
        <v>0</v>
      </c>
      <c r="V445" s="31">
        <v>0</v>
      </c>
      <c r="W445" s="44">
        <v>1</v>
      </c>
      <c r="X445" s="31">
        <v>1</v>
      </c>
      <c r="Y445" s="31">
        <v>0</v>
      </c>
      <c r="Z445" s="31">
        <v>0</v>
      </c>
      <c r="AA445" s="31">
        <v>0</v>
      </c>
      <c r="AB445" s="31">
        <v>0</v>
      </c>
      <c r="AC445" s="31">
        <v>0</v>
      </c>
      <c r="AD445" s="31">
        <v>3</v>
      </c>
      <c r="AE445" s="31">
        <v>0</v>
      </c>
      <c r="AF445" s="50">
        <v>148416</v>
      </c>
      <c r="AG445" s="59">
        <v>104702</v>
      </c>
      <c r="AH445" s="59">
        <v>23400</v>
      </c>
      <c r="AI445" s="59">
        <v>20314</v>
      </c>
      <c r="AJ445" s="59">
        <v>24000</v>
      </c>
      <c r="AK445" s="59">
        <v>82192</v>
      </c>
    </row>
    <row r="446" spans="1:37" ht="16.5" customHeight="1">
      <c r="A446" s="2482" t="s">
        <v>809</v>
      </c>
      <c r="B446" s="2483"/>
      <c r="C446" s="2484"/>
      <c r="D446" s="51"/>
      <c r="E446" s="52">
        <v>11</v>
      </c>
      <c r="F446" s="53"/>
      <c r="G446" s="71"/>
      <c r="H446" s="71"/>
      <c r="I446" s="51"/>
      <c r="J446" s="54"/>
      <c r="K446" s="54"/>
      <c r="L446" s="54"/>
      <c r="M446" s="54"/>
      <c r="N446" s="54"/>
      <c r="O446" s="54"/>
      <c r="P446" s="54"/>
      <c r="Q446" s="54"/>
      <c r="R446" s="54"/>
      <c r="S446" s="54"/>
      <c r="T446" s="54"/>
      <c r="U446" s="54"/>
      <c r="V446" s="54"/>
      <c r="W446" s="54"/>
      <c r="X446" s="54"/>
      <c r="Y446" s="54"/>
      <c r="Z446" s="54"/>
      <c r="AA446" s="54"/>
      <c r="AB446" s="54"/>
      <c r="AC446" s="54"/>
      <c r="AD446" s="54"/>
      <c r="AE446" s="54"/>
      <c r="AF446" s="55"/>
      <c r="AG446" s="54"/>
      <c r="AH446" s="54"/>
      <c r="AI446" s="54"/>
      <c r="AJ446" s="54"/>
      <c r="AK446" s="54"/>
    </row>
    <row r="447" spans="1:37" ht="16.5" customHeight="1">
      <c r="A447" s="2485" t="s">
        <v>1739</v>
      </c>
      <c r="B447" s="2486"/>
      <c r="C447" s="2487"/>
      <c r="D447" s="63"/>
      <c r="E447" s="64">
        <v>12</v>
      </c>
      <c r="F447" s="65"/>
      <c r="G447" s="72"/>
      <c r="H447" s="72"/>
      <c r="I447" s="63"/>
      <c r="J447" s="66"/>
      <c r="K447" s="66"/>
      <c r="L447" s="66"/>
      <c r="M447" s="66"/>
      <c r="N447" s="66"/>
      <c r="O447" s="66"/>
      <c r="P447" s="66"/>
      <c r="Q447" s="66"/>
      <c r="R447" s="66"/>
      <c r="S447" s="66"/>
      <c r="T447" s="66"/>
      <c r="U447" s="66"/>
      <c r="V447" s="66"/>
      <c r="W447" s="66"/>
      <c r="X447" s="66"/>
      <c r="Y447" s="66"/>
      <c r="Z447" s="66"/>
      <c r="AA447" s="66"/>
      <c r="AB447" s="66"/>
      <c r="AC447" s="66"/>
      <c r="AD447" s="66"/>
      <c r="AE447" s="66"/>
      <c r="AF447" s="67"/>
      <c r="AG447" s="66"/>
      <c r="AH447" s="66"/>
      <c r="AI447" s="66"/>
      <c r="AJ447" s="66"/>
      <c r="AK447" s="66"/>
    </row>
    <row r="448" spans="1:37" ht="16.5" customHeight="1">
      <c r="A448" s="42">
        <v>415</v>
      </c>
      <c r="B448" s="42" t="s">
        <v>58</v>
      </c>
      <c r="C448" s="44" t="s">
        <v>1740</v>
      </c>
      <c r="D448" s="44" t="s">
        <v>65</v>
      </c>
      <c r="E448" s="68" t="s">
        <v>1741</v>
      </c>
      <c r="F448" s="57" t="s">
        <v>1742</v>
      </c>
      <c r="G448" s="44" t="s">
        <v>1743</v>
      </c>
      <c r="H448" s="44" t="s">
        <v>1744</v>
      </c>
      <c r="I448" s="69">
        <v>1984</v>
      </c>
      <c r="J448" s="31">
        <v>2574</v>
      </c>
      <c r="K448" s="31">
        <v>5586</v>
      </c>
      <c r="L448" s="31">
        <v>778</v>
      </c>
      <c r="M448" s="58">
        <v>278167</v>
      </c>
      <c r="N448" s="58">
        <v>17206</v>
      </c>
      <c r="O448" s="58">
        <v>394</v>
      </c>
      <c r="P448" s="58">
        <v>11918</v>
      </c>
      <c r="Q448" s="58">
        <v>643</v>
      </c>
      <c r="R448" s="58">
        <v>3</v>
      </c>
      <c r="S448" s="43">
        <f t="shared" ref="S448:T458" si="23">SUM(U448,W448,Y448,AA448)</f>
        <v>41</v>
      </c>
      <c r="T448" s="43">
        <f t="shared" si="23"/>
        <v>42</v>
      </c>
      <c r="U448" s="44">
        <v>12</v>
      </c>
      <c r="V448" s="31">
        <v>9</v>
      </c>
      <c r="W448" s="44">
        <v>21</v>
      </c>
      <c r="X448" s="31">
        <v>21</v>
      </c>
      <c r="Y448" s="31">
        <v>2</v>
      </c>
      <c r="Z448" s="31">
        <v>2</v>
      </c>
      <c r="AA448" s="31">
        <v>6</v>
      </c>
      <c r="AB448" s="31">
        <v>10</v>
      </c>
      <c r="AC448" s="31">
        <v>3</v>
      </c>
      <c r="AD448" s="31">
        <v>18</v>
      </c>
      <c r="AE448" s="31">
        <v>2</v>
      </c>
      <c r="AF448" s="50">
        <v>4139325</v>
      </c>
      <c r="AG448" s="59">
        <v>3189503</v>
      </c>
      <c r="AH448" s="59">
        <v>188152</v>
      </c>
      <c r="AI448" s="59">
        <v>761670</v>
      </c>
      <c r="AJ448" s="59">
        <v>192849</v>
      </c>
      <c r="AK448" s="59">
        <v>93685</v>
      </c>
    </row>
    <row r="449" spans="1:37" ht="16.5" customHeight="1">
      <c r="A449" s="42">
        <v>416</v>
      </c>
      <c r="B449" s="42" t="s">
        <v>58</v>
      </c>
      <c r="C449" s="44" t="s">
        <v>1745</v>
      </c>
      <c r="D449" s="44" t="s">
        <v>65</v>
      </c>
      <c r="E449" s="68" t="s">
        <v>1746</v>
      </c>
      <c r="F449" s="57" t="s">
        <v>1747</v>
      </c>
      <c r="G449" s="44" t="s">
        <v>1748</v>
      </c>
      <c r="H449" s="44" t="s">
        <v>1749</v>
      </c>
      <c r="I449" s="69">
        <v>1990</v>
      </c>
      <c r="J449" s="31">
        <v>690</v>
      </c>
      <c r="K449" s="31">
        <v>1196</v>
      </c>
      <c r="L449" s="31">
        <v>292</v>
      </c>
      <c r="M449" s="58">
        <v>104665</v>
      </c>
      <c r="N449" s="58">
        <v>6883</v>
      </c>
      <c r="O449" s="58">
        <v>283</v>
      </c>
      <c r="P449" s="58">
        <v>5622</v>
      </c>
      <c r="Q449" s="58">
        <v>321</v>
      </c>
      <c r="R449" s="58">
        <v>15</v>
      </c>
      <c r="S449" s="43">
        <f t="shared" si="23"/>
        <v>11</v>
      </c>
      <c r="T449" s="43">
        <f t="shared" si="23"/>
        <v>11</v>
      </c>
      <c r="U449" s="44">
        <v>2</v>
      </c>
      <c r="V449" s="31">
        <v>2</v>
      </c>
      <c r="W449" s="44">
        <v>7</v>
      </c>
      <c r="X449" s="31">
        <v>7</v>
      </c>
      <c r="Y449" s="31">
        <v>0</v>
      </c>
      <c r="Z449" s="31">
        <v>0</v>
      </c>
      <c r="AA449" s="31">
        <v>2</v>
      </c>
      <c r="AB449" s="31">
        <v>2</v>
      </c>
      <c r="AC449" s="31">
        <v>0</v>
      </c>
      <c r="AD449" s="31">
        <v>5</v>
      </c>
      <c r="AE449" s="31">
        <v>2</v>
      </c>
      <c r="AF449" s="50">
        <v>936537</v>
      </c>
      <c r="AG449" s="59">
        <v>643343</v>
      </c>
      <c r="AH449" s="59">
        <v>74640</v>
      </c>
      <c r="AI449" s="59">
        <v>218554</v>
      </c>
      <c r="AJ449" s="59">
        <v>29188</v>
      </c>
      <c r="AK449" s="59">
        <v>21113</v>
      </c>
    </row>
    <row r="450" spans="1:37" ht="16.5" customHeight="1">
      <c r="A450" s="42">
        <v>417</v>
      </c>
      <c r="B450" s="42" t="s">
        <v>58</v>
      </c>
      <c r="C450" s="44" t="s">
        <v>1750</v>
      </c>
      <c r="D450" s="44" t="s">
        <v>65</v>
      </c>
      <c r="E450" s="68" t="s">
        <v>1751</v>
      </c>
      <c r="F450" s="57" t="s">
        <v>1752</v>
      </c>
      <c r="G450" s="44" t="s">
        <v>1753</v>
      </c>
      <c r="H450" s="44" t="s">
        <v>1754</v>
      </c>
      <c r="I450" s="69">
        <v>1985</v>
      </c>
      <c r="J450" s="31">
        <v>1561</v>
      </c>
      <c r="K450" s="31">
        <v>1209</v>
      </c>
      <c r="L450" s="31">
        <v>98</v>
      </c>
      <c r="M450" s="58">
        <v>103220</v>
      </c>
      <c r="N450" s="58">
        <v>6802</v>
      </c>
      <c r="O450" s="58">
        <v>73</v>
      </c>
      <c r="P450" s="58">
        <v>4177</v>
      </c>
      <c r="Q450" s="58">
        <v>170</v>
      </c>
      <c r="R450" s="58">
        <v>4</v>
      </c>
      <c r="S450" s="43">
        <f t="shared" si="23"/>
        <v>12</v>
      </c>
      <c r="T450" s="43">
        <f t="shared" si="23"/>
        <v>12</v>
      </c>
      <c r="U450" s="44">
        <v>3</v>
      </c>
      <c r="V450" s="31">
        <v>3</v>
      </c>
      <c r="W450" s="44">
        <v>7</v>
      </c>
      <c r="X450" s="31">
        <v>7</v>
      </c>
      <c r="Y450" s="31">
        <v>0</v>
      </c>
      <c r="Z450" s="31">
        <v>0</v>
      </c>
      <c r="AA450" s="31">
        <v>2</v>
      </c>
      <c r="AB450" s="31">
        <v>2</v>
      </c>
      <c r="AC450" s="31">
        <v>0</v>
      </c>
      <c r="AD450" s="31">
        <v>7</v>
      </c>
      <c r="AE450" s="31">
        <v>0</v>
      </c>
      <c r="AF450" s="50">
        <v>899619</v>
      </c>
      <c r="AG450" s="59">
        <v>685103</v>
      </c>
      <c r="AH450" s="59">
        <v>65580</v>
      </c>
      <c r="AI450" s="59">
        <v>148936</v>
      </c>
      <c r="AJ450" s="59">
        <v>86424</v>
      </c>
      <c r="AK450" s="59">
        <v>19543</v>
      </c>
    </row>
    <row r="451" spans="1:37" ht="16.5" customHeight="1">
      <c r="A451" s="42">
        <v>418</v>
      </c>
      <c r="B451" s="42" t="s">
        <v>58</v>
      </c>
      <c r="C451" s="44" t="s">
        <v>1755</v>
      </c>
      <c r="D451" s="44" t="s">
        <v>65</v>
      </c>
      <c r="E451" s="68" t="s">
        <v>1756</v>
      </c>
      <c r="F451" s="57" t="s">
        <v>1757</v>
      </c>
      <c r="G451" s="44" t="s">
        <v>1758</v>
      </c>
      <c r="H451" s="44" t="s">
        <v>1759</v>
      </c>
      <c r="I451" s="69">
        <v>1983</v>
      </c>
      <c r="J451" s="31">
        <v>6633</v>
      </c>
      <c r="K451" s="31">
        <v>3825</v>
      </c>
      <c r="L451" s="31">
        <v>589</v>
      </c>
      <c r="M451" s="58">
        <v>258098</v>
      </c>
      <c r="N451" s="58">
        <v>27747</v>
      </c>
      <c r="O451" s="58">
        <v>641</v>
      </c>
      <c r="P451" s="58">
        <v>11514</v>
      </c>
      <c r="Q451" s="58">
        <v>409</v>
      </c>
      <c r="R451" s="58">
        <v>12</v>
      </c>
      <c r="S451" s="43">
        <f t="shared" si="23"/>
        <v>34</v>
      </c>
      <c r="T451" s="43">
        <f t="shared" si="23"/>
        <v>38</v>
      </c>
      <c r="U451" s="44">
        <v>10</v>
      </c>
      <c r="V451" s="31">
        <v>9</v>
      </c>
      <c r="W451" s="44">
        <v>17</v>
      </c>
      <c r="X451" s="31">
        <v>18</v>
      </c>
      <c r="Y451" s="31">
        <v>1</v>
      </c>
      <c r="Z451" s="31">
        <v>1</v>
      </c>
      <c r="AA451" s="31">
        <v>6</v>
      </c>
      <c r="AB451" s="31">
        <v>10</v>
      </c>
      <c r="AC451" s="31">
        <v>1</v>
      </c>
      <c r="AD451" s="31">
        <v>12</v>
      </c>
      <c r="AE451" s="31">
        <v>5</v>
      </c>
      <c r="AF451" s="50">
        <v>3033246</v>
      </c>
      <c r="AG451" s="59">
        <v>2330862</v>
      </c>
      <c r="AH451" s="59">
        <v>152700</v>
      </c>
      <c r="AI451" s="59">
        <v>549684</v>
      </c>
      <c r="AJ451" s="59">
        <v>66637</v>
      </c>
      <c r="AK451" s="59">
        <v>57875</v>
      </c>
    </row>
    <row r="452" spans="1:37" ht="16.5" customHeight="1">
      <c r="A452" s="42">
        <v>419</v>
      </c>
      <c r="B452" s="42" t="s">
        <v>58</v>
      </c>
      <c r="C452" s="44" t="s">
        <v>1760</v>
      </c>
      <c r="D452" s="44" t="s">
        <v>65</v>
      </c>
      <c r="E452" s="68" t="s">
        <v>1761</v>
      </c>
      <c r="F452" s="57" t="s">
        <v>1762</v>
      </c>
      <c r="G452" s="44" t="s">
        <v>1763</v>
      </c>
      <c r="H452" s="44" t="s">
        <v>1764</v>
      </c>
      <c r="I452" s="69">
        <v>1970</v>
      </c>
      <c r="J452" s="31">
        <v>2216</v>
      </c>
      <c r="K452" s="31">
        <v>2360</v>
      </c>
      <c r="L452" s="31">
        <v>278</v>
      </c>
      <c r="M452" s="58">
        <v>189311</v>
      </c>
      <c r="N452" s="58">
        <v>28561</v>
      </c>
      <c r="O452" s="58">
        <v>719</v>
      </c>
      <c r="P452" s="58">
        <v>10552</v>
      </c>
      <c r="Q452" s="58">
        <v>750</v>
      </c>
      <c r="R452" s="58">
        <v>3</v>
      </c>
      <c r="S452" s="43">
        <f t="shared" si="23"/>
        <v>41</v>
      </c>
      <c r="T452" s="43">
        <f t="shared" si="23"/>
        <v>43</v>
      </c>
      <c r="U452" s="44">
        <v>10</v>
      </c>
      <c r="V452" s="31">
        <v>10</v>
      </c>
      <c r="W452" s="44">
        <v>17</v>
      </c>
      <c r="X452" s="31">
        <v>17</v>
      </c>
      <c r="Y452" s="31">
        <v>2</v>
      </c>
      <c r="Z452" s="31">
        <v>2</v>
      </c>
      <c r="AA452" s="31">
        <v>12</v>
      </c>
      <c r="AB452" s="31">
        <v>14</v>
      </c>
      <c r="AC452" s="31">
        <v>1</v>
      </c>
      <c r="AD452" s="31">
        <v>14</v>
      </c>
      <c r="AE452" s="31">
        <v>2</v>
      </c>
      <c r="AF452" s="50">
        <v>3761936</v>
      </c>
      <c r="AG452" s="59">
        <v>3100512</v>
      </c>
      <c r="AH452" s="59">
        <v>144800</v>
      </c>
      <c r="AI452" s="59">
        <v>516624</v>
      </c>
      <c r="AJ452" s="59">
        <v>47105</v>
      </c>
      <c r="AK452" s="59">
        <v>41082</v>
      </c>
    </row>
    <row r="453" spans="1:37" ht="16.5" customHeight="1">
      <c r="A453" s="42">
        <v>420</v>
      </c>
      <c r="B453" s="42" t="s">
        <v>58</v>
      </c>
      <c r="C453" s="44" t="s">
        <v>1760</v>
      </c>
      <c r="D453" s="44" t="s">
        <v>65</v>
      </c>
      <c r="E453" s="68" t="s">
        <v>1765</v>
      </c>
      <c r="F453" s="57" t="s">
        <v>1766</v>
      </c>
      <c r="G453" s="44" t="s">
        <v>1767</v>
      </c>
      <c r="H453" s="44" t="s">
        <v>1768</v>
      </c>
      <c r="I453" s="69">
        <v>2008</v>
      </c>
      <c r="J453" s="31">
        <v>4958</v>
      </c>
      <c r="K453" s="31">
        <v>14900</v>
      </c>
      <c r="L453" s="31">
        <v>894</v>
      </c>
      <c r="M453" s="58">
        <v>708488</v>
      </c>
      <c r="N453" s="58">
        <v>7504</v>
      </c>
      <c r="O453" s="58">
        <v>376</v>
      </c>
      <c r="P453" s="58">
        <v>12827</v>
      </c>
      <c r="Q453" s="58">
        <v>410</v>
      </c>
      <c r="R453" s="58">
        <v>184</v>
      </c>
      <c r="S453" s="43">
        <f t="shared" si="23"/>
        <v>56</v>
      </c>
      <c r="T453" s="43">
        <f t="shared" si="23"/>
        <v>57</v>
      </c>
      <c r="U453" s="44">
        <v>21</v>
      </c>
      <c r="V453" s="31">
        <v>21</v>
      </c>
      <c r="W453" s="44">
        <v>20</v>
      </c>
      <c r="X453" s="31">
        <v>20</v>
      </c>
      <c r="Y453" s="31">
        <v>2</v>
      </c>
      <c r="Z453" s="31">
        <v>3</v>
      </c>
      <c r="AA453" s="31">
        <v>13</v>
      </c>
      <c r="AB453" s="31">
        <v>13</v>
      </c>
      <c r="AC453" s="31">
        <v>1</v>
      </c>
      <c r="AD453" s="31">
        <v>17</v>
      </c>
      <c r="AE453" s="31">
        <v>3</v>
      </c>
      <c r="AF453" s="50">
        <v>5212092</v>
      </c>
      <c r="AG453" s="59">
        <v>3517955</v>
      </c>
      <c r="AH453" s="59">
        <v>240857</v>
      </c>
      <c r="AI453" s="59">
        <v>1453280</v>
      </c>
      <c r="AJ453" s="59">
        <v>128580</v>
      </c>
      <c r="AK453" s="59">
        <v>138634</v>
      </c>
    </row>
    <row r="454" spans="1:37" ht="16.5" customHeight="1">
      <c r="A454" s="42">
        <v>421</v>
      </c>
      <c r="B454" s="42" t="s">
        <v>58</v>
      </c>
      <c r="C454" s="44" t="s">
        <v>1769</v>
      </c>
      <c r="D454" s="44" t="s">
        <v>65</v>
      </c>
      <c r="E454" s="68" t="s">
        <v>1770</v>
      </c>
      <c r="F454" s="57" t="s">
        <v>1771</v>
      </c>
      <c r="G454" s="44" t="s">
        <v>1772</v>
      </c>
      <c r="H454" s="44" t="s">
        <v>1773</v>
      </c>
      <c r="I454" s="69">
        <v>1972</v>
      </c>
      <c r="J454" s="31">
        <v>1841</v>
      </c>
      <c r="K454" s="31">
        <v>1494</v>
      </c>
      <c r="L454" s="31">
        <v>236</v>
      </c>
      <c r="M454" s="58">
        <v>80284</v>
      </c>
      <c r="N454" s="58">
        <v>2979</v>
      </c>
      <c r="O454" s="58">
        <v>67</v>
      </c>
      <c r="P454" s="58">
        <v>4686</v>
      </c>
      <c r="Q454" s="58">
        <v>233</v>
      </c>
      <c r="R454" s="58">
        <v>10</v>
      </c>
      <c r="S454" s="43">
        <f t="shared" si="23"/>
        <v>10</v>
      </c>
      <c r="T454" s="43">
        <f t="shared" si="23"/>
        <v>10</v>
      </c>
      <c r="U454" s="44">
        <v>2</v>
      </c>
      <c r="V454" s="31">
        <v>2</v>
      </c>
      <c r="W454" s="44">
        <v>7</v>
      </c>
      <c r="X454" s="31">
        <v>7</v>
      </c>
      <c r="Y454" s="31">
        <v>0</v>
      </c>
      <c r="Z454" s="31">
        <v>0</v>
      </c>
      <c r="AA454" s="31">
        <v>1</v>
      </c>
      <c r="AB454" s="31">
        <v>1</v>
      </c>
      <c r="AC454" s="31">
        <v>0</v>
      </c>
      <c r="AD454" s="31">
        <v>5</v>
      </c>
      <c r="AE454" s="31">
        <v>2</v>
      </c>
      <c r="AF454" s="50">
        <v>598265</v>
      </c>
      <c r="AG454" s="59">
        <v>375467</v>
      </c>
      <c r="AH454" s="59">
        <v>70720</v>
      </c>
      <c r="AI454" s="59">
        <v>152078</v>
      </c>
      <c r="AJ454" s="59">
        <v>16839</v>
      </c>
      <c r="AK454" s="59">
        <v>16058</v>
      </c>
    </row>
    <row r="455" spans="1:37" ht="16.5" customHeight="1">
      <c r="A455" s="42">
        <v>422</v>
      </c>
      <c r="B455" s="42" t="s">
        <v>58</v>
      </c>
      <c r="C455" s="44" t="s">
        <v>1774</v>
      </c>
      <c r="D455" s="44" t="s">
        <v>65</v>
      </c>
      <c r="E455" s="68" t="s">
        <v>1775</v>
      </c>
      <c r="F455" s="57" t="s">
        <v>1776</v>
      </c>
      <c r="G455" s="44" t="s">
        <v>1777</v>
      </c>
      <c r="H455" s="44" t="s">
        <v>1778</v>
      </c>
      <c r="I455" s="69">
        <v>2006</v>
      </c>
      <c r="J455" s="31">
        <v>3390</v>
      </c>
      <c r="K455" s="31">
        <v>2092</v>
      </c>
      <c r="L455" s="31">
        <v>270</v>
      </c>
      <c r="M455" s="58">
        <v>118156</v>
      </c>
      <c r="N455" s="58">
        <v>5119</v>
      </c>
      <c r="O455" s="58">
        <v>257</v>
      </c>
      <c r="P455" s="58">
        <v>7550</v>
      </c>
      <c r="Q455" s="58">
        <v>189</v>
      </c>
      <c r="R455" s="58">
        <v>257</v>
      </c>
      <c r="S455" s="43">
        <f t="shared" si="23"/>
        <v>15</v>
      </c>
      <c r="T455" s="43">
        <f t="shared" si="23"/>
        <v>14</v>
      </c>
      <c r="U455" s="44">
        <v>5</v>
      </c>
      <c r="V455" s="31">
        <v>2</v>
      </c>
      <c r="W455" s="44">
        <v>8</v>
      </c>
      <c r="X455" s="31">
        <v>7</v>
      </c>
      <c r="Y455" s="31">
        <v>1</v>
      </c>
      <c r="Z455" s="31">
        <v>1</v>
      </c>
      <c r="AA455" s="31">
        <v>1</v>
      </c>
      <c r="AB455" s="31">
        <v>4</v>
      </c>
      <c r="AC455" s="31">
        <v>0</v>
      </c>
      <c r="AD455" s="31">
        <v>8</v>
      </c>
      <c r="AE455" s="31">
        <v>0</v>
      </c>
      <c r="AF455" s="50">
        <v>1023365</v>
      </c>
      <c r="AG455" s="59">
        <v>640742</v>
      </c>
      <c r="AH455" s="59">
        <v>113340</v>
      </c>
      <c r="AI455" s="59">
        <v>269283</v>
      </c>
      <c r="AJ455" s="59">
        <v>63350</v>
      </c>
      <c r="AK455" s="59">
        <v>44325</v>
      </c>
    </row>
    <row r="456" spans="1:37" ht="16.5" customHeight="1">
      <c r="A456" s="42">
        <v>423</v>
      </c>
      <c r="B456" s="42" t="s">
        <v>58</v>
      </c>
      <c r="C456" s="44" t="s">
        <v>1779</v>
      </c>
      <c r="D456" s="44" t="s">
        <v>65</v>
      </c>
      <c r="E456" s="68" t="s">
        <v>1780</v>
      </c>
      <c r="F456" s="57" t="s">
        <v>1781</v>
      </c>
      <c r="G456" s="44" t="s">
        <v>1782</v>
      </c>
      <c r="H456" s="44" t="s">
        <v>1783</v>
      </c>
      <c r="I456" s="69">
        <v>1986</v>
      </c>
      <c r="J456" s="31">
        <v>2940</v>
      </c>
      <c r="K456" s="31">
        <v>1497</v>
      </c>
      <c r="L456" s="31">
        <v>207</v>
      </c>
      <c r="M456" s="58">
        <v>122723</v>
      </c>
      <c r="N456" s="58">
        <v>6154</v>
      </c>
      <c r="O456" s="58">
        <v>339</v>
      </c>
      <c r="P456" s="58">
        <v>5978</v>
      </c>
      <c r="Q456" s="58">
        <v>56</v>
      </c>
      <c r="R456" s="58">
        <v>339</v>
      </c>
      <c r="S456" s="43">
        <f t="shared" si="23"/>
        <v>15</v>
      </c>
      <c r="T456" s="43">
        <f t="shared" si="23"/>
        <v>15</v>
      </c>
      <c r="U456" s="44">
        <v>2</v>
      </c>
      <c r="V456" s="31">
        <v>2</v>
      </c>
      <c r="W456" s="44">
        <v>9</v>
      </c>
      <c r="X456" s="31">
        <v>9</v>
      </c>
      <c r="Y456" s="31">
        <v>0</v>
      </c>
      <c r="Z456" s="31">
        <v>0</v>
      </c>
      <c r="AA456" s="31">
        <v>4</v>
      </c>
      <c r="AB456" s="31">
        <v>4</v>
      </c>
      <c r="AC456" s="31">
        <v>0</v>
      </c>
      <c r="AD456" s="31">
        <v>9</v>
      </c>
      <c r="AE456" s="31">
        <v>0</v>
      </c>
      <c r="AF456" s="50">
        <v>1225114</v>
      </c>
      <c r="AG456" s="59">
        <v>832418</v>
      </c>
      <c r="AH456" s="59">
        <v>86080</v>
      </c>
      <c r="AI456" s="59">
        <v>306616</v>
      </c>
      <c r="AJ456" s="59">
        <v>36128</v>
      </c>
      <c r="AK456" s="59">
        <v>17530</v>
      </c>
    </row>
    <row r="457" spans="1:37" ht="16.5" customHeight="1">
      <c r="A457" s="42">
        <v>424</v>
      </c>
      <c r="B457" s="42" t="s">
        <v>58</v>
      </c>
      <c r="C457" s="44" t="s">
        <v>1784</v>
      </c>
      <c r="D457" s="44" t="s">
        <v>65</v>
      </c>
      <c r="E457" s="68" t="s">
        <v>1785</v>
      </c>
      <c r="F457" s="57" t="s">
        <v>1786</v>
      </c>
      <c r="G457" s="44" t="s">
        <v>1787</v>
      </c>
      <c r="H457" s="44" t="s">
        <v>1788</v>
      </c>
      <c r="I457" s="69">
        <v>1989</v>
      </c>
      <c r="J457" s="31">
        <v>1662</v>
      </c>
      <c r="K457" s="31">
        <v>1395</v>
      </c>
      <c r="L457" s="31">
        <v>253</v>
      </c>
      <c r="M457" s="58">
        <v>104344</v>
      </c>
      <c r="N457" s="58">
        <v>5725</v>
      </c>
      <c r="O457" s="58">
        <v>287</v>
      </c>
      <c r="P457" s="58">
        <v>4198</v>
      </c>
      <c r="Q457" s="58">
        <v>127</v>
      </c>
      <c r="R457" s="58">
        <v>16</v>
      </c>
      <c r="S457" s="43">
        <f t="shared" si="23"/>
        <v>11</v>
      </c>
      <c r="T457" s="43">
        <f t="shared" si="23"/>
        <v>11</v>
      </c>
      <c r="U457" s="44">
        <v>2</v>
      </c>
      <c r="V457" s="31">
        <v>2</v>
      </c>
      <c r="W457" s="44">
        <v>8</v>
      </c>
      <c r="X457" s="31">
        <v>8</v>
      </c>
      <c r="Y457" s="31">
        <v>0</v>
      </c>
      <c r="Z457" s="31">
        <v>0</v>
      </c>
      <c r="AA457" s="31">
        <v>1</v>
      </c>
      <c r="AB457" s="31">
        <v>1</v>
      </c>
      <c r="AC457" s="31">
        <v>0</v>
      </c>
      <c r="AD457" s="31">
        <v>7</v>
      </c>
      <c r="AE457" s="31">
        <v>1</v>
      </c>
      <c r="AF457" s="50">
        <v>785202</v>
      </c>
      <c r="AG457" s="59">
        <v>539119</v>
      </c>
      <c r="AH457" s="59">
        <v>65926</v>
      </c>
      <c r="AI457" s="59">
        <v>180157</v>
      </c>
      <c r="AJ457" s="59">
        <v>19397</v>
      </c>
      <c r="AK457" s="59">
        <v>8485</v>
      </c>
    </row>
    <row r="458" spans="1:37" ht="16.5" customHeight="1">
      <c r="A458" s="42">
        <v>425</v>
      </c>
      <c r="B458" s="42" t="s">
        <v>58</v>
      </c>
      <c r="C458" s="44" t="s">
        <v>1789</v>
      </c>
      <c r="D458" s="44" t="s">
        <v>65</v>
      </c>
      <c r="E458" s="68" t="s">
        <v>1790</v>
      </c>
      <c r="F458" s="57" t="s">
        <v>1791</v>
      </c>
      <c r="G458" s="44" t="s">
        <v>1792</v>
      </c>
      <c r="H458" s="44" t="s">
        <v>1793</v>
      </c>
      <c r="I458" s="69">
        <v>2006</v>
      </c>
      <c r="J458" s="31">
        <v>4552</v>
      </c>
      <c r="K458" s="31">
        <v>2373</v>
      </c>
      <c r="L458" s="31">
        <v>224</v>
      </c>
      <c r="M458" s="58">
        <v>115435</v>
      </c>
      <c r="N458" s="58">
        <v>4902</v>
      </c>
      <c r="O458" s="58">
        <v>356</v>
      </c>
      <c r="P458" s="58">
        <v>5926</v>
      </c>
      <c r="Q458" s="58">
        <v>210</v>
      </c>
      <c r="R458" s="58">
        <v>356</v>
      </c>
      <c r="S458" s="43">
        <f t="shared" si="23"/>
        <v>20</v>
      </c>
      <c r="T458" s="43">
        <f t="shared" si="23"/>
        <v>20</v>
      </c>
      <c r="U458" s="44">
        <v>5</v>
      </c>
      <c r="V458" s="31">
        <v>3</v>
      </c>
      <c r="W458" s="44">
        <v>8</v>
      </c>
      <c r="X458" s="31">
        <v>8</v>
      </c>
      <c r="Y458" s="31">
        <v>1</v>
      </c>
      <c r="Z458" s="31">
        <v>1</v>
      </c>
      <c r="AA458" s="31">
        <v>6</v>
      </c>
      <c r="AB458" s="31">
        <v>8</v>
      </c>
      <c r="AC458" s="31">
        <v>0</v>
      </c>
      <c r="AD458" s="31">
        <v>7</v>
      </c>
      <c r="AE458" s="31">
        <v>1</v>
      </c>
      <c r="AF458" s="50">
        <v>1500643</v>
      </c>
      <c r="AG458" s="59">
        <v>1028769</v>
      </c>
      <c r="AH458" s="59">
        <v>96356</v>
      </c>
      <c r="AI458" s="59">
        <v>375518</v>
      </c>
      <c r="AJ458" s="59">
        <v>68330</v>
      </c>
      <c r="AK458" s="59">
        <v>55245</v>
      </c>
    </row>
    <row r="459" spans="1:37" ht="16.5" customHeight="1">
      <c r="A459" s="2482" t="s">
        <v>167</v>
      </c>
      <c r="B459" s="2483"/>
      <c r="C459" s="2484"/>
      <c r="D459" s="51"/>
      <c r="E459" s="52">
        <v>11</v>
      </c>
      <c r="F459" s="53"/>
      <c r="G459" s="53"/>
      <c r="H459" s="53"/>
      <c r="I459" s="51"/>
      <c r="J459" s="54"/>
      <c r="K459" s="54"/>
      <c r="L459" s="54"/>
      <c r="M459" s="54"/>
      <c r="N459" s="54"/>
      <c r="O459" s="54"/>
      <c r="P459" s="54"/>
      <c r="Q459" s="54"/>
      <c r="R459" s="54"/>
      <c r="S459" s="54"/>
      <c r="T459" s="54"/>
      <c r="U459" s="54"/>
      <c r="V459" s="54"/>
      <c r="W459" s="54"/>
      <c r="X459" s="54"/>
      <c r="Y459" s="54"/>
      <c r="Z459" s="54"/>
      <c r="AA459" s="54"/>
      <c r="AB459" s="54"/>
      <c r="AC459" s="54"/>
      <c r="AD459" s="54"/>
      <c r="AE459" s="54"/>
      <c r="AF459" s="55"/>
      <c r="AG459" s="54"/>
      <c r="AH459" s="54"/>
      <c r="AI459" s="54"/>
      <c r="AJ459" s="54"/>
      <c r="AK459" s="54"/>
    </row>
    <row r="460" spans="1:37" ht="16.5" customHeight="1">
      <c r="A460" s="42">
        <v>426</v>
      </c>
      <c r="B460" s="42" t="s">
        <v>58</v>
      </c>
      <c r="C460" s="44" t="s">
        <v>1794</v>
      </c>
      <c r="D460" s="44" t="s">
        <v>168</v>
      </c>
      <c r="E460" s="68" t="s">
        <v>1795</v>
      </c>
      <c r="F460" s="57" t="s">
        <v>1796</v>
      </c>
      <c r="G460" s="44" t="s">
        <v>1797</v>
      </c>
      <c r="H460" s="44" t="s">
        <v>1798</v>
      </c>
      <c r="I460" s="69">
        <v>2020</v>
      </c>
      <c r="J460" s="31">
        <v>8089.4</v>
      </c>
      <c r="K460" s="31">
        <v>549.69000000000005</v>
      </c>
      <c r="L460" s="31">
        <v>65</v>
      </c>
      <c r="M460" s="58">
        <v>9933</v>
      </c>
      <c r="N460" s="58">
        <v>0</v>
      </c>
      <c r="O460" s="58">
        <v>0</v>
      </c>
      <c r="P460" s="58">
        <v>288</v>
      </c>
      <c r="Q460" s="58">
        <v>0</v>
      </c>
      <c r="R460" s="58">
        <v>3</v>
      </c>
      <c r="S460" s="43">
        <f t="shared" ref="S460:T463" si="24">SUM(U460,W460,Y460,AA460)</f>
        <v>5</v>
      </c>
      <c r="T460" s="43">
        <f t="shared" si="24"/>
        <v>5</v>
      </c>
      <c r="U460" s="44">
        <v>4</v>
      </c>
      <c r="V460" s="31">
        <v>4</v>
      </c>
      <c r="W460" s="44">
        <v>1</v>
      </c>
      <c r="X460" s="31">
        <v>1</v>
      </c>
      <c r="Y460" s="31">
        <v>0</v>
      </c>
      <c r="Z460" s="31">
        <v>0</v>
      </c>
      <c r="AA460" s="31">
        <v>0</v>
      </c>
      <c r="AB460" s="31">
        <v>0</v>
      </c>
      <c r="AC460" s="31">
        <v>0</v>
      </c>
      <c r="AD460" s="31">
        <v>1</v>
      </c>
      <c r="AE460" s="31">
        <v>0</v>
      </c>
      <c r="AF460" s="50">
        <v>32000</v>
      </c>
      <c r="AG460" s="59">
        <v>26000</v>
      </c>
      <c r="AH460" s="59">
        <v>6000</v>
      </c>
      <c r="AI460" s="59">
        <v>0</v>
      </c>
      <c r="AJ460" s="59">
        <v>2530</v>
      </c>
      <c r="AK460" s="59">
        <v>921</v>
      </c>
    </row>
    <row r="461" spans="1:37" ht="16.5" customHeight="1">
      <c r="A461" s="42">
        <v>427</v>
      </c>
      <c r="B461" s="42" t="s">
        <v>58</v>
      </c>
      <c r="C461" s="44" t="s">
        <v>1799</v>
      </c>
      <c r="D461" s="44" t="s">
        <v>168</v>
      </c>
      <c r="E461" s="68" t="s">
        <v>1800</v>
      </c>
      <c r="F461" s="57" t="s">
        <v>1801</v>
      </c>
      <c r="G461" s="44" t="s">
        <v>1802</v>
      </c>
      <c r="H461" s="44" t="s">
        <v>1803</v>
      </c>
      <c r="I461" s="69">
        <v>2018</v>
      </c>
      <c r="J461" s="31">
        <v>26541</v>
      </c>
      <c r="K461" s="31">
        <v>2002</v>
      </c>
      <c r="L461" s="31">
        <v>255</v>
      </c>
      <c r="M461" s="58">
        <v>204785</v>
      </c>
      <c r="N461" s="58">
        <v>6333</v>
      </c>
      <c r="O461" s="58">
        <v>92</v>
      </c>
      <c r="P461" s="58">
        <v>7003</v>
      </c>
      <c r="Q461" s="58">
        <v>83</v>
      </c>
      <c r="R461" s="58">
        <v>0</v>
      </c>
      <c r="S461" s="43">
        <f t="shared" si="24"/>
        <v>5</v>
      </c>
      <c r="T461" s="43">
        <f t="shared" si="24"/>
        <v>5</v>
      </c>
      <c r="U461" s="44">
        <v>4</v>
      </c>
      <c r="V461" s="31">
        <v>4</v>
      </c>
      <c r="W461" s="44">
        <v>1</v>
      </c>
      <c r="X461" s="31">
        <v>1</v>
      </c>
      <c r="Y461" s="31">
        <v>0</v>
      </c>
      <c r="Z461" s="31">
        <v>0</v>
      </c>
      <c r="AA461" s="31">
        <v>0</v>
      </c>
      <c r="AB461" s="31">
        <v>0</v>
      </c>
      <c r="AC461" s="31">
        <v>0</v>
      </c>
      <c r="AD461" s="31">
        <v>2</v>
      </c>
      <c r="AE461" s="31">
        <v>0</v>
      </c>
      <c r="AF461" s="50">
        <v>304003</v>
      </c>
      <c r="AG461" s="59">
        <v>222673</v>
      </c>
      <c r="AH461" s="59">
        <v>60000</v>
      </c>
      <c r="AI461" s="59">
        <v>21330</v>
      </c>
      <c r="AJ461" s="59">
        <v>35690</v>
      </c>
      <c r="AK461" s="59">
        <v>1147</v>
      </c>
    </row>
    <row r="462" spans="1:37" ht="16.5" customHeight="1">
      <c r="A462" s="42">
        <v>428</v>
      </c>
      <c r="B462" s="42" t="s">
        <v>58</v>
      </c>
      <c r="C462" s="44" t="s">
        <v>1804</v>
      </c>
      <c r="D462" s="44" t="s">
        <v>168</v>
      </c>
      <c r="E462" s="68" t="s">
        <v>1805</v>
      </c>
      <c r="F462" s="57" t="s">
        <v>1806</v>
      </c>
      <c r="G462" s="44" t="s">
        <v>1807</v>
      </c>
      <c r="H462" s="44" t="s">
        <v>1808</v>
      </c>
      <c r="I462" s="69">
        <v>2005</v>
      </c>
      <c r="J462" s="31">
        <v>355</v>
      </c>
      <c r="K462" s="31">
        <v>355</v>
      </c>
      <c r="L462" s="31">
        <v>70</v>
      </c>
      <c r="M462" s="58">
        <v>11550</v>
      </c>
      <c r="N462" s="58">
        <v>572</v>
      </c>
      <c r="O462" s="58">
        <v>10</v>
      </c>
      <c r="P462" s="58">
        <v>333</v>
      </c>
      <c r="Q462" s="58">
        <v>0</v>
      </c>
      <c r="R462" s="58">
        <v>0</v>
      </c>
      <c r="S462" s="43">
        <f t="shared" si="24"/>
        <v>0</v>
      </c>
      <c r="T462" s="43">
        <f t="shared" si="24"/>
        <v>0</v>
      </c>
      <c r="U462" s="44">
        <v>0</v>
      </c>
      <c r="V462" s="31">
        <v>0</v>
      </c>
      <c r="W462" s="44">
        <v>0</v>
      </c>
      <c r="X462" s="31">
        <v>0</v>
      </c>
      <c r="Y462" s="31">
        <v>0</v>
      </c>
      <c r="Z462" s="31">
        <v>0</v>
      </c>
      <c r="AA462" s="31">
        <v>0</v>
      </c>
      <c r="AB462" s="31">
        <v>0</v>
      </c>
      <c r="AC462" s="31">
        <v>0</v>
      </c>
      <c r="AD462" s="31">
        <v>0</v>
      </c>
      <c r="AE462" s="31">
        <v>0</v>
      </c>
      <c r="AF462" s="50">
        <v>0</v>
      </c>
      <c r="AG462" s="59">
        <v>0</v>
      </c>
      <c r="AH462" s="59">
        <v>0</v>
      </c>
      <c r="AI462" s="59">
        <v>0</v>
      </c>
      <c r="AJ462" s="59">
        <v>416</v>
      </c>
      <c r="AK462" s="59">
        <v>955</v>
      </c>
    </row>
    <row r="463" spans="1:37" ht="16.5" customHeight="1">
      <c r="A463" s="42">
        <v>429</v>
      </c>
      <c r="B463" s="42" t="s">
        <v>58</v>
      </c>
      <c r="C463" s="44" t="s">
        <v>1809</v>
      </c>
      <c r="D463" s="44" t="s">
        <v>168</v>
      </c>
      <c r="E463" s="68" t="s">
        <v>881</v>
      </c>
      <c r="F463" s="57" t="s">
        <v>1810</v>
      </c>
      <c r="G463" s="44" t="s">
        <v>1811</v>
      </c>
      <c r="H463" s="44" t="s">
        <v>1812</v>
      </c>
      <c r="I463" s="69">
        <v>2007</v>
      </c>
      <c r="J463" s="31">
        <v>544</v>
      </c>
      <c r="K463" s="31">
        <v>1062</v>
      </c>
      <c r="L463" s="31">
        <v>180</v>
      </c>
      <c r="M463" s="58">
        <v>49522</v>
      </c>
      <c r="N463" s="58">
        <v>2256</v>
      </c>
      <c r="O463" s="58">
        <v>48</v>
      </c>
      <c r="P463" s="58">
        <v>2328</v>
      </c>
      <c r="Q463" s="58">
        <v>29</v>
      </c>
      <c r="R463" s="58">
        <v>0</v>
      </c>
      <c r="S463" s="43">
        <f t="shared" si="24"/>
        <v>5</v>
      </c>
      <c r="T463" s="43">
        <f t="shared" si="24"/>
        <v>5</v>
      </c>
      <c r="U463" s="44">
        <v>1</v>
      </c>
      <c r="V463" s="31">
        <v>1</v>
      </c>
      <c r="W463" s="44">
        <v>4</v>
      </c>
      <c r="X463" s="31">
        <v>4</v>
      </c>
      <c r="Y463" s="31">
        <v>0</v>
      </c>
      <c r="Z463" s="31">
        <v>0</v>
      </c>
      <c r="AA463" s="31">
        <v>0</v>
      </c>
      <c r="AB463" s="31">
        <v>0</v>
      </c>
      <c r="AC463" s="31">
        <v>0</v>
      </c>
      <c r="AD463" s="31">
        <v>7</v>
      </c>
      <c r="AE463" s="31">
        <v>2</v>
      </c>
      <c r="AF463" s="50">
        <v>854125</v>
      </c>
      <c r="AG463" s="59">
        <v>451494</v>
      </c>
      <c r="AH463" s="59">
        <v>35000</v>
      </c>
      <c r="AI463" s="59">
        <v>367631</v>
      </c>
      <c r="AJ463" s="59">
        <v>11348</v>
      </c>
      <c r="AK463" s="59">
        <v>90921</v>
      </c>
    </row>
    <row r="464" spans="1:37" ht="16.5" customHeight="1">
      <c r="A464" s="2482" t="s">
        <v>190</v>
      </c>
      <c r="B464" s="2483"/>
      <c r="C464" s="2484"/>
      <c r="D464" s="51"/>
      <c r="E464" s="52">
        <v>4</v>
      </c>
      <c r="F464" s="53"/>
      <c r="G464" s="53"/>
      <c r="H464" s="53"/>
      <c r="I464" s="51"/>
      <c r="J464" s="54"/>
      <c r="K464" s="54"/>
      <c r="L464" s="54"/>
      <c r="M464" s="54"/>
      <c r="N464" s="54"/>
      <c r="O464" s="54"/>
      <c r="P464" s="54"/>
      <c r="Q464" s="54"/>
      <c r="R464" s="54"/>
      <c r="S464" s="54"/>
      <c r="T464" s="54"/>
      <c r="U464" s="54"/>
      <c r="V464" s="54"/>
      <c r="W464" s="54"/>
      <c r="X464" s="54"/>
      <c r="Y464" s="54"/>
      <c r="Z464" s="54"/>
      <c r="AA464" s="54"/>
      <c r="AB464" s="54"/>
      <c r="AC464" s="54"/>
      <c r="AD464" s="54"/>
      <c r="AE464" s="54"/>
      <c r="AF464" s="55"/>
      <c r="AG464" s="54"/>
      <c r="AH464" s="54"/>
      <c r="AI464" s="54"/>
      <c r="AJ464" s="54"/>
      <c r="AK464" s="54"/>
    </row>
    <row r="465" spans="1:37" ht="16.5" customHeight="1">
      <c r="A465" s="42">
        <v>430</v>
      </c>
      <c r="B465" s="42" t="s">
        <v>58</v>
      </c>
      <c r="C465" s="44" t="s">
        <v>1813</v>
      </c>
      <c r="D465" s="44" t="s">
        <v>191</v>
      </c>
      <c r="E465" s="68" t="s">
        <v>1814</v>
      </c>
      <c r="F465" s="57" t="s">
        <v>1815</v>
      </c>
      <c r="G465" s="44" t="s">
        <v>1816</v>
      </c>
      <c r="H465" s="44" t="s">
        <v>1817</v>
      </c>
      <c r="I465" s="69" t="s">
        <v>1152</v>
      </c>
      <c r="J465" s="31">
        <v>4503</v>
      </c>
      <c r="K465" s="31">
        <v>2485.23</v>
      </c>
      <c r="L465" s="31">
        <v>207</v>
      </c>
      <c r="M465" s="58">
        <v>75210</v>
      </c>
      <c r="N465" s="58">
        <v>1549</v>
      </c>
      <c r="O465" s="58">
        <v>47</v>
      </c>
      <c r="P465" s="58">
        <v>2885</v>
      </c>
      <c r="Q465" s="58">
        <v>4</v>
      </c>
      <c r="R465" s="58">
        <v>0</v>
      </c>
      <c r="S465" s="43">
        <f t="shared" ref="S465:T528" si="25">SUM(U465,W465,Y465,AA465)</f>
        <v>5</v>
      </c>
      <c r="T465" s="43">
        <f t="shared" si="25"/>
        <v>5</v>
      </c>
      <c r="U465" s="44">
        <v>1</v>
      </c>
      <c r="V465" s="31">
        <v>1</v>
      </c>
      <c r="W465" s="44">
        <v>2</v>
      </c>
      <c r="X465" s="31">
        <v>2</v>
      </c>
      <c r="Y465" s="31">
        <v>0</v>
      </c>
      <c r="Z465" s="31">
        <v>0</v>
      </c>
      <c r="AA465" s="31">
        <v>2</v>
      </c>
      <c r="AB465" s="31">
        <v>2</v>
      </c>
      <c r="AC465" s="31">
        <v>0</v>
      </c>
      <c r="AD465" s="31">
        <v>3</v>
      </c>
      <c r="AE465" s="31">
        <v>0</v>
      </c>
      <c r="AF465" s="50">
        <v>561099</v>
      </c>
      <c r="AG465" s="59">
        <v>252413</v>
      </c>
      <c r="AH465" s="59">
        <v>39118</v>
      </c>
      <c r="AI465" s="59">
        <v>269568</v>
      </c>
      <c r="AJ465" s="59">
        <v>28455</v>
      </c>
      <c r="AK465" s="59">
        <v>9998</v>
      </c>
    </row>
    <row r="466" spans="1:37" ht="16.5" customHeight="1">
      <c r="A466" s="42">
        <v>431</v>
      </c>
      <c r="B466" s="42" t="s">
        <v>58</v>
      </c>
      <c r="C466" s="44" t="s">
        <v>1813</v>
      </c>
      <c r="D466" s="44" t="s">
        <v>191</v>
      </c>
      <c r="E466" s="68" t="s">
        <v>1818</v>
      </c>
      <c r="F466" s="57" t="s">
        <v>1819</v>
      </c>
      <c r="G466" s="44" t="s">
        <v>1820</v>
      </c>
      <c r="H466" s="44" t="s">
        <v>1821</v>
      </c>
      <c r="I466" s="69" t="s">
        <v>1023</v>
      </c>
      <c r="J466" s="31">
        <v>2692</v>
      </c>
      <c r="K466" s="31">
        <v>1485</v>
      </c>
      <c r="L466" s="31">
        <v>150</v>
      </c>
      <c r="M466" s="58">
        <v>77837</v>
      </c>
      <c r="N466" s="58">
        <v>2024</v>
      </c>
      <c r="O466" s="58">
        <v>36</v>
      </c>
      <c r="P466" s="58">
        <v>2547</v>
      </c>
      <c r="Q466" s="58">
        <v>0</v>
      </c>
      <c r="R466" s="58">
        <v>36</v>
      </c>
      <c r="S466" s="43">
        <f t="shared" si="25"/>
        <v>5</v>
      </c>
      <c r="T466" s="43">
        <f t="shared" si="25"/>
        <v>5</v>
      </c>
      <c r="U466" s="44">
        <v>0</v>
      </c>
      <c r="V466" s="31">
        <v>0</v>
      </c>
      <c r="W466" s="44">
        <v>2</v>
      </c>
      <c r="X466" s="31">
        <v>2</v>
      </c>
      <c r="Y466" s="31">
        <v>0</v>
      </c>
      <c r="Z466" s="31">
        <v>0</v>
      </c>
      <c r="AA466" s="31">
        <v>3</v>
      </c>
      <c r="AB466" s="31">
        <v>3</v>
      </c>
      <c r="AC466" s="31">
        <v>0</v>
      </c>
      <c r="AD466" s="31">
        <v>2</v>
      </c>
      <c r="AE466" s="31">
        <v>1</v>
      </c>
      <c r="AF466" s="50">
        <v>922529</v>
      </c>
      <c r="AG466" s="59">
        <v>194251</v>
      </c>
      <c r="AH466" s="59">
        <v>152753</v>
      </c>
      <c r="AI466" s="59">
        <v>575525</v>
      </c>
      <c r="AJ466" s="59">
        <v>20453</v>
      </c>
      <c r="AK466" s="59">
        <v>6856</v>
      </c>
    </row>
    <row r="467" spans="1:37" ht="16.5" customHeight="1">
      <c r="A467" s="42">
        <v>432</v>
      </c>
      <c r="B467" s="42" t="s">
        <v>58</v>
      </c>
      <c r="C467" s="44" t="s">
        <v>1813</v>
      </c>
      <c r="D467" s="44" t="s">
        <v>191</v>
      </c>
      <c r="E467" s="68" t="s">
        <v>1822</v>
      </c>
      <c r="F467" s="57" t="s">
        <v>1823</v>
      </c>
      <c r="G467" s="44" t="s">
        <v>1824</v>
      </c>
      <c r="H467" s="44" t="s">
        <v>1817</v>
      </c>
      <c r="I467" s="69" t="s">
        <v>1825</v>
      </c>
      <c r="J467" s="31">
        <v>7485</v>
      </c>
      <c r="K467" s="31">
        <v>3602</v>
      </c>
      <c r="L467" s="31">
        <v>319</v>
      </c>
      <c r="M467" s="58">
        <v>148977</v>
      </c>
      <c r="N467" s="58">
        <v>5504</v>
      </c>
      <c r="O467" s="58">
        <v>66</v>
      </c>
      <c r="P467" s="58">
        <v>4150</v>
      </c>
      <c r="Q467" s="58">
        <v>17</v>
      </c>
      <c r="R467" s="58">
        <v>25</v>
      </c>
      <c r="S467" s="43">
        <f t="shared" si="25"/>
        <v>7</v>
      </c>
      <c r="T467" s="43">
        <f t="shared" si="25"/>
        <v>8</v>
      </c>
      <c r="U467" s="44">
        <v>1</v>
      </c>
      <c r="V467" s="31">
        <v>1</v>
      </c>
      <c r="W467" s="44">
        <v>6</v>
      </c>
      <c r="X467" s="31">
        <v>5</v>
      </c>
      <c r="Y467" s="31">
        <v>0</v>
      </c>
      <c r="Z467" s="31">
        <v>1</v>
      </c>
      <c r="AA467" s="31">
        <v>0</v>
      </c>
      <c r="AB467" s="31">
        <v>1</v>
      </c>
      <c r="AC467" s="31">
        <v>1</v>
      </c>
      <c r="AD467" s="31">
        <v>8</v>
      </c>
      <c r="AE467" s="31">
        <v>0</v>
      </c>
      <c r="AF467" s="50">
        <v>877513</v>
      </c>
      <c r="AG467" s="59">
        <v>373764</v>
      </c>
      <c r="AH467" s="59">
        <v>99250</v>
      </c>
      <c r="AI467" s="59">
        <v>404499</v>
      </c>
      <c r="AJ467" s="59">
        <v>44011</v>
      </c>
      <c r="AK467" s="59">
        <v>37404</v>
      </c>
    </row>
    <row r="468" spans="1:37" ht="16.5" customHeight="1">
      <c r="A468" s="42">
        <v>433</v>
      </c>
      <c r="B468" s="42" t="s">
        <v>58</v>
      </c>
      <c r="C468" s="44" t="s">
        <v>1813</v>
      </c>
      <c r="D468" s="44" t="s">
        <v>191</v>
      </c>
      <c r="E468" s="68" t="s">
        <v>1826</v>
      </c>
      <c r="F468" s="57" t="s">
        <v>1827</v>
      </c>
      <c r="G468" s="44" t="s">
        <v>1828</v>
      </c>
      <c r="H468" s="44" t="s">
        <v>1829</v>
      </c>
      <c r="I468" s="69" t="s">
        <v>996</v>
      </c>
      <c r="J468" s="31">
        <v>3693</v>
      </c>
      <c r="K468" s="31">
        <v>1470.2</v>
      </c>
      <c r="L468" s="31">
        <v>97</v>
      </c>
      <c r="M468" s="58">
        <v>78953</v>
      </c>
      <c r="N468" s="58">
        <v>1829</v>
      </c>
      <c r="O468" s="58">
        <v>40</v>
      </c>
      <c r="P468" s="58">
        <v>2929</v>
      </c>
      <c r="Q468" s="58">
        <v>0</v>
      </c>
      <c r="R468" s="58">
        <v>0</v>
      </c>
      <c r="S468" s="43">
        <f t="shared" si="25"/>
        <v>5</v>
      </c>
      <c r="T468" s="43">
        <f t="shared" si="25"/>
        <v>2</v>
      </c>
      <c r="U468" s="44">
        <v>0</v>
      </c>
      <c r="V468" s="31">
        <v>0</v>
      </c>
      <c r="W468" s="44">
        <v>2</v>
      </c>
      <c r="X468" s="31">
        <v>2</v>
      </c>
      <c r="Y468" s="31">
        <v>0</v>
      </c>
      <c r="Z468" s="31">
        <v>0</v>
      </c>
      <c r="AA468" s="31">
        <v>3</v>
      </c>
      <c r="AB468" s="31">
        <v>0</v>
      </c>
      <c r="AC468" s="31">
        <v>0</v>
      </c>
      <c r="AD468" s="31">
        <v>1</v>
      </c>
      <c r="AE468" s="31">
        <v>1</v>
      </c>
      <c r="AF468" s="50">
        <v>486198</v>
      </c>
      <c r="AG468" s="59">
        <v>194916</v>
      </c>
      <c r="AH468" s="59">
        <v>45250</v>
      </c>
      <c r="AI468" s="59">
        <v>246032</v>
      </c>
      <c r="AJ468" s="59">
        <v>24678</v>
      </c>
      <c r="AK468" s="59">
        <v>20069</v>
      </c>
    </row>
    <row r="469" spans="1:37" ht="16.5" customHeight="1">
      <c r="A469" s="42">
        <v>434</v>
      </c>
      <c r="B469" s="42" t="s">
        <v>58</v>
      </c>
      <c r="C469" s="44" t="s">
        <v>59</v>
      </c>
      <c r="D469" s="44" t="s">
        <v>191</v>
      </c>
      <c r="E469" s="68" t="s">
        <v>1830</v>
      </c>
      <c r="F469" s="57" t="s">
        <v>1831</v>
      </c>
      <c r="G469" s="44" t="s">
        <v>1832</v>
      </c>
      <c r="H469" s="44" t="s">
        <v>1833</v>
      </c>
      <c r="I469" s="69" t="s">
        <v>1004</v>
      </c>
      <c r="J469" s="31">
        <v>2628</v>
      </c>
      <c r="K469" s="31">
        <v>3983</v>
      </c>
      <c r="L469" s="31">
        <v>423</v>
      </c>
      <c r="M469" s="58">
        <v>70202</v>
      </c>
      <c r="N469" s="58">
        <v>1488</v>
      </c>
      <c r="O469" s="58">
        <v>152</v>
      </c>
      <c r="P469" s="58">
        <v>8412</v>
      </c>
      <c r="Q469" s="58">
        <v>199</v>
      </c>
      <c r="R469" s="58">
        <v>152</v>
      </c>
      <c r="S469" s="43">
        <f t="shared" si="25"/>
        <v>3</v>
      </c>
      <c r="T469" s="43">
        <f t="shared" si="25"/>
        <v>5</v>
      </c>
      <c r="U469" s="44">
        <v>1</v>
      </c>
      <c r="V469" s="31">
        <v>2</v>
      </c>
      <c r="W469" s="44">
        <v>2</v>
      </c>
      <c r="X469" s="31">
        <v>3</v>
      </c>
      <c r="Y469" s="31">
        <v>0</v>
      </c>
      <c r="Z469" s="31">
        <v>0</v>
      </c>
      <c r="AA469" s="31">
        <v>0</v>
      </c>
      <c r="AB469" s="31">
        <v>0</v>
      </c>
      <c r="AC469" s="31">
        <v>0</v>
      </c>
      <c r="AD469" s="31">
        <v>4</v>
      </c>
      <c r="AE469" s="31">
        <v>2</v>
      </c>
      <c r="AF469" s="50">
        <v>1233195</v>
      </c>
      <c r="AG469" s="59">
        <v>769026</v>
      </c>
      <c r="AH469" s="59">
        <v>101085</v>
      </c>
      <c r="AI469" s="59">
        <v>363084</v>
      </c>
      <c r="AJ469" s="59">
        <v>136800</v>
      </c>
      <c r="AK469" s="59">
        <v>151850</v>
      </c>
    </row>
    <row r="470" spans="1:37" ht="16.5" customHeight="1">
      <c r="A470" s="42">
        <v>435</v>
      </c>
      <c r="B470" s="42" t="s">
        <v>58</v>
      </c>
      <c r="C470" s="44" t="s">
        <v>1794</v>
      </c>
      <c r="D470" s="44" t="s">
        <v>191</v>
      </c>
      <c r="E470" s="68" t="s">
        <v>1834</v>
      </c>
      <c r="F470" s="57" t="s">
        <v>1835</v>
      </c>
      <c r="G470" s="44" t="s">
        <v>1836</v>
      </c>
      <c r="H470" s="44" t="s">
        <v>1833</v>
      </c>
      <c r="I470" s="69" t="s">
        <v>924</v>
      </c>
      <c r="J470" s="31">
        <v>1622</v>
      </c>
      <c r="K470" s="31">
        <v>3759</v>
      </c>
      <c r="L470" s="31">
        <v>202</v>
      </c>
      <c r="M470" s="58">
        <v>64494</v>
      </c>
      <c r="N470" s="58">
        <v>1230</v>
      </c>
      <c r="O470" s="58">
        <v>119</v>
      </c>
      <c r="P470" s="58">
        <v>8616</v>
      </c>
      <c r="Q470" s="58">
        <v>140</v>
      </c>
      <c r="R470" s="58">
        <v>2</v>
      </c>
      <c r="S470" s="43">
        <f t="shared" si="25"/>
        <v>5</v>
      </c>
      <c r="T470" s="43">
        <f t="shared" si="25"/>
        <v>5</v>
      </c>
      <c r="U470" s="44">
        <v>2</v>
      </c>
      <c r="V470" s="31">
        <v>2</v>
      </c>
      <c r="W470" s="44">
        <v>3</v>
      </c>
      <c r="X470" s="31">
        <v>3</v>
      </c>
      <c r="Y470" s="31">
        <v>0</v>
      </c>
      <c r="Z470" s="31">
        <v>0</v>
      </c>
      <c r="AA470" s="31">
        <v>0</v>
      </c>
      <c r="AB470" s="31">
        <v>0</v>
      </c>
      <c r="AC470" s="31">
        <v>0</v>
      </c>
      <c r="AD470" s="31">
        <v>3</v>
      </c>
      <c r="AE470" s="31">
        <v>0</v>
      </c>
      <c r="AF470" s="50">
        <v>1217818</v>
      </c>
      <c r="AG470" s="59">
        <v>760875</v>
      </c>
      <c r="AH470" s="59">
        <v>108685</v>
      </c>
      <c r="AI470" s="59">
        <v>348258</v>
      </c>
      <c r="AJ470" s="59">
        <v>125599</v>
      </c>
      <c r="AK470" s="59">
        <v>124141</v>
      </c>
    </row>
    <row r="471" spans="1:37" ht="16.5" customHeight="1">
      <c r="A471" s="42">
        <v>436</v>
      </c>
      <c r="B471" s="42" t="s">
        <v>58</v>
      </c>
      <c r="C471" s="44" t="s">
        <v>59</v>
      </c>
      <c r="D471" s="44" t="s">
        <v>191</v>
      </c>
      <c r="E471" s="68" t="s">
        <v>1837</v>
      </c>
      <c r="F471" s="57" t="s">
        <v>1838</v>
      </c>
      <c r="G471" s="44" t="s">
        <v>1839</v>
      </c>
      <c r="H471" s="44" t="s">
        <v>1833</v>
      </c>
      <c r="I471" s="69" t="s">
        <v>1106</v>
      </c>
      <c r="J471" s="31">
        <v>3944</v>
      </c>
      <c r="K471" s="31">
        <v>3892</v>
      </c>
      <c r="L471" s="31">
        <v>435</v>
      </c>
      <c r="M471" s="58">
        <v>135216</v>
      </c>
      <c r="N471" s="58">
        <v>2051</v>
      </c>
      <c r="O471" s="58">
        <v>157</v>
      </c>
      <c r="P471" s="58">
        <v>9143</v>
      </c>
      <c r="Q471" s="58">
        <v>32</v>
      </c>
      <c r="R471" s="58">
        <v>12</v>
      </c>
      <c r="S471" s="43">
        <f t="shared" si="25"/>
        <v>9</v>
      </c>
      <c r="T471" s="43">
        <f t="shared" si="25"/>
        <v>9</v>
      </c>
      <c r="U471" s="44">
        <v>2</v>
      </c>
      <c r="V471" s="31">
        <v>2</v>
      </c>
      <c r="W471" s="44">
        <v>5</v>
      </c>
      <c r="X471" s="31">
        <v>5</v>
      </c>
      <c r="Y471" s="31">
        <v>1</v>
      </c>
      <c r="Z471" s="31">
        <v>1</v>
      </c>
      <c r="AA471" s="31">
        <v>1</v>
      </c>
      <c r="AB471" s="31">
        <v>1</v>
      </c>
      <c r="AC471" s="31">
        <v>0</v>
      </c>
      <c r="AD471" s="31">
        <v>8</v>
      </c>
      <c r="AE471" s="31">
        <v>1</v>
      </c>
      <c r="AF471" s="50">
        <v>1856334</v>
      </c>
      <c r="AG471" s="59">
        <v>1231771</v>
      </c>
      <c r="AH471" s="59">
        <v>114505</v>
      </c>
      <c r="AI471" s="59">
        <v>510058</v>
      </c>
      <c r="AJ471" s="59">
        <v>336545</v>
      </c>
      <c r="AK471" s="59">
        <v>272137</v>
      </c>
    </row>
    <row r="472" spans="1:37" ht="16.5" customHeight="1">
      <c r="A472" s="42">
        <v>437</v>
      </c>
      <c r="B472" s="42" t="s">
        <v>58</v>
      </c>
      <c r="C472" s="44" t="s">
        <v>59</v>
      </c>
      <c r="D472" s="44" t="s">
        <v>191</v>
      </c>
      <c r="E472" s="68" t="s">
        <v>1840</v>
      </c>
      <c r="F472" s="57" t="s">
        <v>1841</v>
      </c>
      <c r="G472" s="44" t="s">
        <v>1842</v>
      </c>
      <c r="H472" s="44" t="s">
        <v>1833</v>
      </c>
      <c r="I472" s="69" t="s">
        <v>1152</v>
      </c>
      <c r="J472" s="31">
        <v>45821</v>
      </c>
      <c r="K472" s="31">
        <v>2957</v>
      </c>
      <c r="L472" s="31">
        <v>314</v>
      </c>
      <c r="M472" s="58">
        <v>77095</v>
      </c>
      <c r="N472" s="58">
        <v>1630</v>
      </c>
      <c r="O472" s="58">
        <v>119</v>
      </c>
      <c r="P472" s="58">
        <v>7267</v>
      </c>
      <c r="Q472" s="58">
        <v>53</v>
      </c>
      <c r="R472" s="58">
        <v>119</v>
      </c>
      <c r="S472" s="43">
        <f t="shared" si="25"/>
        <v>5</v>
      </c>
      <c r="T472" s="43">
        <f t="shared" si="25"/>
        <v>5</v>
      </c>
      <c r="U472" s="44">
        <v>1</v>
      </c>
      <c r="V472" s="31">
        <v>2</v>
      </c>
      <c r="W472" s="44">
        <v>2</v>
      </c>
      <c r="X472" s="31">
        <v>2</v>
      </c>
      <c r="Y472" s="31">
        <v>0</v>
      </c>
      <c r="Z472" s="31">
        <v>0</v>
      </c>
      <c r="AA472" s="31">
        <v>2</v>
      </c>
      <c r="AB472" s="31">
        <v>1</v>
      </c>
      <c r="AC472" s="31">
        <v>0</v>
      </c>
      <c r="AD472" s="31">
        <v>4</v>
      </c>
      <c r="AE472" s="31">
        <v>1</v>
      </c>
      <c r="AF472" s="50">
        <v>1212781</v>
      </c>
      <c r="AG472" s="59">
        <v>773538</v>
      </c>
      <c r="AH472" s="59">
        <v>90685</v>
      </c>
      <c r="AI472" s="59">
        <v>348558</v>
      </c>
      <c r="AJ472" s="59">
        <v>151525</v>
      </c>
      <c r="AK472" s="59">
        <v>133256</v>
      </c>
    </row>
    <row r="473" spans="1:37" ht="16.5" customHeight="1">
      <c r="A473" s="42">
        <v>438</v>
      </c>
      <c r="B473" s="42" t="s">
        <v>58</v>
      </c>
      <c r="C473" s="44" t="s">
        <v>59</v>
      </c>
      <c r="D473" s="44" t="s">
        <v>191</v>
      </c>
      <c r="E473" s="68" t="s">
        <v>1843</v>
      </c>
      <c r="F473" s="57" t="s">
        <v>1844</v>
      </c>
      <c r="G473" s="44" t="s">
        <v>1845</v>
      </c>
      <c r="H473" s="44" t="s">
        <v>1833</v>
      </c>
      <c r="I473" s="69" t="s">
        <v>1018</v>
      </c>
      <c r="J473" s="31">
        <v>36029</v>
      </c>
      <c r="K473" s="31">
        <v>3757</v>
      </c>
      <c r="L473" s="31">
        <v>536</v>
      </c>
      <c r="M473" s="58">
        <v>159951</v>
      </c>
      <c r="N473" s="58">
        <v>3413</v>
      </c>
      <c r="O473" s="58">
        <v>111</v>
      </c>
      <c r="P473" s="58">
        <v>7234</v>
      </c>
      <c r="Q473" s="58">
        <v>155</v>
      </c>
      <c r="R473" s="58">
        <v>0</v>
      </c>
      <c r="S473" s="43">
        <f t="shared" si="25"/>
        <v>5</v>
      </c>
      <c r="T473" s="43">
        <f t="shared" si="25"/>
        <v>5</v>
      </c>
      <c r="U473" s="44">
        <v>1</v>
      </c>
      <c r="V473" s="31">
        <v>1</v>
      </c>
      <c r="W473" s="44">
        <v>3</v>
      </c>
      <c r="X473" s="31">
        <v>3</v>
      </c>
      <c r="Y473" s="31">
        <v>0</v>
      </c>
      <c r="Z473" s="31">
        <v>0</v>
      </c>
      <c r="AA473" s="31">
        <v>1</v>
      </c>
      <c r="AB473" s="31">
        <v>1</v>
      </c>
      <c r="AC473" s="31">
        <v>0</v>
      </c>
      <c r="AD473" s="31">
        <v>3</v>
      </c>
      <c r="AE473" s="31">
        <v>0</v>
      </c>
      <c r="AF473" s="50">
        <v>1542364</v>
      </c>
      <c r="AG473" s="59">
        <v>926553</v>
      </c>
      <c r="AH473" s="59">
        <v>183305</v>
      </c>
      <c r="AI473" s="59">
        <v>432506</v>
      </c>
      <c r="AJ473" s="59">
        <v>63251</v>
      </c>
      <c r="AK473" s="59">
        <v>51713</v>
      </c>
    </row>
    <row r="474" spans="1:37" ht="16.5" customHeight="1">
      <c r="A474" s="42">
        <v>439</v>
      </c>
      <c r="B474" s="42" t="s">
        <v>58</v>
      </c>
      <c r="C474" s="44" t="s">
        <v>59</v>
      </c>
      <c r="D474" s="44" t="s">
        <v>191</v>
      </c>
      <c r="E474" s="68" t="s">
        <v>1846</v>
      </c>
      <c r="F474" s="57" t="s">
        <v>1847</v>
      </c>
      <c r="G474" s="44" t="s">
        <v>1848</v>
      </c>
      <c r="H474" s="44" t="s">
        <v>1833</v>
      </c>
      <c r="I474" s="69" t="s">
        <v>910</v>
      </c>
      <c r="J474" s="31">
        <v>4347</v>
      </c>
      <c r="K474" s="31">
        <v>4070</v>
      </c>
      <c r="L474" s="31">
        <v>425</v>
      </c>
      <c r="M474" s="58">
        <v>141254</v>
      </c>
      <c r="N474" s="58">
        <v>2733</v>
      </c>
      <c r="O474" s="58">
        <v>155</v>
      </c>
      <c r="P474" s="58">
        <v>8188</v>
      </c>
      <c r="Q474" s="58">
        <v>0</v>
      </c>
      <c r="R474" s="58">
        <v>42</v>
      </c>
      <c r="S474" s="43">
        <f t="shared" si="25"/>
        <v>4</v>
      </c>
      <c r="T474" s="43">
        <f t="shared" si="25"/>
        <v>5</v>
      </c>
      <c r="U474" s="44">
        <v>1</v>
      </c>
      <c r="V474" s="31">
        <v>1</v>
      </c>
      <c r="W474" s="44">
        <v>2</v>
      </c>
      <c r="X474" s="31">
        <v>2</v>
      </c>
      <c r="Y474" s="31">
        <v>0</v>
      </c>
      <c r="Z474" s="31">
        <v>1</v>
      </c>
      <c r="AA474" s="31">
        <v>1</v>
      </c>
      <c r="AB474" s="31">
        <v>1</v>
      </c>
      <c r="AC474" s="31">
        <v>0</v>
      </c>
      <c r="AD474" s="31">
        <v>5</v>
      </c>
      <c r="AE474" s="31">
        <v>2</v>
      </c>
      <c r="AF474" s="50">
        <v>1393725</v>
      </c>
      <c r="AG474" s="59">
        <v>926553</v>
      </c>
      <c r="AH474" s="59">
        <v>122465</v>
      </c>
      <c r="AI474" s="59">
        <v>344707</v>
      </c>
      <c r="AJ474" s="59">
        <v>222287</v>
      </c>
      <c r="AK474" s="59">
        <v>180332</v>
      </c>
    </row>
    <row r="475" spans="1:37" ht="16.5" customHeight="1">
      <c r="A475" s="42">
        <v>440</v>
      </c>
      <c r="B475" s="42" t="s">
        <v>58</v>
      </c>
      <c r="C475" s="44" t="s">
        <v>59</v>
      </c>
      <c r="D475" s="44" t="s">
        <v>191</v>
      </c>
      <c r="E475" s="68" t="s">
        <v>1849</v>
      </c>
      <c r="F475" s="57" t="s">
        <v>1850</v>
      </c>
      <c r="G475" s="44" t="s">
        <v>1851</v>
      </c>
      <c r="H475" s="44" t="s">
        <v>1833</v>
      </c>
      <c r="I475" s="69" t="s">
        <v>1004</v>
      </c>
      <c r="J475" s="31">
        <v>2267</v>
      </c>
      <c r="K475" s="31">
        <v>3836</v>
      </c>
      <c r="L475" s="31">
        <v>300</v>
      </c>
      <c r="M475" s="58">
        <v>67061</v>
      </c>
      <c r="N475" s="58">
        <v>895</v>
      </c>
      <c r="O475" s="58">
        <v>155</v>
      </c>
      <c r="P475" s="58">
        <v>9352</v>
      </c>
      <c r="Q475" s="58">
        <v>307</v>
      </c>
      <c r="R475" s="58">
        <v>16</v>
      </c>
      <c r="S475" s="43">
        <f t="shared" si="25"/>
        <v>5</v>
      </c>
      <c r="T475" s="43">
        <f t="shared" si="25"/>
        <v>5</v>
      </c>
      <c r="U475" s="44">
        <v>1</v>
      </c>
      <c r="V475" s="31">
        <v>1</v>
      </c>
      <c r="W475" s="44">
        <v>3</v>
      </c>
      <c r="X475" s="31">
        <v>3</v>
      </c>
      <c r="Y475" s="31">
        <v>0</v>
      </c>
      <c r="Z475" s="31">
        <v>0</v>
      </c>
      <c r="AA475" s="31">
        <v>1</v>
      </c>
      <c r="AB475" s="31">
        <v>1</v>
      </c>
      <c r="AC475" s="31">
        <v>0</v>
      </c>
      <c r="AD475" s="31">
        <v>4</v>
      </c>
      <c r="AE475" s="31">
        <v>2</v>
      </c>
      <c r="AF475" s="50">
        <v>1317892</v>
      </c>
      <c r="AG475" s="59">
        <v>838663</v>
      </c>
      <c r="AH475" s="59">
        <v>111445</v>
      </c>
      <c r="AI475" s="59">
        <v>367784</v>
      </c>
      <c r="AJ475" s="59">
        <v>176912</v>
      </c>
      <c r="AK475" s="59">
        <v>218576</v>
      </c>
    </row>
    <row r="476" spans="1:37" ht="16.5" customHeight="1">
      <c r="A476" s="42">
        <v>441</v>
      </c>
      <c r="B476" s="42" t="s">
        <v>58</v>
      </c>
      <c r="C476" s="44" t="s">
        <v>59</v>
      </c>
      <c r="D476" s="44" t="s">
        <v>191</v>
      </c>
      <c r="E476" s="68" t="s">
        <v>1852</v>
      </c>
      <c r="F476" s="57" t="s">
        <v>1853</v>
      </c>
      <c r="G476" s="44" t="s">
        <v>1854</v>
      </c>
      <c r="H476" s="44" t="s">
        <v>1833</v>
      </c>
      <c r="I476" s="69" t="s">
        <v>1152</v>
      </c>
      <c r="J476" s="31">
        <v>2400</v>
      </c>
      <c r="K476" s="31">
        <v>3776</v>
      </c>
      <c r="L476" s="31">
        <v>369</v>
      </c>
      <c r="M476" s="58">
        <v>85159</v>
      </c>
      <c r="N476" s="58">
        <v>1737</v>
      </c>
      <c r="O476" s="58">
        <v>91</v>
      </c>
      <c r="P476" s="58">
        <v>7476</v>
      </c>
      <c r="Q476" s="58">
        <v>1</v>
      </c>
      <c r="R476" s="58">
        <v>14</v>
      </c>
      <c r="S476" s="43">
        <f t="shared" si="25"/>
        <v>4</v>
      </c>
      <c r="T476" s="43">
        <f t="shared" si="25"/>
        <v>4</v>
      </c>
      <c r="U476" s="44">
        <v>1</v>
      </c>
      <c r="V476" s="31">
        <v>1</v>
      </c>
      <c r="W476" s="44">
        <v>3</v>
      </c>
      <c r="X476" s="31">
        <v>3</v>
      </c>
      <c r="Y476" s="31">
        <v>0</v>
      </c>
      <c r="Z476" s="31">
        <v>0</v>
      </c>
      <c r="AA476" s="31">
        <v>0</v>
      </c>
      <c r="AB476" s="31">
        <v>0</v>
      </c>
      <c r="AC476" s="31">
        <v>0</v>
      </c>
      <c r="AD476" s="31">
        <v>3</v>
      </c>
      <c r="AE476" s="31">
        <v>1</v>
      </c>
      <c r="AF476" s="50">
        <v>1167970</v>
      </c>
      <c r="AG476" s="59">
        <v>705778</v>
      </c>
      <c r="AH476" s="59">
        <v>117485</v>
      </c>
      <c r="AI476" s="59">
        <v>344707</v>
      </c>
      <c r="AJ476" s="59">
        <v>170431</v>
      </c>
      <c r="AK476" s="59">
        <v>137967</v>
      </c>
    </row>
    <row r="477" spans="1:37" ht="16.5" customHeight="1">
      <c r="A477" s="42">
        <v>442</v>
      </c>
      <c r="B477" s="42" t="s">
        <v>58</v>
      </c>
      <c r="C477" s="44" t="s">
        <v>59</v>
      </c>
      <c r="D477" s="44" t="s">
        <v>191</v>
      </c>
      <c r="E477" s="68" t="s">
        <v>1855</v>
      </c>
      <c r="F477" s="57" t="s">
        <v>1856</v>
      </c>
      <c r="G477" s="44" t="s">
        <v>1857</v>
      </c>
      <c r="H477" s="44" t="s">
        <v>1833</v>
      </c>
      <c r="I477" s="69" t="s">
        <v>1313</v>
      </c>
      <c r="J477" s="31">
        <v>11118</v>
      </c>
      <c r="K477" s="31">
        <v>4457</v>
      </c>
      <c r="L477" s="31">
        <v>164</v>
      </c>
      <c r="M477" s="58">
        <v>194379</v>
      </c>
      <c r="N477" s="58">
        <v>2897</v>
      </c>
      <c r="O477" s="58">
        <v>200</v>
      </c>
      <c r="P477" s="58">
        <v>8715</v>
      </c>
      <c r="Q477" s="58">
        <v>510</v>
      </c>
      <c r="R477" s="58">
        <v>46</v>
      </c>
      <c r="S477" s="43">
        <f t="shared" si="25"/>
        <v>8</v>
      </c>
      <c r="T477" s="43">
        <f t="shared" si="25"/>
        <v>8</v>
      </c>
      <c r="U477" s="44">
        <v>2</v>
      </c>
      <c r="V477" s="31">
        <v>2</v>
      </c>
      <c r="W477" s="44">
        <v>5</v>
      </c>
      <c r="X477" s="31">
        <v>5</v>
      </c>
      <c r="Y477" s="31">
        <v>0</v>
      </c>
      <c r="Z477" s="31">
        <v>0</v>
      </c>
      <c r="AA477" s="31">
        <v>1</v>
      </c>
      <c r="AB477" s="31">
        <v>1</v>
      </c>
      <c r="AC477" s="31">
        <v>0</v>
      </c>
      <c r="AD477" s="31">
        <v>4</v>
      </c>
      <c r="AE477" s="31">
        <v>1</v>
      </c>
      <c r="AF477" s="50">
        <v>2325967</v>
      </c>
      <c r="AG477" s="59">
        <v>1268216</v>
      </c>
      <c r="AH477" s="59">
        <v>183145</v>
      </c>
      <c r="AI477" s="59">
        <v>874606</v>
      </c>
      <c r="AJ477" s="59">
        <v>258592</v>
      </c>
      <c r="AK477" s="59">
        <v>227761</v>
      </c>
    </row>
    <row r="478" spans="1:37" ht="16.5" customHeight="1">
      <c r="A478" s="42">
        <v>443</v>
      </c>
      <c r="B478" s="42" t="s">
        <v>58</v>
      </c>
      <c r="C478" s="44" t="s">
        <v>59</v>
      </c>
      <c r="D478" s="44" t="s">
        <v>191</v>
      </c>
      <c r="E478" s="68" t="s">
        <v>1858</v>
      </c>
      <c r="F478" s="57" t="s">
        <v>1859</v>
      </c>
      <c r="G478" s="44" t="s">
        <v>1860</v>
      </c>
      <c r="H478" s="44" t="s">
        <v>1833</v>
      </c>
      <c r="I478" s="69" t="s">
        <v>972</v>
      </c>
      <c r="J478" s="31">
        <v>586</v>
      </c>
      <c r="K478" s="31">
        <v>599.05999999999995</v>
      </c>
      <c r="L478" s="31">
        <v>22</v>
      </c>
      <c r="M478" s="58">
        <v>106785</v>
      </c>
      <c r="N478" s="58">
        <v>3548</v>
      </c>
      <c r="O478" s="58">
        <v>70</v>
      </c>
      <c r="P478" s="58">
        <v>4300</v>
      </c>
      <c r="Q478" s="58">
        <v>0</v>
      </c>
      <c r="R478" s="58">
        <v>0</v>
      </c>
      <c r="S478" s="43">
        <f t="shared" si="25"/>
        <v>3</v>
      </c>
      <c r="T478" s="43">
        <f t="shared" si="25"/>
        <v>3</v>
      </c>
      <c r="U478" s="44">
        <v>1</v>
      </c>
      <c r="V478" s="31">
        <v>1</v>
      </c>
      <c r="W478" s="44">
        <v>2</v>
      </c>
      <c r="X478" s="31">
        <v>2</v>
      </c>
      <c r="Y478" s="31">
        <v>0</v>
      </c>
      <c r="Z478" s="31">
        <v>0</v>
      </c>
      <c r="AA478" s="31">
        <v>0</v>
      </c>
      <c r="AB478" s="31">
        <v>0</v>
      </c>
      <c r="AC478" s="31">
        <v>0</v>
      </c>
      <c r="AD478" s="31">
        <v>3</v>
      </c>
      <c r="AE478" s="31">
        <v>1</v>
      </c>
      <c r="AF478" s="50">
        <v>881982</v>
      </c>
      <c r="AG478" s="59">
        <v>492053</v>
      </c>
      <c r="AH478" s="59">
        <v>33845</v>
      </c>
      <c r="AI478" s="59">
        <v>356084</v>
      </c>
      <c r="AJ478" s="59">
        <v>63133</v>
      </c>
      <c r="AK478" s="59">
        <v>58770</v>
      </c>
    </row>
    <row r="479" spans="1:37" ht="16.5" customHeight="1">
      <c r="A479" s="42">
        <v>444</v>
      </c>
      <c r="B479" s="42" t="s">
        <v>58</v>
      </c>
      <c r="C479" s="44" t="s">
        <v>59</v>
      </c>
      <c r="D479" s="44" t="s">
        <v>191</v>
      </c>
      <c r="E479" s="68" t="s">
        <v>1861</v>
      </c>
      <c r="F479" s="57" t="s">
        <v>1862</v>
      </c>
      <c r="G479" s="44" t="s">
        <v>1863</v>
      </c>
      <c r="H479" s="44" t="s">
        <v>1864</v>
      </c>
      <c r="I479" s="69" t="s">
        <v>905</v>
      </c>
      <c r="J479" s="31">
        <v>1272</v>
      </c>
      <c r="K479" s="31">
        <v>2676</v>
      </c>
      <c r="L479" s="31">
        <v>250</v>
      </c>
      <c r="M479" s="58">
        <v>27871</v>
      </c>
      <c r="N479" s="58">
        <v>407</v>
      </c>
      <c r="O479" s="58">
        <v>0</v>
      </c>
      <c r="P479" s="58">
        <v>27871</v>
      </c>
      <c r="Q479" s="58">
        <v>407</v>
      </c>
      <c r="R479" s="58">
        <v>0</v>
      </c>
      <c r="S479" s="43">
        <f t="shared" si="25"/>
        <v>4</v>
      </c>
      <c r="T479" s="43">
        <f t="shared" si="25"/>
        <v>4</v>
      </c>
      <c r="U479" s="44">
        <v>0</v>
      </c>
      <c r="V479" s="31">
        <v>0</v>
      </c>
      <c r="W479" s="44">
        <v>3</v>
      </c>
      <c r="X479" s="31">
        <v>3</v>
      </c>
      <c r="Y479" s="31">
        <v>1</v>
      </c>
      <c r="Z479" s="31">
        <v>1</v>
      </c>
      <c r="AA479" s="31">
        <v>0</v>
      </c>
      <c r="AB479" s="31">
        <v>0</v>
      </c>
      <c r="AC479" s="31">
        <v>0</v>
      </c>
      <c r="AD479" s="31">
        <v>1</v>
      </c>
      <c r="AE479" s="31">
        <v>2</v>
      </c>
      <c r="AF479" s="50">
        <v>160000</v>
      </c>
      <c r="AG479" s="59">
        <v>160000</v>
      </c>
      <c r="AH479" s="59">
        <v>0</v>
      </c>
      <c r="AI479" s="59">
        <v>0</v>
      </c>
      <c r="AJ479" s="59">
        <v>1590</v>
      </c>
      <c r="AK479" s="59">
        <v>3728</v>
      </c>
    </row>
    <row r="480" spans="1:37" ht="16.5" customHeight="1">
      <c r="A480" s="42">
        <v>445</v>
      </c>
      <c r="B480" s="42" t="s">
        <v>58</v>
      </c>
      <c r="C480" s="44" t="s">
        <v>59</v>
      </c>
      <c r="D480" s="44" t="s">
        <v>191</v>
      </c>
      <c r="E480" s="68" t="s">
        <v>1865</v>
      </c>
      <c r="F480" s="57" t="s">
        <v>1866</v>
      </c>
      <c r="G480" s="44" t="s">
        <v>1867</v>
      </c>
      <c r="H480" s="44" t="s">
        <v>1833</v>
      </c>
      <c r="I480" s="69" t="s">
        <v>1313</v>
      </c>
      <c r="J480" s="31">
        <v>1500</v>
      </c>
      <c r="K480" s="31">
        <v>2050</v>
      </c>
      <c r="L480" s="31">
        <v>94</v>
      </c>
      <c r="M480" s="58">
        <v>128471</v>
      </c>
      <c r="N480" s="58">
        <v>1351</v>
      </c>
      <c r="O480" s="58">
        <v>39</v>
      </c>
      <c r="P480" s="58">
        <v>6801</v>
      </c>
      <c r="Q480" s="58">
        <v>0</v>
      </c>
      <c r="R480" s="58">
        <v>0</v>
      </c>
      <c r="S480" s="43">
        <f t="shared" si="25"/>
        <v>4</v>
      </c>
      <c r="T480" s="43">
        <f t="shared" si="25"/>
        <v>4</v>
      </c>
      <c r="U480" s="44">
        <v>1</v>
      </c>
      <c r="V480" s="31">
        <v>1</v>
      </c>
      <c r="W480" s="44">
        <v>3</v>
      </c>
      <c r="X480" s="31">
        <v>3</v>
      </c>
      <c r="Y480" s="31">
        <v>0</v>
      </c>
      <c r="Z480" s="31">
        <v>0</v>
      </c>
      <c r="AA480" s="31">
        <v>0</v>
      </c>
      <c r="AB480" s="31">
        <v>0</v>
      </c>
      <c r="AC480" s="31">
        <v>0</v>
      </c>
      <c r="AD480" s="31">
        <v>5</v>
      </c>
      <c r="AE480" s="31">
        <v>0</v>
      </c>
      <c r="AF480" s="50">
        <v>947252</v>
      </c>
      <c r="AG480" s="59">
        <v>513571</v>
      </c>
      <c r="AH480" s="59">
        <v>59765</v>
      </c>
      <c r="AI480" s="59">
        <v>373916</v>
      </c>
      <c r="AJ480" s="59">
        <v>187014</v>
      </c>
      <c r="AK480" s="59">
        <v>221023</v>
      </c>
    </row>
    <row r="481" spans="1:37" ht="16.5" customHeight="1">
      <c r="A481" s="42">
        <v>446</v>
      </c>
      <c r="B481" s="42" t="s">
        <v>58</v>
      </c>
      <c r="C481" s="44" t="s">
        <v>59</v>
      </c>
      <c r="D481" s="44" t="s">
        <v>191</v>
      </c>
      <c r="E481" s="68" t="s">
        <v>1868</v>
      </c>
      <c r="F481" s="57" t="s">
        <v>1869</v>
      </c>
      <c r="G481" s="44" t="s">
        <v>1870</v>
      </c>
      <c r="H481" s="44" t="s">
        <v>1833</v>
      </c>
      <c r="I481" s="69" t="s">
        <v>1106</v>
      </c>
      <c r="J481" s="31">
        <v>51109</v>
      </c>
      <c r="K481" s="31">
        <v>1574</v>
      </c>
      <c r="L481" s="31">
        <v>110</v>
      </c>
      <c r="M481" s="58">
        <v>89095</v>
      </c>
      <c r="N481" s="58">
        <v>1967</v>
      </c>
      <c r="O481" s="58">
        <v>108</v>
      </c>
      <c r="P481" s="58">
        <v>5783</v>
      </c>
      <c r="Q481" s="58">
        <v>47</v>
      </c>
      <c r="R481" s="58">
        <v>0</v>
      </c>
      <c r="S481" s="43">
        <f t="shared" si="25"/>
        <v>4</v>
      </c>
      <c r="T481" s="43">
        <f t="shared" si="25"/>
        <v>4</v>
      </c>
      <c r="U481" s="44">
        <v>1</v>
      </c>
      <c r="V481" s="31">
        <v>1</v>
      </c>
      <c r="W481" s="44">
        <v>3</v>
      </c>
      <c r="X481" s="31">
        <v>3</v>
      </c>
      <c r="Y481" s="31">
        <v>0</v>
      </c>
      <c r="Z481" s="31">
        <v>0</v>
      </c>
      <c r="AA481" s="31">
        <v>0</v>
      </c>
      <c r="AB481" s="31">
        <v>0</v>
      </c>
      <c r="AC481" s="31">
        <v>1</v>
      </c>
      <c r="AD481" s="31">
        <v>3</v>
      </c>
      <c r="AE481" s="31">
        <v>2</v>
      </c>
      <c r="AF481" s="50">
        <v>1136906</v>
      </c>
      <c r="AG481" s="59">
        <v>685554</v>
      </c>
      <c r="AH481" s="59">
        <v>106645</v>
      </c>
      <c r="AI481" s="59">
        <v>344707</v>
      </c>
      <c r="AJ481" s="59">
        <v>150585</v>
      </c>
      <c r="AK481" s="59">
        <v>134807</v>
      </c>
    </row>
    <row r="482" spans="1:37" ht="16.5" customHeight="1">
      <c r="A482" s="42">
        <v>447</v>
      </c>
      <c r="B482" s="42" t="s">
        <v>58</v>
      </c>
      <c r="C482" s="44" t="s">
        <v>59</v>
      </c>
      <c r="D482" s="44" t="s">
        <v>191</v>
      </c>
      <c r="E482" s="68" t="s">
        <v>1871</v>
      </c>
      <c r="F482" s="57" t="s">
        <v>1872</v>
      </c>
      <c r="G482" s="44" t="s">
        <v>1873</v>
      </c>
      <c r="H482" s="44" t="s">
        <v>1833</v>
      </c>
      <c r="I482" s="69" t="s">
        <v>1106</v>
      </c>
      <c r="J482" s="31">
        <v>26167</v>
      </c>
      <c r="K482" s="31">
        <v>4160</v>
      </c>
      <c r="L482" s="31">
        <v>391</v>
      </c>
      <c r="M482" s="58">
        <v>137533</v>
      </c>
      <c r="N482" s="58">
        <v>1847</v>
      </c>
      <c r="O482" s="58">
        <v>142</v>
      </c>
      <c r="P482" s="58">
        <v>8272</v>
      </c>
      <c r="Q482" s="58">
        <v>45</v>
      </c>
      <c r="R482" s="58">
        <v>2</v>
      </c>
      <c r="S482" s="43">
        <f t="shared" si="25"/>
        <v>6</v>
      </c>
      <c r="T482" s="43">
        <f t="shared" si="25"/>
        <v>6</v>
      </c>
      <c r="U482" s="44">
        <v>3</v>
      </c>
      <c r="V482" s="31">
        <v>3</v>
      </c>
      <c r="W482" s="44">
        <v>2</v>
      </c>
      <c r="X482" s="31">
        <v>2</v>
      </c>
      <c r="Y482" s="31">
        <v>0</v>
      </c>
      <c r="Z482" s="31">
        <v>0</v>
      </c>
      <c r="AA482" s="31">
        <v>1</v>
      </c>
      <c r="AB482" s="31">
        <v>1</v>
      </c>
      <c r="AC482" s="31">
        <v>0</v>
      </c>
      <c r="AD482" s="31">
        <v>6</v>
      </c>
      <c r="AE482" s="31">
        <v>1</v>
      </c>
      <c r="AF482" s="50">
        <v>1356076</v>
      </c>
      <c r="AG482" s="59">
        <v>904633</v>
      </c>
      <c r="AH482" s="59">
        <v>102885</v>
      </c>
      <c r="AI482" s="59">
        <v>348558</v>
      </c>
      <c r="AJ482" s="59">
        <v>214366</v>
      </c>
      <c r="AK482" s="59">
        <v>182585</v>
      </c>
    </row>
    <row r="483" spans="1:37" ht="16.5" customHeight="1">
      <c r="A483" s="42">
        <v>448</v>
      </c>
      <c r="B483" s="42" t="s">
        <v>58</v>
      </c>
      <c r="C483" s="44" t="s">
        <v>59</v>
      </c>
      <c r="D483" s="44" t="s">
        <v>191</v>
      </c>
      <c r="E483" s="68" t="s">
        <v>1874</v>
      </c>
      <c r="F483" s="57" t="s">
        <v>1875</v>
      </c>
      <c r="G483" s="44" t="s">
        <v>1876</v>
      </c>
      <c r="H483" s="44" t="s">
        <v>1833</v>
      </c>
      <c r="I483" s="69" t="s">
        <v>1263</v>
      </c>
      <c r="J483" s="31">
        <v>3753</v>
      </c>
      <c r="K483" s="31">
        <v>2803</v>
      </c>
      <c r="L483" s="31">
        <v>378</v>
      </c>
      <c r="M483" s="58">
        <v>147693</v>
      </c>
      <c r="N483" s="58">
        <v>2076</v>
      </c>
      <c r="O483" s="58">
        <v>149</v>
      </c>
      <c r="P483" s="58">
        <v>8998</v>
      </c>
      <c r="Q483" s="58">
        <v>57</v>
      </c>
      <c r="R483" s="58">
        <v>13</v>
      </c>
      <c r="S483" s="43">
        <f t="shared" si="25"/>
        <v>4</v>
      </c>
      <c r="T483" s="43">
        <f t="shared" si="25"/>
        <v>4</v>
      </c>
      <c r="U483" s="44">
        <v>1</v>
      </c>
      <c r="V483" s="31">
        <v>1</v>
      </c>
      <c r="W483" s="44">
        <v>3</v>
      </c>
      <c r="X483" s="31">
        <v>3</v>
      </c>
      <c r="Y483" s="31">
        <v>0</v>
      </c>
      <c r="Z483" s="31">
        <v>0</v>
      </c>
      <c r="AA483" s="31">
        <v>0</v>
      </c>
      <c r="AB483" s="31">
        <v>0</v>
      </c>
      <c r="AC483" s="31">
        <v>0</v>
      </c>
      <c r="AD483" s="31">
        <v>6</v>
      </c>
      <c r="AE483" s="31">
        <v>1</v>
      </c>
      <c r="AF483" s="50">
        <v>1185506</v>
      </c>
      <c r="AG483" s="59">
        <v>760337</v>
      </c>
      <c r="AH483" s="59">
        <v>61085</v>
      </c>
      <c r="AI483" s="59">
        <v>364084</v>
      </c>
      <c r="AJ483" s="59">
        <v>176235</v>
      </c>
      <c r="AK483" s="59">
        <v>138141</v>
      </c>
    </row>
    <row r="484" spans="1:37" ht="16.5" customHeight="1">
      <c r="A484" s="42">
        <v>449</v>
      </c>
      <c r="B484" s="42" t="s">
        <v>58</v>
      </c>
      <c r="C484" s="44" t="s">
        <v>59</v>
      </c>
      <c r="D484" s="44" t="s">
        <v>191</v>
      </c>
      <c r="E484" s="68" t="s">
        <v>1877</v>
      </c>
      <c r="F484" s="57" t="s">
        <v>1878</v>
      </c>
      <c r="G484" s="44" t="s">
        <v>1879</v>
      </c>
      <c r="H484" s="44" t="s">
        <v>1880</v>
      </c>
      <c r="I484" s="69" t="s">
        <v>1313</v>
      </c>
      <c r="J484" s="31">
        <v>1050</v>
      </c>
      <c r="K484" s="31">
        <v>1688</v>
      </c>
      <c r="L484" s="31">
        <v>96</v>
      </c>
      <c r="M484" s="58">
        <v>105599</v>
      </c>
      <c r="N484" s="58">
        <v>928</v>
      </c>
      <c r="O484" s="58">
        <v>47</v>
      </c>
      <c r="P484" s="58">
        <v>6461</v>
      </c>
      <c r="Q484" s="58">
        <v>0</v>
      </c>
      <c r="R484" s="58">
        <v>8</v>
      </c>
      <c r="S484" s="43">
        <f t="shared" si="25"/>
        <v>4</v>
      </c>
      <c r="T484" s="43">
        <f t="shared" si="25"/>
        <v>4</v>
      </c>
      <c r="U484" s="44">
        <v>1</v>
      </c>
      <c r="V484" s="31">
        <v>1</v>
      </c>
      <c r="W484" s="44">
        <v>2</v>
      </c>
      <c r="X484" s="31">
        <v>2</v>
      </c>
      <c r="Y484" s="31">
        <v>0</v>
      </c>
      <c r="Z484" s="31">
        <v>0</v>
      </c>
      <c r="AA484" s="31">
        <v>1</v>
      </c>
      <c r="AB484" s="31">
        <v>1</v>
      </c>
      <c r="AC484" s="31">
        <v>0</v>
      </c>
      <c r="AD484" s="31">
        <v>2</v>
      </c>
      <c r="AE484" s="31">
        <v>2</v>
      </c>
      <c r="AF484" s="50">
        <v>878178</v>
      </c>
      <c r="AG484" s="59">
        <v>453849</v>
      </c>
      <c r="AH484" s="59">
        <v>58845</v>
      </c>
      <c r="AI484" s="59">
        <v>365484</v>
      </c>
      <c r="AJ484" s="59">
        <v>158054</v>
      </c>
      <c r="AK484" s="59">
        <v>184598</v>
      </c>
    </row>
    <row r="485" spans="1:37" ht="16.5" customHeight="1">
      <c r="A485" s="42">
        <v>450</v>
      </c>
      <c r="B485" s="42" t="s">
        <v>58</v>
      </c>
      <c r="C485" s="44" t="s">
        <v>1794</v>
      </c>
      <c r="D485" s="44" t="s">
        <v>191</v>
      </c>
      <c r="E485" s="68" t="s">
        <v>1881</v>
      </c>
      <c r="F485" s="57" t="s">
        <v>1882</v>
      </c>
      <c r="G485" s="44" t="s">
        <v>1883</v>
      </c>
      <c r="H485" s="44" t="s">
        <v>1884</v>
      </c>
      <c r="I485" s="69" t="s">
        <v>910</v>
      </c>
      <c r="J485" s="31">
        <v>4149</v>
      </c>
      <c r="K485" s="31">
        <v>4580</v>
      </c>
      <c r="L485" s="31">
        <v>575</v>
      </c>
      <c r="M485" s="58">
        <v>159481</v>
      </c>
      <c r="N485" s="58">
        <v>5210</v>
      </c>
      <c r="O485" s="58">
        <v>212</v>
      </c>
      <c r="P485" s="58">
        <v>10327</v>
      </c>
      <c r="Q485" s="58">
        <v>57</v>
      </c>
      <c r="R485" s="58">
        <v>22</v>
      </c>
      <c r="S485" s="43">
        <f t="shared" si="25"/>
        <v>27</v>
      </c>
      <c r="T485" s="43">
        <f t="shared" si="25"/>
        <v>27</v>
      </c>
      <c r="U485" s="44">
        <v>5</v>
      </c>
      <c r="V485" s="31">
        <v>5</v>
      </c>
      <c r="W485" s="44">
        <v>13</v>
      </c>
      <c r="X485" s="31">
        <v>13</v>
      </c>
      <c r="Y485" s="31">
        <v>4</v>
      </c>
      <c r="Z485" s="31">
        <v>4</v>
      </c>
      <c r="AA485" s="31">
        <v>5</v>
      </c>
      <c r="AB485" s="31">
        <v>5</v>
      </c>
      <c r="AC485" s="31">
        <v>2</v>
      </c>
      <c r="AD485" s="31">
        <v>14</v>
      </c>
      <c r="AE485" s="31">
        <v>4</v>
      </c>
      <c r="AF485" s="50">
        <v>3189766</v>
      </c>
      <c r="AG485" s="59">
        <v>2226987</v>
      </c>
      <c r="AH485" s="59">
        <v>160545</v>
      </c>
      <c r="AI485" s="59">
        <v>802234</v>
      </c>
      <c r="AJ485" s="59">
        <v>193477</v>
      </c>
      <c r="AK485" s="59">
        <v>154685</v>
      </c>
    </row>
    <row r="486" spans="1:37" ht="16.5" customHeight="1">
      <c r="A486" s="42">
        <v>451</v>
      </c>
      <c r="B486" s="42" t="s">
        <v>58</v>
      </c>
      <c r="C486" s="44" t="s">
        <v>1794</v>
      </c>
      <c r="D486" s="44" t="s">
        <v>191</v>
      </c>
      <c r="E486" s="68" t="s">
        <v>1885</v>
      </c>
      <c r="F486" s="57" t="s">
        <v>1886</v>
      </c>
      <c r="G486" s="44" t="s">
        <v>1887</v>
      </c>
      <c r="H486" s="44" t="s">
        <v>1833</v>
      </c>
      <c r="I486" s="69" t="s">
        <v>1313</v>
      </c>
      <c r="J486" s="31">
        <v>1002</v>
      </c>
      <c r="K486" s="31">
        <v>1688</v>
      </c>
      <c r="L486" s="31">
        <v>111</v>
      </c>
      <c r="M486" s="58">
        <v>104991</v>
      </c>
      <c r="N486" s="58">
        <v>1137</v>
      </c>
      <c r="O486" s="58">
        <v>50</v>
      </c>
      <c r="P486" s="58">
        <v>6375</v>
      </c>
      <c r="Q486" s="58">
        <v>0</v>
      </c>
      <c r="R486" s="58">
        <v>4</v>
      </c>
      <c r="S486" s="43">
        <f t="shared" si="25"/>
        <v>4</v>
      </c>
      <c r="T486" s="43">
        <f t="shared" si="25"/>
        <v>4</v>
      </c>
      <c r="U486" s="44">
        <v>2</v>
      </c>
      <c r="V486" s="31">
        <v>2</v>
      </c>
      <c r="W486" s="44">
        <v>2</v>
      </c>
      <c r="X486" s="31">
        <v>2</v>
      </c>
      <c r="Y486" s="31">
        <v>0</v>
      </c>
      <c r="Z486" s="31">
        <v>0</v>
      </c>
      <c r="AA486" s="31">
        <v>0</v>
      </c>
      <c r="AB486" s="31">
        <v>0</v>
      </c>
      <c r="AC486" s="31">
        <v>0</v>
      </c>
      <c r="AD486" s="31">
        <v>5</v>
      </c>
      <c r="AE486" s="31">
        <v>0</v>
      </c>
      <c r="AF486" s="50">
        <v>878178</v>
      </c>
      <c r="AG486" s="59">
        <v>453849</v>
      </c>
      <c r="AH486" s="59">
        <v>58845</v>
      </c>
      <c r="AI486" s="59">
        <v>365484</v>
      </c>
      <c r="AJ486" s="59">
        <v>172440</v>
      </c>
      <c r="AK486" s="59">
        <v>201091</v>
      </c>
    </row>
    <row r="487" spans="1:37" ht="16.5" customHeight="1">
      <c r="A487" s="42">
        <v>452</v>
      </c>
      <c r="B487" s="42" t="s">
        <v>58</v>
      </c>
      <c r="C487" s="44" t="s">
        <v>1740</v>
      </c>
      <c r="D487" s="44" t="s">
        <v>191</v>
      </c>
      <c r="E487" s="68" t="s">
        <v>1888</v>
      </c>
      <c r="F487" s="57" t="s">
        <v>1889</v>
      </c>
      <c r="G487" s="44" t="s">
        <v>1890</v>
      </c>
      <c r="H487" s="44" t="s">
        <v>1891</v>
      </c>
      <c r="I487" s="69" t="s">
        <v>1152</v>
      </c>
      <c r="J487" s="31">
        <v>1255</v>
      </c>
      <c r="K487" s="31">
        <v>2537.98</v>
      </c>
      <c r="L487" s="31">
        <v>240</v>
      </c>
      <c r="M487" s="58">
        <v>64459</v>
      </c>
      <c r="N487" s="58">
        <v>1405</v>
      </c>
      <c r="O487" s="58">
        <v>172</v>
      </c>
      <c r="P487" s="58">
        <v>3139</v>
      </c>
      <c r="Q487" s="58">
        <v>90</v>
      </c>
      <c r="R487" s="58">
        <v>62</v>
      </c>
      <c r="S487" s="43">
        <f t="shared" si="25"/>
        <v>6</v>
      </c>
      <c r="T487" s="43">
        <f t="shared" si="25"/>
        <v>6</v>
      </c>
      <c r="U487" s="44">
        <v>0</v>
      </c>
      <c r="V487" s="31">
        <v>1</v>
      </c>
      <c r="W487" s="44">
        <v>4</v>
      </c>
      <c r="X487" s="31">
        <v>3</v>
      </c>
      <c r="Y487" s="31">
        <v>0</v>
      </c>
      <c r="Z487" s="31">
        <v>0</v>
      </c>
      <c r="AA487" s="31">
        <v>2</v>
      </c>
      <c r="AB487" s="31">
        <v>2</v>
      </c>
      <c r="AC487" s="31">
        <v>0</v>
      </c>
      <c r="AD487" s="31">
        <v>4</v>
      </c>
      <c r="AE487" s="31">
        <v>6</v>
      </c>
      <c r="AF487" s="50">
        <v>1125864</v>
      </c>
      <c r="AG487" s="59">
        <v>578990</v>
      </c>
      <c r="AH487" s="59">
        <v>60840</v>
      </c>
      <c r="AI487" s="59">
        <v>486034</v>
      </c>
      <c r="AJ487" s="59">
        <v>40960</v>
      </c>
      <c r="AK487" s="59">
        <v>57933</v>
      </c>
    </row>
    <row r="488" spans="1:37" ht="16.5" customHeight="1">
      <c r="A488" s="42">
        <v>453</v>
      </c>
      <c r="B488" s="42" t="s">
        <v>58</v>
      </c>
      <c r="C488" s="44" t="s">
        <v>1740</v>
      </c>
      <c r="D488" s="44" t="s">
        <v>191</v>
      </c>
      <c r="E488" s="68" t="s">
        <v>1892</v>
      </c>
      <c r="F488" s="57" t="s">
        <v>1893</v>
      </c>
      <c r="G488" s="44" t="s">
        <v>1894</v>
      </c>
      <c r="H488" s="44" t="s">
        <v>1891</v>
      </c>
      <c r="I488" s="69" t="s">
        <v>972</v>
      </c>
      <c r="J488" s="31">
        <v>24080</v>
      </c>
      <c r="K488" s="31">
        <v>10027</v>
      </c>
      <c r="L488" s="31">
        <v>840</v>
      </c>
      <c r="M488" s="58">
        <v>324797</v>
      </c>
      <c r="N488" s="58">
        <v>29389</v>
      </c>
      <c r="O488" s="58">
        <v>192</v>
      </c>
      <c r="P488" s="58">
        <v>11813</v>
      </c>
      <c r="Q488" s="58">
        <v>543</v>
      </c>
      <c r="R488" s="58">
        <v>0</v>
      </c>
      <c r="S488" s="43">
        <f t="shared" si="25"/>
        <v>23</v>
      </c>
      <c r="T488" s="43">
        <f t="shared" si="25"/>
        <v>27.900000000000002</v>
      </c>
      <c r="U488" s="44">
        <v>5</v>
      </c>
      <c r="V488" s="31">
        <v>9.3000000000000007</v>
      </c>
      <c r="W488" s="44">
        <v>8</v>
      </c>
      <c r="X488" s="31">
        <v>11.3</v>
      </c>
      <c r="Y488" s="31">
        <v>2</v>
      </c>
      <c r="Z488" s="31">
        <v>1.8</v>
      </c>
      <c r="AA488" s="31">
        <v>8</v>
      </c>
      <c r="AB488" s="31">
        <v>5.5</v>
      </c>
      <c r="AC488" s="31">
        <v>0</v>
      </c>
      <c r="AD488" s="31">
        <v>105</v>
      </c>
      <c r="AE488" s="31">
        <v>85</v>
      </c>
      <c r="AF488" s="50">
        <v>5173347</v>
      </c>
      <c r="AG488" s="59">
        <v>2216156</v>
      </c>
      <c r="AH488" s="59">
        <v>331640</v>
      </c>
      <c r="AI488" s="59">
        <v>2625551</v>
      </c>
      <c r="AJ488" s="59">
        <v>234870</v>
      </c>
      <c r="AK488" s="59">
        <v>247185</v>
      </c>
    </row>
    <row r="489" spans="1:37" ht="16.5" customHeight="1">
      <c r="A489" s="42">
        <v>454</v>
      </c>
      <c r="B489" s="42" t="s">
        <v>58</v>
      </c>
      <c r="C489" s="44" t="s">
        <v>1895</v>
      </c>
      <c r="D489" s="44" t="s">
        <v>191</v>
      </c>
      <c r="E489" s="68" t="s">
        <v>1896</v>
      </c>
      <c r="F489" s="57" t="s">
        <v>1897</v>
      </c>
      <c r="G489" s="44" t="s">
        <v>1898</v>
      </c>
      <c r="H489" s="44" t="s">
        <v>1899</v>
      </c>
      <c r="I489" s="69" t="s">
        <v>1358</v>
      </c>
      <c r="J489" s="31">
        <v>5027</v>
      </c>
      <c r="K489" s="31">
        <v>9965.6299999999992</v>
      </c>
      <c r="L489" s="31">
        <v>973</v>
      </c>
      <c r="M489" s="58">
        <v>259486</v>
      </c>
      <c r="N489" s="58">
        <v>14464</v>
      </c>
      <c r="O489" s="58">
        <v>260</v>
      </c>
      <c r="P489" s="58">
        <v>7737</v>
      </c>
      <c r="Q489" s="58">
        <v>290</v>
      </c>
      <c r="R489" s="58">
        <v>11</v>
      </c>
      <c r="S489" s="43">
        <f t="shared" si="25"/>
        <v>15</v>
      </c>
      <c r="T489" s="43">
        <f t="shared" si="25"/>
        <v>16</v>
      </c>
      <c r="U489" s="44">
        <v>3</v>
      </c>
      <c r="V489" s="31">
        <v>5</v>
      </c>
      <c r="W489" s="44">
        <v>8</v>
      </c>
      <c r="X489" s="31">
        <v>7</v>
      </c>
      <c r="Y489" s="31">
        <v>1</v>
      </c>
      <c r="Z489" s="31">
        <v>1</v>
      </c>
      <c r="AA489" s="31">
        <v>3</v>
      </c>
      <c r="AB489" s="31">
        <v>3</v>
      </c>
      <c r="AC489" s="31">
        <v>0</v>
      </c>
      <c r="AD489" s="31">
        <v>15</v>
      </c>
      <c r="AE489" s="31">
        <v>1</v>
      </c>
      <c r="AF489" s="50">
        <v>2697926</v>
      </c>
      <c r="AG489" s="59">
        <v>1050728</v>
      </c>
      <c r="AH489" s="59">
        <v>172980</v>
      </c>
      <c r="AI489" s="59">
        <v>1474218</v>
      </c>
      <c r="AJ489" s="59">
        <v>140316</v>
      </c>
      <c r="AK489" s="59">
        <v>123320</v>
      </c>
    </row>
    <row r="490" spans="1:37" ht="16.5" customHeight="1">
      <c r="A490" s="42">
        <v>455</v>
      </c>
      <c r="B490" s="42" t="s">
        <v>58</v>
      </c>
      <c r="C490" s="44" t="s">
        <v>1895</v>
      </c>
      <c r="D490" s="44" t="s">
        <v>191</v>
      </c>
      <c r="E490" s="68" t="s">
        <v>1900</v>
      </c>
      <c r="F490" s="57" t="s">
        <v>1901</v>
      </c>
      <c r="G490" s="44" t="s">
        <v>1902</v>
      </c>
      <c r="H490" s="44" t="s">
        <v>1903</v>
      </c>
      <c r="I490" s="69" t="s">
        <v>924</v>
      </c>
      <c r="J490" s="31">
        <v>1750</v>
      </c>
      <c r="K490" s="31">
        <v>7642</v>
      </c>
      <c r="L490" s="31">
        <v>939</v>
      </c>
      <c r="M490" s="58">
        <v>127943</v>
      </c>
      <c r="N490" s="58">
        <v>5002</v>
      </c>
      <c r="O490" s="58">
        <v>260</v>
      </c>
      <c r="P490" s="58">
        <v>13322</v>
      </c>
      <c r="Q490" s="58">
        <v>634</v>
      </c>
      <c r="R490" s="58">
        <v>0</v>
      </c>
      <c r="S490" s="43">
        <f t="shared" si="25"/>
        <v>16</v>
      </c>
      <c r="T490" s="43">
        <f t="shared" si="25"/>
        <v>13</v>
      </c>
      <c r="U490" s="44">
        <v>3</v>
      </c>
      <c r="V490" s="31">
        <v>3</v>
      </c>
      <c r="W490" s="44">
        <v>9</v>
      </c>
      <c r="X490" s="31">
        <v>7</v>
      </c>
      <c r="Y490" s="31">
        <v>0</v>
      </c>
      <c r="Z490" s="31">
        <v>0</v>
      </c>
      <c r="AA490" s="31">
        <v>4</v>
      </c>
      <c r="AB490" s="31">
        <v>3</v>
      </c>
      <c r="AC490" s="31">
        <v>0</v>
      </c>
      <c r="AD490" s="31">
        <v>6</v>
      </c>
      <c r="AE490" s="31">
        <v>6</v>
      </c>
      <c r="AF490" s="50">
        <v>1954115</v>
      </c>
      <c r="AG490" s="59">
        <v>944128</v>
      </c>
      <c r="AH490" s="59">
        <v>237988</v>
      </c>
      <c r="AI490" s="59">
        <v>771999</v>
      </c>
      <c r="AJ490" s="59">
        <v>259715</v>
      </c>
      <c r="AK490" s="59">
        <v>265771</v>
      </c>
    </row>
    <row r="491" spans="1:37" ht="16.5" customHeight="1">
      <c r="A491" s="42">
        <v>456</v>
      </c>
      <c r="B491" s="42" t="s">
        <v>58</v>
      </c>
      <c r="C491" s="44" t="s">
        <v>1895</v>
      </c>
      <c r="D491" s="44" t="s">
        <v>191</v>
      </c>
      <c r="E491" s="68" t="s">
        <v>1904</v>
      </c>
      <c r="F491" s="57" t="s">
        <v>1905</v>
      </c>
      <c r="G491" s="44" t="s">
        <v>1906</v>
      </c>
      <c r="H491" s="44" t="s">
        <v>1899</v>
      </c>
      <c r="I491" s="69" t="s">
        <v>905</v>
      </c>
      <c r="J491" s="31">
        <v>845.07</v>
      </c>
      <c r="K491" s="31">
        <v>3228.71</v>
      </c>
      <c r="L491" s="31">
        <v>438</v>
      </c>
      <c r="M491" s="58">
        <v>31581</v>
      </c>
      <c r="N491" s="58">
        <v>1146</v>
      </c>
      <c r="O491" s="58">
        <v>80</v>
      </c>
      <c r="P491" s="58">
        <v>8712</v>
      </c>
      <c r="Q491" s="58">
        <v>1146</v>
      </c>
      <c r="R491" s="58">
        <v>80</v>
      </c>
      <c r="S491" s="43">
        <f t="shared" si="25"/>
        <v>3</v>
      </c>
      <c r="T491" s="43">
        <f t="shared" si="25"/>
        <v>3</v>
      </c>
      <c r="U491" s="44">
        <v>0</v>
      </c>
      <c r="V491" s="31">
        <v>0</v>
      </c>
      <c r="W491" s="44">
        <v>3</v>
      </c>
      <c r="X491" s="31">
        <v>3</v>
      </c>
      <c r="Y491" s="31">
        <v>0</v>
      </c>
      <c r="Z491" s="31">
        <v>0</v>
      </c>
      <c r="AA491" s="31">
        <v>0</v>
      </c>
      <c r="AB491" s="31">
        <v>0</v>
      </c>
      <c r="AC491" s="31">
        <v>1</v>
      </c>
      <c r="AD491" s="31">
        <v>4</v>
      </c>
      <c r="AE491" s="31">
        <v>1</v>
      </c>
      <c r="AF491" s="50">
        <v>718182</v>
      </c>
      <c r="AG491" s="59">
        <v>417231</v>
      </c>
      <c r="AH491" s="59">
        <v>111760</v>
      </c>
      <c r="AI491" s="59">
        <v>189191</v>
      </c>
      <c r="AJ491" s="59">
        <v>37707</v>
      </c>
      <c r="AK491" s="59">
        <v>23168</v>
      </c>
    </row>
    <row r="492" spans="1:37" ht="16.5" customHeight="1">
      <c r="A492" s="42">
        <v>457</v>
      </c>
      <c r="B492" s="42" t="s">
        <v>58</v>
      </c>
      <c r="C492" s="44" t="s">
        <v>1895</v>
      </c>
      <c r="D492" s="44" t="s">
        <v>191</v>
      </c>
      <c r="E492" s="68" t="s">
        <v>1907</v>
      </c>
      <c r="F492" s="57" t="s">
        <v>1908</v>
      </c>
      <c r="G492" s="44" t="s">
        <v>1909</v>
      </c>
      <c r="H492" s="44" t="s">
        <v>1910</v>
      </c>
      <c r="I492" s="69" t="s">
        <v>1211</v>
      </c>
      <c r="J492" s="31">
        <v>2950</v>
      </c>
      <c r="K492" s="31">
        <v>8509</v>
      </c>
      <c r="L492" s="31">
        <v>647</v>
      </c>
      <c r="M492" s="58">
        <v>158420</v>
      </c>
      <c r="N492" s="58">
        <v>4789</v>
      </c>
      <c r="O492" s="58">
        <v>235</v>
      </c>
      <c r="P492" s="58">
        <v>8130</v>
      </c>
      <c r="Q492" s="58">
        <v>417</v>
      </c>
      <c r="R492" s="58">
        <v>6</v>
      </c>
      <c r="S492" s="43">
        <f t="shared" si="25"/>
        <v>13</v>
      </c>
      <c r="T492" s="43">
        <f t="shared" si="25"/>
        <v>13</v>
      </c>
      <c r="U492" s="44">
        <v>3</v>
      </c>
      <c r="V492" s="31">
        <v>2</v>
      </c>
      <c r="W492" s="44">
        <v>7</v>
      </c>
      <c r="X492" s="31">
        <v>8</v>
      </c>
      <c r="Y492" s="31">
        <v>0</v>
      </c>
      <c r="Z492" s="31">
        <v>0</v>
      </c>
      <c r="AA492" s="31">
        <v>3</v>
      </c>
      <c r="AB492" s="31">
        <v>3</v>
      </c>
      <c r="AC492" s="31">
        <v>1</v>
      </c>
      <c r="AD492" s="31">
        <v>11</v>
      </c>
      <c r="AE492" s="31">
        <v>2</v>
      </c>
      <c r="AF492" s="50">
        <v>2114286</v>
      </c>
      <c r="AG492" s="59">
        <v>1464228</v>
      </c>
      <c r="AH492" s="59">
        <v>156700</v>
      </c>
      <c r="AI492" s="59">
        <v>493358</v>
      </c>
      <c r="AJ492" s="59">
        <v>213878</v>
      </c>
      <c r="AK492" s="59">
        <v>225119</v>
      </c>
    </row>
    <row r="493" spans="1:37" ht="16.5" customHeight="1">
      <c r="A493" s="42">
        <v>458</v>
      </c>
      <c r="B493" s="42" t="s">
        <v>58</v>
      </c>
      <c r="C493" s="44" t="s">
        <v>1895</v>
      </c>
      <c r="D493" s="44" t="s">
        <v>191</v>
      </c>
      <c r="E493" s="68" t="s">
        <v>1911</v>
      </c>
      <c r="F493" s="57" t="s">
        <v>1912</v>
      </c>
      <c r="G493" s="44" t="s">
        <v>1913</v>
      </c>
      <c r="H493" s="44" t="s">
        <v>1899</v>
      </c>
      <c r="I493" s="69" t="s">
        <v>996</v>
      </c>
      <c r="J493" s="31">
        <v>982</v>
      </c>
      <c r="K493" s="31">
        <v>2063</v>
      </c>
      <c r="L493" s="31">
        <v>227</v>
      </c>
      <c r="M493" s="58">
        <v>65168</v>
      </c>
      <c r="N493" s="58">
        <v>2543</v>
      </c>
      <c r="O493" s="58">
        <v>55</v>
      </c>
      <c r="P493" s="58">
        <v>1958</v>
      </c>
      <c r="Q493" s="58">
        <v>113</v>
      </c>
      <c r="R493" s="58">
        <v>1</v>
      </c>
      <c r="S493" s="43">
        <f t="shared" si="25"/>
        <v>3</v>
      </c>
      <c r="T493" s="43">
        <f t="shared" si="25"/>
        <v>3</v>
      </c>
      <c r="U493" s="44">
        <v>1</v>
      </c>
      <c r="V493" s="31">
        <v>0</v>
      </c>
      <c r="W493" s="44">
        <v>2</v>
      </c>
      <c r="X493" s="31">
        <v>3</v>
      </c>
      <c r="Y493" s="31">
        <v>0</v>
      </c>
      <c r="Z493" s="31">
        <v>0</v>
      </c>
      <c r="AA493" s="31">
        <v>0</v>
      </c>
      <c r="AB493" s="31">
        <v>0</v>
      </c>
      <c r="AC493" s="31">
        <v>0</v>
      </c>
      <c r="AD493" s="31">
        <v>1</v>
      </c>
      <c r="AE493" s="31">
        <v>1</v>
      </c>
      <c r="AF493" s="50">
        <v>440596</v>
      </c>
      <c r="AG493" s="59">
        <v>300778</v>
      </c>
      <c r="AH493" s="59">
        <v>43674</v>
      </c>
      <c r="AI493" s="59">
        <v>96144</v>
      </c>
      <c r="AJ493" s="59">
        <v>29317</v>
      </c>
      <c r="AK493" s="59">
        <v>49333</v>
      </c>
    </row>
    <row r="494" spans="1:37" ht="16.5" customHeight="1">
      <c r="A494" s="42">
        <v>459</v>
      </c>
      <c r="B494" s="42" t="s">
        <v>58</v>
      </c>
      <c r="C494" s="44" t="s">
        <v>1895</v>
      </c>
      <c r="D494" s="44" t="s">
        <v>191</v>
      </c>
      <c r="E494" s="68" t="s">
        <v>1914</v>
      </c>
      <c r="F494" s="57" t="s">
        <v>1915</v>
      </c>
      <c r="G494" s="44" t="s">
        <v>1916</v>
      </c>
      <c r="H494" s="44" t="s">
        <v>1899</v>
      </c>
      <c r="I494" s="69" t="s">
        <v>1917</v>
      </c>
      <c r="J494" s="31">
        <v>2970</v>
      </c>
      <c r="K494" s="31">
        <v>7329</v>
      </c>
      <c r="L494" s="31">
        <v>781</v>
      </c>
      <c r="M494" s="58">
        <v>281102</v>
      </c>
      <c r="N494" s="58">
        <v>17237</v>
      </c>
      <c r="O494" s="58">
        <v>799</v>
      </c>
      <c r="P494" s="58">
        <v>6480</v>
      </c>
      <c r="Q494" s="58">
        <v>150</v>
      </c>
      <c r="R494" s="58">
        <v>58</v>
      </c>
      <c r="S494" s="43">
        <f t="shared" si="25"/>
        <v>16</v>
      </c>
      <c r="T494" s="43">
        <f t="shared" si="25"/>
        <v>16</v>
      </c>
      <c r="U494" s="44">
        <v>2</v>
      </c>
      <c r="V494" s="31">
        <v>2</v>
      </c>
      <c r="W494" s="44">
        <v>11</v>
      </c>
      <c r="X494" s="31">
        <v>11</v>
      </c>
      <c r="Y494" s="31">
        <v>0</v>
      </c>
      <c r="Z494" s="31">
        <v>0</v>
      </c>
      <c r="AA494" s="31">
        <v>3</v>
      </c>
      <c r="AB494" s="31">
        <v>3</v>
      </c>
      <c r="AC494" s="31">
        <v>1</v>
      </c>
      <c r="AD494" s="31">
        <v>10</v>
      </c>
      <c r="AE494" s="31">
        <v>5</v>
      </c>
      <c r="AF494" s="50">
        <v>2749560</v>
      </c>
      <c r="AG494" s="59">
        <v>1459171</v>
      </c>
      <c r="AH494" s="59">
        <v>142496</v>
      </c>
      <c r="AI494" s="59">
        <v>1147893</v>
      </c>
      <c r="AJ494" s="59">
        <v>120499</v>
      </c>
      <c r="AK494" s="59">
        <v>137703</v>
      </c>
    </row>
    <row r="495" spans="1:37" ht="16.5" customHeight="1">
      <c r="A495" s="42">
        <v>460</v>
      </c>
      <c r="B495" s="42" t="s">
        <v>58</v>
      </c>
      <c r="C495" s="44" t="s">
        <v>1745</v>
      </c>
      <c r="D495" s="44" t="s">
        <v>191</v>
      </c>
      <c r="E495" s="68" t="s">
        <v>1918</v>
      </c>
      <c r="F495" s="57" t="s">
        <v>1919</v>
      </c>
      <c r="G495" s="44" t="s">
        <v>1920</v>
      </c>
      <c r="H495" s="44" t="s">
        <v>1921</v>
      </c>
      <c r="I495" s="69" t="s">
        <v>977</v>
      </c>
      <c r="J495" s="31">
        <v>3958</v>
      </c>
      <c r="K495" s="31">
        <v>1665</v>
      </c>
      <c r="L495" s="31">
        <v>176</v>
      </c>
      <c r="M495" s="58">
        <v>95208</v>
      </c>
      <c r="N495" s="58">
        <v>4167</v>
      </c>
      <c r="O495" s="58">
        <v>114</v>
      </c>
      <c r="P495" s="58">
        <v>6700</v>
      </c>
      <c r="Q495" s="58">
        <v>139</v>
      </c>
      <c r="R495" s="58">
        <v>114</v>
      </c>
      <c r="S495" s="43">
        <f t="shared" si="25"/>
        <v>6</v>
      </c>
      <c r="T495" s="43">
        <f t="shared" si="25"/>
        <v>6</v>
      </c>
      <c r="U495" s="44">
        <v>0</v>
      </c>
      <c r="V495" s="31">
        <v>0</v>
      </c>
      <c r="W495" s="44">
        <v>6</v>
      </c>
      <c r="X495" s="31">
        <v>6</v>
      </c>
      <c r="Y495" s="31">
        <v>0</v>
      </c>
      <c r="Z495" s="31">
        <v>0</v>
      </c>
      <c r="AA495" s="31">
        <v>0</v>
      </c>
      <c r="AB495" s="31">
        <v>0</v>
      </c>
      <c r="AC495" s="31">
        <v>0</v>
      </c>
      <c r="AD495" s="31">
        <v>7</v>
      </c>
      <c r="AE495" s="31">
        <v>1</v>
      </c>
      <c r="AF495" s="50">
        <v>536478</v>
      </c>
      <c r="AG495" s="59">
        <v>393528</v>
      </c>
      <c r="AH495" s="59">
        <v>106200</v>
      </c>
      <c r="AI495" s="59">
        <v>36750</v>
      </c>
      <c r="AJ495" s="59">
        <v>28440</v>
      </c>
      <c r="AK495" s="59">
        <v>35229</v>
      </c>
    </row>
    <row r="496" spans="1:37" ht="16.5" customHeight="1">
      <c r="A496" s="42">
        <v>461</v>
      </c>
      <c r="B496" s="42" t="s">
        <v>58</v>
      </c>
      <c r="C496" s="44" t="s">
        <v>1745</v>
      </c>
      <c r="D496" s="44" t="s">
        <v>191</v>
      </c>
      <c r="E496" s="68" t="s">
        <v>1922</v>
      </c>
      <c r="F496" s="57" t="s">
        <v>1923</v>
      </c>
      <c r="G496" s="44" t="s">
        <v>1924</v>
      </c>
      <c r="H496" s="44" t="s">
        <v>1921</v>
      </c>
      <c r="I496" s="69" t="s">
        <v>1313</v>
      </c>
      <c r="J496" s="31">
        <v>7726</v>
      </c>
      <c r="K496" s="31">
        <v>4826</v>
      </c>
      <c r="L496" s="31">
        <v>666</v>
      </c>
      <c r="M496" s="58">
        <v>316600</v>
      </c>
      <c r="N496" s="58">
        <v>16447</v>
      </c>
      <c r="O496" s="58">
        <v>207</v>
      </c>
      <c r="P496" s="58">
        <v>19201</v>
      </c>
      <c r="Q496" s="58">
        <v>235</v>
      </c>
      <c r="R496" s="58">
        <v>0</v>
      </c>
      <c r="S496" s="43">
        <f t="shared" si="25"/>
        <v>18</v>
      </c>
      <c r="T496" s="43">
        <f t="shared" si="25"/>
        <v>18</v>
      </c>
      <c r="U496" s="44">
        <v>4</v>
      </c>
      <c r="V496" s="31">
        <v>4</v>
      </c>
      <c r="W496" s="44">
        <v>9</v>
      </c>
      <c r="X496" s="31">
        <v>9</v>
      </c>
      <c r="Y496" s="31">
        <v>1</v>
      </c>
      <c r="Z496" s="31">
        <v>1</v>
      </c>
      <c r="AA496" s="31">
        <v>4</v>
      </c>
      <c r="AB496" s="31">
        <v>4</v>
      </c>
      <c r="AC496" s="31">
        <v>0</v>
      </c>
      <c r="AD496" s="31">
        <v>9</v>
      </c>
      <c r="AE496" s="31">
        <v>1</v>
      </c>
      <c r="AF496" s="50">
        <v>5584321</v>
      </c>
      <c r="AG496" s="59">
        <v>1747663</v>
      </c>
      <c r="AH496" s="59">
        <v>395020</v>
      </c>
      <c r="AI496" s="59">
        <v>3441638</v>
      </c>
      <c r="AJ496" s="59">
        <v>144541</v>
      </c>
      <c r="AK496" s="59">
        <v>168748</v>
      </c>
    </row>
    <row r="497" spans="1:37" ht="16.5" customHeight="1">
      <c r="A497" s="42">
        <v>462</v>
      </c>
      <c r="B497" s="42" t="s">
        <v>58</v>
      </c>
      <c r="C497" s="44" t="s">
        <v>1745</v>
      </c>
      <c r="D497" s="44" t="s">
        <v>191</v>
      </c>
      <c r="E497" s="68" t="s">
        <v>1925</v>
      </c>
      <c r="F497" s="57" t="s">
        <v>1926</v>
      </c>
      <c r="G497" s="44" t="s">
        <v>1927</v>
      </c>
      <c r="H497" s="44" t="s">
        <v>1921</v>
      </c>
      <c r="I497" s="69" t="s">
        <v>924</v>
      </c>
      <c r="J497" s="31">
        <v>4736</v>
      </c>
      <c r="K497" s="31">
        <v>1910</v>
      </c>
      <c r="L497" s="31">
        <v>231</v>
      </c>
      <c r="M497" s="58">
        <v>74872</v>
      </c>
      <c r="N497" s="58">
        <v>1587</v>
      </c>
      <c r="O497" s="58">
        <v>121</v>
      </c>
      <c r="P497" s="58">
        <v>8062</v>
      </c>
      <c r="Q497" s="58">
        <v>236</v>
      </c>
      <c r="R497" s="58">
        <v>121</v>
      </c>
      <c r="S497" s="43">
        <f t="shared" si="25"/>
        <v>6</v>
      </c>
      <c r="T497" s="43">
        <f t="shared" si="25"/>
        <v>6</v>
      </c>
      <c r="U497" s="44">
        <v>1</v>
      </c>
      <c r="V497" s="31">
        <v>1</v>
      </c>
      <c r="W497" s="44">
        <v>5</v>
      </c>
      <c r="X497" s="31">
        <v>5</v>
      </c>
      <c r="Y497" s="31">
        <v>0</v>
      </c>
      <c r="Z497" s="31">
        <v>0</v>
      </c>
      <c r="AA497" s="31">
        <v>0</v>
      </c>
      <c r="AB497" s="31">
        <v>0</v>
      </c>
      <c r="AC497" s="31">
        <v>0</v>
      </c>
      <c r="AD497" s="31">
        <v>5</v>
      </c>
      <c r="AE497" s="31">
        <v>1</v>
      </c>
      <c r="AF497" s="50">
        <v>708132</v>
      </c>
      <c r="AG497" s="59">
        <v>425728</v>
      </c>
      <c r="AH497" s="59">
        <v>116560</v>
      </c>
      <c r="AI497" s="59">
        <v>165844</v>
      </c>
      <c r="AJ497" s="59">
        <v>74523</v>
      </c>
      <c r="AK497" s="59">
        <v>111766</v>
      </c>
    </row>
    <row r="498" spans="1:37" ht="16.5" customHeight="1">
      <c r="A498" s="42">
        <v>463</v>
      </c>
      <c r="B498" s="42" t="s">
        <v>58</v>
      </c>
      <c r="C498" s="44" t="s">
        <v>1745</v>
      </c>
      <c r="D498" s="44" t="s">
        <v>191</v>
      </c>
      <c r="E498" s="68" t="s">
        <v>1928</v>
      </c>
      <c r="F498" s="57" t="s">
        <v>1929</v>
      </c>
      <c r="G498" s="44" t="s">
        <v>1930</v>
      </c>
      <c r="H498" s="44" t="s">
        <v>1921</v>
      </c>
      <c r="I498" s="69" t="s">
        <v>977</v>
      </c>
      <c r="J498" s="31">
        <v>2566</v>
      </c>
      <c r="K498" s="31">
        <v>1580</v>
      </c>
      <c r="L498" s="31">
        <v>234</v>
      </c>
      <c r="M498" s="58">
        <v>102196</v>
      </c>
      <c r="N498" s="58">
        <v>3958</v>
      </c>
      <c r="O498" s="58">
        <v>119</v>
      </c>
      <c r="P498" s="58">
        <v>7006</v>
      </c>
      <c r="Q498" s="58">
        <v>146</v>
      </c>
      <c r="R498" s="58">
        <v>2</v>
      </c>
      <c r="S498" s="43">
        <f t="shared" si="25"/>
        <v>5</v>
      </c>
      <c r="T498" s="43">
        <f t="shared" si="25"/>
        <v>6</v>
      </c>
      <c r="U498" s="44">
        <v>0</v>
      </c>
      <c r="V498" s="31">
        <v>0</v>
      </c>
      <c r="W498" s="44">
        <v>4</v>
      </c>
      <c r="X498" s="31">
        <v>5</v>
      </c>
      <c r="Y498" s="31">
        <v>0</v>
      </c>
      <c r="Z498" s="31">
        <v>0</v>
      </c>
      <c r="AA498" s="31">
        <v>1</v>
      </c>
      <c r="AB498" s="31">
        <v>1</v>
      </c>
      <c r="AC498" s="31">
        <v>0</v>
      </c>
      <c r="AD498" s="31">
        <v>3</v>
      </c>
      <c r="AE498" s="31">
        <v>3</v>
      </c>
      <c r="AF498" s="50">
        <v>642499</v>
      </c>
      <c r="AG498" s="59">
        <v>406844</v>
      </c>
      <c r="AH498" s="59">
        <v>106200</v>
      </c>
      <c r="AI498" s="59">
        <v>129455</v>
      </c>
      <c r="AJ498" s="59">
        <v>41361</v>
      </c>
      <c r="AK498" s="59">
        <v>80148</v>
      </c>
    </row>
    <row r="499" spans="1:37" ht="16.5" customHeight="1">
      <c r="A499" s="42">
        <v>464</v>
      </c>
      <c r="B499" s="42" t="s">
        <v>58</v>
      </c>
      <c r="C499" s="44" t="s">
        <v>1745</v>
      </c>
      <c r="D499" s="44" t="s">
        <v>191</v>
      </c>
      <c r="E499" s="68" t="s">
        <v>1931</v>
      </c>
      <c r="F499" s="57" t="s">
        <v>1932</v>
      </c>
      <c r="G499" s="44" t="s">
        <v>1933</v>
      </c>
      <c r="H499" s="44" t="s">
        <v>1934</v>
      </c>
      <c r="I499" s="69" t="s">
        <v>1211</v>
      </c>
      <c r="J499" s="31">
        <v>4427</v>
      </c>
      <c r="K499" s="31">
        <v>2946</v>
      </c>
      <c r="L499" s="31">
        <v>517</v>
      </c>
      <c r="M499" s="58">
        <v>97959</v>
      </c>
      <c r="N499" s="58">
        <v>2355</v>
      </c>
      <c r="O499" s="58">
        <v>111</v>
      </c>
      <c r="P499" s="58">
        <v>6755</v>
      </c>
      <c r="Q499" s="58">
        <v>234</v>
      </c>
      <c r="R499" s="58">
        <v>111</v>
      </c>
      <c r="S499" s="43">
        <f t="shared" si="25"/>
        <v>6</v>
      </c>
      <c r="T499" s="43">
        <f t="shared" si="25"/>
        <v>6</v>
      </c>
      <c r="U499" s="44">
        <v>1</v>
      </c>
      <c r="V499" s="31">
        <v>1</v>
      </c>
      <c r="W499" s="44">
        <v>5</v>
      </c>
      <c r="X499" s="31">
        <v>5</v>
      </c>
      <c r="Y499" s="31">
        <v>0</v>
      </c>
      <c r="Z499" s="31">
        <v>0</v>
      </c>
      <c r="AA499" s="31">
        <v>0</v>
      </c>
      <c r="AB499" s="31">
        <v>0</v>
      </c>
      <c r="AC499" s="31">
        <v>0</v>
      </c>
      <c r="AD499" s="31">
        <v>3</v>
      </c>
      <c r="AE499" s="31">
        <v>4</v>
      </c>
      <c r="AF499" s="50">
        <v>763505</v>
      </c>
      <c r="AG499" s="59">
        <v>425728</v>
      </c>
      <c r="AH499" s="59">
        <v>124200</v>
      </c>
      <c r="AI499" s="59">
        <v>213577</v>
      </c>
      <c r="AJ499" s="59">
        <v>72197</v>
      </c>
      <c r="AK499" s="59">
        <v>105977</v>
      </c>
    </row>
    <row r="500" spans="1:37" ht="16.5" customHeight="1">
      <c r="A500" s="42">
        <v>465</v>
      </c>
      <c r="B500" s="42" t="s">
        <v>58</v>
      </c>
      <c r="C500" s="44" t="s">
        <v>1935</v>
      </c>
      <c r="D500" s="44" t="s">
        <v>191</v>
      </c>
      <c r="E500" s="68" t="s">
        <v>1936</v>
      </c>
      <c r="F500" s="57" t="s">
        <v>1937</v>
      </c>
      <c r="G500" s="44" t="s">
        <v>1938</v>
      </c>
      <c r="H500" s="44" t="s">
        <v>1939</v>
      </c>
      <c r="I500" s="69" t="s">
        <v>1263</v>
      </c>
      <c r="J500" s="31">
        <v>1668</v>
      </c>
      <c r="K500" s="31">
        <v>2855</v>
      </c>
      <c r="L500" s="31">
        <v>458</v>
      </c>
      <c r="M500" s="58">
        <v>182132</v>
      </c>
      <c r="N500" s="58">
        <v>11677</v>
      </c>
      <c r="O500" s="58">
        <v>117</v>
      </c>
      <c r="P500" s="58">
        <v>6362</v>
      </c>
      <c r="Q500" s="58">
        <v>92</v>
      </c>
      <c r="R500" s="58">
        <v>3</v>
      </c>
      <c r="S500" s="43">
        <f t="shared" si="25"/>
        <v>6</v>
      </c>
      <c r="T500" s="43">
        <f t="shared" si="25"/>
        <v>6</v>
      </c>
      <c r="U500" s="44">
        <v>1</v>
      </c>
      <c r="V500" s="31">
        <v>1</v>
      </c>
      <c r="W500" s="44">
        <v>3</v>
      </c>
      <c r="X500" s="31">
        <v>3</v>
      </c>
      <c r="Y500" s="31">
        <v>1</v>
      </c>
      <c r="Z500" s="31">
        <v>0</v>
      </c>
      <c r="AA500" s="31">
        <v>1</v>
      </c>
      <c r="AB500" s="31">
        <v>2</v>
      </c>
      <c r="AC500" s="31">
        <v>0</v>
      </c>
      <c r="AD500" s="31">
        <v>2</v>
      </c>
      <c r="AE500" s="31">
        <v>3</v>
      </c>
      <c r="AF500" s="50">
        <v>1420360</v>
      </c>
      <c r="AG500" s="59">
        <v>865353</v>
      </c>
      <c r="AH500" s="59">
        <v>89512</v>
      </c>
      <c r="AI500" s="59">
        <v>465495</v>
      </c>
      <c r="AJ500" s="59">
        <v>110819</v>
      </c>
      <c r="AK500" s="59">
        <v>69746</v>
      </c>
    </row>
    <row r="501" spans="1:37" ht="16.5" customHeight="1">
      <c r="A501" s="42">
        <v>466</v>
      </c>
      <c r="B501" s="42" t="s">
        <v>58</v>
      </c>
      <c r="C501" s="44" t="s">
        <v>1935</v>
      </c>
      <c r="D501" s="44" t="s">
        <v>191</v>
      </c>
      <c r="E501" s="68" t="s">
        <v>1940</v>
      </c>
      <c r="F501" s="57" t="s">
        <v>1941</v>
      </c>
      <c r="G501" s="44" t="s">
        <v>1942</v>
      </c>
      <c r="H501" s="44" t="s">
        <v>1939</v>
      </c>
      <c r="I501" s="69" t="s">
        <v>977</v>
      </c>
      <c r="J501" s="31">
        <v>6013</v>
      </c>
      <c r="K501" s="31">
        <v>6387</v>
      </c>
      <c r="L501" s="31">
        <v>736</v>
      </c>
      <c r="M501" s="58">
        <v>181440</v>
      </c>
      <c r="N501" s="58">
        <v>6098</v>
      </c>
      <c r="O501" s="58">
        <v>139</v>
      </c>
      <c r="P501" s="58">
        <v>8434</v>
      </c>
      <c r="Q501" s="58">
        <v>92</v>
      </c>
      <c r="R501" s="58">
        <v>25</v>
      </c>
      <c r="S501" s="43">
        <f t="shared" si="25"/>
        <v>7.5</v>
      </c>
      <c r="T501" s="43">
        <f t="shared" si="25"/>
        <v>8</v>
      </c>
      <c r="U501" s="44">
        <v>0</v>
      </c>
      <c r="V501" s="31">
        <v>0</v>
      </c>
      <c r="W501" s="44">
        <v>5.5</v>
      </c>
      <c r="X501" s="31">
        <v>6</v>
      </c>
      <c r="Y501" s="31">
        <v>1</v>
      </c>
      <c r="Z501" s="31">
        <v>1</v>
      </c>
      <c r="AA501" s="31">
        <v>1</v>
      </c>
      <c r="AB501" s="31">
        <v>1</v>
      </c>
      <c r="AC501" s="31">
        <v>0</v>
      </c>
      <c r="AD501" s="31">
        <v>10</v>
      </c>
      <c r="AE501" s="31">
        <v>1</v>
      </c>
      <c r="AF501" s="50">
        <v>1672540</v>
      </c>
      <c r="AG501" s="59">
        <v>1347633</v>
      </c>
      <c r="AH501" s="59">
        <v>133214</v>
      </c>
      <c r="AI501" s="59">
        <v>191693</v>
      </c>
      <c r="AJ501" s="59">
        <v>237442</v>
      </c>
      <c r="AK501" s="59">
        <v>170497</v>
      </c>
    </row>
    <row r="502" spans="1:37" ht="16.5" customHeight="1">
      <c r="A502" s="42">
        <v>467</v>
      </c>
      <c r="B502" s="42" t="s">
        <v>58</v>
      </c>
      <c r="C502" s="44" t="s">
        <v>1935</v>
      </c>
      <c r="D502" s="44" t="s">
        <v>191</v>
      </c>
      <c r="E502" s="68" t="s">
        <v>1943</v>
      </c>
      <c r="F502" s="57" t="s">
        <v>1944</v>
      </c>
      <c r="G502" s="44" t="s">
        <v>1945</v>
      </c>
      <c r="H502" s="44" t="s">
        <v>1946</v>
      </c>
      <c r="I502" s="69" t="s">
        <v>910</v>
      </c>
      <c r="J502" s="31">
        <v>5880</v>
      </c>
      <c r="K502" s="31">
        <v>7868.58</v>
      </c>
      <c r="L502" s="31">
        <v>626</v>
      </c>
      <c r="M502" s="58">
        <v>244712</v>
      </c>
      <c r="N502" s="58">
        <v>16897</v>
      </c>
      <c r="O502" s="58">
        <v>123</v>
      </c>
      <c r="P502" s="58">
        <v>10819</v>
      </c>
      <c r="Q502" s="58">
        <v>185</v>
      </c>
      <c r="R502" s="58">
        <v>23</v>
      </c>
      <c r="S502" s="43">
        <f t="shared" si="25"/>
        <v>11.5</v>
      </c>
      <c r="T502" s="43">
        <f t="shared" si="25"/>
        <v>13</v>
      </c>
      <c r="U502" s="44">
        <v>2</v>
      </c>
      <c r="V502" s="31">
        <v>3</v>
      </c>
      <c r="W502" s="44">
        <v>5.5</v>
      </c>
      <c r="X502" s="31">
        <v>6</v>
      </c>
      <c r="Y502" s="31">
        <v>1</v>
      </c>
      <c r="Z502" s="31">
        <v>1</v>
      </c>
      <c r="AA502" s="31">
        <v>3</v>
      </c>
      <c r="AB502" s="31">
        <v>3</v>
      </c>
      <c r="AC502" s="31">
        <v>0</v>
      </c>
      <c r="AD502" s="31">
        <v>11</v>
      </c>
      <c r="AE502" s="31">
        <v>2</v>
      </c>
      <c r="AF502" s="50">
        <v>2563552</v>
      </c>
      <c r="AG502" s="59">
        <v>1542269</v>
      </c>
      <c r="AH502" s="59">
        <v>144882</v>
      </c>
      <c r="AI502" s="59">
        <v>876401</v>
      </c>
      <c r="AJ502" s="59">
        <v>184813</v>
      </c>
      <c r="AK502" s="59">
        <v>158378</v>
      </c>
    </row>
    <row r="503" spans="1:37" ht="16.5" customHeight="1">
      <c r="A503" s="42">
        <v>468</v>
      </c>
      <c r="B503" s="42" t="s">
        <v>58</v>
      </c>
      <c r="C503" s="44" t="s">
        <v>1947</v>
      </c>
      <c r="D503" s="44" t="s">
        <v>191</v>
      </c>
      <c r="E503" s="68" t="s">
        <v>1948</v>
      </c>
      <c r="F503" s="57" t="s">
        <v>1949</v>
      </c>
      <c r="G503" s="44" t="s">
        <v>1950</v>
      </c>
      <c r="H503" s="44" t="s">
        <v>1951</v>
      </c>
      <c r="I503" s="69" t="s">
        <v>1211</v>
      </c>
      <c r="J503" s="31">
        <v>2360</v>
      </c>
      <c r="K503" s="31">
        <v>2010.21</v>
      </c>
      <c r="L503" s="31">
        <v>350</v>
      </c>
      <c r="M503" s="58">
        <v>93329</v>
      </c>
      <c r="N503" s="58">
        <v>2521</v>
      </c>
      <c r="O503" s="58">
        <v>104</v>
      </c>
      <c r="P503" s="58">
        <v>9798</v>
      </c>
      <c r="Q503" s="58">
        <v>162</v>
      </c>
      <c r="R503" s="58">
        <v>24</v>
      </c>
      <c r="S503" s="43">
        <f t="shared" si="25"/>
        <v>6</v>
      </c>
      <c r="T503" s="43">
        <f t="shared" si="25"/>
        <v>6</v>
      </c>
      <c r="U503" s="44">
        <v>2</v>
      </c>
      <c r="V503" s="31">
        <v>2</v>
      </c>
      <c r="W503" s="44">
        <v>3</v>
      </c>
      <c r="X503" s="31">
        <v>3</v>
      </c>
      <c r="Y503" s="31">
        <v>0</v>
      </c>
      <c r="Z503" s="31">
        <v>0</v>
      </c>
      <c r="AA503" s="31">
        <v>1</v>
      </c>
      <c r="AB503" s="31">
        <v>1</v>
      </c>
      <c r="AC503" s="31">
        <v>0</v>
      </c>
      <c r="AD503" s="31">
        <v>4</v>
      </c>
      <c r="AE503" s="31">
        <v>1</v>
      </c>
      <c r="AF503" s="50">
        <v>903981</v>
      </c>
      <c r="AG503" s="59">
        <v>785979</v>
      </c>
      <c r="AH503" s="59">
        <v>32186</v>
      </c>
      <c r="AI503" s="59">
        <v>85816</v>
      </c>
      <c r="AJ503" s="59">
        <v>82837</v>
      </c>
      <c r="AK503" s="59">
        <v>91469</v>
      </c>
    </row>
    <row r="504" spans="1:37" ht="16.5" customHeight="1">
      <c r="A504" s="42">
        <v>469</v>
      </c>
      <c r="B504" s="42" t="s">
        <v>58</v>
      </c>
      <c r="C504" s="44" t="s">
        <v>1947</v>
      </c>
      <c r="D504" s="44" t="s">
        <v>191</v>
      </c>
      <c r="E504" s="68" t="s">
        <v>1952</v>
      </c>
      <c r="F504" s="57" t="s">
        <v>1953</v>
      </c>
      <c r="G504" s="44" t="s">
        <v>1954</v>
      </c>
      <c r="H504" s="44" t="s">
        <v>1951</v>
      </c>
      <c r="I504" s="69" t="s">
        <v>1917</v>
      </c>
      <c r="J504" s="31">
        <v>1037</v>
      </c>
      <c r="K504" s="31">
        <v>1751</v>
      </c>
      <c r="L504" s="31">
        <v>336</v>
      </c>
      <c r="M504" s="58">
        <v>122229</v>
      </c>
      <c r="N504" s="58">
        <v>5135</v>
      </c>
      <c r="O504" s="58">
        <v>94</v>
      </c>
      <c r="P504" s="58">
        <v>5788</v>
      </c>
      <c r="Q504" s="58">
        <v>168</v>
      </c>
      <c r="R504" s="58">
        <v>5</v>
      </c>
      <c r="S504" s="43">
        <f t="shared" si="25"/>
        <v>4.5</v>
      </c>
      <c r="T504" s="43">
        <f t="shared" si="25"/>
        <v>4.5</v>
      </c>
      <c r="U504" s="44">
        <v>1</v>
      </c>
      <c r="V504" s="31">
        <v>1</v>
      </c>
      <c r="W504" s="44">
        <v>2.5</v>
      </c>
      <c r="X504" s="31">
        <v>2.5</v>
      </c>
      <c r="Y504" s="31">
        <v>0</v>
      </c>
      <c r="Z504" s="31">
        <v>0</v>
      </c>
      <c r="AA504" s="31">
        <v>1</v>
      </c>
      <c r="AB504" s="31">
        <v>1</v>
      </c>
      <c r="AC504" s="31">
        <v>0</v>
      </c>
      <c r="AD504" s="31">
        <v>4</v>
      </c>
      <c r="AE504" s="31">
        <v>2</v>
      </c>
      <c r="AF504" s="50">
        <v>1311150</v>
      </c>
      <c r="AG504" s="59">
        <v>815470</v>
      </c>
      <c r="AH504" s="59">
        <v>93924</v>
      </c>
      <c r="AI504" s="59">
        <v>401756</v>
      </c>
      <c r="AJ504" s="59">
        <v>77569</v>
      </c>
      <c r="AK504" s="59">
        <v>44708</v>
      </c>
    </row>
    <row r="505" spans="1:37" ht="16.5" customHeight="1">
      <c r="A505" s="42">
        <v>470</v>
      </c>
      <c r="B505" s="42" t="s">
        <v>58</v>
      </c>
      <c r="C505" s="44" t="s">
        <v>1947</v>
      </c>
      <c r="D505" s="44" t="s">
        <v>191</v>
      </c>
      <c r="E505" s="68" t="s">
        <v>1955</v>
      </c>
      <c r="F505" s="57" t="s">
        <v>1956</v>
      </c>
      <c r="G505" s="44" t="s">
        <v>1957</v>
      </c>
      <c r="H505" s="44" t="s">
        <v>1951</v>
      </c>
      <c r="I505" s="69" t="s">
        <v>910</v>
      </c>
      <c r="J505" s="31">
        <v>1508.4</v>
      </c>
      <c r="K505" s="31">
        <v>4151.9799999999996</v>
      </c>
      <c r="L505" s="31">
        <v>249</v>
      </c>
      <c r="M505" s="58">
        <v>114285</v>
      </c>
      <c r="N505" s="58">
        <v>5003</v>
      </c>
      <c r="O505" s="58">
        <v>109</v>
      </c>
      <c r="P505" s="58">
        <v>5867</v>
      </c>
      <c r="Q505" s="58">
        <v>170</v>
      </c>
      <c r="R505" s="58">
        <v>23</v>
      </c>
      <c r="S505" s="43">
        <f t="shared" si="25"/>
        <v>6</v>
      </c>
      <c r="T505" s="43">
        <f t="shared" si="25"/>
        <v>6</v>
      </c>
      <c r="U505" s="44">
        <v>1</v>
      </c>
      <c r="V505" s="31">
        <v>1</v>
      </c>
      <c r="W505" s="44">
        <v>3</v>
      </c>
      <c r="X505" s="31">
        <v>3</v>
      </c>
      <c r="Y505" s="31">
        <v>0</v>
      </c>
      <c r="Z505" s="31">
        <v>0</v>
      </c>
      <c r="AA505" s="31">
        <v>2</v>
      </c>
      <c r="AB505" s="31">
        <v>2</v>
      </c>
      <c r="AC505" s="31">
        <v>0</v>
      </c>
      <c r="AD505" s="31">
        <v>3</v>
      </c>
      <c r="AE505" s="31">
        <v>2</v>
      </c>
      <c r="AF505" s="50">
        <v>1429449</v>
      </c>
      <c r="AG505" s="59">
        <v>978896</v>
      </c>
      <c r="AH505" s="59">
        <v>88486</v>
      </c>
      <c r="AI505" s="59">
        <v>362067</v>
      </c>
      <c r="AJ505" s="59">
        <v>94604</v>
      </c>
      <c r="AK505" s="59">
        <v>55828</v>
      </c>
    </row>
    <row r="506" spans="1:37" ht="16.5" customHeight="1">
      <c r="A506" s="42">
        <v>471</v>
      </c>
      <c r="B506" s="42" t="s">
        <v>58</v>
      </c>
      <c r="C506" s="44" t="s">
        <v>1947</v>
      </c>
      <c r="D506" s="44" t="s">
        <v>191</v>
      </c>
      <c r="E506" s="68" t="s">
        <v>1958</v>
      </c>
      <c r="F506" s="57" t="s">
        <v>1959</v>
      </c>
      <c r="G506" s="44" t="s">
        <v>1960</v>
      </c>
      <c r="H506" s="44" t="s">
        <v>1951</v>
      </c>
      <c r="I506" s="69" t="s">
        <v>1263</v>
      </c>
      <c r="J506" s="31">
        <v>6200</v>
      </c>
      <c r="K506" s="31">
        <v>3586.71</v>
      </c>
      <c r="L506" s="31">
        <v>578</v>
      </c>
      <c r="M506" s="58">
        <v>230161</v>
      </c>
      <c r="N506" s="58">
        <v>16748</v>
      </c>
      <c r="O506" s="58">
        <v>120</v>
      </c>
      <c r="P506" s="58">
        <v>12906</v>
      </c>
      <c r="Q506" s="58">
        <v>527</v>
      </c>
      <c r="R506" s="58">
        <v>17</v>
      </c>
      <c r="S506" s="43">
        <f t="shared" si="25"/>
        <v>14.5</v>
      </c>
      <c r="T506" s="43">
        <f t="shared" si="25"/>
        <v>92</v>
      </c>
      <c r="U506" s="44">
        <v>5</v>
      </c>
      <c r="V506" s="31">
        <v>23</v>
      </c>
      <c r="W506" s="44">
        <v>6.5</v>
      </c>
      <c r="X506" s="31">
        <v>23</v>
      </c>
      <c r="Y506" s="31">
        <v>0</v>
      </c>
      <c r="Z506" s="31">
        <v>23</v>
      </c>
      <c r="AA506" s="31">
        <v>3</v>
      </c>
      <c r="AB506" s="31">
        <v>23</v>
      </c>
      <c r="AC506" s="31">
        <v>0</v>
      </c>
      <c r="AD506" s="31">
        <v>6</v>
      </c>
      <c r="AE506" s="31">
        <v>4</v>
      </c>
      <c r="AF506" s="50">
        <v>5602154</v>
      </c>
      <c r="AG506" s="59">
        <v>887942</v>
      </c>
      <c r="AH506" s="59">
        <v>104710</v>
      </c>
      <c r="AI506" s="59">
        <v>4609502</v>
      </c>
      <c r="AJ506" s="59">
        <v>297212</v>
      </c>
      <c r="AK506" s="59">
        <v>255792</v>
      </c>
    </row>
    <row r="507" spans="1:37" ht="16.5" customHeight="1">
      <c r="A507" s="42">
        <v>472</v>
      </c>
      <c r="B507" s="42" t="s">
        <v>58</v>
      </c>
      <c r="C507" s="44" t="s">
        <v>1947</v>
      </c>
      <c r="D507" s="44" t="s">
        <v>191</v>
      </c>
      <c r="E507" s="68" t="s">
        <v>1961</v>
      </c>
      <c r="F507" s="57" t="s">
        <v>1962</v>
      </c>
      <c r="G507" s="44" t="s">
        <v>1963</v>
      </c>
      <c r="H507" s="44" t="s">
        <v>1964</v>
      </c>
      <c r="I507" s="69" t="s">
        <v>910</v>
      </c>
      <c r="J507" s="31">
        <v>1028</v>
      </c>
      <c r="K507" s="31">
        <v>2686.98</v>
      </c>
      <c r="L507" s="31">
        <v>211</v>
      </c>
      <c r="M507" s="58">
        <v>123611</v>
      </c>
      <c r="N507" s="58">
        <v>4877</v>
      </c>
      <c r="O507" s="58">
        <v>39</v>
      </c>
      <c r="P507" s="58">
        <v>8553</v>
      </c>
      <c r="Q507" s="58">
        <v>221</v>
      </c>
      <c r="R507" s="58">
        <v>4</v>
      </c>
      <c r="S507" s="43">
        <f t="shared" si="25"/>
        <v>5</v>
      </c>
      <c r="T507" s="43">
        <f t="shared" si="25"/>
        <v>5</v>
      </c>
      <c r="U507" s="44">
        <v>1.5</v>
      </c>
      <c r="V507" s="31">
        <v>1</v>
      </c>
      <c r="W507" s="44">
        <v>2.5</v>
      </c>
      <c r="X507" s="31">
        <v>3</v>
      </c>
      <c r="Y507" s="31">
        <v>0</v>
      </c>
      <c r="Z507" s="31">
        <v>0</v>
      </c>
      <c r="AA507" s="31">
        <v>1</v>
      </c>
      <c r="AB507" s="31">
        <v>1</v>
      </c>
      <c r="AC507" s="31">
        <v>0</v>
      </c>
      <c r="AD507" s="31">
        <v>2</v>
      </c>
      <c r="AE507" s="31">
        <v>3</v>
      </c>
      <c r="AF507" s="50">
        <v>867917</v>
      </c>
      <c r="AG507" s="59">
        <v>496822</v>
      </c>
      <c r="AH507" s="59">
        <v>64300</v>
      </c>
      <c r="AI507" s="59">
        <v>306795</v>
      </c>
      <c r="AJ507" s="59">
        <v>83083</v>
      </c>
      <c r="AK507" s="59">
        <v>185422</v>
      </c>
    </row>
    <row r="508" spans="1:37" ht="16.5" customHeight="1">
      <c r="A508" s="42">
        <v>473</v>
      </c>
      <c r="B508" s="42" t="s">
        <v>58</v>
      </c>
      <c r="C508" s="44" t="s">
        <v>1947</v>
      </c>
      <c r="D508" s="44" t="s">
        <v>191</v>
      </c>
      <c r="E508" s="68" t="s">
        <v>1965</v>
      </c>
      <c r="F508" s="57" t="s">
        <v>1966</v>
      </c>
      <c r="G508" s="44" t="s">
        <v>1967</v>
      </c>
      <c r="H508" s="44" t="s">
        <v>1968</v>
      </c>
      <c r="I508" s="69" t="s">
        <v>1106</v>
      </c>
      <c r="J508" s="31">
        <v>10730</v>
      </c>
      <c r="K508" s="31">
        <v>12509</v>
      </c>
      <c r="L508" s="31">
        <v>909</v>
      </c>
      <c r="M508" s="58">
        <v>398039</v>
      </c>
      <c r="N508" s="58">
        <v>6544</v>
      </c>
      <c r="O508" s="58">
        <v>276</v>
      </c>
      <c r="P508" s="58">
        <v>31369</v>
      </c>
      <c r="Q508" s="58">
        <v>641</v>
      </c>
      <c r="R508" s="58">
        <v>5</v>
      </c>
      <c r="S508" s="43">
        <f t="shared" si="25"/>
        <v>23</v>
      </c>
      <c r="T508" s="43">
        <f t="shared" si="25"/>
        <v>28</v>
      </c>
      <c r="U508" s="44">
        <v>8</v>
      </c>
      <c r="V508" s="31">
        <v>6</v>
      </c>
      <c r="W508" s="44">
        <v>10.5</v>
      </c>
      <c r="X508" s="31">
        <v>15</v>
      </c>
      <c r="Y508" s="31">
        <v>2</v>
      </c>
      <c r="Z508" s="31">
        <v>2</v>
      </c>
      <c r="AA508" s="31">
        <v>2.5</v>
      </c>
      <c r="AB508" s="31">
        <v>5</v>
      </c>
      <c r="AC508" s="31">
        <v>1</v>
      </c>
      <c r="AD508" s="31">
        <v>14</v>
      </c>
      <c r="AE508" s="31">
        <v>4</v>
      </c>
      <c r="AF508" s="50">
        <v>5462474</v>
      </c>
      <c r="AG508" s="59">
        <v>2898946</v>
      </c>
      <c r="AH508" s="59">
        <v>497749</v>
      </c>
      <c r="AI508" s="59">
        <v>2065779</v>
      </c>
      <c r="AJ508" s="59">
        <v>415029</v>
      </c>
      <c r="AK508" s="59">
        <v>282831</v>
      </c>
    </row>
    <row r="509" spans="1:37" ht="16.5" customHeight="1">
      <c r="A509" s="42">
        <v>474</v>
      </c>
      <c r="B509" s="42" t="s">
        <v>58</v>
      </c>
      <c r="C509" s="44" t="s">
        <v>1750</v>
      </c>
      <c r="D509" s="44" t="s">
        <v>191</v>
      </c>
      <c r="E509" s="68" t="s">
        <v>1969</v>
      </c>
      <c r="F509" s="57" t="s">
        <v>1970</v>
      </c>
      <c r="G509" s="44" t="s">
        <v>1971</v>
      </c>
      <c r="H509" s="44" t="s">
        <v>1972</v>
      </c>
      <c r="I509" s="69" t="s">
        <v>889</v>
      </c>
      <c r="J509" s="31">
        <v>2850</v>
      </c>
      <c r="K509" s="31">
        <v>3079</v>
      </c>
      <c r="L509" s="31">
        <v>162</v>
      </c>
      <c r="M509" s="58">
        <v>75980</v>
      </c>
      <c r="N509" s="58">
        <v>448</v>
      </c>
      <c r="O509" s="58">
        <v>97</v>
      </c>
      <c r="P509" s="58">
        <v>18816</v>
      </c>
      <c r="Q509" s="58">
        <v>0</v>
      </c>
      <c r="R509" s="58">
        <v>0</v>
      </c>
      <c r="S509" s="43">
        <f t="shared" si="25"/>
        <v>4</v>
      </c>
      <c r="T509" s="43">
        <f t="shared" si="25"/>
        <v>4</v>
      </c>
      <c r="U509" s="44">
        <v>1</v>
      </c>
      <c r="V509" s="31">
        <v>1</v>
      </c>
      <c r="W509" s="44">
        <v>3</v>
      </c>
      <c r="X509" s="31">
        <v>3</v>
      </c>
      <c r="Y509" s="31">
        <v>0</v>
      </c>
      <c r="Z509" s="31">
        <v>0</v>
      </c>
      <c r="AA509" s="31">
        <v>0</v>
      </c>
      <c r="AB509" s="31">
        <v>0</v>
      </c>
      <c r="AC509" s="31">
        <v>0</v>
      </c>
      <c r="AD509" s="31">
        <v>6</v>
      </c>
      <c r="AE509" s="31">
        <v>0</v>
      </c>
      <c r="AF509" s="50">
        <v>841552</v>
      </c>
      <c r="AG509" s="59">
        <v>467235</v>
      </c>
      <c r="AH509" s="59">
        <v>186960</v>
      </c>
      <c r="AI509" s="59">
        <v>187357</v>
      </c>
      <c r="AJ509" s="59">
        <v>130760</v>
      </c>
      <c r="AK509" s="59">
        <v>103577</v>
      </c>
    </row>
    <row r="510" spans="1:37" ht="16.5" customHeight="1">
      <c r="A510" s="42">
        <v>475</v>
      </c>
      <c r="B510" s="42" t="s">
        <v>58</v>
      </c>
      <c r="C510" s="44" t="s">
        <v>1750</v>
      </c>
      <c r="D510" s="44" t="s">
        <v>191</v>
      </c>
      <c r="E510" s="68" t="s">
        <v>1973</v>
      </c>
      <c r="F510" s="57" t="s">
        <v>1974</v>
      </c>
      <c r="G510" s="44" t="s">
        <v>1975</v>
      </c>
      <c r="H510" s="44" t="s">
        <v>1972</v>
      </c>
      <c r="I510" s="69" t="s">
        <v>1152</v>
      </c>
      <c r="J510" s="31">
        <v>2095</v>
      </c>
      <c r="K510" s="31">
        <v>1702.25</v>
      </c>
      <c r="L510" s="31">
        <v>156</v>
      </c>
      <c r="M510" s="58">
        <v>97969</v>
      </c>
      <c r="N510" s="58">
        <v>2077</v>
      </c>
      <c r="O510" s="58">
        <v>142</v>
      </c>
      <c r="P510" s="58">
        <v>11078</v>
      </c>
      <c r="Q510" s="58">
        <v>86</v>
      </c>
      <c r="R510" s="58">
        <v>23</v>
      </c>
      <c r="S510" s="43">
        <f t="shared" si="25"/>
        <v>4</v>
      </c>
      <c r="T510" s="43">
        <f t="shared" si="25"/>
        <v>4</v>
      </c>
      <c r="U510" s="44">
        <v>1</v>
      </c>
      <c r="V510" s="31">
        <v>1</v>
      </c>
      <c r="W510" s="44">
        <v>2</v>
      </c>
      <c r="X510" s="31">
        <v>2</v>
      </c>
      <c r="Y510" s="31">
        <v>0</v>
      </c>
      <c r="Z510" s="31">
        <v>0</v>
      </c>
      <c r="AA510" s="31">
        <v>1</v>
      </c>
      <c r="AB510" s="31">
        <v>1</v>
      </c>
      <c r="AC510" s="31">
        <v>0</v>
      </c>
      <c r="AD510" s="31">
        <v>7</v>
      </c>
      <c r="AE510" s="31">
        <v>1</v>
      </c>
      <c r="AF510" s="50">
        <v>1034818</v>
      </c>
      <c r="AG510" s="59">
        <v>638383</v>
      </c>
      <c r="AH510" s="59">
        <v>132148</v>
      </c>
      <c r="AI510" s="59">
        <v>264287</v>
      </c>
      <c r="AJ510" s="59">
        <v>109994</v>
      </c>
      <c r="AK510" s="59">
        <v>86613</v>
      </c>
    </row>
    <row r="511" spans="1:37" ht="16.5" customHeight="1">
      <c r="A511" s="42">
        <v>476</v>
      </c>
      <c r="B511" s="42" t="s">
        <v>58</v>
      </c>
      <c r="C511" s="44" t="s">
        <v>1750</v>
      </c>
      <c r="D511" s="44" t="s">
        <v>191</v>
      </c>
      <c r="E511" s="68" t="s">
        <v>1976</v>
      </c>
      <c r="F511" s="57" t="s">
        <v>1977</v>
      </c>
      <c r="G511" s="44" t="s">
        <v>1978</v>
      </c>
      <c r="H511" s="44" t="s">
        <v>1979</v>
      </c>
      <c r="I511" s="69" t="s">
        <v>951</v>
      </c>
      <c r="J511" s="31">
        <v>2993</v>
      </c>
      <c r="K511" s="31">
        <v>5865</v>
      </c>
      <c r="L511" s="31">
        <v>465</v>
      </c>
      <c r="M511" s="58">
        <v>105424</v>
      </c>
      <c r="N511" s="58">
        <v>13</v>
      </c>
      <c r="O511" s="58">
        <v>174</v>
      </c>
      <c r="P511" s="58">
        <v>23111</v>
      </c>
      <c r="Q511" s="58">
        <v>0</v>
      </c>
      <c r="R511" s="58">
        <v>34</v>
      </c>
      <c r="S511" s="43">
        <f t="shared" si="25"/>
        <v>14</v>
      </c>
      <c r="T511" s="43">
        <f t="shared" si="25"/>
        <v>15</v>
      </c>
      <c r="U511" s="44">
        <v>2</v>
      </c>
      <c r="V511" s="31">
        <v>2</v>
      </c>
      <c r="W511" s="44">
        <v>11</v>
      </c>
      <c r="X511" s="31">
        <v>12</v>
      </c>
      <c r="Y511" s="31">
        <v>0</v>
      </c>
      <c r="Z511" s="31">
        <v>0</v>
      </c>
      <c r="AA511" s="31">
        <v>1</v>
      </c>
      <c r="AB511" s="31">
        <v>1</v>
      </c>
      <c r="AC511" s="31">
        <v>0</v>
      </c>
      <c r="AD511" s="31">
        <v>14</v>
      </c>
      <c r="AE511" s="31">
        <v>3</v>
      </c>
      <c r="AF511" s="50">
        <v>2272099</v>
      </c>
      <c r="AG511" s="59">
        <v>1220850</v>
      </c>
      <c r="AH511" s="59">
        <v>296540</v>
      </c>
      <c r="AI511" s="59">
        <v>754709</v>
      </c>
      <c r="AJ511" s="59">
        <v>187291</v>
      </c>
      <c r="AK511" s="59">
        <v>250130</v>
      </c>
    </row>
    <row r="512" spans="1:37" ht="16.5" customHeight="1">
      <c r="A512" s="42">
        <v>477</v>
      </c>
      <c r="B512" s="42" t="s">
        <v>58</v>
      </c>
      <c r="C512" s="44" t="s">
        <v>1750</v>
      </c>
      <c r="D512" s="44" t="s">
        <v>191</v>
      </c>
      <c r="E512" s="68" t="s">
        <v>1980</v>
      </c>
      <c r="F512" s="57" t="s">
        <v>1981</v>
      </c>
      <c r="G512" s="44" t="s">
        <v>1982</v>
      </c>
      <c r="H512" s="44" t="s">
        <v>1972</v>
      </c>
      <c r="I512" s="69" t="s">
        <v>894</v>
      </c>
      <c r="J512" s="31">
        <v>3816</v>
      </c>
      <c r="K512" s="31">
        <v>4932</v>
      </c>
      <c r="L512" s="31">
        <v>580</v>
      </c>
      <c r="M512" s="58">
        <v>387635</v>
      </c>
      <c r="N512" s="58">
        <v>8449</v>
      </c>
      <c r="O512" s="58">
        <v>255</v>
      </c>
      <c r="P512" s="58">
        <v>13781</v>
      </c>
      <c r="Q512" s="58">
        <v>150</v>
      </c>
      <c r="R512" s="58">
        <v>124</v>
      </c>
      <c r="S512" s="43">
        <f t="shared" si="25"/>
        <v>6</v>
      </c>
      <c r="T512" s="43">
        <f t="shared" si="25"/>
        <v>9</v>
      </c>
      <c r="U512" s="44">
        <v>1</v>
      </c>
      <c r="V512" s="31">
        <v>3</v>
      </c>
      <c r="W512" s="44">
        <v>4</v>
      </c>
      <c r="X512" s="31">
        <v>6</v>
      </c>
      <c r="Y512" s="31">
        <v>0</v>
      </c>
      <c r="Z512" s="31">
        <v>0</v>
      </c>
      <c r="AA512" s="31">
        <v>1</v>
      </c>
      <c r="AB512" s="31">
        <v>0</v>
      </c>
      <c r="AC512" s="31">
        <v>0</v>
      </c>
      <c r="AD512" s="31">
        <v>8</v>
      </c>
      <c r="AE512" s="31">
        <v>3</v>
      </c>
      <c r="AF512" s="50">
        <v>1497046</v>
      </c>
      <c r="AG512" s="59">
        <v>776879</v>
      </c>
      <c r="AH512" s="59">
        <v>219540</v>
      </c>
      <c r="AI512" s="59">
        <v>500627</v>
      </c>
      <c r="AJ512" s="59">
        <v>132985</v>
      </c>
      <c r="AK512" s="59">
        <v>105229</v>
      </c>
    </row>
    <row r="513" spans="1:37" ht="16.5" customHeight="1">
      <c r="A513" s="42">
        <v>478</v>
      </c>
      <c r="B513" s="42" t="s">
        <v>58</v>
      </c>
      <c r="C513" s="44" t="s">
        <v>1750</v>
      </c>
      <c r="D513" s="44" t="s">
        <v>191</v>
      </c>
      <c r="E513" s="68" t="s">
        <v>1983</v>
      </c>
      <c r="F513" s="57" t="s">
        <v>1984</v>
      </c>
      <c r="G513" s="44" t="s">
        <v>1985</v>
      </c>
      <c r="H513" s="44" t="s">
        <v>1972</v>
      </c>
      <c r="I513" s="69" t="s">
        <v>996</v>
      </c>
      <c r="J513" s="31">
        <v>6313</v>
      </c>
      <c r="K513" s="31">
        <v>4080</v>
      </c>
      <c r="L513" s="31">
        <v>406</v>
      </c>
      <c r="M513" s="58">
        <v>155006</v>
      </c>
      <c r="N513" s="58">
        <v>4834</v>
      </c>
      <c r="O513" s="58">
        <v>129</v>
      </c>
      <c r="P513" s="58">
        <v>16332</v>
      </c>
      <c r="Q513" s="58">
        <v>96</v>
      </c>
      <c r="R513" s="58">
        <v>18</v>
      </c>
      <c r="S513" s="43">
        <f t="shared" si="25"/>
        <v>19</v>
      </c>
      <c r="T513" s="43">
        <f t="shared" si="25"/>
        <v>18</v>
      </c>
      <c r="U513" s="44">
        <v>2</v>
      </c>
      <c r="V513" s="31">
        <v>1</v>
      </c>
      <c r="W513" s="44">
        <v>9</v>
      </c>
      <c r="X513" s="31">
        <v>9</v>
      </c>
      <c r="Y513" s="31">
        <v>1</v>
      </c>
      <c r="Z513" s="31">
        <v>1</v>
      </c>
      <c r="AA513" s="31">
        <v>7</v>
      </c>
      <c r="AB513" s="31">
        <v>7</v>
      </c>
      <c r="AC513" s="31">
        <v>1</v>
      </c>
      <c r="AD513" s="31">
        <v>9</v>
      </c>
      <c r="AE513" s="31">
        <v>1</v>
      </c>
      <c r="AF513" s="50">
        <v>1849256</v>
      </c>
      <c r="AG513" s="59">
        <v>1211596</v>
      </c>
      <c r="AH513" s="59">
        <v>183314</v>
      </c>
      <c r="AI513" s="59">
        <v>454346</v>
      </c>
      <c r="AJ513" s="59">
        <v>108411</v>
      </c>
      <c r="AK513" s="59">
        <v>76148</v>
      </c>
    </row>
    <row r="514" spans="1:37" ht="16.5" customHeight="1">
      <c r="A514" s="42">
        <v>479</v>
      </c>
      <c r="B514" s="42" t="s">
        <v>58</v>
      </c>
      <c r="C514" s="44" t="s">
        <v>1750</v>
      </c>
      <c r="D514" s="44" t="s">
        <v>191</v>
      </c>
      <c r="E514" s="68" t="s">
        <v>1986</v>
      </c>
      <c r="F514" s="57" t="s">
        <v>1987</v>
      </c>
      <c r="G514" s="44" t="s">
        <v>1988</v>
      </c>
      <c r="H514" s="44"/>
      <c r="I514" s="69" t="s">
        <v>951</v>
      </c>
      <c r="J514" s="31">
        <v>1530</v>
      </c>
      <c r="K514" s="31">
        <v>3982</v>
      </c>
      <c r="L514" s="31">
        <v>313</v>
      </c>
      <c r="M514" s="58">
        <v>87499</v>
      </c>
      <c r="N514" s="58">
        <v>0</v>
      </c>
      <c r="O514" s="58">
        <v>148</v>
      </c>
      <c r="P514" s="58">
        <v>18717</v>
      </c>
      <c r="Q514" s="58">
        <v>0</v>
      </c>
      <c r="R514" s="58">
        <v>55</v>
      </c>
      <c r="S514" s="43">
        <f t="shared" si="25"/>
        <v>5</v>
      </c>
      <c r="T514" s="43">
        <f t="shared" si="25"/>
        <v>4</v>
      </c>
      <c r="U514" s="44">
        <v>0</v>
      </c>
      <c r="V514" s="31">
        <v>0</v>
      </c>
      <c r="W514" s="44">
        <v>4</v>
      </c>
      <c r="X514" s="31">
        <v>4</v>
      </c>
      <c r="Y514" s="31">
        <v>0</v>
      </c>
      <c r="Z514" s="31">
        <v>0</v>
      </c>
      <c r="AA514" s="31">
        <v>1</v>
      </c>
      <c r="AB514" s="31">
        <v>0</v>
      </c>
      <c r="AC514" s="31">
        <v>1</v>
      </c>
      <c r="AD514" s="31">
        <v>7</v>
      </c>
      <c r="AE514" s="31">
        <v>1</v>
      </c>
      <c r="AF514" s="50">
        <v>831594</v>
      </c>
      <c r="AG514" s="59">
        <v>0</v>
      </c>
      <c r="AH514" s="59">
        <v>221092</v>
      </c>
      <c r="AI514" s="59">
        <v>610502</v>
      </c>
      <c r="AJ514" s="59">
        <v>143417</v>
      </c>
      <c r="AK514" s="59">
        <v>176359</v>
      </c>
    </row>
    <row r="515" spans="1:37" ht="16.5" customHeight="1">
      <c r="A515" s="42">
        <v>480</v>
      </c>
      <c r="B515" s="42" t="s">
        <v>58</v>
      </c>
      <c r="C515" s="44" t="s">
        <v>1989</v>
      </c>
      <c r="D515" s="44" t="s">
        <v>191</v>
      </c>
      <c r="E515" s="68" t="s">
        <v>1990</v>
      </c>
      <c r="F515" s="57" t="s">
        <v>1991</v>
      </c>
      <c r="G515" s="44" t="s">
        <v>1992</v>
      </c>
      <c r="H515" s="44" t="s">
        <v>1993</v>
      </c>
      <c r="I515" s="69" t="s">
        <v>905</v>
      </c>
      <c r="J515" s="31">
        <v>2186</v>
      </c>
      <c r="K515" s="31">
        <v>2374</v>
      </c>
      <c r="L515" s="31">
        <v>560</v>
      </c>
      <c r="M515" s="58">
        <v>211325</v>
      </c>
      <c r="N515" s="58">
        <v>5782</v>
      </c>
      <c r="O515" s="58">
        <v>164</v>
      </c>
      <c r="P515" s="58">
        <v>14529</v>
      </c>
      <c r="Q515" s="58">
        <v>84</v>
      </c>
      <c r="R515" s="58">
        <v>164</v>
      </c>
      <c r="S515" s="43">
        <f t="shared" si="25"/>
        <v>15</v>
      </c>
      <c r="T515" s="43">
        <f t="shared" si="25"/>
        <v>15</v>
      </c>
      <c r="U515" s="44">
        <v>4</v>
      </c>
      <c r="V515" s="31">
        <v>4</v>
      </c>
      <c r="W515" s="44">
        <v>7</v>
      </c>
      <c r="X515" s="31">
        <v>7</v>
      </c>
      <c r="Y515" s="31">
        <v>1</v>
      </c>
      <c r="Z515" s="31">
        <v>1</v>
      </c>
      <c r="AA515" s="31">
        <v>3</v>
      </c>
      <c r="AB515" s="31">
        <v>3</v>
      </c>
      <c r="AC515" s="31">
        <v>0</v>
      </c>
      <c r="AD515" s="31">
        <v>7</v>
      </c>
      <c r="AE515" s="31">
        <v>2</v>
      </c>
      <c r="AF515" s="50">
        <v>2286980</v>
      </c>
      <c r="AG515" s="59">
        <v>1551498</v>
      </c>
      <c r="AH515" s="59">
        <v>114533</v>
      </c>
      <c r="AI515" s="59">
        <v>620949</v>
      </c>
      <c r="AJ515" s="59">
        <v>197861</v>
      </c>
      <c r="AK515" s="59">
        <v>182125</v>
      </c>
    </row>
    <row r="516" spans="1:37" ht="16.5" customHeight="1">
      <c r="A516" s="42">
        <v>481</v>
      </c>
      <c r="B516" s="42" t="s">
        <v>58</v>
      </c>
      <c r="C516" s="44" t="s">
        <v>1989</v>
      </c>
      <c r="D516" s="44" t="s">
        <v>191</v>
      </c>
      <c r="E516" s="68" t="s">
        <v>1994</v>
      </c>
      <c r="F516" s="57" t="s">
        <v>1995</v>
      </c>
      <c r="G516" s="44" t="s">
        <v>1996</v>
      </c>
      <c r="H516" s="44" t="s">
        <v>1997</v>
      </c>
      <c r="I516" s="69" t="s">
        <v>1165</v>
      </c>
      <c r="J516" s="31">
        <v>788</v>
      </c>
      <c r="K516" s="31">
        <v>1956</v>
      </c>
      <c r="L516" s="31">
        <v>320</v>
      </c>
      <c r="M516" s="58">
        <v>55968</v>
      </c>
      <c r="N516" s="58">
        <v>753</v>
      </c>
      <c r="O516" s="58">
        <v>111</v>
      </c>
      <c r="P516" s="58">
        <v>5080</v>
      </c>
      <c r="Q516" s="58">
        <v>178</v>
      </c>
      <c r="R516" s="58">
        <v>23</v>
      </c>
      <c r="S516" s="43">
        <f t="shared" si="25"/>
        <v>5</v>
      </c>
      <c r="T516" s="43">
        <f t="shared" si="25"/>
        <v>5</v>
      </c>
      <c r="U516" s="44">
        <v>1</v>
      </c>
      <c r="V516" s="31">
        <v>1</v>
      </c>
      <c r="W516" s="44">
        <v>3</v>
      </c>
      <c r="X516" s="31">
        <v>3</v>
      </c>
      <c r="Y516" s="31">
        <v>0</v>
      </c>
      <c r="Z516" s="31">
        <v>0</v>
      </c>
      <c r="AA516" s="31">
        <v>1</v>
      </c>
      <c r="AB516" s="31">
        <v>1</v>
      </c>
      <c r="AC516" s="31">
        <v>0</v>
      </c>
      <c r="AD516" s="31">
        <v>5</v>
      </c>
      <c r="AE516" s="31">
        <v>0</v>
      </c>
      <c r="AF516" s="50">
        <v>793710</v>
      </c>
      <c r="AG516" s="59">
        <v>557798</v>
      </c>
      <c r="AH516" s="59">
        <v>79200</v>
      </c>
      <c r="AI516" s="59">
        <v>156712</v>
      </c>
      <c r="AJ516" s="59">
        <v>167913</v>
      </c>
      <c r="AK516" s="59">
        <v>99502</v>
      </c>
    </row>
    <row r="517" spans="1:37" ht="16.5" customHeight="1">
      <c r="A517" s="42">
        <v>482</v>
      </c>
      <c r="B517" s="42" t="s">
        <v>58</v>
      </c>
      <c r="C517" s="44" t="s">
        <v>1989</v>
      </c>
      <c r="D517" s="44" t="s">
        <v>191</v>
      </c>
      <c r="E517" s="68" t="s">
        <v>1998</v>
      </c>
      <c r="F517" s="57" t="s">
        <v>1999</v>
      </c>
      <c r="G517" s="44" t="s">
        <v>2000</v>
      </c>
      <c r="H517" s="44" t="s">
        <v>2001</v>
      </c>
      <c r="I517" s="69" t="s">
        <v>1106</v>
      </c>
      <c r="J517" s="31">
        <v>2501.1999999999998</v>
      </c>
      <c r="K517" s="31">
        <v>3215.59</v>
      </c>
      <c r="L517" s="31">
        <v>222</v>
      </c>
      <c r="M517" s="58">
        <v>126143</v>
      </c>
      <c r="N517" s="58">
        <v>5207</v>
      </c>
      <c r="O517" s="58">
        <v>106</v>
      </c>
      <c r="P517" s="58">
        <v>4061</v>
      </c>
      <c r="Q517" s="58">
        <v>90</v>
      </c>
      <c r="R517" s="58">
        <v>0</v>
      </c>
      <c r="S517" s="43">
        <f t="shared" si="25"/>
        <v>10.5</v>
      </c>
      <c r="T517" s="43">
        <f t="shared" si="25"/>
        <v>13</v>
      </c>
      <c r="U517" s="44">
        <v>0</v>
      </c>
      <c r="V517" s="31">
        <v>0</v>
      </c>
      <c r="W517" s="44">
        <v>3.5</v>
      </c>
      <c r="X517" s="31">
        <v>5</v>
      </c>
      <c r="Y517" s="31">
        <v>0</v>
      </c>
      <c r="Z517" s="31">
        <v>0</v>
      </c>
      <c r="AA517" s="31">
        <v>7</v>
      </c>
      <c r="AB517" s="31">
        <v>8</v>
      </c>
      <c r="AC517" s="31">
        <v>0</v>
      </c>
      <c r="AD517" s="31">
        <v>5</v>
      </c>
      <c r="AE517" s="31">
        <v>0</v>
      </c>
      <c r="AF517" s="50">
        <v>1005913</v>
      </c>
      <c r="AG517" s="59">
        <v>386975</v>
      </c>
      <c r="AH517" s="59">
        <v>70450</v>
      </c>
      <c r="AI517" s="59">
        <v>548488</v>
      </c>
      <c r="AJ517" s="59">
        <v>48724</v>
      </c>
      <c r="AK517" s="59">
        <v>50209</v>
      </c>
    </row>
    <row r="518" spans="1:37" ht="16.5" customHeight="1">
      <c r="A518" s="42">
        <v>483</v>
      </c>
      <c r="B518" s="42" t="s">
        <v>58</v>
      </c>
      <c r="C518" s="44" t="s">
        <v>1989</v>
      </c>
      <c r="D518" s="44" t="s">
        <v>191</v>
      </c>
      <c r="E518" s="68" t="s">
        <v>2002</v>
      </c>
      <c r="F518" s="57" t="s">
        <v>2003</v>
      </c>
      <c r="G518" s="44" t="s">
        <v>2004</v>
      </c>
      <c r="H518" s="44" t="s">
        <v>2005</v>
      </c>
      <c r="I518" s="69" t="s">
        <v>977</v>
      </c>
      <c r="J518" s="31">
        <v>3000</v>
      </c>
      <c r="K518" s="31">
        <v>5454</v>
      </c>
      <c r="L518" s="31">
        <v>764</v>
      </c>
      <c r="M518" s="58">
        <v>118516</v>
      </c>
      <c r="N518" s="58">
        <v>3072</v>
      </c>
      <c r="O518" s="58">
        <v>104</v>
      </c>
      <c r="P518" s="58">
        <v>5082</v>
      </c>
      <c r="Q518" s="58">
        <v>159</v>
      </c>
      <c r="R518" s="58">
        <v>104</v>
      </c>
      <c r="S518" s="43">
        <f t="shared" si="25"/>
        <v>4</v>
      </c>
      <c r="T518" s="43">
        <f t="shared" si="25"/>
        <v>6</v>
      </c>
      <c r="U518" s="44">
        <v>1</v>
      </c>
      <c r="V518" s="31">
        <v>1</v>
      </c>
      <c r="W518" s="44">
        <v>3</v>
      </c>
      <c r="X518" s="31">
        <v>3</v>
      </c>
      <c r="Y518" s="31">
        <v>0</v>
      </c>
      <c r="Z518" s="31">
        <v>1</v>
      </c>
      <c r="AA518" s="31">
        <v>0</v>
      </c>
      <c r="AB518" s="31">
        <v>1</v>
      </c>
      <c r="AC518" s="31">
        <v>0</v>
      </c>
      <c r="AD518" s="31">
        <v>2</v>
      </c>
      <c r="AE518" s="31">
        <v>1</v>
      </c>
      <c r="AF518" s="50">
        <v>1438668</v>
      </c>
      <c r="AG518" s="59">
        <v>491136</v>
      </c>
      <c r="AH518" s="59">
        <v>97533</v>
      </c>
      <c r="AI518" s="59">
        <v>849999</v>
      </c>
      <c r="AJ518" s="59">
        <v>64885</v>
      </c>
      <c r="AK518" s="59">
        <v>70620</v>
      </c>
    </row>
    <row r="519" spans="1:37" ht="16.5" customHeight="1">
      <c r="A519" s="42">
        <v>484</v>
      </c>
      <c r="B519" s="42" t="s">
        <v>58</v>
      </c>
      <c r="C519" s="44" t="s">
        <v>1989</v>
      </c>
      <c r="D519" s="44" t="s">
        <v>191</v>
      </c>
      <c r="E519" s="68" t="s">
        <v>2006</v>
      </c>
      <c r="F519" s="57" t="s">
        <v>2007</v>
      </c>
      <c r="G519" s="44" t="s">
        <v>2008</v>
      </c>
      <c r="H519" s="44" t="s">
        <v>2009</v>
      </c>
      <c r="I519" s="69" t="s">
        <v>996</v>
      </c>
      <c r="J519" s="31">
        <v>3920</v>
      </c>
      <c r="K519" s="31">
        <v>4010</v>
      </c>
      <c r="L519" s="31">
        <v>674</v>
      </c>
      <c r="M519" s="58">
        <v>130566</v>
      </c>
      <c r="N519" s="58">
        <v>6021</v>
      </c>
      <c r="O519" s="58">
        <v>105</v>
      </c>
      <c r="P519" s="58">
        <v>5830</v>
      </c>
      <c r="Q519" s="58">
        <v>118</v>
      </c>
      <c r="R519" s="58">
        <v>105</v>
      </c>
      <c r="S519" s="43">
        <f t="shared" si="25"/>
        <v>6</v>
      </c>
      <c r="T519" s="43">
        <f t="shared" si="25"/>
        <v>6</v>
      </c>
      <c r="U519" s="44">
        <v>1</v>
      </c>
      <c r="V519" s="31">
        <v>1</v>
      </c>
      <c r="W519" s="44">
        <v>3</v>
      </c>
      <c r="X519" s="31">
        <v>3</v>
      </c>
      <c r="Y519" s="31">
        <v>0</v>
      </c>
      <c r="Z519" s="31">
        <v>0</v>
      </c>
      <c r="AA519" s="31">
        <v>2</v>
      </c>
      <c r="AB519" s="31">
        <v>2</v>
      </c>
      <c r="AC519" s="31">
        <v>0</v>
      </c>
      <c r="AD519" s="31">
        <v>5</v>
      </c>
      <c r="AE519" s="31">
        <v>0</v>
      </c>
      <c r="AF519" s="50">
        <v>1083939</v>
      </c>
      <c r="AG519" s="59">
        <v>680861</v>
      </c>
      <c r="AH519" s="59">
        <v>105773</v>
      </c>
      <c r="AI519" s="59">
        <v>297305</v>
      </c>
      <c r="AJ519" s="59">
        <v>126857</v>
      </c>
      <c r="AK519" s="59">
        <v>108160</v>
      </c>
    </row>
    <row r="520" spans="1:37" ht="16.5" customHeight="1">
      <c r="A520" s="42">
        <v>485</v>
      </c>
      <c r="B520" s="42" t="s">
        <v>58</v>
      </c>
      <c r="C520" s="44" t="s">
        <v>1989</v>
      </c>
      <c r="D520" s="44" t="s">
        <v>191</v>
      </c>
      <c r="E520" s="68" t="s">
        <v>2010</v>
      </c>
      <c r="F520" s="57" t="s">
        <v>2011</v>
      </c>
      <c r="G520" s="44" t="s">
        <v>2012</v>
      </c>
      <c r="H520" s="44" t="s">
        <v>2013</v>
      </c>
      <c r="I520" s="69" t="s">
        <v>1023</v>
      </c>
      <c r="J520" s="31">
        <v>1322</v>
      </c>
      <c r="K520" s="31">
        <v>2846.64</v>
      </c>
      <c r="L520" s="31">
        <v>373</v>
      </c>
      <c r="M520" s="58">
        <v>118394</v>
      </c>
      <c r="N520" s="58">
        <v>4073</v>
      </c>
      <c r="O520" s="58">
        <v>117</v>
      </c>
      <c r="P520" s="58">
        <v>5768</v>
      </c>
      <c r="Q520" s="58">
        <v>215</v>
      </c>
      <c r="R520" s="58">
        <v>3</v>
      </c>
      <c r="S520" s="43">
        <f t="shared" si="25"/>
        <v>14</v>
      </c>
      <c r="T520" s="43">
        <f t="shared" si="25"/>
        <v>6</v>
      </c>
      <c r="U520" s="44">
        <v>2</v>
      </c>
      <c r="V520" s="31">
        <v>3</v>
      </c>
      <c r="W520" s="44">
        <v>2</v>
      </c>
      <c r="X520" s="31">
        <v>3</v>
      </c>
      <c r="Y520" s="31">
        <v>0</v>
      </c>
      <c r="Z520" s="31">
        <v>0</v>
      </c>
      <c r="AA520" s="31">
        <v>10</v>
      </c>
      <c r="AB520" s="31">
        <v>0</v>
      </c>
      <c r="AC520" s="31">
        <v>0</v>
      </c>
      <c r="AD520" s="31">
        <v>3</v>
      </c>
      <c r="AE520" s="31">
        <v>0</v>
      </c>
      <c r="AF520" s="50">
        <v>402696</v>
      </c>
      <c r="AG520" s="59">
        <v>87535</v>
      </c>
      <c r="AH520" s="59">
        <v>69200</v>
      </c>
      <c r="AI520" s="59">
        <v>245961</v>
      </c>
      <c r="AJ520" s="59">
        <v>49298</v>
      </c>
      <c r="AK520" s="59">
        <v>43382</v>
      </c>
    </row>
    <row r="521" spans="1:37" ht="16.5" customHeight="1">
      <c r="A521" s="42">
        <v>486</v>
      </c>
      <c r="B521" s="42" t="s">
        <v>58</v>
      </c>
      <c r="C521" s="44" t="s">
        <v>1989</v>
      </c>
      <c r="D521" s="44" t="s">
        <v>191</v>
      </c>
      <c r="E521" s="68" t="s">
        <v>2014</v>
      </c>
      <c r="F521" s="57" t="s">
        <v>2015</v>
      </c>
      <c r="G521" s="44" t="s">
        <v>2016</v>
      </c>
      <c r="H521" s="44" t="s">
        <v>2017</v>
      </c>
      <c r="I521" s="69" t="s">
        <v>1211</v>
      </c>
      <c r="J521" s="31">
        <v>3250</v>
      </c>
      <c r="K521" s="31">
        <v>4426</v>
      </c>
      <c r="L521" s="31">
        <v>422</v>
      </c>
      <c r="M521" s="58">
        <v>93554</v>
      </c>
      <c r="N521" s="58">
        <v>1614</v>
      </c>
      <c r="O521" s="58">
        <v>119</v>
      </c>
      <c r="P521" s="58">
        <v>5452</v>
      </c>
      <c r="Q521" s="58">
        <v>61</v>
      </c>
      <c r="R521" s="58">
        <v>5</v>
      </c>
      <c r="S521" s="43">
        <f t="shared" si="25"/>
        <v>11</v>
      </c>
      <c r="T521" s="43">
        <f t="shared" si="25"/>
        <v>11</v>
      </c>
      <c r="U521" s="44">
        <v>0</v>
      </c>
      <c r="V521" s="31">
        <v>0</v>
      </c>
      <c r="W521" s="44">
        <v>3</v>
      </c>
      <c r="X521" s="31">
        <v>3</v>
      </c>
      <c r="Y521" s="31">
        <v>1</v>
      </c>
      <c r="Z521" s="31">
        <v>1</v>
      </c>
      <c r="AA521" s="31">
        <v>7</v>
      </c>
      <c r="AB521" s="31">
        <v>7</v>
      </c>
      <c r="AC521" s="31">
        <v>0</v>
      </c>
      <c r="AD521" s="31">
        <v>3</v>
      </c>
      <c r="AE521" s="31">
        <v>0</v>
      </c>
      <c r="AF521" s="50">
        <v>909535</v>
      </c>
      <c r="AG521" s="59">
        <v>429497</v>
      </c>
      <c r="AH521" s="59">
        <v>69200</v>
      </c>
      <c r="AI521" s="59">
        <v>410838</v>
      </c>
      <c r="AJ521" s="59">
        <v>70906</v>
      </c>
      <c r="AK521" s="59">
        <v>77487</v>
      </c>
    </row>
    <row r="522" spans="1:37" ht="16.5" customHeight="1">
      <c r="A522" s="42">
        <v>487</v>
      </c>
      <c r="B522" s="42" t="s">
        <v>58</v>
      </c>
      <c r="C522" s="44" t="s">
        <v>1989</v>
      </c>
      <c r="D522" s="44" t="s">
        <v>191</v>
      </c>
      <c r="E522" s="68" t="s">
        <v>2018</v>
      </c>
      <c r="F522" s="57" t="s">
        <v>2019</v>
      </c>
      <c r="G522" s="44" t="s">
        <v>2020</v>
      </c>
      <c r="H522" s="44" t="s">
        <v>2021</v>
      </c>
      <c r="I522" s="69" t="s">
        <v>1004</v>
      </c>
      <c r="J522" s="31">
        <v>6663</v>
      </c>
      <c r="K522" s="31">
        <v>5352.31</v>
      </c>
      <c r="L522" s="31">
        <v>549</v>
      </c>
      <c r="M522" s="58">
        <v>89655</v>
      </c>
      <c r="N522" s="58">
        <v>2090</v>
      </c>
      <c r="O522" s="58">
        <v>122</v>
      </c>
      <c r="P522" s="58">
        <v>5867</v>
      </c>
      <c r="Q522" s="58">
        <v>184</v>
      </c>
      <c r="R522" s="58">
        <v>0</v>
      </c>
      <c r="S522" s="43">
        <f t="shared" si="25"/>
        <v>11</v>
      </c>
      <c r="T522" s="43">
        <f t="shared" si="25"/>
        <v>6</v>
      </c>
      <c r="U522" s="44">
        <v>1</v>
      </c>
      <c r="V522" s="31">
        <v>1</v>
      </c>
      <c r="W522" s="44">
        <v>3</v>
      </c>
      <c r="X522" s="31">
        <v>3</v>
      </c>
      <c r="Y522" s="31">
        <v>0</v>
      </c>
      <c r="Z522" s="31">
        <v>1</v>
      </c>
      <c r="AA522" s="31">
        <v>7</v>
      </c>
      <c r="AB522" s="31">
        <v>1</v>
      </c>
      <c r="AC522" s="31">
        <v>0</v>
      </c>
      <c r="AD522" s="31">
        <v>4</v>
      </c>
      <c r="AE522" s="31">
        <v>1</v>
      </c>
      <c r="AF522" s="50">
        <v>1338987</v>
      </c>
      <c r="AG522" s="59">
        <v>716261</v>
      </c>
      <c r="AH522" s="59">
        <v>106533</v>
      </c>
      <c r="AI522" s="59">
        <v>516193</v>
      </c>
      <c r="AJ522" s="59">
        <v>90290</v>
      </c>
      <c r="AK522" s="59">
        <v>101524</v>
      </c>
    </row>
    <row r="523" spans="1:37" ht="16.5" customHeight="1">
      <c r="A523" s="42">
        <v>488</v>
      </c>
      <c r="B523" s="42" t="s">
        <v>58</v>
      </c>
      <c r="C523" s="44" t="s">
        <v>1989</v>
      </c>
      <c r="D523" s="44" t="s">
        <v>191</v>
      </c>
      <c r="E523" s="68" t="s">
        <v>2022</v>
      </c>
      <c r="F523" s="57" t="s">
        <v>2023</v>
      </c>
      <c r="G523" s="44" t="s">
        <v>2024</v>
      </c>
      <c r="H523" s="44" t="s">
        <v>2025</v>
      </c>
      <c r="I523" s="69" t="s">
        <v>1152</v>
      </c>
      <c r="J523" s="31">
        <v>1020</v>
      </c>
      <c r="K523" s="31">
        <v>2893</v>
      </c>
      <c r="L523" s="31">
        <v>392</v>
      </c>
      <c r="M523" s="58">
        <v>96382</v>
      </c>
      <c r="N523" s="58">
        <v>2882</v>
      </c>
      <c r="O523" s="58">
        <v>119</v>
      </c>
      <c r="P523" s="58">
        <v>5297</v>
      </c>
      <c r="Q523" s="58">
        <v>76</v>
      </c>
      <c r="R523" s="58">
        <v>0</v>
      </c>
      <c r="S523" s="43">
        <f t="shared" si="25"/>
        <v>12</v>
      </c>
      <c r="T523" s="43">
        <f t="shared" si="25"/>
        <v>12</v>
      </c>
      <c r="U523" s="44">
        <v>1</v>
      </c>
      <c r="V523" s="31">
        <v>1</v>
      </c>
      <c r="W523" s="44">
        <v>3</v>
      </c>
      <c r="X523" s="31">
        <v>3</v>
      </c>
      <c r="Y523" s="31">
        <v>0</v>
      </c>
      <c r="Z523" s="31">
        <v>0</v>
      </c>
      <c r="AA523" s="31">
        <v>8</v>
      </c>
      <c r="AB523" s="31">
        <v>8</v>
      </c>
      <c r="AC523" s="31">
        <v>0</v>
      </c>
      <c r="AD523" s="31">
        <v>1</v>
      </c>
      <c r="AE523" s="31">
        <v>2</v>
      </c>
      <c r="AF523" s="50">
        <v>774310</v>
      </c>
      <c r="AG523" s="59">
        <v>518608</v>
      </c>
      <c r="AH523" s="59">
        <v>79200</v>
      </c>
      <c r="AI523" s="59">
        <v>176502</v>
      </c>
      <c r="AJ523" s="59">
        <v>84363</v>
      </c>
      <c r="AK523" s="59">
        <v>75651</v>
      </c>
    </row>
    <row r="524" spans="1:37" ht="16.5" customHeight="1">
      <c r="A524" s="42">
        <v>489</v>
      </c>
      <c r="B524" s="42" t="s">
        <v>58</v>
      </c>
      <c r="C524" s="44" t="s">
        <v>1989</v>
      </c>
      <c r="D524" s="44" t="s">
        <v>191</v>
      </c>
      <c r="E524" s="68" t="s">
        <v>2026</v>
      </c>
      <c r="F524" s="57" t="s">
        <v>2027</v>
      </c>
      <c r="G524" s="44" t="s">
        <v>2028</v>
      </c>
      <c r="H524" s="44" t="s">
        <v>1993</v>
      </c>
      <c r="I524" s="69" t="s">
        <v>977</v>
      </c>
      <c r="J524" s="31">
        <v>3172</v>
      </c>
      <c r="K524" s="31">
        <v>6307</v>
      </c>
      <c r="L524" s="31">
        <v>454</v>
      </c>
      <c r="M524" s="58">
        <v>117401</v>
      </c>
      <c r="N524" s="58">
        <v>2526</v>
      </c>
      <c r="O524" s="58">
        <v>109</v>
      </c>
      <c r="P524" s="58">
        <v>7520</v>
      </c>
      <c r="Q524" s="58">
        <v>0</v>
      </c>
      <c r="R524" s="58">
        <v>0</v>
      </c>
      <c r="S524" s="43">
        <f t="shared" si="25"/>
        <v>5</v>
      </c>
      <c r="T524" s="43">
        <f t="shared" si="25"/>
        <v>5</v>
      </c>
      <c r="U524" s="44">
        <v>1</v>
      </c>
      <c r="V524" s="31">
        <v>1</v>
      </c>
      <c r="W524" s="44">
        <v>3</v>
      </c>
      <c r="X524" s="31">
        <v>3</v>
      </c>
      <c r="Y524" s="31">
        <v>0</v>
      </c>
      <c r="Z524" s="31">
        <v>0</v>
      </c>
      <c r="AA524" s="31">
        <v>1</v>
      </c>
      <c r="AB524" s="31">
        <v>1</v>
      </c>
      <c r="AC524" s="31">
        <v>0</v>
      </c>
      <c r="AD524" s="31">
        <v>3</v>
      </c>
      <c r="AE524" s="31">
        <v>1</v>
      </c>
      <c r="AF524" s="50">
        <v>692730</v>
      </c>
      <c r="AG524" s="59">
        <v>463612</v>
      </c>
      <c r="AH524" s="59">
        <v>112783</v>
      </c>
      <c r="AI524" s="59">
        <v>116335</v>
      </c>
      <c r="AJ524" s="59">
        <v>145848</v>
      </c>
      <c r="AK524" s="59">
        <v>118653</v>
      </c>
    </row>
    <row r="525" spans="1:37" ht="16.5" customHeight="1">
      <c r="A525" s="42">
        <v>490</v>
      </c>
      <c r="B525" s="42" t="s">
        <v>58</v>
      </c>
      <c r="C525" s="44" t="s">
        <v>1989</v>
      </c>
      <c r="D525" s="44" t="s">
        <v>191</v>
      </c>
      <c r="E525" s="68" t="s">
        <v>2029</v>
      </c>
      <c r="F525" s="57" t="s">
        <v>2030</v>
      </c>
      <c r="G525" s="44" t="s">
        <v>2031</v>
      </c>
      <c r="H525" s="44" t="s">
        <v>2032</v>
      </c>
      <c r="I525" s="69" t="s">
        <v>910</v>
      </c>
      <c r="J525" s="31">
        <v>596</v>
      </c>
      <c r="K525" s="31">
        <v>2667</v>
      </c>
      <c r="L525" s="31">
        <v>328</v>
      </c>
      <c r="M525" s="58">
        <v>132976</v>
      </c>
      <c r="N525" s="58">
        <v>3537</v>
      </c>
      <c r="O525" s="58">
        <v>121</v>
      </c>
      <c r="P525" s="58">
        <v>5762</v>
      </c>
      <c r="Q525" s="58">
        <v>131</v>
      </c>
      <c r="R525" s="58">
        <v>0</v>
      </c>
      <c r="S525" s="43">
        <f t="shared" si="25"/>
        <v>5</v>
      </c>
      <c r="T525" s="43">
        <f t="shared" si="25"/>
        <v>5</v>
      </c>
      <c r="U525" s="44">
        <v>0</v>
      </c>
      <c r="V525" s="31">
        <v>0</v>
      </c>
      <c r="W525" s="44">
        <v>3</v>
      </c>
      <c r="X525" s="31">
        <v>3</v>
      </c>
      <c r="Y525" s="31">
        <v>0</v>
      </c>
      <c r="Z525" s="31">
        <v>0</v>
      </c>
      <c r="AA525" s="31">
        <v>2</v>
      </c>
      <c r="AB525" s="31">
        <v>2</v>
      </c>
      <c r="AC525" s="31">
        <v>0</v>
      </c>
      <c r="AD525" s="31">
        <v>4</v>
      </c>
      <c r="AE525" s="31">
        <v>2</v>
      </c>
      <c r="AF525" s="50">
        <v>833885</v>
      </c>
      <c r="AG525" s="59">
        <v>526687</v>
      </c>
      <c r="AH525" s="59">
        <v>77533</v>
      </c>
      <c r="AI525" s="59">
        <v>229665</v>
      </c>
      <c r="AJ525" s="59">
        <v>99051</v>
      </c>
      <c r="AK525" s="59">
        <v>106463</v>
      </c>
    </row>
    <row r="526" spans="1:37" ht="16.5" customHeight="1">
      <c r="A526" s="42">
        <v>491</v>
      </c>
      <c r="B526" s="42" t="s">
        <v>58</v>
      </c>
      <c r="C526" s="44" t="s">
        <v>1989</v>
      </c>
      <c r="D526" s="44" t="s">
        <v>191</v>
      </c>
      <c r="E526" s="68" t="s">
        <v>2033</v>
      </c>
      <c r="F526" s="57" t="s">
        <v>2034</v>
      </c>
      <c r="G526" s="44" t="s">
        <v>2035</v>
      </c>
      <c r="H526" s="44" t="s">
        <v>2036</v>
      </c>
      <c r="I526" s="69" t="s">
        <v>924</v>
      </c>
      <c r="J526" s="31">
        <v>4200</v>
      </c>
      <c r="K526" s="31">
        <v>6638</v>
      </c>
      <c r="L526" s="31">
        <v>913</v>
      </c>
      <c r="M526" s="58">
        <v>78159</v>
      </c>
      <c r="N526" s="58">
        <v>1385</v>
      </c>
      <c r="O526" s="58">
        <v>124</v>
      </c>
      <c r="P526" s="58">
        <v>6338</v>
      </c>
      <c r="Q526" s="58">
        <v>192</v>
      </c>
      <c r="R526" s="58">
        <v>0</v>
      </c>
      <c r="S526" s="43">
        <f t="shared" si="25"/>
        <v>15</v>
      </c>
      <c r="T526" s="43">
        <f t="shared" si="25"/>
        <v>15</v>
      </c>
      <c r="U526" s="44">
        <v>0</v>
      </c>
      <c r="V526" s="31">
        <v>0</v>
      </c>
      <c r="W526" s="44">
        <v>4</v>
      </c>
      <c r="X526" s="31">
        <v>4</v>
      </c>
      <c r="Y526" s="31">
        <v>0</v>
      </c>
      <c r="Z526" s="31">
        <v>0</v>
      </c>
      <c r="AA526" s="31">
        <v>11</v>
      </c>
      <c r="AB526" s="31">
        <v>11</v>
      </c>
      <c r="AC526" s="31">
        <v>0</v>
      </c>
      <c r="AD526" s="31">
        <v>4</v>
      </c>
      <c r="AE526" s="31">
        <v>0</v>
      </c>
      <c r="AF526" s="50">
        <v>745437</v>
      </c>
      <c r="AG526" s="59">
        <v>0</v>
      </c>
      <c r="AH526" s="59">
        <v>89533</v>
      </c>
      <c r="AI526" s="59">
        <v>655904</v>
      </c>
      <c r="AJ526" s="59">
        <v>115579</v>
      </c>
      <c r="AK526" s="59">
        <v>198992</v>
      </c>
    </row>
    <row r="527" spans="1:37" ht="16.5" customHeight="1">
      <c r="A527" s="42">
        <v>492</v>
      </c>
      <c r="B527" s="42" t="s">
        <v>58</v>
      </c>
      <c r="C527" s="44" t="s">
        <v>2037</v>
      </c>
      <c r="D527" s="44" t="s">
        <v>191</v>
      </c>
      <c r="E527" s="68" t="s">
        <v>2038</v>
      </c>
      <c r="F527" s="57" t="s">
        <v>2039</v>
      </c>
      <c r="G527" s="44" t="s">
        <v>2040</v>
      </c>
      <c r="H527" s="44" t="s">
        <v>2041</v>
      </c>
      <c r="I527" s="69" t="s">
        <v>1097</v>
      </c>
      <c r="J527" s="31">
        <v>1300</v>
      </c>
      <c r="K527" s="31">
        <v>2149</v>
      </c>
      <c r="L527" s="31">
        <v>241</v>
      </c>
      <c r="M527" s="58">
        <v>148817</v>
      </c>
      <c r="N527" s="58">
        <v>3439</v>
      </c>
      <c r="O527" s="58">
        <v>70</v>
      </c>
      <c r="P527" s="58">
        <v>6436</v>
      </c>
      <c r="Q527" s="58">
        <v>84</v>
      </c>
      <c r="R527" s="58">
        <v>0</v>
      </c>
      <c r="S527" s="43">
        <f t="shared" si="25"/>
        <v>6</v>
      </c>
      <c r="T527" s="43">
        <f t="shared" si="25"/>
        <v>6</v>
      </c>
      <c r="U527" s="44">
        <v>2</v>
      </c>
      <c r="V527" s="31">
        <v>2</v>
      </c>
      <c r="W527" s="44">
        <v>3</v>
      </c>
      <c r="X527" s="31">
        <v>3</v>
      </c>
      <c r="Y527" s="31">
        <v>1</v>
      </c>
      <c r="Z527" s="31">
        <v>1</v>
      </c>
      <c r="AA527" s="31">
        <v>0</v>
      </c>
      <c r="AB527" s="31">
        <v>0</v>
      </c>
      <c r="AC527" s="31">
        <v>0</v>
      </c>
      <c r="AD527" s="31">
        <v>2</v>
      </c>
      <c r="AE527" s="31">
        <v>1</v>
      </c>
      <c r="AF527" s="50">
        <v>844589</v>
      </c>
      <c r="AG527" s="59">
        <v>400599</v>
      </c>
      <c r="AH527" s="59">
        <v>73300</v>
      </c>
      <c r="AI527" s="59">
        <v>370690</v>
      </c>
      <c r="AJ527" s="59">
        <v>43583</v>
      </c>
      <c r="AK527" s="59">
        <v>55172</v>
      </c>
    </row>
    <row r="528" spans="1:37" ht="16.5" customHeight="1">
      <c r="A528" s="42">
        <v>493</v>
      </c>
      <c r="B528" s="42" t="s">
        <v>58</v>
      </c>
      <c r="C528" s="44" t="s">
        <v>2037</v>
      </c>
      <c r="D528" s="44" t="s">
        <v>191</v>
      </c>
      <c r="E528" s="68" t="s">
        <v>2042</v>
      </c>
      <c r="F528" s="57" t="s">
        <v>2043</v>
      </c>
      <c r="G528" s="44" t="s">
        <v>2044</v>
      </c>
      <c r="H528" s="44" t="s">
        <v>2045</v>
      </c>
      <c r="I528" s="69" t="s">
        <v>899</v>
      </c>
      <c r="J528" s="31">
        <v>3368.07</v>
      </c>
      <c r="K528" s="31">
        <v>2670.5</v>
      </c>
      <c r="L528" s="31">
        <v>274</v>
      </c>
      <c r="M528" s="58">
        <v>217102</v>
      </c>
      <c r="N528" s="58">
        <v>4244</v>
      </c>
      <c r="O528" s="58">
        <v>87</v>
      </c>
      <c r="P528" s="58">
        <v>5980</v>
      </c>
      <c r="Q528" s="58">
        <v>94</v>
      </c>
      <c r="R528" s="58">
        <v>11</v>
      </c>
      <c r="S528" s="43">
        <f t="shared" si="25"/>
        <v>5</v>
      </c>
      <c r="T528" s="43">
        <f t="shared" si="25"/>
        <v>5</v>
      </c>
      <c r="U528" s="44">
        <v>0</v>
      </c>
      <c r="V528" s="31">
        <v>0</v>
      </c>
      <c r="W528" s="44">
        <v>5</v>
      </c>
      <c r="X528" s="31">
        <v>5</v>
      </c>
      <c r="Y528" s="31">
        <v>0</v>
      </c>
      <c r="Z528" s="31">
        <v>0</v>
      </c>
      <c r="AA528" s="31">
        <v>0</v>
      </c>
      <c r="AB528" s="31">
        <v>0</v>
      </c>
      <c r="AC528" s="31">
        <v>1</v>
      </c>
      <c r="AD528" s="31">
        <v>4</v>
      </c>
      <c r="AE528" s="31">
        <v>1</v>
      </c>
      <c r="AF528" s="50">
        <v>1232525</v>
      </c>
      <c r="AG528" s="59">
        <v>708558</v>
      </c>
      <c r="AH528" s="59">
        <v>80000</v>
      </c>
      <c r="AI528" s="59">
        <v>443967</v>
      </c>
      <c r="AJ528" s="59">
        <v>64397</v>
      </c>
      <c r="AK528" s="59">
        <v>101696</v>
      </c>
    </row>
    <row r="529" spans="1:37" ht="16.5" customHeight="1">
      <c r="A529" s="42">
        <v>494</v>
      </c>
      <c r="B529" s="42" t="s">
        <v>58</v>
      </c>
      <c r="C529" s="44" t="s">
        <v>1799</v>
      </c>
      <c r="D529" s="44" t="s">
        <v>191</v>
      </c>
      <c r="E529" s="68" t="s">
        <v>2046</v>
      </c>
      <c r="F529" s="57" t="s">
        <v>2047</v>
      </c>
      <c r="G529" s="44" t="s">
        <v>2048</v>
      </c>
      <c r="H529" s="44" t="s">
        <v>2049</v>
      </c>
      <c r="I529" s="69" t="s">
        <v>972</v>
      </c>
      <c r="J529" s="31">
        <v>6259</v>
      </c>
      <c r="K529" s="31">
        <v>4055</v>
      </c>
      <c r="L529" s="31">
        <v>642</v>
      </c>
      <c r="M529" s="58">
        <v>190932</v>
      </c>
      <c r="N529" s="58">
        <v>9890</v>
      </c>
      <c r="O529" s="58">
        <v>78</v>
      </c>
      <c r="P529" s="58">
        <v>8947</v>
      </c>
      <c r="Q529" s="58">
        <v>41</v>
      </c>
      <c r="R529" s="58">
        <v>43</v>
      </c>
      <c r="S529" s="43">
        <f t="shared" ref="S529:T592" si="26">SUM(U529,W529,Y529,AA529)</f>
        <v>4</v>
      </c>
      <c r="T529" s="43">
        <f t="shared" si="26"/>
        <v>4</v>
      </c>
      <c r="U529" s="44">
        <v>0</v>
      </c>
      <c r="V529" s="31">
        <v>0</v>
      </c>
      <c r="W529" s="44">
        <v>4</v>
      </c>
      <c r="X529" s="31">
        <v>4</v>
      </c>
      <c r="Y529" s="31">
        <v>0</v>
      </c>
      <c r="Z529" s="31">
        <v>0</v>
      </c>
      <c r="AA529" s="31">
        <v>0</v>
      </c>
      <c r="AB529" s="31">
        <v>0</v>
      </c>
      <c r="AC529" s="31">
        <v>0</v>
      </c>
      <c r="AD529" s="31">
        <v>4</v>
      </c>
      <c r="AE529" s="31">
        <v>2</v>
      </c>
      <c r="AF529" s="50">
        <v>903662</v>
      </c>
      <c r="AG529" s="59">
        <v>652942</v>
      </c>
      <c r="AH529" s="59">
        <v>127224</v>
      </c>
      <c r="AI529" s="59">
        <v>123496</v>
      </c>
      <c r="AJ529" s="59">
        <v>83366</v>
      </c>
      <c r="AK529" s="59">
        <v>103027</v>
      </c>
    </row>
    <row r="530" spans="1:37" ht="16.5" customHeight="1">
      <c r="A530" s="42">
        <v>495</v>
      </c>
      <c r="B530" s="42" t="s">
        <v>58</v>
      </c>
      <c r="C530" s="44" t="s">
        <v>2050</v>
      </c>
      <c r="D530" s="44" t="s">
        <v>191</v>
      </c>
      <c r="E530" s="68" t="s">
        <v>2051</v>
      </c>
      <c r="F530" s="57" t="s">
        <v>2052</v>
      </c>
      <c r="G530" s="44" t="s">
        <v>2053</v>
      </c>
      <c r="H530" s="44" t="s">
        <v>2049</v>
      </c>
      <c r="I530" s="69" t="s">
        <v>977</v>
      </c>
      <c r="J530" s="31">
        <v>1207</v>
      </c>
      <c r="K530" s="31">
        <v>3907</v>
      </c>
      <c r="L530" s="31">
        <v>382</v>
      </c>
      <c r="M530" s="58">
        <v>110374</v>
      </c>
      <c r="N530" s="58">
        <v>4656</v>
      </c>
      <c r="O530" s="58">
        <v>67</v>
      </c>
      <c r="P530" s="58">
        <v>7161</v>
      </c>
      <c r="Q530" s="58">
        <v>45</v>
      </c>
      <c r="R530" s="58">
        <v>0</v>
      </c>
      <c r="S530" s="43">
        <f t="shared" si="26"/>
        <v>4</v>
      </c>
      <c r="T530" s="43">
        <f t="shared" si="26"/>
        <v>4</v>
      </c>
      <c r="U530" s="44">
        <v>1</v>
      </c>
      <c r="V530" s="31">
        <v>1</v>
      </c>
      <c r="W530" s="44">
        <v>2</v>
      </c>
      <c r="X530" s="31">
        <v>2</v>
      </c>
      <c r="Y530" s="31">
        <v>0</v>
      </c>
      <c r="Z530" s="31">
        <v>0</v>
      </c>
      <c r="AA530" s="31">
        <v>1</v>
      </c>
      <c r="AB530" s="31">
        <v>1</v>
      </c>
      <c r="AC530" s="31">
        <v>0</v>
      </c>
      <c r="AD530" s="31">
        <v>2</v>
      </c>
      <c r="AE530" s="31">
        <v>1</v>
      </c>
      <c r="AF530" s="50">
        <v>916335</v>
      </c>
      <c r="AG530" s="59">
        <v>620477</v>
      </c>
      <c r="AH530" s="59">
        <v>122407</v>
      </c>
      <c r="AI530" s="59">
        <v>173451</v>
      </c>
      <c r="AJ530" s="59">
        <v>34929</v>
      </c>
      <c r="AK530" s="59">
        <v>86244</v>
      </c>
    </row>
    <row r="531" spans="1:37" ht="16.5" customHeight="1">
      <c r="A531" s="42">
        <v>496</v>
      </c>
      <c r="B531" s="42" t="s">
        <v>58</v>
      </c>
      <c r="C531" s="44" t="s">
        <v>1799</v>
      </c>
      <c r="D531" s="44" t="s">
        <v>191</v>
      </c>
      <c r="E531" s="68" t="s">
        <v>2054</v>
      </c>
      <c r="F531" s="57" t="s">
        <v>2055</v>
      </c>
      <c r="G531" s="44" t="s">
        <v>2056</v>
      </c>
      <c r="H531" s="44" t="s">
        <v>2057</v>
      </c>
      <c r="I531" s="69" t="s">
        <v>1165</v>
      </c>
      <c r="J531" s="31">
        <v>2411</v>
      </c>
      <c r="K531" s="31">
        <v>414</v>
      </c>
      <c r="L531" s="31">
        <v>80</v>
      </c>
      <c r="M531" s="58">
        <v>24849</v>
      </c>
      <c r="N531" s="58">
        <v>0</v>
      </c>
      <c r="O531" s="58">
        <v>47</v>
      </c>
      <c r="P531" s="58">
        <v>2378</v>
      </c>
      <c r="Q531" s="58">
        <v>0</v>
      </c>
      <c r="R531" s="58">
        <v>3</v>
      </c>
      <c r="S531" s="43">
        <f t="shared" si="26"/>
        <v>1</v>
      </c>
      <c r="T531" s="43">
        <f t="shared" si="26"/>
        <v>1</v>
      </c>
      <c r="U531" s="44">
        <v>0</v>
      </c>
      <c r="V531" s="31">
        <v>0</v>
      </c>
      <c r="W531" s="44">
        <v>1</v>
      </c>
      <c r="X531" s="31">
        <v>1</v>
      </c>
      <c r="Y531" s="31">
        <v>0</v>
      </c>
      <c r="Z531" s="31">
        <v>0</v>
      </c>
      <c r="AA531" s="31">
        <v>0</v>
      </c>
      <c r="AB531" s="31">
        <v>0</v>
      </c>
      <c r="AC531" s="31">
        <v>0</v>
      </c>
      <c r="AD531" s="31">
        <v>1</v>
      </c>
      <c r="AE531" s="31">
        <v>0</v>
      </c>
      <c r="AF531" s="50">
        <v>324557</v>
      </c>
      <c r="AG531" s="59">
        <v>107121</v>
      </c>
      <c r="AH531" s="59">
        <v>51535</v>
      </c>
      <c r="AI531" s="59">
        <v>165901</v>
      </c>
      <c r="AJ531" s="59">
        <v>17517</v>
      </c>
      <c r="AK531" s="59">
        <v>17433</v>
      </c>
    </row>
    <row r="532" spans="1:37" ht="16.5" customHeight="1">
      <c r="A532" s="42">
        <v>497</v>
      </c>
      <c r="B532" s="42" t="s">
        <v>58</v>
      </c>
      <c r="C532" s="44" t="s">
        <v>1799</v>
      </c>
      <c r="D532" s="44" t="s">
        <v>191</v>
      </c>
      <c r="E532" s="68" t="s">
        <v>2058</v>
      </c>
      <c r="F532" s="57" t="s">
        <v>2059</v>
      </c>
      <c r="G532" s="44" t="s">
        <v>2060</v>
      </c>
      <c r="H532" s="44" t="s">
        <v>2057</v>
      </c>
      <c r="I532" s="69" t="s">
        <v>1165</v>
      </c>
      <c r="J532" s="31">
        <v>4605</v>
      </c>
      <c r="K532" s="31">
        <v>617</v>
      </c>
      <c r="L532" s="31">
        <v>150</v>
      </c>
      <c r="M532" s="58">
        <v>49211</v>
      </c>
      <c r="N532" s="58">
        <v>0</v>
      </c>
      <c r="O532" s="58">
        <v>33</v>
      </c>
      <c r="P532" s="58">
        <v>8365</v>
      </c>
      <c r="Q532" s="58">
        <v>0</v>
      </c>
      <c r="R532" s="58">
        <v>0</v>
      </c>
      <c r="S532" s="43">
        <f t="shared" si="26"/>
        <v>3</v>
      </c>
      <c r="T532" s="43">
        <f t="shared" si="26"/>
        <v>2</v>
      </c>
      <c r="U532" s="44">
        <v>0</v>
      </c>
      <c r="V532" s="31">
        <v>0</v>
      </c>
      <c r="W532" s="44">
        <v>2</v>
      </c>
      <c r="X532" s="31">
        <v>2</v>
      </c>
      <c r="Y532" s="31">
        <v>0</v>
      </c>
      <c r="Z532" s="31">
        <v>0</v>
      </c>
      <c r="AA532" s="31">
        <v>1</v>
      </c>
      <c r="AB532" s="31">
        <v>0</v>
      </c>
      <c r="AC532" s="31">
        <v>0</v>
      </c>
      <c r="AD532" s="31">
        <v>0</v>
      </c>
      <c r="AE532" s="31">
        <v>2</v>
      </c>
      <c r="AF532" s="50">
        <v>349426</v>
      </c>
      <c r="AG532" s="59">
        <v>155717</v>
      </c>
      <c r="AH532" s="59">
        <v>83011</v>
      </c>
      <c r="AI532" s="59">
        <v>110698</v>
      </c>
      <c r="AJ532" s="59">
        <v>46771</v>
      </c>
      <c r="AK532" s="59">
        <v>73568</v>
      </c>
    </row>
    <row r="533" spans="1:37" ht="16.5" customHeight="1">
      <c r="A533" s="42">
        <v>498</v>
      </c>
      <c r="B533" s="42" t="s">
        <v>58</v>
      </c>
      <c r="C533" s="44" t="s">
        <v>1799</v>
      </c>
      <c r="D533" s="44" t="s">
        <v>191</v>
      </c>
      <c r="E533" s="68" t="s">
        <v>2061</v>
      </c>
      <c r="F533" s="57" t="s">
        <v>2062</v>
      </c>
      <c r="G533" s="44" t="s">
        <v>2063</v>
      </c>
      <c r="H533" s="44" t="s">
        <v>2049</v>
      </c>
      <c r="I533" s="69" t="s">
        <v>1018</v>
      </c>
      <c r="J533" s="31">
        <v>7317</v>
      </c>
      <c r="K533" s="31">
        <v>2778</v>
      </c>
      <c r="L533" s="31">
        <v>480</v>
      </c>
      <c r="M533" s="58">
        <v>147917</v>
      </c>
      <c r="N533" s="58">
        <v>12152</v>
      </c>
      <c r="O533" s="58">
        <v>80</v>
      </c>
      <c r="P533" s="58">
        <v>4865</v>
      </c>
      <c r="Q533" s="58">
        <v>32</v>
      </c>
      <c r="R533" s="58">
        <v>66</v>
      </c>
      <c r="S533" s="43">
        <f t="shared" si="26"/>
        <v>3</v>
      </c>
      <c r="T533" s="43">
        <f t="shared" si="26"/>
        <v>3</v>
      </c>
      <c r="U533" s="44">
        <v>0</v>
      </c>
      <c r="V533" s="31">
        <v>0</v>
      </c>
      <c r="W533" s="44">
        <v>2</v>
      </c>
      <c r="X533" s="31">
        <v>2</v>
      </c>
      <c r="Y533" s="31">
        <v>0</v>
      </c>
      <c r="Z533" s="31">
        <v>0</v>
      </c>
      <c r="AA533" s="31">
        <v>1</v>
      </c>
      <c r="AB533" s="31">
        <v>1</v>
      </c>
      <c r="AC533" s="31">
        <v>0</v>
      </c>
      <c r="AD533" s="31">
        <v>4</v>
      </c>
      <c r="AE533" s="31">
        <v>1</v>
      </c>
      <c r="AF533" s="50">
        <v>1308503</v>
      </c>
      <c r="AG533" s="59">
        <v>606629</v>
      </c>
      <c r="AH533" s="59">
        <v>91893</v>
      </c>
      <c r="AI533" s="59">
        <v>609981</v>
      </c>
      <c r="AJ533" s="59">
        <v>39555</v>
      </c>
      <c r="AK533" s="59">
        <v>48183</v>
      </c>
    </row>
    <row r="534" spans="1:37" ht="16.5" customHeight="1">
      <c r="A534" s="42">
        <v>499</v>
      </c>
      <c r="B534" s="42" t="s">
        <v>58</v>
      </c>
      <c r="C534" s="44" t="s">
        <v>1799</v>
      </c>
      <c r="D534" s="44" t="s">
        <v>191</v>
      </c>
      <c r="E534" s="68" t="s">
        <v>2064</v>
      </c>
      <c r="F534" s="57" t="s">
        <v>2065</v>
      </c>
      <c r="G534" s="44" t="s">
        <v>2066</v>
      </c>
      <c r="H534" s="44" t="s">
        <v>2057</v>
      </c>
      <c r="I534" s="69" t="s">
        <v>1131</v>
      </c>
      <c r="J534" s="31">
        <v>5486</v>
      </c>
      <c r="K534" s="31">
        <v>5426</v>
      </c>
      <c r="L534" s="31">
        <v>833</v>
      </c>
      <c r="M534" s="58">
        <v>146132</v>
      </c>
      <c r="N534" s="58">
        <v>4702</v>
      </c>
      <c r="O534" s="58">
        <v>111</v>
      </c>
      <c r="P534" s="58">
        <v>15661</v>
      </c>
      <c r="Q534" s="58">
        <v>42</v>
      </c>
      <c r="R534" s="58">
        <v>2</v>
      </c>
      <c r="S534" s="43">
        <f t="shared" si="26"/>
        <v>21.5</v>
      </c>
      <c r="T534" s="43">
        <f t="shared" si="26"/>
        <v>21.5</v>
      </c>
      <c r="U534" s="44">
        <v>1</v>
      </c>
      <c r="V534" s="31">
        <v>1</v>
      </c>
      <c r="W534" s="44">
        <v>13.5</v>
      </c>
      <c r="X534" s="31">
        <v>13.5</v>
      </c>
      <c r="Y534" s="31">
        <v>3</v>
      </c>
      <c r="Z534" s="31">
        <v>3</v>
      </c>
      <c r="AA534" s="31">
        <v>4</v>
      </c>
      <c r="AB534" s="31">
        <v>4</v>
      </c>
      <c r="AC534" s="31">
        <v>0</v>
      </c>
      <c r="AD534" s="31">
        <v>18</v>
      </c>
      <c r="AE534" s="31">
        <v>6</v>
      </c>
      <c r="AF534" s="50">
        <v>4705167</v>
      </c>
      <c r="AG534" s="59">
        <v>3767590</v>
      </c>
      <c r="AH534" s="59">
        <v>202059</v>
      </c>
      <c r="AI534" s="59">
        <v>735518</v>
      </c>
      <c r="AJ534" s="59">
        <v>129089</v>
      </c>
      <c r="AK534" s="59">
        <v>143989</v>
      </c>
    </row>
    <row r="535" spans="1:37" ht="16.5" customHeight="1">
      <c r="A535" s="42">
        <v>500</v>
      </c>
      <c r="B535" s="42" t="s">
        <v>58</v>
      </c>
      <c r="C535" s="44" t="s">
        <v>1799</v>
      </c>
      <c r="D535" s="44" t="s">
        <v>191</v>
      </c>
      <c r="E535" s="68" t="s">
        <v>2067</v>
      </c>
      <c r="F535" s="57" t="s">
        <v>2068</v>
      </c>
      <c r="G535" s="44" t="s">
        <v>2069</v>
      </c>
      <c r="H535" s="44" t="s">
        <v>2057</v>
      </c>
      <c r="I535" s="69" t="s">
        <v>915</v>
      </c>
      <c r="J535" s="31">
        <v>4302</v>
      </c>
      <c r="K535" s="31">
        <v>3920</v>
      </c>
      <c r="L535" s="31">
        <v>382</v>
      </c>
      <c r="M535" s="58">
        <v>95913</v>
      </c>
      <c r="N535" s="58">
        <v>620</v>
      </c>
      <c r="O535" s="58">
        <v>78</v>
      </c>
      <c r="P535" s="58">
        <v>9597</v>
      </c>
      <c r="Q535" s="58">
        <v>39</v>
      </c>
      <c r="R535" s="58">
        <v>1</v>
      </c>
      <c r="S535" s="43">
        <f t="shared" si="26"/>
        <v>3</v>
      </c>
      <c r="T535" s="43">
        <f t="shared" si="26"/>
        <v>3</v>
      </c>
      <c r="U535" s="44">
        <v>0</v>
      </c>
      <c r="V535" s="31">
        <v>0</v>
      </c>
      <c r="W535" s="44">
        <v>3</v>
      </c>
      <c r="X535" s="31">
        <v>3</v>
      </c>
      <c r="Y535" s="31">
        <v>0</v>
      </c>
      <c r="Z535" s="31">
        <v>0</v>
      </c>
      <c r="AA535" s="31">
        <v>0</v>
      </c>
      <c r="AB535" s="31">
        <v>0</v>
      </c>
      <c r="AC535" s="31">
        <v>0</v>
      </c>
      <c r="AD535" s="31">
        <v>5</v>
      </c>
      <c r="AE535" s="31">
        <v>0</v>
      </c>
      <c r="AF535" s="50">
        <v>826761</v>
      </c>
      <c r="AG535" s="59">
        <v>562290</v>
      </c>
      <c r="AH535" s="59">
        <v>142943</v>
      </c>
      <c r="AI535" s="59">
        <v>121528</v>
      </c>
      <c r="AJ535" s="59">
        <v>104967</v>
      </c>
      <c r="AK535" s="59">
        <v>122466</v>
      </c>
    </row>
    <row r="536" spans="1:37" ht="16.5" customHeight="1">
      <c r="A536" s="42">
        <v>501</v>
      </c>
      <c r="B536" s="42" t="s">
        <v>58</v>
      </c>
      <c r="C536" s="44" t="s">
        <v>1799</v>
      </c>
      <c r="D536" s="44" t="s">
        <v>191</v>
      </c>
      <c r="E536" s="68" t="s">
        <v>2070</v>
      </c>
      <c r="F536" s="57" t="s">
        <v>2071</v>
      </c>
      <c r="G536" s="44" t="s">
        <v>2072</v>
      </c>
      <c r="H536" s="44" t="s">
        <v>2049</v>
      </c>
      <c r="I536" s="69" t="s">
        <v>1825</v>
      </c>
      <c r="J536" s="31">
        <v>3553</v>
      </c>
      <c r="K536" s="31">
        <v>2450</v>
      </c>
      <c r="L536" s="31">
        <v>474</v>
      </c>
      <c r="M536" s="58">
        <v>156708</v>
      </c>
      <c r="N536" s="58">
        <v>8024</v>
      </c>
      <c r="O536" s="58">
        <v>72</v>
      </c>
      <c r="P536" s="58">
        <v>5420</v>
      </c>
      <c r="Q536" s="58">
        <v>42</v>
      </c>
      <c r="R536" s="58">
        <v>2</v>
      </c>
      <c r="S536" s="43">
        <f t="shared" si="26"/>
        <v>3</v>
      </c>
      <c r="T536" s="43">
        <f t="shared" si="26"/>
        <v>3</v>
      </c>
      <c r="U536" s="44">
        <v>0</v>
      </c>
      <c r="V536" s="31">
        <v>0</v>
      </c>
      <c r="W536" s="44">
        <v>3</v>
      </c>
      <c r="X536" s="31">
        <v>3</v>
      </c>
      <c r="Y536" s="31">
        <v>0</v>
      </c>
      <c r="Z536" s="31">
        <v>0</v>
      </c>
      <c r="AA536" s="31">
        <v>0</v>
      </c>
      <c r="AB536" s="31">
        <v>0</v>
      </c>
      <c r="AC536" s="31">
        <v>1</v>
      </c>
      <c r="AD536" s="31">
        <v>3</v>
      </c>
      <c r="AE536" s="31">
        <v>2</v>
      </c>
      <c r="AF536" s="50">
        <v>759462</v>
      </c>
      <c r="AG536" s="59">
        <v>556365</v>
      </c>
      <c r="AH536" s="59">
        <v>73859</v>
      </c>
      <c r="AI536" s="59">
        <v>129238</v>
      </c>
      <c r="AJ536" s="59">
        <v>26673</v>
      </c>
      <c r="AK536" s="59">
        <v>20817</v>
      </c>
    </row>
    <row r="537" spans="1:37" ht="16.5" customHeight="1">
      <c r="A537" s="42">
        <v>502</v>
      </c>
      <c r="B537" s="42" t="s">
        <v>58</v>
      </c>
      <c r="C537" s="44" t="s">
        <v>1799</v>
      </c>
      <c r="D537" s="44" t="s">
        <v>191</v>
      </c>
      <c r="E537" s="68" t="s">
        <v>2073</v>
      </c>
      <c r="F537" s="57" t="s">
        <v>2074</v>
      </c>
      <c r="G537" s="44" t="s">
        <v>2075</v>
      </c>
      <c r="H537" s="44" t="s">
        <v>2057</v>
      </c>
      <c r="I537" s="69" t="s">
        <v>951</v>
      </c>
      <c r="J537" s="31">
        <v>2380</v>
      </c>
      <c r="K537" s="31">
        <v>1494</v>
      </c>
      <c r="L537" s="31">
        <v>260</v>
      </c>
      <c r="M537" s="58">
        <v>38516</v>
      </c>
      <c r="N537" s="58">
        <v>321</v>
      </c>
      <c r="O537" s="58">
        <v>77</v>
      </c>
      <c r="P537" s="58">
        <v>9242</v>
      </c>
      <c r="Q537" s="58">
        <v>33</v>
      </c>
      <c r="R537" s="58">
        <v>5</v>
      </c>
      <c r="S537" s="43">
        <f t="shared" si="26"/>
        <v>3</v>
      </c>
      <c r="T537" s="43">
        <f t="shared" si="26"/>
        <v>2</v>
      </c>
      <c r="U537" s="44">
        <v>0</v>
      </c>
      <c r="V537" s="31">
        <v>0</v>
      </c>
      <c r="W537" s="44">
        <v>3</v>
      </c>
      <c r="X537" s="31">
        <v>2</v>
      </c>
      <c r="Y537" s="31">
        <v>0</v>
      </c>
      <c r="Z537" s="31">
        <v>0</v>
      </c>
      <c r="AA537" s="31">
        <v>0</v>
      </c>
      <c r="AB537" s="31">
        <v>0</v>
      </c>
      <c r="AC537" s="31">
        <v>0</v>
      </c>
      <c r="AD537" s="31">
        <v>5</v>
      </c>
      <c r="AE537" s="31">
        <v>2</v>
      </c>
      <c r="AF537" s="50">
        <v>945268</v>
      </c>
      <c r="AG537" s="59">
        <v>626727</v>
      </c>
      <c r="AH537" s="59">
        <v>143300</v>
      </c>
      <c r="AI537" s="59">
        <v>175241</v>
      </c>
      <c r="AJ537" s="59">
        <v>49378</v>
      </c>
      <c r="AK537" s="59">
        <v>76495</v>
      </c>
    </row>
    <row r="538" spans="1:37" ht="16.5" customHeight="1">
      <c r="A538" s="42">
        <v>503</v>
      </c>
      <c r="B538" s="42" t="s">
        <v>58</v>
      </c>
      <c r="C538" s="44" t="s">
        <v>1799</v>
      </c>
      <c r="D538" s="44" t="s">
        <v>191</v>
      </c>
      <c r="E538" s="68" t="s">
        <v>2076</v>
      </c>
      <c r="F538" s="57" t="s">
        <v>2077</v>
      </c>
      <c r="G538" s="44" t="s">
        <v>2078</v>
      </c>
      <c r="H538" s="44" t="s">
        <v>2057</v>
      </c>
      <c r="I538" s="69" t="s">
        <v>1165</v>
      </c>
      <c r="J538" s="31">
        <v>16615</v>
      </c>
      <c r="K538" s="31">
        <v>2305</v>
      </c>
      <c r="L538" s="31">
        <v>563</v>
      </c>
      <c r="M538" s="58">
        <v>77109</v>
      </c>
      <c r="N538" s="58">
        <v>554</v>
      </c>
      <c r="O538" s="58">
        <v>84</v>
      </c>
      <c r="P538" s="58">
        <v>8490</v>
      </c>
      <c r="Q538" s="58">
        <v>38</v>
      </c>
      <c r="R538" s="58">
        <v>3</v>
      </c>
      <c r="S538" s="43">
        <f t="shared" si="26"/>
        <v>11</v>
      </c>
      <c r="T538" s="43">
        <f t="shared" si="26"/>
        <v>11</v>
      </c>
      <c r="U538" s="44">
        <v>0</v>
      </c>
      <c r="V538" s="31">
        <v>0</v>
      </c>
      <c r="W538" s="44">
        <v>3</v>
      </c>
      <c r="X538" s="31">
        <v>3</v>
      </c>
      <c r="Y538" s="31">
        <v>0</v>
      </c>
      <c r="Z538" s="31">
        <v>0</v>
      </c>
      <c r="AA538" s="31">
        <v>8</v>
      </c>
      <c r="AB538" s="31">
        <v>8</v>
      </c>
      <c r="AC538" s="31">
        <v>0</v>
      </c>
      <c r="AD538" s="31">
        <v>3</v>
      </c>
      <c r="AE538" s="31">
        <v>0</v>
      </c>
      <c r="AF538" s="50">
        <v>802759</v>
      </c>
      <c r="AG538" s="59">
        <v>497233</v>
      </c>
      <c r="AH538" s="59">
        <v>130869</v>
      </c>
      <c r="AI538" s="59">
        <v>174657</v>
      </c>
      <c r="AJ538" s="59">
        <v>63885</v>
      </c>
      <c r="AK538" s="59">
        <v>118995</v>
      </c>
    </row>
    <row r="539" spans="1:37" ht="16.5" customHeight="1">
      <c r="A539" s="42">
        <v>504</v>
      </c>
      <c r="B539" s="42" t="s">
        <v>58</v>
      </c>
      <c r="C539" s="44" t="s">
        <v>1799</v>
      </c>
      <c r="D539" s="44" t="s">
        <v>191</v>
      </c>
      <c r="E539" s="68" t="s">
        <v>2079</v>
      </c>
      <c r="F539" s="57" t="s">
        <v>2080</v>
      </c>
      <c r="G539" s="44" t="s">
        <v>2081</v>
      </c>
      <c r="H539" s="44" t="s">
        <v>2049</v>
      </c>
      <c r="I539" s="69" t="s">
        <v>1263</v>
      </c>
      <c r="J539" s="31">
        <v>4961</v>
      </c>
      <c r="K539" s="31">
        <v>4396</v>
      </c>
      <c r="L539" s="31">
        <v>646</v>
      </c>
      <c r="M539" s="58">
        <v>243186</v>
      </c>
      <c r="N539" s="58">
        <v>10964</v>
      </c>
      <c r="O539" s="58">
        <v>106</v>
      </c>
      <c r="P539" s="58">
        <v>20339</v>
      </c>
      <c r="Q539" s="58">
        <v>979</v>
      </c>
      <c r="R539" s="58">
        <v>16</v>
      </c>
      <c r="S539" s="43">
        <f t="shared" si="26"/>
        <v>23</v>
      </c>
      <c r="T539" s="43">
        <f t="shared" si="26"/>
        <v>23</v>
      </c>
      <c r="U539" s="44">
        <v>1</v>
      </c>
      <c r="V539" s="31">
        <v>1</v>
      </c>
      <c r="W539" s="44">
        <v>14</v>
      </c>
      <c r="X539" s="31">
        <v>14</v>
      </c>
      <c r="Y539" s="31">
        <v>0</v>
      </c>
      <c r="Z539" s="31">
        <v>0</v>
      </c>
      <c r="AA539" s="31">
        <v>8</v>
      </c>
      <c r="AB539" s="31">
        <v>8</v>
      </c>
      <c r="AC539" s="31">
        <v>0</v>
      </c>
      <c r="AD539" s="31">
        <v>13</v>
      </c>
      <c r="AE539" s="31">
        <v>8</v>
      </c>
      <c r="AF539" s="50">
        <v>5943888</v>
      </c>
      <c r="AG539" s="59">
        <v>3569352</v>
      </c>
      <c r="AH539" s="59">
        <v>556088</v>
      </c>
      <c r="AI539" s="59">
        <v>1818448</v>
      </c>
      <c r="AJ539" s="59">
        <v>35202</v>
      </c>
      <c r="AK539" s="59">
        <v>97504</v>
      </c>
    </row>
    <row r="540" spans="1:37" ht="16.5" customHeight="1">
      <c r="A540" s="42">
        <v>505</v>
      </c>
      <c r="B540" s="42" t="s">
        <v>58</v>
      </c>
      <c r="C540" s="44" t="s">
        <v>1799</v>
      </c>
      <c r="D540" s="44" t="s">
        <v>191</v>
      </c>
      <c r="E540" s="68" t="s">
        <v>2082</v>
      </c>
      <c r="F540" s="57" t="s">
        <v>2083</v>
      </c>
      <c r="G540" s="44" t="s">
        <v>2084</v>
      </c>
      <c r="H540" s="44" t="s">
        <v>2049</v>
      </c>
      <c r="I540" s="69" t="s">
        <v>1313</v>
      </c>
      <c r="J540" s="31">
        <v>595</v>
      </c>
      <c r="K540" s="31">
        <v>1593</v>
      </c>
      <c r="L540" s="31">
        <v>265</v>
      </c>
      <c r="M540" s="58">
        <v>105439</v>
      </c>
      <c r="N540" s="58">
        <v>7298</v>
      </c>
      <c r="O540" s="58">
        <v>79</v>
      </c>
      <c r="P540" s="58">
        <v>6458</v>
      </c>
      <c r="Q540" s="58">
        <v>42</v>
      </c>
      <c r="R540" s="58">
        <v>3</v>
      </c>
      <c r="S540" s="43">
        <f t="shared" si="26"/>
        <v>3</v>
      </c>
      <c r="T540" s="43">
        <f t="shared" si="26"/>
        <v>3</v>
      </c>
      <c r="U540" s="44">
        <v>1</v>
      </c>
      <c r="V540" s="31">
        <v>1</v>
      </c>
      <c r="W540" s="44">
        <v>2</v>
      </c>
      <c r="X540" s="31">
        <v>2</v>
      </c>
      <c r="Y540" s="31">
        <v>0</v>
      </c>
      <c r="Z540" s="31">
        <v>0</v>
      </c>
      <c r="AA540" s="31">
        <v>0</v>
      </c>
      <c r="AB540" s="31">
        <v>0</v>
      </c>
      <c r="AC540" s="31">
        <v>0</v>
      </c>
      <c r="AD540" s="31">
        <v>2</v>
      </c>
      <c r="AE540" s="31">
        <v>0</v>
      </c>
      <c r="AF540" s="50">
        <v>658042</v>
      </c>
      <c r="AG540" s="59">
        <v>447432</v>
      </c>
      <c r="AH540" s="59">
        <v>88517</v>
      </c>
      <c r="AI540" s="59">
        <v>122093</v>
      </c>
      <c r="AJ540" s="59">
        <v>39983</v>
      </c>
      <c r="AK540" s="59">
        <v>80229</v>
      </c>
    </row>
    <row r="541" spans="1:37" ht="16.5" customHeight="1">
      <c r="A541" s="42">
        <v>506</v>
      </c>
      <c r="B541" s="42" t="s">
        <v>58</v>
      </c>
      <c r="C541" s="44" t="s">
        <v>1799</v>
      </c>
      <c r="D541" s="44" t="s">
        <v>191</v>
      </c>
      <c r="E541" s="68" t="s">
        <v>2085</v>
      </c>
      <c r="F541" s="57" t="s">
        <v>2086</v>
      </c>
      <c r="G541" s="44" t="s">
        <v>2087</v>
      </c>
      <c r="H541" s="44" t="s">
        <v>2088</v>
      </c>
      <c r="I541" s="69" t="s">
        <v>1106</v>
      </c>
      <c r="J541" s="31">
        <v>1392</v>
      </c>
      <c r="K541" s="31">
        <v>3200</v>
      </c>
      <c r="L541" s="31">
        <v>616</v>
      </c>
      <c r="M541" s="58">
        <v>121568</v>
      </c>
      <c r="N541" s="58">
        <v>7025</v>
      </c>
      <c r="O541" s="58">
        <v>125</v>
      </c>
      <c r="P541" s="58">
        <v>6621</v>
      </c>
      <c r="Q541" s="58">
        <v>33</v>
      </c>
      <c r="R541" s="58">
        <v>2</v>
      </c>
      <c r="S541" s="43">
        <f t="shared" si="26"/>
        <v>2</v>
      </c>
      <c r="T541" s="43">
        <f t="shared" si="26"/>
        <v>3</v>
      </c>
      <c r="U541" s="44">
        <v>0</v>
      </c>
      <c r="V541" s="31">
        <v>0</v>
      </c>
      <c r="W541" s="44">
        <v>2</v>
      </c>
      <c r="X541" s="31">
        <v>3</v>
      </c>
      <c r="Y541" s="31">
        <v>0</v>
      </c>
      <c r="Z541" s="31">
        <v>0</v>
      </c>
      <c r="AA541" s="31">
        <v>0</v>
      </c>
      <c r="AB541" s="31">
        <v>0</v>
      </c>
      <c r="AC541" s="31">
        <v>0</v>
      </c>
      <c r="AD541" s="31">
        <v>5</v>
      </c>
      <c r="AE541" s="31">
        <v>0</v>
      </c>
      <c r="AF541" s="50">
        <v>1251421</v>
      </c>
      <c r="AG541" s="59">
        <v>735796</v>
      </c>
      <c r="AH541" s="59">
        <v>106477</v>
      </c>
      <c r="AI541" s="59">
        <v>409148</v>
      </c>
      <c r="AJ541" s="59">
        <v>66852</v>
      </c>
      <c r="AK541" s="59">
        <v>102301</v>
      </c>
    </row>
    <row r="542" spans="1:37" ht="16.5" customHeight="1">
      <c r="A542" s="42">
        <v>507</v>
      </c>
      <c r="B542" s="42" t="s">
        <v>58</v>
      </c>
      <c r="C542" s="44" t="s">
        <v>1799</v>
      </c>
      <c r="D542" s="44" t="s">
        <v>191</v>
      </c>
      <c r="E542" s="68" t="s">
        <v>2089</v>
      </c>
      <c r="F542" s="57" t="s">
        <v>2090</v>
      </c>
      <c r="G542" s="44" t="s">
        <v>2091</v>
      </c>
      <c r="H542" s="44" t="s">
        <v>2092</v>
      </c>
      <c r="I542" s="69" t="s">
        <v>1106</v>
      </c>
      <c r="J542" s="31">
        <v>1000</v>
      </c>
      <c r="K542" s="31">
        <v>3919</v>
      </c>
      <c r="L542" s="31">
        <v>309</v>
      </c>
      <c r="M542" s="58">
        <v>74870</v>
      </c>
      <c r="N542" s="58">
        <v>11307</v>
      </c>
      <c r="O542" s="58">
        <v>80</v>
      </c>
      <c r="P542" s="58">
        <v>3597</v>
      </c>
      <c r="Q542" s="58">
        <v>437</v>
      </c>
      <c r="R542" s="58">
        <v>80</v>
      </c>
      <c r="S542" s="43">
        <f t="shared" si="26"/>
        <v>14</v>
      </c>
      <c r="T542" s="43">
        <f t="shared" si="26"/>
        <v>14</v>
      </c>
      <c r="U542" s="44">
        <v>4</v>
      </c>
      <c r="V542" s="31">
        <v>4</v>
      </c>
      <c r="W542" s="44">
        <v>5</v>
      </c>
      <c r="X542" s="31">
        <v>5</v>
      </c>
      <c r="Y542" s="31">
        <v>0</v>
      </c>
      <c r="Z542" s="31">
        <v>0</v>
      </c>
      <c r="AA542" s="31">
        <v>5</v>
      </c>
      <c r="AB542" s="31">
        <v>5</v>
      </c>
      <c r="AC542" s="31">
        <v>0</v>
      </c>
      <c r="AD542" s="31">
        <v>5</v>
      </c>
      <c r="AE542" s="31">
        <v>0</v>
      </c>
      <c r="AF542" s="50">
        <v>1220348</v>
      </c>
      <c r="AG542" s="59">
        <v>749609</v>
      </c>
      <c r="AH542" s="59">
        <v>81936</v>
      </c>
      <c r="AI542" s="59">
        <v>388803</v>
      </c>
      <c r="AJ542" s="59">
        <v>92951</v>
      </c>
      <c r="AK542" s="59">
        <v>18040</v>
      </c>
    </row>
    <row r="543" spans="1:37" ht="16.5" customHeight="1">
      <c r="A543" s="42">
        <v>508</v>
      </c>
      <c r="B543" s="42" t="s">
        <v>58</v>
      </c>
      <c r="C543" s="44" t="s">
        <v>2093</v>
      </c>
      <c r="D543" s="44" t="s">
        <v>191</v>
      </c>
      <c r="E543" s="68" t="s">
        <v>2094</v>
      </c>
      <c r="F543" s="57" t="s">
        <v>2095</v>
      </c>
      <c r="G543" s="44" t="s">
        <v>2096</v>
      </c>
      <c r="H543" s="44" t="s">
        <v>2097</v>
      </c>
      <c r="I543" s="69" t="s">
        <v>1004</v>
      </c>
      <c r="J543" s="31">
        <v>189.8</v>
      </c>
      <c r="K543" s="31">
        <v>285.89999999999998</v>
      </c>
      <c r="L543" s="31">
        <v>76</v>
      </c>
      <c r="M543" s="58">
        <v>17413</v>
      </c>
      <c r="N543" s="58">
        <v>0</v>
      </c>
      <c r="O543" s="58">
        <v>14</v>
      </c>
      <c r="P543" s="58">
        <v>879</v>
      </c>
      <c r="Q543" s="58">
        <v>0</v>
      </c>
      <c r="R543" s="58">
        <v>14</v>
      </c>
      <c r="S543" s="43">
        <f t="shared" si="26"/>
        <v>4</v>
      </c>
      <c r="T543" s="43">
        <f t="shared" si="26"/>
        <v>4</v>
      </c>
      <c r="U543" s="44">
        <v>0</v>
      </c>
      <c r="V543" s="31">
        <v>0</v>
      </c>
      <c r="W543" s="44">
        <v>1</v>
      </c>
      <c r="X543" s="31">
        <v>1</v>
      </c>
      <c r="Y543" s="31">
        <v>0</v>
      </c>
      <c r="Z543" s="31">
        <v>0</v>
      </c>
      <c r="AA543" s="31">
        <v>3</v>
      </c>
      <c r="AB543" s="31">
        <v>3</v>
      </c>
      <c r="AC543" s="31">
        <v>0</v>
      </c>
      <c r="AD543" s="31">
        <v>4</v>
      </c>
      <c r="AE543" s="31">
        <v>1</v>
      </c>
      <c r="AF543" s="50">
        <v>263712</v>
      </c>
      <c r="AG543" s="59">
        <v>235312</v>
      </c>
      <c r="AH543" s="59">
        <v>21920</v>
      </c>
      <c r="AI543" s="59">
        <v>6480</v>
      </c>
      <c r="AJ543" s="59">
        <v>18242</v>
      </c>
      <c r="AK543" s="59">
        <v>9139</v>
      </c>
    </row>
    <row r="544" spans="1:37" ht="16.5" customHeight="1">
      <c r="A544" s="42">
        <v>509</v>
      </c>
      <c r="B544" s="42" t="s">
        <v>58</v>
      </c>
      <c r="C544" s="44" t="s">
        <v>2093</v>
      </c>
      <c r="D544" s="44" t="s">
        <v>191</v>
      </c>
      <c r="E544" s="68" t="s">
        <v>2098</v>
      </c>
      <c r="F544" s="57" t="s">
        <v>2099</v>
      </c>
      <c r="G544" s="44" t="s">
        <v>2100</v>
      </c>
      <c r="H544" s="44" t="s">
        <v>2101</v>
      </c>
      <c r="I544" s="69" t="s">
        <v>951</v>
      </c>
      <c r="J544" s="31">
        <v>4222</v>
      </c>
      <c r="K544" s="31">
        <v>12599</v>
      </c>
      <c r="L544" s="31">
        <v>579</v>
      </c>
      <c r="M544" s="58">
        <v>63104</v>
      </c>
      <c r="N544" s="58">
        <v>1628</v>
      </c>
      <c r="O544" s="58">
        <v>77</v>
      </c>
      <c r="P544" s="58">
        <v>10745</v>
      </c>
      <c r="Q544" s="58">
        <v>80</v>
      </c>
      <c r="R544" s="58">
        <v>77</v>
      </c>
      <c r="S544" s="43">
        <f t="shared" si="26"/>
        <v>26</v>
      </c>
      <c r="T544" s="43">
        <f t="shared" si="26"/>
        <v>24</v>
      </c>
      <c r="U544" s="44">
        <v>2</v>
      </c>
      <c r="V544" s="31">
        <v>2</v>
      </c>
      <c r="W544" s="44">
        <v>3</v>
      </c>
      <c r="X544" s="31">
        <v>3</v>
      </c>
      <c r="Y544" s="31">
        <v>0</v>
      </c>
      <c r="Z544" s="31">
        <v>0</v>
      </c>
      <c r="AA544" s="31">
        <v>21</v>
      </c>
      <c r="AB544" s="31">
        <v>19</v>
      </c>
      <c r="AC544" s="31">
        <v>1</v>
      </c>
      <c r="AD544" s="31">
        <v>2</v>
      </c>
      <c r="AE544" s="31">
        <v>2</v>
      </c>
      <c r="AF544" s="50">
        <v>1671251</v>
      </c>
      <c r="AG544" s="59">
        <v>1181253</v>
      </c>
      <c r="AH544" s="59">
        <v>168036</v>
      </c>
      <c r="AI544" s="59">
        <v>321962</v>
      </c>
      <c r="AJ544" s="59">
        <v>227383</v>
      </c>
      <c r="AK544" s="59">
        <v>269492</v>
      </c>
    </row>
    <row r="545" spans="1:37" ht="16.5" customHeight="1">
      <c r="A545" s="42">
        <v>510</v>
      </c>
      <c r="B545" s="42" t="s">
        <v>58</v>
      </c>
      <c r="C545" s="44" t="s">
        <v>2093</v>
      </c>
      <c r="D545" s="44" t="s">
        <v>191</v>
      </c>
      <c r="E545" s="68" t="s">
        <v>2102</v>
      </c>
      <c r="F545" s="57" t="s">
        <v>2103</v>
      </c>
      <c r="G545" s="44" t="s">
        <v>2104</v>
      </c>
      <c r="H545" s="44" t="s">
        <v>2105</v>
      </c>
      <c r="I545" s="69" t="s">
        <v>905</v>
      </c>
      <c r="J545" s="31">
        <v>1810</v>
      </c>
      <c r="K545" s="31">
        <v>841.72</v>
      </c>
      <c r="L545" s="31">
        <v>187</v>
      </c>
      <c r="M545" s="58">
        <v>17738</v>
      </c>
      <c r="N545" s="58">
        <v>0</v>
      </c>
      <c r="O545" s="58">
        <v>30</v>
      </c>
      <c r="P545" s="58">
        <v>17738</v>
      </c>
      <c r="Q545" s="58">
        <v>0</v>
      </c>
      <c r="R545" s="58">
        <v>30</v>
      </c>
      <c r="S545" s="43">
        <f t="shared" si="26"/>
        <v>11.5</v>
      </c>
      <c r="T545" s="43">
        <f t="shared" si="26"/>
        <v>12</v>
      </c>
      <c r="U545" s="44">
        <v>2</v>
      </c>
      <c r="V545" s="31">
        <v>2</v>
      </c>
      <c r="W545" s="44">
        <v>1.5</v>
      </c>
      <c r="X545" s="31">
        <v>2</v>
      </c>
      <c r="Y545" s="31">
        <v>0</v>
      </c>
      <c r="Z545" s="31">
        <v>0</v>
      </c>
      <c r="AA545" s="31">
        <v>8</v>
      </c>
      <c r="AB545" s="31">
        <v>8</v>
      </c>
      <c r="AC545" s="31">
        <v>0</v>
      </c>
      <c r="AD545" s="31">
        <v>2</v>
      </c>
      <c r="AE545" s="31">
        <v>4</v>
      </c>
      <c r="AF545" s="50">
        <v>997685</v>
      </c>
      <c r="AG545" s="59">
        <v>833875</v>
      </c>
      <c r="AH545" s="59">
        <v>49920</v>
      </c>
      <c r="AI545" s="59">
        <v>113890</v>
      </c>
      <c r="AJ545" s="59">
        <v>31447</v>
      </c>
      <c r="AK545" s="59">
        <v>56615</v>
      </c>
    </row>
    <row r="546" spans="1:37" ht="16.5" customHeight="1">
      <c r="A546" s="42">
        <v>511</v>
      </c>
      <c r="B546" s="42" t="s">
        <v>58</v>
      </c>
      <c r="C546" s="44" t="s">
        <v>2093</v>
      </c>
      <c r="D546" s="44" t="s">
        <v>191</v>
      </c>
      <c r="E546" s="68" t="s">
        <v>2106</v>
      </c>
      <c r="F546" s="57" t="s">
        <v>2107</v>
      </c>
      <c r="G546" s="44" t="s">
        <v>2108</v>
      </c>
      <c r="H546" s="44" t="s">
        <v>2109</v>
      </c>
      <c r="I546" s="69" t="s">
        <v>1106</v>
      </c>
      <c r="J546" s="31">
        <v>5282.7</v>
      </c>
      <c r="K546" s="31">
        <v>6824.4</v>
      </c>
      <c r="L546" s="31">
        <v>1421</v>
      </c>
      <c r="M546" s="58">
        <v>218990</v>
      </c>
      <c r="N546" s="58">
        <v>7046</v>
      </c>
      <c r="O546" s="58">
        <v>123</v>
      </c>
      <c r="P546" s="58">
        <v>10767</v>
      </c>
      <c r="Q546" s="58">
        <v>183</v>
      </c>
      <c r="R546" s="58">
        <v>123</v>
      </c>
      <c r="S546" s="43">
        <f t="shared" si="26"/>
        <v>37.5</v>
      </c>
      <c r="T546" s="43">
        <f t="shared" si="26"/>
        <v>38</v>
      </c>
      <c r="U546" s="44">
        <v>4</v>
      </c>
      <c r="V546" s="31">
        <v>4</v>
      </c>
      <c r="W546" s="44">
        <v>3.5</v>
      </c>
      <c r="X546" s="31">
        <v>4</v>
      </c>
      <c r="Y546" s="31">
        <v>0</v>
      </c>
      <c r="Z546" s="31">
        <v>0</v>
      </c>
      <c r="AA546" s="31">
        <v>30</v>
      </c>
      <c r="AB546" s="31">
        <v>30</v>
      </c>
      <c r="AC546" s="31">
        <v>0</v>
      </c>
      <c r="AD546" s="31">
        <v>11</v>
      </c>
      <c r="AE546" s="31">
        <v>4</v>
      </c>
      <c r="AF546" s="50">
        <v>2703091</v>
      </c>
      <c r="AG546" s="59">
        <v>2032268</v>
      </c>
      <c r="AH546" s="59">
        <v>171416</v>
      </c>
      <c r="AI546" s="59">
        <v>499407</v>
      </c>
      <c r="AJ546" s="59">
        <v>218645</v>
      </c>
      <c r="AK546" s="59">
        <v>260324</v>
      </c>
    </row>
    <row r="547" spans="1:37" ht="16.5" customHeight="1">
      <c r="A547" s="42">
        <v>512</v>
      </c>
      <c r="B547" s="42" t="s">
        <v>58</v>
      </c>
      <c r="C547" s="44" t="s">
        <v>2093</v>
      </c>
      <c r="D547" s="44" t="s">
        <v>191</v>
      </c>
      <c r="E547" s="68" t="s">
        <v>2110</v>
      </c>
      <c r="F547" s="57" t="s">
        <v>2111</v>
      </c>
      <c r="G547" s="44" t="s">
        <v>2112</v>
      </c>
      <c r="H547" s="44" t="s">
        <v>2109</v>
      </c>
      <c r="I547" s="69" t="s">
        <v>1004</v>
      </c>
      <c r="J547" s="31">
        <v>750</v>
      </c>
      <c r="K547" s="31">
        <v>755.11</v>
      </c>
      <c r="L547" s="31">
        <v>222</v>
      </c>
      <c r="M547" s="58">
        <v>43521</v>
      </c>
      <c r="N547" s="58">
        <v>0</v>
      </c>
      <c r="O547" s="58">
        <v>33</v>
      </c>
      <c r="P547" s="58">
        <v>3706</v>
      </c>
      <c r="Q547" s="58">
        <v>0</v>
      </c>
      <c r="R547" s="58">
        <v>548</v>
      </c>
      <c r="S547" s="43">
        <f t="shared" si="26"/>
        <v>8</v>
      </c>
      <c r="T547" s="43">
        <f t="shared" si="26"/>
        <v>3</v>
      </c>
      <c r="U547" s="44">
        <v>2</v>
      </c>
      <c r="V547" s="31">
        <v>2</v>
      </c>
      <c r="W547" s="44">
        <v>1</v>
      </c>
      <c r="X547" s="31">
        <v>1</v>
      </c>
      <c r="Y547" s="31">
        <v>0</v>
      </c>
      <c r="Z547" s="31">
        <v>0</v>
      </c>
      <c r="AA547" s="31">
        <v>5</v>
      </c>
      <c r="AB547" s="31">
        <v>0</v>
      </c>
      <c r="AC547" s="31">
        <v>0</v>
      </c>
      <c r="AD547" s="31">
        <v>5</v>
      </c>
      <c r="AE547" s="31">
        <v>0</v>
      </c>
      <c r="AF547" s="50">
        <v>708402</v>
      </c>
      <c r="AG547" s="59">
        <v>522382</v>
      </c>
      <c r="AH547" s="59">
        <v>49536</v>
      </c>
      <c r="AI547" s="59">
        <v>136484</v>
      </c>
      <c r="AJ547" s="59">
        <v>95989</v>
      </c>
      <c r="AK547" s="59">
        <v>82032</v>
      </c>
    </row>
    <row r="548" spans="1:37" ht="16.5" customHeight="1">
      <c r="A548" s="42">
        <v>513</v>
      </c>
      <c r="B548" s="42" t="s">
        <v>58</v>
      </c>
      <c r="C548" s="44" t="s">
        <v>2093</v>
      </c>
      <c r="D548" s="44" t="s">
        <v>191</v>
      </c>
      <c r="E548" s="68" t="s">
        <v>2113</v>
      </c>
      <c r="F548" s="57" t="s">
        <v>2114</v>
      </c>
      <c r="G548" s="44" t="s">
        <v>2115</v>
      </c>
      <c r="H548" s="44" t="s">
        <v>2116</v>
      </c>
      <c r="I548" s="69" t="s">
        <v>905</v>
      </c>
      <c r="J548" s="31">
        <v>3313</v>
      </c>
      <c r="K548" s="31">
        <v>2904.7</v>
      </c>
      <c r="L548" s="31">
        <v>577</v>
      </c>
      <c r="M548" s="58">
        <v>37467</v>
      </c>
      <c r="N548" s="58">
        <v>0</v>
      </c>
      <c r="O548" s="58">
        <v>83</v>
      </c>
      <c r="P548" s="58">
        <v>37467</v>
      </c>
      <c r="Q548" s="58">
        <v>0</v>
      </c>
      <c r="R548" s="58">
        <v>83</v>
      </c>
      <c r="S548" s="43">
        <f t="shared" si="26"/>
        <v>21</v>
      </c>
      <c r="T548" s="43">
        <f t="shared" si="26"/>
        <v>21</v>
      </c>
      <c r="U548" s="44">
        <v>2</v>
      </c>
      <c r="V548" s="31">
        <v>2</v>
      </c>
      <c r="W548" s="44">
        <v>4</v>
      </c>
      <c r="X548" s="31">
        <v>4</v>
      </c>
      <c r="Y548" s="31">
        <v>0</v>
      </c>
      <c r="Z548" s="31">
        <v>0</v>
      </c>
      <c r="AA548" s="31">
        <v>15</v>
      </c>
      <c r="AB548" s="31">
        <v>15</v>
      </c>
      <c r="AC548" s="31">
        <v>1</v>
      </c>
      <c r="AD548" s="31">
        <v>13</v>
      </c>
      <c r="AE548" s="31">
        <v>4</v>
      </c>
      <c r="AF548" s="50">
        <v>1651781</v>
      </c>
      <c r="AG548" s="59">
        <v>1227409</v>
      </c>
      <c r="AH548" s="59">
        <v>95920</v>
      </c>
      <c r="AI548" s="59">
        <v>328452</v>
      </c>
      <c r="AJ548" s="59">
        <v>46759</v>
      </c>
      <c r="AK548" s="59">
        <v>70955</v>
      </c>
    </row>
    <row r="549" spans="1:37" ht="16.5" customHeight="1">
      <c r="A549" s="42">
        <v>514</v>
      </c>
      <c r="B549" s="42" t="s">
        <v>58</v>
      </c>
      <c r="C549" s="44" t="s">
        <v>2093</v>
      </c>
      <c r="D549" s="44" t="s">
        <v>191</v>
      </c>
      <c r="E549" s="68" t="s">
        <v>2117</v>
      </c>
      <c r="F549" s="57" t="s">
        <v>2118</v>
      </c>
      <c r="G549" s="44" t="s">
        <v>2119</v>
      </c>
      <c r="H549" s="44" t="s">
        <v>2120</v>
      </c>
      <c r="I549" s="69" t="s">
        <v>1018</v>
      </c>
      <c r="J549" s="31">
        <v>4052</v>
      </c>
      <c r="K549" s="31">
        <v>8525</v>
      </c>
      <c r="L549" s="31">
        <v>1382</v>
      </c>
      <c r="M549" s="58">
        <v>299809</v>
      </c>
      <c r="N549" s="58">
        <v>10496</v>
      </c>
      <c r="O549" s="58">
        <v>92</v>
      </c>
      <c r="P549" s="58">
        <v>13549</v>
      </c>
      <c r="Q549" s="58">
        <v>94</v>
      </c>
      <c r="R549" s="58">
        <v>2</v>
      </c>
      <c r="S549" s="43">
        <f t="shared" si="26"/>
        <v>36.5</v>
      </c>
      <c r="T549" s="43">
        <f t="shared" si="26"/>
        <v>36</v>
      </c>
      <c r="U549" s="44">
        <v>4</v>
      </c>
      <c r="V549" s="31">
        <v>3</v>
      </c>
      <c r="W549" s="44">
        <v>5.5</v>
      </c>
      <c r="X549" s="31">
        <v>5</v>
      </c>
      <c r="Y549" s="31">
        <v>0</v>
      </c>
      <c r="Z549" s="31">
        <v>0</v>
      </c>
      <c r="AA549" s="31">
        <v>27</v>
      </c>
      <c r="AB549" s="31">
        <v>28</v>
      </c>
      <c r="AC549" s="31">
        <v>1</v>
      </c>
      <c r="AD549" s="31">
        <v>8</v>
      </c>
      <c r="AE549" s="31">
        <v>3</v>
      </c>
      <c r="AF549" s="50">
        <v>3099807</v>
      </c>
      <c r="AG549" s="59">
        <v>2067605</v>
      </c>
      <c r="AH549" s="59">
        <v>187136</v>
      </c>
      <c r="AI549" s="59">
        <v>845066</v>
      </c>
      <c r="AJ549" s="59">
        <v>278750</v>
      </c>
      <c r="AK549" s="59">
        <v>322479</v>
      </c>
    </row>
    <row r="550" spans="1:37" ht="16.5" customHeight="1">
      <c r="A550" s="42">
        <v>515</v>
      </c>
      <c r="B550" s="42" t="s">
        <v>58</v>
      </c>
      <c r="C550" s="44" t="s">
        <v>2093</v>
      </c>
      <c r="D550" s="44" t="s">
        <v>191</v>
      </c>
      <c r="E550" s="68" t="s">
        <v>2121</v>
      </c>
      <c r="F550" s="57" t="s">
        <v>2122</v>
      </c>
      <c r="G550" s="44" t="s">
        <v>2123</v>
      </c>
      <c r="H550" s="44" t="s">
        <v>2124</v>
      </c>
      <c r="I550" s="69" t="s">
        <v>1412</v>
      </c>
      <c r="J550" s="31">
        <v>6188</v>
      </c>
      <c r="K550" s="31">
        <v>7922.7</v>
      </c>
      <c r="L550" s="31">
        <v>573</v>
      </c>
      <c r="M550" s="58">
        <v>324199</v>
      </c>
      <c r="N550" s="58">
        <v>16653</v>
      </c>
      <c r="O550" s="58">
        <v>204</v>
      </c>
      <c r="P550" s="58">
        <v>11754</v>
      </c>
      <c r="Q550" s="58">
        <v>233</v>
      </c>
      <c r="R550" s="58">
        <v>100</v>
      </c>
      <c r="S550" s="43">
        <f t="shared" si="26"/>
        <v>32.5</v>
      </c>
      <c r="T550" s="43">
        <f t="shared" si="26"/>
        <v>33</v>
      </c>
      <c r="U550" s="44">
        <v>3</v>
      </c>
      <c r="V550" s="31">
        <v>2</v>
      </c>
      <c r="W550" s="44">
        <v>12.5</v>
      </c>
      <c r="X550" s="31">
        <v>15</v>
      </c>
      <c r="Y550" s="31">
        <v>0</v>
      </c>
      <c r="Z550" s="31">
        <v>2</v>
      </c>
      <c r="AA550" s="31">
        <v>17</v>
      </c>
      <c r="AB550" s="31">
        <v>14</v>
      </c>
      <c r="AC550" s="31">
        <v>4</v>
      </c>
      <c r="AD550" s="31">
        <v>11</v>
      </c>
      <c r="AE550" s="31">
        <v>0</v>
      </c>
      <c r="AF550" s="50">
        <v>3895332</v>
      </c>
      <c r="AG550" s="59">
        <v>1792635</v>
      </c>
      <c r="AH550" s="59">
        <v>164940</v>
      </c>
      <c r="AI550" s="59">
        <v>1937757</v>
      </c>
      <c r="AJ550" s="59">
        <v>107019</v>
      </c>
      <c r="AK550" s="59">
        <v>141025</v>
      </c>
    </row>
    <row r="551" spans="1:37" ht="16.5" customHeight="1">
      <c r="A551" s="42">
        <v>516</v>
      </c>
      <c r="B551" s="42" t="s">
        <v>58</v>
      </c>
      <c r="C551" s="44" t="s">
        <v>2093</v>
      </c>
      <c r="D551" s="60" t="s">
        <v>191</v>
      </c>
      <c r="E551" s="68" t="s">
        <v>2125</v>
      </c>
      <c r="F551" s="57" t="s">
        <v>2126</v>
      </c>
      <c r="G551" s="60" t="s">
        <v>2127</v>
      </c>
      <c r="H551" s="60" t="s">
        <v>2128</v>
      </c>
      <c r="I551" s="73" t="s">
        <v>1004</v>
      </c>
      <c r="J551" s="31">
        <v>28137</v>
      </c>
      <c r="K551" s="31">
        <v>1930</v>
      </c>
      <c r="L551" s="31">
        <v>230</v>
      </c>
      <c r="M551" s="62">
        <v>65684</v>
      </c>
      <c r="N551" s="62">
        <v>458</v>
      </c>
      <c r="O551" s="62">
        <v>45</v>
      </c>
      <c r="P551" s="62">
        <v>3867</v>
      </c>
      <c r="Q551" s="62">
        <v>14</v>
      </c>
      <c r="R551" s="62">
        <v>13</v>
      </c>
      <c r="S551" s="43">
        <f t="shared" si="26"/>
        <v>14</v>
      </c>
      <c r="T551" s="43">
        <f t="shared" si="26"/>
        <v>15</v>
      </c>
      <c r="U551" s="60">
        <v>1</v>
      </c>
      <c r="V551" s="31">
        <v>1</v>
      </c>
      <c r="W551" s="60">
        <v>2</v>
      </c>
      <c r="X551" s="31">
        <v>2</v>
      </c>
      <c r="Y551" s="31">
        <v>0</v>
      </c>
      <c r="Z551" s="31">
        <v>1</v>
      </c>
      <c r="AA551" s="31">
        <v>11</v>
      </c>
      <c r="AB551" s="31">
        <v>11</v>
      </c>
      <c r="AC551" s="31">
        <v>0</v>
      </c>
      <c r="AD551" s="31">
        <v>4</v>
      </c>
      <c r="AE551" s="31">
        <v>2</v>
      </c>
      <c r="AF551" s="50">
        <v>847676</v>
      </c>
      <c r="AG551" s="59">
        <v>659503</v>
      </c>
      <c r="AH551" s="59">
        <v>19956</v>
      </c>
      <c r="AI551" s="59">
        <v>168217</v>
      </c>
      <c r="AJ551" s="59">
        <v>74786</v>
      </c>
      <c r="AK551" s="59">
        <v>101287</v>
      </c>
    </row>
    <row r="552" spans="1:37" ht="16.5" customHeight="1">
      <c r="A552" s="42">
        <v>517</v>
      </c>
      <c r="B552" s="42" t="s">
        <v>58</v>
      </c>
      <c r="C552" s="44" t="s">
        <v>2093</v>
      </c>
      <c r="D552" s="44" t="s">
        <v>191</v>
      </c>
      <c r="E552" s="68" t="s">
        <v>2129</v>
      </c>
      <c r="F552" s="57" t="s">
        <v>2130</v>
      </c>
      <c r="G552" s="44" t="s">
        <v>2131</v>
      </c>
      <c r="H552" s="44" t="s">
        <v>2132</v>
      </c>
      <c r="I552" s="69" t="s">
        <v>2133</v>
      </c>
      <c r="J552" s="31">
        <v>58586</v>
      </c>
      <c r="K552" s="31">
        <v>13018</v>
      </c>
      <c r="L552" s="31">
        <v>1287</v>
      </c>
      <c r="M552" s="58">
        <v>337923</v>
      </c>
      <c r="N552" s="58">
        <v>9328</v>
      </c>
      <c r="O552" s="58">
        <v>122</v>
      </c>
      <c r="P552" s="58">
        <v>12908</v>
      </c>
      <c r="Q552" s="58">
        <v>175</v>
      </c>
      <c r="R552" s="58">
        <v>19</v>
      </c>
      <c r="S552" s="43">
        <f t="shared" si="26"/>
        <v>51</v>
      </c>
      <c r="T552" s="43">
        <f t="shared" si="26"/>
        <v>56</v>
      </c>
      <c r="U552" s="44">
        <v>3</v>
      </c>
      <c r="V552" s="31">
        <v>3</v>
      </c>
      <c r="W552" s="44">
        <v>10</v>
      </c>
      <c r="X552" s="31">
        <v>12</v>
      </c>
      <c r="Y552" s="31">
        <v>4</v>
      </c>
      <c r="Z552" s="31">
        <v>5</v>
      </c>
      <c r="AA552" s="31">
        <v>34</v>
      </c>
      <c r="AB552" s="31">
        <v>36</v>
      </c>
      <c r="AC552" s="31">
        <v>0</v>
      </c>
      <c r="AD552" s="31">
        <v>17</v>
      </c>
      <c r="AE552" s="31">
        <v>4</v>
      </c>
      <c r="AF552" s="50">
        <v>3519114</v>
      </c>
      <c r="AG552" s="59">
        <v>2332724</v>
      </c>
      <c r="AH552" s="59">
        <v>334800</v>
      </c>
      <c r="AI552" s="59">
        <v>851590</v>
      </c>
      <c r="AJ552" s="59">
        <v>282071</v>
      </c>
      <c r="AK552" s="59">
        <v>302403</v>
      </c>
    </row>
    <row r="553" spans="1:37" ht="16.5" customHeight="1">
      <c r="A553" s="42">
        <v>518</v>
      </c>
      <c r="B553" s="42" t="s">
        <v>58</v>
      </c>
      <c r="C553" s="44" t="s">
        <v>2093</v>
      </c>
      <c r="D553" s="44" t="s">
        <v>191</v>
      </c>
      <c r="E553" s="68" t="s">
        <v>2134</v>
      </c>
      <c r="F553" s="57" t="s">
        <v>2135</v>
      </c>
      <c r="G553" s="44" t="s">
        <v>2136</v>
      </c>
      <c r="H553" s="44" t="s">
        <v>2137</v>
      </c>
      <c r="I553" s="69" t="s">
        <v>1412</v>
      </c>
      <c r="J553" s="31">
        <v>8264</v>
      </c>
      <c r="K553" s="31">
        <v>13164</v>
      </c>
      <c r="L553" s="31">
        <v>1323</v>
      </c>
      <c r="M553" s="58">
        <v>329438</v>
      </c>
      <c r="N553" s="58">
        <v>16603</v>
      </c>
      <c r="O553" s="58">
        <v>107</v>
      </c>
      <c r="P553" s="58">
        <v>13539</v>
      </c>
      <c r="Q553" s="58">
        <v>194</v>
      </c>
      <c r="R553" s="58">
        <v>6</v>
      </c>
      <c r="S553" s="43">
        <f t="shared" si="26"/>
        <v>39</v>
      </c>
      <c r="T553" s="43">
        <f t="shared" si="26"/>
        <v>40</v>
      </c>
      <c r="U553" s="44">
        <v>5</v>
      </c>
      <c r="V553" s="31">
        <v>4</v>
      </c>
      <c r="W553" s="44">
        <v>16</v>
      </c>
      <c r="X553" s="31">
        <v>18</v>
      </c>
      <c r="Y553" s="31">
        <v>1</v>
      </c>
      <c r="Z553" s="31">
        <v>1</v>
      </c>
      <c r="AA553" s="31">
        <v>17</v>
      </c>
      <c r="AB553" s="31">
        <v>17</v>
      </c>
      <c r="AC553" s="31">
        <v>4</v>
      </c>
      <c r="AD553" s="31">
        <v>11</v>
      </c>
      <c r="AE553" s="31">
        <v>3</v>
      </c>
      <c r="AF553" s="50">
        <v>4368499</v>
      </c>
      <c r="AG553" s="59">
        <v>1862009</v>
      </c>
      <c r="AH553" s="59">
        <v>192240</v>
      </c>
      <c r="AI553" s="59">
        <v>2314250</v>
      </c>
      <c r="AJ553" s="59">
        <v>131581</v>
      </c>
      <c r="AK553" s="59">
        <v>176283</v>
      </c>
    </row>
    <row r="554" spans="1:37" ht="16.5" customHeight="1">
      <c r="A554" s="42">
        <v>519</v>
      </c>
      <c r="B554" s="42" t="s">
        <v>58</v>
      </c>
      <c r="C554" s="44" t="s">
        <v>2093</v>
      </c>
      <c r="D554" s="44" t="s">
        <v>191</v>
      </c>
      <c r="E554" s="68" t="s">
        <v>2138</v>
      </c>
      <c r="F554" s="57" t="s">
        <v>2139</v>
      </c>
      <c r="G554" s="44" t="s">
        <v>2140</v>
      </c>
      <c r="H554" s="44" t="s">
        <v>2141</v>
      </c>
      <c r="I554" s="69" t="s">
        <v>977</v>
      </c>
      <c r="J554" s="31">
        <v>3603</v>
      </c>
      <c r="K554" s="31">
        <v>10560</v>
      </c>
      <c r="L554" s="31">
        <v>264</v>
      </c>
      <c r="M554" s="58">
        <v>104476</v>
      </c>
      <c r="N554" s="58">
        <v>4646</v>
      </c>
      <c r="O554" s="58">
        <v>32</v>
      </c>
      <c r="P554" s="58">
        <v>4416</v>
      </c>
      <c r="Q554" s="58">
        <v>47</v>
      </c>
      <c r="R554" s="58">
        <v>3</v>
      </c>
      <c r="S554" s="43">
        <f t="shared" si="26"/>
        <v>21</v>
      </c>
      <c r="T554" s="43">
        <f t="shared" si="26"/>
        <v>21</v>
      </c>
      <c r="U554" s="44">
        <v>2</v>
      </c>
      <c r="V554" s="31">
        <v>2</v>
      </c>
      <c r="W554" s="44">
        <v>2</v>
      </c>
      <c r="X554" s="31">
        <v>2</v>
      </c>
      <c r="Y554" s="31">
        <v>0</v>
      </c>
      <c r="Z554" s="31">
        <v>0</v>
      </c>
      <c r="AA554" s="31">
        <v>17</v>
      </c>
      <c r="AB554" s="31">
        <v>17</v>
      </c>
      <c r="AC554" s="31">
        <v>0</v>
      </c>
      <c r="AD554" s="31">
        <v>4</v>
      </c>
      <c r="AE554" s="31">
        <v>1</v>
      </c>
      <c r="AF554" s="50">
        <v>1988597</v>
      </c>
      <c r="AG554" s="59">
        <v>800592</v>
      </c>
      <c r="AH554" s="59">
        <v>49056</v>
      </c>
      <c r="AI554" s="59">
        <v>1138949</v>
      </c>
      <c r="AJ554" s="59">
        <v>53804</v>
      </c>
      <c r="AK554" s="59">
        <v>88531</v>
      </c>
    </row>
    <row r="555" spans="1:37" ht="16.5" customHeight="1">
      <c r="A555" s="42">
        <v>520</v>
      </c>
      <c r="B555" s="42" t="s">
        <v>58</v>
      </c>
      <c r="C555" s="44" t="s">
        <v>2093</v>
      </c>
      <c r="D555" s="44" t="s">
        <v>191</v>
      </c>
      <c r="E555" s="68" t="s">
        <v>2142</v>
      </c>
      <c r="F555" s="57" t="s">
        <v>2143</v>
      </c>
      <c r="G555" s="44" t="s">
        <v>2144</v>
      </c>
      <c r="H555" s="44" t="s">
        <v>2145</v>
      </c>
      <c r="I555" s="69" t="s">
        <v>915</v>
      </c>
      <c r="J555" s="31">
        <v>8912</v>
      </c>
      <c r="K555" s="31">
        <v>6273</v>
      </c>
      <c r="L555" s="31">
        <v>1036</v>
      </c>
      <c r="M555" s="58">
        <v>105641</v>
      </c>
      <c r="N555" s="58">
        <v>2604</v>
      </c>
      <c r="O555" s="58">
        <v>39</v>
      </c>
      <c r="P555" s="58">
        <v>11427</v>
      </c>
      <c r="Q555" s="58">
        <v>122</v>
      </c>
      <c r="R555" s="58">
        <v>14</v>
      </c>
      <c r="S555" s="43">
        <f t="shared" si="26"/>
        <v>22</v>
      </c>
      <c r="T555" s="43">
        <f t="shared" si="26"/>
        <v>25</v>
      </c>
      <c r="U555" s="44">
        <v>1</v>
      </c>
      <c r="V555" s="31">
        <v>2</v>
      </c>
      <c r="W555" s="44">
        <v>3</v>
      </c>
      <c r="X555" s="31">
        <v>3</v>
      </c>
      <c r="Y555" s="31">
        <v>0</v>
      </c>
      <c r="Z555" s="31">
        <v>0</v>
      </c>
      <c r="AA555" s="31">
        <v>18</v>
      </c>
      <c r="AB555" s="31">
        <v>20</v>
      </c>
      <c r="AC555" s="31">
        <v>0</v>
      </c>
      <c r="AD555" s="31">
        <v>10</v>
      </c>
      <c r="AE555" s="31">
        <v>2</v>
      </c>
      <c r="AF555" s="50">
        <v>2015975</v>
      </c>
      <c r="AG555" s="59">
        <v>1417676</v>
      </c>
      <c r="AH555" s="59">
        <v>135304</v>
      </c>
      <c r="AI555" s="59">
        <v>462995</v>
      </c>
      <c r="AJ555" s="59">
        <v>187275</v>
      </c>
      <c r="AK555" s="59">
        <v>325485</v>
      </c>
    </row>
    <row r="556" spans="1:37" ht="16.5" customHeight="1">
      <c r="A556" s="42">
        <v>521</v>
      </c>
      <c r="B556" s="42" t="s">
        <v>58</v>
      </c>
      <c r="C556" s="44" t="s">
        <v>2093</v>
      </c>
      <c r="D556" s="44" t="s">
        <v>191</v>
      </c>
      <c r="E556" s="68" t="s">
        <v>2146</v>
      </c>
      <c r="F556" s="57" t="s">
        <v>2147</v>
      </c>
      <c r="G556" s="44" t="s">
        <v>2148</v>
      </c>
      <c r="H556" s="44" t="s">
        <v>2149</v>
      </c>
      <c r="I556" s="69" t="s">
        <v>977</v>
      </c>
      <c r="J556" s="31">
        <v>946887.3</v>
      </c>
      <c r="K556" s="31">
        <v>10271.16</v>
      </c>
      <c r="L556" s="31">
        <v>1104</v>
      </c>
      <c r="M556" s="58">
        <v>212196</v>
      </c>
      <c r="N556" s="58">
        <v>5725</v>
      </c>
      <c r="O556" s="58">
        <v>122</v>
      </c>
      <c r="P556" s="58">
        <v>10758</v>
      </c>
      <c r="Q556" s="58">
        <v>83</v>
      </c>
      <c r="R556" s="58">
        <v>16</v>
      </c>
      <c r="S556" s="43">
        <f t="shared" si="26"/>
        <v>29</v>
      </c>
      <c r="T556" s="43">
        <f t="shared" si="26"/>
        <v>29</v>
      </c>
      <c r="U556" s="44">
        <v>3</v>
      </c>
      <c r="V556" s="31">
        <v>3</v>
      </c>
      <c r="W556" s="44">
        <v>3</v>
      </c>
      <c r="X556" s="31">
        <v>3</v>
      </c>
      <c r="Y556" s="31">
        <v>0</v>
      </c>
      <c r="Z556" s="31">
        <v>0</v>
      </c>
      <c r="AA556" s="31">
        <v>23</v>
      </c>
      <c r="AB556" s="31">
        <v>23</v>
      </c>
      <c r="AC556" s="31">
        <v>0</v>
      </c>
      <c r="AD556" s="31">
        <v>6</v>
      </c>
      <c r="AE556" s="31">
        <v>2</v>
      </c>
      <c r="AF556" s="50">
        <v>5276883</v>
      </c>
      <c r="AG556" s="59">
        <v>2070587</v>
      </c>
      <c r="AH556" s="59">
        <v>178666</v>
      </c>
      <c r="AI556" s="59">
        <v>3027630</v>
      </c>
      <c r="AJ556" s="59">
        <v>219389</v>
      </c>
      <c r="AK556" s="59">
        <v>292261</v>
      </c>
    </row>
    <row r="557" spans="1:37" ht="16.5" customHeight="1">
      <c r="A557" s="42">
        <v>522</v>
      </c>
      <c r="B557" s="42" t="s">
        <v>58</v>
      </c>
      <c r="C557" s="44" t="s">
        <v>2093</v>
      </c>
      <c r="D557" s="44" t="s">
        <v>191</v>
      </c>
      <c r="E557" s="68" t="s">
        <v>634</v>
      </c>
      <c r="F557" s="57" t="s">
        <v>2150</v>
      </c>
      <c r="G557" s="44" t="s">
        <v>2151</v>
      </c>
      <c r="H557" s="44" t="s">
        <v>2152</v>
      </c>
      <c r="I557" s="69" t="s">
        <v>889</v>
      </c>
      <c r="J557" s="31">
        <v>1734.9</v>
      </c>
      <c r="K557" s="31">
        <v>4255.47</v>
      </c>
      <c r="L557" s="31">
        <v>595</v>
      </c>
      <c r="M557" s="58">
        <v>56001</v>
      </c>
      <c r="N557" s="58">
        <v>1658</v>
      </c>
      <c r="O557" s="58">
        <v>81</v>
      </c>
      <c r="P557" s="58">
        <v>4685</v>
      </c>
      <c r="Q557" s="58">
        <v>59</v>
      </c>
      <c r="R557" s="58">
        <v>0</v>
      </c>
      <c r="S557" s="43">
        <f t="shared" si="26"/>
        <v>28</v>
      </c>
      <c r="T557" s="43">
        <f t="shared" si="26"/>
        <v>30</v>
      </c>
      <c r="U557" s="44">
        <v>1</v>
      </c>
      <c r="V557" s="31">
        <v>2</v>
      </c>
      <c r="W557" s="44">
        <v>3</v>
      </c>
      <c r="X557" s="31">
        <v>4</v>
      </c>
      <c r="Y557" s="31">
        <v>0</v>
      </c>
      <c r="Z557" s="31">
        <v>0</v>
      </c>
      <c r="AA557" s="31">
        <v>24</v>
      </c>
      <c r="AB557" s="31">
        <v>24</v>
      </c>
      <c r="AC557" s="31">
        <v>0</v>
      </c>
      <c r="AD557" s="31">
        <v>15</v>
      </c>
      <c r="AE557" s="31">
        <v>0</v>
      </c>
      <c r="AF557" s="50">
        <v>1509091</v>
      </c>
      <c r="AG557" s="59">
        <v>1091300</v>
      </c>
      <c r="AH557" s="59">
        <v>95920</v>
      </c>
      <c r="AI557" s="59">
        <v>321871</v>
      </c>
      <c r="AJ557" s="59">
        <v>75565</v>
      </c>
      <c r="AK557" s="59">
        <v>86102</v>
      </c>
    </row>
    <row r="558" spans="1:37" ht="16.5" customHeight="1">
      <c r="A558" s="42">
        <v>523</v>
      </c>
      <c r="B558" s="42" t="s">
        <v>58</v>
      </c>
      <c r="C558" s="44" t="s">
        <v>1760</v>
      </c>
      <c r="D558" s="44" t="s">
        <v>191</v>
      </c>
      <c r="E558" s="68" t="s">
        <v>2153</v>
      </c>
      <c r="F558" s="57" t="s">
        <v>2154</v>
      </c>
      <c r="G558" s="44" t="s">
        <v>2155</v>
      </c>
      <c r="H558" s="44" t="s">
        <v>2156</v>
      </c>
      <c r="I558" s="69" t="s">
        <v>1097</v>
      </c>
      <c r="J558" s="31">
        <v>1612.5</v>
      </c>
      <c r="K558" s="31">
        <v>2666</v>
      </c>
      <c r="L558" s="31">
        <v>500</v>
      </c>
      <c r="M558" s="58">
        <v>144896</v>
      </c>
      <c r="N558" s="58">
        <v>3593</v>
      </c>
      <c r="O558" s="58">
        <v>79</v>
      </c>
      <c r="P558" s="58">
        <v>1441</v>
      </c>
      <c r="Q558" s="58">
        <v>11</v>
      </c>
      <c r="R558" s="58">
        <v>0</v>
      </c>
      <c r="S558" s="43">
        <f t="shared" si="26"/>
        <v>5</v>
      </c>
      <c r="T558" s="43">
        <f t="shared" si="26"/>
        <v>5</v>
      </c>
      <c r="U558" s="44">
        <v>1</v>
      </c>
      <c r="V558" s="31">
        <v>1</v>
      </c>
      <c r="W558" s="44">
        <v>3</v>
      </c>
      <c r="X558" s="31">
        <v>3</v>
      </c>
      <c r="Y558" s="31">
        <v>0</v>
      </c>
      <c r="Z558" s="31">
        <v>0</v>
      </c>
      <c r="AA558" s="31">
        <v>1</v>
      </c>
      <c r="AB558" s="31">
        <v>1</v>
      </c>
      <c r="AC558" s="31">
        <v>0</v>
      </c>
      <c r="AD558" s="31">
        <v>6</v>
      </c>
      <c r="AE558" s="31">
        <v>0</v>
      </c>
      <c r="AF558" s="50">
        <v>699999</v>
      </c>
      <c r="AG558" s="59">
        <v>558746</v>
      </c>
      <c r="AH558" s="59">
        <v>14766</v>
      </c>
      <c r="AI558" s="59">
        <v>126487</v>
      </c>
      <c r="AJ558" s="59">
        <v>75765</v>
      </c>
      <c r="AK558" s="59">
        <v>153245</v>
      </c>
    </row>
    <row r="559" spans="1:37" ht="16.5" customHeight="1">
      <c r="A559" s="42">
        <v>524</v>
      </c>
      <c r="B559" s="42" t="s">
        <v>58</v>
      </c>
      <c r="C559" s="44" t="s">
        <v>1760</v>
      </c>
      <c r="D559" s="44" t="s">
        <v>191</v>
      </c>
      <c r="E559" s="68" t="s">
        <v>2157</v>
      </c>
      <c r="F559" s="57" t="s">
        <v>2158</v>
      </c>
      <c r="G559" s="44" t="s">
        <v>2159</v>
      </c>
      <c r="H559" s="44" t="s">
        <v>2160</v>
      </c>
      <c r="I559" s="69" t="s">
        <v>1358</v>
      </c>
      <c r="J559" s="31">
        <v>428</v>
      </c>
      <c r="K559" s="31">
        <v>313</v>
      </c>
      <c r="L559" s="31">
        <v>119</v>
      </c>
      <c r="M559" s="58">
        <v>35092</v>
      </c>
      <c r="N559" s="58">
        <v>0</v>
      </c>
      <c r="O559" s="58">
        <v>18</v>
      </c>
      <c r="P559" s="58">
        <v>190</v>
      </c>
      <c r="Q559" s="58">
        <v>0</v>
      </c>
      <c r="R559" s="58">
        <v>0</v>
      </c>
      <c r="S559" s="43">
        <f t="shared" si="26"/>
        <v>1</v>
      </c>
      <c r="T559" s="43">
        <f t="shared" si="26"/>
        <v>3</v>
      </c>
      <c r="U559" s="44">
        <v>0</v>
      </c>
      <c r="V559" s="31">
        <v>0</v>
      </c>
      <c r="W559" s="44">
        <v>1</v>
      </c>
      <c r="X559" s="31">
        <v>3</v>
      </c>
      <c r="Y559" s="31">
        <v>0</v>
      </c>
      <c r="Z559" s="31">
        <v>0</v>
      </c>
      <c r="AA559" s="31">
        <v>0</v>
      </c>
      <c r="AB559" s="31">
        <v>0</v>
      </c>
      <c r="AC559" s="31">
        <v>0</v>
      </c>
      <c r="AD559" s="31">
        <v>1</v>
      </c>
      <c r="AE559" s="31">
        <v>0</v>
      </c>
      <c r="AF559" s="50">
        <v>42100</v>
      </c>
      <c r="AG559" s="59">
        <v>40000</v>
      </c>
      <c r="AH559" s="59">
        <v>0</v>
      </c>
      <c r="AI559" s="59">
        <v>2100</v>
      </c>
      <c r="AJ559" s="59">
        <v>6147</v>
      </c>
      <c r="AK559" s="59">
        <v>4191</v>
      </c>
    </row>
    <row r="560" spans="1:37" ht="16.5" customHeight="1">
      <c r="A560" s="42">
        <v>525</v>
      </c>
      <c r="B560" s="42" t="s">
        <v>58</v>
      </c>
      <c r="C560" s="44" t="s">
        <v>1760</v>
      </c>
      <c r="D560" s="44" t="s">
        <v>191</v>
      </c>
      <c r="E560" s="68" t="s">
        <v>2161</v>
      </c>
      <c r="F560" s="57" t="s">
        <v>2162</v>
      </c>
      <c r="G560" s="44" t="s">
        <v>2163</v>
      </c>
      <c r="H560" s="44" t="s">
        <v>2164</v>
      </c>
      <c r="I560" s="69" t="s">
        <v>1023</v>
      </c>
      <c r="J560" s="31">
        <v>7929</v>
      </c>
      <c r="K560" s="31">
        <v>542</v>
      </c>
      <c r="L560" s="31">
        <v>63</v>
      </c>
      <c r="M560" s="58">
        <v>20684</v>
      </c>
      <c r="N560" s="58">
        <v>3679</v>
      </c>
      <c r="O560" s="58">
        <v>28</v>
      </c>
      <c r="P560" s="58">
        <v>1535</v>
      </c>
      <c r="Q560" s="58">
        <v>35</v>
      </c>
      <c r="R560" s="58">
        <v>0</v>
      </c>
      <c r="S560" s="43">
        <f t="shared" si="26"/>
        <v>3</v>
      </c>
      <c r="T560" s="43">
        <f t="shared" si="26"/>
        <v>3</v>
      </c>
      <c r="U560" s="44">
        <v>0</v>
      </c>
      <c r="V560" s="31">
        <v>0</v>
      </c>
      <c r="W560" s="44">
        <v>2</v>
      </c>
      <c r="X560" s="31">
        <v>2</v>
      </c>
      <c r="Y560" s="31">
        <v>0</v>
      </c>
      <c r="Z560" s="31">
        <v>0</v>
      </c>
      <c r="AA560" s="31">
        <v>1</v>
      </c>
      <c r="AB560" s="31">
        <v>1</v>
      </c>
      <c r="AC560" s="31">
        <v>0</v>
      </c>
      <c r="AD560" s="31">
        <v>1</v>
      </c>
      <c r="AE560" s="31">
        <v>1</v>
      </c>
      <c r="AF560" s="50">
        <v>196200</v>
      </c>
      <c r="AG560" s="59">
        <v>145734</v>
      </c>
      <c r="AH560" s="59">
        <v>14725</v>
      </c>
      <c r="AI560" s="59">
        <v>35741</v>
      </c>
      <c r="AJ560" s="59">
        <v>5461</v>
      </c>
      <c r="AK560" s="59">
        <v>6463</v>
      </c>
    </row>
    <row r="561" spans="1:37" ht="16.5" customHeight="1">
      <c r="A561" s="42">
        <v>526</v>
      </c>
      <c r="B561" s="42" t="s">
        <v>58</v>
      </c>
      <c r="C561" s="44" t="s">
        <v>1804</v>
      </c>
      <c r="D561" s="44" t="s">
        <v>191</v>
      </c>
      <c r="E561" s="68" t="s">
        <v>2165</v>
      </c>
      <c r="F561" s="57" t="s">
        <v>2166</v>
      </c>
      <c r="G561" s="44" t="s">
        <v>2167</v>
      </c>
      <c r="H561" s="44" t="s">
        <v>2168</v>
      </c>
      <c r="I561" s="69" t="s">
        <v>889</v>
      </c>
      <c r="J561" s="31">
        <v>20000</v>
      </c>
      <c r="K561" s="31">
        <v>4505</v>
      </c>
      <c r="L561" s="31">
        <v>632</v>
      </c>
      <c r="M561" s="58">
        <v>43000</v>
      </c>
      <c r="N561" s="58">
        <v>0</v>
      </c>
      <c r="O561" s="58">
        <v>104</v>
      </c>
      <c r="P561" s="58">
        <v>5046</v>
      </c>
      <c r="Q561" s="58">
        <v>0</v>
      </c>
      <c r="R561" s="58">
        <v>20</v>
      </c>
      <c r="S561" s="43">
        <f t="shared" si="26"/>
        <v>7</v>
      </c>
      <c r="T561" s="43">
        <f t="shared" si="26"/>
        <v>7</v>
      </c>
      <c r="U561" s="44">
        <v>1</v>
      </c>
      <c r="V561" s="31">
        <v>1</v>
      </c>
      <c r="W561" s="44">
        <v>5</v>
      </c>
      <c r="X561" s="31">
        <v>5</v>
      </c>
      <c r="Y561" s="31">
        <v>0</v>
      </c>
      <c r="Z561" s="31">
        <v>0</v>
      </c>
      <c r="AA561" s="31">
        <v>1</v>
      </c>
      <c r="AB561" s="31">
        <v>1</v>
      </c>
      <c r="AC561" s="31">
        <v>0</v>
      </c>
      <c r="AD561" s="31">
        <v>8</v>
      </c>
      <c r="AE561" s="31">
        <v>0</v>
      </c>
      <c r="AF561" s="50">
        <v>801474</v>
      </c>
      <c r="AG561" s="59">
        <v>538234</v>
      </c>
      <c r="AH561" s="59">
        <v>71020</v>
      </c>
      <c r="AI561" s="59">
        <v>192220</v>
      </c>
      <c r="AJ561" s="59">
        <v>118345</v>
      </c>
      <c r="AK561" s="59">
        <v>153701</v>
      </c>
    </row>
    <row r="562" spans="1:37" ht="16.5" customHeight="1">
      <c r="A562" s="42">
        <v>527</v>
      </c>
      <c r="B562" s="42" t="s">
        <v>58</v>
      </c>
      <c r="C562" s="44" t="s">
        <v>1804</v>
      </c>
      <c r="D562" s="44" t="s">
        <v>191</v>
      </c>
      <c r="E562" s="68" t="s">
        <v>2169</v>
      </c>
      <c r="F562" s="57" t="s">
        <v>2170</v>
      </c>
      <c r="G562" s="44" t="s">
        <v>2171</v>
      </c>
      <c r="H562" s="44" t="s">
        <v>2172</v>
      </c>
      <c r="I562" s="69" t="s">
        <v>1004</v>
      </c>
      <c r="J562" s="31">
        <v>3057</v>
      </c>
      <c r="K562" s="31">
        <v>9824</v>
      </c>
      <c r="L562" s="31">
        <v>958</v>
      </c>
      <c r="M562" s="58">
        <v>111515</v>
      </c>
      <c r="N562" s="58">
        <v>0</v>
      </c>
      <c r="O562" s="58">
        <v>132</v>
      </c>
      <c r="P562" s="58">
        <v>7010</v>
      </c>
      <c r="Q562" s="58">
        <v>0</v>
      </c>
      <c r="R562" s="58">
        <v>55</v>
      </c>
      <c r="S562" s="43">
        <f t="shared" si="26"/>
        <v>7</v>
      </c>
      <c r="T562" s="43">
        <f t="shared" si="26"/>
        <v>7</v>
      </c>
      <c r="U562" s="44">
        <v>0</v>
      </c>
      <c r="V562" s="31">
        <v>0</v>
      </c>
      <c r="W562" s="44">
        <v>6</v>
      </c>
      <c r="X562" s="31">
        <v>6</v>
      </c>
      <c r="Y562" s="31">
        <v>0</v>
      </c>
      <c r="Z562" s="31">
        <v>0</v>
      </c>
      <c r="AA562" s="31">
        <v>1</v>
      </c>
      <c r="AB562" s="31">
        <v>1</v>
      </c>
      <c r="AC562" s="31">
        <v>1</v>
      </c>
      <c r="AD562" s="31">
        <v>8</v>
      </c>
      <c r="AE562" s="31">
        <v>1</v>
      </c>
      <c r="AF562" s="50">
        <v>878698</v>
      </c>
      <c r="AG562" s="59">
        <v>571505</v>
      </c>
      <c r="AH562" s="59">
        <v>81520</v>
      </c>
      <c r="AI562" s="59">
        <v>225673</v>
      </c>
      <c r="AJ562" s="59">
        <v>142575</v>
      </c>
      <c r="AK562" s="59">
        <v>199186</v>
      </c>
    </row>
    <row r="563" spans="1:37" ht="16.5" customHeight="1">
      <c r="A563" s="42">
        <v>528</v>
      </c>
      <c r="B563" s="42" t="s">
        <v>58</v>
      </c>
      <c r="C563" s="44" t="s">
        <v>1804</v>
      </c>
      <c r="D563" s="44" t="s">
        <v>191</v>
      </c>
      <c r="E563" s="68" t="s">
        <v>2173</v>
      </c>
      <c r="F563" s="57" t="s">
        <v>2174</v>
      </c>
      <c r="G563" s="44" t="s">
        <v>2175</v>
      </c>
      <c r="H563" s="44" t="s">
        <v>2176</v>
      </c>
      <c r="I563" s="69" t="s">
        <v>1004</v>
      </c>
      <c r="J563" s="31">
        <v>3460</v>
      </c>
      <c r="K563" s="31">
        <v>2692</v>
      </c>
      <c r="L563" s="31">
        <v>500</v>
      </c>
      <c r="M563" s="58">
        <v>98797</v>
      </c>
      <c r="N563" s="58">
        <v>0</v>
      </c>
      <c r="O563" s="58">
        <v>125</v>
      </c>
      <c r="P563" s="58">
        <v>6496</v>
      </c>
      <c r="Q563" s="58">
        <v>0</v>
      </c>
      <c r="R563" s="58">
        <v>2</v>
      </c>
      <c r="S563" s="43">
        <f t="shared" si="26"/>
        <v>5</v>
      </c>
      <c r="T563" s="43">
        <f t="shared" si="26"/>
        <v>5</v>
      </c>
      <c r="U563" s="44">
        <v>1</v>
      </c>
      <c r="V563" s="31">
        <v>1</v>
      </c>
      <c r="W563" s="44">
        <v>3</v>
      </c>
      <c r="X563" s="31">
        <v>3</v>
      </c>
      <c r="Y563" s="31">
        <v>0</v>
      </c>
      <c r="Z563" s="31">
        <v>0</v>
      </c>
      <c r="AA563" s="31">
        <v>1</v>
      </c>
      <c r="AB563" s="31">
        <v>1</v>
      </c>
      <c r="AC563" s="31">
        <v>0</v>
      </c>
      <c r="AD563" s="31">
        <v>4</v>
      </c>
      <c r="AE563" s="31">
        <v>0</v>
      </c>
      <c r="AF563" s="50">
        <v>735465</v>
      </c>
      <c r="AG563" s="59">
        <v>455856</v>
      </c>
      <c r="AH563" s="59">
        <v>71020</v>
      </c>
      <c r="AI563" s="59">
        <v>208589</v>
      </c>
      <c r="AJ563" s="59">
        <v>101597</v>
      </c>
      <c r="AK563" s="59">
        <v>118867</v>
      </c>
    </row>
    <row r="564" spans="1:37" ht="16.5" customHeight="1">
      <c r="A564" s="42">
        <v>529</v>
      </c>
      <c r="B564" s="42" t="s">
        <v>58</v>
      </c>
      <c r="C564" s="44" t="s">
        <v>1804</v>
      </c>
      <c r="D564" s="44" t="s">
        <v>191</v>
      </c>
      <c r="E564" s="68" t="s">
        <v>2177</v>
      </c>
      <c r="F564" s="57" t="s">
        <v>2178</v>
      </c>
      <c r="G564" s="44" t="s">
        <v>2179</v>
      </c>
      <c r="H564" s="44" t="s">
        <v>2180</v>
      </c>
      <c r="I564" s="69" t="s">
        <v>951</v>
      </c>
      <c r="J564" s="31">
        <v>3405</v>
      </c>
      <c r="K564" s="31">
        <v>2929</v>
      </c>
      <c r="L564" s="31">
        <v>480</v>
      </c>
      <c r="M564" s="58">
        <v>36652</v>
      </c>
      <c r="N564" s="58">
        <v>0</v>
      </c>
      <c r="O564" s="58">
        <v>100</v>
      </c>
      <c r="P564" s="58">
        <v>7082</v>
      </c>
      <c r="Q564" s="58">
        <v>0</v>
      </c>
      <c r="R564" s="58">
        <v>10</v>
      </c>
      <c r="S564" s="43">
        <f t="shared" si="26"/>
        <v>5</v>
      </c>
      <c r="T564" s="43">
        <f t="shared" si="26"/>
        <v>5</v>
      </c>
      <c r="U564" s="44">
        <v>1</v>
      </c>
      <c r="V564" s="31">
        <v>1</v>
      </c>
      <c r="W564" s="44">
        <v>3</v>
      </c>
      <c r="X564" s="31">
        <v>3</v>
      </c>
      <c r="Y564" s="31">
        <v>0</v>
      </c>
      <c r="Z564" s="31">
        <v>0</v>
      </c>
      <c r="AA564" s="31">
        <v>1</v>
      </c>
      <c r="AB564" s="31">
        <v>1</v>
      </c>
      <c r="AC564" s="31">
        <v>0</v>
      </c>
      <c r="AD564" s="31">
        <v>3</v>
      </c>
      <c r="AE564" s="31">
        <v>0</v>
      </c>
      <c r="AF564" s="50">
        <v>737012</v>
      </c>
      <c r="AG564" s="59">
        <v>441169</v>
      </c>
      <c r="AH564" s="59">
        <v>87020</v>
      </c>
      <c r="AI564" s="59">
        <v>208823</v>
      </c>
      <c r="AJ564" s="59">
        <v>95371</v>
      </c>
      <c r="AK564" s="59">
        <v>125806</v>
      </c>
    </row>
    <row r="565" spans="1:37" ht="16.5" customHeight="1">
      <c r="A565" s="42">
        <v>530</v>
      </c>
      <c r="B565" s="42" t="s">
        <v>58</v>
      </c>
      <c r="C565" s="44" t="s">
        <v>1804</v>
      </c>
      <c r="D565" s="44" t="s">
        <v>191</v>
      </c>
      <c r="E565" s="68" t="s">
        <v>2181</v>
      </c>
      <c r="F565" s="57" t="s">
        <v>2182</v>
      </c>
      <c r="G565" s="44" t="s">
        <v>2183</v>
      </c>
      <c r="H565" s="44" t="s">
        <v>2184</v>
      </c>
      <c r="I565" s="69" t="s">
        <v>889</v>
      </c>
      <c r="J565" s="31">
        <v>2108</v>
      </c>
      <c r="K565" s="31">
        <v>3913</v>
      </c>
      <c r="L565" s="31">
        <v>500</v>
      </c>
      <c r="M565" s="58">
        <v>41818</v>
      </c>
      <c r="N565" s="58">
        <v>0</v>
      </c>
      <c r="O565" s="58">
        <v>129</v>
      </c>
      <c r="P565" s="58">
        <v>4836</v>
      </c>
      <c r="Q565" s="58">
        <v>0</v>
      </c>
      <c r="R565" s="58">
        <v>26</v>
      </c>
      <c r="S565" s="43">
        <f t="shared" si="26"/>
        <v>4.5</v>
      </c>
      <c r="T565" s="43">
        <f t="shared" si="26"/>
        <v>5</v>
      </c>
      <c r="U565" s="44">
        <v>0</v>
      </c>
      <c r="V565" s="31">
        <v>0</v>
      </c>
      <c r="W565" s="44">
        <v>3.5</v>
      </c>
      <c r="X565" s="31">
        <v>4</v>
      </c>
      <c r="Y565" s="31">
        <v>0</v>
      </c>
      <c r="Z565" s="31">
        <v>0</v>
      </c>
      <c r="AA565" s="31">
        <v>1</v>
      </c>
      <c r="AB565" s="31">
        <v>1</v>
      </c>
      <c r="AC565" s="31">
        <v>0</v>
      </c>
      <c r="AD565" s="31">
        <v>4</v>
      </c>
      <c r="AE565" s="31">
        <v>0</v>
      </c>
      <c r="AF565" s="50">
        <v>685174</v>
      </c>
      <c r="AG565" s="59">
        <v>421934</v>
      </c>
      <c r="AH565" s="59">
        <v>71020</v>
      </c>
      <c r="AI565" s="59">
        <v>192220</v>
      </c>
      <c r="AJ565" s="59">
        <v>110711</v>
      </c>
      <c r="AK565" s="59">
        <v>147666</v>
      </c>
    </row>
    <row r="566" spans="1:37" ht="16.5" customHeight="1">
      <c r="A566" s="42">
        <v>531</v>
      </c>
      <c r="B566" s="42" t="s">
        <v>58</v>
      </c>
      <c r="C566" s="44" t="s">
        <v>1804</v>
      </c>
      <c r="D566" s="44" t="s">
        <v>191</v>
      </c>
      <c r="E566" s="68" t="s">
        <v>2185</v>
      </c>
      <c r="F566" s="57" t="s">
        <v>2186</v>
      </c>
      <c r="G566" s="44" t="s">
        <v>2187</v>
      </c>
      <c r="H566" s="44" t="s">
        <v>2188</v>
      </c>
      <c r="I566" s="69" t="s">
        <v>1004</v>
      </c>
      <c r="J566" s="31">
        <v>5653</v>
      </c>
      <c r="K566" s="31">
        <v>4000</v>
      </c>
      <c r="L566" s="31">
        <v>369</v>
      </c>
      <c r="M566" s="58">
        <v>76987</v>
      </c>
      <c r="N566" s="58">
        <v>0</v>
      </c>
      <c r="O566" s="58">
        <v>157</v>
      </c>
      <c r="P566" s="58">
        <v>6250</v>
      </c>
      <c r="Q566" s="58">
        <v>0</v>
      </c>
      <c r="R566" s="58">
        <v>24</v>
      </c>
      <c r="S566" s="43">
        <f t="shared" si="26"/>
        <v>5</v>
      </c>
      <c r="T566" s="43">
        <f t="shared" si="26"/>
        <v>5</v>
      </c>
      <c r="U566" s="44">
        <v>0</v>
      </c>
      <c r="V566" s="31">
        <v>0</v>
      </c>
      <c r="W566" s="44">
        <v>4</v>
      </c>
      <c r="X566" s="31">
        <v>4</v>
      </c>
      <c r="Y566" s="31">
        <v>0</v>
      </c>
      <c r="Z566" s="31">
        <v>0</v>
      </c>
      <c r="AA566" s="31">
        <v>1</v>
      </c>
      <c r="AB566" s="31">
        <v>1</v>
      </c>
      <c r="AC566" s="31">
        <v>0</v>
      </c>
      <c r="AD566" s="31">
        <v>4</v>
      </c>
      <c r="AE566" s="31">
        <v>0</v>
      </c>
      <c r="AF566" s="50">
        <v>725971</v>
      </c>
      <c r="AG566" s="59">
        <v>437938</v>
      </c>
      <c r="AH566" s="59">
        <v>71020</v>
      </c>
      <c r="AI566" s="59">
        <v>217013</v>
      </c>
      <c r="AJ566" s="59">
        <v>57259</v>
      </c>
      <c r="AK566" s="59">
        <v>56230</v>
      </c>
    </row>
    <row r="567" spans="1:37" ht="16.5" customHeight="1">
      <c r="A567" s="42">
        <v>532</v>
      </c>
      <c r="B567" s="42" t="s">
        <v>58</v>
      </c>
      <c r="C567" s="44" t="s">
        <v>1804</v>
      </c>
      <c r="D567" s="44" t="s">
        <v>191</v>
      </c>
      <c r="E567" s="68" t="s">
        <v>2189</v>
      </c>
      <c r="F567" s="57" t="s">
        <v>2190</v>
      </c>
      <c r="G567" s="44" t="s">
        <v>2191</v>
      </c>
      <c r="H567" s="44" t="s">
        <v>2192</v>
      </c>
      <c r="I567" s="69" t="s">
        <v>1023</v>
      </c>
      <c r="J567" s="31">
        <v>4530</v>
      </c>
      <c r="K567" s="31">
        <v>4480</v>
      </c>
      <c r="L567" s="31">
        <v>812</v>
      </c>
      <c r="M567" s="58">
        <v>211912</v>
      </c>
      <c r="N567" s="58">
        <v>6767</v>
      </c>
      <c r="O567" s="58">
        <v>175</v>
      </c>
      <c r="P567" s="58">
        <v>7556</v>
      </c>
      <c r="Q567" s="58">
        <v>0</v>
      </c>
      <c r="R567" s="58">
        <v>3</v>
      </c>
      <c r="S567" s="43">
        <f t="shared" si="26"/>
        <v>7</v>
      </c>
      <c r="T567" s="43">
        <f t="shared" si="26"/>
        <v>7</v>
      </c>
      <c r="U567" s="44">
        <v>0</v>
      </c>
      <c r="V567" s="31">
        <v>0</v>
      </c>
      <c r="W567" s="44">
        <v>6</v>
      </c>
      <c r="X567" s="31">
        <v>6</v>
      </c>
      <c r="Y567" s="31">
        <v>0</v>
      </c>
      <c r="Z567" s="31">
        <v>0</v>
      </c>
      <c r="AA567" s="31">
        <v>1</v>
      </c>
      <c r="AB567" s="31">
        <v>1</v>
      </c>
      <c r="AC567" s="31">
        <v>2</v>
      </c>
      <c r="AD567" s="31">
        <v>6</v>
      </c>
      <c r="AE567" s="31">
        <v>0</v>
      </c>
      <c r="AF567" s="50">
        <v>888728</v>
      </c>
      <c r="AG567" s="59">
        <v>573816</v>
      </c>
      <c r="AH567" s="59">
        <v>89520</v>
      </c>
      <c r="AI567" s="59">
        <v>225392</v>
      </c>
      <c r="AJ567" s="59">
        <v>123400</v>
      </c>
      <c r="AK567" s="59">
        <v>83501</v>
      </c>
    </row>
    <row r="568" spans="1:37" ht="16.5" customHeight="1">
      <c r="A568" s="42">
        <v>533</v>
      </c>
      <c r="B568" s="42" t="s">
        <v>58</v>
      </c>
      <c r="C568" s="44" t="s">
        <v>1804</v>
      </c>
      <c r="D568" s="44" t="s">
        <v>191</v>
      </c>
      <c r="E568" s="68" t="s">
        <v>2193</v>
      </c>
      <c r="F568" s="57" t="s">
        <v>2194</v>
      </c>
      <c r="G568" s="44" t="s">
        <v>2195</v>
      </c>
      <c r="H568" s="44" t="s">
        <v>2196</v>
      </c>
      <c r="I568" s="69" t="s">
        <v>1023</v>
      </c>
      <c r="J568" s="31">
        <v>2634</v>
      </c>
      <c r="K568" s="31">
        <v>4587</v>
      </c>
      <c r="L568" s="31">
        <v>570</v>
      </c>
      <c r="M568" s="58">
        <v>217582</v>
      </c>
      <c r="N568" s="58">
        <v>7561</v>
      </c>
      <c r="O568" s="58">
        <v>215</v>
      </c>
      <c r="P568" s="58">
        <v>5522</v>
      </c>
      <c r="Q568" s="58">
        <v>0</v>
      </c>
      <c r="R568" s="58">
        <v>32</v>
      </c>
      <c r="S568" s="43">
        <f t="shared" si="26"/>
        <v>5</v>
      </c>
      <c r="T568" s="43">
        <f t="shared" si="26"/>
        <v>5</v>
      </c>
      <c r="U568" s="44">
        <v>0</v>
      </c>
      <c r="V568" s="31">
        <v>0</v>
      </c>
      <c r="W568" s="44">
        <v>4</v>
      </c>
      <c r="X568" s="31">
        <v>4</v>
      </c>
      <c r="Y568" s="31">
        <v>0</v>
      </c>
      <c r="Z568" s="31">
        <v>0</v>
      </c>
      <c r="AA568" s="31">
        <v>1</v>
      </c>
      <c r="AB568" s="31">
        <v>1</v>
      </c>
      <c r="AC568" s="31">
        <v>0</v>
      </c>
      <c r="AD568" s="31">
        <v>5</v>
      </c>
      <c r="AE568" s="31">
        <v>0</v>
      </c>
      <c r="AF568" s="50">
        <v>713605</v>
      </c>
      <c r="AG568" s="59">
        <v>447164</v>
      </c>
      <c r="AH568" s="59">
        <v>17020</v>
      </c>
      <c r="AI568" s="59">
        <v>249421</v>
      </c>
      <c r="AJ568" s="59">
        <v>99235</v>
      </c>
      <c r="AK568" s="59">
        <v>90460</v>
      </c>
    </row>
    <row r="569" spans="1:37" ht="16.5" customHeight="1">
      <c r="A569" s="42">
        <v>534</v>
      </c>
      <c r="B569" s="42" t="s">
        <v>58</v>
      </c>
      <c r="C569" s="44" t="s">
        <v>1804</v>
      </c>
      <c r="D569" s="44" t="s">
        <v>191</v>
      </c>
      <c r="E569" s="68" t="s">
        <v>2197</v>
      </c>
      <c r="F569" s="57" t="s">
        <v>2198</v>
      </c>
      <c r="G569" s="44" t="s">
        <v>2199</v>
      </c>
      <c r="H569" s="44" t="s">
        <v>2200</v>
      </c>
      <c r="I569" s="69" t="s">
        <v>1034</v>
      </c>
      <c r="J569" s="31">
        <v>11056</v>
      </c>
      <c r="K569" s="31">
        <v>8562</v>
      </c>
      <c r="L569" s="31">
        <v>820</v>
      </c>
      <c r="M569" s="58">
        <v>459143</v>
      </c>
      <c r="N569" s="58">
        <v>23893</v>
      </c>
      <c r="O569" s="58">
        <v>273</v>
      </c>
      <c r="P569" s="58">
        <v>16706</v>
      </c>
      <c r="Q569" s="58">
        <v>0</v>
      </c>
      <c r="R569" s="58">
        <v>2</v>
      </c>
      <c r="S569" s="43">
        <f t="shared" si="26"/>
        <v>7</v>
      </c>
      <c r="T569" s="43">
        <f t="shared" si="26"/>
        <v>7</v>
      </c>
      <c r="U569" s="44">
        <v>0</v>
      </c>
      <c r="V569" s="31">
        <v>0</v>
      </c>
      <c r="W569" s="44">
        <v>6</v>
      </c>
      <c r="X569" s="31">
        <v>6</v>
      </c>
      <c r="Y569" s="31">
        <v>0</v>
      </c>
      <c r="Z569" s="31">
        <v>0</v>
      </c>
      <c r="AA569" s="31">
        <v>1</v>
      </c>
      <c r="AB569" s="31">
        <v>1</v>
      </c>
      <c r="AC569" s="31">
        <v>0</v>
      </c>
      <c r="AD569" s="31">
        <v>8</v>
      </c>
      <c r="AE569" s="31">
        <v>1</v>
      </c>
      <c r="AF569" s="50">
        <v>1071294</v>
      </c>
      <c r="AG569" s="59">
        <v>599040</v>
      </c>
      <c r="AH569" s="59">
        <v>92520</v>
      </c>
      <c r="AI569" s="59">
        <v>379734</v>
      </c>
      <c r="AJ569" s="59">
        <v>99135</v>
      </c>
      <c r="AK569" s="59">
        <v>94376</v>
      </c>
    </row>
    <row r="570" spans="1:37" ht="16.5" customHeight="1">
      <c r="A570" s="42">
        <v>535</v>
      </c>
      <c r="B570" s="42" t="s">
        <v>58</v>
      </c>
      <c r="C570" s="44" t="s">
        <v>1804</v>
      </c>
      <c r="D570" s="44" t="s">
        <v>191</v>
      </c>
      <c r="E570" s="68" t="s">
        <v>2201</v>
      </c>
      <c r="F570" s="57" t="s">
        <v>2202</v>
      </c>
      <c r="G570" s="44" t="s">
        <v>2203</v>
      </c>
      <c r="H570" s="44" t="s">
        <v>2204</v>
      </c>
      <c r="I570" s="69" t="s">
        <v>1018</v>
      </c>
      <c r="J570" s="31">
        <v>9572</v>
      </c>
      <c r="K570" s="31">
        <v>4136</v>
      </c>
      <c r="L570" s="31">
        <v>553</v>
      </c>
      <c r="M570" s="58">
        <v>282757</v>
      </c>
      <c r="N570" s="58">
        <v>10088</v>
      </c>
      <c r="O570" s="58">
        <v>151</v>
      </c>
      <c r="P570" s="58">
        <v>7262</v>
      </c>
      <c r="Q570" s="58">
        <v>0</v>
      </c>
      <c r="R570" s="58">
        <v>2</v>
      </c>
      <c r="S570" s="43">
        <f t="shared" si="26"/>
        <v>5</v>
      </c>
      <c r="T570" s="43">
        <f t="shared" si="26"/>
        <v>5</v>
      </c>
      <c r="U570" s="44">
        <v>0</v>
      </c>
      <c r="V570" s="31">
        <v>0</v>
      </c>
      <c r="W570" s="44">
        <v>4</v>
      </c>
      <c r="X570" s="31">
        <v>4</v>
      </c>
      <c r="Y570" s="31">
        <v>0</v>
      </c>
      <c r="Z570" s="31">
        <v>0</v>
      </c>
      <c r="AA570" s="31">
        <v>1</v>
      </c>
      <c r="AB570" s="31">
        <v>1</v>
      </c>
      <c r="AC570" s="31">
        <v>0</v>
      </c>
      <c r="AD570" s="31">
        <v>6</v>
      </c>
      <c r="AE570" s="31">
        <v>1</v>
      </c>
      <c r="AF570" s="50">
        <v>788115</v>
      </c>
      <c r="AG570" s="59">
        <v>485581</v>
      </c>
      <c r="AH570" s="59">
        <v>81020</v>
      </c>
      <c r="AI570" s="59">
        <v>221514</v>
      </c>
      <c r="AJ570" s="59">
        <v>176873</v>
      </c>
      <c r="AK570" s="59">
        <v>227159</v>
      </c>
    </row>
    <row r="571" spans="1:37" ht="16.5" customHeight="1">
      <c r="A571" s="42">
        <v>536</v>
      </c>
      <c r="B571" s="42" t="s">
        <v>58</v>
      </c>
      <c r="C571" s="44" t="s">
        <v>1804</v>
      </c>
      <c r="D571" s="44" t="s">
        <v>191</v>
      </c>
      <c r="E571" s="68" t="s">
        <v>2205</v>
      </c>
      <c r="F571" s="57" t="s">
        <v>2206</v>
      </c>
      <c r="G571" s="44" t="s">
        <v>2207</v>
      </c>
      <c r="H571" s="44" t="s">
        <v>2208</v>
      </c>
      <c r="I571" s="69" t="s">
        <v>915</v>
      </c>
      <c r="J571" s="31">
        <v>7961</v>
      </c>
      <c r="K571" s="31">
        <v>3905</v>
      </c>
      <c r="L571" s="31">
        <v>407</v>
      </c>
      <c r="M571" s="58">
        <v>84180</v>
      </c>
      <c r="N571" s="58">
        <v>0</v>
      </c>
      <c r="O571" s="58">
        <v>166</v>
      </c>
      <c r="P571" s="58">
        <v>6553</v>
      </c>
      <c r="Q571" s="58">
        <v>0</v>
      </c>
      <c r="R571" s="58">
        <v>30</v>
      </c>
      <c r="S571" s="43">
        <f t="shared" si="26"/>
        <v>5</v>
      </c>
      <c r="T571" s="43">
        <f t="shared" si="26"/>
        <v>5</v>
      </c>
      <c r="U571" s="44">
        <v>1</v>
      </c>
      <c r="V571" s="31">
        <v>1</v>
      </c>
      <c r="W571" s="44">
        <v>3</v>
      </c>
      <c r="X571" s="31">
        <v>3</v>
      </c>
      <c r="Y571" s="31">
        <v>0</v>
      </c>
      <c r="Z571" s="31">
        <v>0</v>
      </c>
      <c r="AA571" s="31">
        <v>1</v>
      </c>
      <c r="AB571" s="31">
        <v>1</v>
      </c>
      <c r="AC571" s="31">
        <v>0</v>
      </c>
      <c r="AD571" s="31">
        <v>3</v>
      </c>
      <c r="AE571" s="31">
        <v>1</v>
      </c>
      <c r="AF571" s="50">
        <v>750056</v>
      </c>
      <c r="AG571" s="59">
        <v>456947</v>
      </c>
      <c r="AH571" s="59">
        <v>71020</v>
      </c>
      <c r="AI571" s="59">
        <v>222089</v>
      </c>
      <c r="AJ571" s="59">
        <v>130624</v>
      </c>
      <c r="AK571" s="59">
        <v>167147</v>
      </c>
    </row>
    <row r="572" spans="1:37" ht="16.5" customHeight="1">
      <c r="A572" s="42">
        <v>537</v>
      </c>
      <c r="B572" s="42" t="s">
        <v>58</v>
      </c>
      <c r="C572" s="44" t="s">
        <v>1804</v>
      </c>
      <c r="D572" s="44" t="s">
        <v>191</v>
      </c>
      <c r="E572" s="68" t="s">
        <v>2209</v>
      </c>
      <c r="F572" s="57" t="s">
        <v>2210</v>
      </c>
      <c r="G572" s="44" t="s">
        <v>2211</v>
      </c>
      <c r="H572" s="44" t="s">
        <v>2212</v>
      </c>
      <c r="I572" s="69" t="s">
        <v>2213</v>
      </c>
      <c r="J572" s="31">
        <v>3438</v>
      </c>
      <c r="K572" s="31">
        <v>2712</v>
      </c>
      <c r="L572" s="31">
        <v>351</v>
      </c>
      <c r="M572" s="58">
        <v>261607</v>
      </c>
      <c r="N572" s="58">
        <v>11446</v>
      </c>
      <c r="O572" s="58">
        <v>241</v>
      </c>
      <c r="P572" s="58">
        <v>4162</v>
      </c>
      <c r="Q572" s="58">
        <v>0</v>
      </c>
      <c r="R572" s="58">
        <v>241</v>
      </c>
      <c r="S572" s="43">
        <f t="shared" si="26"/>
        <v>4</v>
      </c>
      <c r="T572" s="43">
        <f t="shared" si="26"/>
        <v>5</v>
      </c>
      <c r="U572" s="44">
        <v>1</v>
      </c>
      <c r="V572" s="31">
        <v>2</v>
      </c>
      <c r="W572" s="44">
        <v>2</v>
      </c>
      <c r="X572" s="31">
        <v>2</v>
      </c>
      <c r="Y572" s="31">
        <v>0</v>
      </c>
      <c r="Z572" s="31">
        <v>0</v>
      </c>
      <c r="AA572" s="31">
        <v>1</v>
      </c>
      <c r="AB572" s="31">
        <v>1</v>
      </c>
      <c r="AC572" s="31">
        <v>0</v>
      </c>
      <c r="AD572" s="31">
        <v>3</v>
      </c>
      <c r="AE572" s="31">
        <v>0</v>
      </c>
      <c r="AF572" s="50">
        <v>637161</v>
      </c>
      <c r="AG572" s="59">
        <v>403525</v>
      </c>
      <c r="AH572" s="59">
        <v>55620</v>
      </c>
      <c r="AI572" s="59">
        <v>178016</v>
      </c>
      <c r="AJ572" s="59">
        <v>58324</v>
      </c>
      <c r="AK572" s="59">
        <v>21120</v>
      </c>
    </row>
    <row r="573" spans="1:37" ht="16.5" customHeight="1">
      <c r="A573" s="42">
        <v>538</v>
      </c>
      <c r="B573" s="42" t="s">
        <v>58</v>
      </c>
      <c r="C573" s="44" t="s">
        <v>1804</v>
      </c>
      <c r="D573" s="44" t="s">
        <v>191</v>
      </c>
      <c r="E573" s="68" t="s">
        <v>2214</v>
      </c>
      <c r="F573" s="57" t="s">
        <v>2215</v>
      </c>
      <c r="G573" s="44" t="s">
        <v>2216</v>
      </c>
      <c r="H573" s="44" t="s">
        <v>2217</v>
      </c>
      <c r="I573" s="69" t="s">
        <v>1004</v>
      </c>
      <c r="J573" s="31">
        <v>5123</v>
      </c>
      <c r="K573" s="31">
        <v>4337</v>
      </c>
      <c r="L573" s="31">
        <v>494</v>
      </c>
      <c r="M573" s="58">
        <v>81916</v>
      </c>
      <c r="N573" s="58">
        <v>97</v>
      </c>
      <c r="O573" s="58">
        <v>110</v>
      </c>
      <c r="P573" s="58">
        <v>4722</v>
      </c>
      <c r="Q573" s="58">
        <v>0</v>
      </c>
      <c r="R573" s="58">
        <v>2</v>
      </c>
      <c r="S573" s="43">
        <f t="shared" si="26"/>
        <v>5</v>
      </c>
      <c r="T573" s="43">
        <f t="shared" si="26"/>
        <v>5</v>
      </c>
      <c r="U573" s="44">
        <v>1</v>
      </c>
      <c r="V573" s="31">
        <v>1</v>
      </c>
      <c r="W573" s="44">
        <v>3</v>
      </c>
      <c r="X573" s="31">
        <v>3</v>
      </c>
      <c r="Y573" s="31">
        <v>0</v>
      </c>
      <c r="Z573" s="31">
        <v>0</v>
      </c>
      <c r="AA573" s="31">
        <v>1</v>
      </c>
      <c r="AB573" s="31">
        <v>1</v>
      </c>
      <c r="AC573" s="31">
        <v>0</v>
      </c>
      <c r="AD573" s="31">
        <v>4</v>
      </c>
      <c r="AE573" s="31">
        <v>1</v>
      </c>
      <c r="AF573" s="50">
        <v>676581</v>
      </c>
      <c r="AG573" s="59">
        <v>434921</v>
      </c>
      <c r="AH573" s="59">
        <v>71020</v>
      </c>
      <c r="AI573" s="59">
        <v>170640</v>
      </c>
      <c r="AJ573" s="59">
        <v>82121</v>
      </c>
      <c r="AK573" s="59">
        <v>84231</v>
      </c>
    </row>
    <row r="574" spans="1:37" ht="16.5" customHeight="1">
      <c r="A574" s="42">
        <v>539</v>
      </c>
      <c r="B574" s="42" t="s">
        <v>58</v>
      </c>
      <c r="C574" s="44" t="s">
        <v>1804</v>
      </c>
      <c r="D574" s="44" t="s">
        <v>191</v>
      </c>
      <c r="E574" s="68" t="s">
        <v>2218</v>
      </c>
      <c r="F574" s="57" t="s">
        <v>2219</v>
      </c>
      <c r="G574" s="44" t="s">
        <v>2220</v>
      </c>
      <c r="H574" s="44" t="s">
        <v>2221</v>
      </c>
      <c r="I574" s="69" t="s">
        <v>1131</v>
      </c>
      <c r="J574" s="31">
        <v>4676</v>
      </c>
      <c r="K574" s="31">
        <v>3969.84</v>
      </c>
      <c r="L574" s="31">
        <v>582</v>
      </c>
      <c r="M574" s="58">
        <v>123152</v>
      </c>
      <c r="N574" s="58">
        <v>0</v>
      </c>
      <c r="O574" s="58">
        <v>140</v>
      </c>
      <c r="P574" s="58">
        <v>7285</v>
      </c>
      <c r="Q574" s="58">
        <v>0</v>
      </c>
      <c r="R574" s="58">
        <v>0</v>
      </c>
      <c r="S574" s="43">
        <f t="shared" si="26"/>
        <v>5</v>
      </c>
      <c r="T574" s="43">
        <f t="shared" si="26"/>
        <v>5</v>
      </c>
      <c r="U574" s="44">
        <v>1</v>
      </c>
      <c r="V574" s="31">
        <v>0</v>
      </c>
      <c r="W574" s="44">
        <v>3</v>
      </c>
      <c r="X574" s="31">
        <v>4</v>
      </c>
      <c r="Y574" s="31">
        <v>0</v>
      </c>
      <c r="Z574" s="31">
        <v>0</v>
      </c>
      <c r="AA574" s="31">
        <v>1</v>
      </c>
      <c r="AB574" s="31">
        <v>1</v>
      </c>
      <c r="AC574" s="31">
        <v>0</v>
      </c>
      <c r="AD574" s="31">
        <v>3</v>
      </c>
      <c r="AE574" s="31">
        <v>1</v>
      </c>
      <c r="AF574" s="50">
        <v>724466</v>
      </c>
      <c r="AG574" s="59">
        <v>461226</v>
      </c>
      <c r="AH574" s="59">
        <v>71020</v>
      </c>
      <c r="AI574" s="59">
        <v>192220</v>
      </c>
      <c r="AJ574" s="59">
        <v>125966</v>
      </c>
      <c r="AK574" s="59">
        <v>167672</v>
      </c>
    </row>
    <row r="575" spans="1:37" ht="16.5" customHeight="1">
      <c r="A575" s="42">
        <v>540</v>
      </c>
      <c r="B575" s="42" t="s">
        <v>58</v>
      </c>
      <c r="C575" s="44" t="s">
        <v>1804</v>
      </c>
      <c r="D575" s="44" t="s">
        <v>191</v>
      </c>
      <c r="E575" s="68" t="s">
        <v>2222</v>
      </c>
      <c r="F575" s="57" t="s">
        <v>2223</v>
      </c>
      <c r="G575" s="44" t="s">
        <v>2224</v>
      </c>
      <c r="H575" s="44" t="s">
        <v>2225</v>
      </c>
      <c r="I575" s="69" t="s">
        <v>1004</v>
      </c>
      <c r="J575" s="31">
        <v>7156</v>
      </c>
      <c r="K575" s="31">
        <v>2417</v>
      </c>
      <c r="L575" s="31">
        <v>333</v>
      </c>
      <c r="M575" s="58">
        <v>70971</v>
      </c>
      <c r="N575" s="58">
        <v>0</v>
      </c>
      <c r="O575" s="58">
        <v>141</v>
      </c>
      <c r="P575" s="58">
        <v>4937</v>
      </c>
      <c r="Q575" s="58">
        <v>0</v>
      </c>
      <c r="R575" s="58">
        <v>6</v>
      </c>
      <c r="S575" s="43">
        <f t="shared" si="26"/>
        <v>5</v>
      </c>
      <c r="T575" s="43">
        <f t="shared" si="26"/>
        <v>5</v>
      </c>
      <c r="U575" s="44">
        <v>1</v>
      </c>
      <c r="V575" s="31">
        <v>1</v>
      </c>
      <c r="W575" s="44">
        <v>2</v>
      </c>
      <c r="X575" s="31">
        <v>3</v>
      </c>
      <c r="Y575" s="31">
        <v>0</v>
      </c>
      <c r="Z575" s="31">
        <v>0</v>
      </c>
      <c r="AA575" s="31">
        <v>2</v>
      </c>
      <c r="AB575" s="31">
        <v>1</v>
      </c>
      <c r="AC575" s="31">
        <v>0</v>
      </c>
      <c r="AD575" s="31">
        <v>2</v>
      </c>
      <c r="AE575" s="31">
        <v>0</v>
      </c>
      <c r="AF575" s="50">
        <v>691744</v>
      </c>
      <c r="AG575" s="59">
        <v>450331</v>
      </c>
      <c r="AH575" s="59">
        <v>69020</v>
      </c>
      <c r="AI575" s="59">
        <v>172393</v>
      </c>
      <c r="AJ575" s="59">
        <v>82427</v>
      </c>
      <c r="AK575" s="59">
        <v>104281</v>
      </c>
    </row>
    <row r="576" spans="1:37" ht="16.5" customHeight="1">
      <c r="A576" s="42">
        <v>541</v>
      </c>
      <c r="B576" s="42" t="s">
        <v>58</v>
      </c>
      <c r="C576" s="44" t="s">
        <v>1804</v>
      </c>
      <c r="D576" s="44" t="s">
        <v>191</v>
      </c>
      <c r="E576" s="68" t="s">
        <v>2226</v>
      </c>
      <c r="F576" s="57" t="s">
        <v>2227</v>
      </c>
      <c r="G576" s="44" t="s">
        <v>2228</v>
      </c>
      <c r="H576" s="44" t="s">
        <v>2229</v>
      </c>
      <c r="I576" s="69" t="s">
        <v>1004</v>
      </c>
      <c r="J576" s="31">
        <v>8637</v>
      </c>
      <c r="K576" s="31">
        <v>4930.45</v>
      </c>
      <c r="L576" s="31">
        <v>447</v>
      </c>
      <c r="M576" s="58">
        <v>109422</v>
      </c>
      <c r="N576" s="58">
        <v>0</v>
      </c>
      <c r="O576" s="58">
        <v>147</v>
      </c>
      <c r="P576" s="58">
        <v>7020</v>
      </c>
      <c r="Q576" s="58">
        <v>0</v>
      </c>
      <c r="R576" s="58">
        <v>4</v>
      </c>
      <c r="S576" s="43">
        <f t="shared" si="26"/>
        <v>7</v>
      </c>
      <c r="T576" s="43">
        <f t="shared" si="26"/>
        <v>7</v>
      </c>
      <c r="U576" s="44">
        <v>1</v>
      </c>
      <c r="V576" s="31">
        <v>1</v>
      </c>
      <c r="W576" s="44">
        <v>5</v>
      </c>
      <c r="X576" s="31">
        <v>5</v>
      </c>
      <c r="Y576" s="31">
        <v>0</v>
      </c>
      <c r="Z576" s="31">
        <v>0</v>
      </c>
      <c r="AA576" s="31">
        <v>1</v>
      </c>
      <c r="AB576" s="31">
        <v>1</v>
      </c>
      <c r="AC576" s="31">
        <v>1</v>
      </c>
      <c r="AD576" s="31">
        <v>6</v>
      </c>
      <c r="AE576" s="31">
        <v>0</v>
      </c>
      <c r="AF576" s="50">
        <v>661343</v>
      </c>
      <c r="AG576" s="59">
        <v>546287</v>
      </c>
      <c r="AH576" s="59">
        <v>89520</v>
      </c>
      <c r="AI576" s="59">
        <v>25536</v>
      </c>
      <c r="AJ576" s="59">
        <v>132620</v>
      </c>
      <c r="AK576" s="59">
        <v>176204</v>
      </c>
    </row>
    <row r="577" spans="1:37" ht="16.5" customHeight="1">
      <c r="A577" s="42">
        <v>542</v>
      </c>
      <c r="B577" s="42" t="s">
        <v>58</v>
      </c>
      <c r="C577" s="44" t="s">
        <v>1804</v>
      </c>
      <c r="D577" s="44" t="s">
        <v>191</v>
      </c>
      <c r="E577" s="68" t="s">
        <v>2230</v>
      </c>
      <c r="F577" s="57" t="s">
        <v>2231</v>
      </c>
      <c r="G577" s="44" t="s">
        <v>2232</v>
      </c>
      <c r="H577" s="44" t="s">
        <v>2233</v>
      </c>
      <c r="I577" s="69" t="s">
        <v>924</v>
      </c>
      <c r="J577" s="31">
        <v>5467</v>
      </c>
      <c r="K577" s="31">
        <v>3611</v>
      </c>
      <c r="L577" s="31">
        <v>354</v>
      </c>
      <c r="M577" s="58">
        <v>69122</v>
      </c>
      <c r="N577" s="58">
        <v>0</v>
      </c>
      <c r="O577" s="58">
        <v>138</v>
      </c>
      <c r="P577" s="58">
        <v>4863</v>
      </c>
      <c r="Q577" s="58">
        <v>0</v>
      </c>
      <c r="R577" s="58">
        <v>33</v>
      </c>
      <c r="S577" s="43">
        <f t="shared" si="26"/>
        <v>5</v>
      </c>
      <c r="T577" s="43">
        <f t="shared" si="26"/>
        <v>5</v>
      </c>
      <c r="U577" s="44">
        <v>0</v>
      </c>
      <c r="V577" s="31">
        <v>0</v>
      </c>
      <c r="W577" s="44">
        <v>4</v>
      </c>
      <c r="X577" s="31">
        <v>4</v>
      </c>
      <c r="Y577" s="31">
        <v>0</v>
      </c>
      <c r="Z577" s="31">
        <v>0</v>
      </c>
      <c r="AA577" s="31">
        <v>1</v>
      </c>
      <c r="AB577" s="31">
        <v>1</v>
      </c>
      <c r="AC577" s="31">
        <v>0</v>
      </c>
      <c r="AD577" s="31">
        <v>3</v>
      </c>
      <c r="AE577" s="31">
        <v>3</v>
      </c>
      <c r="AF577" s="50">
        <v>738368</v>
      </c>
      <c r="AG577" s="59">
        <v>466337</v>
      </c>
      <c r="AH577" s="59">
        <v>71020</v>
      </c>
      <c r="AI577" s="59">
        <v>201011</v>
      </c>
      <c r="AJ577" s="59">
        <v>92070</v>
      </c>
      <c r="AK577" s="59">
        <v>116296</v>
      </c>
    </row>
    <row r="578" spans="1:37" ht="16.5" customHeight="1">
      <c r="A578" s="42">
        <v>543</v>
      </c>
      <c r="B578" s="42" t="s">
        <v>58</v>
      </c>
      <c r="C578" s="44" t="s">
        <v>1760</v>
      </c>
      <c r="D578" s="44" t="s">
        <v>191</v>
      </c>
      <c r="E578" s="68" t="s">
        <v>2234</v>
      </c>
      <c r="F578" s="57" t="s">
        <v>2235</v>
      </c>
      <c r="G578" s="44" t="s">
        <v>2236</v>
      </c>
      <c r="H578" s="44" t="s">
        <v>2237</v>
      </c>
      <c r="I578" s="69" t="s">
        <v>1097</v>
      </c>
      <c r="J578" s="31">
        <v>5100</v>
      </c>
      <c r="K578" s="31">
        <v>2565</v>
      </c>
      <c r="L578" s="31">
        <v>471</v>
      </c>
      <c r="M578" s="58">
        <v>141685</v>
      </c>
      <c r="N578" s="58">
        <v>4252</v>
      </c>
      <c r="O578" s="58">
        <v>85</v>
      </c>
      <c r="P578" s="58">
        <v>1119</v>
      </c>
      <c r="Q578" s="58">
        <v>9</v>
      </c>
      <c r="R578" s="58">
        <v>85</v>
      </c>
      <c r="S578" s="43">
        <f t="shared" si="26"/>
        <v>6</v>
      </c>
      <c r="T578" s="43">
        <f t="shared" si="26"/>
        <v>6</v>
      </c>
      <c r="U578" s="44">
        <v>2</v>
      </c>
      <c r="V578" s="31">
        <v>2</v>
      </c>
      <c r="W578" s="44">
        <v>3</v>
      </c>
      <c r="X578" s="31">
        <v>3</v>
      </c>
      <c r="Y578" s="31">
        <v>0</v>
      </c>
      <c r="Z578" s="31">
        <v>0</v>
      </c>
      <c r="AA578" s="31">
        <v>1</v>
      </c>
      <c r="AB578" s="31">
        <v>1</v>
      </c>
      <c r="AC578" s="31">
        <v>0</v>
      </c>
      <c r="AD578" s="31">
        <v>4</v>
      </c>
      <c r="AE578" s="31">
        <v>0</v>
      </c>
      <c r="AF578" s="50">
        <v>700001</v>
      </c>
      <c r="AG578" s="59">
        <v>558746</v>
      </c>
      <c r="AH578" s="59">
        <v>14767</v>
      </c>
      <c r="AI578" s="59">
        <v>126488</v>
      </c>
      <c r="AJ578" s="59">
        <v>80931</v>
      </c>
      <c r="AK578" s="59">
        <v>138994</v>
      </c>
    </row>
    <row r="579" spans="1:37" ht="16.5" customHeight="1">
      <c r="A579" s="42">
        <v>544</v>
      </c>
      <c r="B579" s="42" t="s">
        <v>58</v>
      </c>
      <c r="C579" s="44" t="s">
        <v>1760</v>
      </c>
      <c r="D579" s="44" t="s">
        <v>191</v>
      </c>
      <c r="E579" s="68" t="s">
        <v>2238</v>
      </c>
      <c r="F579" s="57" t="s">
        <v>2239</v>
      </c>
      <c r="G579" s="44" t="s">
        <v>2240</v>
      </c>
      <c r="H579" s="44" t="s">
        <v>2241</v>
      </c>
      <c r="I579" s="69" t="s">
        <v>1097</v>
      </c>
      <c r="J579" s="31">
        <v>4107</v>
      </c>
      <c r="K579" s="31">
        <v>2447</v>
      </c>
      <c r="L579" s="31">
        <v>516</v>
      </c>
      <c r="M579" s="58">
        <v>145222</v>
      </c>
      <c r="N579" s="58">
        <v>4070</v>
      </c>
      <c r="O579" s="58">
        <v>61</v>
      </c>
      <c r="P579" s="58">
        <v>1020</v>
      </c>
      <c r="Q579" s="58">
        <v>30</v>
      </c>
      <c r="R579" s="58">
        <v>60</v>
      </c>
      <c r="S579" s="43">
        <f t="shared" si="26"/>
        <v>5</v>
      </c>
      <c r="T579" s="43">
        <f t="shared" si="26"/>
        <v>5</v>
      </c>
      <c r="U579" s="44">
        <v>1</v>
      </c>
      <c r="V579" s="31">
        <v>1</v>
      </c>
      <c r="W579" s="44">
        <v>3</v>
      </c>
      <c r="X579" s="31">
        <v>3</v>
      </c>
      <c r="Y579" s="31">
        <v>0</v>
      </c>
      <c r="Z579" s="31">
        <v>0</v>
      </c>
      <c r="AA579" s="31">
        <v>1</v>
      </c>
      <c r="AB579" s="31">
        <v>1</v>
      </c>
      <c r="AC579" s="31">
        <v>0</v>
      </c>
      <c r="AD579" s="31">
        <v>6</v>
      </c>
      <c r="AE579" s="31">
        <v>0</v>
      </c>
      <c r="AF579" s="50">
        <v>700000</v>
      </c>
      <c r="AG579" s="59">
        <v>558746</v>
      </c>
      <c r="AH579" s="59">
        <v>14767</v>
      </c>
      <c r="AI579" s="59">
        <v>126487</v>
      </c>
      <c r="AJ579" s="59">
        <v>88782</v>
      </c>
      <c r="AK579" s="59">
        <v>70036</v>
      </c>
    </row>
    <row r="580" spans="1:37" ht="16.5" customHeight="1">
      <c r="A580" s="42">
        <v>545</v>
      </c>
      <c r="B580" s="42" t="s">
        <v>58</v>
      </c>
      <c r="C580" s="44" t="s">
        <v>1760</v>
      </c>
      <c r="D580" s="44" t="s">
        <v>191</v>
      </c>
      <c r="E580" s="68" t="s">
        <v>2242</v>
      </c>
      <c r="F580" s="57" t="s">
        <v>2243</v>
      </c>
      <c r="G580" s="44" t="s">
        <v>2244</v>
      </c>
      <c r="H580" s="44" t="s">
        <v>2245</v>
      </c>
      <c r="I580" s="69" t="s">
        <v>1412</v>
      </c>
      <c r="J580" s="31">
        <v>55661</v>
      </c>
      <c r="K580" s="31">
        <v>648</v>
      </c>
      <c r="L580" s="31">
        <v>80</v>
      </c>
      <c r="M580" s="58">
        <v>46900</v>
      </c>
      <c r="N580" s="58">
        <v>872</v>
      </c>
      <c r="O580" s="58">
        <v>30</v>
      </c>
      <c r="P580" s="58">
        <v>1550</v>
      </c>
      <c r="Q580" s="58">
        <v>0</v>
      </c>
      <c r="R580" s="58">
        <v>0</v>
      </c>
      <c r="S580" s="43">
        <f t="shared" si="26"/>
        <v>2</v>
      </c>
      <c r="T580" s="43">
        <f t="shared" si="26"/>
        <v>1</v>
      </c>
      <c r="U580" s="44">
        <v>0</v>
      </c>
      <c r="V580" s="31">
        <v>0</v>
      </c>
      <c r="W580" s="44">
        <v>1</v>
      </c>
      <c r="X580" s="31">
        <v>1</v>
      </c>
      <c r="Y580" s="31">
        <v>0</v>
      </c>
      <c r="Z580" s="31">
        <v>0</v>
      </c>
      <c r="AA580" s="31">
        <v>1</v>
      </c>
      <c r="AB580" s="31">
        <v>0</v>
      </c>
      <c r="AC580" s="31">
        <v>0</v>
      </c>
      <c r="AD580" s="31">
        <v>0</v>
      </c>
      <c r="AE580" s="31">
        <v>1</v>
      </c>
      <c r="AF580" s="50">
        <v>120735</v>
      </c>
      <c r="AG580" s="59">
        <v>86462</v>
      </c>
      <c r="AH580" s="59">
        <v>21000</v>
      </c>
      <c r="AI580" s="59">
        <v>13273</v>
      </c>
      <c r="AJ580" s="59">
        <v>23095</v>
      </c>
      <c r="AK580" s="59">
        <v>28220</v>
      </c>
    </row>
    <row r="581" spans="1:37" ht="16.5" customHeight="1">
      <c r="A581" s="42">
        <v>546</v>
      </c>
      <c r="B581" s="42" t="s">
        <v>58</v>
      </c>
      <c r="C581" s="44" t="s">
        <v>1804</v>
      </c>
      <c r="D581" s="44" t="s">
        <v>191</v>
      </c>
      <c r="E581" s="68" t="s">
        <v>2246</v>
      </c>
      <c r="F581" s="57" t="s">
        <v>2247</v>
      </c>
      <c r="G581" s="44" t="s">
        <v>2248</v>
      </c>
      <c r="H581" s="44" t="s">
        <v>2249</v>
      </c>
      <c r="I581" s="69" t="s">
        <v>1023</v>
      </c>
      <c r="J581" s="31">
        <v>1848.33</v>
      </c>
      <c r="K581" s="31">
        <v>417</v>
      </c>
      <c r="L581" s="31">
        <v>137</v>
      </c>
      <c r="M581" s="58">
        <v>36458</v>
      </c>
      <c r="N581" s="58">
        <v>2205</v>
      </c>
      <c r="O581" s="58">
        <v>57</v>
      </c>
      <c r="P581" s="58">
        <v>1303</v>
      </c>
      <c r="Q581" s="58">
        <v>0</v>
      </c>
      <c r="R581" s="58">
        <v>57</v>
      </c>
      <c r="S581" s="43">
        <f t="shared" si="26"/>
        <v>4</v>
      </c>
      <c r="T581" s="43">
        <f t="shared" si="26"/>
        <v>4</v>
      </c>
      <c r="U581" s="44">
        <v>0</v>
      </c>
      <c r="V581" s="31">
        <v>0</v>
      </c>
      <c r="W581" s="44">
        <v>4</v>
      </c>
      <c r="X581" s="31">
        <v>4</v>
      </c>
      <c r="Y581" s="31">
        <v>0</v>
      </c>
      <c r="Z581" s="31">
        <v>0</v>
      </c>
      <c r="AA581" s="31">
        <v>0</v>
      </c>
      <c r="AB581" s="31">
        <v>0</v>
      </c>
      <c r="AC581" s="31">
        <v>0</v>
      </c>
      <c r="AD581" s="31">
        <v>2</v>
      </c>
      <c r="AE581" s="31">
        <v>1</v>
      </c>
      <c r="AF581" s="50">
        <v>274633</v>
      </c>
      <c r="AG581" s="59">
        <v>173100</v>
      </c>
      <c r="AH581" s="59">
        <v>22000</v>
      </c>
      <c r="AI581" s="59">
        <v>79533</v>
      </c>
      <c r="AJ581" s="59">
        <v>11701</v>
      </c>
      <c r="AK581" s="59">
        <v>16139</v>
      </c>
    </row>
    <row r="582" spans="1:37" ht="16.5" customHeight="1">
      <c r="A582" s="42">
        <v>547</v>
      </c>
      <c r="B582" s="42" t="s">
        <v>58</v>
      </c>
      <c r="C582" s="44" t="s">
        <v>2250</v>
      </c>
      <c r="D582" s="44" t="s">
        <v>191</v>
      </c>
      <c r="E582" s="68" t="s">
        <v>2251</v>
      </c>
      <c r="F582" s="57" t="s">
        <v>2252</v>
      </c>
      <c r="G582" s="44" t="s">
        <v>2253</v>
      </c>
      <c r="H582" s="44" t="s">
        <v>2254</v>
      </c>
      <c r="I582" s="69" t="s">
        <v>951</v>
      </c>
      <c r="J582" s="31">
        <v>1073</v>
      </c>
      <c r="K582" s="31">
        <v>2983</v>
      </c>
      <c r="L582" s="31">
        <v>307</v>
      </c>
      <c r="M582" s="58">
        <v>44861</v>
      </c>
      <c r="N582" s="58">
        <v>104</v>
      </c>
      <c r="O582" s="58">
        <v>18</v>
      </c>
      <c r="P582" s="58">
        <v>7524</v>
      </c>
      <c r="Q582" s="58">
        <v>0</v>
      </c>
      <c r="R582" s="58">
        <v>2</v>
      </c>
      <c r="S582" s="43">
        <f t="shared" si="26"/>
        <v>4</v>
      </c>
      <c r="T582" s="43">
        <f t="shared" si="26"/>
        <v>4</v>
      </c>
      <c r="U582" s="44">
        <v>1</v>
      </c>
      <c r="V582" s="31">
        <v>1</v>
      </c>
      <c r="W582" s="44">
        <v>2</v>
      </c>
      <c r="X582" s="31">
        <v>2</v>
      </c>
      <c r="Y582" s="31">
        <v>0</v>
      </c>
      <c r="Z582" s="31">
        <v>0</v>
      </c>
      <c r="AA582" s="31">
        <v>1</v>
      </c>
      <c r="AB582" s="31">
        <v>1</v>
      </c>
      <c r="AC582" s="31">
        <v>0</v>
      </c>
      <c r="AD582" s="31">
        <v>2</v>
      </c>
      <c r="AE582" s="31">
        <v>0</v>
      </c>
      <c r="AF582" s="50">
        <v>716840</v>
      </c>
      <c r="AG582" s="59">
        <v>352618</v>
      </c>
      <c r="AH582" s="59">
        <v>68440</v>
      </c>
      <c r="AI582" s="59">
        <v>295782</v>
      </c>
      <c r="AJ582" s="59">
        <v>118137</v>
      </c>
      <c r="AK582" s="59">
        <v>19601</v>
      </c>
    </row>
    <row r="583" spans="1:37" ht="16.5" customHeight="1">
      <c r="A583" s="42">
        <v>548</v>
      </c>
      <c r="B583" s="42" t="s">
        <v>58</v>
      </c>
      <c r="C583" s="44" t="s">
        <v>2250</v>
      </c>
      <c r="D583" s="44" t="s">
        <v>191</v>
      </c>
      <c r="E583" s="68" t="s">
        <v>2255</v>
      </c>
      <c r="F583" s="57" t="s">
        <v>2256</v>
      </c>
      <c r="G583" s="44" t="s">
        <v>2257</v>
      </c>
      <c r="H583" s="44" t="s">
        <v>2258</v>
      </c>
      <c r="I583" s="69" t="s">
        <v>977</v>
      </c>
      <c r="J583" s="31">
        <v>1305</v>
      </c>
      <c r="K583" s="31">
        <v>1499</v>
      </c>
      <c r="L583" s="31">
        <v>225</v>
      </c>
      <c r="M583" s="58">
        <v>71141</v>
      </c>
      <c r="N583" s="58">
        <v>1643</v>
      </c>
      <c r="O583" s="58">
        <v>28</v>
      </c>
      <c r="P583" s="58">
        <v>1997</v>
      </c>
      <c r="Q583" s="58">
        <v>12</v>
      </c>
      <c r="R583" s="58">
        <v>2</v>
      </c>
      <c r="S583" s="43">
        <f t="shared" si="26"/>
        <v>4</v>
      </c>
      <c r="T583" s="43">
        <f t="shared" si="26"/>
        <v>4</v>
      </c>
      <c r="U583" s="44">
        <v>1</v>
      </c>
      <c r="V583" s="31">
        <v>1</v>
      </c>
      <c r="W583" s="44">
        <v>2</v>
      </c>
      <c r="X583" s="31">
        <v>2</v>
      </c>
      <c r="Y583" s="31">
        <v>0</v>
      </c>
      <c r="Z583" s="31">
        <v>0</v>
      </c>
      <c r="AA583" s="31">
        <v>1</v>
      </c>
      <c r="AB583" s="31">
        <v>1</v>
      </c>
      <c r="AC583" s="31">
        <v>0</v>
      </c>
      <c r="AD583" s="31">
        <v>2</v>
      </c>
      <c r="AE583" s="31">
        <v>0</v>
      </c>
      <c r="AF583" s="50">
        <v>579300</v>
      </c>
      <c r="AG583" s="59">
        <v>253626</v>
      </c>
      <c r="AH583" s="59">
        <v>34392</v>
      </c>
      <c r="AI583" s="59">
        <v>291282</v>
      </c>
      <c r="AJ583" s="59">
        <v>53975</v>
      </c>
      <c r="AK583" s="59">
        <v>12889</v>
      </c>
    </row>
    <row r="584" spans="1:37" ht="16.5" customHeight="1">
      <c r="A584" s="42">
        <v>549</v>
      </c>
      <c r="B584" s="42" t="s">
        <v>58</v>
      </c>
      <c r="C584" s="44" t="s">
        <v>2250</v>
      </c>
      <c r="D584" s="44" t="s">
        <v>191</v>
      </c>
      <c r="E584" s="68" t="s">
        <v>2259</v>
      </c>
      <c r="F584" s="57" t="s">
        <v>2260</v>
      </c>
      <c r="G584" s="44" t="s">
        <v>2261</v>
      </c>
      <c r="H584" s="44" t="s">
        <v>2262</v>
      </c>
      <c r="I584" s="69" t="s">
        <v>977</v>
      </c>
      <c r="J584" s="31">
        <v>1500</v>
      </c>
      <c r="K584" s="31">
        <v>3560.89</v>
      </c>
      <c r="L584" s="31">
        <v>550</v>
      </c>
      <c r="M584" s="58">
        <v>89035</v>
      </c>
      <c r="N584" s="58">
        <v>1574</v>
      </c>
      <c r="O584" s="58">
        <v>32</v>
      </c>
      <c r="P584" s="58">
        <v>3142</v>
      </c>
      <c r="Q584" s="58">
        <v>62</v>
      </c>
      <c r="R584" s="58">
        <v>4</v>
      </c>
      <c r="S584" s="43">
        <f t="shared" si="26"/>
        <v>4</v>
      </c>
      <c r="T584" s="43">
        <f t="shared" si="26"/>
        <v>4</v>
      </c>
      <c r="U584" s="44">
        <v>0</v>
      </c>
      <c r="V584" s="31">
        <v>0</v>
      </c>
      <c r="W584" s="44">
        <v>3</v>
      </c>
      <c r="X584" s="31">
        <v>3</v>
      </c>
      <c r="Y584" s="31">
        <v>0</v>
      </c>
      <c r="Z584" s="31">
        <v>0</v>
      </c>
      <c r="AA584" s="31">
        <v>1</v>
      </c>
      <c r="AB584" s="31">
        <v>1</v>
      </c>
      <c r="AC584" s="31">
        <v>0</v>
      </c>
      <c r="AD584" s="31">
        <v>3</v>
      </c>
      <c r="AE584" s="31">
        <v>1</v>
      </c>
      <c r="AF584" s="50">
        <v>628328</v>
      </c>
      <c r="AG584" s="59">
        <v>299536</v>
      </c>
      <c r="AH584" s="59">
        <v>35210</v>
      </c>
      <c r="AI584" s="59">
        <v>293582</v>
      </c>
      <c r="AJ584" s="59">
        <v>95790</v>
      </c>
      <c r="AK584" s="59">
        <v>60051</v>
      </c>
    </row>
    <row r="585" spans="1:37" ht="16.5" customHeight="1">
      <c r="A585" s="42">
        <v>550</v>
      </c>
      <c r="B585" s="42" t="s">
        <v>58</v>
      </c>
      <c r="C585" s="44" t="s">
        <v>2250</v>
      </c>
      <c r="D585" s="44" t="s">
        <v>191</v>
      </c>
      <c r="E585" s="68" t="s">
        <v>2263</v>
      </c>
      <c r="F585" s="57" t="s">
        <v>2264</v>
      </c>
      <c r="G585" s="44" t="s">
        <v>2265</v>
      </c>
      <c r="H585" s="44" t="s">
        <v>2254</v>
      </c>
      <c r="I585" s="69" t="s">
        <v>899</v>
      </c>
      <c r="J585" s="31">
        <v>4146</v>
      </c>
      <c r="K585" s="31">
        <v>1528.8</v>
      </c>
      <c r="L585" s="31">
        <v>281</v>
      </c>
      <c r="M585" s="58">
        <v>97598</v>
      </c>
      <c r="N585" s="58">
        <v>4421</v>
      </c>
      <c r="O585" s="58">
        <v>30</v>
      </c>
      <c r="P585" s="58">
        <v>3925</v>
      </c>
      <c r="Q585" s="58">
        <v>0</v>
      </c>
      <c r="R585" s="58">
        <v>2</v>
      </c>
      <c r="S585" s="43">
        <f t="shared" si="26"/>
        <v>4</v>
      </c>
      <c r="T585" s="43">
        <f t="shared" si="26"/>
        <v>4</v>
      </c>
      <c r="U585" s="44">
        <v>0</v>
      </c>
      <c r="V585" s="31">
        <v>0</v>
      </c>
      <c r="W585" s="44">
        <v>4</v>
      </c>
      <c r="X585" s="31">
        <v>4</v>
      </c>
      <c r="Y585" s="31">
        <v>0</v>
      </c>
      <c r="Z585" s="31">
        <v>0</v>
      </c>
      <c r="AA585" s="31">
        <v>0</v>
      </c>
      <c r="AB585" s="31">
        <v>0</v>
      </c>
      <c r="AC585" s="31">
        <v>0</v>
      </c>
      <c r="AD585" s="31">
        <v>4</v>
      </c>
      <c r="AE585" s="31">
        <v>1</v>
      </c>
      <c r="AF585" s="50">
        <v>573612</v>
      </c>
      <c r="AG585" s="59">
        <v>253626</v>
      </c>
      <c r="AH585" s="59">
        <v>24304</v>
      </c>
      <c r="AI585" s="59">
        <v>295682</v>
      </c>
      <c r="AJ585" s="59">
        <v>110127</v>
      </c>
      <c r="AK585" s="59">
        <v>81920</v>
      </c>
    </row>
    <row r="586" spans="1:37" ht="16.5" customHeight="1">
      <c r="A586" s="42">
        <v>551</v>
      </c>
      <c r="B586" s="42" t="s">
        <v>58</v>
      </c>
      <c r="C586" s="44" t="s">
        <v>2250</v>
      </c>
      <c r="D586" s="44" t="s">
        <v>191</v>
      </c>
      <c r="E586" s="68" t="s">
        <v>2266</v>
      </c>
      <c r="F586" s="57" t="s">
        <v>2267</v>
      </c>
      <c r="G586" s="44" t="s">
        <v>2268</v>
      </c>
      <c r="H586" s="44" t="s">
        <v>2262</v>
      </c>
      <c r="I586" s="69" t="s">
        <v>1023</v>
      </c>
      <c r="J586" s="31">
        <v>1597</v>
      </c>
      <c r="K586" s="31">
        <v>2993</v>
      </c>
      <c r="L586" s="31">
        <v>245</v>
      </c>
      <c r="M586" s="58">
        <v>100704</v>
      </c>
      <c r="N586" s="58">
        <v>1456</v>
      </c>
      <c r="O586" s="58">
        <v>15</v>
      </c>
      <c r="P586" s="58">
        <v>0</v>
      </c>
      <c r="Q586" s="58">
        <v>0</v>
      </c>
      <c r="R586" s="58">
        <v>0</v>
      </c>
      <c r="S586" s="43">
        <f t="shared" si="26"/>
        <v>4</v>
      </c>
      <c r="T586" s="43">
        <f t="shared" si="26"/>
        <v>4</v>
      </c>
      <c r="U586" s="44">
        <v>0</v>
      </c>
      <c r="V586" s="31">
        <v>0</v>
      </c>
      <c r="W586" s="44">
        <v>3</v>
      </c>
      <c r="X586" s="31">
        <v>3</v>
      </c>
      <c r="Y586" s="31">
        <v>0</v>
      </c>
      <c r="Z586" s="31">
        <v>0</v>
      </c>
      <c r="AA586" s="31">
        <v>1</v>
      </c>
      <c r="AB586" s="31">
        <v>1</v>
      </c>
      <c r="AC586" s="31">
        <v>0</v>
      </c>
      <c r="AD586" s="31">
        <v>3</v>
      </c>
      <c r="AE586" s="31">
        <v>0</v>
      </c>
      <c r="AF586" s="50">
        <v>725701</v>
      </c>
      <c r="AG586" s="59">
        <v>327226</v>
      </c>
      <c r="AH586" s="59">
        <v>102393</v>
      </c>
      <c r="AI586" s="59">
        <v>296082</v>
      </c>
      <c r="AJ586" s="59">
        <v>28024</v>
      </c>
      <c r="AK586" s="59">
        <v>17445</v>
      </c>
    </row>
    <row r="587" spans="1:37" ht="16.5" customHeight="1">
      <c r="A587" s="42">
        <v>552</v>
      </c>
      <c r="B587" s="42" t="s">
        <v>58</v>
      </c>
      <c r="C587" s="44" t="s">
        <v>2250</v>
      </c>
      <c r="D587" s="44" t="s">
        <v>191</v>
      </c>
      <c r="E587" s="68" t="s">
        <v>2269</v>
      </c>
      <c r="F587" s="57" t="s">
        <v>2270</v>
      </c>
      <c r="G587" s="44" t="s">
        <v>2271</v>
      </c>
      <c r="H587" s="44" t="s">
        <v>2258</v>
      </c>
      <c r="I587" s="69" t="s">
        <v>1152</v>
      </c>
      <c r="J587" s="31">
        <v>859</v>
      </c>
      <c r="K587" s="31">
        <v>796.85</v>
      </c>
      <c r="L587" s="31">
        <v>48</v>
      </c>
      <c r="M587" s="58">
        <v>42075</v>
      </c>
      <c r="N587" s="58">
        <v>479</v>
      </c>
      <c r="O587" s="58">
        <v>14</v>
      </c>
      <c r="P587" s="58">
        <v>709</v>
      </c>
      <c r="Q587" s="58">
        <v>0</v>
      </c>
      <c r="R587" s="58">
        <v>0</v>
      </c>
      <c r="S587" s="43">
        <f t="shared" si="26"/>
        <v>0</v>
      </c>
      <c r="T587" s="43">
        <f t="shared" si="26"/>
        <v>0</v>
      </c>
      <c r="U587" s="44">
        <v>0</v>
      </c>
      <c r="V587" s="31">
        <v>0</v>
      </c>
      <c r="W587" s="44">
        <v>0</v>
      </c>
      <c r="X587" s="31">
        <v>0</v>
      </c>
      <c r="Y587" s="31">
        <v>0</v>
      </c>
      <c r="Z587" s="31">
        <v>0</v>
      </c>
      <c r="AA587" s="31">
        <v>0</v>
      </c>
      <c r="AB587" s="31">
        <v>0</v>
      </c>
      <c r="AC587" s="31">
        <v>0</v>
      </c>
      <c r="AD587" s="31">
        <v>0</v>
      </c>
      <c r="AE587" s="31">
        <v>0</v>
      </c>
      <c r="AF587" s="50">
        <v>396744</v>
      </c>
      <c r="AG587" s="59">
        <v>97679</v>
      </c>
      <c r="AH587" s="59">
        <v>10483</v>
      </c>
      <c r="AI587" s="59">
        <v>288582</v>
      </c>
      <c r="AJ587" s="59">
        <v>21031</v>
      </c>
      <c r="AK587" s="59">
        <v>8896</v>
      </c>
    </row>
    <row r="588" spans="1:37" ht="16.5" customHeight="1">
      <c r="A588" s="42">
        <v>553</v>
      </c>
      <c r="B588" s="42" t="s">
        <v>58</v>
      </c>
      <c r="C588" s="44" t="s">
        <v>2250</v>
      </c>
      <c r="D588" s="44" t="s">
        <v>191</v>
      </c>
      <c r="E588" s="68" t="s">
        <v>2272</v>
      </c>
      <c r="F588" s="57" t="s">
        <v>2273</v>
      </c>
      <c r="G588" s="44" t="s">
        <v>2274</v>
      </c>
      <c r="H588" s="44" t="s">
        <v>2258</v>
      </c>
      <c r="I588" s="69" t="s">
        <v>905</v>
      </c>
      <c r="J588" s="31">
        <v>5580</v>
      </c>
      <c r="K588" s="31">
        <v>3896</v>
      </c>
      <c r="L588" s="31">
        <v>666</v>
      </c>
      <c r="M588" s="58">
        <v>37358</v>
      </c>
      <c r="N588" s="58">
        <v>48</v>
      </c>
      <c r="O588" s="58">
        <v>39</v>
      </c>
      <c r="P588" s="58">
        <v>37358</v>
      </c>
      <c r="Q588" s="58">
        <v>48</v>
      </c>
      <c r="R588" s="58">
        <v>39</v>
      </c>
      <c r="S588" s="43">
        <f t="shared" si="26"/>
        <v>5</v>
      </c>
      <c r="T588" s="43">
        <f t="shared" si="26"/>
        <v>5</v>
      </c>
      <c r="U588" s="44">
        <v>0</v>
      </c>
      <c r="V588" s="31">
        <v>0</v>
      </c>
      <c r="W588" s="44">
        <v>4</v>
      </c>
      <c r="X588" s="31">
        <v>4</v>
      </c>
      <c r="Y588" s="31">
        <v>0</v>
      </c>
      <c r="Z588" s="31">
        <v>0</v>
      </c>
      <c r="AA588" s="31">
        <v>1</v>
      </c>
      <c r="AB588" s="31">
        <v>1</v>
      </c>
      <c r="AC588" s="31">
        <v>0</v>
      </c>
      <c r="AD588" s="31">
        <v>4</v>
      </c>
      <c r="AE588" s="31">
        <v>0</v>
      </c>
      <c r="AF588" s="50">
        <v>772844</v>
      </c>
      <c r="AG588" s="59">
        <v>360804</v>
      </c>
      <c r="AH588" s="59">
        <v>112858</v>
      </c>
      <c r="AI588" s="59">
        <v>299182</v>
      </c>
      <c r="AJ588" s="59">
        <v>65898</v>
      </c>
      <c r="AK588" s="59">
        <v>29272</v>
      </c>
    </row>
    <row r="589" spans="1:37" ht="16.5" customHeight="1">
      <c r="A589" s="42">
        <v>554</v>
      </c>
      <c r="B589" s="42" t="s">
        <v>58</v>
      </c>
      <c r="C589" s="44" t="s">
        <v>2250</v>
      </c>
      <c r="D589" s="44" t="s">
        <v>191</v>
      </c>
      <c r="E589" s="68" t="s">
        <v>2275</v>
      </c>
      <c r="F589" s="57" t="s">
        <v>2276</v>
      </c>
      <c r="G589" s="44" t="s">
        <v>2271</v>
      </c>
      <c r="H589" s="44" t="s">
        <v>2258</v>
      </c>
      <c r="I589" s="69" t="s">
        <v>1152</v>
      </c>
      <c r="J589" s="31">
        <v>746</v>
      </c>
      <c r="K589" s="31">
        <v>662.82</v>
      </c>
      <c r="L589" s="31">
        <v>71</v>
      </c>
      <c r="M589" s="58">
        <v>44636</v>
      </c>
      <c r="N589" s="58">
        <v>558</v>
      </c>
      <c r="O589" s="58">
        <v>8</v>
      </c>
      <c r="P589" s="58">
        <v>767</v>
      </c>
      <c r="Q589" s="58">
        <v>0</v>
      </c>
      <c r="R589" s="58">
        <v>0</v>
      </c>
      <c r="S589" s="43">
        <f t="shared" si="26"/>
        <v>0</v>
      </c>
      <c r="T589" s="43">
        <f t="shared" si="26"/>
        <v>0</v>
      </c>
      <c r="U589" s="44">
        <v>0</v>
      </c>
      <c r="V589" s="31">
        <v>0</v>
      </c>
      <c r="W589" s="44">
        <v>0</v>
      </c>
      <c r="X589" s="31">
        <v>0</v>
      </c>
      <c r="Y589" s="31">
        <v>0</v>
      </c>
      <c r="Z589" s="31">
        <v>0</v>
      </c>
      <c r="AA589" s="31">
        <v>0</v>
      </c>
      <c r="AB589" s="31">
        <v>0</v>
      </c>
      <c r="AC589" s="31">
        <v>0</v>
      </c>
      <c r="AD589" s="31">
        <v>0</v>
      </c>
      <c r="AE589" s="31">
        <v>0</v>
      </c>
      <c r="AF589" s="50">
        <v>396879</v>
      </c>
      <c r="AG589" s="59">
        <v>97679</v>
      </c>
      <c r="AH589" s="59">
        <v>10618</v>
      </c>
      <c r="AI589" s="59">
        <v>288582</v>
      </c>
      <c r="AJ589" s="59">
        <v>24014</v>
      </c>
      <c r="AK589" s="59">
        <v>12976</v>
      </c>
    </row>
    <row r="590" spans="1:37" ht="16.5" customHeight="1">
      <c r="A590" s="42">
        <v>555</v>
      </c>
      <c r="B590" s="42" t="s">
        <v>58</v>
      </c>
      <c r="C590" s="44" t="s">
        <v>2250</v>
      </c>
      <c r="D590" s="44" t="s">
        <v>191</v>
      </c>
      <c r="E590" s="68" t="s">
        <v>2277</v>
      </c>
      <c r="F590" s="57" t="s">
        <v>2278</v>
      </c>
      <c r="G590" s="44" t="s">
        <v>2279</v>
      </c>
      <c r="H590" s="44" t="s">
        <v>2280</v>
      </c>
      <c r="I590" s="69" t="s">
        <v>915</v>
      </c>
      <c r="J590" s="31">
        <v>1920</v>
      </c>
      <c r="K590" s="31">
        <v>1920</v>
      </c>
      <c r="L590" s="31">
        <v>125</v>
      </c>
      <c r="M590" s="58">
        <v>34156</v>
      </c>
      <c r="N590" s="58">
        <v>133</v>
      </c>
      <c r="O590" s="58">
        <v>15</v>
      </c>
      <c r="P590" s="58">
        <v>2200</v>
      </c>
      <c r="Q590" s="58">
        <v>0</v>
      </c>
      <c r="R590" s="58">
        <v>15</v>
      </c>
      <c r="S590" s="43">
        <f t="shared" si="26"/>
        <v>3</v>
      </c>
      <c r="T590" s="43">
        <f t="shared" si="26"/>
        <v>4</v>
      </c>
      <c r="U590" s="44">
        <v>1</v>
      </c>
      <c r="V590" s="31">
        <v>1</v>
      </c>
      <c r="W590" s="44">
        <v>2</v>
      </c>
      <c r="X590" s="31">
        <v>3</v>
      </c>
      <c r="Y590" s="31">
        <v>0</v>
      </c>
      <c r="Z590" s="31">
        <v>0</v>
      </c>
      <c r="AA590" s="31">
        <v>0</v>
      </c>
      <c r="AB590" s="31">
        <v>0</v>
      </c>
      <c r="AC590" s="31">
        <v>0</v>
      </c>
      <c r="AD590" s="31">
        <v>5</v>
      </c>
      <c r="AE590" s="31">
        <v>0</v>
      </c>
      <c r="AF590" s="50">
        <v>598355</v>
      </c>
      <c r="AG590" s="59">
        <v>274674</v>
      </c>
      <c r="AH590" s="59">
        <v>30899</v>
      </c>
      <c r="AI590" s="59">
        <v>292782</v>
      </c>
      <c r="AJ590" s="59">
        <v>55539</v>
      </c>
      <c r="AK590" s="59">
        <v>33513</v>
      </c>
    </row>
    <row r="591" spans="1:37" ht="16.5" customHeight="1">
      <c r="A591" s="42">
        <v>556</v>
      </c>
      <c r="B591" s="42" t="s">
        <v>58</v>
      </c>
      <c r="C591" s="44" t="s">
        <v>2250</v>
      </c>
      <c r="D591" s="44" t="s">
        <v>191</v>
      </c>
      <c r="E591" s="68" t="s">
        <v>2281</v>
      </c>
      <c r="F591" s="57" t="s">
        <v>2282</v>
      </c>
      <c r="G591" s="44" t="s">
        <v>2283</v>
      </c>
      <c r="H591" s="44" t="s">
        <v>2262</v>
      </c>
      <c r="I591" s="69" t="s">
        <v>972</v>
      </c>
      <c r="J591" s="31">
        <v>5013</v>
      </c>
      <c r="K591" s="31">
        <v>3904</v>
      </c>
      <c r="L591" s="31">
        <v>730</v>
      </c>
      <c r="M591" s="58">
        <v>274888</v>
      </c>
      <c r="N591" s="58">
        <v>5099</v>
      </c>
      <c r="O591" s="58">
        <v>34</v>
      </c>
      <c r="P591" s="58">
        <v>7225</v>
      </c>
      <c r="Q591" s="58">
        <v>0</v>
      </c>
      <c r="R591" s="58">
        <v>2</v>
      </c>
      <c r="S591" s="43">
        <f t="shared" si="26"/>
        <v>12</v>
      </c>
      <c r="T591" s="43">
        <f t="shared" si="26"/>
        <v>13</v>
      </c>
      <c r="U591" s="44">
        <v>0</v>
      </c>
      <c r="V591" s="31">
        <v>0</v>
      </c>
      <c r="W591" s="44">
        <v>10</v>
      </c>
      <c r="X591" s="31">
        <v>11</v>
      </c>
      <c r="Y591" s="31">
        <v>1</v>
      </c>
      <c r="Z591" s="31">
        <v>1</v>
      </c>
      <c r="AA591" s="31">
        <v>1</v>
      </c>
      <c r="AB591" s="31">
        <v>1</v>
      </c>
      <c r="AC591" s="31">
        <v>1</v>
      </c>
      <c r="AD591" s="31">
        <v>10</v>
      </c>
      <c r="AE591" s="31">
        <v>1</v>
      </c>
      <c r="AF591" s="50">
        <v>1629684</v>
      </c>
      <c r="AG591" s="59">
        <v>993652</v>
      </c>
      <c r="AH591" s="59">
        <v>57267</v>
      </c>
      <c r="AI591" s="59">
        <v>578765</v>
      </c>
      <c r="AJ591" s="59">
        <v>178795</v>
      </c>
      <c r="AK591" s="59">
        <v>130936</v>
      </c>
    </row>
    <row r="592" spans="1:37" ht="16.5" customHeight="1">
      <c r="A592" s="42">
        <v>557</v>
      </c>
      <c r="B592" s="42" t="s">
        <v>58</v>
      </c>
      <c r="C592" s="44" t="s">
        <v>2250</v>
      </c>
      <c r="D592" s="44" t="s">
        <v>191</v>
      </c>
      <c r="E592" s="68" t="s">
        <v>2284</v>
      </c>
      <c r="F592" s="57" t="s">
        <v>2285</v>
      </c>
      <c r="G592" s="44" t="s">
        <v>2286</v>
      </c>
      <c r="H592" s="44" t="s">
        <v>2262</v>
      </c>
      <c r="I592" s="69" t="s">
        <v>1211</v>
      </c>
      <c r="J592" s="31">
        <v>2333.1999999999998</v>
      </c>
      <c r="K592" s="31">
        <v>703.71</v>
      </c>
      <c r="L592" s="31">
        <v>129</v>
      </c>
      <c r="M592" s="58">
        <v>34662</v>
      </c>
      <c r="N592" s="58">
        <v>248</v>
      </c>
      <c r="O592" s="58">
        <v>14</v>
      </c>
      <c r="P592" s="58">
        <v>1491</v>
      </c>
      <c r="Q592" s="58">
        <v>21</v>
      </c>
      <c r="R592" s="58">
        <v>0</v>
      </c>
      <c r="S592" s="43">
        <f t="shared" si="26"/>
        <v>3</v>
      </c>
      <c r="T592" s="43">
        <f t="shared" si="26"/>
        <v>3</v>
      </c>
      <c r="U592" s="44">
        <v>1</v>
      </c>
      <c r="V592" s="31">
        <v>1</v>
      </c>
      <c r="W592" s="44">
        <v>2</v>
      </c>
      <c r="X592" s="31">
        <v>2</v>
      </c>
      <c r="Y592" s="31">
        <v>0</v>
      </c>
      <c r="Z592" s="31">
        <v>0</v>
      </c>
      <c r="AA592" s="31">
        <v>0</v>
      </c>
      <c r="AB592" s="31">
        <v>0</v>
      </c>
      <c r="AC592" s="31">
        <v>0</v>
      </c>
      <c r="AD592" s="31">
        <v>1</v>
      </c>
      <c r="AE592" s="31">
        <v>1</v>
      </c>
      <c r="AF592" s="50">
        <v>655976</v>
      </c>
      <c r="AG592" s="59">
        <v>352618</v>
      </c>
      <c r="AH592" s="59">
        <v>10676</v>
      </c>
      <c r="AI592" s="59">
        <v>292682</v>
      </c>
      <c r="AJ592" s="59">
        <v>34030</v>
      </c>
      <c r="AK592" s="59">
        <v>19832</v>
      </c>
    </row>
    <row r="593" spans="1:37" ht="16.5" customHeight="1">
      <c r="A593" s="42">
        <v>558</v>
      </c>
      <c r="B593" s="42" t="s">
        <v>58</v>
      </c>
      <c r="C593" s="44" t="s">
        <v>2250</v>
      </c>
      <c r="D593" s="44" t="s">
        <v>191</v>
      </c>
      <c r="E593" s="68" t="s">
        <v>2287</v>
      </c>
      <c r="F593" s="57" t="s">
        <v>2288</v>
      </c>
      <c r="G593" s="44" t="s">
        <v>2289</v>
      </c>
      <c r="H593" s="44" t="s">
        <v>2262</v>
      </c>
      <c r="I593" s="69" t="s">
        <v>996</v>
      </c>
      <c r="J593" s="31">
        <v>1030</v>
      </c>
      <c r="K593" s="31">
        <v>997.48</v>
      </c>
      <c r="L593" s="31">
        <v>85</v>
      </c>
      <c r="M593" s="58">
        <v>59945</v>
      </c>
      <c r="N593" s="58">
        <v>1639</v>
      </c>
      <c r="O593" s="58">
        <v>12</v>
      </c>
      <c r="P593" s="58">
        <v>3137</v>
      </c>
      <c r="Q593" s="58">
        <v>34</v>
      </c>
      <c r="R593" s="58">
        <v>12</v>
      </c>
      <c r="S593" s="43">
        <f t="shared" ref="S593:T656" si="27">SUM(U593,W593,Y593,AA593)</f>
        <v>3</v>
      </c>
      <c r="T593" s="43">
        <f t="shared" si="27"/>
        <v>3</v>
      </c>
      <c r="U593" s="44">
        <v>0</v>
      </c>
      <c r="V593" s="31">
        <v>0</v>
      </c>
      <c r="W593" s="44">
        <v>2</v>
      </c>
      <c r="X593" s="31">
        <v>2</v>
      </c>
      <c r="Y593" s="31">
        <v>0</v>
      </c>
      <c r="Z593" s="31">
        <v>0</v>
      </c>
      <c r="AA593" s="31">
        <v>1</v>
      </c>
      <c r="AB593" s="31">
        <v>1</v>
      </c>
      <c r="AC593" s="31">
        <v>0</v>
      </c>
      <c r="AD593" s="31">
        <v>3</v>
      </c>
      <c r="AE593" s="31">
        <v>0</v>
      </c>
      <c r="AF593" s="50">
        <v>637569</v>
      </c>
      <c r="AG593" s="59">
        <v>281317</v>
      </c>
      <c r="AH593" s="59">
        <v>58320</v>
      </c>
      <c r="AI593" s="59">
        <v>297932</v>
      </c>
      <c r="AJ593" s="59">
        <v>59229</v>
      </c>
      <c r="AK593" s="59">
        <v>67482</v>
      </c>
    </row>
    <row r="594" spans="1:37" ht="16.5" customHeight="1">
      <c r="A594" s="42">
        <v>559</v>
      </c>
      <c r="B594" s="42" t="s">
        <v>58</v>
      </c>
      <c r="C594" s="44" t="s">
        <v>2290</v>
      </c>
      <c r="D594" s="44" t="s">
        <v>191</v>
      </c>
      <c r="E594" s="68" t="s">
        <v>2291</v>
      </c>
      <c r="F594" s="57" t="s">
        <v>2292</v>
      </c>
      <c r="G594" s="44" t="s">
        <v>2293</v>
      </c>
      <c r="H594" s="44" t="s">
        <v>2294</v>
      </c>
      <c r="I594" s="69" t="s">
        <v>924</v>
      </c>
      <c r="J594" s="31">
        <v>2091</v>
      </c>
      <c r="K594" s="31">
        <v>997.25</v>
      </c>
      <c r="L594" s="31">
        <v>111</v>
      </c>
      <c r="M594" s="58">
        <v>41954</v>
      </c>
      <c r="N594" s="58">
        <v>1623</v>
      </c>
      <c r="O594" s="58">
        <v>40</v>
      </c>
      <c r="P594" s="58">
        <v>2079</v>
      </c>
      <c r="Q594" s="58">
        <v>126</v>
      </c>
      <c r="R594" s="58">
        <v>0</v>
      </c>
      <c r="S594" s="43">
        <f t="shared" si="27"/>
        <v>2</v>
      </c>
      <c r="T594" s="43">
        <f t="shared" si="27"/>
        <v>2</v>
      </c>
      <c r="U594" s="44">
        <v>0</v>
      </c>
      <c r="V594" s="31">
        <v>0</v>
      </c>
      <c r="W594" s="44">
        <v>1</v>
      </c>
      <c r="X594" s="31">
        <v>1</v>
      </c>
      <c r="Y594" s="31">
        <v>0</v>
      </c>
      <c r="Z594" s="31">
        <v>0</v>
      </c>
      <c r="AA594" s="31">
        <v>1</v>
      </c>
      <c r="AB594" s="31">
        <v>1</v>
      </c>
      <c r="AC594" s="31">
        <v>0</v>
      </c>
      <c r="AD594" s="31">
        <v>1</v>
      </c>
      <c r="AE594" s="31">
        <v>0</v>
      </c>
      <c r="AF594" s="50">
        <v>391139</v>
      </c>
      <c r="AG594" s="59">
        <v>222568</v>
      </c>
      <c r="AH594" s="59">
        <v>31520</v>
      </c>
      <c r="AI594" s="59">
        <v>137051</v>
      </c>
      <c r="AJ594" s="59">
        <v>4916</v>
      </c>
      <c r="AK594" s="59">
        <v>7049</v>
      </c>
    </row>
    <row r="595" spans="1:37" ht="16.5" customHeight="1">
      <c r="A595" s="42">
        <v>560</v>
      </c>
      <c r="B595" s="42" t="s">
        <v>58</v>
      </c>
      <c r="C595" s="44" t="s">
        <v>2295</v>
      </c>
      <c r="D595" s="44" t="s">
        <v>191</v>
      </c>
      <c r="E595" s="68" t="s">
        <v>2296</v>
      </c>
      <c r="F595" s="57" t="s">
        <v>2297</v>
      </c>
      <c r="G595" s="44" t="s">
        <v>2298</v>
      </c>
      <c r="H595" s="44" t="s">
        <v>2299</v>
      </c>
      <c r="I595" s="69" t="s">
        <v>889</v>
      </c>
      <c r="J595" s="31">
        <v>2445.5</v>
      </c>
      <c r="K595" s="31">
        <v>956.06</v>
      </c>
      <c r="L595" s="31">
        <v>275</v>
      </c>
      <c r="M595" s="58">
        <v>34913</v>
      </c>
      <c r="N595" s="58">
        <v>1656</v>
      </c>
      <c r="O595" s="58">
        <v>29</v>
      </c>
      <c r="P595" s="58">
        <v>2625</v>
      </c>
      <c r="Q595" s="58">
        <v>86</v>
      </c>
      <c r="R595" s="58">
        <v>2</v>
      </c>
      <c r="S595" s="43">
        <f t="shared" si="27"/>
        <v>2</v>
      </c>
      <c r="T595" s="43">
        <f t="shared" si="27"/>
        <v>2</v>
      </c>
      <c r="U595" s="44">
        <v>0</v>
      </c>
      <c r="V595" s="31">
        <v>0</v>
      </c>
      <c r="W595" s="44">
        <v>2</v>
      </c>
      <c r="X595" s="31">
        <v>2</v>
      </c>
      <c r="Y595" s="31">
        <v>0</v>
      </c>
      <c r="Z595" s="31">
        <v>0</v>
      </c>
      <c r="AA595" s="31">
        <v>0</v>
      </c>
      <c r="AB595" s="31">
        <v>0</v>
      </c>
      <c r="AC595" s="31">
        <v>0</v>
      </c>
      <c r="AD595" s="31">
        <v>2</v>
      </c>
      <c r="AE595" s="31">
        <v>1</v>
      </c>
      <c r="AF595" s="50">
        <v>465352</v>
      </c>
      <c r="AG595" s="59">
        <v>266000</v>
      </c>
      <c r="AH595" s="59">
        <v>34852</v>
      </c>
      <c r="AI595" s="59">
        <v>164500</v>
      </c>
      <c r="AJ595" s="59">
        <v>16605</v>
      </c>
      <c r="AK595" s="59">
        <v>17555</v>
      </c>
    </row>
    <row r="596" spans="1:37" ht="16.5" customHeight="1">
      <c r="A596" s="42">
        <v>561</v>
      </c>
      <c r="B596" s="42" t="s">
        <v>58</v>
      </c>
      <c r="C596" s="44" t="s">
        <v>2295</v>
      </c>
      <c r="D596" s="44" t="s">
        <v>191</v>
      </c>
      <c r="E596" s="68" t="s">
        <v>2300</v>
      </c>
      <c r="F596" s="57" t="s">
        <v>2301</v>
      </c>
      <c r="G596" s="44" t="s">
        <v>2302</v>
      </c>
      <c r="H596" s="44" t="s">
        <v>2303</v>
      </c>
      <c r="I596" s="69" t="s">
        <v>1004</v>
      </c>
      <c r="J596" s="31">
        <v>480.1</v>
      </c>
      <c r="K596" s="31">
        <v>740.2</v>
      </c>
      <c r="L596" s="31">
        <v>104</v>
      </c>
      <c r="M596" s="58">
        <v>33381</v>
      </c>
      <c r="N596" s="58">
        <v>479</v>
      </c>
      <c r="O596" s="58">
        <v>26</v>
      </c>
      <c r="P596" s="58">
        <v>2973</v>
      </c>
      <c r="Q596" s="58">
        <v>84</v>
      </c>
      <c r="R596" s="58">
        <v>26</v>
      </c>
      <c r="S596" s="43">
        <f t="shared" si="27"/>
        <v>3</v>
      </c>
      <c r="T596" s="43">
        <f t="shared" si="27"/>
        <v>2</v>
      </c>
      <c r="U596" s="44">
        <v>0</v>
      </c>
      <c r="V596" s="31">
        <v>0</v>
      </c>
      <c r="W596" s="44">
        <v>1</v>
      </c>
      <c r="X596" s="31">
        <v>2</v>
      </c>
      <c r="Y596" s="31">
        <v>0</v>
      </c>
      <c r="Z596" s="31">
        <v>0</v>
      </c>
      <c r="AA596" s="31">
        <v>2</v>
      </c>
      <c r="AB596" s="31">
        <v>0</v>
      </c>
      <c r="AC596" s="31">
        <v>0</v>
      </c>
      <c r="AD596" s="31">
        <v>1</v>
      </c>
      <c r="AE596" s="31">
        <v>0</v>
      </c>
      <c r="AF596" s="50">
        <v>185165</v>
      </c>
      <c r="AG596" s="59">
        <v>110928</v>
      </c>
      <c r="AH596" s="59">
        <v>27800</v>
      </c>
      <c r="AI596" s="59">
        <v>46437</v>
      </c>
      <c r="AJ596" s="59">
        <v>14325</v>
      </c>
      <c r="AK596" s="59">
        <v>14727</v>
      </c>
    </row>
    <row r="597" spans="1:37" ht="16.5" customHeight="1">
      <c r="A597" s="42">
        <v>562</v>
      </c>
      <c r="B597" s="42" t="s">
        <v>58</v>
      </c>
      <c r="C597" s="44" t="s">
        <v>2290</v>
      </c>
      <c r="D597" s="44" t="s">
        <v>191</v>
      </c>
      <c r="E597" s="68" t="s">
        <v>2304</v>
      </c>
      <c r="F597" s="57" t="s">
        <v>2305</v>
      </c>
      <c r="G597" s="44" t="s">
        <v>2306</v>
      </c>
      <c r="H597" s="44" t="s">
        <v>2294</v>
      </c>
      <c r="I597" s="69" t="s">
        <v>915</v>
      </c>
      <c r="J597" s="31">
        <v>2470</v>
      </c>
      <c r="K597" s="31">
        <v>1082.57</v>
      </c>
      <c r="L597" s="31">
        <v>252</v>
      </c>
      <c r="M597" s="58">
        <v>48809</v>
      </c>
      <c r="N597" s="58">
        <v>1741</v>
      </c>
      <c r="O597" s="58">
        <v>77</v>
      </c>
      <c r="P597" s="58">
        <v>3163</v>
      </c>
      <c r="Q597" s="58">
        <v>232</v>
      </c>
      <c r="R597" s="58">
        <v>0</v>
      </c>
      <c r="S597" s="43">
        <f t="shared" si="27"/>
        <v>2</v>
      </c>
      <c r="T597" s="43">
        <f t="shared" si="27"/>
        <v>2</v>
      </c>
      <c r="U597" s="44">
        <v>0</v>
      </c>
      <c r="V597" s="31">
        <v>0</v>
      </c>
      <c r="W597" s="44">
        <v>2</v>
      </c>
      <c r="X597" s="31">
        <v>2</v>
      </c>
      <c r="Y597" s="31">
        <v>0</v>
      </c>
      <c r="Z597" s="31">
        <v>0</v>
      </c>
      <c r="AA597" s="31">
        <v>0</v>
      </c>
      <c r="AB597" s="31">
        <v>0</v>
      </c>
      <c r="AC597" s="31">
        <v>0</v>
      </c>
      <c r="AD597" s="31">
        <v>3</v>
      </c>
      <c r="AE597" s="31">
        <v>0</v>
      </c>
      <c r="AF597" s="50">
        <v>390553</v>
      </c>
      <c r="AG597" s="59">
        <v>236256</v>
      </c>
      <c r="AH597" s="59">
        <v>36080</v>
      </c>
      <c r="AI597" s="59">
        <v>118217</v>
      </c>
      <c r="AJ597" s="59">
        <v>20149</v>
      </c>
      <c r="AK597" s="59">
        <v>12273</v>
      </c>
    </row>
    <row r="598" spans="1:37" ht="16.5" customHeight="1">
      <c r="A598" s="42">
        <v>563</v>
      </c>
      <c r="B598" s="42" t="s">
        <v>58</v>
      </c>
      <c r="C598" s="44" t="s">
        <v>2295</v>
      </c>
      <c r="D598" s="44" t="s">
        <v>191</v>
      </c>
      <c r="E598" s="68" t="s">
        <v>2307</v>
      </c>
      <c r="F598" s="57" t="s">
        <v>2308</v>
      </c>
      <c r="G598" s="44" t="s">
        <v>2309</v>
      </c>
      <c r="H598" s="44" t="s">
        <v>2310</v>
      </c>
      <c r="I598" s="69" t="s">
        <v>1165</v>
      </c>
      <c r="J598" s="31">
        <v>497.4</v>
      </c>
      <c r="K598" s="31">
        <v>546.78</v>
      </c>
      <c r="L598" s="31">
        <v>133</v>
      </c>
      <c r="M598" s="58">
        <v>25404</v>
      </c>
      <c r="N598" s="58">
        <v>1477</v>
      </c>
      <c r="O598" s="58">
        <v>22</v>
      </c>
      <c r="P598" s="58">
        <v>2402</v>
      </c>
      <c r="Q598" s="58">
        <v>89</v>
      </c>
      <c r="R598" s="58">
        <v>0</v>
      </c>
      <c r="S598" s="43">
        <f t="shared" si="27"/>
        <v>3</v>
      </c>
      <c r="T598" s="43">
        <f t="shared" si="27"/>
        <v>3</v>
      </c>
      <c r="U598" s="44">
        <v>0</v>
      </c>
      <c r="V598" s="31">
        <v>0</v>
      </c>
      <c r="W598" s="44">
        <v>1</v>
      </c>
      <c r="X598" s="31">
        <v>1</v>
      </c>
      <c r="Y598" s="31">
        <v>0</v>
      </c>
      <c r="Z598" s="31">
        <v>0</v>
      </c>
      <c r="AA598" s="31">
        <v>2</v>
      </c>
      <c r="AB598" s="31">
        <v>2</v>
      </c>
      <c r="AC598" s="31">
        <v>0</v>
      </c>
      <c r="AD598" s="31">
        <v>1</v>
      </c>
      <c r="AE598" s="31">
        <v>1</v>
      </c>
      <c r="AF598" s="50">
        <v>245514</v>
      </c>
      <c r="AG598" s="59">
        <v>145303</v>
      </c>
      <c r="AH598" s="59">
        <v>26952</v>
      </c>
      <c r="AI598" s="59">
        <v>73259</v>
      </c>
      <c r="AJ598" s="59">
        <v>8554</v>
      </c>
      <c r="AK598" s="59">
        <v>12915</v>
      </c>
    </row>
    <row r="599" spans="1:37" ht="16.5" customHeight="1">
      <c r="A599" s="42">
        <v>564</v>
      </c>
      <c r="B599" s="42" t="s">
        <v>58</v>
      </c>
      <c r="C599" s="44" t="s">
        <v>2295</v>
      </c>
      <c r="D599" s="44" t="s">
        <v>191</v>
      </c>
      <c r="E599" s="68" t="s">
        <v>2311</v>
      </c>
      <c r="F599" s="57" t="s">
        <v>2312</v>
      </c>
      <c r="G599" s="44" t="s">
        <v>2313</v>
      </c>
      <c r="H599" s="44" t="s">
        <v>2294</v>
      </c>
      <c r="I599" s="69" t="s">
        <v>1313</v>
      </c>
      <c r="J599" s="31">
        <v>3912</v>
      </c>
      <c r="K599" s="31">
        <v>2018</v>
      </c>
      <c r="L599" s="31">
        <v>130</v>
      </c>
      <c r="M599" s="58">
        <v>124105</v>
      </c>
      <c r="N599" s="58">
        <v>4121</v>
      </c>
      <c r="O599" s="58">
        <v>64</v>
      </c>
      <c r="P599" s="58">
        <v>3870</v>
      </c>
      <c r="Q599" s="58">
        <v>0</v>
      </c>
      <c r="R599" s="58">
        <v>1</v>
      </c>
      <c r="S599" s="43">
        <f t="shared" si="27"/>
        <v>5</v>
      </c>
      <c r="T599" s="43">
        <f t="shared" si="27"/>
        <v>5</v>
      </c>
      <c r="U599" s="44">
        <v>1</v>
      </c>
      <c r="V599" s="31">
        <v>1</v>
      </c>
      <c r="W599" s="44">
        <v>3</v>
      </c>
      <c r="X599" s="31">
        <v>3</v>
      </c>
      <c r="Y599" s="31">
        <v>0</v>
      </c>
      <c r="Z599" s="31">
        <v>0</v>
      </c>
      <c r="AA599" s="31">
        <v>1</v>
      </c>
      <c r="AB599" s="31">
        <v>1</v>
      </c>
      <c r="AC599" s="31">
        <v>0</v>
      </c>
      <c r="AD599" s="31">
        <v>2</v>
      </c>
      <c r="AE599" s="31">
        <v>1</v>
      </c>
      <c r="AF599" s="50">
        <v>702206</v>
      </c>
      <c r="AG599" s="59">
        <v>427481</v>
      </c>
      <c r="AH599" s="59">
        <v>44128</v>
      </c>
      <c r="AI599" s="59">
        <v>230597</v>
      </c>
      <c r="AJ599" s="59">
        <v>13933</v>
      </c>
      <c r="AK599" s="59">
        <v>60596</v>
      </c>
    </row>
    <row r="600" spans="1:37" ht="16.5" customHeight="1">
      <c r="A600" s="42">
        <v>565</v>
      </c>
      <c r="B600" s="42" t="s">
        <v>58</v>
      </c>
      <c r="C600" s="44" t="s">
        <v>2295</v>
      </c>
      <c r="D600" s="44" t="s">
        <v>191</v>
      </c>
      <c r="E600" s="68" t="s">
        <v>2314</v>
      </c>
      <c r="F600" s="57" t="s">
        <v>2315</v>
      </c>
      <c r="G600" s="44" t="s">
        <v>2316</v>
      </c>
      <c r="H600" s="44" t="s">
        <v>2317</v>
      </c>
      <c r="I600" s="69" t="s">
        <v>924</v>
      </c>
      <c r="J600" s="31">
        <v>4000</v>
      </c>
      <c r="K600" s="31">
        <v>2830</v>
      </c>
      <c r="L600" s="31">
        <v>270</v>
      </c>
      <c r="M600" s="58">
        <v>33466</v>
      </c>
      <c r="N600" s="58">
        <v>7788</v>
      </c>
      <c r="O600" s="58">
        <v>122</v>
      </c>
      <c r="P600" s="58">
        <v>2735</v>
      </c>
      <c r="Q600" s="58">
        <v>448</v>
      </c>
      <c r="R600" s="58">
        <v>96</v>
      </c>
      <c r="S600" s="43">
        <f t="shared" si="27"/>
        <v>6.5</v>
      </c>
      <c r="T600" s="43">
        <f t="shared" si="27"/>
        <v>6.5</v>
      </c>
      <c r="U600" s="44">
        <v>0</v>
      </c>
      <c r="V600" s="31">
        <v>0</v>
      </c>
      <c r="W600" s="44">
        <v>3</v>
      </c>
      <c r="X600" s="31">
        <v>3</v>
      </c>
      <c r="Y600" s="31">
        <v>0</v>
      </c>
      <c r="Z600" s="31">
        <v>0</v>
      </c>
      <c r="AA600" s="31">
        <v>3.5</v>
      </c>
      <c r="AB600" s="31">
        <v>3.5</v>
      </c>
      <c r="AC600" s="31">
        <v>0</v>
      </c>
      <c r="AD600" s="31">
        <v>5</v>
      </c>
      <c r="AE600" s="31">
        <v>1</v>
      </c>
      <c r="AF600" s="50">
        <v>1174258</v>
      </c>
      <c r="AG600" s="59">
        <v>585442</v>
      </c>
      <c r="AH600" s="59">
        <v>206908</v>
      </c>
      <c r="AI600" s="59">
        <v>381908</v>
      </c>
      <c r="AJ600" s="59">
        <v>20260</v>
      </c>
      <c r="AK600" s="59">
        <v>21803</v>
      </c>
    </row>
    <row r="601" spans="1:37" ht="16.5" customHeight="1">
      <c r="A601" s="42">
        <v>566</v>
      </c>
      <c r="B601" s="42" t="s">
        <v>58</v>
      </c>
      <c r="C601" s="44" t="s">
        <v>2295</v>
      </c>
      <c r="D601" s="44" t="s">
        <v>191</v>
      </c>
      <c r="E601" s="68" t="s">
        <v>2318</v>
      </c>
      <c r="F601" s="57" t="s">
        <v>2319</v>
      </c>
      <c r="G601" s="44" t="s">
        <v>2320</v>
      </c>
      <c r="H601" s="44" t="s">
        <v>2294</v>
      </c>
      <c r="I601" s="69" t="s">
        <v>938</v>
      </c>
      <c r="J601" s="31">
        <v>12169</v>
      </c>
      <c r="K601" s="31">
        <v>3351</v>
      </c>
      <c r="L601" s="31">
        <v>600</v>
      </c>
      <c r="M601" s="58">
        <v>176718</v>
      </c>
      <c r="N601" s="58">
        <v>5921</v>
      </c>
      <c r="O601" s="58">
        <v>106</v>
      </c>
      <c r="P601" s="58">
        <v>5695</v>
      </c>
      <c r="Q601" s="58">
        <v>213</v>
      </c>
      <c r="R601" s="58">
        <v>0</v>
      </c>
      <c r="S601" s="43">
        <f t="shared" si="27"/>
        <v>11</v>
      </c>
      <c r="T601" s="43">
        <f t="shared" si="27"/>
        <v>11</v>
      </c>
      <c r="U601" s="44">
        <v>3</v>
      </c>
      <c r="V601" s="31">
        <v>3</v>
      </c>
      <c r="W601" s="44">
        <v>6</v>
      </c>
      <c r="X601" s="31">
        <v>6</v>
      </c>
      <c r="Y601" s="31">
        <v>0</v>
      </c>
      <c r="Z601" s="31">
        <v>0</v>
      </c>
      <c r="AA601" s="31">
        <v>2</v>
      </c>
      <c r="AB601" s="31">
        <v>2</v>
      </c>
      <c r="AC601" s="31">
        <v>1</v>
      </c>
      <c r="AD601" s="31">
        <v>7</v>
      </c>
      <c r="AE601" s="31">
        <v>3</v>
      </c>
      <c r="AF601" s="50">
        <v>1647743</v>
      </c>
      <c r="AG601" s="59">
        <v>987157</v>
      </c>
      <c r="AH601" s="59">
        <v>97800</v>
      </c>
      <c r="AI601" s="59">
        <v>562786</v>
      </c>
      <c r="AJ601" s="59">
        <v>65251</v>
      </c>
      <c r="AK601" s="59">
        <v>96052</v>
      </c>
    </row>
    <row r="602" spans="1:37" ht="16.5" customHeight="1">
      <c r="A602" s="42">
        <v>567</v>
      </c>
      <c r="B602" s="42" t="s">
        <v>58</v>
      </c>
      <c r="C602" s="44" t="s">
        <v>2295</v>
      </c>
      <c r="D602" s="44" t="s">
        <v>191</v>
      </c>
      <c r="E602" s="68" t="s">
        <v>2321</v>
      </c>
      <c r="F602" s="57" t="s">
        <v>2322</v>
      </c>
      <c r="G602" s="44" t="s">
        <v>2323</v>
      </c>
      <c r="H602" s="44" t="s">
        <v>2324</v>
      </c>
      <c r="I602" s="69" t="s">
        <v>977</v>
      </c>
      <c r="J602" s="31">
        <v>408</v>
      </c>
      <c r="K602" s="31">
        <v>428</v>
      </c>
      <c r="L602" s="31">
        <v>86</v>
      </c>
      <c r="M602" s="58">
        <v>26905</v>
      </c>
      <c r="N602" s="58">
        <v>1344</v>
      </c>
      <c r="O602" s="58">
        <v>21</v>
      </c>
      <c r="P602" s="58">
        <v>1812</v>
      </c>
      <c r="Q602" s="58">
        <v>85</v>
      </c>
      <c r="R602" s="58">
        <v>21</v>
      </c>
      <c r="S602" s="43">
        <f t="shared" si="27"/>
        <v>0.5</v>
      </c>
      <c r="T602" s="43">
        <f t="shared" si="27"/>
        <v>0.5</v>
      </c>
      <c r="U602" s="44">
        <v>0</v>
      </c>
      <c r="V602" s="31">
        <v>0</v>
      </c>
      <c r="W602" s="44">
        <v>0.5</v>
      </c>
      <c r="X602" s="31">
        <v>0.5</v>
      </c>
      <c r="Y602" s="31">
        <v>0</v>
      </c>
      <c r="Z602" s="31">
        <v>0</v>
      </c>
      <c r="AA602" s="31">
        <v>0</v>
      </c>
      <c r="AB602" s="31">
        <v>0</v>
      </c>
      <c r="AC602" s="31">
        <v>0</v>
      </c>
      <c r="AD602" s="31">
        <v>1</v>
      </c>
      <c r="AE602" s="31">
        <v>0</v>
      </c>
      <c r="AF602" s="50">
        <v>181503</v>
      </c>
      <c r="AG602" s="59">
        <v>106266</v>
      </c>
      <c r="AH602" s="59">
        <v>21260</v>
      </c>
      <c r="AI602" s="59">
        <v>53977</v>
      </c>
      <c r="AJ602" s="59">
        <v>11000</v>
      </c>
      <c r="AK602" s="59">
        <v>9581</v>
      </c>
    </row>
    <row r="603" spans="1:37" ht="16.5" customHeight="1">
      <c r="A603" s="42">
        <v>568</v>
      </c>
      <c r="B603" s="42" t="s">
        <v>58</v>
      </c>
      <c r="C603" s="44" t="s">
        <v>2295</v>
      </c>
      <c r="D603" s="44" t="s">
        <v>191</v>
      </c>
      <c r="E603" s="68" t="s">
        <v>2325</v>
      </c>
      <c r="F603" s="57" t="s">
        <v>2326</v>
      </c>
      <c r="G603" s="44" t="s">
        <v>2327</v>
      </c>
      <c r="H603" s="44" t="s">
        <v>2294</v>
      </c>
      <c r="I603" s="69" t="s">
        <v>915</v>
      </c>
      <c r="J603" s="31">
        <v>1036</v>
      </c>
      <c r="K603" s="31">
        <v>772</v>
      </c>
      <c r="L603" s="31">
        <v>144</v>
      </c>
      <c r="M603" s="58">
        <v>29915</v>
      </c>
      <c r="N603" s="58">
        <v>716</v>
      </c>
      <c r="O603" s="58">
        <v>25</v>
      </c>
      <c r="P603" s="58">
        <v>1483</v>
      </c>
      <c r="Q603" s="58">
        <v>0</v>
      </c>
      <c r="R603" s="58">
        <v>25</v>
      </c>
      <c r="S603" s="43">
        <f t="shared" si="27"/>
        <v>1</v>
      </c>
      <c r="T603" s="43">
        <f t="shared" si="27"/>
        <v>1</v>
      </c>
      <c r="U603" s="44">
        <v>0</v>
      </c>
      <c r="V603" s="31">
        <v>0</v>
      </c>
      <c r="W603" s="44">
        <v>1</v>
      </c>
      <c r="X603" s="31">
        <v>1</v>
      </c>
      <c r="Y603" s="31">
        <v>0</v>
      </c>
      <c r="Z603" s="31">
        <v>0</v>
      </c>
      <c r="AA603" s="31">
        <v>0</v>
      </c>
      <c r="AB603" s="31">
        <v>0</v>
      </c>
      <c r="AC603" s="31">
        <v>0</v>
      </c>
      <c r="AD603" s="31">
        <v>1</v>
      </c>
      <c r="AE603" s="31">
        <v>1</v>
      </c>
      <c r="AF603" s="50">
        <v>400032</v>
      </c>
      <c r="AG603" s="59">
        <v>250000</v>
      </c>
      <c r="AH603" s="59">
        <v>22956</v>
      </c>
      <c r="AI603" s="59">
        <v>127076</v>
      </c>
      <c r="AJ603" s="59">
        <v>5978</v>
      </c>
      <c r="AK603" s="59">
        <v>6517</v>
      </c>
    </row>
    <row r="604" spans="1:37" ht="16.5" customHeight="1">
      <c r="A604" s="42">
        <v>569</v>
      </c>
      <c r="B604" s="42" t="s">
        <v>58</v>
      </c>
      <c r="C604" s="44" t="s">
        <v>2295</v>
      </c>
      <c r="D604" s="44" t="s">
        <v>191</v>
      </c>
      <c r="E604" s="68" t="s">
        <v>2328</v>
      </c>
      <c r="F604" s="57" t="s">
        <v>2329</v>
      </c>
      <c r="G604" s="44" t="s">
        <v>2330</v>
      </c>
      <c r="H604" s="44" t="s">
        <v>2331</v>
      </c>
      <c r="I604" s="69" t="s">
        <v>1917</v>
      </c>
      <c r="J604" s="31">
        <v>6916</v>
      </c>
      <c r="K604" s="31">
        <v>3737</v>
      </c>
      <c r="L604" s="31">
        <v>730</v>
      </c>
      <c r="M604" s="58">
        <v>216898</v>
      </c>
      <c r="N604" s="58">
        <v>5595</v>
      </c>
      <c r="O604" s="58">
        <v>115</v>
      </c>
      <c r="P604" s="58">
        <v>6179</v>
      </c>
      <c r="Q604" s="58">
        <v>227</v>
      </c>
      <c r="R604" s="58">
        <v>0</v>
      </c>
      <c r="S604" s="43">
        <f t="shared" si="27"/>
        <v>20</v>
      </c>
      <c r="T604" s="43">
        <f t="shared" si="27"/>
        <v>18</v>
      </c>
      <c r="U604" s="44">
        <v>2</v>
      </c>
      <c r="V604" s="31">
        <v>2</v>
      </c>
      <c r="W604" s="44">
        <v>8</v>
      </c>
      <c r="X604" s="31">
        <v>6</v>
      </c>
      <c r="Y604" s="31">
        <v>0</v>
      </c>
      <c r="Z604" s="31">
        <v>0</v>
      </c>
      <c r="AA604" s="31">
        <v>10</v>
      </c>
      <c r="AB604" s="31">
        <v>10</v>
      </c>
      <c r="AC604" s="31">
        <v>0</v>
      </c>
      <c r="AD604" s="31">
        <v>8</v>
      </c>
      <c r="AE604" s="31">
        <v>0</v>
      </c>
      <c r="AF604" s="50">
        <v>1246352</v>
      </c>
      <c r="AG604" s="59">
        <v>717372</v>
      </c>
      <c r="AH604" s="59">
        <v>124800</v>
      </c>
      <c r="AI604" s="59">
        <v>404180</v>
      </c>
      <c r="AJ604" s="59">
        <v>41268</v>
      </c>
      <c r="AK604" s="59">
        <v>65943</v>
      </c>
    </row>
    <row r="605" spans="1:37" ht="16.5" customHeight="1">
      <c r="A605" s="42">
        <v>570</v>
      </c>
      <c r="B605" s="42" t="s">
        <v>58</v>
      </c>
      <c r="C605" s="44" t="s">
        <v>2295</v>
      </c>
      <c r="D605" s="44" t="s">
        <v>191</v>
      </c>
      <c r="E605" s="68" t="s">
        <v>2332</v>
      </c>
      <c r="F605" s="57" t="s">
        <v>2333</v>
      </c>
      <c r="G605" s="44" t="s">
        <v>2334</v>
      </c>
      <c r="H605" s="44" t="s">
        <v>2294</v>
      </c>
      <c r="I605" s="69" t="s">
        <v>1313</v>
      </c>
      <c r="J605" s="31">
        <v>3730</v>
      </c>
      <c r="K605" s="31">
        <v>2196</v>
      </c>
      <c r="L605" s="31">
        <v>441</v>
      </c>
      <c r="M605" s="58">
        <v>122296</v>
      </c>
      <c r="N605" s="58">
        <v>4132</v>
      </c>
      <c r="O605" s="58">
        <v>59</v>
      </c>
      <c r="P605" s="58">
        <v>3296</v>
      </c>
      <c r="Q605" s="58">
        <v>121</v>
      </c>
      <c r="R605" s="58">
        <v>0</v>
      </c>
      <c r="S605" s="43">
        <f t="shared" si="27"/>
        <v>11</v>
      </c>
      <c r="T605" s="43">
        <f t="shared" si="27"/>
        <v>11</v>
      </c>
      <c r="U605" s="44">
        <v>1</v>
      </c>
      <c r="V605" s="31">
        <v>1</v>
      </c>
      <c r="W605" s="44">
        <v>3</v>
      </c>
      <c r="X605" s="31">
        <v>3</v>
      </c>
      <c r="Y605" s="31">
        <v>0</v>
      </c>
      <c r="Z605" s="31">
        <v>0</v>
      </c>
      <c r="AA605" s="31">
        <v>7</v>
      </c>
      <c r="AB605" s="31">
        <v>7</v>
      </c>
      <c r="AC605" s="31">
        <v>0</v>
      </c>
      <c r="AD605" s="31">
        <v>3</v>
      </c>
      <c r="AE605" s="31">
        <v>0</v>
      </c>
      <c r="AF605" s="50">
        <v>1637256</v>
      </c>
      <c r="AG605" s="59">
        <v>94132</v>
      </c>
      <c r="AH605" s="59">
        <v>43420</v>
      </c>
      <c r="AI605" s="59">
        <v>1499704</v>
      </c>
      <c r="AJ605" s="59">
        <v>12982</v>
      </c>
      <c r="AK605" s="59">
        <v>35948</v>
      </c>
    </row>
    <row r="606" spans="1:37" ht="16.5" customHeight="1">
      <c r="A606" s="42">
        <v>571</v>
      </c>
      <c r="B606" s="42" t="s">
        <v>58</v>
      </c>
      <c r="C606" s="44" t="s">
        <v>2295</v>
      </c>
      <c r="D606" s="44" t="s">
        <v>191</v>
      </c>
      <c r="E606" s="68" t="s">
        <v>2335</v>
      </c>
      <c r="F606" s="57" t="s">
        <v>2336</v>
      </c>
      <c r="G606" s="44" t="s">
        <v>2337</v>
      </c>
      <c r="H606" s="44" t="s">
        <v>2294</v>
      </c>
      <c r="I606" s="69" t="s">
        <v>938</v>
      </c>
      <c r="J606" s="31">
        <v>4400</v>
      </c>
      <c r="K606" s="31">
        <v>2811.47</v>
      </c>
      <c r="L606" s="31">
        <v>527</v>
      </c>
      <c r="M606" s="58">
        <v>158418</v>
      </c>
      <c r="N606" s="58">
        <v>5130</v>
      </c>
      <c r="O606" s="58">
        <v>78</v>
      </c>
      <c r="P606" s="58">
        <v>4489</v>
      </c>
      <c r="Q606" s="58">
        <v>168</v>
      </c>
      <c r="R606" s="58">
        <v>0</v>
      </c>
      <c r="S606" s="43">
        <f t="shared" si="27"/>
        <v>14</v>
      </c>
      <c r="T606" s="43">
        <f t="shared" si="27"/>
        <v>14</v>
      </c>
      <c r="U606" s="44">
        <v>2</v>
      </c>
      <c r="V606" s="31">
        <v>2</v>
      </c>
      <c r="W606" s="44">
        <v>2</v>
      </c>
      <c r="X606" s="31">
        <v>2</v>
      </c>
      <c r="Y606" s="31">
        <v>0</v>
      </c>
      <c r="Z606" s="31">
        <v>0</v>
      </c>
      <c r="AA606" s="31">
        <v>10</v>
      </c>
      <c r="AB606" s="31">
        <v>10</v>
      </c>
      <c r="AC606" s="31">
        <v>0</v>
      </c>
      <c r="AD606" s="31">
        <v>2</v>
      </c>
      <c r="AE606" s="31">
        <v>1</v>
      </c>
      <c r="AF606" s="50">
        <v>1056064</v>
      </c>
      <c r="AG606" s="59">
        <v>459248</v>
      </c>
      <c r="AH606" s="59">
        <v>87320</v>
      </c>
      <c r="AI606" s="59">
        <v>509496</v>
      </c>
      <c r="AJ606" s="59">
        <v>41123</v>
      </c>
      <c r="AK606" s="59">
        <v>73868</v>
      </c>
    </row>
    <row r="607" spans="1:37" ht="16.5" customHeight="1">
      <c r="A607" s="42">
        <v>572</v>
      </c>
      <c r="B607" s="42" t="s">
        <v>58</v>
      </c>
      <c r="C607" s="44" t="s">
        <v>2295</v>
      </c>
      <c r="D607" s="44" t="s">
        <v>191</v>
      </c>
      <c r="E607" s="68" t="s">
        <v>2338</v>
      </c>
      <c r="F607" s="57" t="s">
        <v>2339</v>
      </c>
      <c r="G607" s="44" t="s">
        <v>2340</v>
      </c>
      <c r="H607" s="44" t="s">
        <v>2341</v>
      </c>
      <c r="I607" s="69" t="s">
        <v>1023</v>
      </c>
      <c r="J607" s="31">
        <v>11334</v>
      </c>
      <c r="K607" s="31">
        <v>6668</v>
      </c>
      <c r="L607" s="31">
        <v>1104</v>
      </c>
      <c r="M607" s="58">
        <v>337310</v>
      </c>
      <c r="N607" s="58">
        <v>5667</v>
      </c>
      <c r="O607" s="58">
        <v>103</v>
      </c>
      <c r="P607" s="58">
        <v>21915</v>
      </c>
      <c r="Q607" s="58">
        <v>301</v>
      </c>
      <c r="R607" s="58">
        <v>0</v>
      </c>
      <c r="S607" s="43">
        <f t="shared" si="27"/>
        <v>33</v>
      </c>
      <c r="T607" s="43">
        <f t="shared" si="27"/>
        <v>34</v>
      </c>
      <c r="U607" s="44">
        <v>4</v>
      </c>
      <c r="V607" s="31">
        <v>4</v>
      </c>
      <c r="W607" s="44">
        <v>12</v>
      </c>
      <c r="X607" s="31">
        <v>13</v>
      </c>
      <c r="Y607" s="31">
        <v>1</v>
      </c>
      <c r="Z607" s="31">
        <v>1</v>
      </c>
      <c r="AA607" s="31">
        <v>16</v>
      </c>
      <c r="AB607" s="31">
        <v>16</v>
      </c>
      <c r="AC607" s="31">
        <v>0</v>
      </c>
      <c r="AD607" s="31">
        <v>14</v>
      </c>
      <c r="AE607" s="31">
        <v>3</v>
      </c>
      <c r="AF607" s="50">
        <v>5371156</v>
      </c>
      <c r="AG607" s="59">
        <v>1860769</v>
      </c>
      <c r="AH607" s="59">
        <v>370810</v>
      </c>
      <c r="AI607" s="59">
        <v>3139577</v>
      </c>
      <c r="AJ607" s="59">
        <v>144474</v>
      </c>
      <c r="AK607" s="59">
        <v>237003</v>
      </c>
    </row>
    <row r="608" spans="1:37" ht="16.5" customHeight="1">
      <c r="A608" s="42">
        <v>573</v>
      </c>
      <c r="B608" s="42" t="s">
        <v>58</v>
      </c>
      <c r="C608" s="44" t="s">
        <v>2290</v>
      </c>
      <c r="D608" s="44" t="s">
        <v>191</v>
      </c>
      <c r="E608" s="68" t="s">
        <v>2342</v>
      </c>
      <c r="F608" s="57" t="s">
        <v>2343</v>
      </c>
      <c r="G608" s="44" t="s">
        <v>2344</v>
      </c>
      <c r="H608" s="44" t="s">
        <v>2345</v>
      </c>
      <c r="I608" s="69" t="s">
        <v>1004</v>
      </c>
      <c r="J608" s="31">
        <v>861</v>
      </c>
      <c r="K608" s="31">
        <v>783.28</v>
      </c>
      <c r="L608" s="31">
        <v>194</v>
      </c>
      <c r="M608" s="58">
        <v>40561</v>
      </c>
      <c r="N608" s="58">
        <v>0</v>
      </c>
      <c r="O608" s="58">
        <v>34</v>
      </c>
      <c r="P608" s="58">
        <v>2736</v>
      </c>
      <c r="Q608" s="58">
        <v>0</v>
      </c>
      <c r="R608" s="58">
        <v>0</v>
      </c>
      <c r="S608" s="43">
        <f t="shared" si="27"/>
        <v>5</v>
      </c>
      <c r="T608" s="43">
        <f t="shared" si="27"/>
        <v>5</v>
      </c>
      <c r="U608" s="44">
        <v>0</v>
      </c>
      <c r="V608" s="31">
        <v>0</v>
      </c>
      <c r="W608" s="44">
        <v>1</v>
      </c>
      <c r="X608" s="31">
        <v>1</v>
      </c>
      <c r="Y608" s="31">
        <v>0</v>
      </c>
      <c r="Z608" s="31">
        <v>0</v>
      </c>
      <c r="AA608" s="31">
        <v>4</v>
      </c>
      <c r="AB608" s="31">
        <v>4</v>
      </c>
      <c r="AC608" s="31">
        <v>0</v>
      </c>
      <c r="AD608" s="31">
        <v>1</v>
      </c>
      <c r="AE608" s="31">
        <v>0</v>
      </c>
      <c r="AF608" s="50">
        <v>171070</v>
      </c>
      <c r="AG608" s="59">
        <v>129174</v>
      </c>
      <c r="AH608" s="59">
        <v>34776</v>
      </c>
      <c r="AI608" s="59">
        <v>7120</v>
      </c>
      <c r="AJ608" s="59">
        <v>12260</v>
      </c>
      <c r="AK608" s="59">
        <v>10059</v>
      </c>
    </row>
    <row r="609" spans="1:37" ht="16.5" customHeight="1">
      <c r="A609" s="42">
        <v>574</v>
      </c>
      <c r="B609" s="42" t="s">
        <v>58</v>
      </c>
      <c r="C609" s="44" t="s">
        <v>2346</v>
      </c>
      <c r="D609" s="44" t="s">
        <v>191</v>
      </c>
      <c r="E609" s="68" t="s">
        <v>2347</v>
      </c>
      <c r="F609" s="57" t="s">
        <v>2348</v>
      </c>
      <c r="G609" s="44" t="s">
        <v>2349</v>
      </c>
      <c r="H609" s="44" t="s">
        <v>2350</v>
      </c>
      <c r="I609" s="69" t="s">
        <v>905</v>
      </c>
      <c r="J609" s="31">
        <v>2400</v>
      </c>
      <c r="K609" s="31">
        <v>2764.85</v>
      </c>
      <c r="L609" s="31">
        <v>206</v>
      </c>
      <c r="M609" s="58">
        <v>35174</v>
      </c>
      <c r="N609" s="58">
        <v>589</v>
      </c>
      <c r="O609" s="58">
        <v>27</v>
      </c>
      <c r="P609" s="58">
        <v>35174</v>
      </c>
      <c r="Q609" s="58">
        <v>589</v>
      </c>
      <c r="R609" s="58">
        <v>27</v>
      </c>
      <c r="S609" s="43">
        <f t="shared" si="27"/>
        <v>7</v>
      </c>
      <c r="T609" s="43">
        <f t="shared" si="27"/>
        <v>7</v>
      </c>
      <c r="U609" s="44">
        <v>0</v>
      </c>
      <c r="V609" s="31">
        <v>0</v>
      </c>
      <c r="W609" s="44">
        <v>7</v>
      </c>
      <c r="X609" s="31">
        <v>7</v>
      </c>
      <c r="Y609" s="31">
        <v>0</v>
      </c>
      <c r="Z609" s="31">
        <v>0</v>
      </c>
      <c r="AA609" s="31">
        <v>0</v>
      </c>
      <c r="AB609" s="31">
        <v>0</v>
      </c>
      <c r="AC609" s="31">
        <v>0</v>
      </c>
      <c r="AD609" s="31">
        <v>7</v>
      </c>
      <c r="AE609" s="31">
        <v>0</v>
      </c>
      <c r="AF609" s="50">
        <v>747440</v>
      </c>
      <c r="AG609" s="59">
        <v>422516</v>
      </c>
      <c r="AH609" s="59">
        <v>143837</v>
      </c>
      <c r="AI609" s="59">
        <v>181087</v>
      </c>
      <c r="AJ609" s="59">
        <v>27157</v>
      </c>
      <c r="AK609" s="59">
        <v>26551</v>
      </c>
    </row>
    <row r="610" spans="1:37" ht="16.5" customHeight="1">
      <c r="A610" s="42">
        <v>575</v>
      </c>
      <c r="B610" s="42" t="s">
        <v>58</v>
      </c>
      <c r="C610" s="44" t="s">
        <v>2346</v>
      </c>
      <c r="D610" s="44" t="s">
        <v>191</v>
      </c>
      <c r="E610" s="68" t="s">
        <v>2351</v>
      </c>
      <c r="F610" s="57" t="s">
        <v>2352</v>
      </c>
      <c r="G610" s="44" t="s">
        <v>2353</v>
      </c>
      <c r="H610" s="44" t="s">
        <v>2354</v>
      </c>
      <c r="I610" s="69" t="s">
        <v>977</v>
      </c>
      <c r="J610" s="31">
        <v>1085</v>
      </c>
      <c r="K610" s="31">
        <v>4021</v>
      </c>
      <c r="L610" s="31">
        <v>278</v>
      </c>
      <c r="M610" s="58">
        <v>145421</v>
      </c>
      <c r="N610" s="58">
        <v>1604</v>
      </c>
      <c r="O610" s="58">
        <v>58</v>
      </c>
      <c r="P610" s="58">
        <v>8267</v>
      </c>
      <c r="Q610" s="58">
        <v>18</v>
      </c>
      <c r="R610" s="58">
        <v>0</v>
      </c>
      <c r="S610" s="43">
        <f t="shared" si="27"/>
        <v>4</v>
      </c>
      <c r="T610" s="43">
        <f t="shared" si="27"/>
        <v>4</v>
      </c>
      <c r="U610" s="44">
        <v>0</v>
      </c>
      <c r="V610" s="31">
        <v>0</v>
      </c>
      <c r="W610" s="44">
        <v>3</v>
      </c>
      <c r="X610" s="31">
        <v>3</v>
      </c>
      <c r="Y610" s="31">
        <v>0</v>
      </c>
      <c r="Z610" s="31">
        <v>0</v>
      </c>
      <c r="AA610" s="31">
        <v>1</v>
      </c>
      <c r="AB610" s="31">
        <v>1</v>
      </c>
      <c r="AC610" s="31">
        <v>1</v>
      </c>
      <c r="AD610" s="31">
        <v>4</v>
      </c>
      <c r="AE610" s="31">
        <v>0</v>
      </c>
      <c r="AF610" s="50">
        <v>804870</v>
      </c>
      <c r="AG610" s="59">
        <v>367069</v>
      </c>
      <c r="AH610" s="59">
        <v>105554</v>
      </c>
      <c r="AI610" s="59">
        <v>332247</v>
      </c>
      <c r="AJ610" s="59">
        <v>90280</v>
      </c>
      <c r="AK610" s="59">
        <v>147498</v>
      </c>
    </row>
    <row r="611" spans="1:37" ht="16.5" customHeight="1">
      <c r="A611" s="42">
        <v>576</v>
      </c>
      <c r="B611" s="42" t="s">
        <v>58</v>
      </c>
      <c r="C611" s="44" t="s">
        <v>2346</v>
      </c>
      <c r="D611" s="44" t="s">
        <v>191</v>
      </c>
      <c r="E611" s="68" t="s">
        <v>2355</v>
      </c>
      <c r="F611" s="57" t="s">
        <v>2356</v>
      </c>
      <c r="G611" s="44" t="s">
        <v>2357</v>
      </c>
      <c r="H611" s="44" t="s">
        <v>2358</v>
      </c>
      <c r="I611" s="69" t="s">
        <v>899</v>
      </c>
      <c r="J611" s="31">
        <v>18098</v>
      </c>
      <c r="K611" s="31">
        <v>1769</v>
      </c>
      <c r="L611" s="31">
        <v>216</v>
      </c>
      <c r="M611" s="58">
        <v>78585</v>
      </c>
      <c r="N611" s="58">
        <v>5923</v>
      </c>
      <c r="O611" s="58">
        <v>29</v>
      </c>
      <c r="P611" s="58">
        <v>5569</v>
      </c>
      <c r="Q611" s="58">
        <v>28</v>
      </c>
      <c r="R611" s="58">
        <v>8</v>
      </c>
      <c r="S611" s="43">
        <f t="shared" si="27"/>
        <v>5</v>
      </c>
      <c r="T611" s="43">
        <f t="shared" si="27"/>
        <v>5</v>
      </c>
      <c r="U611" s="44">
        <v>1</v>
      </c>
      <c r="V611" s="31">
        <v>1</v>
      </c>
      <c r="W611" s="44">
        <v>4</v>
      </c>
      <c r="X611" s="31">
        <v>4</v>
      </c>
      <c r="Y611" s="31">
        <v>0</v>
      </c>
      <c r="Z611" s="31">
        <v>0</v>
      </c>
      <c r="AA611" s="31">
        <v>0</v>
      </c>
      <c r="AB611" s="31">
        <v>0</v>
      </c>
      <c r="AC611" s="31">
        <v>1</v>
      </c>
      <c r="AD611" s="31">
        <v>2</v>
      </c>
      <c r="AE611" s="31">
        <v>1</v>
      </c>
      <c r="AF611" s="50">
        <v>451117</v>
      </c>
      <c r="AG611" s="59">
        <v>332169</v>
      </c>
      <c r="AH611" s="59">
        <v>82748</v>
      </c>
      <c r="AI611" s="59">
        <v>36200</v>
      </c>
      <c r="AJ611" s="59">
        <v>6003</v>
      </c>
      <c r="AK611" s="59">
        <v>30650</v>
      </c>
    </row>
    <row r="612" spans="1:37" ht="16.5" customHeight="1">
      <c r="A612" s="42">
        <v>577</v>
      </c>
      <c r="B612" s="42" t="s">
        <v>58</v>
      </c>
      <c r="C612" s="44" t="s">
        <v>2346</v>
      </c>
      <c r="D612" s="44" t="s">
        <v>191</v>
      </c>
      <c r="E612" s="68" t="s">
        <v>2359</v>
      </c>
      <c r="F612" s="57" t="s">
        <v>2360</v>
      </c>
      <c r="G612" s="44" t="s">
        <v>2361</v>
      </c>
      <c r="H612" s="44" t="s">
        <v>2362</v>
      </c>
      <c r="I612" s="69" t="s">
        <v>915</v>
      </c>
      <c r="J612" s="31">
        <v>3188</v>
      </c>
      <c r="K612" s="31">
        <v>1265</v>
      </c>
      <c r="L612" s="31">
        <v>54</v>
      </c>
      <c r="M612" s="58">
        <v>41706</v>
      </c>
      <c r="N612" s="58">
        <v>859</v>
      </c>
      <c r="O612" s="58">
        <v>23</v>
      </c>
      <c r="P612" s="58">
        <v>2866</v>
      </c>
      <c r="Q612" s="58">
        <v>6</v>
      </c>
      <c r="R612" s="58">
        <v>5</v>
      </c>
      <c r="S612" s="43">
        <f t="shared" si="27"/>
        <v>2</v>
      </c>
      <c r="T612" s="43">
        <f t="shared" si="27"/>
        <v>2</v>
      </c>
      <c r="U612" s="44">
        <v>1</v>
      </c>
      <c r="V612" s="31">
        <v>1</v>
      </c>
      <c r="W612" s="44">
        <v>1</v>
      </c>
      <c r="X612" s="31">
        <v>1</v>
      </c>
      <c r="Y612" s="31">
        <v>0</v>
      </c>
      <c r="Z612" s="31">
        <v>0</v>
      </c>
      <c r="AA612" s="31">
        <v>0</v>
      </c>
      <c r="AB612" s="31">
        <v>0</v>
      </c>
      <c r="AC612" s="31">
        <v>0</v>
      </c>
      <c r="AD612" s="31">
        <v>2</v>
      </c>
      <c r="AE612" s="31">
        <v>0</v>
      </c>
      <c r="AF612" s="50">
        <v>192174</v>
      </c>
      <c r="AG612" s="59">
        <v>125456</v>
      </c>
      <c r="AH612" s="59">
        <v>56418</v>
      </c>
      <c r="AI612" s="59">
        <v>10300</v>
      </c>
      <c r="AJ612" s="59">
        <v>10415</v>
      </c>
      <c r="AK612" s="59">
        <v>13386</v>
      </c>
    </row>
    <row r="613" spans="1:37" ht="16.5" customHeight="1">
      <c r="A613" s="42">
        <v>578</v>
      </c>
      <c r="B613" s="42" t="s">
        <v>58</v>
      </c>
      <c r="C613" s="44" t="s">
        <v>2346</v>
      </c>
      <c r="D613" s="44" t="s">
        <v>191</v>
      </c>
      <c r="E613" s="68" t="s">
        <v>2363</v>
      </c>
      <c r="F613" s="57" t="s">
        <v>2364</v>
      </c>
      <c r="G613" s="44" t="s">
        <v>2365</v>
      </c>
      <c r="H613" s="44" t="s">
        <v>2350</v>
      </c>
      <c r="I613" s="69" t="s">
        <v>1106</v>
      </c>
      <c r="J613" s="31">
        <v>6800</v>
      </c>
      <c r="K613" s="31">
        <v>6249</v>
      </c>
      <c r="L613" s="31">
        <v>746</v>
      </c>
      <c r="M613" s="58">
        <v>388371</v>
      </c>
      <c r="N613" s="58">
        <v>6160</v>
      </c>
      <c r="O613" s="58">
        <v>97</v>
      </c>
      <c r="P613" s="58">
        <v>11512</v>
      </c>
      <c r="Q613" s="58">
        <v>42</v>
      </c>
      <c r="R613" s="58">
        <v>7</v>
      </c>
      <c r="S613" s="43">
        <f t="shared" si="27"/>
        <v>17.5</v>
      </c>
      <c r="T613" s="43">
        <f t="shared" si="27"/>
        <v>17.5</v>
      </c>
      <c r="U613" s="44">
        <v>2</v>
      </c>
      <c r="V613" s="31">
        <v>2</v>
      </c>
      <c r="W613" s="44">
        <v>11.5</v>
      </c>
      <c r="X613" s="31">
        <v>11.5</v>
      </c>
      <c r="Y613" s="31">
        <v>1</v>
      </c>
      <c r="Z613" s="31">
        <v>1</v>
      </c>
      <c r="AA613" s="31">
        <v>3</v>
      </c>
      <c r="AB613" s="31">
        <v>3</v>
      </c>
      <c r="AC613" s="31">
        <v>1</v>
      </c>
      <c r="AD613" s="31">
        <v>13</v>
      </c>
      <c r="AE613" s="31">
        <v>1</v>
      </c>
      <c r="AF613" s="50">
        <v>2401054</v>
      </c>
      <c r="AG613" s="59">
        <v>1281191</v>
      </c>
      <c r="AH613" s="59">
        <v>168930</v>
      </c>
      <c r="AI613" s="59">
        <v>950933</v>
      </c>
      <c r="AJ613" s="59">
        <v>378674</v>
      </c>
      <c r="AK613" s="59">
        <v>145104</v>
      </c>
    </row>
    <row r="614" spans="1:37" ht="16.5" customHeight="1">
      <c r="A614" s="42">
        <v>579</v>
      </c>
      <c r="B614" s="42" t="s">
        <v>58</v>
      </c>
      <c r="C614" s="44" t="s">
        <v>2346</v>
      </c>
      <c r="D614" s="44" t="s">
        <v>191</v>
      </c>
      <c r="E614" s="68" t="s">
        <v>2366</v>
      </c>
      <c r="F614" s="57" t="s">
        <v>2367</v>
      </c>
      <c r="G614" s="44" t="s">
        <v>2368</v>
      </c>
      <c r="H614" s="44" t="s">
        <v>2362</v>
      </c>
      <c r="I614" s="69" t="s">
        <v>1004</v>
      </c>
      <c r="J614" s="31">
        <v>7240</v>
      </c>
      <c r="K614" s="31">
        <v>1526</v>
      </c>
      <c r="L614" s="31">
        <v>190</v>
      </c>
      <c r="M614" s="58">
        <v>82561</v>
      </c>
      <c r="N614" s="58">
        <v>1374</v>
      </c>
      <c r="O614" s="58">
        <v>49</v>
      </c>
      <c r="P614" s="58">
        <v>6127</v>
      </c>
      <c r="Q614" s="58">
        <v>18</v>
      </c>
      <c r="R614" s="58">
        <v>39</v>
      </c>
      <c r="S614" s="43">
        <f t="shared" si="27"/>
        <v>5</v>
      </c>
      <c r="T614" s="43">
        <f t="shared" si="27"/>
        <v>5</v>
      </c>
      <c r="U614" s="44">
        <v>1</v>
      </c>
      <c r="V614" s="31">
        <v>1</v>
      </c>
      <c r="W614" s="44">
        <v>4</v>
      </c>
      <c r="X614" s="31">
        <v>4</v>
      </c>
      <c r="Y614" s="31">
        <v>0</v>
      </c>
      <c r="Z614" s="31">
        <v>0</v>
      </c>
      <c r="AA614" s="31">
        <v>0</v>
      </c>
      <c r="AB614" s="31">
        <v>0</v>
      </c>
      <c r="AC614" s="31">
        <v>0</v>
      </c>
      <c r="AD614" s="31">
        <v>2</v>
      </c>
      <c r="AE614" s="31">
        <v>3</v>
      </c>
      <c r="AF614" s="50">
        <v>523561</v>
      </c>
      <c r="AG614" s="59">
        <v>284400</v>
      </c>
      <c r="AH614" s="59">
        <v>77249</v>
      </c>
      <c r="AI614" s="59">
        <v>161912</v>
      </c>
      <c r="AJ614" s="59">
        <v>67075</v>
      </c>
      <c r="AK614" s="59">
        <v>96980</v>
      </c>
    </row>
    <row r="615" spans="1:37" ht="16.5" customHeight="1">
      <c r="A615" s="42">
        <v>580</v>
      </c>
      <c r="B615" s="42" t="s">
        <v>58</v>
      </c>
      <c r="C615" s="44" t="s">
        <v>2369</v>
      </c>
      <c r="D615" s="44" t="s">
        <v>191</v>
      </c>
      <c r="E615" s="68" t="s">
        <v>2370</v>
      </c>
      <c r="F615" s="57" t="s">
        <v>2371</v>
      </c>
      <c r="G615" s="44" t="s">
        <v>2372</v>
      </c>
      <c r="H615" s="44" t="s">
        <v>2373</v>
      </c>
      <c r="I615" s="69" t="s">
        <v>924</v>
      </c>
      <c r="J615" s="31">
        <v>1933</v>
      </c>
      <c r="K615" s="31">
        <v>3889.63</v>
      </c>
      <c r="L615" s="31">
        <v>455</v>
      </c>
      <c r="M615" s="58">
        <v>77406</v>
      </c>
      <c r="N615" s="58">
        <v>1787</v>
      </c>
      <c r="O615" s="58">
        <v>118</v>
      </c>
      <c r="P615" s="58">
        <v>9565</v>
      </c>
      <c r="Q615" s="58">
        <v>317</v>
      </c>
      <c r="R615" s="58">
        <v>8</v>
      </c>
      <c r="S615" s="43">
        <f t="shared" si="27"/>
        <v>5</v>
      </c>
      <c r="T615" s="43">
        <f t="shared" si="27"/>
        <v>5</v>
      </c>
      <c r="U615" s="44">
        <v>0</v>
      </c>
      <c r="V615" s="31">
        <v>0</v>
      </c>
      <c r="W615" s="44">
        <v>5</v>
      </c>
      <c r="X615" s="31">
        <v>5</v>
      </c>
      <c r="Y615" s="31">
        <v>0</v>
      </c>
      <c r="Z615" s="31">
        <v>0</v>
      </c>
      <c r="AA615" s="31">
        <v>0</v>
      </c>
      <c r="AB615" s="31">
        <v>0</v>
      </c>
      <c r="AC615" s="31">
        <v>1</v>
      </c>
      <c r="AD615" s="31">
        <v>7</v>
      </c>
      <c r="AE615" s="31">
        <v>0</v>
      </c>
      <c r="AF615" s="50">
        <v>1036837</v>
      </c>
      <c r="AG615" s="59">
        <v>716799</v>
      </c>
      <c r="AH615" s="59">
        <v>132820</v>
      </c>
      <c r="AI615" s="59">
        <v>187218</v>
      </c>
      <c r="AJ615" s="59">
        <v>74855</v>
      </c>
      <c r="AK615" s="59">
        <v>136436</v>
      </c>
    </row>
    <row r="616" spans="1:37" ht="16.5" customHeight="1">
      <c r="A616" s="42">
        <v>581</v>
      </c>
      <c r="B616" s="42" t="s">
        <v>58</v>
      </c>
      <c r="C616" s="44" t="s">
        <v>2369</v>
      </c>
      <c r="D616" s="44" t="s">
        <v>191</v>
      </c>
      <c r="E616" s="68" t="s">
        <v>2374</v>
      </c>
      <c r="F616" s="57" t="s">
        <v>2375</v>
      </c>
      <c r="G616" s="44" t="s">
        <v>2376</v>
      </c>
      <c r="H616" s="44" t="s">
        <v>2377</v>
      </c>
      <c r="I616" s="69" t="s">
        <v>977</v>
      </c>
      <c r="J616" s="31">
        <v>1001</v>
      </c>
      <c r="K616" s="31">
        <v>3244</v>
      </c>
      <c r="L616" s="31">
        <v>724</v>
      </c>
      <c r="M616" s="58">
        <v>92333</v>
      </c>
      <c r="N616" s="58">
        <v>4701</v>
      </c>
      <c r="O616" s="58">
        <v>179</v>
      </c>
      <c r="P616" s="58">
        <v>7840</v>
      </c>
      <c r="Q616" s="58">
        <v>254</v>
      </c>
      <c r="R616" s="58">
        <v>0</v>
      </c>
      <c r="S616" s="43">
        <f t="shared" si="27"/>
        <v>5</v>
      </c>
      <c r="T616" s="43">
        <f t="shared" si="27"/>
        <v>5</v>
      </c>
      <c r="U616" s="44">
        <v>1</v>
      </c>
      <c r="V616" s="31">
        <v>1</v>
      </c>
      <c r="W616" s="44">
        <v>4</v>
      </c>
      <c r="X616" s="31">
        <v>4</v>
      </c>
      <c r="Y616" s="31">
        <v>0</v>
      </c>
      <c r="Z616" s="31">
        <v>0</v>
      </c>
      <c r="AA616" s="31">
        <v>0</v>
      </c>
      <c r="AB616" s="31">
        <v>0</v>
      </c>
      <c r="AC616" s="31">
        <v>0</v>
      </c>
      <c r="AD616" s="31">
        <v>8</v>
      </c>
      <c r="AE616" s="31">
        <v>3</v>
      </c>
      <c r="AF616" s="50">
        <v>956742</v>
      </c>
      <c r="AG616" s="59">
        <v>632088</v>
      </c>
      <c r="AH616" s="59">
        <v>117000</v>
      </c>
      <c r="AI616" s="59">
        <v>207654</v>
      </c>
      <c r="AJ616" s="59">
        <v>84250</v>
      </c>
      <c r="AK616" s="59">
        <v>132077</v>
      </c>
    </row>
    <row r="617" spans="1:37" ht="16.5" customHeight="1">
      <c r="A617" s="42">
        <v>582</v>
      </c>
      <c r="B617" s="42" t="s">
        <v>58</v>
      </c>
      <c r="C617" s="44" t="s">
        <v>2369</v>
      </c>
      <c r="D617" s="44" t="s">
        <v>191</v>
      </c>
      <c r="E617" s="68" t="s">
        <v>2378</v>
      </c>
      <c r="F617" s="57" t="s">
        <v>2379</v>
      </c>
      <c r="G617" s="44" t="s">
        <v>2380</v>
      </c>
      <c r="H617" s="44" t="s">
        <v>2381</v>
      </c>
      <c r="I617" s="69" t="s">
        <v>924</v>
      </c>
      <c r="J617" s="31">
        <v>1047</v>
      </c>
      <c r="K617" s="31">
        <v>2688</v>
      </c>
      <c r="L617" s="31">
        <v>295</v>
      </c>
      <c r="M617" s="58">
        <v>60659</v>
      </c>
      <c r="N617" s="58">
        <v>1374</v>
      </c>
      <c r="O617" s="58">
        <v>106</v>
      </c>
      <c r="P617" s="58">
        <v>6254</v>
      </c>
      <c r="Q617" s="58">
        <v>237</v>
      </c>
      <c r="R617" s="58">
        <v>0</v>
      </c>
      <c r="S617" s="43">
        <f t="shared" si="27"/>
        <v>7.5</v>
      </c>
      <c r="T617" s="43">
        <f t="shared" si="27"/>
        <v>8</v>
      </c>
      <c r="U617" s="44">
        <v>2</v>
      </c>
      <c r="V617" s="31">
        <v>2</v>
      </c>
      <c r="W617" s="44">
        <v>2.5</v>
      </c>
      <c r="X617" s="31">
        <v>3</v>
      </c>
      <c r="Y617" s="31">
        <v>0</v>
      </c>
      <c r="Z617" s="31">
        <v>0</v>
      </c>
      <c r="AA617" s="31">
        <v>3</v>
      </c>
      <c r="AB617" s="31">
        <v>3</v>
      </c>
      <c r="AC617" s="31">
        <v>0</v>
      </c>
      <c r="AD617" s="31">
        <v>3</v>
      </c>
      <c r="AE617" s="31">
        <v>3</v>
      </c>
      <c r="AF617" s="50">
        <v>860260</v>
      </c>
      <c r="AG617" s="59">
        <v>606680</v>
      </c>
      <c r="AH617" s="59">
        <v>95000</v>
      </c>
      <c r="AI617" s="59">
        <v>158580</v>
      </c>
      <c r="AJ617" s="59">
        <v>52368</v>
      </c>
      <c r="AK617" s="59">
        <v>73266</v>
      </c>
    </row>
    <row r="618" spans="1:37" ht="16.5" customHeight="1">
      <c r="A618" s="42">
        <v>583</v>
      </c>
      <c r="B618" s="42" t="s">
        <v>58</v>
      </c>
      <c r="C618" s="44" t="s">
        <v>2369</v>
      </c>
      <c r="D618" s="44" t="s">
        <v>191</v>
      </c>
      <c r="E618" s="68" t="s">
        <v>2382</v>
      </c>
      <c r="F618" s="57" t="s">
        <v>2383</v>
      </c>
      <c r="G618" s="44" t="s">
        <v>2384</v>
      </c>
      <c r="H618" s="44" t="s">
        <v>2385</v>
      </c>
      <c r="I618" s="69" t="s">
        <v>1065</v>
      </c>
      <c r="J618" s="31">
        <v>11475</v>
      </c>
      <c r="K618" s="31">
        <v>4190</v>
      </c>
      <c r="L618" s="31">
        <v>609</v>
      </c>
      <c r="M618" s="58">
        <v>277914</v>
      </c>
      <c r="N618" s="58">
        <v>6467</v>
      </c>
      <c r="O618" s="58">
        <v>240</v>
      </c>
      <c r="P618" s="58">
        <v>7803</v>
      </c>
      <c r="Q618" s="58">
        <v>285</v>
      </c>
      <c r="R618" s="58">
        <v>4</v>
      </c>
      <c r="S618" s="43">
        <f t="shared" si="27"/>
        <v>7.5</v>
      </c>
      <c r="T618" s="43">
        <f t="shared" si="27"/>
        <v>8</v>
      </c>
      <c r="U618" s="44">
        <v>1</v>
      </c>
      <c r="V618" s="31">
        <v>1</v>
      </c>
      <c r="W618" s="44">
        <v>4.5</v>
      </c>
      <c r="X618" s="31">
        <v>5</v>
      </c>
      <c r="Y618" s="31">
        <v>0</v>
      </c>
      <c r="Z618" s="31">
        <v>0</v>
      </c>
      <c r="AA618" s="31">
        <v>2</v>
      </c>
      <c r="AB618" s="31">
        <v>2</v>
      </c>
      <c r="AC618" s="31">
        <v>1</v>
      </c>
      <c r="AD618" s="31">
        <v>3</v>
      </c>
      <c r="AE618" s="31">
        <v>1</v>
      </c>
      <c r="AF618" s="50">
        <v>1178290</v>
      </c>
      <c r="AG618" s="59">
        <v>836156</v>
      </c>
      <c r="AH618" s="59">
        <v>112000</v>
      </c>
      <c r="AI618" s="59">
        <v>230134</v>
      </c>
      <c r="AJ618" s="59">
        <v>39220</v>
      </c>
      <c r="AK618" s="59">
        <v>57136</v>
      </c>
    </row>
    <row r="619" spans="1:37" ht="16.5" customHeight="1">
      <c r="A619" s="42">
        <v>584</v>
      </c>
      <c r="B619" s="42" t="s">
        <v>58</v>
      </c>
      <c r="C619" s="44" t="s">
        <v>2369</v>
      </c>
      <c r="D619" s="44" t="s">
        <v>191</v>
      </c>
      <c r="E619" s="68" t="s">
        <v>2386</v>
      </c>
      <c r="F619" s="57" t="s">
        <v>2387</v>
      </c>
      <c r="G619" s="44" t="s">
        <v>2388</v>
      </c>
      <c r="H619" s="44" t="s">
        <v>2389</v>
      </c>
      <c r="I619" s="69" t="s">
        <v>1023</v>
      </c>
      <c r="J619" s="31">
        <v>674</v>
      </c>
      <c r="K619" s="31">
        <v>2504</v>
      </c>
      <c r="L619" s="31">
        <v>300</v>
      </c>
      <c r="M619" s="58">
        <v>97286</v>
      </c>
      <c r="N619" s="58">
        <v>5658</v>
      </c>
      <c r="O619" s="58">
        <v>124</v>
      </c>
      <c r="P619" s="58">
        <v>6149</v>
      </c>
      <c r="Q619" s="58">
        <v>245</v>
      </c>
      <c r="R619" s="58">
        <v>0</v>
      </c>
      <c r="S619" s="43">
        <f t="shared" si="27"/>
        <v>4.5</v>
      </c>
      <c r="T619" s="43">
        <f t="shared" si="27"/>
        <v>5</v>
      </c>
      <c r="U619" s="44">
        <v>2</v>
      </c>
      <c r="V619" s="31">
        <v>0</v>
      </c>
      <c r="W619" s="44">
        <v>2.5</v>
      </c>
      <c r="X619" s="31">
        <v>5</v>
      </c>
      <c r="Y619" s="31">
        <v>0</v>
      </c>
      <c r="Z619" s="31">
        <v>0</v>
      </c>
      <c r="AA619" s="31">
        <v>0</v>
      </c>
      <c r="AB619" s="31">
        <v>0</v>
      </c>
      <c r="AC619" s="31">
        <v>0</v>
      </c>
      <c r="AD619" s="31">
        <v>5</v>
      </c>
      <c r="AE619" s="31">
        <v>0</v>
      </c>
      <c r="AF619" s="50">
        <v>852946</v>
      </c>
      <c r="AG619" s="59">
        <v>587938</v>
      </c>
      <c r="AH619" s="59">
        <v>95000</v>
      </c>
      <c r="AI619" s="59">
        <v>170008</v>
      </c>
      <c r="AJ619" s="59">
        <v>43986</v>
      </c>
      <c r="AK619" s="59">
        <v>90462</v>
      </c>
    </row>
    <row r="620" spans="1:37" ht="16.5" customHeight="1">
      <c r="A620" s="42">
        <v>585</v>
      </c>
      <c r="B620" s="42" t="s">
        <v>58</v>
      </c>
      <c r="C620" s="44" t="s">
        <v>2369</v>
      </c>
      <c r="D620" s="44" t="s">
        <v>191</v>
      </c>
      <c r="E620" s="68" t="s">
        <v>2390</v>
      </c>
      <c r="F620" s="57" t="s">
        <v>2391</v>
      </c>
      <c r="G620" s="44" t="s">
        <v>2392</v>
      </c>
      <c r="H620" s="44" t="s">
        <v>2385</v>
      </c>
      <c r="I620" s="69" t="s">
        <v>1004</v>
      </c>
      <c r="J620" s="31">
        <v>448</v>
      </c>
      <c r="K620" s="31">
        <v>753</v>
      </c>
      <c r="L620" s="31">
        <v>97</v>
      </c>
      <c r="M620" s="58">
        <v>56089</v>
      </c>
      <c r="N620" s="58">
        <v>1252</v>
      </c>
      <c r="O620" s="58">
        <v>44</v>
      </c>
      <c r="P620" s="58">
        <v>6080</v>
      </c>
      <c r="Q620" s="58">
        <v>158</v>
      </c>
      <c r="R620" s="58">
        <v>6</v>
      </c>
      <c r="S620" s="43">
        <f t="shared" si="27"/>
        <v>3</v>
      </c>
      <c r="T620" s="43">
        <f t="shared" si="27"/>
        <v>3</v>
      </c>
      <c r="U620" s="44">
        <v>0</v>
      </c>
      <c r="V620" s="31">
        <v>0</v>
      </c>
      <c r="W620" s="44">
        <v>3</v>
      </c>
      <c r="X620" s="31">
        <v>3</v>
      </c>
      <c r="Y620" s="31">
        <v>0</v>
      </c>
      <c r="Z620" s="31">
        <v>0</v>
      </c>
      <c r="AA620" s="31">
        <v>0</v>
      </c>
      <c r="AB620" s="31">
        <v>0</v>
      </c>
      <c r="AC620" s="31">
        <v>0</v>
      </c>
      <c r="AD620" s="31">
        <v>2</v>
      </c>
      <c r="AE620" s="31">
        <v>2</v>
      </c>
      <c r="AF620" s="50">
        <v>456325</v>
      </c>
      <c r="AG620" s="59">
        <v>308342</v>
      </c>
      <c r="AH620" s="59">
        <v>84880</v>
      </c>
      <c r="AI620" s="59">
        <v>63103</v>
      </c>
      <c r="AJ620" s="59">
        <v>48708</v>
      </c>
      <c r="AK620" s="59">
        <v>93358</v>
      </c>
    </row>
    <row r="621" spans="1:37" ht="16.5" customHeight="1">
      <c r="A621" s="42">
        <v>586</v>
      </c>
      <c r="B621" s="42" t="s">
        <v>58</v>
      </c>
      <c r="C621" s="44" t="s">
        <v>2369</v>
      </c>
      <c r="D621" s="44" t="s">
        <v>191</v>
      </c>
      <c r="E621" s="68" t="s">
        <v>2393</v>
      </c>
      <c r="F621" s="57" t="s">
        <v>2394</v>
      </c>
      <c r="G621" s="44" t="s">
        <v>2395</v>
      </c>
      <c r="H621" s="44" t="s">
        <v>2373</v>
      </c>
      <c r="I621" s="69" t="s">
        <v>910</v>
      </c>
      <c r="J621" s="31">
        <v>13713</v>
      </c>
      <c r="K621" s="31">
        <v>10652</v>
      </c>
      <c r="L621" s="31">
        <v>2000</v>
      </c>
      <c r="M621" s="58">
        <v>461054</v>
      </c>
      <c r="N621" s="58">
        <v>6017</v>
      </c>
      <c r="O621" s="58">
        <v>258</v>
      </c>
      <c r="P621" s="58">
        <v>15063</v>
      </c>
      <c r="Q621" s="58">
        <v>151</v>
      </c>
      <c r="R621" s="58">
        <v>9</v>
      </c>
      <c r="S621" s="43">
        <f t="shared" si="27"/>
        <v>18</v>
      </c>
      <c r="T621" s="43">
        <f t="shared" si="27"/>
        <v>18</v>
      </c>
      <c r="U621" s="44">
        <v>1</v>
      </c>
      <c r="V621" s="31">
        <v>1</v>
      </c>
      <c r="W621" s="44">
        <v>12</v>
      </c>
      <c r="X621" s="31">
        <v>12</v>
      </c>
      <c r="Y621" s="31">
        <v>2</v>
      </c>
      <c r="Z621" s="31">
        <v>2</v>
      </c>
      <c r="AA621" s="31">
        <v>3</v>
      </c>
      <c r="AB621" s="31">
        <v>3</v>
      </c>
      <c r="AC621" s="31">
        <v>1</v>
      </c>
      <c r="AD621" s="31">
        <v>8</v>
      </c>
      <c r="AE621" s="31">
        <v>5</v>
      </c>
      <c r="AF621" s="50">
        <v>3391895</v>
      </c>
      <c r="AG621" s="59">
        <v>2193038</v>
      </c>
      <c r="AH621" s="59">
        <v>328100</v>
      </c>
      <c r="AI621" s="59">
        <v>870757</v>
      </c>
      <c r="AJ621" s="59">
        <v>139782</v>
      </c>
      <c r="AK621" s="59">
        <v>139039</v>
      </c>
    </row>
    <row r="622" spans="1:37" ht="16.5" customHeight="1">
      <c r="A622" s="42">
        <v>587</v>
      </c>
      <c r="B622" s="42" t="s">
        <v>58</v>
      </c>
      <c r="C622" s="44" t="s">
        <v>2369</v>
      </c>
      <c r="D622" s="44" t="s">
        <v>191</v>
      </c>
      <c r="E622" s="68" t="s">
        <v>2396</v>
      </c>
      <c r="F622" s="57" t="s">
        <v>2397</v>
      </c>
      <c r="G622" s="44" t="s">
        <v>2398</v>
      </c>
      <c r="H622" s="44" t="s">
        <v>2373</v>
      </c>
      <c r="I622" s="69" t="s">
        <v>1263</v>
      </c>
      <c r="J622" s="31">
        <v>10000</v>
      </c>
      <c r="K622" s="31">
        <v>3642</v>
      </c>
      <c r="L622" s="31">
        <v>706</v>
      </c>
      <c r="M622" s="58">
        <v>232829</v>
      </c>
      <c r="N622" s="58">
        <v>10204</v>
      </c>
      <c r="O622" s="58">
        <v>312</v>
      </c>
      <c r="P622" s="58">
        <v>16313</v>
      </c>
      <c r="Q622" s="58">
        <v>270</v>
      </c>
      <c r="R622" s="58">
        <v>8</v>
      </c>
      <c r="S622" s="43">
        <f t="shared" si="27"/>
        <v>22</v>
      </c>
      <c r="T622" s="43">
        <f t="shared" si="27"/>
        <v>21</v>
      </c>
      <c r="U622" s="44">
        <v>1</v>
      </c>
      <c r="V622" s="31">
        <v>1</v>
      </c>
      <c r="W622" s="44">
        <v>11</v>
      </c>
      <c r="X622" s="31">
        <v>10</v>
      </c>
      <c r="Y622" s="31">
        <v>0</v>
      </c>
      <c r="Z622" s="31">
        <v>0</v>
      </c>
      <c r="AA622" s="31">
        <v>10</v>
      </c>
      <c r="AB622" s="31">
        <v>10</v>
      </c>
      <c r="AC622" s="31">
        <v>1</v>
      </c>
      <c r="AD622" s="31">
        <v>8</v>
      </c>
      <c r="AE622" s="31">
        <v>5</v>
      </c>
      <c r="AF622" s="50">
        <v>1492518</v>
      </c>
      <c r="AG622" s="59">
        <v>1257699</v>
      </c>
      <c r="AH622" s="59">
        <v>206400</v>
      </c>
      <c r="AI622" s="59">
        <v>28419</v>
      </c>
      <c r="AJ622" s="59">
        <v>167486</v>
      </c>
      <c r="AK622" s="59">
        <v>319547</v>
      </c>
    </row>
    <row r="623" spans="1:37" ht="16.5" customHeight="1">
      <c r="A623" s="42">
        <v>588</v>
      </c>
      <c r="B623" s="42" t="s">
        <v>58</v>
      </c>
      <c r="C623" s="44" t="s">
        <v>2369</v>
      </c>
      <c r="D623" s="44" t="s">
        <v>191</v>
      </c>
      <c r="E623" s="68" t="s">
        <v>2399</v>
      </c>
      <c r="F623" s="57" t="s">
        <v>2400</v>
      </c>
      <c r="G623" s="44" t="s">
        <v>2401</v>
      </c>
      <c r="H623" s="44" t="s">
        <v>2402</v>
      </c>
      <c r="I623" s="69" t="s">
        <v>894</v>
      </c>
      <c r="J623" s="31">
        <v>5220</v>
      </c>
      <c r="K623" s="31">
        <v>2951</v>
      </c>
      <c r="L623" s="31">
        <v>65</v>
      </c>
      <c r="M623" s="58">
        <v>159056</v>
      </c>
      <c r="N623" s="58">
        <v>9824</v>
      </c>
      <c r="O623" s="58">
        <v>219</v>
      </c>
      <c r="P623" s="58">
        <v>8432</v>
      </c>
      <c r="Q623" s="58">
        <v>291</v>
      </c>
      <c r="R623" s="58">
        <v>3</v>
      </c>
      <c r="S623" s="43">
        <f t="shared" si="27"/>
        <v>6</v>
      </c>
      <c r="T623" s="43">
        <f t="shared" si="27"/>
        <v>6</v>
      </c>
      <c r="U623" s="44">
        <v>1</v>
      </c>
      <c r="V623" s="31">
        <v>1</v>
      </c>
      <c r="W623" s="44">
        <v>3</v>
      </c>
      <c r="X623" s="31">
        <v>3</v>
      </c>
      <c r="Y623" s="31">
        <v>0</v>
      </c>
      <c r="Z623" s="31">
        <v>0</v>
      </c>
      <c r="AA623" s="31">
        <v>2</v>
      </c>
      <c r="AB623" s="31">
        <v>2</v>
      </c>
      <c r="AC623" s="31">
        <v>0</v>
      </c>
      <c r="AD623" s="31">
        <v>3</v>
      </c>
      <c r="AE623" s="31">
        <v>2</v>
      </c>
      <c r="AF623" s="50">
        <v>1146453</v>
      </c>
      <c r="AG623" s="59">
        <v>765980</v>
      </c>
      <c r="AH623" s="59">
        <v>111400</v>
      </c>
      <c r="AI623" s="59">
        <v>269073</v>
      </c>
      <c r="AJ623" s="59">
        <v>61627</v>
      </c>
      <c r="AK623" s="59">
        <v>131480</v>
      </c>
    </row>
    <row r="624" spans="1:37" ht="16.5" customHeight="1">
      <c r="A624" s="42">
        <v>589</v>
      </c>
      <c r="B624" s="42" t="s">
        <v>58</v>
      </c>
      <c r="C624" s="44" t="s">
        <v>2369</v>
      </c>
      <c r="D624" s="44" t="s">
        <v>191</v>
      </c>
      <c r="E624" s="68" t="s">
        <v>2403</v>
      </c>
      <c r="F624" s="57" t="s">
        <v>2404</v>
      </c>
      <c r="G624" s="44" t="s">
        <v>2405</v>
      </c>
      <c r="H624" s="44" t="s">
        <v>2406</v>
      </c>
      <c r="I624" s="69" t="s">
        <v>1313</v>
      </c>
      <c r="J624" s="31">
        <v>1398</v>
      </c>
      <c r="K624" s="31">
        <v>3280</v>
      </c>
      <c r="L624" s="31">
        <v>770</v>
      </c>
      <c r="M624" s="58">
        <v>105684</v>
      </c>
      <c r="N624" s="58">
        <v>7032</v>
      </c>
      <c r="O624" s="58">
        <v>85</v>
      </c>
      <c r="P624" s="58">
        <v>8245</v>
      </c>
      <c r="Q624" s="58">
        <v>518</v>
      </c>
      <c r="R624" s="58">
        <v>6</v>
      </c>
      <c r="S624" s="43">
        <f t="shared" si="27"/>
        <v>5</v>
      </c>
      <c r="T624" s="43">
        <f t="shared" si="27"/>
        <v>5</v>
      </c>
      <c r="U624" s="44">
        <v>2</v>
      </c>
      <c r="V624" s="31">
        <v>2</v>
      </c>
      <c r="W624" s="44">
        <v>3</v>
      </c>
      <c r="X624" s="31">
        <v>3</v>
      </c>
      <c r="Y624" s="31">
        <v>0</v>
      </c>
      <c r="Z624" s="31">
        <v>0</v>
      </c>
      <c r="AA624" s="31">
        <v>0</v>
      </c>
      <c r="AB624" s="31">
        <v>0</v>
      </c>
      <c r="AC624" s="31">
        <v>0</v>
      </c>
      <c r="AD624" s="31">
        <v>5</v>
      </c>
      <c r="AE624" s="31">
        <v>4</v>
      </c>
      <c r="AF624" s="50">
        <v>849164</v>
      </c>
      <c r="AG624" s="59">
        <v>600966</v>
      </c>
      <c r="AH624" s="59">
        <v>110500</v>
      </c>
      <c r="AI624" s="59">
        <v>137698</v>
      </c>
      <c r="AJ624" s="59">
        <v>88291</v>
      </c>
      <c r="AK624" s="59">
        <v>194583</v>
      </c>
    </row>
    <row r="625" spans="1:37" ht="16.5" customHeight="1">
      <c r="A625" s="42">
        <v>590</v>
      </c>
      <c r="B625" s="42" t="s">
        <v>58</v>
      </c>
      <c r="C625" s="44" t="s">
        <v>2407</v>
      </c>
      <c r="D625" s="44" t="s">
        <v>191</v>
      </c>
      <c r="E625" s="68" t="s">
        <v>2408</v>
      </c>
      <c r="F625" s="57" t="s">
        <v>2409</v>
      </c>
      <c r="G625" s="44" t="s">
        <v>2410</v>
      </c>
      <c r="H625" s="44" t="s">
        <v>2411</v>
      </c>
      <c r="I625" s="69" t="s">
        <v>924</v>
      </c>
      <c r="J625" s="31">
        <v>1022</v>
      </c>
      <c r="K625" s="31">
        <v>958</v>
      </c>
      <c r="L625" s="31">
        <v>187</v>
      </c>
      <c r="M625" s="58">
        <v>42473</v>
      </c>
      <c r="N625" s="58">
        <v>453</v>
      </c>
      <c r="O625" s="58">
        <v>23</v>
      </c>
      <c r="P625" s="58">
        <v>3947</v>
      </c>
      <c r="Q625" s="58">
        <v>29</v>
      </c>
      <c r="R625" s="58">
        <v>15</v>
      </c>
      <c r="S625" s="43">
        <f t="shared" si="27"/>
        <v>6</v>
      </c>
      <c r="T625" s="43">
        <f t="shared" si="27"/>
        <v>6</v>
      </c>
      <c r="U625" s="44">
        <v>0</v>
      </c>
      <c r="V625" s="31">
        <v>0</v>
      </c>
      <c r="W625" s="44">
        <v>2</v>
      </c>
      <c r="X625" s="31">
        <v>2</v>
      </c>
      <c r="Y625" s="31">
        <v>0</v>
      </c>
      <c r="Z625" s="31">
        <v>0</v>
      </c>
      <c r="AA625" s="31">
        <v>4</v>
      </c>
      <c r="AB625" s="31">
        <v>4</v>
      </c>
      <c r="AC625" s="31">
        <v>0</v>
      </c>
      <c r="AD625" s="31">
        <v>4</v>
      </c>
      <c r="AE625" s="31">
        <v>0</v>
      </c>
      <c r="AF625" s="50">
        <v>378526</v>
      </c>
      <c r="AG625" s="59">
        <v>154322</v>
      </c>
      <c r="AH625" s="59">
        <v>58967</v>
      </c>
      <c r="AI625" s="59">
        <v>165237</v>
      </c>
      <c r="AJ625" s="59">
        <v>21342</v>
      </c>
      <c r="AK625" s="59">
        <v>77809</v>
      </c>
    </row>
    <row r="626" spans="1:37" ht="16.5" customHeight="1">
      <c r="A626" s="42">
        <v>591</v>
      </c>
      <c r="B626" s="42" t="s">
        <v>58</v>
      </c>
      <c r="C626" s="44" t="s">
        <v>2407</v>
      </c>
      <c r="D626" s="44" t="s">
        <v>191</v>
      </c>
      <c r="E626" s="68" t="s">
        <v>2412</v>
      </c>
      <c r="F626" s="57" t="s">
        <v>2413</v>
      </c>
      <c r="G626" s="44" t="s">
        <v>2414</v>
      </c>
      <c r="H626" s="44" t="s">
        <v>2415</v>
      </c>
      <c r="I626" s="69" t="s">
        <v>1131</v>
      </c>
      <c r="J626" s="31">
        <v>1650</v>
      </c>
      <c r="K626" s="31">
        <v>1347</v>
      </c>
      <c r="L626" s="31">
        <v>249</v>
      </c>
      <c r="M626" s="58">
        <v>60869</v>
      </c>
      <c r="N626" s="58">
        <v>1311</v>
      </c>
      <c r="O626" s="58">
        <v>46</v>
      </c>
      <c r="P626" s="58">
        <v>3382</v>
      </c>
      <c r="Q626" s="58">
        <v>30</v>
      </c>
      <c r="R626" s="58">
        <v>8</v>
      </c>
      <c r="S626" s="43">
        <f t="shared" si="27"/>
        <v>3</v>
      </c>
      <c r="T626" s="43">
        <f t="shared" si="27"/>
        <v>3</v>
      </c>
      <c r="U626" s="44">
        <v>0</v>
      </c>
      <c r="V626" s="31">
        <v>0</v>
      </c>
      <c r="W626" s="44">
        <v>3</v>
      </c>
      <c r="X626" s="31">
        <v>3</v>
      </c>
      <c r="Y626" s="31">
        <v>0</v>
      </c>
      <c r="Z626" s="31">
        <v>0</v>
      </c>
      <c r="AA626" s="31">
        <v>0</v>
      </c>
      <c r="AB626" s="31">
        <v>0</v>
      </c>
      <c r="AC626" s="31">
        <v>0</v>
      </c>
      <c r="AD626" s="31">
        <v>2</v>
      </c>
      <c r="AE626" s="31">
        <v>1</v>
      </c>
      <c r="AF626" s="50">
        <v>619200</v>
      </c>
      <c r="AG626" s="59">
        <v>329000</v>
      </c>
      <c r="AH626" s="59">
        <v>49600</v>
      </c>
      <c r="AI626" s="59">
        <v>240600</v>
      </c>
      <c r="AJ626" s="59">
        <v>69004</v>
      </c>
      <c r="AK626" s="59">
        <v>41421</v>
      </c>
    </row>
    <row r="627" spans="1:37" ht="16.5" customHeight="1">
      <c r="A627" s="42">
        <v>592</v>
      </c>
      <c r="B627" s="42" t="s">
        <v>58</v>
      </c>
      <c r="C627" s="44" t="s">
        <v>2407</v>
      </c>
      <c r="D627" s="44" t="s">
        <v>191</v>
      </c>
      <c r="E627" s="68" t="s">
        <v>2416</v>
      </c>
      <c r="F627" s="57" t="s">
        <v>2417</v>
      </c>
      <c r="G627" s="44" t="s">
        <v>2418</v>
      </c>
      <c r="H627" s="44" t="s">
        <v>2419</v>
      </c>
      <c r="I627" s="69" t="s">
        <v>996</v>
      </c>
      <c r="J627" s="31">
        <v>2252</v>
      </c>
      <c r="K627" s="31">
        <v>789</v>
      </c>
      <c r="L627" s="31">
        <v>140</v>
      </c>
      <c r="M627" s="58">
        <v>63369</v>
      </c>
      <c r="N627" s="58">
        <v>1695</v>
      </c>
      <c r="O627" s="58">
        <v>21</v>
      </c>
      <c r="P627" s="58">
        <v>3417</v>
      </c>
      <c r="Q627" s="58">
        <v>45</v>
      </c>
      <c r="R627" s="58">
        <v>31</v>
      </c>
      <c r="S627" s="43">
        <f t="shared" si="27"/>
        <v>3</v>
      </c>
      <c r="T627" s="43">
        <f t="shared" si="27"/>
        <v>3</v>
      </c>
      <c r="U627" s="44">
        <v>0</v>
      </c>
      <c r="V627" s="31">
        <v>0</v>
      </c>
      <c r="W627" s="44">
        <v>1</v>
      </c>
      <c r="X627" s="31">
        <v>1</v>
      </c>
      <c r="Y627" s="31">
        <v>0</v>
      </c>
      <c r="Z627" s="31">
        <v>0</v>
      </c>
      <c r="AA627" s="31">
        <v>2</v>
      </c>
      <c r="AB627" s="31">
        <v>2</v>
      </c>
      <c r="AC627" s="31">
        <v>0</v>
      </c>
      <c r="AD627" s="31">
        <v>3</v>
      </c>
      <c r="AE627" s="31">
        <v>0</v>
      </c>
      <c r="AF627" s="50">
        <v>269011</v>
      </c>
      <c r="AG627" s="59">
        <v>57219</v>
      </c>
      <c r="AH627" s="59">
        <v>40987</v>
      </c>
      <c r="AI627" s="59">
        <v>170805</v>
      </c>
      <c r="AJ627" s="59">
        <v>7742</v>
      </c>
      <c r="AK627" s="59">
        <v>10810</v>
      </c>
    </row>
    <row r="628" spans="1:37" ht="16.5" customHeight="1">
      <c r="A628" s="42">
        <v>593</v>
      </c>
      <c r="B628" s="42" t="s">
        <v>58</v>
      </c>
      <c r="C628" s="44" t="s">
        <v>2407</v>
      </c>
      <c r="D628" s="44" t="s">
        <v>191</v>
      </c>
      <c r="E628" s="68" t="s">
        <v>2420</v>
      </c>
      <c r="F628" s="57" t="s">
        <v>2421</v>
      </c>
      <c r="G628" s="44" t="s">
        <v>2422</v>
      </c>
      <c r="H628" s="44" t="s">
        <v>2411</v>
      </c>
      <c r="I628" s="69" t="s">
        <v>1004</v>
      </c>
      <c r="J628" s="31">
        <v>1499</v>
      </c>
      <c r="K628" s="31">
        <v>1370</v>
      </c>
      <c r="L628" s="31">
        <v>130</v>
      </c>
      <c r="M628" s="58">
        <v>77396</v>
      </c>
      <c r="N628" s="58">
        <v>878</v>
      </c>
      <c r="O628" s="58">
        <v>27</v>
      </c>
      <c r="P628" s="58">
        <v>5141</v>
      </c>
      <c r="Q628" s="58">
        <v>9</v>
      </c>
      <c r="R628" s="58">
        <v>0</v>
      </c>
      <c r="S628" s="43">
        <f t="shared" si="27"/>
        <v>2.5</v>
      </c>
      <c r="T628" s="43">
        <f t="shared" si="27"/>
        <v>2.5</v>
      </c>
      <c r="U628" s="44">
        <v>0.5</v>
      </c>
      <c r="V628" s="31">
        <v>0.5</v>
      </c>
      <c r="W628" s="44">
        <v>2</v>
      </c>
      <c r="X628" s="31">
        <v>2</v>
      </c>
      <c r="Y628" s="31">
        <v>0</v>
      </c>
      <c r="Z628" s="31">
        <v>0</v>
      </c>
      <c r="AA628" s="31">
        <v>0</v>
      </c>
      <c r="AB628" s="31">
        <v>0</v>
      </c>
      <c r="AC628" s="31">
        <v>0</v>
      </c>
      <c r="AD628" s="31">
        <v>4</v>
      </c>
      <c r="AE628" s="31">
        <v>0</v>
      </c>
      <c r="AF628" s="50">
        <v>342990</v>
      </c>
      <c r="AG628" s="59">
        <v>218357</v>
      </c>
      <c r="AH628" s="59">
        <v>32700</v>
      </c>
      <c r="AI628" s="59">
        <v>91933</v>
      </c>
      <c r="AJ628" s="59">
        <v>48163</v>
      </c>
      <c r="AK628" s="59">
        <v>36604</v>
      </c>
    </row>
    <row r="629" spans="1:37" ht="16.5" customHeight="1">
      <c r="A629" s="42">
        <v>594</v>
      </c>
      <c r="B629" s="42" t="s">
        <v>58</v>
      </c>
      <c r="C629" s="44" t="s">
        <v>2407</v>
      </c>
      <c r="D629" s="44" t="s">
        <v>191</v>
      </c>
      <c r="E629" s="68" t="s">
        <v>2423</v>
      </c>
      <c r="F629" s="57" t="s">
        <v>2424</v>
      </c>
      <c r="G629" s="44" t="s">
        <v>2425</v>
      </c>
      <c r="H629" s="44" t="s">
        <v>2426</v>
      </c>
      <c r="I629" s="69" t="s">
        <v>1263</v>
      </c>
      <c r="J629" s="31">
        <v>949</v>
      </c>
      <c r="K629" s="31">
        <v>1826</v>
      </c>
      <c r="L629" s="31">
        <v>261</v>
      </c>
      <c r="M629" s="58">
        <v>83437</v>
      </c>
      <c r="N629" s="58">
        <v>4367</v>
      </c>
      <c r="O629" s="58">
        <v>38</v>
      </c>
      <c r="P629" s="58">
        <v>3796</v>
      </c>
      <c r="Q629" s="58">
        <v>39</v>
      </c>
      <c r="R629" s="58">
        <v>13</v>
      </c>
      <c r="S629" s="43">
        <f t="shared" si="27"/>
        <v>2</v>
      </c>
      <c r="T629" s="43">
        <f t="shared" si="27"/>
        <v>0</v>
      </c>
      <c r="U629" s="44">
        <v>0</v>
      </c>
      <c r="V629" s="31">
        <v>0</v>
      </c>
      <c r="W629" s="44">
        <v>2</v>
      </c>
      <c r="X629" s="31">
        <v>0</v>
      </c>
      <c r="Y629" s="31">
        <v>0</v>
      </c>
      <c r="Z629" s="31">
        <v>0</v>
      </c>
      <c r="AA629" s="31">
        <v>0</v>
      </c>
      <c r="AB629" s="31">
        <v>0</v>
      </c>
      <c r="AC629" s="31">
        <v>0</v>
      </c>
      <c r="AD629" s="31">
        <v>2</v>
      </c>
      <c r="AE629" s="31">
        <v>1</v>
      </c>
      <c r="AF629" s="50">
        <v>604405</v>
      </c>
      <c r="AG629" s="59">
        <v>357735</v>
      </c>
      <c r="AH629" s="59">
        <v>52750</v>
      </c>
      <c r="AI629" s="59">
        <v>193920</v>
      </c>
      <c r="AJ629" s="59">
        <v>33836</v>
      </c>
      <c r="AK629" s="59">
        <v>28543</v>
      </c>
    </row>
    <row r="630" spans="1:37" ht="16.5" customHeight="1">
      <c r="A630" s="42">
        <v>595</v>
      </c>
      <c r="B630" s="42" t="s">
        <v>58</v>
      </c>
      <c r="C630" s="44" t="s">
        <v>2407</v>
      </c>
      <c r="D630" s="44" t="s">
        <v>191</v>
      </c>
      <c r="E630" s="68" t="s">
        <v>2427</v>
      </c>
      <c r="F630" s="57" t="s">
        <v>2428</v>
      </c>
      <c r="G630" s="44" t="s">
        <v>2429</v>
      </c>
      <c r="H630" s="44" t="s">
        <v>2411</v>
      </c>
      <c r="I630" s="69" t="s">
        <v>1023</v>
      </c>
      <c r="J630" s="31">
        <v>6073</v>
      </c>
      <c r="K630" s="31">
        <v>2606</v>
      </c>
      <c r="L630" s="31">
        <v>200</v>
      </c>
      <c r="M630" s="58">
        <v>173530</v>
      </c>
      <c r="N630" s="58">
        <v>3054</v>
      </c>
      <c r="O630" s="58">
        <v>24</v>
      </c>
      <c r="P630" s="58">
        <v>3601</v>
      </c>
      <c r="Q630" s="58">
        <v>26</v>
      </c>
      <c r="R630" s="58">
        <v>0</v>
      </c>
      <c r="S630" s="43">
        <f t="shared" si="27"/>
        <v>9</v>
      </c>
      <c r="T630" s="43">
        <f t="shared" si="27"/>
        <v>9</v>
      </c>
      <c r="U630" s="44">
        <v>1</v>
      </c>
      <c r="V630" s="31">
        <v>1</v>
      </c>
      <c r="W630" s="44">
        <v>2</v>
      </c>
      <c r="X630" s="31">
        <v>2</v>
      </c>
      <c r="Y630" s="31">
        <v>0</v>
      </c>
      <c r="Z630" s="31">
        <v>0</v>
      </c>
      <c r="AA630" s="31">
        <v>6</v>
      </c>
      <c r="AB630" s="31">
        <v>6</v>
      </c>
      <c r="AC630" s="31">
        <v>0</v>
      </c>
      <c r="AD630" s="31">
        <v>2</v>
      </c>
      <c r="AE630" s="31">
        <v>0</v>
      </c>
      <c r="AF630" s="50">
        <v>612645</v>
      </c>
      <c r="AG630" s="59">
        <v>286010</v>
      </c>
      <c r="AH630" s="59">
        <v>82300</v>
      </c>
      <c r="AI630" s="59">
        <v>244335</v>
      </c>
      <c r="AJ630" s="59">
        <v>39991</v>
      </c>
      <c r="AK630" s="59">
        <v>25171</v>
      </c>
    </row>
    <row r="631" spans="1:37" ht="16.5" customHeight="1">
      <c r="A631" s="42">
        <v>596</v>
      </c>
      <c r="B631" s="42" t="s">
        <v>58</v>
      </c>
      <c r="C631" s="44" t="s">
        <v>2407</v>
      </c>
      <c r="D631" s="44" t="s">
        <v>191</v>
      </c>
      <c r="E631" s="68" t="s">
        <v>2430</v>
      </c>
      <c r="F631" s="57" t="s">
        <v>2431</v>
      </c>
      <c r="G631" s="44" t="s">
        <v>2432</v>
      </c>
      <c r="H631" s="44" t="s">
        <v>2411</v>
      </c>
      <c r="I631" s="69" t="s">
        <v>915</v>
      </c>
      <c r="J631" s="31">
        <v>3388</v>
      </c>
      <c r="K631" s="31">
        <v>2299</v>
      </c>
      <c r="L631" s="31">
        <v>230</v>
      </c>
      <c r="M631" s="58">
        <v>60285</v>
      </c>
      <c r="N631" s="58">
        <v>515</v>
      </c>
      <c r="O631" s="58">
        <v>38</v>
      </c>
      <c r="P631" s="58">
        <v>2418</v>
      </c>
      <c r="Q631" s="58">
        <v>0</v>
      </c>
      <c r="R631" s="58">
        <v>0</v>
      </c>
      <c r="S631" s="43">
        <f t="shared" si="27"/>
        <v>4</v>
      </c>
      <c r="T631" s="43">
        <f t="shared" si="27"/>
        <v>4</v>
      </c>
      <c r="U631" s="44">
        <v>1</v>
      </c>
      <c r="V631" s="31">
        <v>1</v>
      </c>
      <c r="W631" s="44">
        <v>3</v>
      </c>
      <c r="X631" s="31">
        <v>3</v>
      </c>
      <c r="Y631" s="31">
        <v>0</v>
      </c>
      <c r="Z631" s="31">
        <v>0</v>
      </c>
      <c r="AA631" s="31">
        <v>0</v>
      </c>
      <c r="AB631" s="31">
        <v>0</v>
      </c>
      <c r="AC631" s="31">
        <v>0</v>
      </c>
      <c r="AD631" s="31">
        <v>2</v>
      </c>
      <c r="AE631" s="31">
        <v>2</v>
      </c>
      <c r="AF631" s="50">
        <v>1287898</v>
      </c>
      <c r="AG631" s="59">
        <v>1058480</v>
      </c>
      <c r="AH631" s="59">
        <v>145418</v>
      </c>
      <c r="AI631" s="59">
        <v>84000</v>
      </c>
      <c r="AJ631" s="59">
        <v>88033</v>
      </c>
      <c r="AK631" s="59">
        <v>39982</v>
      </c>
    </row>
    <row r="632" spans="1:37" ht="16.5" customHeight="1">
      <c r="A632" s="42">
        <v>597</v>
      </c>
      <c r="B632" s="42" t="s">
        <v>58</v>
      </c>
      <c r="C632" s="44" t="s">
        <v>2407</v>
      </c>
      <c r="D632" s="44" t="s">
        <v>191</v>
      </c>
      <c r="E632" s="68" t="s">
        <v>2433</v>
      </c>
      <c r="F632" s="57" t="s">
        <v>2434</v>
      </c>
      <c r="G632" s="44" t="s">
        <v>2435</v>
      </c>
      <c r="H632" s="44" t="s">
        <v>2411</v>
      </c>
      <c r="I632" s="69" t="s">
        <v>951</v>
      </c>
      <c r="J632" s="31">
        <v>22510</v>
      </c>
      <c r="K632" s="31">
        <v>4938</v>
      </c>
      <c r="L632" s="31">
        <v>300</v>
      </c>
      <c r="M632" s="58">
        <v>70818</v>
      </c>
      <c r="N632" s="58">
        <v>2500</v>
      </c>
      <c r="O632" s="58">
        <v>72</v>
      </c>
      <c r="P632" s="58">
        <v>28152</v>
      </c>
      <c r="Q632" s="58">
        <v>518</v>
      </c>
      <c r="R632" s="58">
        <v>0</v>
      </c>
      <c r="S632" s="43">
        <f t="shared" si="27"/>
        <v>6</v>
      </c>
      <c r="T632" s="43">
        <f t="shared" si="27"/>
        <v>6</v>
      </c>
      <c r="U632" s="44">
        <v>0</v>
      </c>
      <c r="V632" s="31">
        <v>0</v>
      </c>
      <c r="W632" s="44">
        <v>4</v>
      </c>
      <c r="X632" s="31">
        <v>4</v>
      </c>
      <c r="Y632" s="31">
        <v>1</v>
      </c>
      <c r="Z632" s="31">
        <v>1</v>
      </c>
      <c r="AA632" s="31">
        <v>1</v>
      </c>
      <c r="AB632" s="31">
        <v>1</v>
      </c>
      <c r="AC632" s="31">
        <v>0</v>
      </c>
      <c r="AD632" s="31">
        <v>8</v>
      </c>
      <c r="AE632" s="31">
        <v>0</v>
      </c>
      <c r="AF632" s="50">
        <v>1065900</v>
      </c>
      <c r="AG632" s="59">
        <v>420360</v>
      </c>
      <c r="AH632" s="59">
        <v>86004</v>
      </c>
      <c r="AI632" s="59">
        <v>559536</v>
      </c>
      <c r="AJ632" s="59">
        <v>95291</v>
      </c>
      <c r="AK632" s="59">
        <v>107943</v>
      </c>
    </row>
    <row r="633" spans="1:37" ht="16.5" customHeight="1">
      <c r="A633" s="42">
        <v>598</v>
      </c>
      <c r="B633" s="42" t="s">
        <v>58</v>
      </c>
      <c r="C633" s="44" t="s">
        <v>2436</v>
      </c>
      <c r="D633" s="44" t="s">
        <v>191</v>
      </c>
      <c r="E633" s="68" t="s">
        <v>2437</v>
      </c>
      <c r="F633" s="57" t="s">
        <v>2438</v>
      </c>
      <c r="G633" s="44" t="s">
        <v>2439</v>
      </c>
      <c r="H633" s="44" t="s">
        <v>2440</v>
      </c>
      <c r="I633" s="69" t="s">
        <v>996</v>
      </c>
      <c r="J633" s="31">
        <v>2934</v>
      </c>
      <c r="K633" s="31">
        <v>1497</v>
      </c>
      <c r="L633" s="31">
        <v>149</v>
      </c>
      <c r="M633" s="58">
        <v>77156</v>
      </c>
      <c r="N633" s="58">
        <v>2906</v>
      </c>
      <c r="O633" s="58">
        <v>32</v>
      </c>
      <c r="P633" s="58">
        <v>5046</v>
      </c>
      <c r="Q633" s="58">
        <v>0</v>
      </c>
      <c r="R633" s="58">
        <v>14</v>
      </c>
      <c r="S633" s="43">
        <f t="shared" si="27"/>
        <v>8.5</v>
      </c>
      <c r="T633" s="43">
        <f t="shared" si="27"/>
        <v>8.5</v>
      </c>
      <c r="U633" s="44">
        <v>1</v>
      </c>
      <c r="V633" s="31">
        <v>1</v>
      </c>
      <c r="W633" s="44">
        <v>1.5</v>
      </c>
      <c r="X633" s="31">
        <v>1.5</v>
      </c>
      <c r="Y633" s="31">
        <v>0</v>
      </c>
      <c r="Z633" s="31">
        <v>0</v>
      </c>
      <c r="AA633" s="31">
        <v>6</v>
      </c>
      <c r="AB633" s="31">
        <v>6</v>
      </c>
      <c r="AC633" s="31">
        <v>0</v>
      </c>
      <c r="AD633" s="31">
        <v>2</v>
      </c>
      <c r="AE633" s="31">
        <v>0</v>
      </c>
      <c r="AF633" s="50">
        <v>590645</v>
      </c>
      <c r="AG633" s="59">
        <v>266245</v>
      </c>
      <c r="AH633" s="59">
        <v>77240</v>
      </c>
      <c r="AI633" s="59">
        <v>247160</v>
      </c>
      <c r="AJ633" s="59">
        <v>28730</v>
      </c>
      <c r="AK633" s="59">
        <v>14540</v>
      </c>
    </row>
    <row r="634" spans="1:37" ht="16.5" customHeight="1">
      <c r="A634" s="42">
        <v>599</v>
      </c>
      <c r="B634" s="42" t="s">
        <v>58</v>
      </c>
      <c r="C634" s="44" t="s">
        <v>2436</v>
      </c>
      <c r="D634" s="44" t="s">
        <v>191</v>
      </c>
      <c r="E634" s="68" t="s">
        <v>2441</v>
      </c>
      <c r="F634" s="57" t="s">
        <v>2442</v>
      </c>
      <c r="G634" s="44" t="s">
        <v>2443</v>
      </c>
      <c r="H634" s="44" t="s">
        <v>2440</v>
      </c>
      <c r="I634" s="69" t="s">
        <v>1211</v>
      </c>
      <c r="J634" s="31">
        <v>3434</v>
      </c>
      <c r="K634" s="31">
        <v>1314</v>
      </c>
      <c r="L634" s="31">
        <v>140</v>
      </c>
      <c r="M634" s="58">
        <v>41257</v>
      </c>
      <c r="N634" s="58">
        <v>2649</v>
      </c>
      <c r="O634" s="58">
        <v>19</v>
      </c>
      <c r="P634" s="58">
        <v>2746</v>
      </c>
      <c r="Q634" s="58">
        <v>0</v>
      </c>
      <c r="R634" s="58">
        <v>0</v>
      </c>
      <c r="S634" s="43">
        <f t="shared" si="27"/>
        <v>1</v>
      </c>
      <c r="T634" s="43">
        <f t="shared" si="27"/>
        <v>2</v>
      </c>
      <c r="U634" s="44">
        <v>0</v>
      </c>
      <c r="V634" s="31">
        <v>0</v>
      </c>
      <c r="W634" s="44">
        <v>0</v>
      </c>
      <c r="X634" s="31">
        <v>1</v>
      </c>
      <c r="Y634" s="31">
        <v>0</v>
      </c>
      <c r="Z634" s="31">
        <v>0</v>
      </c>
      <c r="AA634" s="31">
        <v>1</v>
      </c>
      <c r="AB634" s="31">
        <v>1</v>
      </c>
      <c r="AC634" s="31">
        <v>0</v>
      </c>
      <c r="AD634" s="31">
        <v>0</v>
      </c>
      <c r="AE634" s="31">
        <v>0</v>
      </c>
      <c r="AF634" s="50">
        <v>373550</v>
      </c>
      <c r="AG634" s="59">
        <v>139495</v>
      </c>
      <c r="AH634" s="59">
        <v>39890</v>
      </c>
      <c r="AI634" s="59">
        <v>194165</v>
      </c>
      <c r="AJ634" s="59">
        <v>7211</v>
      </c>
      <c r="AK634" s="59">
        <v>2959</v>
      </c>
    </row>
    <row r="635" spans="1:37" ht="16.5" customHeight="1">
      <c r="A635" s="42">
        <v>600</v>
      </c>
      <c r="B635" s="42" t="s">
        <v>58</v>
      </c>
      <c r="C635" s="44" t="s">
        <v>2436</v>
      </c>
      <c r="D635" s="44" t="s">
        <v>191</v>
      </c>
      <c r="E635" s="68" t="s">
        <v>2444</v>
      </c>
      <c r="F635" s="57" t="s">
        <v>2445</v>
      </c>
      <c r="G635" s="44" t="s">
        <v>2446</v>
      </c>
      <c r="H635" s="44" t="s">
        <v>2440</v>
      </c>
      <c r="I635" s="69" t="s">
        <v>1917</v>
      </c>
      <c r="J635" s="31">
        <v>5236</v>
      </c>
      <c r="K635" s="31">
        <v>1936</v>
      </c>
      <c r="L635" s="31">
        <v>250</v>
      </c>
      <c r="M635" s="58">
        <v>161854</v>
      </c>
      <c r="N635" s="58">
        <v>5545</v>
      </c>
      <c r="O635" s="58">
        <v>33</v>
      </c>
      <c r="P635" s="58">
        <v>7409</v>
      </c>
      <c r="Q635" s="58">
        <v>0</v>
      </c>
      <c r="R635" s="58">
        <v>13</v>
      </c>
      <c r="S635" s="43">
        <f t="shared" si="27"/>
        <v>10</v>
      </c>
      <c r="T635" s="43">
        <f t="shared" si="27"/>
        <v>10</v>
      </c>
      <c r="U635" s="44">
        <v>2</v>
      </c>
      <c r="V635" s="31">
        <v>3</v>
      </c>
      <c r="W635" s="44">
        <v>4</v>
      </c>
      <c r="X635" s="31">
        <v>3</v>
      </c>
      <c r="Y635" s="31">
        <v>1</v>
      </c>
      <c r="Z635" s="31">
        <v>1</v>
      </c>
      <c r="AA635" s="31">
        <v>3</v>
      </c>
      <c r="AB635" s="31">
        <v>3</v>
      </c>
      <c r="AC635" s="31">
        <v>0</v>
      </c>
      <c r="AD635" s="31">
        <v>3</v>
      </c>
      <c r="AE635" s="31">
        <v>3</v>
      </c>
      <c r="AF635" s="50">
        <v>1245408</v>
      </c>
      <c r="AG635" s="59">
        <v>623353</v>
      </c>
      <c r="AH635" s="59">
        <v>164890</v>
      </c>
      <c r="AI635" s="59">
        <v>457165</v>
      </c>
      <c r="AJ635" s="59">
        <v>51548</v>
      </c>
      <c r="AK635" s="59">
        <v>32713</v>
      </c>
    </row>
    <row r="636" spans="1:37" ht="16.5" customHeight="1">
      <c r="A636" s="42">
        <v>601</v>
      </c>
      <c r="B636" s="42" t="s">
        <v>58</v>
      </c>
      <c r="C636" s="44" t="s">
        <v>2436</v>
      </c>
      <c r="D636" s="44" t="s">
        <v>191</v>
      </c>
      <c r="E636" s="68" t="s">
        <v>2447</v>
      </c>
      <c r="F636" s="57" t="s">
        <v>2448</v>
      </c>
      <c r="G636" s="44" t="s">
        <v>2449</v>
      </c>
      <c r="H636" s="44" t="s">
        <v>2440</v>
      </c>
      <c r="I636" s="69" t="s">
        <v>1211</v>
      </c>
      <c r="J636" s="31">
        <v>2215</v>
      </c>
      <c r="K636" s="31">
        <v>1045</v>
      </c>
      <c r="L636" s="31">
        <v>113</v>
      </c>
      <c r="M636" s="58">
        <v>39110</v>
      </c>
      <c r="N636" s="58">
        <v>1529</v>
      </c>
      <c r="O636" s="58">
        <v>14</v>
      </c>
      <c r="P636" s="58">
        <v>2336</v>
      </c>
      <c r="Q636" s="58">
        <v>0</v>
      </c>
      <c r="R636" s="58">
        <v>5</v>
      </c>
      <c r="S636" s="43">
        <f t="shared" si="27"/>
        <v>2</v>
      </c>
      <c r="T636" s="43">
        <f t="shared" si="27"/>
        <v>2</v>
      </c>
      <c r="U636" s="44">
        <v>0</v>
      </c>
      <c r="V636" s="31">
        <v>0</v>
      </c>
      <c r="W636" s="44">
        <v>1</v>
      </c>
      <c r="X636" s="31">
        <v>1</v>
      </c>
      <c r="Y636" s="31">
        <v>0</v>
      </c>
      <c r="Z636" s="31">
        <v>0</v>
      </c>
      <c r="AA636" s="31">
        <v>1</v>
      </c>
      <c r="AB636" s="31">
        <v>1</v>
      </c>
      <c r="AC636" s="31">
        <v>0</v>
      </c>
      <c r="AD636" s="31">
        <v>0</v>
      </c>
      <c r="AE636" s="31">
        <v>1</v>
      </c>
      <c r="AF636" s="50">
        <v>513512</v>
      </c>
      <c r="AG636" s="59">
        <v>290602</v>
      </c>
      <c r="AH636" s="59">
        <v>39890</v>
      </c>
      <c r="AI636" s="59">
        <v>183020</v>
      </c>
      <c r="AJ636" s="59">
        <v>12052</v>
      </c>
      <c r="AK636" s="59">
        <v>5963</v>
      </c>
    </row>
    <row r="637" spans="1:37" ht="16.5" customHeight="1">
      <c r="A637" s="42">
        <v>602</v>
      </c>
      <c r="B637" s="42" t="s">
        <v>58</v>
      </c>
      <c r="C637" s="44" t="s">
        <v>2436</v>
      </c>
      <c r="D637" s="44" t="s">
        <v>191</v>
      </c>
      <c r="E637" s="68" t="s">
        <v>2450</v>
      </c>
      <c r="F637" s="57" t="s">
        <v>2451</v>
      </c>
      <c r="G637" s="44" t="s">
        <v>2452</v>
      </c>
      <c r="H637" s="44" t="s">
        <v>2440</v>
      </c>
      <c r="I637" s="69" t="s">
        <v>1917</v>
      </c>
      <c r="J637" s="31">
        <v>5236</v>
      </c>
      <c r="K637" s="31">
        <v>1970</v>
      </c>
      <c r="L637" s="31">
        <v>108</v>
      </c>
      <c r="M637" s="58">
        <v>60913</v>
      </c>
      <c r="N637" s="58">
        <v>4391</v>
      </c>
      <c r="O637" s="58">
        <v>20</v>
      </c>
      <c r="P637" s="58">
        <v>3336</v>
      </c>
      <c r="Q637" s="58">
        <v>0</v>
      </c>
      <c r="R637" s="58">
        <v>4</v>
      </c>
      <c r="S637" s="43">
        <f t="shared" si="27"/>
        <v>1</v>
      </c>
      <c r="T637" s="43">
        <f t="shared" si="27"/>
        <v>6</v>
      </c>
      <c r="U637" s="44">
        <v>0</v>
      </c>
      <c r="V637" s="31">
        <v>1</v>
      </c>
      <c r="W637" s="44">
        <v>1</v>
      </c>
      <c r="X637" s="31">
        <v>3</v>
      </c>
      <c r="Y637" s="31">
        <v>0</v>
      </c>
      <c r="Z637" s="31">
        <v>1</v>
      </c>
      <c r="AA637" s="31">
        <v>0</v>
      </c>
      <c r="AB637" s="31">
        <v>1</v>
      </c>
      <c r="AC637" s="31">
        <v>0</v>
      </c>
      <c r="AD637" s="31">
        <v>0</v>
      </c>
      <c r="AE637" s="31">
        <v>1</v>
      </c>
      <c r="AF637" s="50">
        <v>477032</v>
      </c>
      <c r="AG637" s="59">
        <v>203782</v>
      </c>
      <c r="AH637" s="59">
        <v>79890</v>
      </c>
      <c r="AI637" s="59">
        <v>193360</v>
      </c>
      <c r="AJ637" s="59">
        <v>18511</v>
      </c>
      <c r="AK637" s="59">
        <v>32648</v>
      </c>
    </row>
    <row r="638" spans="1:37" ht="16.5" customHeight="1">
      <c r="A638" s="42">
        <v>603</v>
      </c>
      <c r="B638" s="42" t="s">
        <v>58</v>
      </c>
      <c r="C638" s="44" t="s">
        <v>2436</v>
      </c>
      <c r="D638" s="44" t="s">
        <v>191</v>
      </c>
      <c r="E638" s="68" t="s">
        <v>2453</v>
      </c>
      <c r="F638" s="57" t="s">
        <v>2454</v>
      </c>
      <c r="G638" s="44" t="s">
        <v>2455</v>
      </c>
      <c r="H638" s="44" t="s">
        <v>2440</v>
      </c>
      <c r="I638" s="69" t="s">
        <v>910</v>
      </c>
      <c r="J638" s="31">
        <v>1655</v>
      </c>
      <c r="K638" s="31">
        <v>1451</v>
      </c>
      <c r="L638" s="31">
        <v>74</v>
      </c>
      <c r="M638" s="58">
        <v>84310</v>
      </c>
      <c r="N638" s="58">
        <v>3272</v>
      </c>
      <c r="O638" s="58">
        <v>32</v>
      </c>
      <c r="P638" s="58">
        <v>4553</v>
      </c>
      <c r="Q638" s="58">
        <v>0</v>
      </c>
      <c r="R638" s="58">
        <v>17</v>
      </c>
      <c r="S638" s="43">
        <f t="shared" si="27"/>
        <v>5</v>
      </c>
      <c r="T638" s="43">
        <f t="shared" si="27"/>
        <v>5</v>
      </c>
      <c r="U638" s="44">
        <v>0</v>
      </c>
      <c r="V638" s="31">
        <v>0</v>
      </c>
      <c r="W638" s="44">
        <v>2</v>
      </c>
      <c r="X638" s="31">
        <v>2</v>
      </c>
      <c r="Y638" s="31">
        <v>0</v>
      </c>
      <c r="Z638" s="31">
        <v>0</v>
      </c>
      <c r="AA638" s="31">
        <v>3</v>
      </c>
      <c r="AB638" s="31">
        <v>3</v>
      </c>
      <c r="AC638" s="31">
        <v>0</v>
      </c>
      <c r="AD638" s="31">
        <v>3</v>
      </c>
      <c r="AE638" s="31">
        <v>0</v>
      </c>
      <c r="AF638" s="50">
        <v>894926</v>
      </c>
      <c r="AG638" s="59">
        <v>384412</v>
      </c>
      <c r="AH638" s="59">
        <v>79890</v>
      </c>
      <c r="AI638" s="59">
        <v>430624</v>
      </c>
      <c r="AJ638" s="59">
        <v>24138</v>
      </c>
      <c r="AK638" s="59">
        <v>25873</v>
      </c>
    </row>
    <row r="639" spans="1:37" ht="16.5" customHeight="1">
      <c r="A639" s="42">
        <v>604</v>
      </c>
      <c r="B639" s="42" t="s">
        <v>58</v>
      </c>
      <c r="C639" s="44" t="s">
        <v>1769</v>
      </c>
      <c r="D639" s="44" t="s">
        <v>191</v>
      </c>
      <c r="E639" s="68" t="s">
        <v>2456</v>
      </c>
      <c r="F639" s="57" t="s">
        <v>2457</v>
      </c>
      <c r="G639" s="44" t="s">
        <v>2458</v>
      </c>
      <c r="H639" s="44" t="s">
        <v>2459</v>
      </c>
      <c r="I639" s="69" t="s">
        <v>951</v>
      </c>
      <c r="J639" s="31">
        <v>9141</v>
      </c>
      <c r="K639" s="31">
        <v>995</v>
      </c>
      <c r="L639" s="31">
        <v>108</v>
      </c>
      <c r="M639" s="58">
        <v>20155</v>
      </c>
      <c r="N639" s="58">
        <v>878</v>
      </c>
      <c r="O639" s="58">
        <v>49</v>
      </c>
      <c r="P639" s="58">
        <v>2702</v>
      </c>
      <c r="Q639" s="58">
        <v>198</v>
      </c>
      <c r="R639" s="58">
        <v>5</v>
      </c>
      <c r="S639" s="43">
        <f t="shared" si="27"/>
        <v>2</v>
      </c>
      <c r="T639" s="43">
        <f t="shared" si="27"/>
        <v>3</v>
      </c>
      <c r="U639" s="44">
        <v>0</v>
      </c>
      <c r="V639" s="31">
        <v>0</v>
      </c>
      <c r="W639" s="44">
        <v>1</v>
      </c>
      <c r="X639" s="31">
        <v>2</v>
      </c>
      <c r="Y639" s="31">
        <v>0</v>
      </c>
      <c r="Z639" s="31">
        <v>0</v>
      </c>
      <c r="AA639" s="31">
        <v>1</v>
      </c>
      <c r="AB639" s="31">
        <v>1</v>
      </c>
      <c r="AC639" s="31">
        <v>0</v>
      </c>
      <c r="AD639" s="31">
        <v>1</v>
      </c>
      <c r="AE639" s="31">
        <v>2</v>
      </c>
      <c r="AF639" s="50">
        <v>502674</v>
      </c>
      <c r="AG639" s="59">
        <v>317208</v>
      </c>
      <c r="AH639" s="59">
        <v>55210</v>
      </c>
      <c r="AI639" s="59">
        <v>130256</v>
      </c>
      <c r="AJ639" s="59">
        <v>10742</v>
      </c>
      <c r="AK639" s="59">
        <v>10408</v>
      </c>
    </row>
    <row r="640" spans="1:37" ht="16.5" customHeight="1">
      <c r="A640" s="42">
        <v>605</v>
      </c>
      <c r="B640" s="42" t="s">
        <v>58</v>
      </c>
      <c r="C640" s="44" t="s">
        <v>1769</v>
      </c>
      <c r="D640" s="44" t="s">
        <v>191</v>
      </c>
      <c r="E640" s="68" t="s">
        <v>2460</v>
      </c>
      <c r="F640" s="57" t="s">
        <v>2461</v>
      </c>
      <c r="G640" s="44" t="s">
        <v>2462</v>
      </c>
      <c r="H640" s="44" t="s">
        <v>2459</v>
      </c>
      <c r="I640" s="69" t="s">
        <v>1018</v>
      </c>
      <c r="J640" s="31">
        <v>9557</v>
      </c>
      <c r="K640" s="31">
        <v>1683</v>
      </c>
      <c r="L640" s="31">
        <v>180</v>
      </c>
      <c r="M640" s="58">
        <v>187038</v>
      </c>
      <c r="N640" s="58">
        <v>12095</v>
      </c>
      <c r="O640" s="58">
        <v>89</v>
      </c>
      <c r="P640" s="58">
        <v>4889</v>
      </c>
      <c r="Q640" s="58">
        <v>140</v>
      </c>
      <c r="R640" s="58">
        <v>0</v>
      </c>
      <c r="S640" s="43">
        <f t="shared" si="27"/>
        <v>5.5</v>
      </c>
      <c r="T640" s="43">
        <f t="shared" si="27"/>
        <v>6</v>
      </c>
      <c r="U640" s="44">
        <v>2.5</v>
      </c>
      <c r="V640" s="31">
        <v>3</v>
      </c>
      <c r="W640" s="44">
        <v>3</v>
      </c>
      <c r="X640" s="31">
        <v>3</v>
      </c>
      <c r="Y640" s="31">
        <v>0</v>
      </c>
      <c r="Z640" s="31">
        <v>0</v>
      </c>
      <c r="AA640" s="31">
        <v>0</v>
      </c>
      <c r="AB640" s="31">
        <v>0</v>
      </c>
      <c r="AC640" s="31">
        <v>0</v>
      </c>
      <c r="AD640" s="31">
        <v>3</v>
      </c>
      <c r="AE640" s="31">
        <v>0</v>
      </c>
      <c r="AF640" s="50">
        <v>914916</v>
      </c>
      <c r="AG640" s="59">
        <v>470011</v>
      </c>
      <c r="AH640" s="59">
        <v>68610</v>
      </c>
      <c r="AI640" s="59">
        <v>376295</v>
      </c>
      <c r="AJ640" s="59">
        <v>35343</v>
      </c>
      <c r="AK640" s="59">
        <v>38585</v>
      </c>
    </row>
    <row r="641" spans="1:37" ht="16.5" customHeight="1">
      <c r="A641" s="42">
        <v>606</v>
      </c>
      <c r="B641" s="42" t="s">
        <v>58</v>
      </c>
      <c r="C641" s="44" t="s">
        <v>1769</v>
      </c>
      <c r="D641" s="44" t="s">
        <v>191</v>
      </c>
      <c r="E641" s="68" t="s">
        <v>2463</v>
      </c>
      <c r="F641" s="57" t="s">
        <v>2464</v>
      </c>
      <c r="G641" s="44" t="s">
        <v>2465</v>
      </c>
      <c r="H641" s="44" t="s">
        <v>2459</v>
      </c>
      <c r="I641" s="69" t="s">
        <v>1152</v>
      </c>
      <c r="J641" s="31">
        <v>5000</v>
      </c>
      <c r="K641" s="31">
        <v>4245</v>
      </c>
      <c r="L641" s="31">
        <v>326</v>
      </c>
      <c r="M641" s="58">
        <v>148904</v>
      </c>
      <c r="N641" s="58">
        <v>5683</v>
      </c>
      <c r="O641" s="58">
        <v>77</v>
      </c>
      <c r="P641" s="58">
        <v>11489</v>
      </c>
      <c r="Q641" s="58">
        <v>925</v>
      </c>
      <c r="R641" s="58">
        <v>8</v>
      </c>
      <c r="S641" s="43">
        <f t="shared" si="27"/>
        <v>8.5</v>
      </c>
      <c r="T641" s="43">
        <f t="shared" si="27"/>
        <v>8.5</v>
      </c>
      <c r="U641" s="44">
        <v>0</v>
      </c>
      <c r="V641" s="31">
        <v>0</v>
      </c>
      <c r="W641" s="44">
        <v>7.5</v>
      </c>
      <c r="X641" s="31">
        <v>7.5</v>
      </c>
      <c r="Y641" s="31">
        <v>1</v>
      </c>
      <c r="Z641" s="31">
        <v>1</v>
      </c>
      <c r="AA641" s="31">
        <v>0</v>
      </c>
      <c r="AB641" s="31">
        <v>0</v>
      </c>
      <c r="AC641" s="31">
        <v>0</v>
      </c>
      <c r="AD641" s="31">
        <v>8</v>
      </c>
      <c r="AE641" s="31">
        <v>5</v>
      </c>
      <c r="AF641" s="50">
        <v>1973567</v>
      </c>
      <c r="AG641" s="59">
        <v>881622</v>
      </c>
      <c r="AH641" s="59">
        <v>149278</v>
      </c>
      <c r="AI641" s="59">
        <v>942667</v>
      </c>
      <c r="AJ641" s="59">
        <v>51958</v>
      </c>
      <c r="AK641" s="59">
        <v>81523</v>
      </c>
    </row>
    <row r="642" spans="1:37" ht="16.5" customHeight="1">
      <c r="A642" s="42">
        <v>607</v>
      </c>
      <c r="B642" s="42" t="s">
        <v>58</v>
      </c>
      <c r="C642" s="44" t="s">
        <v>1769</v>
      </c>
      <c r="D642" s="44" t="s">
        <v>191</v>
      </c>
      <c r="E642" s="68" t="s">
        <v>2466</v>
      </c>
      <c r="F642" s="57" t="s">
        <v>2467</v>
      </c>
      <c r="G642" s="44" t="s">
        <v>2468</v>
      </c>
      <c r="H642" s="44" t="s">
        <v>2459</v>
      </c>
      <c r="I642" s="69" t="s">
        <v>889</v>
      </c>
      <c r="J642" s="31">
        <v>2151</v>
      </c>
      <c r="K642" s="31">
        <v>1287</v>
      </c>
      <c r="L642" s="31">
        <v>121</v>
      </c>
      <c r="M642" s="58">
        <v>26635</v>
      </c>
      <c r="N642" s="58">
        <v>1591</v>
      </c>
      <c r="O642" s="58">
        <v>41</v>
      </c>
      <c r="P642" s="58">
        <v>2729</v>
      </c>
      <c r="Q642" s="58">
        <v>196</v>
      </c>
      <c r="R642" s="58">
        <v>1</v>
      </c>
      <c r="S642" s="43">
        <f t="shared" si="27"/>
        <v>2.5</v>
      </c>
      <c r="T642" s="43">
        <f t="shared" si="27"/>
        <v>3</v>
      </c>
      <c r="U642" s="44">
        <v>0</v>
      </c>
      <c r="V642" s="31">
        <v>0</v>
      </c>
      <c r="W642" s="44">
        <v>1.5</v>
      </c>
      <c r="X642" s="31">
        <v>2</v>
      </c>
      <c r="Y642" s="31">
        <v>0</v>
      </c>
      <c r="Z642" s="31">
        <v>0</v>
      </c>
      <c r="AA642" s="31">
        <v>1</v>
      </c>
      <c r="AB642" s="31">
        <v>1</v>
      </c>
      <c r="AC642" s="31">
        <v>0</v>
      </c>
      <c r="AD642" s="31">
        <v>1</v>
      </c>
      <c r="AE642" s="31">
        <v>2</v>
      </c>
      <c r="AF642" s="50">
        <v>413100</v>
      </c>
      <c r="AG642" s="59">
        <v>262599</v>
      </c>
      <c r="AH642" s="59">
        <v>46390</v>
      </c>
      <c r="AI642" s="59">
        <v>104111</v>
      </c>
      <c r="AJ642" s="59">
        <v>12630</v>
      </c>
      <c r="AK642" s="59">
        <v>9394</v>
      </c>
    </row>
    <row r="643" spans="1:37" ht="16.5" customHeight="1">
      <c r="A643" s="42">
        <v>608</v>
      </c>
      <c r="B643" s="42" t="s">
        <v>58</v>
      </c>
      <c r="C643" s="44" t="s">
        <v>2469</v>
      </c>
      <c r="D643" s="44" t="s">
        <v>191</v>
      </c>
      <c r="E643" s="68" t="s">
        <v>2470</v>
      </c>
      <c r="F643" s="57" t="s">
        <v>2471</v>
      </c>
      <c r="G643" s="44" t="s">
        <v>2472</v>
      </c>
      <c r="H643" s="44" t="s">
        <v>2473</v>
      </c>
      <c r="I643" s="69" t="s">
        <v>1313</v>
      </c>
      <c r="J643" s="31">
        <v>3306</v>
      </c>
      <c r="K643" s="31">
        <v>2095</v>
      </c>
      <c r="L643" s="31">
        <v>263</v>
      </c>
      <c r="M643" s="58">
        <v>117748</v>
      </c>
      <c r="N643" s="58">
        <v>0</v>
      </c>
      <c r="O643" s="58">
        <v>54</v>
      </c>
      <c r="P643" s="58">
        <v>6698</v>
      </c>
      <c r="Q643" s="58">
        <v>0</v>
      </c>
      <c r="R643" s="58">
        <v>0</v>
      </c>
      <c r="S643" s="43">
        <f t="shared" si="27"/>
        <v>4.5</v>
      </c>
      <c r="T643" s="43">
        <f t="shared" si="27"/>
        <v>4.5</v>
      </c>
      <c r="U643" s="44">
        <v>1</v>
      </c>
      <c r="V643" s="31">
        <v>1</v>
      </c>
      <c r="W643" s="44">
        <v>2.5</v>
      </c>
      <c r="X643" s="31">
        <v>2.5</v>
      </c>
      <c r="Y643" s="31">
        <v>1</v>
      </c>
      <c r="Z643" s="31">
        <v>1</v>
      </c>
      <c r="AA643" s="31">
        <v>0</v>
      </c>
      <c r="AB643" s="31">
        <v>0</v>
      </c>
      <c r="AC643" s="31">
        <v>0</v>
      </c>
      <c r="AD643" s="31">
        <v>3</v>
      </c>
      <c r="AE643" s="31">
        <v>4</v>
      </c>
      <c r="AF643" s="50">
        <v>820565</v>
      </c>
      <c r="AG643" s="59">
        <v>368607</v>
      </c>
      <c r="AH643" s="59">
        <v>92016</v>
      </c>
      <c r="AI643" s="59">
        <v>359942</v>
      </c>
      <c r="AJ643" s="59">
        <v>67675</v>
      </c>
      <c r="AK643" s="59">
        <v>46950</v>
      </c>
    </row>
    <row r="644" spans="1:37" ht="16.5" customHeight="1">
      <c r="A644" s="42">
        <v>609</v>
      </c>
      <c r="B644" s="42" t="s">
        <v>58</v>
      </c>
      <c r="C644" s="44" t="s">
        <v>2469</v>
      </c>
      <c r="D644" s="44" t="s">
        <v>191</v>
      </c>
      <c r="E644" s="68" t="s">
        <v>2474</v>
      </c>
      <c r="F644" s="57" t="s">
        <v>2475</v>
      </c>
      <c r="G644" s="44" t="s">
        <v>2476</v>
      </c>
      <c r="H644" s="44" t="s">
        <v>2473</v>
      </c>
      <c r="I644" s="69" t="s">
        <v>1313</v>
      </c>
      <c r="J644" s="31">
        <v>1348</v>
      </c>
      <c r="K644" s="31">
        <v>1239</v>
      </c>
      <c r="L644" s="31">
        <v>85</v>
      </c>
      <c r="M644" s="58">
        <v>69886</v>
      </c>
      <c r="N644" s="58">
        <v>1649</v>
      </c>
      <c r="O644" s="58">
        <v>42</v>
      </c>
      <c r="P644" s="58">
        <v>2416</v>
      </c>
      <c r="Q644" s="58">
        <v>90</v>
      </c>
      <c r="R644" s="58">
        <v>24</v>
      </c>
      <c r="S644" s="43">
        <f t="shared" si="27"/>
        <v>9.5</v>
      </c>
      <c r="T644" s="43">
        <f t="shared" si="27"/>
        <v>10</v>
      </c>
      <c r="U644" s="44">
        <v>0</v>
      </c>
      <c r="V644" s="31">
        <v>0</v>
      </c>
      <c r="W644" s="44">
        <v>2.5</v>
      </c>
      <c r="X644" s="31">
        <v>3</v>
      </c>
      <c r="Y644" s="31">
        <v>0</v>
      </c>
      <c r="Z644" s="31">
        <v>0</v>
      </c>
      <c r="AA644" s="31">
        <v>7</v>
      </c>
      <c r="AB644" s="31">
        <v>7</v>
      </c>
      <c r="AC644" s="31">
        <v>0</v>
      </c>
      <c r="AD644" s="31">
        <v>2</v>
      </c>
      <c r="AE644" s="31">
        <v>2</v>
      </c>
      <c r="AF644" s="50">
        <v>705333</v>
      </c>
      <c r="AG644" s="59">
        <v>373900</v>
      </c>
      <c r="AH644" s="59">
        <v>47692</v>
      </c>
      <c r="AI644" s="59">
        <v>283741</v>
      </c>
      <c r="AJ644" s="59">
        <v>29584</v>
      </c>
      <c r="AK644" s="59">
        <v>21828</v>
      </c>
    </row>
    <row r="645" spans="1:37" ht="16.5" customHeight="1">
      <c r="A645" s="42">
        <v>610</v>
      </c>
      <c r="B645" s="42" t="s">
        <v>58</v>
      </c>
      <c r="C645" s="44" t="s">
        <v>2477</v>
      </c>
      <c r="D645" s="44" t="s">
        <v>191</v>
      </c>
      <c r="E645" s="68" t="s">
        <v>2478</v>
      </c>
      <c r="F645" s="57" t="s">
        <v>2479</v>
      </c>
      <c r="G645" s="44" t="s">
        <v>2480</v>
      </c>
      <c r="H645" s="44" t="s">
        <v>2481</v>
      </c>
      <c r="I645" s="69" t="s">
        <v>951</v>
      </c>
      <c r="J645" s="31">
        <v>4624</v>
      </c>
      <c r="K645" s="31">
        <v>2995</v>
      </c>
      <c r="L645" s="31">
        <v>81</v>
      </c>
      <c r="M645" s="58">
        <v>29518</v>
      </c>
      <c r="N645" s="58">
        <v>1586</v>
      </c>
      <c r="O645" s="58">
        <v>38</v>
      </c>
      <c r="P645" s="58">
        <v>7701</v>
      </c>
      <c r="Q645" s="58">
        <v>84</v>
      </c>
      <c r="R645" s="58">
        <v>0</v>
      </c>
      <c r="S645" s="43">
        <f t="shared" si="27"/>
        <v>7</v>
      </c>
      <c r="T645" s="43">
        <f t="shared" si="27"/>
        <v>5</v>
      </c>
      <c r="U645" s="44">
        <v>0</v>
      </c>
      <c r="V645" s="31">
        <v>0</v>
      </c>
      <c r="W645" s="44">
        <v>3</v>
      </c>
      <c r="X645" s="31">
        <v>2</v>
      </c>
      <c r="Y645" s="31">
        <v>0</v>
      </c>
      <c r="Z645" s="31">
        <v>0</v>
      </c>
      <c r="AA645" s="31">
        <v>4</v>
      </c>
      <c r="AB645" s="31">
        <v>3</v>
      </c>
      <c r="AC645" s="31">
        <v>1</v>
      </c>
      <c r="AD645" s="31">
        <v>2</v>
      </c>
      <c r="AE645" s="31">
        <v>0</v>
      </c>
      <c r="AF645" s="50">
        <v>914214</v>
      </c>
      <c r="AG645" s="59">
        <v>240962</v>
      </c>
      <c r="AH645" s="59">
        <v>96340</v>
      </c>
      <c r="AI645" s="59">
        <v>576912</v>
      </c>
      <c r="AJ645" s="59">
        <v>58999</v>
      </c>
      <c r="AK645" s="59">
        <v>36229</v>
      </c>
    </row>
    <row r="646" spans="1:37" ht="16.5" customHeight="1">
      <c r="A646" s="42">
        <v>611</v>
      </c>
      <c r="B646" s="42" t="s">
        <v>58</v>
      </c>
      <c r="C646" s="44" t="s">
        <v>2477</v>
      </c>
      <c r="D646" s="44" t="s">
        <v>191</v>
      </c>
      <c r="E646" s="68" t="s">
        <v>1507</v>
      </c>
      <c r="F646" s="57" t="s">
        <v>2482</v>
      </c>
      <c r="G646" s="44" t="s">
        <v>2483</v>
      </c>
      <c r="H646" s="44" t="s">
        <v>2484</v>
      </c>
      <c r="I646" s="69" t="s">
        <v>977</v>
      </c>
      <c r="J646" s="31">
        <v>1113</v>
      </c>
      <c r="K646" s="31">
        <v>2184.77</v>
      </c>
      <c r="L646" s="31">
        <v>231</v>
      </c>
      <c r="M646" s="58">
        <v>61934</v>
      </c>
      <c r="N646" s="58">
        <v>948</v>
      </c>
      <c r="O646" s="58">
        <v>47</v>
      </c>
      <c r="P646" s="58">
        <v>3178</v>
      </c>
      <c r="Q646" s="58">
        <v>0</v>
      </c>
      <c r="R646" s="58">
        <v>0</v>
      </c>
      <c r="S646" s="43">
        <f t="shared" si="27"/>
        <v>6</v>
      </c>
      <c r="T646" s="43">
        <f t="shared" si="27"/>
        <v>6</v>
      </c>
      <c r="U646" s="44">
        <v>1</v>
      </c>
      <c r="V646" s="31">
        <v>1</v>
      </c>
      <c r="W646" s="44">
        <v>2</v>
      </c>
      <c r="X646" s="31">
        <v>2</v>
      </c>
      <c r="Y646" s="31">
        <v>0</v>
      </c>
      <c r="Z646" s="31">
        <v>0</v>
      </c>
      <c r="AA646" s="31">
        <v>3</v>
      </c>
      <c r="AB646" s="31">
        <v>3</v>
      </c>
      <c r="AC646" s="31">
        <v>0</v>
      </c>
      <c r="AD646" s="31">
        <v>1</v>
      </c>
      <c r="AE646" s="31">
        <v>1</v>
      </c>
      <c r="AF646" s="50">
        <v>689443</v>
      </c>
      <c r="AG646" s="59">
        <v>304477</v>
      </c>
      <c r="AH646" s="59">
        <v>39860</v>
      </c>
      <c r="AI646" s="59">
        <v>345106</v>
      </c>
      <c r="AJ646" s="59">
        <v>44130</v>
      </c>
      <c r="AK646" s="59">
        <v>34326</v>
      </c>
    </row>
    <row r="647" spans="1:37" ht="16.5" customHeight="1">
      <c r="A647" s="42">
        <v>612</v>
      </c>
      <c r="B647" s="42" t="s">
        <v>58</v>
      </c>
      <c r="C647" s="44" t="s">
        <v>2477</v>
      </c>
      <c r="D647" s="44" t="s">
        <v>191</v>
      </c>
      <c r="E647" s="68" t="s">
        <v>2485</v>
      </c>
      <c r="F647" s="57" t="s">
        <v>2486</v>
      </c>
      <c r="G647" s="44" t="s">
        <v>2487</v>
      </c>
      <c r="H647" s="44" t="s">
        <v>2488</v>
      </c>
      <c r="I647" s="69" t="s">
        <v>1004</v>
      </c>
      <c r="J647" s="31">
        <v>8342.9</v>
      </c>
      <c r="K647" s="31">
        <v>5317.14</v>
      </c>
      <c r="L647" s="31">
        <v>325</v>
      </c>
      <c r="M647" s="58">
        <v>139833</v>
      </c>
      <c r="N647" s="58">
        <v>1031</v>
      </c>
      <c r="O647" s="58">
        <v>105</v>
      </c>
      <c r="P647" s="58">
        <v>6097</v>
      </c>
      <c r="Q647" s="58">
        <v>0</v>
      </c>
      <c r="R647" s="58">
        <v>0</v>
      </c>
      <c r="S647" s="43">
        <f t="shared" si="27"/>
        <v>9</v>
      </c>
      <c r="T647" s="43">
        <f t="shared" si="27"/>
        <v>9</v>
      </c>
      <c r="U647" s="44">
        <v>0</v>
      </c>
      <c r="V647" s="31">
        <v>0</v>
      </c>
      <c r="W647" s="44">
        <v>4</v>
      </c>
      <c r="X647" s="31">
        <v>4</v>
      </c>
      <c r="Y647" s="31">
        <v>0</v>
      </c>
      <c r="Z647" s="31">
        <v>0</v>
      </c>
      <c r="AA647" s="31">
        <v>5</v>
      </c>
      <c r="AB647" s="31">
        <v>5</v>
      </c>
      <c r="AC647" s="31">
        <v>1</v>
      </c>
      <c r="AD647" s="31">
        <v>2</v>
      </c>
      <c r="AE647" s="31">
        <v>1</v>
      </c>
      <c r="AF647" s="50">
        <v>1689540</v>
      </c>
      <c r="AG647" s="59">
        <v>504968</v>
      </c>
      <c r="AH647" s="59">
        <v>812860</v>
      </c>
      <c r="AI647" s="59">
        <v>371712</v>
      </c>
      <c r="AJ647" s="59">
        <v>318698</v>
      </c>
      <c r="AK647" s="59">
        <v>146443</v>
      </c>
    </row>
    <row r="648" spans="1:37" ht="16.5" customHeight="1">
      <c r="A648" s="42">
        <v>613</v>
      </c>
      <c r="B648" s="42" t="s">
        <v>58</v>
      </c>
      <c r="C648" s="44" t="s">
        <v>2477</v>
      </c>
      <c r="D648" s="44" t="s">
        <v>191</v>
      </c>
      <c r="E648" s="68" t="s">
        <v>2489</v>
      </c>
      <c r="F648" s="57" t="s">
        <v>2490</v>
      </c>
      <c r="G648" s="44" t="s">
        <v>2491</v>
      </c>
      <c r="H648" s="44" t="s">
        <v>2492</v>
      </c>
      <c r="I648" s="69" t="s">
        <v>1106</v>
      </c>
      <c r="J648" s="31">
        <v>2970.1</v>
      </c>
      <c r="K648" s="31">
        <v>6421.36</v>
      </c>
      <c r="L648" s="31">
        <v>442</v>
      </c>
      <c r="M648" s="58">
        <v>261744</v>
      </c>
      <c r="N648" s="58">
        <v>2406</v>
      </c>
      <c r="O648" s="58">
        <v>127</v>
      </c>
      <c r="P648" s="58">
        <v>18094</v>
      </c>
      <c r="Q648" s="58">
        <v>152</v>
      </c>
      <c r="R648" s="58">
        <v>6</v>
      </c>
      <c r="S648" s="43">
        <f t="shared" si="27"/>
        <v>12</v>
      </c>
      <c r="T648" s="43">
        <f t="shared" si="27"/>
        <v>12</v>
      </c>
      <c r="U648" s="44">
        <v>2</v>
      </c>
      <c r="V648" s="31">
        <v>2</v>
      </c>
      <c r="W648" s="44">
        <v>7</v>
      </c>
      <c r="X648" s="31">
        <v>7</v>
      </c>
      <c r="Y648" s="31">
        <v>1</v>
      </c>
      <c r="Z648" s="31">
        <v>1</v>
      </c>
      <c r="AA648" s="31">
        <v>2</v>
      </c>
      <c r="AB648" s="31">
        <v>2</v>
      </c>
      <c r="AC648" s="31">
        <v>0</v>
      </c>
      <c r="AD648" s="31">
        <v>5</v>
      </c>
      <c r="AE648" s="31">
        <v>2</v>
      </c>
      <c r="AF648" s="50">
        <v>2216749</v>
      </c>
      <c r="AG648" s="59">
        <v>1400674</v>
      </c>
      <c r="AH648" s="59">
        <v>277860</v>
      </c>
      <c r="AI648" s="59">
        <v>538215</v>
      </c>
      <c r="AJ648" s="59">
        <v>102740</v>
      </c>
      <c r="AK648" s="59">
        <v>116018</v>
      </c>
    </row>
    <row r="649" spans="1:37" ht="16.5" customHeight="1">
      <c r="A649" s="42">
        <v>614</v>
      </c>
      <c r="B649" s="42" t="s">
        <v>58</v>
      </c>
      <c r="C649" s="44" t="s">
        <v>2477</v>
      </c>
      <c r="D649" s="44" t="s">
        <v>191</v>
      </c>
      <c r="E649" s="68" t="s">
        <v>2493</v>
      </c>
      <c r="F649" s="57" t="s">
        <v>2494</v>
      </c>
      <c r="G649" s="44" t="s">
        <v>2495</v>
      </c>
      <c r="H649" s="44" t="s">
        <v>2492</v>
      </c>
      <c r="I649" s="69" t="s">
        <v>1065</v>
      </c>
      <c r="J649" s="31">
        <v>4005</v>
      </c>
      <c r="K649" s="31">
        <v>1715</v>
      </c>
      <c r="L649" s="31">
        <v>275</v>
      </c>
      <c r="M649" s="58">
        <v>89136</v>
      </c>
      <c r="N649" s="58">
        <v>566</v>
      </c>
      <c r="O649" s="58">
        <v>49</v>
      </c>
      <c r="P649" s="58">
        <v>1745</v>
      </c>
      <c r="Q649" s="58">
        <v>0</v>
      </c>
      <c r="R649" s="58">
        <v>0</v>
      </c>
      <c r="S649" s="43">
        <f t="shared" si="27"/>
        <v>2</v>
      </c>
      <c r="T649" s="43">
        <f t="shared" si="27"/>
        <v>2</v>
      </c>
      <c r="U649" s="44">
        <v>0</v>
      </c>
      <c r="V649" s="31">
        <v>0</v>
      </c>
      <c r="W649" s="44">
        <v>1</v>
      </c>
      <c r="X649" s="31">
        <v>1</v>
      </c>
      <c r="Y649" s="31">
        <v>0</v>
      </c>
      <c r="Z649" s="31">
        <v>0</v>
      </c>
      <c r="AA649" s="31">
        <v>1</v>
      </c>
      <c r="AB649" s="31">
        <v>1</v>
      </c>
      <c r="AC649" s="31">
        <v>0</v>
      </c>
      <c r="AD649" s="31">
        <v>1</v>
      </c>
      <c r="AE649" s="31">
        <v>0</v>
      </c>
      <c r="AF649" s="50">
        <v>301686</v>
      </c>
      <c r="AG649" s="59">
        <v>257946</v>
      </c>
      <c r="AH649" s="59">
        <v>38860</v>
      </c>
      <c r="AI649" s="59">
        <v>4880</v>
      </c>
      <c r="AJ649" s="59">
        <v>14519</v>
      </c>
      <c r="AK649" s="59">
        <v>12438</v>
      </c>
    </row>
    <row r="650" spans="1:37" ht="16.5" customHeight="1">
      <c r="A650" s="42">
        <v>615</v>
      </c>
      <c r="B650" s="42" t="s">
        <v>58</v>
      </c>
      <c r="C650" s="44" t="s">
        <v>2477</v>
      </c>
      <c r="D650" s="44" t="s">
        <v>191</v>
      </c>
      <c r="E650" s="68" t="s">
        <v>2496</v>
      </c>
      <c r="F650" s="57" t="s">
        <v>2497</v>
      </c>
      <c r="G650" s="44" t="s">
        <v>2498</v>
      </c>
      <c r="H650" s="44" t="s">
        <v>2499</v>
      </c>
      <c r="I650" s="69" t="s">
        <v>1313</v>
      </c>
      <c r="J650" s="31">
        <v>1508.6</v>
      </c>
      <c r="K650" s="31">
        <v>999.02</v>
      </c>
      <c r="L650" s="31">
        <v>72</v>
      </c>
      <c r="M650" s="58">
        <v>49490</v>
      </c>
      <c r="N650" s="58">
        <v>0</v>
      </c>
      <c r="O650" s="58">
        <v>46</v>
      </c>
      <c r="P650" s="58">
        <v>2702</v>
      </c>
      <c r="Q650" s="58">
        <v>0</v>
      </c>
      <c r="R650" s="58">
        <v>0</v>
      </c>
      <c r="S650" s="43">
        <f t="shared" si="27"/>
        <v>1.5</v>
      </c>
      <c r="T650" s="43">
        <f t="shared" si="27"/>
        <v>0</v>
      </c>
      <c r="U650" s="44">
        <v>0</v>
      </c>
      <c r="V650" s="31">
        <v>0</v>
      </c>
      <c r="W650" s="44">
        <v>1.5</v>
      </c>
      <c r="X650" s="31">
        <v>0</v>
      </c>
      <c r="Y650" s="31">
        <v>0</v>
      </c>
      <c r="Z650" s="31">
        <v>0</v>
      </c>
      <c r="AA650" s="31">
        <v>0</v>
      </c>
      <c r="AB650" s="31">
        <v>0</v>
      </c>
      <c r="AC650" s="31">
        <v>0</v>
      </c>
      <c r="AD650" s="31">
        <v>2</v>
      </c>
      <c r="AE650" s="31">
        <v>0</v>
      </c>
      <c r="AF650" s="50">
        <v>500606</v>
      </c>
      <c r="AG650" s="59">
        <v>129340</v>
      </c>
      <c r="AH650" s="59">
        <v>30860</v>
      </c>
      <c r="AI650" s="59">
        <v>340406</v>
      </c>
      <c r="AJ650" s="59">
        <v>7340</v>
      </c>
      <c r="AK650" s="59">
        <v>40480</v>
      </c>
    </row>
    <row r="651" spans="1:37" ht="16.5" customHeight="1">
      <c r="A651" s="42">
        <v>616</v>
      </c>
      <c r="B651" s="42" t="s">
        <v>58</v>
      </c>
      <c r="C651" s="44" t="s">
        <v>2477</v>
      </c>
      <c r="D651" s="44" t="s">
        <v>191</v>
      </c>
      <c r="E651" s="68" t="s">
        <v>2500</v>
      </c>
      <c r="F651" s="57" t="s">
        <v>2501</v>
      </c>
      <c r="G651" s="44" t="s">
        <v>2502</v>
      </c>
      <c r="H651" s="44" t="s">
        <v>2503</v>
      </c>
      <c r="I651" s="69" t="s">
        <v>1004</v>
      </c>
      <c r="J651" s="31">
        <v>1751</v>
      </c>
      <c r="K651" s="31">
        <v>1291</v>
      </c>
      <c r="L651" s="31">
        <v>230</v>
      </c>
      <c r="M651" s="58">
        <v>55036</v>
      </c>
      <c r="N651" s="58">
        <v>793</v>
      </c>
      <c r="O651" s="58">
        <v>50</v>
      </c>
      <c r="P651" s="58">
        <v>1977</v>
      </c>
      <c r="Q651" s="58">
        <v>0</v>
      </c>
      <c r="R651" s="58">
        <v>0</v>
      </c>
      <c r="S651" s="43">
        <f t="shared" si="27"/>
        <v>3</v>
      </c>
      <c r="T651" s="43">
        <f t="shared" si="27"/>
        <v>3</v>
      </c>
      <c r="U651" s="44">
        <v>2</v>
      </c>
      <c r="V651" s="31">
        <v>2</v>
      </c>
      <c r="W651" s="44">
        <v>1</v>
      </c>
      <c r="X651" s="31">
        <v>1</v>
      </c>
      <c r="Y651" s="31">
        <v>0</v>
      </c>
      <c r="Z651" s="31">
        <v>0</v>
      </c>
      <c r="AA651" s="31">
        <v>0</v>
      </c>
      <c r="AB651" s="31">
        <v>0</v>
      </c>
      <c r="AC651" s="31">
        <v>0</v>
      </c>
      <c r="AD651" s="31">
        <v>1</v>
      </c>
      <c r="AE651" s="31">
        <v>0</v>
      </c>
      <c r="AF651" s="50">
        <v>596044</v>
      </c>
      <c r="AG651" s="59">
        <v>221982</v>
      </c>
      <c r="AH651" s="59">
        <v>32860</v>
      </c>
      <c r="AI651" s="59">
        <v>341202</v>
      </c>
      <c r="AJ651" s="59">
        <v>18645</v>
      </c>
      <c r="AK651" s="59">
        <v>18004</v>
      </c>
    </row>
    <row r="652" spans="1:37" ht="16.5" customHeight="1">
      <c r="A652" s="42">
        <v>617</v>
      </c>
      <c r="B652" s="42" t="s">
        <v>58</v>
      </c>
      <c r="C652" s="44" t="s">
        <v>1809</v>
      </c>
      <c r="D652" s="44" t="s">
        <v>191</v>
      </c>
      <c r="E652" s="68" t="s">
        <v>2504</v>
      </c>
      <c r="F652" s="57" t="s">
        <v>2505</v>
      </c>
      <c r="G652" s="44" t="s">
        <v>2506</v>
      </c>
      <c r="H652" s="44"/>
      <c r="I652" s="69" t="s">
        <v>889</v>
      </c>
      <c r="J652" s="31">
        <v>20322.2</v>
      </c>
      <c r="K652" s="31">
        <v>3382.28</v>
      </c>
      <c r="L652" s="31">
        <v>341</v>
      </c>
      <c r="M652" s="58">
        <v>58851</v>
      </c>
      <c r="N652" s="58">
        <v>666</v>
      </c>
      <c r="O652" s="58">
        <v>112</v>
      </c>
      <c r="P652" s="58">
        <v>12088</v>
      </c>
      <c r="Q652" s="58">
        <v>145</v>
      </c>
      <c r="R652" s="58">
        <v>5</v>
      </c>
      <c r="S652" s="43">
        <f t="shared" si="27"/>
        <v>6</v>
      </c>
      <c r="T652" s="43">
        <f t="shared" si="27"/>
        <v>6</v>
      </c>
      <c r="U652" s="44">
        <v>1</v>
      </c>
      <c r="V652" s="31">
        <v>1</v>
      </c>
      <c r="W652" s="44">
        <v>4</v>
      </c>
      <c r="X652" s="31">
        <v>4</v>
      </c>
      <c r="Y652" s="31">
        <v>0</v>
      </c>
      <c r="Z652" s="31">
        <v>0</v>
      </c>
      <c r="AA652" s="31">
        <v>1</v>
      </c>
      <c r="AB652" s="31">
        <v>1</v>
      </c>
      <c r="AC652" s="31">
        <v>0</v>
      </c>
      <c r="AD652" s="31">
        <v>5</v>
      </c>
      <c r="AE652" s="31">
        <v>0</v>
      </c>
      <c r="AF652" s="50">
        <v>879950</v>
      </c>
      <c r="AG652" s="59">
        <v>434694</v>
      </c>
      <c r="AH652" s="59">
        <v>169801</v>
      </c>
      <c r="AI652" s="59">
        <v>275455</v>
      </c>
      <c r="AJ652" s="59">
        <v>117837</v>
      </c>
      <c r="AK652" s="59">
        <v>120245</v>
      </c>
    </row>
    <row r="653" spans="1:37" ht="16.5" customHeight="1">
      <c r="A653" s="42">
        <v>618</v>
      </c>
      <c r="B653" s="42" t="s">
        <v>58</v>
      </c>
      <c r="C653" s="44" t="s">
        <v>2507</v>
      </c>
      <c r="D653" s="44" t="s">
        <v>191</v>
      </c>
      <c r="E653" s="68" t="s">
        <v>2508</v>
      </c>
      <c r="F653" s="57" t="s">
        <v>2509</v>
      </c>
      <c r="G653" s="44" t="s">
        <v>2510</v>
      </c>
      <c r="H653" s="44" t="s">
        <v>2511</v>
      </c>
      <c r="I653" s="69" t="s">
        <v>1152</v>
      </c>
      <c r="J653" s="31">
        <v>87722</v>
      </c>
      <c r="K653" s="31">
        <v>4360</v>
      </c>
      <c r="L653" s="31">
        <v>437</v>
      </c>
      <c r="M653" s="58">
        <v>145094</v>
      </c>
      <c r="N653" s="58">
        <v>1814</v>
      </c>
      <c r="O653" s="58">
        <v>115</v>
      </c>
      <c r="P653" s="58">
        <v>12594</v>
      </c>
      <c r="Q653" s="58">
        <v>131</v>
      </c>
      <c r="R653" s="58">
        <v>24</v>
      </c>
      <c r="S653" s="43">
        <f t="shared" si="27"/>
        <v>6.5</v>
      </c>
      <c r="T653" s="43">
        <f t="shared" si="27"/>
        <v>7</v>
      </c>
      <c r="U653" s="44">
        <v>2</v>
      </c>
      <c r="V653" s="31">
        <v>1</v>
      </c>
      <c r="W653" s="44">
        <v>3.5</v>
      </c>
      <c r="X653" s="31">
        <v>5</v>
      </c>
      <c r="Y653" s="31">
        <v>0</v>
      </c>
      <c r="Z653" s="31">
        <v>0</v>
      </c>
      <c r="AA653" s="31">
        <v>1</v>
      </c>
      <c r="AB653" s="31">
        <v>1</v>
      </c>
      <c r="AC653" s="31">
        <v>0</v>
      </c>
      <c r="AD653" s="31">
        <v>5</v>
      </c>
      <c r="AE653" s="31">
        <v>2</v>
      </c>
      <c r="AF653" s="50">
        <v>1064815</v>
      </c>
      <c r="AG653" s="59">
        <v>580684</v>
      </c>
      <c r="AH653" s="59">
        <v>166545</v>
      </c>
      <c r="AI653" s="59">
        <v>317586</v>
      </c>
      <c r="AJ653" s="59">
        <v>166817</v>
      </c>
      <c r="AK653" s="59">
        <v>178603</v>
      </c>
    </row>
    <row r="654" spans="1:37" ht="16.5" customHeight="1">
      <c r="A654" s="42">
        <v>619</v>
      </c>
      <c r="B654" s="42" t="s">
        <v>58</v>
      </c>
      <c r="C654" s="44" t="s">
        <v>1809</v>
      </c>
      <c r="D654" s="44" t="s">
        <v>191</v>
      </c>
      <c r="E654" s="68" t="s">
        <v>2512</v>
      </c>
      <c r="F654" s="57" t="s">
        <v>2513</v>
      </c>
      <c r="G654" s="44" t="s">
        <v>2514</v>
      </c>
      <c r="H654" s="44" t="s">
        <v>2515</v>
      </c>
      <c r="I654" s="69" t="s">
        <v>915</v>
      </c>
      <c r="J654" s="31">
        <v>5435.8</v>
      </c>
      <c r="K654" s="31">
        <v>6813.49</v>
      </c>
      <c r="L654" s="31">
        <v>604</v>
      </c>
      <c r="M654" s="58">
        <v>138440</v>
      </c>
      <c r="N654" s="58">
        <v>1658</v>
      </c>
      <c r="O654" s="58">
        <v>104</v>
      </c>
      <c r="P654" s="58">
        <v>14018</v>
      </c>
      <c r="Q654" s="58">
        <v>158</v>
      </c>
      <c r="R654" s="58">
        <v>0</v>
      </c>
      <c r="S654" s="43">
        <f t="shared" si="27"/>
        <v>8</v>
      </c>
      <c r="T654" s="43">
        <f t="shared" si="27"/>
        <v>8</v>
      </c>
      <c r="U654" s="44">
        <v>2</v>
      </c>
      <c r="V654" s="31">
        <v>2</v>
      </c>
      <c r="W654" s="44">
        <v>4</v>
      </c>
      <c r="X654" s="31">
        <v>4</v>
      </c>
      <c r="Y654" s="31">
        <v>0</v>
      </c>
      <c r="Z654" s="31">
        <v>0</v>
      </c>
      <c r="AA654" s="31">
        <v>2</v>
      </c>
      <c r="AB654" s="31">
        <v>2</v>
      </c>
      <c r="AC654" s="31">
        <v>0</v>
      </c>
      <c r="AD654" s="31">
        <v>7</v>
      </c>
      <c r="AE654" s="31">
        <v>2</v>
      </c>
      <c r="AF654" s="50">
        <v>1346920</v>
      </c>
      <c r="AG654" s="59">
        <v>719955</v>
      </c>
      <c r="AH654" s="59">
        <v>223805</v>
      </c>
      <c r="AI654" s="59">
        <v>403160</v>
      </c>
      <c r="AJ654" s="59">
        <v>317358</v>
      </c>
      <c r="AK654" s="59">
        <v>338087</v>
      </c>
    </row>
    <row r="655" spans="1:37" ht="16.5" customHeight="1">
      <c r="A655" s="42">
        <v>620</v>
      </c>
      <c r="B655" s="42" t="s">
        <v>58</v>
      </c>
      <c r="C655" s="44" t="s">
        <v>1809</v>
      </c>
      <c r="D655" s="44" t="s">
        <v>191</v>
      </c>
      <c r="E655" s="68" t="s">
        <v>2516</v>
      </c>
      <c r="F655" s="57" t="s">
        <v>2517</v>
      </c>
      <c r="G655" s="44" t="s">
        <v>2518</v>
      </c>
      <c r="H655" s="44" t="s">
        <v>2519</v>
      </c>
      <c r="I655" s="69" t="s">
        <v>977</v>
      </c>
      <c r="J655" s="31">
        <v>13200</v>
      </c>
      <c r="K655" s="31">
        <v>6607</v>
      </c>
      <c r="L655" s="31">
        <v>563</v>
      </c>
      <c r="M655" s="58">
        <v>189900</v>
      </c>
      <c r="N655" s="58">
        <v>3429</v>
      </c>
      <c r="O655" s="58">
        <v>108</v>
      </c>
      <c r="P655" s="58">
        <v>13204</v>
      </c>
      <c r="Q655" s="58">
        <v>147</v>
      </c>
      <c r="R655" s="58">
        <v>4</v>
      </c>
      <c r="S655" s="43">
        <f t="shared" si="27"/>
        <v>6.5</v>
      </c>
      <c r="T655" s="43">
        <f t="shared" si="27"/>
        <v>6.5</v>
      </c>
      <c r="U655" s="44">
        <v>1</v>
      </c>
      <c r="V655" s="31">
        <v>1</v>
      </c>
      <c r="W655" s="44">
        <v>4.5</v>
      </c>
      <c r="X655" s="31">
        <v>4.5</v>
      </c>
      <c r="Y655" s="31">
        <v>0</v>
      </c>
      <c r="Z655" s="31">
        <v>0</v>
      </c>
      <c r="AA655" s="31">
        <v>1</v>
      </c>
      <c r="AB655" s="31">
        <v>1</v>
      </c>
      <c r="AC655" s="31">
        <v>0</v>
      </c>
      <c r="AD655" s="31">
        <v>7</v>
      </c>
      <c r="AE655" s="31">
        <v>1</v>
      </c>
      <c r="AF655" s="50">
        <v>1582920</v>
      </c>
      <c r="AG655" s="59">
        <v>697979</v>
      </c>
      <c r="AH655" s="59">
        <v>209577</v>
      </c>
      <c r="AI655" s="59">
        <v>675364</v>
      </c>
      <c r="AJ655" s="59">
        <v>261689</v>
      </c>
      <c r="AK655" s="59">
        <v>261156</v>
      </c>
    </row>
    <row r="656" spans="1:37" ht="16.5" customHeight="1">
      <c r="A656" s="42">
        <v>621</v>
      </c>
      <c r="B656" s="42" t="s">
        <v>58</v>
      </c>
      <c r="C656" s="44" t="s">
        <v>1809</v>
      </c>
      <c r="D656" s="44" t="s">
        <v>191</v>
      </c>
      <c r="E656" s="68" t="s">
        <v>2520</v>
      </c>
      <c r="F656" s="57" t="s">
        <v>2521</v>
      </c>
      <c r="G656" s="44" t="s">
        <v>2522</v>
      </c>
      <c r="H656" s="44" t="s">
        <v>2523</v>
      </c>
      <c r="I656" s="69" t="s">
        <v>996</v>
      </c>
      <c r="J656" s="31">
        <v>41326</v>
      </c>
      <c r="K656" s="31">
        <v>5560</v>
      </c>
      <c r="L656" s="31">
        <v>477</v>
      </c>
      <c r="M656" s="58">
        <v>173541</v>
      </c>
      <c r="N656" s="58">
        <v>4100</v>
      </c>
      <c r="O656" s="58">
        <v>106</v>
      </c>
      <c r="P656" s="58">
        <v>14861</v>
      </c>
      <c r="Q656" s="58">
        <v>175</v>
      </c>
      <c r="R656" s="58">
        <v>9</v>
      </c>
      <c r="S656" s="43">
        <f t="shared" si="27"/>
        <v>7</v>
      </c>
      <c r="T656" s="43">
        <f t="shared" si="27"/>
        <v>7</v>
      </c>
      <c r="U656" s="44">
        <v>1</v>
      </c>
      <c r="V656" s="31">
        <v>1</v>
      </c>
      <c r="W656" s="44">
        <v>5</v>
      </c>
      <c r="X656" s="31">
        <v>5</v>
      </c>
      <c r="Y656" s="31">
        <v>0</v>
      </c>
      <c r="Z656" s="31">
        <v>0</v>
      </c>
      <c r="AA656" s="31">
        <v>1</v>
      </c>
      <c r="AB656" s="31">
        <v>1</v>
      </c>
      <c r="AC656" s="31">
        <v>0</v>
      </c>
      <c r="AD656" s="31">
        <v>8</v>
      </c>
      <c r="AE656" s="31">
        <v>0</v>
      </c>
      <c r="AF656" s="50">
        <v>1249568</v>
      </c>
      <c r="AG656" s="59">
        <v>672187</v>
      </c>
      <c r="AH656" s="59">
        <v>214672</v>
      </c>
      <c r="AI656" s="59">
        <v>362709</v>
      </c>
      <c r="AJ656" s="59">
        <v>302833</v>
      </c>
      <c r="AK656" s="59">
        <v>302161</v>
      </c>
    </row>
    <row r="657" spans="1:37" ht="16.5" customHeight="1">
      <c r="A657" s="42">
        <v>622</v>
      </c>
      <c r="B657" s="42" t="s">
        <v>58</v>
      </c>
      <c r="C657" s="44" t="s">
        <v>1809</v>
      </c>
      <c r="D657" s="44" t="s">
        <v>191</v>
      </c>
      <c r="E657" s="68" t="s">
        <v>2524</v>
      </c>
      <c r="F657" s="57" t="s">
        <v>2525</v>
      </c>
      <c r="G657" s="44" t="s">
        <v>2526</v>
      </c>
      <c r="H657" s="44" t="s">
        <v>2527</v>
      </c>
      <c r="I657" s="69" t="s">
        <v>1152</v>
      </c>
      <c r="J657" s="31">
        <v>1627</v>
      </c>
      <c r="K657" s="31">
        <v>2728</v>
      </c>
      <c r="L657" s="31">
        <v>250</v>
      </c>
      <c r="M657" s="58">
        <v>120292</v>
      </c>
      <c r="N657" s="58">
        <v>1861</v>
      </c>
      <c r="O657" s="58">
        <v>92</v>
      </c>
      <c r="P657" s="58">
        <v>10997</v>
      </c>
      <c r="Q657" s="58">
        <v>104</v>
      </c>
      <c r="R657" s="58">
        <v>4</v>
      </c>
      <c r="S657" s="43">
        <f t="shared" ref="S657:T720" si="28">SUM(U657,W657,Y657,AA657)</f>
        <v>5</v>
      </c>
      <c r="T657" s="43">
        <f t="shared" si="28"/>
        <v>5</v>
      </c>
      <c r="U657" s="44">
        <v>1</v>
      </c>
      <c r="V657" s="31">
        <v>1</v>
      </c>
      <c r="W657" s="44">
        <v>3</v>
      </c>
      <c r="X657" s="31">
        <v>4</v>
      </c>
      <c r="Y657" s="31">
        <v>0</v>
      </c>
      <c r="Z657" s="31">
        <v>0</v>
      </c>
      <c r="AA657" s="31">
        <v>1</v>
      </c>
      <c r="AB657" s="31">
        <v>0</v>
      </c>
      <c r="AC657" s="31">
        <v>0</v>
      </c>
      <c r="AD657" s="31">
        <v>4</v>
      </c>
      <c r="AE657" s="31">
        <v>0</v>
      </c>
      <c r="AF657" s="50">
        <v>904194</v>
      </c>
      <c r="AG657" s="59">
        <v>522280</v>
      </c>
      <c r="AH657" s="59">
        <v>131649</v>
      </c>
      <c r="AI657" s="59">
        <v>250265</v>
      </c>
      <c r="AJ657" s="59">
        <v>56408</v>
      </c>
      <c r="AK657" s="59">
        <v>53398</v>
      </c>
    </row>
    <row r="658" spans="1:37" ht="16.5" customHeight="1">
      <c r="A658" s="42">
        <v>623</v>
      </c>
      <c r="B658" s="42" t="s">
        <v>58</v>
      </c>
      <c r="C658" s="44" t="s">
        <v>1809</v>
      </c>
      <c r="D658" s="44" t="s">
        <v>191</v>
      </c>
      <c r="E658" s="68" t="s">
        <v>2528</v>
      </c>
      <c r="F658" s="57" t="s">
        <v>2529</v>
      </c>
      <c r="G658" s="44" t="s">
        <v>2530</v>
      </c>
      <c r="H658" s="44" t="s">
        <v>2531</v>
      </c>
      <c r="I658" s="69" t="s">
        <v>924</v>
      </c>
      <c r="J658" s="31">
        <v>670</v>
      </c>
      <c r="K658" s="31">
        <v>1980</v>
      </c>
      <c r="L658" s="31">
        <v>196</v>
      </c>
      <c r="M658" s="58">
        <v>96259</v>
      </c>
      <c r="N658" s="58">
        <v>1370</v>
      </c>
      <c r="O658" s="58">
        <v>83</v>
      </c>
      <c r="P658" s="58">
        <v>11762</v>
      </c>
      <c r="Q658" s="58">
        <v>211</v>
      </c>
      <c r="R658" s="58">
        <v>83</v>
      </c>
      <c r="S658" s="43">
        <f t="shared" si="28"/>
        <v>4</v>
      </c>
      <c r="T658" s="43">
        <f t="shared" si="28"/>
        <v>5</v>
      </c>
      <c r="U658" s="44">
        <v>0</v>
      </c>
      <c r="V658" s="31">
        <v>1</v>
      </c>
      <c r="W658" s="44">
        <v>4</v>
      </c>
      <c r="X658" s="31">
        <v>4</v>
      </c>
      <c r="Y658" s="31">
        <v>0</v>
      </c>
      <c r="Z658" s="31">
        <v>0</v>
      </c>
      <c r="AA658" s="31">
        <v>0</v>
      </c>
      <c r="AB658" s="31">
        <v>0</v>
      </c>
      <c r="AC658" s="31">
        <v>0</v>
      </c>
      <c r="AD658" s="31">
        <v>8</v>
      </c>
      <c r="AE658" s="31">
        <v>1</v>
      </c>
      <c r="AF658" s="50">
        <v>911475</v>
      </c>
      <c r="AG658" s="59">
        <v>528357</v>
      </c>
      <c r="AH658" s="59">
        <v>112692</v>
      </c>
      <c r="AI658" s="59">
        <v>270426</v>
      </c>
      <c r="AJ658" s="59">
        <v>160507</v>
      </c>
      <c r="AK658" s="59">
        <v>221196</v>
      </c>
    </row>
    <row r="659" spans="1:37" ht="16.5" customHeight="1">
      <c r="A659" s="42">
        <v>624</v>
      </c>
      <c r="B659" s="42" t="s">
        <v>58</v>
      </c>
      <c r="C659" s="44" t="s">
        <v>1809</v>
      </c>
      <c r="D659" s="44" t="s">
        <v>191</v>
      </c>
      <c r="E659" s="68" t="s">
        <v>2532</v>
      </c>
      <c r="F659" s="57" t="s">
        <v>2533</v>
      </c>
      <c r="G659" s="44" t="s">
        <v>2534</v>
      </c>
      <c r="H659" s="44" t="s">
        <v>2535</v>
      </c>
      <c r="I659" s="69" t="s">
        <v>1004</v>
      </c>
      <c r="J659" s="31">
        <v>3674</v>
      </c>
      <c r="K659" s="31">
        <v>4494</v>
      </c>
      <c r="L659" s="31">
        <v>203</v>
      </c>
      <c r="M659" s="58">
        <v>126879</v>
      </c>
      <c r="N659" s="58">
        <v>1186</v>
      </c>
      <c r="O659" s="58">
        <v>102</v>
      </c>
      <c r="P659" s="58">
        <v>13294</v>
      </c>
      <c r="Q659" s="58">
        <v>134</v>
      </c>
      <c r="R659" s="58">
        <v>0</v>
      </c>
      <c r="S659" s="43">
        <f t="shared" si="28"/>
        <v>6</v>
      </c>
      <c r="T659" s="43">
        <f t="shared" si="28"/>
        <v>6</v>
      </c>
      <c r="U659" s="44">
        <v>0</v>
      </c>
      <c r="V659" s="31">
        <v>0</v>
      </c>
      <c r="W659" s="44">
        <v>5</v>
      </c>
      <c r="X659" s="31">
        <v>5</v>
      </c>
      <c r="Y659" s="31">
        <v>1</v>
      </c>
      <c r="Z659" s="31">
        <v>1</v>
      </c>
      <c r="AA659" s="31">
        <v>0</v>
      </c>
      <c r="AB659" s="31">
        <v>0</v>
      </c>
      <c r="AC659" s="31">
        <v>1</v>
      </c>
      <c r="AD659" s="31">
        <v>4</v>
      </c>
      <c r="AE659" s="31">
        <v>0</v>
      </c>
      <c r="AF659" s="50">
        <v>1177086</v>
      </c>
      <c r="AG659" s="59">
        <v>626038</v>
      </c>
      <c r="AH659" s="59">
        <v>188235</v>
      </c>
      <c r="AI659" s="59">
        <v>362813</v>
      </c>
      <c r="AJ659" s="59">
        <v>192856</v>
      </c>
      <c r="AK659" s="59">
        <v>222404</v>
      </c>
    </row>
    <row r="660" spans="1:37" ht="16.5" customHeight="1">
      <c r="A660" s="42">
        <v>625</v>
      </c>
      <c r="B660" s="42" t="s">
        <v>58</v>
      </c>
      <c r="C660" s="44" t="s">
        <v>1809</v>
      </c>
      <c r="D660" s="44" t="s">
        <v>191</v>
      </c>
      <c r="E660" s="68" t="s">
        <v>2536</v>
      </c>
      <c r="F660" s="57" t="s">
        <v>2537</v>
      </c>
      <c r="G660" s="44" t="s">
        <v>2538</v>
      </c>
      <c r="H660" s="44" t="s">
        <v>2539</v>
      </c>
      <c r="I660" s="69" t="s">
        <v>1023</v>
      </c>
      <c r="J660" s="31">
        <v>357</v>
      </c>
      <c r="K660" s="31">
        <v>264</v>
      </c>
      <c r="L660" s="31">
        <v>40</v>
      </c>
      <c r="M660" s="58">
        <v>48230</v>
      </c>
      <c r="N660" s="58">
        <v>0</v>
      </c>
      <c r="O660" s="58">
        <v>14</v>
      </c>
      <c r="P660" s="58">
        <v>2715</v>
      </c>
      <c r="Q660" s="58">
        <v>0</v>
      </c>
      <c r="R660" s="58">
        <v>1</v>
      </c>
      <c r="S660" s="43">
        <f t="shared" si="28"/>
        <v>0.5</v>
      </c>
      <c r="T660" s="43">
        <f t="shared" si="28"/>
        <v>1</v>
      </c>
      <c r="U660" s="44">
        <v>0</v>
      </c>
      <c r="V660" s="31">
        <v>0</v>
      </c>
      <c r="W660" s="44">
        <v>0.5</v>
      </c>
      <c r="X660" s="31">
        <v>1</v>
      </c>
      <c r="Y660" s="31">
        <v>0</v>
      </c>
      <c r="Z660" s="31">
        <v>0</v>
      </c>
      <c r="AA660" s="31">
        <v>0</v>
      </c>
      <c r="AB660" s="31">
        <v>0</v>
      </c>
      <c r="AC660" s="31">
        <v>0</v>
      </c>
      <c r="AD660" s="31">
        <v>1</v>
      </c>
      <c r="AE660" s="31">
        <v>0</v>
      </c>
      <c r="AF660" s="50">
        <v>230711</v>
      </c>
      <c r="AG660" s="59">
        <v>87795</v>
      </c>
      <c r="AH660" s="59">
        <v>35339</v>
      </c>
      <c r="AI660" s="59">
        <v>107577</v>
      </c>
      <c r="AJ660" s="59">
        <v>35131</v>
      </c>
      <c r="AK660" s="59">
        <v>47220</v>
      </c>
    </row>
    <row r="661" spans="1:37" ht="16.5" customHeight="1">
      <c r="A661" s="42">
        <v>626</v>
      </c>
      <c r="B661" s="42" t="s">
        <v>58</v>
      </c>
      <c r="C661" s="44" t="s">
        <v>1809</v>
      </c>
      <c r="D661" s="44" t="s">
        <v>191</v>
      </c>
      <c r="E661" s="68" t="s">
        <v>2540</v>
      </c>
      <c r="F661" s="57" t="s">
        <v>2541</v>
      </c>
      <c r="G661" s="44" t="s">
        <v>2542</v>
      </c>
      <c r="H661" s="44" t="s">
        <v>2543</v>
      </c>
      <c r="I661" s="69" t="s">
        <v>1313</v>
      </c>
      <c r="J661" s="31">
        <v>8937</v>
      </c>
      <c r="K661" s="31">
        <v>2775</v>
      </c>
      <c r="L661" s="31">
        <v>453</v>
      </c>
      <c r="M661" s="58">
        <v>166004</v>
      </c>
      <c r="N661" s="58">
        <v>4169</v>
      </c>
      <c r="O661" s="58">
        <v>101</v>
      </c>
      <c r="P661" s="58">
        <v>12088</v>
      </c>
      <c r="Q661" s="58">
        <v>104</v>
      </c>
      <c r="R661" s="58">
        <v>10</v>
      </c>
      <c r="S661" s="43">
        <f t="shared" si="28"/>
        <v>5.5</v>
      </c>
      <c r="T661" s="43">
        <f t="shared" si="28"/>
        <v>6</v>
      </c>
      <c r="U661" s="44">
        <v>2</v>
      </c>
      <c r="V661" s="31">
        <v>2</v>
      </c>
      <c r="W661" s="44">
        <v>3.5</v>
      </c>
      <c r="X661" s="31">
        <v>4</v>
      </c>
      <c r="Y661" s="31">
        <v>0</v>
      </c>
      <c r="Z661" s="31">
        <v>0</v>
      </c>
      <c r="AA661" s="31">
        <v>0</v>
      </c>
      <c r="AB661" s="31">
        <v>0</v>
      </c>
      <c r="AC661" s="31">
        <v>0</v>
      </c>
      <c r="AD661" s="31">
        <v>4</v>
      </c>
      <c r="AE661" s="31">
        <v>0</v>
      </c>
      <c r="AF661" s="50">
        <v>1191554</v>
      </c>
      <c r="AG661" s="59">
        <v>547423</v>
      </c>
      <c r="AH661" s="59">
        <v>162426</v>
      </c>
      <c r="AI661" s="59">
        <v>481705</v>
      </c>
      <c r="AJ661" s="59">
        <v>175474</v>
      </c>
      <c r="AK661" s="59">
        <v>169039</v>
      </c>
    </row>
    <row r="662" spans="1:37" ht="16.5" customHeight="1">
      <c r="A662" s="42">
        <v>627</v>
      </c>
      <c r="B662" s="42" t="s">
        <v>58</v>
      </c>
      <c r="C662" s="44" t="s">
        <v>1809</v>
      </c>
      <c r="D662" s="44" t="s">
        <v>191</v>
      </c>
      <c r="E662" s="68" t="s">
        <v>2544</v>
      </c>
      <c r="F662" s="57" t="s">
        <v>2545</v>
      </c>
      <c r="G662" s="44" t="s">
        <v>2546</v>
      </c>
      <c r="H662" s="44"/>
      <c r="I662" s="69" t="s">
        <v>1313</v>
      </c>
      <c r="J662" s="31">
        <v>332</v>
      </c>
      <c r="K662" s="31">
        <v>332</v>
      </c>
      <c r="L662" s="31">
        <v>46</v>
      </c>
      <c r="M662" s="58">
        <v>12859</v>
      </c>
      <c r="N662" s="58">
        <v>14143</v>
      </c>
      <c r="O662" s="58">
        <v>67</v>
      </c>
      <c r="P662" s="58">
        <v>1314</v>
      </c>
      <c r="Q662" s="58">
        <v>353</v>
      </c>
      <c r="R662" s="58">
        <v>6</v>
      </c>
      <c r="S662" s="43">
        <f t="shared" si="28"/>
        <v>2</v>
      </c>
      <c r="T662" s="43">
        <f t="shared" si="28"/>
        <v>2</v>
      </c>
      <c r="U662" s="44">
        <v>0</v>
      </c>
      <c r="V662" s="31">
        <v>0</v>
      </c>
      <c r="W662" s="44">
        <v>2</v>
      </c>
      <c r="X662" s="31">
        <v>2</v>
      </c>
      <c r="Y662" s="31">
        <v>0</v>
      </c>
      <c r="Z662" s="31">
        <v>0</v>
      </c>
      <c r="AA662" s="31">
        <v>0</v>
      </c>
      <c r="AB662" s="31">
        <v>0</v>
      </c>
      <c r="AC662" s="31">
        <v>0</v>
      </c>
      <c r="AD662" s="31">
        <v>2</v>
      </c>
      <c r="AE662" s="31">
        <v>0</v>
      </c>
      <c r="AF662" s="50">
        <v>28029</v>
      </c>
      <c r="AG662" s="59">
        <v>28029</v>
      </c>
      <c r="AH662" s="59">
        <v>0</v>
      </c>
      <c r="AI662" s="59">
        <v>0</v>
      </c>
      <c r="AJ662" s="59">
        <v>13332</v>
      </c>
      <c r="AK662" s="59">
        <v>10119</v>
      </c>
    </row>
    <row r="663" spans="1:37" ht="16.5" customHeight="1">
      <c r="A663" s="42">
        <v>628</v>
      </c>
      <c r="B663" s="42" t="s">
        <v>58</v>
      </c>
      <c r="C663" s="44" t="s">
        <v>1809</v>
      </c>
      <c r="D663" s="44" t="s">
        <v>191</v>
      </c>
      <c r="E663" s="68" t="s">
        <v>2547</v>
      </c>
      <c r="F663" s="57" t="s">
        <v>2548</v>
      </c>
      <c r="G663" s="44" t="s">
        <v>2549</v>
      </c>
      <c r="H663" s="44" t="s">
        <v>2550</v>
      </c>
      <c r="I663" s="69" t="s">
        <v>1358</v>
      </c>
      <c r="J663" s="31">
        <v>15538</v>
      </c>
      <c r="K663" s="31">
        <v>5059</v>
      </c>
      <c r="L663" s="31">
        <v>908</v>
      </c>
      <c r="M663" s="58">
        <v>277652</v>
      </c>
      <c r="N663" s="58">
        <v>3533</v>
      </c>
      <c r="O663" s="58">
        <v>132</v>
      </c>
      <c r="P663" s="58">
        <v>15715</v>
      </c>
      <c r="Q663" s="58">
        <v>143</v>
      </c>
      <c r="R663" s="58">
        <v>7</v>
      </c>
      <c r="S663" s="43">
        <f t="shared" si="28"/>
        <v>12</v>
      </c>
      <c r="T663" s="43">
        <f t="shared" si="28"/>
        <v>11</v>
      </c>
      <c r="U663" s="44">
        <v>1</v>
      </c>
      <c r="V663" s="31">
        <v>1</v>
      </c>
      <c r="W663" s="44">
        <v>9</v>
      </c>
      <c r="X663" s="31">
        <v>8</v>
      </c>
      <c r="Y663" s="31">
        <v>0</v>
      </c>
      <c r="Z663" s="31">
        <v>0</v>
      </c>
      <c r="AA663" s="31">
        <v>2</v>
      </c>
      <c r="AB663" s="31">
        <v>2</v>
      </c>
      <c r="AC663" s="31">
        <v>1</v>
      </c>
      <c r="AD663" s="31">
        <v>8</v>
      </c>
      <c r="AE663" s="31">
        <v>2</v>
      </c>
      <c r="AF663" s="50">
        <v>1592287</v>
      </c>
      <c r="AG663" s="59">
        <v>1021388</v>
      </c>
      <c r="AH663" s="59">
        <v>196337</v>
      </c>
      <c r="AI663" s="59">
        <v>374562</v>
      </c>
      <c r="AJ663" s="59">
        <v>522671</v>
      </c>
      <c r="AK663" s="59">
        <v>495038</v>
      </c>
    </row>
    <row r="664" spans="1:37" ht="16.5" customHeight="1">
      <c r="A664" s="42">
        <v>629</v>
      </c>
      <c r="B664" s="42" t="s">
        <v>58</v>
      </c>
      <c r="C664" s="44" t="s">
        <v>1809</v>
      </c>
      <c r="D664" s="44" t="s">
        <v>191</v>
      </c>
      <c r="E664" s="68" t="s">
        <v>2551</v>
      </c>
      <c r="F664" s="57" t="s">
        <v>2552</v>
      </c>
      <c r="G664" s="44" t="s">
        <v>2553</v>
      </c>
      <c r="H664" s="44" t="s">
        <v>2554</v>
      </c>
      <c r="I664" s="69" t="s">
        <v>924</v>
      </c>
      <c r="J664" s="31">
        <v>3248</v>
      </c>
      <c r="K664" s="31">
        <v>706</v>
      </c>
      <c r="L664" s="31">
        <v>96</v>
      </c>
      <c r="M664" s="58">
        <v>55290</v>
      </c>
      <c r="N664" s="58">
        <v>0</v>
      </c>
      <c r="O664" s="58">
        <v>24</v>
      </c>
      <c r="P664" s="58">
        <v>3937</v>
      </c>
      <c r="Q664" s="58">
        <v>0</v>
      </c>
      <c r="R664" s="58">
        <v>2</v>
      </c>
      <c r="S664" s="43">
        <f t="shared" si="28"/>
        <v>0.5</v>
      </c>
      <c r="T664" s="43">
        <f t="shared" si="28"/>
        <v>1</v>
      </c>
      <c r="U664" s="44">
        <v>0</v>
      </c>
      <c r="V664" s="31">
        <v>0</v>
      </c>
      <c r="W664" s="44">
        <v>0.5</v>
      </c>
      <c r="X664" s="31">
        <v>1</v>
      </c>
      <c r="Y664" s="31">
        <v>0</v>
      </c>
      <c r="Z664" s="31">
        <v>0</v>
      </c>
      <c r="AA664" s="31">
        <v>0</v>
      </c>
      <c r="AB664" s="31">
        <v>0</v>
      </c>
      <c r="AC664" s="31">
        <v>0</v>
      </c>
      <c r="AD664" s="31">
        <v>2</v>
      </c>
      <c r="AE664" s="31">
        <v>0</v>
      </c>
      <c r="AF664" s="50">
        <v>281176</v>
      </c>
      <c r="AG664" s="59">
        <v>95346</v>
      </c>
      <c r="AH664" s="59">
        <v>37173</v>
      </c>
      <c r="AI664" s="59">
        <v>148657</v>
      </c>
      <c r="AJ664" s="59">
        <v>25101</v>
      </c>
      <c r="AK664" s="59">
        <v>30662</v>
      </c>
    </row>
    <row r="665" spans="1:37" ht="16.5" customHeight="1">
      <c r="A665" s="42">
        <v>630</v>
      </c>
      <c r="B665" s="42" t="s">
        <v>58</v>
      </c>
      <c r="C665" s="44" t="s">
        <v>1809</v>
      </c>
      <c r="D665" s="44" t="s">
        <v>191</v>
      </c>
      <c r="E665" s="68" t="s">
        <v>2555</v>
      </c>
      <c r="F665" s="57" t="s">
        <v>2556</v>
      </c>
      <c r="G665" s="44" t="s">
        <v>2557</v>
      </c>
      <c r="H665" s="44" t="s">
        <v>2558</v>
      </c>
      <c r="I665" s="69" t="s">
        <v>1106</v>
      </c>
      <c r="J665" s="31">
        <v>6490</v>
      </c>
      <c r="K665" s="31">
        <v>4965</v>
      </c>
      <c r="L665" s="31">
        <v>525</v>
      </c>
      <c r="M665" s="58">
        <v>190661</v>
      </c>
      <c r="N665" s="58">
        <v>3295</v>
      </c>
      <c r="O665" s="58">
        <v>103</v>
      </c>
      <c r="P665" s="58">
        <v>13970</v>
      </c>
      <c r="Q665" s="58">
        <v>126</v>
      </c>
      <c r="R665" s="58">
        <v>3</v>
      </c>
      <c r="S665" s="43">
        <f t="shared" si="28"/>
        <v>7</v>
      </c>
      <c r="T665" s="43">
        <f t="shared" si="28"/>
        <v>7</v>
      </c>
      <c r="U665" s="44">
        <v>2</v>
      </c>
      <c r="V665" s="31">
        <v>2</v>
      </c>
      <c r="W665" s="44">
        <v>4</v>
      </c>
      <c r="X665" s="31">
        <v>4</v>
      </c>
      <c r="Y665" s="31">
        <v>0</v>
      </c>
      <c r="Z665" s="31">
        <v>0</v>
      </c>
      <c r="AA665" s="31">
        <v>1</v>
      </c>
      <c r="AB665" s="31">
        <v>1</v>
      </c>
      <c r="AC665" s="31">
        <v>0</v>
      </c>
      <c r="AD665" s="31">
        <v>3</v>
      </c>
      <c r="AE665" s="31">
        <v>1</v>
      </c>
      <c r="AF665" s="50">
        <v>1311450</v>
      </c>
      <c r="AG665" s="59">
        <v>654927</v>
      </c>
      <c r="AH665" s="59">
        <v>209374</v>
      </c>
      <c r="AI665" s="59">
        <v>447149</v>
      </c>
      <c r="AJ665" s="59">
        <v>288845</v>
      </c>
      <c r="AK665" s="59">
        <v>295908</v>
      </c>
    </row>
    <row r="666" spans="1:37" ht="16.5" customHeight="1">
      <c r="A666" s="42">
        <v>631</v>
      </c>
      <c r="B666" s="42" t="s">
        <v>58</v>
      </c>
      <c r="C666" s="44" t="s">
        <v>1809</v>
      </c>
      <c r="D666" s="44" t="s">
        <v>191</v>
      </c>
      <c r="E666" s="68" t="s">
        <v>2559</v>
      </c>
      <c r="F666" s="57" t="s">
        <v>2560</v>
      </c>
      <c r="G666" s="44" t="s">
        <v>2561</v>
      </c>
      <c r="H666" s="44" t="s">
        <v>2562</v>
      </c>
      <c r="I666" s="69" t="s">
        <v>1023</v>
      </c>
      <c r="J666" s="31">
        <v>2747</v>
      </c>
      <c r="K666" s="31">
        <v>2733</v>
      </c>
      <c r="L666" s="31">
        <v>338</v>
      </c>
      <c r="M666" s="58">
        <v>178910</v>
      </c>
      <c r="N666" s="58">
        <v>3595</v>
      </c>
      <c r="O666" s="58">
        <v>103</v>
      </c>
      <c r="P666" s="58">
        <v>10510</v>
      </c>
      <c r="Q666" s="58">
        <v>130</v>
      </c>
      <c r="R666" s="58">
        <v>4</v>
      </c>
      <c r="S666" s="43">
        <f t="shared" si="28"/>
        <v>6</v>
      </c>
      <c r="T666" s="43">
        <f t="shared" si="28"/>
        <v>8</v>
      </c>
      <c r="U666" s="44">
        <v>2</v>
      </c>
      <c r="V666" s="31">
        <v>2</v>
      </c>
      <c r="W666" s="44">
        <v>3</v>
      </c>
      <c r="X666" s="31">
        <v>6</v>
      </c>
      <c r="Y666" s="31">
        <v>0</v>
      </c>
      <c r="Z666" s="31">
        <v>0</v>
      </c>
      <c r="AA666" s="31">
        <v>1</v>
      </c>
      <c r="AB666" s="31">
        <v>0</v>
      </c>
      <c r="AC666" s="31">
        <v>0</v>
      </c>
      <c r="AD666" s="31">
        <v>5</v>
      </c>
      <c r="AE666" s="31">
        <v>0</v>
      </c>
      <c r="AF666" s="50">
        <v>990113</v>
      </c>
      <c r="AG666" s="59">
        <v>555358</v>
      </c>
      <c r="AH666" s="59">
        <v>132744</v>
      </c>
      <c r="AI666" s="59">
        <v>302011</v>
      </c>
      <c r="AJ666" s="59">
        <v>98564</v>
      </c>
      <c r="AK666" s="59">
        <v>105654</v>
      </c>
    </row>
    <row r="667" spans="1:37" ht="16.5" customHeight="1">
      <c r="A667" s="42">
        <v>632</v>
      </c>
      <c r="B667" s="42" t="s">
        <v>58</v>
      </c>
      <c r="C667" s="44" t="s">
        <v>1809</v>
      </c>
      <c r="D667" s="44" t="s">
        <v>191</v>
      </c>
      <c r="E667" s="68" t="s">
        <v>2563</v>
      </c>
      <c r="F667" s="57" t="s">
        <v>2564</v>
      </c>
      <c r="G667" s="44" t="s">
        <v>2565</v>
      </c>
      <c r="H667" s="44" t="s">
        <v>2566</v>
      </c>
      <c r="I667" s="69" t="s">
        <v>1917</v>
      </c>
      <c r="J667" s="31">
        <v>8643</v>
      </c>
      <c r="K667" s="31">
        <v>4461</v>
      </c>
      <c r="L667" s="31">
        <v>533</v>
      </c>
      <c r="M667" s="58">
        <v>327462</v>
      </c>
      <c r="N667" s="58">
        <v>3962</v>
      </c>
      <c r="O667" s="58">
        <v>120</v>
      </c>
      <c r="P667" s="58">
        <v>12628</v>
      </c>
      <c r="Q667" s="58">
        <v>132</v>
      </c>
      <c r="R667" s="58">
        <v>10</v>
      </c>
      <c r="S667" s="43">
        <f t="shared" si="28"/>
        <v>12</v>
      </c>
      <c r="T667" s="43">
        <f t="shared" si="28"/>
        <v>12</v>
      </c>
      <c r="U667" s="44">
        <v>1</v>
      </c>
      <c r="V667" s="31">
        <v>3</v>
      </c>
      <c r="W667" s="44">
        <v>8</v>
      </c>
      <c r="X667" s="31">
        <v>6</v>
      </c>
      <c r="Y667" s="31">
        <v>0</v>
      </c>
      <c r="Z667" s="31">
        <v>0</v>
      </c>
      <c r="AA667" s="31">
        <v>3</v>
      </c>
      <c r="AB667" s="31">
        <v>3</v>
      </c>
      <c r="AC667" s="31">
        <v>0</v>
      </c>
      <c r="AD667" s="31">
        <v>8</v>
      </c>
      <c r="AE667" s="31">
        <v>0</v>
      </c>
      <c r="AF667" s="50">
        <v>1535355</v>
      </c>
      <c r="AG667" s="59">
        <v>935351</v>
      </c>
      <c r="AH667" s="59">
        <v>175189</v>
      </c>
      <c r="AI667" s="59">
        <v>424815</v>
      </c>
      <c r="AJ667" s="59">
        <v>193100</v>
      </c>
      <c r="AK667" s="59">
        <v>167690</v>
      </c>
    </row>
    <row r="668" spans="1:37" ht="16.5" customHeight="1">
      <c r="A668" s="42">
        <v>633</v>
      </c>
      <c r="B668" s="42" t="s">
        <v>58</v>
      </c>
      <c r="C668" s="44" t="s">
        <v>1809</v>
      </c>
      <c r="D668" s="44" t="s">
        <v>191</v>
      </c>
      <c r="E668" s="68" t="s">
        <v>2567</v>
      </c>
      <c r="F668" s="57" t="s">
        <v>2568</v>
      </c>
      <c r="G668" s="44" t="s">
        <v>2569</v>
      </c>
      <c r="H668" s="44" t="s">
        <v>2570</v>
      </c>
      <c r="I668" s="69" t="s">
        <v>1165</v>
      </c>
      <c r="J668" s="31">
        <v>2000</v>
      </c>
      <c r="K668" s="31">
        <v>792</v>
      </c>
      <c r="L668" s="31">
        <v>161</v>
      </c>
      <c r="M668" s="58">
        <v>39566</v>
      </c>
      <c r="N668" s="58">
        <v>339</v>
      </c>
      <c r="O668" s="58">
        <v>21</v>
      </c>
      <c r="P668" s="58">
        <v>2397</v>
      </c>
      <c r="Q668" s="58">
        <v>64</v>
      </c>
      <c r="R668" s="58">
        <v>7</v>
      </c>
      <c r="S668" s="43">
        <f t="shared" si="28"/>
        <v>0</v>
      </c>
      <c r="T668" s="43">
        <f t="shared" si="28"/>
        <v>0</v>
      </c>
      <c r="U668" s="44">
        <v>0</v>
      </c>
      <c r="V668" s="31">
        <v>0</v>
      </c>
      <c r="W668" s="44">
        <v>0</v>
      </c>
      <c r="X668" s="31">
        <v>0</v>
      </c>
      <c r="Y668" s="31">
        <v>0</v>
      </c>
      <c r="Z668" s="31">
        <v>0</v>
      </c>
      <c r="AA668" s="31">
        <v>0</v>
      </c>
      <c r="AB668" s="31">
        <v>0</v>
      </c>
      <c r="AC668" s="31">
        <v>0</v>
      </c>
      <c r="AD668" s="31">
        <v>1</v>
      </c>
      <c r="AE668" s="31">
        <v>0</v>
      </c>
      <c r="AF668" s="50">
        <v>276351</v>
      </c>
      <c r="AG668" s="59">
        <v>99396</v>
      </c>
      <c r="AH668" s="59">
        <v>31578</v>
      </c>
      <c r="AI668" s="59">
        <v>145377</v>
      </c>
      <c r="AJ668" s="59">
        <v>10789</v>
      </c>
      <c r="AK668" s="59">
        <v>10595</v>
      </c>
    </row>
    <row r="669" spans="1:37" ht="16.5" customHeight="1">
      <c r="A669" s="42">
        <v>634</v>
      </c>
      <c r="B669" s="42" t="s">
        <v>58</v>
      </c>
      <c r="C669" s="44" t="s">
        <v>2571</v>
      </c>
      <c r="D669" s="44" t="s">
        <v>191</v>
      </c>
      <c r="E669" s="68" t="s">
        <v>2572</v>
      </c>
      <c r="F669" s="57" t="s">
        <v>2573</v>
      </c>
      <c r="G669" s="44" t="s">
        <v>2574</v>
      </c>
      <c r="H669" s="44" t="s">
        <v>2575</v>
      </c>
      <c r="I669" s="69" t="s">
        <v>977</v>
      </c>
      <c r="J669" s="31">
        <v>6392</v>
      </c>
      <c r="K669" s="31">
        <v>3519</v>
      </c>
      <c r="L669" s="31">
        <v>255</v>
      </c>
      <c r="M669" s="58">
        <v>86547</v>
      </c>
      <c r="N669" s="58">
        <v>4730</v>
      </c>
      <c r="O669" s="58">
        <v>42</v>
      </c>
      <c r="P669" s="58">
        <v>5843</v>
      </c>
      <c r="Q669" s="58">
        <v>242</v>
      </c>
      <c r="R669" s="58">
        <v>7</v>
      </c>
      <c r="S669" s="43">
        <f t="shared" si="28"/>
        <v>6</v>
      </c>
      <c r="T669" s="43">
        <f t="shared" si="28"/>
        <v>6</v>
      </c>
      <c r="U669" s="44">
        <v>0</v>
      </c>
      <c r="V669" s="31">
        <v>0</v>
      </c>
      <c r="W669" s="44">
        <v>3</v>
      </c>
      <c r="X669" s="31">
        <v>3</v>
      </c>
      <c r="Y669" s="31">
        <v>0</v>
      </c>
      <c r="Z669" s="31">
        <v>0</v>
      </c>
      <c r="AA669" s="31">
        <v>3</v>
      </c>
      <c r="AB669" s="31">
        <v>3</v>
      </c>
      <c r="AC669" s="31">
        <v>0</v>
      </c>
      <c r="AD669" s="31">
        <v>6</v>
      </c>
      <c r="AE669" s="31">
        <v>5</v>
      </c>
      <c r="AF669" s="50">
        <v>1195638</v>
      </c>
      <c r="AG669" s="59">
        <v>833185</v>
      </c>
      <c r="AH669" s="59">
        <v>41524</v>
      </c>
      <c r="AI669" s="59">
        <v>320929</v>
      </c>
      <c r="AJ669" s="59">
        <v>51136</v>
      </c>
      <c r="AK669" s="59">
        <v>111464</v>
      </c>
    </row>
    <row r="670" spans="1:37" ht="16.5" customHeight="1">
      <c r="A670" s="42">
        <v>635</v>
      </c>
      <c r="B670" s="42" t="s">
        <v>58</v>
      </c>
      <c r="C670" s="44" t="s">
        <v>2571</v>
      </c>
      <c r="D670" s="44" t="s">
        <v>191</v>
      </c>
      <c r="E670" s="68" t="s">
        <v>2576</v>
      </c>
      <c r="F670" s="57" t="s">
        <v>2577</v>
      </c>
      <c r="G670" s="44" t="s">
        <v>2578</v>
      </c>
      <c r="H670" s="44" t="s">
        <v>2579</v>
      </c>
      <c r="I670" s="69" t="s">
        <v>1917</v>
      </c>
      <c r="J670" s="31">
        <v>6762</v>
      </c>
      <c r="K670" s="31">
        <v>6904.75</v>
      </c>
      <c r="L670" s="31">
        <v>1200</v>
      </c>
      <c r="M670" s="58">
        <v>219608</v>
      </c>
      <c r="N670" s="58">
        <v>14126</v>
      </c>
      <c r="O670" s="58">
        <v>132</v>
      </c>
      <c r="P670" s="58">
        <v>8957</v>
      </c>
      <c r="Q670" s="58">
        <v>281</v>
      </c>
      <c r="R670" s="58">
        <v>132</v>
      </c>
      <c r="S670" s="43">
        <f t="shared" si="28"/>
        <v>15</v>
      </c>
      <c r="T670" s="43">
        <f t="shared" si="28"/>
        <v>15</v>
      </c>
      <c r="U670" s="44">
        <v>10</v>
      </c>
      <c r="V670" s="31">
        <v>10</v>
      </c>
      <c r="W670" s="44">
        <v>4</v>
      </c>
      <c r="X670" s="31">
        <v>4</v>
      </c>
      <c r="Y670" s="31">
        <v>0</v>
      </c>
      <c r="Z670" s="31">
        <v>0</v>
      </c>
      <c r="AA670" s="31">
        <v>1</v>
      </c>
      <c r="AB670" s="31">
        <v>1</v>
      </c>
      <c r="AC670" s="31">
        <v>0</v>
      </c>
      <c r="AD670" s="31">
        <v>17</v>
      </c>
      <c r="AE670" s="31">
        <v>2</v>
      </c>
      <c r="AF670" s="50">
        <v>1537176</v>
      </c>
      <c r="AG670" s="59">
        <v>1174296</v>
      </c>
      <c r="AH670" s="59">
        <v>145860</v>
      </c>
      <c r="AI670" s="59">
        <v>217020</v>
      </c>
      <c r="AJ670" s="59">
        <v>78146</v>
      </c>
      <c r="AK670" s="59">
        <v>215517</v>
      </c>
    </row>
    <row r="671" spans="1:37" ht="16.5" customHeight="1">
      <c r="A671" s="42">
        <v>636</v>
      </c>
      <c r="B671" s="42" t="s">
        <v>58</v>
      </c>
      <c r="C671" s="44" t="s">
        <v>2571</v>
      </c>
      <c r="D671" s="44" t="s">
        <v>191</v>
      </c>
      <c r="E671" s="68" t="s">
        <v>2580</v>
      </c>
      <c r="F671" s="57" t="s">
        <v>2581</v>
      </c>
      <c r="G671" s="44" t="s">
        <v>2582</v>
      </c>
      <c r="H671" s="44" t="s">
        <v>2583</v>
      </c>
      <c r="I671" s="69" t="s">
        <v>1313</v>
      </c>
      <c r="J671" s="31">
        <v>7529</v>
      </c>
      <c r="K671" s="31">
        <v>7268</v>
      </c>
      <c r="L671" s="31">
        <v>951</v>
      </c>
      <c r="M671" s="58">
        <v>234964</v>
      </c>
      <c r="N671" s="58">
        <v>10823</v>
      </c>
      <c r="O671" s="58">
        <v>122</v>
      </c>
      <c r="P671" s="58">
        <v>10003</v>
      </c>
      <c r="Q671" s="58">
        <v>204</v>
      </c>
      <c r="R671" s="58">
        <v>14</v>
      </c>
      <c r="S671" s="43">
        <f t="shared" si="28"/>
        <v>13</v>
      </c>
      <c r="T671" s="43">
        <f t="shared" si="28"/>
        <v>13</v>
      </c>
      <c r="U671" s="44">
        <v>3</v>
      </c>
      <c r="V671" s="31">
        <v>4</v>
      </c>
      <c r="W671" s="44">
        <v>5</v>
      </c>
      <c r="X671" s="31">
        <v>7</v>
      </c>
      <c r="Y671" s="31">
        <v>1</v>
      </c>
      <c r="Z671" s="31">
        <v>1</v>
      </c>
      <c r="AA671" s="31">
        <v>4</v>
      </c>
      <c r="AB671" s="31">
        <v>1</v>
      </c>
      <c r="AC671" s="31">
        <v>0</v>
      </c>
      <c r="AD671" s="31">
        <v>10</v>
      </c>
      <c r="AE671" s="31">
        <v>2</v>
      </c>
      <c r="AF671" s="50">
        <v>3588151</v>
      </c>
      <c r="AG671" s="59">
        <v>2533820</v>
      </c>
      <c r="AH671" s="59">
        <v>134640</v>
      </c>
      <c r="AI671" s="59">
        <v>919691</v>
      </c>
      <c r="AJ671" s="59">
        <v>71937</v>
      </c>
      <c r="AK671" s="59">
        <v>104565</v>
      </c>
    </row>
    <row r="672" spans="1:37" ht="16.5" customHeight="1">
      <c r="A672" s="42">
        <v>637</v>
      </c>
      <c r="B672" s="42" t="s">
        <v>58</v>
      </c>
      <c r="C672" s="44" t="s">
        <v>1774</v>
      </c>
      <c r="D672" s="44" t="s">
        <v>191</v>
      </c>
      <c r="E672" s="68" t="s">
        <v>2584</v>
      </c>
      <c r="F672" s="57" t="s">
        <v>2585</v>
      </c>
      <c r="G672" s="44" t="s">
        <v>2586</v>
      </c>
      <c r="H672" s="44" t="s">
        <v>2587</v>
      </c>
      <c r="I672" s="69" t="s">
        <v>889</v>
      </c>
      <c r="J672" s="31">
        <v>1094.4000000000001</v>
      </c>
      <c r="K672" s="31">
        <v>1908.46</v>
      </c>
      <c r="L672" s="31">
        <v>200</v>
      </c>
      <c r="M672" s="58">
        <v>24910</v>
      </c>
      <c r="N672" s="58">
        <v>33</v>
      </c>
      <c r="O672" s="58">
        <v>28</v>
      </c>
      <c r="P672" s="58">
        <v>24910</v>
      </c>
      <c r="Q672" s="58">
        <v>0</v>
      </c>
      <c r="R672" s="58">
        <v>19</v>
      </c>
      <c r="S672" s="43">
        <f t="shared" si="28"/>
        <v>6</v>
      </c>
      <c r="T672" s="43">
        <f t="shared" si="28"/>
        <v>6</v>
      </c>
      <c r="U672" s="44">
        <v>0</v>
      </c>
      <c r="V672" s="31">
        <v>0</v>
      </c>
      <c r="W672" s="44">
        <v>4</v>
      </c>
      <c r="X672" s="31">
        <v>4</v>
      </c>
      <c r="Y672" s="31">
        <v>0</v>
      </c>
      <c r="Z672" s="31">
        <v>0</v>
      </c>
      <c r="AA672" s="31">
        <v>2</v>
      </c>
      <c r="AB672" s="31">
        <v>2</v>
      </c>
      <c r="AC672" s="31">
        <v>0</v>
      </c>
      <c r="AD672" s="31">
        <v>4</v>
      </c>
      <c r="AE672" s="31">
        <v>0</v>
      </c>
      <c r="AF672" s="50">
        <v>740349</v>
      </c>
      <c r="AG672" s="59">
        <v>264790</v>
      </c>
      <c r="AH672" s="59">
        <v>67400</v>
      </c>
      <c r="AI672" s="59">
        <v>408159</v>
      </c>
      <c r="AJ672" s="59">
        <v>40936</v>
      </c>
      <c r="AK672" s="59">
        <v>28052</v>
      </c>
    </row>
    <row r="673" spans="1:37" ht="16.5" customHeight="1">
      <c r="A673" s="42">
        <v>638</v>
      </c>
      <c r="B673" s="42" t="s">
        <v>58</v>
      </c>
      <c r="C673" s="44" t="s">
        <v>1774</v>
      </c>
      <c r="D673" s="44" t="s">
        <v>191</v>
      </c>
      <c r="E673" s="68" t="s">
        <v>2588</v>
      </c>
      <c r="F673" s="57" t="s">
        <v>2589</v>
      </c>
      <c r="G673" s="44" t="s">
        <v>2590</v>
      </c>
      <c r="H673" s="44" t="s">
        <v>2587</v>
      </c>
      <c r="I673" s="69" t="s">
        <v>1313</v>
      </c>
      <c r="J673" s="31">
        <v>9455</v>
      </c>
      <c r="K673" s="31">
        <v>6951</v>
      </c>
      <c r="L673" s="31">
        <v>283</v>
      </c>
      <c r="M673" s="58">
        <v>177896</v>
      </c>
      <c r="N673" s="58">
        <v>8719</v>
      </c>
      <c r="O673" s="58">
        <v>127</v>
      </c>
      <c r="P673" s="58">
        <v>5973</v>
      </c>
      <c r="Q673" s="58">
        <v>120</v>
      </c>
      <c r="R673" s="58">
        <v>127</v>
      </c>
      <c r="S673" s="43">
        <f t="shared" si="28"/>
        <v>19.5</v>
      </c>
      <c r="T673" s="43">
        <f t="shared" si="28"/>
        <v>20</v>
      </c>
      <c r="U673" s="44">
        <v>1</v>
      </c>
      <c r="V673" s="31">
        <v>1</v>
      </c>
      <c r="W673" s="44">
        <v>11.5</v>
      </c>
      <c r="X673" s="31">
        <v>12</v>
      </c>
      <c r="Y673" s="31">
        <v>1</v>
      </c>
      <c r="Z673" s="31">
        <v>1</v>
      </c>
      <c r="AA673" s="31">
        <v>6</v>
      </c>
      <c r="AB673" s="31">
        <v>6</v>
      </c>
      <c r="AC673" s="31">
        <v>0</v>
      </c>
      <c r="AD673" s="31">
        <v>11</v>
      </c>
      <c r="AE673" s="31">
        <v>4</v>
      </c>
      <c r="AF673" s="50">
        <v>1387327</v>
      </c>
      <c r="AG673" s="59">
        <v>869397</v>
      </c>
      <c r="AH673" s="59">
        <v>113682</v>
      </c>
      <c r="AI673" s="59">
        <v>404248</v>
      </c>
      <c r="AJ673" s="59">
        <v>66195</v>
      </c>
      <c r="AK673" s="59">
        <v>86417</v>
      </c>
    </row>
    <row r="674" spans="1:37" ht="16.5" customHeight="1">
      <c r="A674" s="42">
        <v>639</v>
      </c>
      <c r="B674" s="42" t="s">
        <v>58</v>
      </c>
      <c r="C674" s="44" t="s">
        <v>1774</v>
      </c>
      <c r="D674" s="44" t="s">
        <v>191</v>
      </c>
      <c r="E674" s="68" t="s">
        <v>2591</v>
      </c>
      <c r="F674" s="57" t="s">
        <v>2592</v>
      </c>
      <c r="G674" s="44" t="s">
        <v>2593</v>
      </c>
      <c r="H674" s="44" t="s">
        <v>2587</v>
      </c>
      <c r="I674" s="69" t="s">
        <v>951</v>
      </c>
      <c r="J674" s="31">
        <v>2645</v>
      </c>
      <c r="K674" s="31">
        <v>6565.2</v>
      </c>
      <c r="L674" s="31">
        <v>350</v>
      </c>
      <c r="M674" s="58">
        <v>40017</v>
      </c>
      <c r="N674" s="58">
        <v>0</v>
      </c>
      <c r="O674" s="58">
        <v>94</v>
      </c>
      <c r="P674" s="58">
        <v>4836</v>
      </c>
      <c r="Q674" s="58">
        <v>0</v>
      </c>
      <c r="R674" s="58">
        <v>0</v>
      </c>
      <c r="S674" s="43">
        <f t="shared" si="28"/>
        <v>10.5</v>
      </c>
      <c r="T674" s="43">
        <f t="shared" si="28"/>
        <v>10.5</v>
      </c>
      <c r="U674" s="44">
        <v>3</v>
      </c>
      <c r="V674" s="31">
        <v>3</v>
      </c>
      <c r="W674" s="44">
        <v>5.5</v>
      </c>
      <c r="X674" s="31">
        <v>5.5</v>
      </c>
      <c r="Y674" s="31">
        <v>0</v>
      </c>
      <c r="Z674" s="31">
        <v>0</v>
      </c>
      <c r="AA674" s="31">
        <v>2</v>
      </c>
      <c r="AB674" s="31">
        <v>2</v>
      </c>
      <c r="AC674" s="31">
        <v>1</v>
      </c>
      <c r="AD674" s="31">
        <v>6</v>
      </c>
      <c r="AE674" s="31">
        <v>0</v>
      </c>
      <c r="AF674" s="50">
        <v>2662986</v>
      </c>
      <c r="AG674" s="59">
        <v>800000</v>
      </c>
      <c r="AH674" s="59">
        <v>89400</v>
      </c>
      <c r="AI674" s="59">
        <v>1773586</v>
      </c>
      <c r="AJ674" s="59">
        <v>134865</v>
      </c>
      <c r="AK674" s="59">
        <v>38786</v>
      </c>
    </row>
    <row r="675" spans="1:37" ht="16.5" customHeight="1">
      <c r="A675" s="42">
        <v>640</v>
      </c>
      <c r="B675" s="42" t="s">
        <v>58</v>
      </c>
      <c r="C675" s="44" t="s">
        <v>1774</v>
      </c>
      <c r="D675" s="44" t="s">
        <v>191</v>
      </c>
      <c r="E675" s="68" t="s">
        <v>2594</v>
      </c>
      <c r="F675" s="57" t="s">
        <v>2595</v>
      </c>
      <c r="G675" s="44" t="s">
        <v>2596</v>
      </c>
      <c r="H675" s="44" t="s">
        <v>2597</v>
      </c>
      <c r="I675" s="69" t="s">
        <v>1313</v>
      </c>
      <c r="J675" s="31">
        <v>1978</v>
      </c>
      <c r="K675" s="31">
        <v>2185</v>
      </c>
      <c r="L675" s="31">
        <v>192</v>
      </c>
      <c r="M675" s="58">
        <v>104585</v>
      </c>
      <c r="N675" s="58">
        <v>2911</v>
      </c>
      <c r="O675" s="58">
        <v>49</v>
      </c>
      <c r="P675" s="58">
        <v>4472</v>
      </c>
      <c r="Q675" s="58">
        <v>85</v>
      </c>
      <c r="R675" s="58">
        <v>49</v>
      </c>
      <c r="S675" s="43">
        <f t="shared" si="28"/>
        <v>5</v>
      </c>
      <c r="T675" s="43">
        <f t="shared" si="28"/>
        <v>5</v>
      </c>
      <c r="U675" s="44">
        <v>1</v>
      </c>
      <c r="V675" s="31">
        <v>1</v>
      </c>
      <c r="W675" s="44">
        <v>3</v>
      </c>
      <c r="X675" s="31">
        <v>3</v>
      </c>
      <c r="Y675" s="31">
        <v>0</v>
      </c>
      <c r="Z675" s="31">
        <v>0</v>
      </c>
      <c r="AA675" s="31">
        <v>1</v>
      </c>
      <c r="AB675" s="31">
        <v>1</v>
      </c>
      <c r="AC675" s="31">
        <v>0</v>
      </c>
      <c r="AD675" s="31">
        <v>4</v>
      </c>
      <c r="AE675" s="31">
        <v>1</v>
      </c>
      <c r="AF675" s="50">
        <v>2852477</v>
      </c>
      <c r="AG675" s="59">
        <v>461612</v>
      </c>
      <c r="AH675" s="59">
        <v>38060</v>
      </c>
      <c r="AI675" s="59">
        <v>2352805</v>
      </c>
      <c r="AJ675" s="59">
        <v>90421</v>
      </c>
      <c r="AK675" s="59">
        <v>101587</v>
      </c>
    </row>
    <row r="676" spans="1:37" ht="16.5" customHeight="1">
      <c r="A676" s="42">
        <v>641</v>
      </c>
      <c r="B676" s="42" t="s">
        <v>58</v>
      </c>
      <c r="C676" s="44" t="s">
        <v>1774</v>
      </c>
      <c r="D676" s="44" t="s">
        <v>191</v>
      </c>
      <c r="E676" s="68" t="s">
        <v>2598</v>
      </c>
      <c r="F676" s="57" t="s">
        <v>2599</v>
      </c>
      <c r="G676" s="44" t="s">
        <v>2600</v>
      </c>
      <c r="H676" s="44" t="s">
        <v>2587</v>
      </c>
      <c r="I676" s="69" t="s">
        <v>910</v>
      </c>
      <c r="J676" s="31">
        <v>16685</v>
      </c>
      <c r="K676" s="31">
        <v>5310</v>
      </c>
      <c r="L676" s="31">
        <v>691</v>
      </c>
      <c r="M676" s="58">
        <v>180859</v>
      </c>
      <c r="N676" s="58">
        <v>9727</v>
      </c>
      <c r="O676" s="58">
        <v>114</v>
      </c>
      <c r="P676" s="58">
        <v>6682</v>
      </c>
      <c r="Q676" s="58">
        <v>136</v>
      </c>
      <c r="R676" s="58">
        <v>0</v>
      </c>
      <c r="S676" s="43">
        <f t="shared" si="28"/>
        <v>11</v>
      </c>
      <c r="T676" s="43">
        <f t="shared" si="28"/>
        <v>10</v>
      </c>
      <c r="U676" s="44">
        <v>3</v>
      </c>
      <c r="V676" s="31">
        <v>3</v>
      </c>
      <c r="W676" s="44">
        <v>5</v>
      </c>
      <c r="X676" s="31">
        <v>5</v>
      </c>
      <c r="Y676" s="31">
        <v>0</v>
      </c>
      <c r="Z676" s="31">
        <v>0</v>
      </c>
      <c r="AA676" s="31">
        <v>3</v>
      </c>
      <c r="AB676" s="31">
        <v>2</v>
      </c>
      <c r="AC676" s="31">
        <v>0</v>
      </c>
      <c r="AD676" s="31">
        <v>7</v>
      </c>
      <c r="AE676" s="31">
        <v>1</v>
      </c>
      <c r="AF676" s="50">
        <v>1605464</v>
      </c>
      <c r="AG676" s="59">
        <v>871667</v>
      </c>
      <c r="AH676" s="59">
        <v>105372</v>
      </c>
      <c r="AI676" s="59">
        <v>628425</v>
      </c>
      <c r="AJ676" s="59">
        <v>102363</v>
      </c>
      <c r="AK676" s="59">
        <v>92716</v>
      </c>
    </row>
    <row r="677" spans="1:37" ht="16.5" customHeight="1">
      <c r="A677" s="42">
        <v>642</v>
      </c>
      <c r="B677" s="42" t="s">
        <v>58</v>
      </c>
      <c r="C677" s="44" t="s">
        <v>2601</v>
      </c>
      <c r="D677" s="44" t="s">
        <v>191</v>
      </c>
      <c r="E677" s="68" t="s">
        <v>2602</v>
      </c>
      <c r="F677" s="57" t="s">
        <v>2603</v>
      </c>
      <c r="G677" s="44" t="s">
        <v>2604</v>
      </c>
      <c r="H677" s="44" t="s">
        <v>2605</v>
      </c>
      <c r="I677" s="69" t="s">
        <v>996</v>
      </c>
      <c r="J677" s="31">
        <v>11168</v>
      </c>
      <c r="K677" s="31">
        <v>2158</v>
      </c>
      <c r="L677" s="31">
        <v>280</v>
      </c>
      <c r="M677" s="58">
        <v>89366</v>
      </c>
      <c r="N677" s="58">
        <v>5662</v>
      </c>
      <c r="O677" s="58">
        <v>38</v>
      </c>
      <c r="P677" s="58">
        <v>4396</v>
      </c>
      <c r="Q677" s="58">
        <v>76</v>
      </c>
      <c r="R677" s="58">
        <v>0</v>
      </c>
      <c r="S677" s="43">
        <f t="shared" si="28"/>
        <v>4</v>
      </c>
      <c r="T677" s="43">
        <f t="shared" si="28"/>
        <v>4</v>
      </c>
      <c r="U677" s="44">
        <v>0</v>
      </c>
      <c r="V677" s="31">
        <v>0</v>
      </c>
      <c r="W677" s="44">
        <v>3</v>
      </c>
      <c r="X677" s="31">
        <v>3</v>
      </c>
      <c r="Y677" s="31">
        <v>0</v>
      </c>
      <c r="Z677" s="31">
        <v>0</v>
      </c>
      <c r="AA677" s="31">
        <v>1</v>
      </c>
      <c r="AB677" s="31">
        <v>1</v>
      </c>
      <c r="AC677" s="31">
        <v>0</v>
      </c>
      <c r="AD677" s="31">
        <v>3</v>
      </c>
      <c r="AE677" s="31">
        <v>0</v>
      </c>
      <c r="AF677" s="50">
        <v>635564</v>
      </c>
      <c r="AG677" s="59">
        <v>478834</v>
      </c>
      <c r="AH677" s="59">
        <v>62000</v>
      </c>
      <c r="AI677" s="59">
        <v>94730</v>
      </c>
      <c r="AJ677" s="59">
        <v>41279</v>
      </c>
      <c r="AK677" s="59">
        <v>36829</v>
      </c>
    </row>
    <row r="678" spans="1:37" ht="16.5" customHeight="1">
      <c r="A678" s="42">
        <v>643</v>
      </c>
      <c r="B678" s="42" t="s">
        <v>58</v>
      </c>
      <c r="C678" s="44" t="s">
        <v>2601</v>
      </c>
      <c r="D678" s="44" t="s">
        <v>191</v>
      </c>
      <c r="E678" s="68" t="s">
        <v>2606</v>
      </c>
      <c r="F678" s="57" t="s">
        <v>2607</v>
      </c>
      <c r="G678" s="44" t="s">
        <v>2608</v>
      </c>
      <c r="H678" s="44" t="s">
        <v>2609</v>
      </c>
      <c r="I678" s="69" t="s">
        <v>938</v>
      </c>
      <c r="J678" s="31">
        <v>5711</v>
      </c>
      <c r="K678" s="31">
        <v>3296</v>
      </c>
      <c r="L678" s="31">
        <v>507</v>
      </c>
      <c r="M678" s="58">
        <v>174540</v>
      </c>
      <c r="N678" s="58">
        <v>5038</v>
      </c>
      <c r="O678" s="58">
        <v>88</v>
      </c>
      <c r="P678" s="58">
        <v>6434</v>
      </c>
      <c r="Q678" s="58">
        <v>951</v>
      </c>
      <c r="R678" s="58">
        <v>72</v>
      </c>
      <c r="S678" s="43">
        <f t="shared" si="28"/>
        <v>14</v>
      </c>
      <c r="T678" s="43">
        <f t="shared" si="28"/>
        <v>14</v>
      </c>
      <c r="U678" s="44">
        <v>4</v>
      </c>
      <c r="V678" s="31">
        <v>4</v>
      </c>
      <c r="W678" s="44">
        <v>5</v>
      </c>
      <c r="X678" s="31">
        <v>5</v>
      </c>
      <c r="Y678" s="31">
        <v>1</v>
      </c>
      <c r="Z678" s="31">
        <v>1</v>
      </c>
      <c r="AA678" s="31">
        <v>4</v>
      </c>
      <c r="AB678" s="31">
        <v>4</v>
      </c>
      <c r="AC678" s="31">
        <v>0</v>
      </c>
      <c r="AD678" s="31">
        <v>3</v>
      </c>
      <c r="AE678" s="31">
        <v>4</v>
      </c>
      <c r="AF678" s="50">
        <v>1564649</v>
      </c>
      <c r="AG678" s="59">
        <v>980000</v>
      </c>
      <c r="AH678" s="59">
        <v>90580</v>
      </c>
      <c r="AI678" s="59">
        <v>494069</v>
      </c>
      <c r="AJ678" s="59">
        <v>56484</v>
      </c>
      <c r="AK678" s="59">
        <v>76257</v>
      </c>
    </row>
    <row r="679" spans="1:37" ht="16.5" customHeight="1">
      <c r="A679" s="42">
        <v>644</v>
      </c>
      <c r="B679" s="42" t="s">
        <v>58</v>
      </c>
      <c r="C679" s="44" t="s">
        <v>2601</v>
      </c>
      <c r="D679" s="44" t="s">
        <v>191</v>
      </c>
      <c r="E679" s="68" t="s">
        <v>2610</v>
      </c>
      <c r="F679" s="57" t="s">
        <v>2611</v>
      </c>
      <c r="G679" s="44" t="s">
        <v>2612</v>
      </c>
      <c r="H679" s="44" t="s">
        <v>2613</v>
      </c>
      <c r="I679" s="69" t="s">
        <v>889</v>
      </c>
      <c r="J679" s="31">
        <v>2000</v>
      </c>
      <c r="K679" s="31">
        <v>1385.95</v>
      </c>
      <c r="L679" s="31">
        <v>230</v>
      </c>
      <c r="M679" s="58">
        <v>33099</v>
      </c>
      <c r="N679" s="58">
        <v>0</v>
      </c>
      <c r="O679" s="58">
        <v>39</v>
      </c>
      <c r="P679" s="58">
        <v>5465</v>
      </c>
      <c r="Q679" s="58">
        <v>0</v>
      </c>
      <c r="R679" s="58">
        <v>0</v>
      </c>
      <c r="S679" s="43">
        <f t="shared" si="28"/>
        <v>4</v>
      </c>
      <c r="T679" s="43">
        <f t="shared" si="28"/>
        <v>4</v>
      </c>
      <c r="U679" s="44">
        <v>0</v>
      </c>
      <c r="V679" s="31">
        <v>0</v>
      </c>
      <c r="W679" s="44">
        <v>3</v>
      </c>
      <c r="X679" s="31">
        <v>3</v>
      </c>
      <c r="Y679" s="31">
        <v>0</v>
      </c>
      <c r="Z679" s="31">
        <v>0</v>
      </c>
      <c r="AA679" s="31">
        <v>1</v>
      </c>
      <c r="AB679" s="31">
        <v>1</v>
      </c>
      <c r="AC679" s="31">
        <v>0</v>
      </c>
      <c r="AD679" s="31">
        <v>3</v>
      </c>
      <c r="AE679" s="31">
        <v>2</v>
      </c>
      <c r="AF679" s="50">
        <v>731106</v>
      </c>
      <c r="AG679" s="59">
        <v>495000</v>
      </c>
      <c r="AH679" s="59">
        <v>81504</v>
      </c>
      <c r="AI679" s="59">
        <v>154602</v>
      </c>
      <c r="AJ679" s="59">
        <v>52572</v>
      </c>
      <c r="AK679" s="59">
        <v>40127</v>
      </c>
    </row>
    <row r="680" spans="1:37" ht="16.5" customHeight="1">
      <c r="A680" s="42">
        <v>645</v>
      </c>
      <c r="B680" s="42" t="s">
        <v>58</v>
      </c>
      <c r="C680" s="44" t="s">
        <v>2601</v>
      </c>
      <c r="D680" s="44" t="s">
        <v>191</v>
      </c>
      <c r="E680" s="68" t="s">
        <v>2614</v>
      </c>
      <c r="F680" s="57" t="s">
        <v>2615</v>
      </c>
      <c r="G680" s="44" t="s">
        <v>2616</v>
      </c>
      <c r="H680" s="44" t="s">
        <v>2617</v>
      </c>
      <c r="I680" s="69" t="s">
        <v>1004</v>
      </c>
      <c r="J680" s="31">
        <v>4959</v>
      </c>
      <c r="K680" s="31">
        <v>3484</v>
      </c>
      <c r="L680" s="31">
        <v>550</v>
      </c>
      <c r="M680" s="58">
        <v>113929</v>
      </c>
      <c r="N680" s="58">
        <v>2860</v>
      </c>
      <c r="O680" s="58">
        <v>74</v>
      </c>
      <c r="P680" s="58">
        <v>6508</v>
      </c>
      <c r="Q680" s="58">
        <v>50</v>
      </c>
      <c r="R680" s="58">
        <v>8</v>
      </c>
      <c r="S680" s="43">
        <f t="shared" si="28"/>
        <v>6</v>
      </c>
      <c r="T680" s="43">
        <f t="shared" si="28"/>
        <v>6</v>
      </c>
      <c r="U680" s="44">
        <v>1</v>
      </c>
      <c r="V680" s="31">
        <v>1</v>
      </c>
      <c r="W680" s="44">
        <v>3</v>
      </c>
      <c r="X680" s="31">
        <v>3</v>
      </c>
      <c r="Y680" s="31">
        <v>0</v>
      </c>
      <c r="Z680" s="31">
        <v>0</v>
      </c>
      <c r="AA680" s="31">
        <v>2</v>
      </c>
      <c r="AB680" s="31">
        <v>2</v>
      </c>
      <c r="AC680" s="31">
        <v>0</v>
      </c>
      <c r="AD680" s="31">
        <v>2</v>
      </c>
      <c r="AE680" s="31">
        <v>1</v>
      </c>
      <c r="AF680" s="50">
        <v>1167430</v>
      </c>
      <c r="AG680" s="59">
        <v>480221</v>
      </c>
      <c r="AH680" s="59">
        <v>79800</v>
      </c>
      <c r="AI680" s="59">
        <v>607409</v>
      </c>
      <c r="AJ680" s="59">
        <v>92841</v>
      </c>
      <c r="AK680" s="59">
        <v>122369</v>
      </c>
    </row>
    <row r="681" spans="1:37" ht="16.5" customHeight="1">
      <c r="A681" s="42">
        <v>646</v>
      </c>
      <c r="B681" s="42" t="s">
        <v>58</v>
      </c>
      <c r="C681" s="44" t="s">
        <v>2601</v>
      </c>
      <c r="D681" s="44" t="s">
        <v>191</v>
      </c>
      <c r="E681" s="68" t="s">
        <v>2618</v>
      </c>
      <c r="F681" s="57" t="s">
        <v>2619</v>
      </c>
      <c r="G681" s="44" t="s">
        <v>2620</v>
      </c>
      <c r="H681" s="44" t="s">
        <v>2609</v>
      </c>
      <c r="I681" s="69" t="s">
        <v>972</v>
      </c>
      <c r="J681" s="31">
        <v>3305.8</v>
      </c>
      <c r="K681" s="31">
        <v>1955.4</v>
      </c>
      <c r="L681" s="31">
        <v>224</v>
      </c>
      <c r="M681" s="58">
        <v>110377</v>
      </c>
      <c r="N681" s="58">
        <v>3945</v>
      </c>
      <c r="O681" s="58">
        <v>50</v>
      </c>
      <c r="P681" s="58">
        <v>3190</v>
      </c>
      <c r="Q681" s="58">
        <v>109</v>
      </c>
      <c r="R681" s="58">
        <v>0</v>
      </c>
      <c r="S681" s="43">
        <f t="shared" si="28"/>
        <v>3</v>
      </c>
      <c r="T681" s="43">
        <f t="shared" si="28"/>
        <v>3</v>
      </c>
      <c r="U681" s="44">
        <v>0</v>
      </c>
      <c r="V681" s="31">
        <v>0</v>
      </c>
      <c r="W681" s="44">
        <v>2</v>
      </c>
      <c r="X681" s="31">
        <v>2</v>
      </c>
      <c r="Y681" s="31">
        <v>0</v>
      </c>
      <c r="Z681" s="31">
        <v>0</v>
      </c>
      <c r="AA681" s="31">
        <v>1</v>
      </c>
      <c r="AB681" s="31">
        <v>1</v>
      </c>
      <c r="AC681" s="31">
        <v>0</v>
      </c>
      <c r="AD681" s="31">
        <v>1</v>
      </c>
      <c r="AE681" s="31">
        <v>1</v>
      </c>
      <c r="AF681" s="50">
        <v>1002265</v>
      </c>
      <c r="AG681" s="59">
        <v>421055</v>
      </c>
      <c r="AH681" s="59">
        <v>48240</v>
      </c>
      <c r="AI681" s="59">
        <v>532970</v>
      </c>
      <c r="AJ681" s="59">
        <v>14433</v>
      </c>
      <c r="AK681" s="59">
        <v>14975</v>
      </c>
    </row>
    <row r="682" spans="1:37" ht="16.5" customHeight="1">
      <c r="A682" s="42">
        <v>647</v>
      </c>
      <c r="B682" s="42" t="s">
        <v>58</v>
      </c>
      <c r="C682" s="44" t="s">
        <v>2621</v>
      </c>
      <c r="D682" s="44" t="s">
        <v>191</v>
      </c>
      <c r="E682" s="68" t="s">
        <v>2622</v>
      </c>
      <c r="F682" s="57" t="s">
        <v>2623</v>
      </c>
      <c r="G682" s="44" t="s">
        <v>2624</v>
      </c>
      <c r="H682" s="44" t="s">
        <v>2625</v>
      </c>
      <c r="I682" s="69" t="s">
        <v>1004</v>
      </c>
      <c r="J682" s="31">
        <v>7160</v>
      </c>
      <c r="K682" s="31">
        <v>2103</v>
      </c>
      <c r="L682" s="31">
        <v>136</v>
      </c>
      <c r="M682" s="58">
        <v>49125</v>
      </c>
      <c r="N682" s="58">
        <v>9578</v>
      </c>
      <c r="O682" s="58">
        <v>108</v>
      </c>
      <c r="P682" s="58">
        <v>3820</v>
      </c>
      <c r="Q682" s="58">
        <v>345</v>
      </c>
      <c r="R682" s="58">
        <v>4</v>
      </c>
      <c r="S682" s="43">
        <f t="shared" si="28"/>
        <v>7</v>
      </c>
      <c r="T682" s="43">
        <f t="shared" si="28"/>
        <v>7</v>
      </c>
      <c r="U682" s="44">
        <v>0</v>
      </c>
      <c r="V682" s="31">
        <v>0</v>
      </c>
      <c r="W682" s="44">
        <v>7</v>
      </c>
      <c r="X682" s="31">
        <v>7</v>
      </c>
      <c r="Y682" s="31">
        <v>0</v>
      </c>
      <c r="Z682" s="31">
        <v>0</v>
      </c>
      <c r="AA682" s="31">
        <v>0</v>
      </c>
      <c r="AB682" s="31">
        <v>0</v>
      </c>
      <c r="AC682" s="31">
        <v>1</v>
      </c>
      <c r="AD682" s="31">
        <v>8</v>
      </c>
      <c r="AE682" s="31">
        <v>0</v>
      </c>
      <c r="AF682" s="50">
        <v>850140</v>
      </c>
      <c r="AG682" s="59">
        <v>482347</v>
      </c>
      <c r="AH682" s="59">
        <v>69830</v>
      </c>
      <c r="AI682" s="59">
        <v>297963</v>
      </c>
      <c r="AJ682" s="59">
        <v>69013</v>
      </c>
      <c r="AK682" s="59">
        <v>60139</v>
      </c>
    </row>
    <row r="683" spans="1:37" ht="16.5" customHeight="1">
      <c r="A683" s="42">
        <v>648</v>
      </c>
      <c r="B683" s="42" t="s">
        <v>58</v>
      </c>
      <c r="C683" s="44" t="s">
        <v>2621</v>
      </c>
      <c r="D683" s="44" t="s">
        <v>191</v>
      </c>
      <c r="E683" s="68" t="s">
        <v>2626</v>
      </c>
      <c r="F683" s="57" t="s">
        <v>2627</v>
      </c>
      <c r="G683" s="44" t="s">
        <v>2628</v>
      </c>
      <c r="H683" s="44" t="s">
        <v>2629</v>
      </c>
      <c r="I683" s="69" t="s">
        <v>1106</v>
      </c>
      <c r="J683" s="31">
        <v>7000</v>
      </c>
      <c r="K683" s="31">
        <v>8546.98</v>
      </c>
      <c r="L683" s="31">
        <v>487</v>
      </c>
      <c r="M683" s="58">
        <v>188521</v>
      </c>
      <c r="N683" s="58">
        <v>7905</v>
      </c>
      <c r="O683" s="58">
        <v>255</v>
      </c>
      <c r="P683" s="58">
        <v>9765</v>
      </c>
      <c r="Q683" s="58">
        <v>751</v>
      </c>
      <c r="R683" s="58">
        <v>25</v>
      </c>
      <c r="S683" s="43">
        <f t="shared" si="28"/>
        <v>12</v>
      </c>
      <c r="T683" s="43">
        <f t="shared" si="28"/>
        <v>13</v>
      </c>
      <c r="U683" s="44">
        <v>1</v>
      </c>
      <c r="V683" s="31">
        <v>1</v>
      </c>
      <c r="W683" s="44">
        <v>10</v>
      </c>
      <c r="X683" s="31">
        <v>11</v>
      </c>
      <c r="Y683" s="31">
        <v>0</v>
      </c>
      <c r="Z683" s="31">
        <v>0</v>
      </c>
      <c r="AA683" s="31">
        <v>1</v>
      </c>
      <c r="AB683" s="31">
        <v>1</v>
      </c>
      <c r="AC683" s="31">
        <v>0</v>
      </c>
      <c r="AD683" s="31">
        <v>16</v>
      </c>
      <c r="AE683" s="31">
        <v>3</v>
      </c>
      <c r="AF683" s="50">
        <v>2777009</v>
      </c>
      <c r="AG683" s="59">
        <v>1307853</v>
      </c>
      <c r="AH683" s="59">
        <v>171516</v>
      </c>
      <c r="AI683" s="59">
        <v>1297640</v>
      </c>
      <c r="AJ683" s="59">
        <v>162929</v>
      </c>
      <c r="AK683" s="59">
        <v>134578</v>
      </c>
    </row>
    <row r="684" spans="1:37" ht="16.5" customHeight="1">
      <c r="A684" s="42">
        <v>649</v>
      </c>
      <c r="B684" s="42" t="s">
        <v>58</v>
      </c>
      <c r="C684" s="44" t="s">
        <v>2621</v>
      </c>
      <c r="D684" s="44" t="s">
        <v>191</v>
      </c>
      <c r="E684" s="68" t="s">
        <v>2630</v>
      </c>
      <c r="F684" s="57" t="s">
        <v>2631</v>
      </c>
      <c r="G684" s="44" t="s">
        <v>2632</v>
      </c>
      <c r="H684" s="44" t="s">
        <v>2633</v>
      </c>
      <c r="I684" s="69" t="s">
        <v>1152</v>
      </c>
      <c r="J684" s="31">
        <v>5380</v>
      </c>
      <c r="K684" s="31">
        <v>741</v>
      </c>
      <c r="L684" s="31">
        <v>131</v>
      </c>
      <c r="M684" s="58">
        <v>49378</v>
      </c>
      <c r="N684" s="58">
        <v>0</v>
      </c>
      <c r="O684" s="58">
        <v>83</v>
      </c>
      <c r="P684" s="58">
        <v>2701</v>
      </c>
      <c r="Q684" s="58">
        <v>0</v>
      </c>
      <c r="R684" s="58">
        <v>5</v>
      </c>
      <c r="S684" s="43">
        <f t="shared" si="28"/>
        <v>3</v>
      </c>
      <c r="T684" s="43">
        <f t="shared" si="28"/>
        <v>3</v>
      </c>
      <c r="U684" s="44">
        <v>0</v>
      </c>
      <c r="V684" s="31">
        <v>0</v>
      </c>
      <c r="W684" s="44">
        <v>3</v>
      </c>
      <c r="X684" s="31">
        <v>3</v>
      </c>
      <c r="Y684" s="31">
        <v>0</v>
      </c>
      <c r="Z684" s="31">
        <v>0</v>
      </c>
      <c r="AA684" s="31">
        <v>0</v>
      </c>
      <c r="AB684" s="31">
        <v>0</v>
      </c>
      <c r="AC684" s="31">
        <v>0</v>
      </c>
      <c r="AD684" s="31">
        <v>5</v>
      </c>
      <c r="AE684" s="31">
        <v>0</v>
      </c>
      <c r="AF684" s="50">
        <v>321174</v>
      </c>
      <c r="AG684" s="59">
        <v>215103</v>
      </c>
      <c r="AH684" s="59">
        <v>40920</v>
      </c>
      <c r="AI684" s="59">
        <v>65151</v>
      </c>
      <c r="AJ684" s="59">
        <v>79404</v>
      </c>
      <c r="AK684" s="59">
        <v>23761</v>
      </c>
    </row>
    <row r="685" spans="1:37" ht="16.5" customHeight="1">
      <c r="A685" s="42">
        <v>650</v>
      </c>
      <c r="B685" s="42" t="s">
        <v>58</v>
      </c>
      <c r="C685" s="44" t="s">
        <v>2621</v>
      </c>
      <c r="D685" s="44" t="s">
        <v>191</v>
      </c>
      <c r="E685" s="68" t="s">
        <v>2634</v>
      </c>
      <c r="F685" s="57" t="s">
        <v>2635</v>
      </c>
      <c r="G685" s="44" t="s">
        <v>2636</v>
      </c>
      <c r="H685" s="44" t="s">
        <v>2637</v>
      </c>
      <c r="I685" s="69" t="s">
        <v>1152</v>
      </c>
      <c r="J685" s="31">
        <v>1808</v>
      </c>
      <c r="K685" s="31">
        <v>944</v>
      </c>
      <c r="L685" s="31">
        <v>125</v>
      </c>
      <c r="M685" s="58">
        <v>42787</v>
      </c>
      <c r="N685" s="58">
        <v>0</v>
      </c>
      <c r="O685" s="58">
        <v>44</v>
      </c>
      <c r="P685" s="58">
        <v>2952</v>
      </c>
      <c r="Q685" s="58">
        <v>0</v>
      </c>
      <c r="R685" s="58">
        <v>0</v>
      </c>
      <c r="S685" s="43">
        <f t="shared" si="28"/>
        <v>3</v>
      </c>
      <c r="T685" s="43">
        <f t="shared" si="28"/>
        <v>3</v>
      </c>
      <c r="U685" s="44">
        <v>0</v>
      </c>
      <c r="V685" s="31">
        <v>0</v>
      </c>
      <c r="W685" s="44">
        <v>3</v>
      </c>
      <c r="X685" s="31">
        <v>3</v>
      </c>
      <c r="Y685" s="31">
        <v>0</v>
      </c>
      <c r="Z685" s="31">
        <v>0</v>
      </c>
      <c r="AA685" s="31">
        <v>0</v>
      </c>
      <c r="AB685" s="31">
        <v>0</v>
      </c>
      <c r="AC685" s="31">
        <v>0</v>
      </c>
      <c r="AD685" s="31">
        <v>4</v>
      </c>
      <c r="AE685" s="31">
        <v>0</v>
      </c>
      <c r="AF685" s="50">
        <v>356497</v>
      </c>
      <c r="AG685" s="59">
        <v>208944</v>
      </c>
      <c r="AH685" s="59">
        <v>34048</v>
      </c>
      <c r="AI685" s="59">
        <v>113505</v>
      </c>
      <c r="AJ685" s="59">
        <v>26262</v>
      </c>
      <c r="AK685" s="59">
        <v>25891</v>
      </c>
    </row>
    <row r="686" spans="1:37" ht="16.5" customHeight="1">
      <c r="A686" s="42">
        <v>651</v>
      </c>
      <c r="B686" s="42" t="s">
        <v>58</v>
      </c>
      <c r="C686" s="44" t="s">
        <v>2621</v>
      </c>
      <c r="D686" s="44" t="s">
        <v>191</v>
      </c>
      <c r="E686" s="68" t="s">
        <v>2638</v>
      </c>
      <c r="F686" s="57" t="s">
        <v>2639</v>
      </c>
      <c r="G686" s="44" t="s">
        <v>2640</v>
      </c>
      <c r="H686" s="44"/>
      <c r="I686" s="69" t="s">
        <v>905</v>
      </c>
      <c r="J686" s="31">
        <v>5919</v>
      </c>
      <c r="K686" s="31">
        <v>398</v>
      </c>
      <c r="L686" s="31">
        <v>50</v>
      </c>
      <c r="M686" s="58">
        <v>13084</v>
      </c>
      <c r="N686" s="58">
        <v>0</v>
      </c>
      <c r="O686" s="58">
        <v>23</v>
      </c>
      <c r="P686" s="58">
        <v>3092</v>
      </c>
      <c r="Q686" s="58">
        <v>0</v>
      </c>
      <c r="R686" s="58">
        <v>0</v>
      </c>
      <c r="S686" s="43">
        <f t="shared" si="28"/>
        <v>2</v>
      </c>
      <c r="T686" s="43">
        <f t="shared" si="28"/>
        <v>2</v>
      </c>
      <c r="U686" s="44">
        <v>0</v>
      </c>
      <c r="V686" s="31">
        <v>0</v>
      </c>
      <c r="W686" s="44">
        <v>2</v>
      </c>
      <c r="X686" s="31">
        <v>2</v>
      </c>
      <c r="Y686" s="31">
        <v>0</v>
      </c>
      <c r="Z686" s="31">
        <v>0</v>
      </c>
      <c r="AA686" s="31">
        <v>0</v>
      </c>
      <c r="AB686" s="31">
        <v>0</v>
      </c>
      <c r="AC686" s="31">
        <v>0</v>
      </c>
      <c r="AD686" s="31">
        <v>2</v>
      </c>
      <c r="AE686" s="31">
        <v>0</v>
      </c>
      <c r="AF686" s="50">
        <v>124619</v>
      </c>
      <c r="AG686" s="59">
        <v>77619</v>
      </c>
      <c r="AH686" s="59">
        <v>45000</v>
      </c>
      <c r="AI686" s="59">
        <v>2000</v>
      </c>
      <c r="AJ686" s="59">
        <v>3781</v>
      </c>
      <c r="AK686" s="59">
        <v>1917</v>
      </c>
    </row>
    <row r="687" spans="1:37" ht="16.5" customHeight="1">
      <c r="A687" s="42">
        <v>652</v>
      </c>
      <c r="B687" s="42" t="s">
        <v>58</v>
      </c>
      <c r="C687" s="44" t="s">
        <v>2621</v>
      </c>
      <c r="D687" s="44" t="s">
        <v>191</v>
      </c>
      <c r="E687" s="68" t="s">
        <v>2641</v>
      </c>
      <c r="F687" s="57" t="s">
        <v>2642</v>
      </c>
      <c r="G687" s="44" t="s">
        <v>2643</v>
      </c>
      <c r="H687" s="44" t="s">
        <v>2644</v>
      </c>
      <c r="I687" s="69" t="s">
        <v>951</v>
      </c>
      <c r="J687" s="31">
        <v>3938</v>
      </c>
      <c r="K687" s="31">
        <v>304</v>
      </c>
      <c r="L687" s="31">
        <v>52</v>
      </c>
      <c r="M687" s="58">
        <v>9761</v>
      </c>
      <c r="N687" s="58">
        <v>0</v>
      </c>
      <c r="O687" s="58">
        <v>23</v>
      </c>
      <c r="P687" s="58">
        <v>756</v>
      </c>
      <c r="Q687" s="58">
        <v>0</v>
      </c>
      <c r="R687" s="58">
        <v>0</v>
      </c>
      <c r="S687" s="43">
        <f t="shared" si="28"/>
        <v>2</v>
      </c>
      <c r="T687" s="43">
        <f t="shared" si="28"/>
        <v>2</v>
      </c>
      <c r="U687" s="44">
        <v>0</v>
      </c>
      <c r="V687" s="31">
        <v>0</v>
      </c>
      <c r="W687" s="44">
        <v>2</v>
      </c>
      <c r="X687" s="31">
        <v>2</v>
      </c>
      <c r="Y687" s="31">
        <v>0</v>
      </c>
      <c r="Z687" s="31">
        <v>0</v>
      </c>
      <c r="AA687" s="31">
        <v>0</v>
      </c>
      <c r="AB687" s="31">
        <v>0</v>
      </c>
      <c r="AC687" s="31">
        <v>0</v>
      </c>
      <c r="AD687" s="31">
        <v>2</v>
      </c>
      <c r="AE687" s="31">
        <v>0</v>
      </c>
      <c r="AF687" s="50">
        <v>110037</v>
      </c>
      <c r="AG687" s="59">
        <v>89327</v>
      </c>
      <c r="AH687" s="59">
        <v>16860</v>
      </c>
      <c r="AI687" s="59">
        <v>3850</v>
      </c>
      <c r="AJ687" s="59">
        <v>3375</v>
      </c>
      <c r="AK687" s="59">
        <v>4621</v>
      </c>
    </row>
    <row r="688" spans="1:37" ht="16.5" customHeight="1">
      <c r="A688" s="42">
        <v>653</v>
      </c>
      <c r="B688" s="42" t="s">
        <v>58</v>
      </c>
      <c r="C688" s="44" t="s">
        <v>2621</v>
      </c>
      <c r="D688" s="44" t="s">
        <v>191</v>
      </c>
      <c r="E688" s="68" t="s">
        <v>2645</v>
      </c>
      <c r="F688" s="57" t="s">
        <v>2646</v>
      </c>
      <c r="G688" s="44" t="s">
        <v>2647</v>
      </c>
      <c r="H688" s="44" t="s">
        <v>2648</v>
      </c>
      <c r="I688" s="69" t="s">
        <v>977</v>
      </c>
      <c r="J688" s="31">
        <v>4600</v>
      </c>
      <c r="K688" s="31">
        <v>4996.53</v>
      </c>
      <c r="L688" s="31">
        <v>86</v>
      </c>
      <c r="M688" s="58">
        <v>47006</v>
      </c>
      <c r="N688" s="58">
        <v>1566</v>
      </c>
      <c r="O688" s="58">
        <v>85</v>
      </c>
      <c r="P688" s="58">
        <v>2449</v>
      </c>
      <c r="Q688" s="58">
        <v>157</v>
      </c>
      <c r="R688" s="58">
        <v>85</v>
      </c>
      <c r="S688" s="43">
        <f t="shared" si="28"/>
        <v>2</v>
      </c>
      <c r="T688" s="43">
        <f t="shared" si="28"/>
        <v>2</v>
      </c>
      <c r="U688" s="44">
        <v>1</v>
      </c>
      <c r="V688" s="31">
        <v>1</v>
      </c>
      <c r="W688" s="44">
        <v>1</v>
      </c>
      <c r="X688" s="31">
        <v>1</v>
      </c>
      <c r="Y688" s="31">
        <v>0</v>
      </c>
      <c r="Z688" s="31">
        <v>0</v>
      </c>
      <c r="AA688" s="31">
        <v>0</v>
      </c>
      <c r="AB688" s="31">
        <v>0</v>
      </c>
      <c r="AC688" s="31">
        <v>0</v>
      </c>
      <c r="AD688" s="31">
        <v>0</v>
      </c>
      <c r="AE688" s="31">
        <v>1</v>
      </c>
      <c r="AF688" s="50">
        <v>374438</v>
      </c>
      <c r="AG688" s="59">
        <v>313320</v>
      </c>
      <c r="AH688" s="59">
        <v>56368</v>
      </c>
      <c r="AI688" s="59">
        <v>4750</v>
      </c>
      <c r="AJ688" s="59">
        <v>6828</v>
      </c>
      <c r="AK688" s="59">
        <v>8697</v>
      </c>
    </row>
    <row r="689" spans="1:37" ht="16.5" customHeight="1">
      <c r="A689" s="42">
        <v>654</v>
      </c>
      <c r="B689" s="42" t="s">
        <v>58</v>
      </c>
      <c r="C689" s="44" t="s">
        <v>2621</v>
      </c>
      <c r="D689" s="44" t="s">
        <v>191</v>
      </c>
      <c r="E689" s="68" t="s">
        <v>2649</v>
      </c>
      <c r="F689" s="57" t="s">
        <v>2650</v>
      </c>
      <c r="G689" s="44" t="s">
        <v>2651</v>
      </c>
      <c r="H689" s="44" t="s">
        <v>2652</v>
      </c>
      <c r="I689" s="69" t="s">
        <v>977</v>
      </c>
      <c r="J689" s="31">
        <v>1295</v>
      </c>
      <c r="K689" s="31">
        <v>845</v>
      </c>
      <c r="L689" s="31">
        <v>113</v>
      </c>
      <c r="M689" s="58">
        <v>41411</v>
      </c>
      <c r="N689" s="58">
        <v>0</v>
      </c>
      <c r="O689" s="58">
        <v>74</v>
      </c>
      <c r="P689" s="58">
        <v>3012</v>
      </c>
      <c r="Q689" s="58">
        <v>0</v>
      </c>
      <c r="R689" s="58">
        <v>74</v>
      </c>
      <c r="S689" s="43">
        <f t="shared" si="28"/>
        <v>3</v>
      </c>
      <c r="T689" s="43">
        <f t="shared" si="28"/>
        <v>3</v>
      </c>
      <c r="U689" s="44">
        <v>0</v>
      </c>
      <c r="V689" s="31">
        <v>0</v>
      </c>
      <c r="W689" s="44">
        <v>3</v>
      </c>
      <c r="X689" s="31">
        <v>3</v>
      </c>
      <c r="Y689" s="31">
        <v>0</v>
      </c>
      <c r="Z689" s="31">
        <v>0</v>
      </c>
      <c r="AA689" s="31">
        <v>0</v>
      </c>
      <c r="AB689" s="31">
        <v>0</v>
      </c>
      <c r="AC689" s="31">
        <v>0</v>
      </c>
      <c r="AD689" s="31">
        <v>5</v>
      </c>
      <c r="AE689" s="31">
        <v>0</v>
      </c>
      <c r="AF689" s="50">
        <v>404600</v>
      </c>
      <c r="AG689" s="59">
        <v>235973</v>
      </c>
      <c r="AH689" s="59">
        <v>40450</v>
      </c>
      <c r="AI689" s="59">
        <v>128177</v>
      </c>
      <c r="AJ689" s="59">
        <v>42668</v>
      </c>
      <c r="AK689" s="59">
        <v>18864</v>
      </c>
    </row>
    <row r="690" spans="1:37" ht="16.5" customHeight="1">
      <c r="A690" s="42">
        <v>655</v>
      </c>
      <c r="B690" s="42" t="s">
        <v>58</v>
      </c>
      <c r="C690" s="44" t="s">
        <v>2621</v>
      </c>
      <c r="D690" s="44" t="s">
        <v>191</v>
      </c>
      <c r="E690" s="68" t="s">
        <v>2653</v>
      </c>
      <c r="F690" s="57" t="s">
        <v>2654</v>
      </c>
      <c r="G690" s="44" t="s">
        <v>2655</v>
      </c>
      <c r="H690" s="44" t="s">
        <v>2656</v>
      </c>
      <c r="I690" s="69" t="s">
        <v>924</v>
      </c>
      <c r="J690" s="31">
        <v>271</v>
      </c>
      <c r="K690" s="31">
        <v>271</v>
      </c>
      <c r="L690" s="31">
        <v>66</v>
      </c>
      <c r="M690" s="58">
        <v>15592</v>
      </c>
      <c r="N690" s="58">
        <v>0</v>
      </c>
      <c r="O690" s="58">
        <v>31</v>
      </c>
      <c r="P690" s="58">
        <v>1331</v>
      </c>
      <c r="Q690" s="58">
        <v>0</v>
      </c>
      <c r="R690" s="58">
        <v>44</v>
      </c>
      <c r="S690" s="43">
        <f t="shared" si="28"/>
        <v>1</v>
      </c>
      <c r="T690" s="43">
        <f t="shared" si="28"/>
        <v>1</v>
      </c>
      <c r="U690" s="44">
        <v>1</v>
      </c>
      <c r="V690" s="31">
        <v>1</v>
      </c>
      <c r="W690" s="44">
        <v>0</v>
      </c>
      <c r="X690" s="31">
        <v>0</v>
      </c>
      <c r="Y690" s="31">
        <v>0</v>
      </c>
      <c r="Z690" s="31">
        <v>0</v>
      </c>
      <c r="AA690" s="31">
        <v>0</v>
      </c>
      <c r="AB690" s="31">
        <v>0</v>
      </c>
      <c r="AC690" s="31">
        <v>0</v>
      </c>
      <c r="AD690" s="31">
        <v>1</v>
      </c>
      <c r="AE690" s="31">
        <v>0</v>
      </c>
      <c r="AF690" s="50">
        <v>119532</v>
      </c>
      <c r="AG690" s="59">
        <v>57752</v>
      </c>
      <c r="AH690" s="59">
        <v>33940</v>
      </c>
      <c r="AI690" s="59">
        <v>27840</v>
      </c>
      <c r="AJ690" s="59">
        <v>15035</v>
      </c>
      <c r="AK690" s="59">
        <v>13347</v>
      </c>
    </row>
    <row r="691" spans="1:37" ht="16.5" customHeight="1">
      <c r="A691" s="42">
        <v>656</v>
      </c>
      <c r="B691" s="42" t="s">
        <v>58</v>
      </c>
      <c r="C691" s="44" t="s">
        <v>2621</v>
      </c>
      <c r="D691" s="44" t="s">
        <v>191</v>
      </c>
      <c r="E691" s="68" t="s">
        <v>2657</v>
      </c>
      <c r="F691" s="57" t="s">
        <v>2658</v>
      </c>
      <c r="G691" s="44" t="s">
        <v>2659</v>
      </c>
      <c r="H691" s="44" t="s">
        <v>2660</v>
      </c>
      <c r="I691" s="69" t="s">
        <v>1263</v>
      </c>
      <c r="J691" s="31">
        <v>1317</v>
      </c>
      <c r="K691" s="31">
        <v>385</v>
      </c>
      <c r="L691" s="31">
        <v>82</v>
      </c>
      <c r="M691" s="58">
        <v>57116</v>
      </c>
      <c r="N691" s="58">
        <v>2399</v>
      </c>
      <c r="O691" s="58">
        <v>47</v>
      </c>
      <c r="P691" s="58">
        <v>1388</v>
      </c>
      <c r="Q691" s="58">
        <v>0</v>
      </c>
      <c r="R691" s="58">
        <v>47</v>
      </c>
      <c r="S691" s="43">
        <f t="shared" si="28"/>
        <v>1</v>
      </c>
      <c r="T691" s="43">
        <f t="shared" si="28"/>
        <v>1</v>
      </c>
      <c r="U691" s="44">
        <v>0</v>
      </c>
      <c r="V691" s="31">
        <v>0</v>
      </c>
      <c r="W691" s="44">
        <v>1</v>
      </c>
      <c r="X691" s="31">
        <v>1</v>
      </c>
      <c r="Y691" s="31">
        <v>0</v>
      </c>
      <c r="Z691" s="31">
        <v>0</v>
      </c>
      <c r="AA691" s="31">
        <v>0</v>
      </c>
      <c r="AB691" s="31">
        <v>0</v>
      </c>
      <c r="AC691" s="31">
        <v>0</v>
      </c>
      <c r="AD691" s="31">
        <v>1</v>
      </c>
      <c r="AE691" s="31">
        <v>0</v>
      </c>
      <c r="AF691" s="50">
        <v>162104</v>
      </c>
      <c r="AG691" s="59">
        <v>138748</v>
      </c>
      <c r="AH691" s="59">
        <v>19356</v>
      </c>
      <c r="AI691" s="59">
        <v>4000</v>
      </c>
      <c r="AJ691" s="59">
        <v>6490</v>
      </c>
      <c r="AK691" s="59">
        <v>6699</v>
      </c>
    </row>
    <row r="692" spans="1:37" ht="16.5" customHeight="1">
      <c r="A692" s="42">
        <v>657</v>
      </c>
      <c r="B692" s="42" t="s">
        <v>58</v>
      </c>
      <c r="C692" s="44" t="s">
        <v>2621</v>
      </c>
      <c r="D692" s="44" t="s">
        <v>191</v>
      </c>
      <c r="E692" s="68" t="s">
        <v>2661</v>
      </c>
      <c r="F692" s="57" t="s">
        <v>2662</v>
      </c>
      <c r="G692" s="44" t="s">
        <v>2663</v>
      </c>
      <c r="H692" s="44" t="s">
        <v>2664</v>
      </c>
      <c r="I692" s="69" t="s">
        <v>1263</v>
      </c>
      <c r="J692" s="31">
        <v>2593</v>
      </c>
      <c r="K692" s="31">
        <v>1163</v>
      </c>
      <c r="L692" s="31">
        <v>227</v>
      </c>
      <c r="M692" s="58">
        <v>85046</v>
      </c>
      <c r="N692" s="58">
        <v>1777</v>
      </c>
      <c r="O692" s="58">
        <v>191</v>
      </c>
      <c r="P692" s="58">
        <v>3930</v>
      </c>
      <c r="Q692" s="58">
        <v>166</v>
      </c>
      <c r="R692" s="58">
        <v>7</v>
      </c>
      <c r="S692" s="43">
        <f t="shared" si="28"/>
        <v>2.5</v>
      </c>
      <c r="T692" s="43">
        <f t="shared" si="28"/>
        <v>3</v>
      </c>
      <c r="U692" s="44">
        <v>1.5</v>
      </c>
      <c r="V692" s="31">
        <v>1</v>
      </c>
      <c r="W692" s="44">
        <v>1</v>
      </c>
      <c r="X692" s="31">
        <v>2</v>
      </c>
      <c r="Y692" s="31">
        <v>0</v>
      </c>
      <c r="Z692" s="31">
        <v>0</v>
      </c>
      <c r="AA692" s="31">
        <v>0</v>
      </c>
      <c r="AB692" s="31">
        <v>0</v>
      </c>
      <c r="AC692" s="31">
        <v>0</v>
      </c>
      <c r="AD692" s="31">
        <v>0</v>
      </c>
      <c r="AE692" s="31">
        <v>1</v>
      </c>
      <c r="AF692" s="50">
        <v>616153</v>
      </c>
      <c r="AG692" s="59">
        <v>281847</v>
      </c>
      <c r="AH692" s="59">
        <v>77468</v>
      </c>
      <c r="AI692" s="59">
        <v>256838</v>
      </c>
      <c r="AJ692" s="59">
        <v>26783</v>
      </c>
      <c r="AK692" s="59">
        <v>27152</v>
      </c>
    </row>
    <row r="693" spans="1:37" ht="16.5" customHeight="1">
      <c r="A693" s="42">
        <v>658</v>
      </c>
      <c r="B693" s="42" t="s">
        <v>58</v>
      </c>
      <c r="C693" s="44" t="s">
        <v>2621</v>
      </c>
      <c r="D693" s="44" t="s">
        <v>191</v>
      </c>
      <c r="E693" s="68" t="s">
        <v>2665</v>
      </c>
      <c r="F693" s="57" t="s">
        <v>2666</v>
      </c>
      <c r="G693" s="44" t="s">
        <v>2667</v>
      </c>
      <c r="H693" s="44" t="s">
        <v>2668</v>
      </c>
      <c r="I693" s="69" t="s">
        <v>938</v>
      </c>
      <c r="J693" s="31">
        <v>2238</v>
      </c>
      <c r="K693" s="31">
        <v>1080</v>
      </c>
      <c r="L693" s="31">
        <v>137</v>
      </c>
      <c r="M693" s="58">
        <v>68670</v>
      </c>
      <c r="N693" s="58">
        <v>1765</v>
      </c>
      <c r="O693" s="58">
        <v>96</v>
      </c>
      <c r="P693" s="58">
        <v>2511</v>
      </c>
      <c r="Q693" s="58">
        <v>138</v>
      </c>
      <c r="R693" s="58">
        <v>0</v>
      </c>
      <c r="S693" s="43">
        <f t="shared" si="28"/>
        <v>3</v>
      </c>
      <c r="T693" s="43">
        <f t="shared" si="28"/>
        <v>1</v>
      </c>
      <c r="U693" s="44">
        <v>1</v>
      </c>
      <c r="V693" s="31">
        <v>1</v>
      </c>
      <c r="W693" s="44">
        <v>2</v>
      </c>
      <c r="X693" s="31">
        <v>0</v>
      </c>
      <c r="Y693" s="31">
        <v>0</v>
      </c>
      <c r="Z693" s="31">
        <v>0</v>
      </c>
      <c r="AA693" s="31">
        <v>0</v>
      </c>
      <c r="AB693" s="31">
        <v>0</v>
      </c>
      <c r="AC693" s="31">
        <v>0</v>
      </c>
      <c r="AD693" s="31">
        <v>2</v>
      </c>
      <c r="AE693" s="31">
        <v>0</v>
      </c>
      <c r="AF693" s="50">
        <v>399276</v>
      </c>
      <c r="AG693" s="59">
        <v>341977</v>
      </c>
      <c r="AH693" s="59">
        <v>51449</v>
      </c>
      <c r="AI693" s="59">
        <v>5850</v>
      </c>
      <c r="AJ693" s="59">
        <v>25696</v>
      </c>
      <c r="AK693" s="59">
        <v>8816</v>
      </c>
    </row>
    <row r="694" spans="1:37" ht="16.5" customHeight="1">
      <c r="A694" s="42">
        <v>659</v>
      </c>
      <c r="B694" s="42" t="s">
        <v>58</v>
      </c>
      <c r="C694" s="44" t="s">
        <v>2621</v>
      </c>
      <c r="D694" s="44" t="s">
        <v>191</v>
      </c>
      <c r="E694" s="68" t="s">
        <v>2669</v>
      </c>
      <c r="F694" s="57" t="s">
        <v>2670</v>
      </c>
      <c r="G694" s="44" t="s">
        <v>2671</v>
      </c>
      <c r="H694" s="44" t="s">
        <v>2672</v>
      </c>
      <c r="I694" s="69" t="s">
        <v>1097</v>
      </c>
      <c r="J694" s="31">
        <v>2030</v>
      </c>
      <c r="K694" s="31">
        <v>6516</v>
      </c>
      <c r="L694" s="31">
        <v>506</v>
      </c>
      <c r="M694" s="58">
        <v>259983</v>
      </c>
      <c r="N694" s="58">
        <v>6738</v>
      </c>
      <c r="O694" s="58">
        <v>228</v>
      </c>
      <c r="P694" s="58">
        <v>8687</v>
      </c>
      <c r="Q694" s="58">
        <v>733</v>
      </c>
      <c r="R694" s="58">
        <v>228</v>
      </c>
      <c r="S694" s="43">
        <f t="shared" si="28"/>
        <v>19</v>
      </c>
      <c r="T694" s="43">
        <f t="shared" si="28"/>
        <v>19</v>
      </c>
      <c r="U694" s="44">
        <v>2</v>
      </c>
      <c r="V694" s="31">
        <v>2</v>
      </c>
      <c r="W694" s="44">
        <v>12</v>
      </c>
      <c r="X694" s="31">
        <v>12</v>
      </c>
      <c r="Y694" s="31">
        <v>1</v>
      </c>
      <c r="Z694" s="31">
        <v>1</v>
      </c>
      <c r="AA694" s="31">
        <v>4</v>
      </c>
      <c r="AB694" s="31">
        <v>4</v>
      </c>
      <c r="AC694" s="31">
        <v>1</v>
      </c>
      <c r="AD694" s="31">
        <v>15</v>
      </c>
      <c r="AE694" s="31">
        <v>3</v>
      </c>
      <c r="AF694" s="50">
        <v>3749433</v>
      </c>
      <c r="AG694" s="59">
        <v>1934415</v>
      </c>
      <c r="AH694" s="59">
        <v>389768</v>
      </c>
      <c r="AI694" s="59">
        <v>1425250</v>
      </c>
      <c r="AJ694" s="59">
        <v>172233</v>
      </c>
      <c r="AK694" s="59">
        <v>114609</v>
      </c>
    </row>
    <row r="695" spans="1:37" ht="16.5" customHeight="1">
      <c r="A695" s="42">
        <v>660</v>
      </c>
      <c r="B695" s="42" t="s">
        <v>58</v>
      </c>
      <c r="C695" s="44" t="s">
        <v>2621</v>
      </c>
      <c r="D695" s="44" t="s">
        <v>191</v>
      </c>
      <c r="E695" s="68" t="s">
        <v>2673</v>
      </c>
      <c r="F695" s="57" t="s">
        <v>2674</v>
      </c>
      <c r="G695" s="44" t="s">
        <v>2675</v>
      </c>
      <c r="H695" s="44" t="s">
        <v>2676</v>
      </c>
      <c r="I695" s="69" t="s">
        <v>889</v>
      </c>
      <c r="J695" s="31">
        <v>3870</v>
      </c>
      <c r="K695" s="31">
        <v>279</v>
      </c>
      <c r="L695" s="31">
        <v>60</v>
      </c>
      <c r="M695" s="58">
        <v>9317</v>
      </c>
      <c r="N695" s="58">
        <v>0</v>
      </c>
      <c r="O695" s="58">
        <v>26</v>
      </c>
      <c r="P695" s="58">
        <v>749</v>
      </c>
      <c r="Q695" s="58">
        <v>0</v>
      </c>
      <c r="R695" s="58">
        <v>0</v>
      </c>
      <c r="S695" s="43">
        <f t="shared" si="28"/>
        <v>2</v>
      </c>
      <c r="T695" s="43">
        <f t="shared" si="28"/>
        <v>3</v>
      </c>
      <c r="U695" s="44">
        <v>0</v>
      </c>
      <c r="V695" s="31">
        <v>0</v>
      </c>
      <c r="W695" s="44">
        <v>1</v>
      </c>
      <c r="X695" s="31">
        <v>2</v>
      </c>
      <c r="Y695" s="31">
        <v>0</v>
      </c>
      <c r="Z695" s="31">
        <v>0</v>
      </c>
      <c r="AA695" s="31">
        <v>1</v>
      </c>
      <c r="AB695" s="31">
        <v>1</v>
      </c>
      <c r="AC695" s="31">
        <v>0</v>
      </c>
      <c r="AD695" s="31">
        <v>1</v>
      </c>
      <c r="AE695" s="31">
        <v>0</v>
      </c>
      <c r="AF695" s="50">
        <v>102052</v>
      </c>
      <c r="AG695" s="59">
        <v>75669</v>
      </c>
      <c r="AH695" s="59">
        <v>19183</v>
      </c>
      <c r="AI695" s="59">
        <v>7200</v>
      </c>
      <c r="AJ695" s="59">
        <v>1472</v>
      </c>
      <c r="AK695" s="59">
        <v>1937</v>
      </c>
    </row>
    <row r="696" spans="1:37" ht="16.5" customHeight="1">
      <c r="A696" s="42">
        <v>661</v>
      </c>
      <c r="B696" s="42" t="s">
        <v>58</v>
      </c>
      <c r="C696" s="44" t="s">
        <v>2621</v>
      </c>
      <c r="D696" s="44" t="s">
        <v>191</v>
      </c>
      <c r="E696" s="68" t="s">
        <v>2677</v>
      </c>
      <c r="F696" s="57" t="s">
        <v>2678</v>
      </c>
      <c r="G696" s="44" t="s">
        <v>2679</v>
      </c>
      <c r="H696" s="44" t="s">
        <v>2668</v>
      </c>
      <c r="I696" s="69" t="s">
        <v>1211</v>
      </c>
      <c r="J696" s="31">
        <v>2382</v>
      </c>
      <c r="K696" s="31">
        <v>1654</v>
      </c>
      <c r="L696" s="31">
        <v>224</v>
      </c>
      <c r="M696" s="58">
        <v>91983</v>
      </c>
      <c r="N696" s="58">
        <v>0</v>
      </c>
      <c r="O696" s="58">
        <v>102</v>
      </c>
      <c r="P696" s="58">
        <v>9700</v>
      </c>
      <c r="Q696" s="58">
        <v>0</v>
      </c>
      <c r="R696" s="58">
        <v>102</v>
      </c>
      <c r="S696" s="43">
        <f t="shared" si="28"/>
        <v>4</v>
      </c>
      <c r="T696" s="43">
        <f t="shared" si="28"/>
        <v>3</v>
      </c>
      <c r="U696" s="44">
        <v>1</v>
      </c>
      <c r="V696" s="31">
        <v>1</v>
      </c>
      <c r="W696" s="44">
        <v>3</v>
      </c>
      <c r="X696" s="31">
        <v>1</v>
      </c>
      <c r="Y696" s="31">
        <v>0</v>
      </c>
      <c r="Z696" s="31">
        <v>0</v>
      </c>
      <c r="AA696" s="31">
        <v>0</v>
      </c>
      <c r="AB696" s="31">
        <v>1</v>
      </c>
      <c r="AC696" s="31">
        <v>0</v>
      </c>
      <c r="AD696" s="31">
        <v>4</v>
      </c>
      <c r="AE696" s="31">
        <v>1</v>
      </c>
      <c r="AF696" s="50">
        <v>878957</v>
      </c>
      <c r="AG696" s="59">
        <v>587733</v>
      </c>
      <c r="AH696" s="59">
        <v>135728</v>
      </c>
      <c r="AI696" s="59">
        <v>155496</v>
      </c>
      <c r="AJ696" s="59">
        <v>127722</v>
      </c>
      <c r="AK696" s="59">
        <v>172093</v>
      </c>
    </row>
    <row r="697" spans="1:37" ht="16.5" customHeight="1">
      <c r="A697" s="42">
        <v>662</v>
      </c>
      <c r="B697" s="42" t="s">
        <v>58</v>
      </c>
      <c r="C697" s="44" t="s">
        <v>2621</v>
      </c>
      <c r="D697" s="44" t="s">
        <v>191</v>
      </c>
      <c r="E697" s="68" t="s">
        <v>2680</v>
      </c>
      <c r="F697" s="57" t="s">
        <v>2681</v>
      </c>
      <c r="G697" s="44" t="s">
        <v>2682</v>
      </c>
      <c r="H697" s="44" t="s">
        <v>2683</v>
      </c>
      <c r="I697" s="69" t="s">
        <v>889</v>
      </c>
      <c r="J697" s="31">
        <v>6204</v>
      </c>
      <c r="K697" s="31">
        <v>2700.84</v>
      </c>
      <c r="L697" s="31">
        <v>352</v>
      </c>
      <c r="M697" s="58">
        <v>44519</v>
      </c>
      <c r="N697" s="58">
        <v>1060</v>
      </c>
      <c r="O697" s="58">
        <v>137</v>
      </c>
      <c r="P697" s="58">
        <v>17121</v>
      </c>
      <c r="Q697" s="58">
        <v>649</v>
      </c>
      <c r="R697" s="58">
        <v>20</v>
      </c>
      <c r="S697" s="43">
        <f t="shared" si="28"/>
        <v>6</v>
      </c>
      <c r="T697" s="43">
        <f t="shared" si="28"/>
        <v>6</v>
      </c>
      <c r="U697" s="44">
        <v>1</v>
      </c>
      <c r="V697" s="31">
        <v>1</v>
      </c>
      <c r="W697" s="44">
        <v>3</v>
      </c>
      <c r="X697" s="31">
        <v>3</v>
      </c>
      <c r="Y697" s="31">
        <v>0</v>
      </c>
      <c r="Z697" s="31">
        <v>0</v>
      </c>
      <c r="AA697" s="31">
        <v>2</v>
      </c>
      <c r="AB697" s="31">
        <v>2</v>
      </c>
      <c r="AC697" s="31">
        <v>0</v>
      </c>
      <c r="AD697" s="31">
        <v>6</v>
      </c>
      <c r="AE697" s="31">
        <v>0</v>
      </c>
      <c r="AF697" s="50">
        <v>943675</v>
      </c>
      <c r="AG697" s="59">
        <v>552568</v>
      </c>
      <c r="AH697" s="59">
        <v>205840</v>
      </c>
      <c r="AI697" s="59">
        <v>185267</v>
      </c>
      <c r="AJ697" s="59">
        <v>119369</v>
      </c>
      <c r="AK697" s="59">
        <v>104609</v>
      </c>
    </row>
    <row r="698" spans="1:37" ht="16.5" customHeight="1">
      <c r="A698" s="42">
        <v>663</v>
      </c>
      <c r="B698" s="42" t="s">
        <v>58</v>
      </c>
      <c r="C698" s="44" t="s">
        <v>2621</v>
      </c>
      <c r="D698" s="44" t="s">
        <v>191</v>
      </c>
      <c r="E698" s="68" t="s">
        <v>2684</v>
      </c>
      <c r="F698" s="57" t="s">
        <v>2685</v>
      </c>
      <c r="G698" s="44" t="s">
        <v>2686</v>
      </c>
      <c r="H698" s="44" t="s">
        <v>2687</v>
      </c>
      <c r="I698" s="69" t="s">
        <v>1131</v>
      </c>
      <c r="J698" s="31">
        <v>3606</v>
      </c>
      <c r="K698" s="31">
        <v>1998</v>
      </c>
      <c r="L698" s="31">
        <v>134</v>
      </c>
      <c r="M698" s="58">
        <v>77629</v>
      </c>
      <c r="N698" s="58">
        <v>167</v>
      </c>
      <c r="O698" s="58">
        <v>138</v>
      </c>
      <c r="P698" s="58">
        <v>5259</v>
      </c>
      <c r="Q698" s="58">
        <v>0</v>
      </c>
      <c r="R698" s="58">
        <v>0</v>
      </c>
      <c r="S698" s="43">
        <f t="shared" si="28"/>
        <v>3.5</v>
      </c>
      <c r="T698" s="43">
        <f t="shared" si="28"/>
        <v>3</v>
      </c>
      <c r="U698" s="44">
        <v>1</v>
      </c>
      <c r="V698" s="31">
        <v>0</v>
      </c>
      <c r="W698" s="44">
        <v>2.5</v>
      </c>
      <c r="X698" s="31">
        <v>3</v>
      </c>
      <c r="Y698" s="31">
        <v>0</v>
      </c>
      <c r="Z698" s="31">
        <v>0</v>
      </c>
      <c r="AA698" s="31">
        <v>0</v>
      </c>
      <c r="AB698" s="31">
        <v>0</v>
      </c>
      <c r="AC698" s="31">
        <v>1</v>
      </c>
      <c r="AD698" s="31">
        <v>1</v>
      </c>
      <c r="AE698" s="31">
        <v>1</v>
      </c>
      <c r="AF698" s="50">
        <v>770979</v>
      </c>
      <c r="AG698" s="59">
        <v>481437</v>
      </c>
      <c r="AH698" s="59">
        <v>81312</v>
      </c>
      <c r="AI698" s="59">
        <v>208230</v>
      </c>
      <c r="AJ698" s="59">
        <v>90362</v>
      </c>
      <c r="AK698" s="59">
        <v>102550</v>
      </c>
    </row>
    <row r="699" spans="1:37" ht="16.5" customHeight="1">
      <c r="A699" s="42">
        <v>664</v>
      </c>
      <c r="B699" s="42" t="s">
        <v>58</v>
      </c>
      <c r="C699" s="44" t="s">
        <v>2621</v>
      </c>
      <c r="D699" s="44" t="s">
        <v>191</v>
      </c>
      <c r="E699" s="68" t="s">
        <v>2688</v>
      </c>
      <c r="F699" s="57" t="s">
        <v>2689</v>
      </c>
      <c r="G699" s="44" t="s">
        <v>2690</v>
      </c>
      <c r="H699" s="44" t="s">
        <v>2691</v>
      </c>
      <c r="I699" s="69" t="s">
        <v>1131</v>
      </c>
      <c r="J699" s="31">
        <v>32784</v>
      </c>
      <c r="K699" s="31">
        <v>330</v>
      </c>
      <c r="L699" s="31">
        <v>82</v>
      </c>
      <c r="M699" s="58">
        <v>30897</v>
      </c>
      <c r="N699" s="58">
        <v>0</v>
      </c>
      <c r="O699" s="58">
        <v>54</v>
      </c>
      <c r="P699" s="58">
        <v>2192</v>
      </c>
      <c r="Q699" s="58">
        <v>0</v>
      </c>
      <c r="R699" s="58">
        <v>5</v>
      </c>
      <c r="S699" s="43">
        <f t="shared" si="28"/>
        <v>0.5</v>
      </c>
      <c r="T699" s="43">
        <f t="shared" si="28"/>
        <v>0.5</v>
      </c>
      <c r="U699" s="44">
        <v>0</v>
      </c>
      <c r="V699" s="31">
        <v>0</v>
      </c>
      <c r="W699" s="44">
        <v>0.5</v>
      </c>
      <c r="X699" s="31">
        <v>0.5</v>
      </c>
      <c r="Y699" s="31">
        <v>0</v>
      </c>
      <c r="Z699" s="31">
        <v>0</v>
      </c>
      <c r="AA699" s="31">
        <v>0</v>
      </c>
      <c r="AB699" s="31">
        <v>0</v>
      </c>
      <c r="AC699" s="31">
        <v>0</v>
      </c>
      <c r="AD699" s="31">
        <v>1</v>
      </c>
      <c r="AE699" s="31">
        <v>0</v>
      </c>
      <c r="AF699" s="50">
        <v>128600</v>
      </c>
      <c r="AG699" s="59">
        <v>98464</v>
      </c>
      <c r="AH699" s="59">
        <v>25936</v>
      </c>
      <c r="AI699" s="59">
        <v>4200</v>
      </c>
      <c r="AJ699" s="59">
        <v>15305</v>
      </c>
      <c r="AK699" s="59">
        <v>13300</v>
      </c>
    </row>
    <row r="700" spans="1:37" ht="16.5" customHeight="1">
      <c r="A700" s="42">
        <v>665</v>
      </c>
      <c r="B700" s="42" t="s">
        <v>58</v>
      </c>
      <c r="C700" s="44" t="s">
        <v>1779</v>
      </c>
      <c r="D700" s="44" t="s">
        <v>191</v>
      </c>
      <c r="E700" s="68" t="s">
        <v>2692</v>
      </c>
      <c r="F700" s="57" t="s">
        <v>2693</v>
      </c>
      <c r="G700" s="44" t="s">
        <v>2694</v>
      </c>
      <c r="H700" s="44" t="s">
        <v>2695</v>
      </c>
      <c r="I700" s="69" t="s">
        <v>1065</v>
      </c>
      <c r="J700" s="31">
        <v>2210</v>
      </c>
      <c r="K700" s="31">
        <v>2616</v>
      </c>
      <c r="L700" s="31">
        <v>279</v>
      </c>
      <c r="M700" s="58">
        <v>120823</v>
      </c>
      <c r="N700" s="58">
        <v>50938</v>
      </c>
      <c r="O700" s="58">
        <v>60</v>
      </c>
      <c r="P700" s="58">
        <v>3426</v>
      </c>
      <c r="Q700" s="58">
        <v>86</v>
      </c>
      <c r="R700" s="58">
        <v>0</v>
      </c>
      <c r="S700" s="43">
        <f t="shared" si="28"/>
        <v>12</v>
      </c>
      <c r="T700" s="43">
        <f t="shared" si="28"/>
        <v>12</v>
      </c>
      <c r="U700" s="44">
        <v>0</v>
      </c>
      <c r="V700" s="31">
        <v>0</v>
      </c>
      <c r="W700" s="44">
        <v>6</v>
      </c>
      <c r="X700" s="31">
        <v>6</v>
      </c>
      <c r="Y700" s="31">
        <v>0</v>
      </c>
      <c r="Z700" s="31">
        <v>0</v>
      </c>
      <c r="AA700" s="31">
        <v>6</v>
      </c>
      <c r="AB700" s="31">
        <v>6</v>
      </c>
      <c r="AC700" s="31">
        <v>1</v>
      </c>
      <c r="AD700" s="31">
        <v>5</v>
      </c>
      <c r="AE700" s="31">
        <v>0</v>
      </c>
      <c r="AF700" s="50">
        <v>1028173</v>
      </c>
      <c r="AG700" s="59">
        <v>585716</v>
      </c>
      <c r="AH700" s="59">
        <v>185997</v>
      </c>
      <c r="AI700" s="59">
        <v>256460</v>
      </c>
      <c r="AJ700" s="59">
        <v>45611</v>
      </c>
      <c r="AK700" s="59">
        <v>13154</v>
      </c>
    </row>
    <row r="701" spans="1:37" ht="16.5" customHeight="1">
      <c r="A701" s="42">
        <v>666</v>
      </c>
      <c r="B701" s="42" t="s">
        <v>58</v>
      </c>
      <c r="C701" s="44" t="s">
        <v>1779</v>
      </c>
      <c r="D701" s="44" t="s">
        <v>191</v>
      </c>
      <c r="E701" s="68" t="s">
        <v>2696</v>
      </c>
      <c r="F701" s="57" t="s">
        <v>2697</v>
      </c>
      <c r="G701" s="44" t="s">
        <v>2698</v>
      </c>
      <c r="H701" s="44" t="s">
        <v>2699</v>
      </c>
      <c r="I701" s="69" t="s">
        <v>1165</v>
      </c>
      <c r="J701" s="31">
        <v>3842</v>
      </c>
      <c r="K701" s="31">
        <v>1209</v>
      </c>
      <c r="L701" s="31">
        <v>130</v>
      </c>
      <c r="M701" s="58">
        <v>42962</v>
      </c>
      <c r="N701" s="58">
        <v>1106</v>
      </c>
      <c r="O701" s="58">
        <v>26</v>
      </c>
      <c r="P701" s="58">
        <v>3426</v>
      </c>
      <c r="Q701" s="58">
        <v>90</v>
      </c>
      <c r="R701" s="58">
        <v>0</v>
      </c>
      <c r="S701" s="43">
        <f t="shared" si="28"/>
        <v>3</v>
      </c>
      <c r="T701" s="43">
        <f t="shared" si="28"/>
        <v>3</v>
      </c>
      <c r="U701" s="44">
        <v>0</v>
      </c>
      <c r="V701" s="31">
        <v>0</v>
      </c>
      <c r="W701" s="44">
        <v>1</v>
      </c>
      <c r="X701" s="31">
        <v>1</v>
      </c>
      <c r="Y701" s="31">
        <v>0</v>
      </c>
      <c r="Z701" s="31">
        <v>0</v>
      </c>
      <c r="AA701" s="31">
        <v>2</v>
      </c>
      <c r="AB701" s="31">
        <v>2</v>
      </c>
      <c r="AC701" s="31">
        <v>0</v>
      </c>
      <c r="AD701" s="31">
        <v>1</v>
      </c>
      <c r="AE701" s="31">
        <v>0</v>
      </c>
      <c r="AF701" s="50">
        <v>281123</v>
      </c>
      <c r="AG701" s="59">
        <v>171850</v>
      </c>
      <c r="AH701" s="59">
        <v>32978</v>
      </c>
      <c r="AI701" s="59">
        <v>76295</v>
      </c>
      <c r="AJ701" s="59">
        <v>13640</v>
      </c>
      <c r="AK701" s="59">
        <v>17552</v>
      </c>
    </row>
    <row r="702" spans="1:37" ht="16.5" customHeight="1">
      <c r="A702" s="42">
        <v>667</v>
      </c>
      <c r="B702" s="42" t="s">
        <v>58</v>
      </c>
      <c r="C702" s="44" t="s">
        <v>1779</v>
      </c>
      <c r="D702" s="44" t="s">
        <v>191</v>
      </c>
      <c r="E702" s="68" t="s">
        <v>2700</v>
      </c>
      <c r="F702" s="57" t="s">
        <v>2701</v>
      </c>
      <c r="G702" s="44" t="s">
        <v>2702</v>
      </c>
      <c r="H702" s="44" t="s">
        <v>2703</v>
      </c>
      <c r="I702" s="69" t="s">
        <v>1263</v>
      </c>
      <c r="J702" s="31">
        <v>2000</v>
      </c>
      <c r="K702" s="31">
        <v>969</v>
      </c>
      <c r="L702" s="31">
        <v>219</v>
      </c>
      <c r="M702" s="58">
        <v>76821</v>
      </c>
      <c r="N702" s="58">
        <v>6707</v>
      </c>
      <c r="O702" s="58">
        <v>79</v>
      </c>
      <c r="P702" s="58">
        <v>5955</v>
      </c>
      <c r="Q702" s="58">
        <v>218</v>
      </c>
      <c r="R702" s="58">
        <v>0</v>
      </c>
      <c r="S702" s="43">
        <f t="shared" si="28"/>
        <v>4</v>
      </c>
      <c r="T702" s="43">
        <f t="shared" si="28"/>
        <v>4</v>
      </c>
      <c r="U702" s="44">
        <v>1</v>
      </c>
      <c r="V702" s="31">
        <v>1</v>
      </c>
      <c r="W702" s="44">
        <v>3</v>
      </c>
      <c r="X702" s="31">
        <v>3</v>
      </c>
      <c r="Y702" s="31">
        <v>0</v>
      </c>
      <c r="Z702" s="31">
        <v>0</v>
      </c>
      <c r="AA702" s="31">
        <v>0</v>
      </c>
      <c r="AB702" s="31">
        <v>0</v>
      </c>
      <c r="AC702" s="31">
        <v>0</v>
      </c>
      <c r="AD702" s="31">
        <v>4</v>
      </c>
      <c r="AE702" s="31">
        <v>0</v>
      </c>
      <c r="AF702" s="50">
        <v>418810</v>
      </c>
      <c r="AG702" s="59">
        <v>258353</v>
      </c>
      <c r="AH702" s="59">
        <v>62098</v>
      </c>
      <c r="AI702" s="59">
        <v>98359</v>
      </c>
      <c r="AJ702" s="59">
        <v>34805</v>
      </c>
      <c r="AK702" s="59">
        <v>33360</v>
      </c>
    </row>
    <row r="703" spans="1:37" ht="16.5" customHeight="1">
      <c r="A703" s="42">
        <v>668</v>
      </c>
      <c r="B703" s="42" t="s">
        <v>58</v>
      </c>
      <c r="C703" s="44" t="s">
        <v>1779</v>
      </c>
      <c r="D703" s="44" t="s">
        <v>191</v>
      </c>
      <c r="E703" s="68" t="s">
        <v>2704</v>
      </c>
      <c r="F703" s="57" t="s">
        <v>2705</v>
      </c>
      <c r="G703" s="44" t="s">
        <v>2706</v>
      </c>
      <c r="H703" s="44" t="s">
        <v>2707</v>
      </c>
      <c r="I703" s="69" t="s">
        <v>889</v>
      </c>
      <c r="J703" s="31">
        <v>13046</v>
      </c>
      <c r="K703" s="31">
        <v>5132</v>
      </c>
      <c r="L703" s="31">
        <v>500</v>
      </c>
      <c r="M703" s="58">
        <v>185152</v>
      </c>
      <c r="N703" s="58">
        <v>11753</v>
      </c>
      <c r="O703" s="58">
        <v>103</v>
      </c>
      <c r="P703" s="58">
        <v>61992</v>
      </c>
      <c r="Q703" s="58">
        <v>8558</v>
      </c>
      <c r="R703" s="58">
        <v>10</v>
      </c>
      <c r="S703" s="43">
        <f t="shared" si="28"/>
        <v>23.5</v>
      </c>
      <c r="T703" s="43">
        <f t="shared" si="28"/>
        <v>24</v>
      </c>
      <c r="U703" s="44">
        <v>1</v>
      </c>
      <c r="V703" s="31">
        <v>1</v>
      </c>
      <c r="W703" s="44">
        <v>14.5</v>
      </c>
      <c r="X703" s="31">
        <v>15</v>
      </c>
      <c r="Y703" s="31">
        <v>0</v>
      </c>
      <c r="Z703" s="31">
        <v>0</v>
      </c>
      <c r="AA703" s="31">
        <v>8</v>
      </c>
      <c r="AB703" s="31">
        <v>8</v>
      </c>
      <c r="AC703" s="31">
        <v>0</v>
      </c>
      <c r="AD703" s="31">
        <v>15</v>
      </c>
      <c r="AE703" s="31">
        <v>0</v>
      </c>
      <c r="AF703" s="50">
        <v>2205526</v>
      </c>
      <c r="AG703" s="59">
        <v>1209327</v>
      </c>
      <c r="AH703" s="59">
        <v>332298</v>
      </c>
      <c r="AI703" s="59">
        <v>663901</v>
      </c>
      <c r="AJ703" s="59">
        <v>271341</v>
      </c>
      <c r="AK703" s="59">
        <v>332974</v>
      </c>
    </row>
    <row r="704" spans="1:37" ht="16.5" customHeight="1">
      <c r="A704" s="42">
        <v>669</v>
      </c>
      <c r="B704" s="42" t="s">
        <v>58</v>
      </c>
      <c r="C704" s="44" t="s">
        <v>1779</v>
      </c>
      <c r="D704" s="44" t="s">
        <v>191</v>
      </c>
      <c r="E704" s="68" t="s">
        <v>2708</v>
      </c>
      <c r="F704" s="57" t="s">
        <v>2709</v>
      </c>
      <c r="G704" s="44" t="s">
        <v>2710</v>
      </c>
      <c r="H704" s="44" t="s">
        <v>2703</v>
      </c>
      <c r="I704" s="69" t="s">
        <v>889</v>
      </c>
      <c r="J704" s="31">
        <v>4041.8</v>
      </c>
      <c r="K704" s="31">
        <v>1044.0899999999999</v>
      </c>
      <c r="L704" s="31">
        <v>215</v>
      </c>
      <c r="M704" s="58">
        <v>39306</v>
      </c>
      <c r="N704" s="58">
        <v>1288</v>
      </c>
      <c r="O704" s="58">
        <v>38</v>
      </c>
      <c r="P704" s="58">
        <v>6074</v>
      </c>
      <c r="Q704" s="58">
        <v>230</v>
      </c>
      <c r="R704" s="58">
        <v>38</v>
      </c>
      <c r="S704" s="43">
        <f t="shared" si="28"/>
        <v>5</v>
      </c>
      <c r="T704" s="43">
        <f t="shared" si="28"/>
        <v>5</v>
      </c>
      <c r="U704" s="44">
        <v>0</v>
      </c>
      <c r="V704" s="31">
        <v>0</v>
      </c>
      <c r="W704" s="44">
        <v>2</v>
      </c>
      <c r="X704" s="31">
        <v>2</v>
      </c>
      <c r="Y704" s="31">
        <v>0</v>
      </c>
      <c r="Z704" s="31">
        <v>0</v>
      </c>
      <c r="AA704" s="31">
        <v>3</v>
      </c>
      <c r="AB704" s="31">
        <v>3</v>
      </c>
      <c r="AC704" s="31">
        <v>0</v>
      </c>
      <c r="AD704" s="31">
        <v>3</v>
      </c>
      <c r="AE704" s="31">
        <v>0</v>
      </c>
      <c r="AF704" s="50">
        <v>305382</v>
      </c>
      <c r="AG704" s="59">
        <v>160620</v>
      </c>
      <c r="AH704" s="59">
        <v>78304</v>
      </c>
      <c r="AI704" s="59">
        <v>66458</v>
      </c>
      <c r="AJ704" s="59">
        <v>56968</v>
      </c>
      <c r="AK704" s="59">
        <v>72670</v>
      </c>
    </row>
    <row r="705" spans="1:37" ht="16.5" customHeight="1">
      <c r="A705" s="42">
        <v>670</v>
      </c>
      <c r="B705" s="42" t="s">
        <v>58</v>
      </c>
      <c r="C705" s="44" t="s">
        <v>1779</v>
      </c>
      <c r="D705" s="44" t="s">
        <v>191</v>
      </c>
      <c r="E705" s="68" t="s">
        <v>2711</v>
      </c>
      <c r="F705" s="57" t="s">
        <v>2712</v>
      </c>
      <c r="G705" s="44" t="s">
        <v>2713</v>
      </c>
      <c r="H705" s="44" t="s">
        <v>2703</v>
      </c>
      <c r="I705" s="69" t="s">
        <v>1097</v>
      </c>
      <c r="J705" s="31">
        <v>4841</v>
      </c>
      <c r="K705" s="31">
        <v>4200</v>
      </c>
      <c r="L705" s="31">
        <v>478</v>
      </c>
      <c r="M705" s="58">
        <v>182363</v>
      </c>
      <c r="N705" s="58">
        <v>8863</v>
      </c>
      <c r="O705" s="58">
        <v>71</v>
      </c>
      <c r="P705" s="58">
        <v>14424</v>
      </c>
      <c r="Q705" s="58">
        <v>486</v>
      </c>
      <c r="R705" s="58">
        <v>15</v>
      </c>
      <c r="S705" s="43">
        <f t="shared" si="28"/>
        <v>12</v>
      </c>
      <c r="T705" s="43">
        <f t="shared" si="28"/>
        <v>12</v>
      </c>
      <c r="U705" s="44">
        <v>1</v>
      </c>
      <c r="V705" s="31">
        <v>1</v>
      </c>
      <c r="W705" s="44">
        <v>4</v>
      </c>
      <c r="X705" s="31">
        <v>4</v>
      </c>
      <c r="Y705" s="31">
        <v>1</v>
      </c>
      <c r="Z705" s="31">
        <v>1</v>
      </c>
      <c r="AA705" s="31">
        <v>6</v>
      </c>
      <c r="AB705" s="31">
        <v>6</v>
      </c>
      <c r="AC705" s="31">
        <v>0</v>
      </c>
      <c r="AD705" s="31">
        <v>3</v>
      </c>
      <c r="AE705" s="31">
        <v>3</v>
      </c>
      <c r="AF705" s="50">
        <v>1230459</v>
      </c>
      <c r="AG705" s="59">
        <v>528979</v>
      </c>
      <c r="AH705" s="59">
        <v>119014</v>
      </c>
      <c r="AI705" s="59">
        <v>582466</v>
      </c>
      <c r="AJ705" s="59">
        <v>111578</v>
      </c>
      <c r="AK705" s="59">
        <v>114548</v>
      </c>
    </row>
    <row r="706" spans="1:37" ht="16.5" customHeight="1">
      <c r="A706" s="42">
        <v>671</v>
      </c>
      <c r="B706" s="42" t="s">
        <v>58</v>
      </c>
      <c r="C706" s="44" t="s">
        <v>1779</v>
      </c>
      <c r="D706" s="44" t="s">
        <v>191</v>
      </c>
      <c r="E706" s="68" t="s">
        <v>2714</v>
      </c>
      <c r="F706" s="57" t="s">
        <v>2715</v>
      </c>
      <c r="G706" s="44" t="s">
        <v>2716</v>
      </c>
      <c r="H706" s="44" t="s">
        <v>2717</v>
      </c>
      <c r="I706" s="69" t="s">
        <v>1211</v>
      </c>
      <c r="J706" s="31">
        <v>853</v>
      </c>
      <c r="K706" s="31">
        <v>729.43</v>
      </c>
      <c r="L706" s="31">
        <v>162</v>
      </c>
      <c r="M706" s="58">
        <v>44277</v>
      </c>
      <c r="N706" s="58">
        <v>2281</v>
      </c>
      <c r="O706" s="58">
        <v>35</v>
      </c>
      <c r="P706" s="58">
        <v>2597</v>
      </c>
      <c r="Q706" s="58">
        <v>140</v>
      </c>
      <c r="R706" s="58">
        <v>0</v>
      </c>
      <c r="S706" s="43">
        <f t="shared" si="28"/>
        <v>2</v>
      </c>
      <c r="T706" s="43">
        <f t="shared" si="28"/>
        <v>2</v>
      </c>
      <c r="U706" s="44">
        <v>0</v>
      </c>
      <c r="V706" s="31">
        <v>0</v>
      </c>
      <c r="W706" s="44">
        <v>1</v>
      </c>
      <c r="X706" s="31">
        <v>1</v>
      </c>
      <c r="Y706" s="31">
        <v>0</v>
      </c>
      <c r="Z706" s="31">
        <v>0</v>
      </c>
      <c r="AA706" s="31">
        <v>1</v>
      </c>
      <c r="AB706" s="31">
        <v>1</v>
      </c>
      <c r="AC706" s="31">
        <v>0</v>
      </c>
      <c r="AD706" s="31">
        <v>1</v>
      </c>
      <c r="AE706" s="31">
        <v>0</v>
      </c>
      <c r="AF706" s="50">
        <v>161447</v>
      </c>
      <c r="AG706" s="59">
        <v>92148</v>
      </c>
      <c r="AH706" s="59">
        <v>38020</v>
      </c>
      <c r="AI706" s="59">
        <v>31279</v>
      </c>
      <c r="AJ706" s="59">
        <v>11570</v>
      </c>
      <c r="AK706" s="59">
        <v>14072</v>
      </c>
    </row>
    <row r="707" spans="1:37" ht="16.5" customHeight="1">
      <c r="A707" s="42">
        <v>672</v>
      </c>
      <c r="B707" s="42" t="s">
        <v>58</v>
      </c>
      <c r="C707" s="44" t="s">
        <v>1779</v>
      </c>
      <c r="D707" s="44" t="s">
        <v>191</v>
      </c>
      <c r="E707" s="68" t="s">
        <v>2718</v>
      </c>
      <c r="F707" s="57" t="s">
        <v>2719</v>
      </c>
      <c r="G707" s="44" t="s">
        <v>2720</v>
      </c>
      <c r="H707" s="44" t="s">
        <v>2721</v>
      </c>
      <c r="I707" s="69" t="s">
        <v>1004</v>
      </c>
      <c r="J707" s="31">
        <v>5914</v>
      </c>
      <c r="K707" s="31">
        <v>2813</v>
      </c>
      <c r="L707" s="31">
        <v>302</v>
      </c>
      <c r="M707" s="58">
        <v>109080</v>
      </c>
      <c r="N707" s="58">
        <v>6504</v>
      </c>
      <c r="O707" s="58">
        <v>81</v>
      </c>
      <c r="P707" s="58">
        <v>7312</v>
      </c>
      <c r="Q707" s="58">
        <v>228</v>
      </c>
      <c r="R707" s="58">
        <v>0</v>
      </c>
      <c r="S707" s="43">
        <f t="shared" si="28"/>
        <v>12.5</v>
      </c>
      <c r="T707" s="43">
        <f t="shared" si="28"/>
        <v>12.5</v>
      </c>
      <c r="U707" s="44">
        <v>0</v>
      </c>
      <c r="V707" s="31">
        <v>0</v>
      </c>
      <c r="W707" s="44">
        <v>5.5</v>
      </c>
      <c r="X707" s="31">
        <v>5.5</v>
      </c>
      <c r="Y707" s="31">
        <v>0</v>
      </c>
      <c r="Z707" s="31">
        <v>0</v>
      </c>
      <c r="AA707" s="31">
        <v>7</v>
      </c>
      <c r="AB707" s="31">
        <v>7</v>
      </c>
      <c r="AC707" s="31">
        <v>1</v>
      </c>
      <c r="AD707" s="31">
        <v>5</v>
      </c>
      <c r="AE707" s="31">
        <v>0</v>
      </c>
      <c r="AF707" s="50">
        <v>852302</v>
      </c>
      <c r="AG707" s="59">
        <v>524389</v>
      </c>
      <c r="AH707" s="59">
        <v>111047</v>
      </c>
      <c r="AI707" s="59">
        <v>216866</v>
      </c>
      <c r="AJ707" s="59">
        <v>120667</v>
      </c>
      <c r="AK707" s="59">
        <v>126759</v>
      </c>
    </row>
    <row r="708" spans="1:37" ht="16.5" customHeight="1">
      <c r="A708" s="42">
        <v>673</v>
      </c>
      <c r="B708" s="42" t="s">
        <v>58</v>
      </c>
      <c r="C708" s="44" t="s">
        <v>1779</v>
      </c>
      <c r="D708" s="44" t="s">
        <v>191</v>
      </c>
      <c r="E708" s="68" t="s">
        <v>2722</v>
      </c>
      <c r="F708" s="57" t="s">
        <v>2723</v>
      </c>
      <c r="G708" s="44" t="s">
        <v>2724</v>
      </c>
      <c r="H708" s="44" t="s">
        <v>2725</v>
      </c>
      <c r="I708" s="69" t="s">
        <v>1023</v>
      </c>
      <c r="J708" s="31">
        <v>1741</v>
      </c>
      <c r="K708" s="31">
        <v>2187</v>
      </c>
      <c r="L708" s="31">
        <v>268</v>
      </c>
      <c r="M708" s="58">
        <v>146847</v>
      </c>
      <c r="N708" s="58">
        <v>8302</v>
      </c>
      <c r="O708" s="58">
        <v>73</v>
      </c>
      <c r="P708" s="58">
        <v>6019</v>
      </c>
      <c r="Q708" s="58">
        <v>101</v>
      </c>
      <c r="R708" s="58">
        <v>0</v>
      </c>
      <c r="S708" s="43">
        <f t="shared" si="28"/>
        <v>10</v>
      </c>
      <c r="T708" s="43">
        <f t="shared" si="28"/>
        <v>10</v>
      </c>
      <c r="U708" s="44">
        <v>0</v>
      </c>
      <c r="V708" s="31">
        <v>0</v>
      </c>
      <c r="W708" s="44">
        <v>4</v>
      </c>
      <c r="X708" s="31">
        <v>4</v>
      </c>
      <c r="Y708" s="31">
        <v>0</v>
      </c>
      <c r="Z708" s="31">
        <v>0</v>
      </c>
      <c r="AA708" s="31">
        <v>6</v>
      </c>
      <c r="AB708" s="31">
        <v>6</v>
      </c>
      <c r="AC708" s="31">
        <v>0</v>
      </c>
      <c r="AD708" s="31">
        <v>4</v>
      </c>
      <c r="AE708" s="31">
        <v>1</v>
      </c>
      <c r="AF708" s="50">
        <v>713918</v>
      </c>
      <c r="AG708" s="59">
        <v>476799</v>
      </c>
      <c r="AH708" s="59">
        <v>59098</v>
      </c>
      <c r="AI708" s="59">
        <v>178021</v>
      </c>
      <c r="AJ708" s="59">
        <v>70905</v>
      </c>
      <c r="AK708" s="59">
        <v>83745</v>
      </c>
    </row>
    <row r="709" spans="1:37" ht="16.5" customHeight="1">
      <c r="A709" s="42">
        <v>674</v>
      </c>
      <c r="B709" s="42" t="s">
        <v>58</v>
      </c>
      <c r="C709" s="44" t="s">
        <v>1779</v>
      </c>
      <c r="D709" s="44" t="s">
        <v>191</v>
      </c>
      <c r="E709" s="68" t="s">
        <v>2726</v>
      </c>
      <c r="F709" s="57" t="s">
        <v>2727</v>
      </c>
      <c r="G709" s="44" t="s">
        <v>2728</v>
      </c>
      <c r="H709" s="44" t="s">
        <v>2729</v>
      </c>
      <c r="I709" s="69" t="s">
        <v>915</v>
      </c>
      <c r="J709" s="31">
        <v>75770</v>
      </c>
      <c r="K709" s="31">
        <v>478</v>
      </c>
      <c r="L709" s="31">
        <v>90</v>
      </c>
      <c r="M709" s="58">
        <v>36775</v>
      </c>
      <c r="N709" s="58">
        <v>2009</v>
      </c>
      <c r="O709" s="58">
        <v>13</v>
      </c>
      <c r="P709" s="58">
        <v>4788</v>
      </c>
      <c r="Q709" s="58">
        <v>229</v>
      </c>
      <c r="R709" s="58">
        <v>13</v>
      </c>
      <c r="S709" s="43">
        <f t="shared" si="28"/>
        <v>1</v>
      </c>
      <c r="T709" s="43">
        <f t="shared" si="28"/>
        <v>1</v>
      </c>
      <c r="U709" s="44">
        <v>0</v>
      </c>
      <c r="V709" s="31">
        <v>0</v>
      </c>
      <c r="W709" s="44">
        <v>1</v>
      </c>
      <c r="X709" s="31">
        <v>1</v>
      </c>
      <c r="Y709" s="31">
        <v>0</v>
      </c>
      <c r="Z709" s="31">
        <v>0</v>
      </c>
      <c r="AA709" s="31">
        <v>0</v>
      </c>
      <c r="AB709" s="31">
        <v>0</v>
      </c>
      <c r="AC709" s="31">
        <v>0</v>
      </c>
      <c r="AD709" s="31">
        <v>1</v>
      </c>
      <c r="AE709" s="31">
        <v>1</v>
      </c>
      <c r="AF709" s="50">
        <v>217156</v>
      </c>
      <c r="AG709" s="59">
        <v>118577</v>
      </c>
      <c r="AH709" s="59">
        <v>56712</v>
      </c>
      <c r="AI709" s="59">
        <v>41867</v>
      </c>
      <c r="AJ709" s="59">
        <v>41781</v>
      </c>
      <c r="AK709" s="59">
        <v>46627</v>
      </c>
    </row>
    <row r="710" spans="1:37" ht="16.5" customHeight="1">
      <c r="A710" s="42">
        <v>675</v>
      </c>
      <c r="B710" s="42" t="s">
        <v>58</v>
      </c>
      <c r="C710" s="44" t="s">
        <v>1784</v>
      </c>
      <c r="D710" s="44" t="s">
        <v>191</v>
      </c>
      <c r="E710" s="68" t="s">
        <v>2730</v>
      </c>
      <c r="F710" s="57" t="s">
        <v>2731</v>
      </c>
      <c r="G710" s="44" t="s">
        <v>2732</v>
      </c>
      <c r="H710" s="44" t="s">
        <v>2733</v>
      </c>
      <c r="I710" s="69" t="s">
        <v>1004</v>
      </c>
      <c r="J710" s="31">
        <v>6648</v>
      </c>
      <c r="K710" s="31">
        <v>1079</v>
      </c>
      <c r="L710" s="31">
        <v>155</v>
      </c>
      <c r="M710" s="58">
        <v>40468</v>
      </c>
      <c r="N710" s="58">
        <v>1089</v>
      </c>
      <c r="O710" s="58">
        <v>43</v>
      </c>
      <c r="P710" s="58">
        <v>5244</v>
      </c>
      <c r="Q710" s="58">
        <v>14</v>
      </c>
      <c r="R710" s="58">
        <v>0</v>
      </c>
      <c r="S710" s="43">
        <f t="shared" si="28"/>
        <v>0</v>
      </c>
      <c r="T710" s="43">
        <f t="shared" si="28"/>
        <v>0</v>
      </c>
      <c r="U710" s="44">
        <v>0</v>
      </c>
      <c r="V710" s="31">
        <v>0</v>
      </c>
      <c r="W710" s="44">
        <v>0</v>
      </c>
      <c r="X710" s="31">
        <v>0</v>
      </c>
      <c r="Y710" s="31">
        <v>0</v>
      </c>
      <c r="Z710" s="31">
        <v>0</v>
      </c>
      <c r="AA710" s="31">
        <v>0</v>
      </c>
      <c r="AB710" s="31">
        <v>0</v>
      </c>
      <c r="AC710" s="31">
        <v>0</v>
      </c>
      <c r="AD710" s="31">
        <v>4</v>
      </c>
      <c r="AE710" s="31">
        <v>0</v>
      </c>
      <c r="AF710" s="50">
        <v>98383</v>
      </c>
      <c r="AG710" s="59">
        <v>13400</v>
      </c>
      <c r="AH710" s="59">
        <v>6265</v>
      </c>
      <c r="AI710" s="59">
        <v>78718</v>
      </c>
      <c r="AJ710" s="59">
        <v>13598</v>
      </c>
      <c r="AK710" s="59">
        <v>5137</v>
      </c>
    </row>
    <row r="711" spans="1:37" ht="16.5" customHeight="1">
      <c r="A711" s="42">
        <v>676</v>
      </c>
      <c r="B711" s="42" t="s">
        <v>58</v>
      </c>
      <c r="C711" s="44" t="s">
        <v>1784</v>
      </c>
      <c r="D711" s="44" t="s">
        <v>191</v>
      </c>
      <c r="E711" s="68" t="s">
        <v>2734</v>
      </c>
      <c r="F711" s="57" t="s">
        <v>2735</v>
      </c>
      <c r="G711" s="44" t="s">
        <v>2736</v>
      </c>
      <c r="H711" s="44" t="s">
        <v>2737</v>
      </c>
      <c r="I711" s="69" t="s">
        <v>977</v>
      </c>
      <c r="J711" s="31">
        <v>3992</v>
      </c>
      <c r="K711" s="31">
        <v>1985</v>
      </c>
      <c r="L711" s="31">
        <v>260</v>
      </c>
      <c r="M711" s="58">
        <v>87483</v>
      </c>
      <c r="N711" s="58">
        <v>1772</v>
      </c>
      <c r="O711" s="58">
        <v>77</v>
      </c>
      <c r="P711" s="58">
        <v>4532</v>
      </c>
      <c r="Q711" s="58">
        <v>45</v>
      </c>
      <c r="R711" s="58">
        <v>0</v>
      </c>
      <c r="S711" s="43">
        <f t="shared" si="28"/>
        <v>3</v>
      </c>
      <c r="T711" s="43">
        <f t="shared" si="28"/>
        <v>3</v>
      </c>
      <c r="U711" s="44">
        <v>0</v>
      </c>
      <c r="V711" s="31">
        <v>0</v>
      </c>
      <c r="W711" s="44">
        <v>2</v>
      </c>
      <c r="X711" s="31">
        <v>2</v>
      </c>
      <c r="Y711" s="31">
        <v>0</v>
      </c>
      <c r="Z711" s="31">
        <v>0</v>
      </c>
      <c r="AA711" s="31">
        <v>1</v>
      </c>
      <c r="AB711" s="31">
        <v>1</v>
      </c>
      <c r="AC711" s="31">
        <v>0</v>
      </c>
      <c r="AD711" s="31">
        <v>2</v>
      </c>
      <c r="AE711" s="31">
        <v>1</v>
      </c>
      <c r="AF711" s="50">
        <v>662428</v>
      </c>
      <c r="AG711" s="59">
        <v>330760</v>
      </c>
      <c r="AH711" s="59">
        <v>21105</v>
      </c>
      <c r="AI711" s="59">
        <v>310563</v>
      </c>
      <c r="AJ711" s="59">
        <v>46350</v>
      </c>
      <c r="AK711" s="59">
        <v>24359</v>
      </c>
    </row>
    <row r="712" spans="1:37" ht="16.5" customHeight="1">
      <c r="A712" s="42">
        <v>677</v>
      </c>
      <c r="B712" s="42" t="s">
        <v>58</v>
      </c>
      <c r="C712" s="44" t="s">
        <v>1784</v>
      </c>
      <c r="D712" s="44" t="s">
        <v>191</v>
      </c>
      <c r="E712" s="68" t="s">
        <v>2738</v>
      </c>
      <c r="F712" s="57" t="s">
        <v>2739</v>
      </c>
      <c r="G712" s="44" t="s">
        <v>2740</v>
      </c>
      <c r="H712" s="44" t="s">
        <v>2741</v>
      </c>
      <c r="I712" s="69" t="s">
        <v>1211</v>
      </c>
      <c r="J712" s="31">
        <v>1382</v>
      </c>
      <c r="K712" s="31">
        <v>1127</v>
      </c>
      <c r="L712" s="31">
        <v>157</v>
      </c>
      <c r="M712" s="58">
        <v>36427</v>
      </c>
      <c r="N712" s="58">
        <v>1314</v>
      </c>
      <c r="O712" s="58">
        <v>44</v>
      </c>
      <c r="P712" s="58">
        <v>4082</v>
      </c>
      <c r="Q712" s="58">
        <v>29</v>
      </c>
      <c r="R712" s="58">
        <v>45</v>
      </c>
      <c r="S712" s="43">
        <f t="shared" si="28"/>
        <v>1</v>
      </c>
      <c r="T712" s="43">
        <f t="shared" si="28"/>
        <v>1</v>
      </c>
      <c r="U712" s="44">
        <v>0</v>
      </c>
      <c r="V712" s="31">
        <v>0</v>
      </c>
      <c r="W712" s="44">
        <v>1</v>
      </c>
      <c r="X712" s="31">
        <v>1</v>
      </c>
      <c r="Y712" s="31">
        <v>0</v>
      </c>
      <c r="Z712" s="31">
        <v>0</v>
      </c>
      <c r="AA712" s="31">
        <v>0</v>
      </c>
      <c r="AB712" s="31">
        <v>0</v>
      </c>
      <c r="AC712" s="31">
        <v>0</v>
      </c>
      <c r="AD712" s="31">
        <v>0</v>
      </c>
      <c r="AE712" s="31">
        <v>1</v>
      </c>
      <c r="AF712" s="50">
        <v>230241</v>
      </c>
      <c r="AG712" s="59">
        <v>66650</v>
      </c>
      <c r="AH712" s="59">
        <v>13245</v>
      </c>
      <c r="AI712" s="59">
        <v>150346</v>
      </c>
      <c r="AJ712" s="59">
        <v>31325</v>
      </c>
      <c r="AK712" s="59">
        <v>10330</v>
      </c>
    </row>
    <row r="713" spans="1:37" ht="16.5" customHeight="1">
      <c r="A713" s="42">
        <v>678</v>
      </c>
      <c r="B713" s="42" t="s">
        <v>58</v>
      </c>
      <c r="C713" s="44" t="s">
        <v>1784</v>
      </c>
      <c r="D713" s="44" t="s">
        <v>191</v>
      </c>
      <c r="E713" s="68" t="s">
        <v>2742</v>
      </c>
      <c r="F713" s="57" t="s">
        <v>2743</v>
      </c>
      <c r="G713" s="44" t="s">
        <v>2744</v>
      </c>
      <c r="H713" s="44" t="s">
        <v>2745</v>
      </c>
      <c r="I713" s="69" t="s">
        <v>1023</v>
      </c>
      <c r="J713" s="31">
        <v>6000</v>
      </c>
      <c r="K713" s="31">
        <v>611</v>
      </c>
      <c r="L713" s="31">
        <v>68</v>
      </c>
      <c r="M713" s="58">
        <v>34648</v>
      </c>
      <c r="N713" s="58">
        <v>1777</v>
      </c>
      <c r="O713" s="58">
        <v>13</v>
      </c>
      <c r="P713" s="58">
        <v>2327</v>
      </c>
      <c r="Q713" s="58">
        <v>0</v>
      </c>
      <c r="R713" s="58">
        <v>13</v>
      </c>
      <c r="S713" s="43">
        <f t="shared" si="28"/>
        <v>1</v>
      </c>
      <c r="T713" s="43">
        <f t="shared" si="28"/>
        <v>1</v>
      </c>
      <c r="U713" s="44">
        <v>1</v>
      </c>
      <c r="V713" s="31">
        <v>1</v>
      </c>
      <c r="W713" s="44">
        <v>0</v>
      </c>
      <c r="X713" s="31">
        <v>0</v>
      </c>
      <c r="Y713" s="31">
        <v>0</v>
      </c>
      <c r="Z713" s="31">
        <v>0</v>
      </c>
      <c r="AA713" s="31">
        <v>0</v>
      </c>
      <c r="AB713" s="31">
        <v>0</v>
      </c>
      <c r="AC713" s="31">
        <v>0</v>
      </c>
      <c r="AD713" s="31">
        <v>0</v>
      </c>
      <c r="AE713" s="31">
        <v>0</v>
      </c>
      <c r="AF713" s="50">
        <v>109041</v>
      </c>
      <c r="AG713" s="59">
        <v>86528</v>
      </c>
      <c r="AH713" s="59">
        <v>5025</v>
      </c>
      <c r="AI713" s="59">
        <v>17488</v>
      </c>
      <c r="AJ713" s="59">
        <v>2243</v>
      </c>
      <c r="AK713" s="59">
        <v>2456</v>
      </c>
    </row>
    <row r="714" spans="1:37" ht="16.5" customHeight="1">
      <c r="A714" s="42">
        <v>679</v>
      </c>
      <c r="B714" s="42" t="s">
        <v>58</v>
      </c>
      <c r="C714" s="44" t="s">
        <v>1784</v>
      </c>
      <c r="D714" s="44" t="s">
        <v>191</v>
      </c>
      <c r="E714" s="68" t="s">
        <v>2746</v>
      </c>
      <c r="F714" s="57" t="s">
        <v>2747</v>
      </c>
      <c r="G714" s="44" t="s">
        <v>2748</v>
      </c>
      <c r="H714" s="44" t="s">
        <v>2749</v>
      </c>
      <c r="I714" s="69" t="s">
        <v>1023</v>
      </c>
      <c r="J714" s="31">
        <v>1745</v>
      </c>
      <c r="K714" s="31">
        <v>1999</v>
      </c>
      <c r="L714" s="31">
        <v>142</v>
      </c>
      <c r="M714" s="58">
        <v>86297</v>
      </c>
      <c r="N714" s="58">
        <v>2921</v>
      </c>
      <c r="O714" s="58">
        <v>47</v>
      </c>
      <c r="P714" s="58">
        <v>2357</v>
      </c>
      <c r="Q714" s="58">
        <v>49</v>
      </c>
      <c r="R714" s="58">
        <v>0</v>
      </c>
      <c r="S714" s="43">
        <f t="shared" si="28"/>
        <v>2</v>
      </c>
      <c r="T714" s="43">
        <f t="shared" si="28"/>
        <v>2</v>
      </c>
      <c r="U714" s="44">
        <v>0</v>
      </c>
      <c r="V714" s="31">
        <v>0</v>
      </c>
      <c r="W714" s="44">
        <v>2</v>
      </c>
      <c r="X714" s="31">
        <v>2</v>
      </c>
      <c r="Y714" s="31">
        <v>0</v>
      </c>
      <c r="Z714" s="31">
        <v>0</v>
      </c>
      <c r="AA714" s="31">
        <v>0</v>
      </c>
      <c r="AB714" s="31">
        <v>0</v>
      </c>
      <c r="AC714" s="31">
        <v>0</v>
      </c>
      <c r="AD714" s="31">
        <v>2</v>
      </c>
      <c r="AE714" s="31">
        <v>1</v>
      </c>
      <c r="AF714" s="50">
        <v>440352</v>
      </c>
      <c r="AG714" s="59">
        <v>254200</v>
      </c>
      <c r="AH714" s="59">
        <v>14005</v>
      </c>
      <c r="AI714" s="59">
        <v>172147</v>
      </c>
      <c r="AJ714" s="59">
        <v>26615</v>
      </c>
      <c r="AK714" s="59">
        <v>7612</v>
      </c>
    </row>
    <row r="715" spans="1:37" ht="16.5" customHeight="1">
      <c r="A715" s="42">
        <v>680</v>
      </c>
      <c r="B715" s="42" t="s">
        <v>58</v>
      </c>
      <c r="C715" s="44" t="s">
        <v>1784</v>
      </c>
      <c r="D715" s="44" t="s">
        <v>191</v>
      </c>
      <c r="E715" s="68" t="s">
        <v>2750</v>
      </c>
      <c r="F715" s="57" t="s">
        <v>2751</v>
      </c>
      <c r="G715" s="44" t="s">
        <v>2752</v>
      </c>
      <c r="H715" s="44" t="s">
        <v>2753</v>
      </c>
      <c r="I715" s="69" t="s">
        <v>1152</v>
      </c>
      <c r="J715" s="31">
        <v>6815</v>
      </c>
      <c r="K715" s="31">
        <v>4919</v>
      </c>
      <c r="L715" s="31">
        <v>326</v>
      </c>
      <c r="M715" s="58">
        <v>108096</v>
      </c>
      <c r="N715" s="58">
        <v>1418</v>
      </c>
      <c r="O715" s="58">
        <v>61</v>
      </c>
      <c r="P715" s="58">
        <v>4162</v>
      </c>
      <c r="Q715" s="58">
        <v>38</v>
      </c>
      <c r="R715" s="58">
        <v>0</v>
      </c>
      <c r="S715" s="43">
        <f t="shared" si="28"/>
        <v>9</v>
      </c>
      <c r="T715" s="43">
        <f t="shared" si="28"/>
        <v>9</v>
      </c>
      <c r="U715" s="44">
        <v>1</v>
      </c>
      <c r="V715" s="31">
        <v>1</v>
      </c>
      <c r="W715" s="44">
        <v>6</v>
      </c>
      <c r="X715" s="31">
        <v>6</v>
      </c>
      <c r="Y715" s="31">
        <v>1</v>
      </c>
      <c r="Z715" s="31">
        <v>1</v>
      </c>
      <c r="AA715" s="31">
        <v>1</v>
      </c>
      <c r="AB715" s="31">
        <v>1</v>
      </c>
      <c r="AC715" s="31">
        <v>0</v>
      </c>
      <c r="AD715" s="31">
        <v>8</v>
      </c>
      <c r="AE715" s="31">
        <v>2</v>
      </c>
      <c r="AF715" s="50">
        <v>1989671</v>
      </c>
      <c r="AG715" s="59">
        <v>732159</v>
      </c>
      <c r="AH715" s="59">
        <v>21251</v>
      </c>
      <c r="AI715" s="59">
        <v>1236261</v>
      </c>
      <c r="AJ715" s="59">
        <v>71138</v>
      </c>
      <c r="AK715" s="59">
        <v>27640</v>
      </c>
    </row>
    <row r="716" spans="1:37" ht="16.5" customHeight="1">
      <c r="A716" s="42">
        <v>681</v>
      </c>
      <c r="B716" s="42" t="s">
        <v>58</v>
      </c>
      <c r="C716" s="44" t="s">
        <v>2754</v>
      </c>
      <c r="D716" s="44" t="s">
        <v>191</v>
      </c>
      <c r="E716" s="68" t="s">
        <v>2755</v>
      </c>
      <c r="F716" s="57" t="s">
        <v>2756</v>
      </c>
      <c r="G716" s="44" t="s">
        <v>2757</v>
      </c>
      <c r="H716" s="44" t="s">
        <v>2758</v>
      </c>
      <c r="I716" s="69" t="s">
        <v>996</v>
      </c>
      <c r="J716" s="31">
        <v>67983</v>
      </c>
      <c r="K716" s="31">
        <v>3486</v>
      </c>
      <c r="L716" s="31">
        <v>385</v>
      </c>
      <c r="M716" s="58">
        <v>189855</v>
      </c>
      <c r="N716" s="58">
        <v>5502</v>
      </c>
      <c r="O716" s="58">
        <v>158</v>
      </c>
      <c r="P716" s="58">
        <v>14422</v>
      </c>
      <c r="Q716" s="58">
        <v>385</v>
      </c>
      <c r="R716" s="58">
        <v>0</v>
      </c>
      <c r="S716" s="43">
        <f t="shared" si="28"/>
        <v>23</v>
      </c>
      <c r="T716" s="43">
        <f t="shared" si="28"/>
        <v>5</v>
      </c>
      <c r="U716" s="44">
        <v>1</v>
      </c>
      <c r="V716" s="31">
        <v>1</v>
      </c>
      <c r="W716" s="44">
        <v>3</v>
      </c>
      <c r="X716" s="31">
        <v>3</v>
      </c>
      <c r="Y716" s="31">
        <v>0</v>
      </c>
      <c r="Z716" s="31">
        <v>0</v>
      </c>
      <c r="AA716" s="31">
        <v>19</v>
      </c>
      <c r="AB716" s="31">
        <v>1</v>
      </c>
      <c r="AC716" s="31">
        <v>1</v>
      </c>
      <c r="AD716" s="31">
        <v>3</v>
      </c>
      <c r="AE716" s="31">
        <v>0</v>
      </c>
      <c r="AF716" s="50">
        <v>1798232</v>
      </c>
      <c r="AG716" s="59">
        <v>436566</v>
      </c>
      <c r="AH716" s="59">
        <v>190767</v>
      </c>
      <c r="AI716" s="59">
        <v>1170899</v>
      </c>
      <c r="AJ716" s="59">
        <v>95134</v>
      </c>
      <c r="AK716" s="59">
        <v>192799</v>
      </c>
    </row>
    <row r="717" spans="1:37" ht="16.5" customHeight="1">
      <c r="A717" s="42">
        <v>682</v>
      </c>
      <c r="B717" s="42" t="s">
        <v>58</v>
      </c>
      <c r="C717" s="44" t="s">
        <v>2754</v>
      </c>
      <c r="D717" s="44" t="s">
        <v>191</v>
      </c>
      <c r="E717" s="68" t="s">
        <v>2759</v>
      </c>
      <c r="F717" s="57" t="s">
        <v>2760</v>
      </c>
      <c r="G717" s="44" t="s">
        <v>2761</v>
      </c>
      <c r="H717" s="44" t="s">
        <v>2762</v>
      </c>
      <c r="I717" s="69" t="s">
        <v>924</v>
      </c>
      <c r="J717" s="31">
        <v>436</v>
      </c>
      <c r="K717" s="31">
        <v>719.29</v>
      </c>
      <c r="L717" s="31">
        <v>140</v>
      </c>
      <c r="M717" s="58">
        <v>24065</v>
      </c>
      <c r="N717" s="58">
        <v>0</v>
      </c>
      <c r="O717" s="58">
        <v>37</v>
      </c>
      <c r="P717" s="58">
        <v>1825</v>
      </c>
      <c r="Q717" s="58">
        <v>0</v>
      </c>
      <c r="R717" s="58">
        <v>0</v>
      </c>
      <c r="S717" s="43">
        <f t="shared" si="28"/>
        <v>1</v>
      </c>
      <c r="T717" s="43">
        <f t="shared" si="28"/>
        <v>1</v>
      </c>
      <c r="U717" s="44">
        <v>0</v>
      </c>
      <c r="V717" s="31">
        <v>0</v>
      </c>
      <c r="W717" s="44">
        <v>1</v>
      </c>
      <c r="X717" s="31">
        <v>1</v>
      </c>
      <c r="Y717" s="31">
        <v>0</v>
      </c>
      <c r="Z717" s="31">
        <v>0</v>
      </c>
      <c r="AA717" s="31">
        <v>0</v>
      </c>
      <c r="AB717" s="31">
        <v>0</v>
      </c>
      <c r="AC717" s="31">
        <v>0</v>
      </c>
      <c r="AD717" s="31">
        <v>1</v>
      </c>
      <c r="AE717" s="31">
        <v>0</v>
      </c>
      <c r="AF717" s="50">
        <v>271474</v>
      </c>
      <c r="AG717" s="59">
        <v>225000</v>
      </c>
      <c r="AH717" s="59">
        <v>24400</v>
      </c>
      <c r="AI717" s="59">
        <v>22074</v>
      </c>
      <c r="AJ717" s="59">
        <v>31766</v>
      </c>
      <c r="AK717" s="59">
        <v>18685</v>
      </c>
    </row>
    <row r="718" spans="1:37" ht="16.5" customHeight="1">
      <c r="A718" s="42">
        <v>683</v>
      </c>
      <c r="B718" s="42" t="s">
        <v>58</v>
      </c>
      <c r="C718" s="44" t="s">
        <v>2754</v>
      </c>
      <c r="D718" s="44" t="s">
        <v>191</v>
      </c>
      <c r="E718" s="68" t="s">
        <v>2763</v>
      </c>
      <c r="F718" s="57" t="s">
        <v>2764</v>
      </c>
      <c r="G718" s="44" t="s">
        <v>2765</v>
      </c>
      <c r="H718" s="44" t="s">
        <v>2766</v>
      </c>
      <c r="I718" s="69" t="s">
        <v>905</v>
      </c>
      <c r="J718" s="31">
        <v>4000</v>
      </c>
      <c r="K718" s="31">
        <v>6450</v>
      </c>
      <c r="L718" s="31">
        <v>921</v>
      </c>
      <c r="M718" s="58">
        <v>99099</v>
      </c>
      <c r="N718" s="58">
        <v>3478</v>
      </c>
      <c r="O718" s="58">
        <v>11</v>
      </c>
      <c r="P718" s="58">
        <v>14305</v>
      </c>
      <c r="Q718" s="58">
        <v>573</v>
      </c>
      <c r="R718" s="58">
        <v>11</v>
      </c>
      <c r="S718" s="43">
        <f t="shared" si="28"/>
        <v>25</v>
      </c>
      <c r="T718" s="43">
        <f t="shared" si="28"/>
        <v>0</v>
      </c>
      <c r="U718" s="44">
        <v>2</v>
      </c>
      <c r="V718" s="31">
        <v>0</v>
      </c>
      <c r="W718" s="44">
        <v>19</v>
      </c>
      <c r="X718" s="31">
        <v>0</v>
      </c>
      <c r="Y718" s="31">
        <v>1</v>
      </c>
      <c r="Z718" s="31">
        <v>0</v>
      </c>
      <c r="AA718" s="31">
        <v>3</v>
      </c>
      <c r="AB718" s="31">
        <v>0</v>
      </c>
      <c r="AC718" s="31">
        <v>1</v>
      </c>
      <c r="AD718" s="31">
        <v>17</v>
      </c>
      <c r="AE718" s="31">
        <v>1</v>
      </c>
      <c r="AF718" s="50">
        <v>1293230</v>
      </c>
      <c r="AG718" s="59">
        <v>550501</v>
      </c>
      <c r="AH718" s="59">
        <v>135414</v>
      </c>
      <c r="AI718" s="59">
        <v>607315</v>
      </c>
      <c r="AJ718" s="59">
        <v>63818</v>
      </c>
      <c r="AK718" s="59">
        <v>317842</v>
      </c>
    </row>
    <row r="719" spans="1:37" ht="16.5" customHeight="1">
      <c r="A719" s="42">
        <v>684</v>
      </c>
      <c r="B719" s="42" t="s">
        <v>58</v>
      </c>
      <c r="C719" s="44" t="s">
        <v>2754</v>
      </c>
      <c r="D719" s="44" t="s">
        <v>191</v>
      </c>
      <c r="E719" s="68" t="s">
        <v>2767</v>
      </c>
      <c r="F719" s="57" t="s">
        <v>2768</v>
      </c>
      <c r="G719" s="44" t="s">
        <v>2769</v>
      </c>
      <c r="H719" s="44" t="s">
        <v>2770</v>
      </c>
      <c r="I719" s="69" t="s">
        <v>889</v>
      </c>
      <c r="J719" s="31">
        <v>660</v>
      </c>
      <c r="K719" s="31">
        <v>1322</v>
      </c>
      <c r="L719" s="31">
        <v>185</v>
      </c>
      <c r="M719" s="58">
        <v>23160</v>
      </c>
      <c r="N719" s="58">
        <v>555</v>
      </c>
      <c r="O719" s="58">
        <v>30</v>
      </c>
      <c r="P719" s="58">
        <v>1682</v>
      </c>
      <c r="Q719" s="58">
        <v>76</v>
      </c>
      <c r="R719" s="58">
        <v>0</v>
      </c>
      <c r="S719" s="43">
        <f t="shared" si="28"/>
        <v>2</v>
      </c>
      <c r="T719" s="43">
        <f t="shared" si="28"/>
        <v>2</v>
      </c>
      <c r="U719" s="44">
        <v>1</v>
      </c>
      <c r="V719" s="31">
        <v>1</v>
      </c>
      <c r="W719" s="44">
        <v>1</v>
      </c>
      <c r="X719" s="31">
        <v>1</v>
      </c>
      <c r="Y719" s="31">
        <v>0</v>
      </c>
      <c r="Z719" s="31">
        <v>0</v>
      </c>
      <c r="AA719" s="31">
        <v>0</v>
      </c>
      <c r="AB719" s="31">
        <v>0</v>
      </c>
      <c r="AC719" s="31">
        <v>0</v>
      </c>
      <c r="AD719" s="31">
        <v>1</v>
      </c>
      <c r="AE719" s="31">
        <v>0</v>
      </c>
      <c r="AF719" s="50">
        <v>622754</v>
      </c>
      <c r="AG719" s="59">
        <v>216600</v>
      </c>
      <c r="AH719" s="59">
        <v>39800</v>
      </c>
      <c r="AI719" s="59">
        <v>366354</v>
      </c>
      <c r="AJ719" s="59">
        <v>31517</v>
      </c>
      <c r="AK719" s="59">
        <v>15052</v>
      </c>
    </row>
    <row r="720" spans="1:37" ht="16.5" customHeight="1">
      <c r="A720" s="42">
        <v>685</v>
      </c>
      <c r="B720" s="42" t="s">
        <v>58</v>
      </c>
      <c r="C720" s="44" t="s">
        <v>2754</v>
      </c>
      <c r="D720" s="44" t="s">
        <v>191</v>
      </c>
      <c r="E720" s="68" t="s">
        <v>2771</v>
      </c>
      <c r="F720" s="57" t="s">
        <v>2772</v>
      </c>
      <c r="G720" s="44" t="s">
        <v>2773</v>
      </c>
      <c r="H720" s="44" t="s">
        <v>2774</v>
      </c>
      <c r="I720" s="69" t="s">
        <v>899</v>
      </c>
      <c r="J720" s="31">
        <v>13912</v>
      </c>
      <c r="K720" s="31">
        <v>2145</v>
      </c>
      <c r="L720" s="31">
        <v>0</v>
      </c>
      <c r="M720" s="58">
        <v>146521</v>
      </c>
      <c r="N720" s="58">
        <v>8488</v>
      </c>
      <c r="O720" s="58">
        <v>0</v>
      </c>
      <c r="P720" s="58">
        <v>0</v>
      </c>
      <c r="Q720" s="58">
        <v>0</v>
      </c>
      <c r="R720" s="58">
        <v>0</v>
      </c>
      <c r="S720" s="43">
        <f t="shared" si="28"/>
        <v>0</v>
      </c>
      <c r="T720" s="43">
        <f t="shared" si="28"/>
        <v>0</v>
      </c>
      <c r="U720" s="44">
        <v>0</v>
      </c>
      <c r="V720" s="31">
        <v>0</v>
      </c>
      <c r="W720" s="44">
        <v>0</v>
      </c>
      <c r="X720" s="31">
        <v>0</v>
      </c>
      <c r="Y720" s="31">
        <v>0</v>
      </c>
      <c r="Z720" s="31">
        <v>0</v>
      </c>
      <c r="AA720" s="31">
        <v>0</v>
      </c>
      <c r="AB720" s="31">
        <v>0</v>
      </c>
      <c r="AC720" s="31">
        <v>0</v>
      </c>
      <c r="AD720" s="31">
        <v>0</v>
      </c>
      <c r="AE720" s="31">
        <v>0</v>
      </c>
      <c r="AF720" s="50">
        <v>0</v>
      </c>
      <c r="AG720" s="59">
        <v>0</v>
      </c>
      <c r="AH720" s="59">
        <v>0</v>
      </c>
      <c r="AI720" s="59">
        <v>0</v>
      </c>
      <c r="AJ720" s="59">
        <v>0</v>
      </c>
      <c r="AK720" s="59">
        <v>36011</v>
      </c>
    </row>
    <row r="721" spans="1:37" ht="16.5" customHeight="1">
      <c r="A721" s="42">
        <v>686</v>
      </c>
      <c r="B721" s="42" t="s">
        <v>58</v>
      </c>
      <c r="C721" s="44" t="s">
        <v>1789</v>
      </c>
      <c r="D721" s="44" t="s">
        <v>191</v>
      </c>
      <c r="E721" s="68" t="s">
        <v>2775</v>
      </c>
      <c r="F721" s="57" t="s">
        <v>2776</v>
      </c>
      <c r="G721" s="44" t="s">
        <v>2777</v>
      </c>
      <c r="H721" s="44" t="s">
        <v>2778</v>
      </c>
      <c r="I721" s="69" t="s">
        <v>1131</v>
      </c>
      <c r="J721" s="31">
        <v>40397</v>
      </c>
      <c r="K721" s="31">
        <v>6464</v>
      </c>
      <c r="L721" s="31">
        <v>946</v>
      </c>
      <c r="M721" s="58">
        <v>202469</v>
      </c>
      <c r="N721" s="58">
        <v>4064</v>
      </c>
      <c r="O721" s="58">
        <v>118</v>
      </c>
      <c r="P721" s="58">
        <v>13974</v>
      </c>
      <c r="Q721" s="58">
        <v>128</v>
      </c>
      <c r="R721" s="58">
        <v>0</v>
      </c>
      <c r="S721" s="43">
        <f t="shared" ref="S721:T735" si="29">SUM(U721,W721,Y721,AA721)</f>
        <v>19</v>
      </c>
      <c r="T721" s="43">
        <f t="shared" si="29"/>
        <v>20</v>
      </c>
      <c r="U721" s="44">
        <v>1</v>
      </c>
      <c r="V721" s="31">
        <v>1</v>
      </c>
      <c r="W721" s="44">
        <v>7</v>
      </c>
      <c r="X721" s="31">
        <v>8</v>
      </c>
      <c r="Y721" s="31">
        <v>1</v>
      </c>
      <c r="Z721" s="31">
        <v>1</v>
      </c>
      <c r="AA721" s="31">
        <v>10</v>
      </c>
      <c r="AB721" s="31">
        <v>10</v>
      </c>
      <c r="AC721" s="31">
        <v>1</v>
      </c>
      <c r="AD721" s="31">
        <v>6</v>
      </c>
      <c r="AE721" s="31">
        <v>1</v>
      </c>
      <c r="AF721" s="50">
        <v>1647052</v>
      </c>
      <c r="AG721" s="59">
        <v>963258</v>
      </c>
      <c r="AH721" s="59">
        <v>193740</v>
      </c>
      <c r="AI721" s="59">
        <v>490054</v>
      </c>
      <c r="AJ721" s="59">
        <v>302310</v>
      </c>
      <c r="AK721" s="59">
        <v>329331</v>
      </c>
    </row>
    <row r="722" spans="1:37" ht="16.5" customHeight="1">
      <c r="A722" s="42">
        <v>687</v>
      </c>
      <c r="B722" s="42" t="s">
        <v>58</v>
      </c>
      <c r="C722" s="44" t="s">
        <v>1789</v>
      </c>
      <c r="D722" s="44" t="s">
        <v>191</v>
      </c>
      <c r="E722" s="68" t="s">
        <v>2779</v>
      </c>
      <c r="F722" s="57" t="s">
        <v>2780</v>
      </c>
      <c r="G722" s="44" t="s">
        <v>2781</v>
      </c>
      <c r="H722" s="44" t="s">
        <v>2782</v>
      </c>
      <c r="I722" s="69" t="s">
        <v>996</v>
      </c>
      <c r="J722" s="31">
        <v>13593</v>
      </c>
      <c r="K722" s="31">
        <v>1628</v>
      </c>
      <c r="L722" s="31">
        <v>75</v>
      </c>
      <c r="M722" s="58">
        <v>76639</v>
      </c>
      <c r="N722" s="58">
        <v>2197</v>
      </c>
      <c r="O722" s="58">
        <v>45</v>
      </c>
      <c r="P722" s="58">
        <v>4907</v>
      </c>
      <c r="Q722" s="58">
        <v>44</v>
      </c>
      <c r="R722" s="58">
        <v>0</v>
      </c>
      <c r="S722" s="43">
        <f t="shared" si="29"/>
        <v>8</v>
      </c>
      <c r="T722" s="43">
        <f t="shared" si="29"/>
        <v>10</v>
      </c>
      <c r="U722" s="44">
        <v>0</v>
      </c>
      <c r="V722" s="31">
        <v>1</v>
      </c>
      <c r="W722" s="44">
        <v>3</v>
      </c>
      <c r="X722" s="31">
        <v>4</v>
      </c>
      <c r="Y722" s="31">
        <v>1</v>
      </c>
      <c r="Z722" s="31">
        <v>1</v>
      </c>
      <c r="AA722" s="31">
        <v>4</v>
      </c>
      <c r="AB722" s="31">
        <v>4</v>
      </c>
      <c r="AC722" s="31">
        <v>0</v>
      </c>
      <c r="AD722" s="31">
        <v>3</v>
      </c>
      <c r="AE722" s="31">
        <v>1</v>
      </c>
      <c r="AF722" s="50">
        <v>766164</v>
      </c>
      <c r="AG722" s="59">
        <v>422488</v>
      </c>
      <c r="AH722" s="59">
        <v>59672</v>
      </c>
      <c r="AI722" s="59">
        <v>284004</v>
      </c>
      <c r="AJ722" s="59">
        <v>72782</v>
      </c>
      <c r="AK722" s="59">
        <v>115805</v>
      </c>
    </row>
    <row r="723" spans="1:37" ht="16.5" customHeight="1">
      <c r="A723" s="42">
        <v>688</v>
      </c>
      <c r="B723" s="42" t="s">
        <v>58</v>
      </c>
      <c r="C723" s="44" t="s">
        <v>1789</v>
      </c>
      <c r="D723" s="44" t="s">
        <v>191</v>
      </c>
      <c r="E723" s="68" t="s">
        <v>2783</v>
      </c>
      <c r="F723" s="57" t="s">
        <v>2784</v>
      </c>
      <c r="G723" s="44" t="s">
        <v>2785</v>
      </c>
      <c r="H723" s="44" t="s">
        <v>2786</v>
      </c>
      <c r="I723" s="69" t="s">
        <v>905</v>
      </c>
      <c r="J723" s="31">
        <v>10659</v>
      </c>
      <c r="K723" s="31">
        <v>1774</v>
      </c>
      <c r="L723" s="31">
        <v>155</v>
      </c>
      <c r="M723" s="58">
        <v>53420</v>
      </c>
      <c r="N723" s="58">
        <v>6809</v>
      </c>
      <c r="O723" s="58">
        <v>29</v>
      </c>
      <c r="P723" s="58">
        <v>10494</v>
      </c>
      <c r="Q723" s="58">
        <v>1685</v>
      </c>
      <c r="R723" s="58">
        <v>29</v>
      </c>
      <c r="S723" s="43">
        <f t="shared" si="29"/>
        <v>11</v>
      </c>
      <c r="T723" s="43">
        <f t="shared" si="29"/>
        <v>13</v>
      </c>
      <c r="U723" s="44">
        <v>0</v>
      </c>
      <c r="V723" s="31">
        <v>0</v>
      </c>
      <c r="W723" s="44">
        <v>5</v>
      </c>
      <c r="X723" s="31">
        <v>6</v>
      </c>
      <c r="Y723" s="31">
        <v>0</v>
      </c>
      <c r="Z723" s="31">
        <v>0</v>
      </c>
      <c r="AA723" s="31">
        <v>6</v>
      </c>
      <c r="AB723" s="31">
        <v>7</v>
      </c>
      <c r="AC723" s="31">
        <v>0</v>
      </c>
      <c r="AD723" s="31">
        <v>6</v>
      </c>
      <c r="AE723" s="31">
        <v>0</v>
      </c>
      <c r="AF723" s="50">
        <v>830633</v>
      </c>
      <c r="AG723" s="59">
        <v>555801</v>
      </c>
      <c r="AH723" s="59">
        <v>128232</v>
      </c>
      <c r="AI723" s="59">
        <v>146600</v>
      </c>
      <c r="AJ723" s="59">
        <v>109056</v>
      </c>
      <c r="AK723" s="59">
        <v>184949</v>
      </c>
    </row>
    <row r="724" spans="1:37" ht="16.5" customHeight="1">
      <c r="A724" s="42">
        <v>689</v>
      </c>
      <c r="B724" s="42" t="s">
        <v>58</v>
      </c>
      <c r="C724" s="44" t="s">
        <v>1789</v>
      </c>
      <c r="D724" s="44" t="s">
        <v>191</v>
      </c>
      <c r="E724" s="68" t="s">
        <v>2787</v>
      </c>
      <c r="F724" s="57" t="s">
        <v>2788</v>
      </c>
      <c r="G724" s="44" t="s">
        <v>2789</v>
      </c>
      <c r="H724" s="44" t="s">
        <v>2790</v>
      </c>
      <c r="I724" s="69" t="s">
        <v>996</v>
      </c>
      <c r="J724" s="31">
        <v>2394</v>
      </c>
      <c r="K724" s="31">
        <v>4574</v>
      </c>
      <c r="L724" s="31">
        <v>737</v>
      </c>
      <c r="M724" s="58">
        <v>118028</v>
      </c>
      <c r="N724" s="58">
        <v>3706</v>
      </c>
      <c r="O724" s="58">
        <v>104</v>
      </c>
      <c r="P724" s="58">
        <v>8376</v>
      </c>
      <c r="Q724" s="58">
        <v>215</v>
      </c>
      <c r="R724" s="58">
        <v>1</v>
      </c>
      <c r="S724" s="43">
        <f t="shared" si="29"/>
        <v>14</v>
      </c>
      <c r="T724" s="43">
        <f t="shared" si="29"/>
        <v>15</v>
      </c>
      <c r="U724" s="44">
        <v>1</v>
      </c>
      <c r="V724" s="31">
        <v>2</v>
      </c>
      <c r="W724" s="44">
        <v>5</v>
      </c>
      <c r="X724" s="31">
        <v>5</v>
      </c>
      <c r="Y724" s="31">
        <v>1</v>
      </c>
      <c r="Z724" s="31">
        <v>1</v>
      </c>
      <c r="AA724" s="31">
        <v>7</v>
      </c>
      <c r="AB724" s="31">
        <v>7</v>
      </c>
      <c r="AC724" s="31">
        <v>1</v>
      </c>
      <c r="AD724" s="31">
        <v>4</v>
      </c>
      <c r="AE724" s="31">
        <v>0</v>
      </c>
      <c r="AF724" s="50">
        <v>1231632</v>
      </c>
      <c r="AG724" s="59">
        <v>696631</v>
      </c>
      <c r="AH724" s="59">
        <v>24012</v>
      </c>
      <c r="AI724" s="59">
        <v>510989</v>
      </c>
      <c r="AJ724" s="59">
        <v>82062</v>
      </c>
      <c r="AK724" s="59">
        <v>104203</v>
      </c>
    </row>
    <row r="725" spans="1:37" ht="16.5" customHeight="1">
      <c r="A725" s="42">
        <v>690</v>
      </c>
      <c r="B725" s="42" t="s">
        <v>58</v>
      </c>
      <c r="C725" s="44" t="s">
        <v>1789</v>
      </c>
      <c r="D725" s="44" t="s">
        <v>191</v>
      </c>
      <c r="E725" s="68" t="s">
        <v>2791</v>
      </c>
      <c r="F725" s="57" t="s">
        <v>2792</v>
      </c>
      <c r="G725" s="44" t="s">
        <v>2793</v>
      </c>
      <c r="H725" s="44" t="s">
        <v>2790</v>
      </c>
      <c r="I725" s="69" t="s">
        <v>1211</v>
      </c>
      <c r="J725" s="31">
        <v>1713</v>
      </c>
      <c r="K725" s="31">
        <v>567.22</v>
      </c>
      <c r="L725" s="31">
        <v>100</v>
      </c>
      <c r="M725" s="58">
        <v>41951</v>
      </c>
      <c r="N725" s="58">
        <v>1496</v>
      </c>
      <c r="O725" s="58">
        <v>72</v>
      </c>
      <c r="P725" s="58">
        <v>2537</v>
      </c>
      <c r="Q725" s="58">
        <v>172</v>
      </c>
      <c r="R725" s="58">
        <v>3</v>
      </c>
      <c r="S725" s="43">
        <f t="shared" si="29"/>
        <v>6</v>
      </c>
      <c r="T725" s="43">
        <f t="shared" si="29"/>
        <v>6</v>
      </c>
      <c r="U725" s="44">
        <v>1</v>
      </c>
      <c r="V725" s="31">
        <v>1</v>
      </c>
      <c r="W725" s="44">
        <v>3</v>
      </c>
      <c r="X725" s="31">
        <v>3</v>
      </c>
      <c r="Y725" s="31">
        <v>0</v>
      </c>
      <c r="Z725" s="31">
        <v>0</v>
      </c>
      <c r="AA725" s="31">
        <v>2</v>
      </c>
      <c r="AB725" s="31">
        <v>2</v>
      </c>
      <c r="AC725" s="31">
        <v>0</v>
      </c>
      <c r="AD725" s="31">
        <v>5</v>
      </c>
      <c r="AE725" s="31">
        <v>0</v>
      </c>
      <c r="AF725" s="50">
        <v>416325</v>
      </c>
      <c r="AG725" s="59">
        <v>274142</v>
      </c>
      <c r="AH725" s="59">
        <v>48356</v>
      </c>
      <c r="AI725" s="59">
        <v>93827</v>
      </c>
      <c r="AJ725" s="59">
        <v>24232</v>
      </c>
      <c r="AK725" s="59">
        <v>23903</v>
      </c>
    </row>
    <row r="726" spans="1:37" ht="16.5" customHeight="1">
      <c r="A726" s="42">
        <v>691</v>
      </c>
      <c r="B726" s="42" t="s">
        <v>58</v>
      </c>
      <c r="C726" s="44" t="s">
        <v>1789</v>
      </c>
      <c r="D726" s="44" t="s">
        <v>191</v>
      </c>
      <c r="E726" s="68" t="s">
        <v>2794</v>
      </c>
      <c r="F726" s="57" t="s">
        <v>2795</v>
      </c>
      <c r="G726" s="44" t="s">
        <v>2796</v>
      </c>
      <c r="H726" s="44" t="s">
        <v>2797</v>
      </c>
      <c r="I726" s="69" t="s">
        <v>951</v>
      </c>
      <c r="J726" s="31">
        <v>3300</v>
      </c>
      <c r="K726" s="31">
        <v>1696</v>
      </c>
      <c r="L726" s="31">
        <v>424</v>
      </c>
      <c r="M726" s="58">
        <v>67329</v>
      </c>
      <c r="N726" s="58">
        <v>2630</v>
      </c>
      <c r="O726" s="58">
        <v>125</v>
      </c>
      <c r="P726" s="58">
        <v>9525</v>
      </c>
      <c r="Q726" s="58">
        <v>227</v>
      </c>
      <c r="R726" s="58">
        <v>125</v>
      </c>
      <c r="S726" s="43">
        <f t="shared" si="29"/>
        <v>10</v>
      </c>
      <c r="T726" s="43">
        <f t="shared" si="29"/>
        <v>14</v>
      </c>
      <c r="U726" s="44">
        <v>1</v>
      </c>
      <c r="V726" s="31">
        <v>1</v>
      </c>
      <c r="W726" s="44">
        <v>5</v>
      </c>
      <c r="X726" s="31">
        <v>6</v>
      </c>
      <c r="Y726" s="31">
        <v>0</v>
      </c>
      <c r="Z726" s="31">
        <v>0</v>
      </c>
      <c r="AA726" s="31">
        <v>4</v>
      </c>
      <c r="AB726" s="31">
        <v>7</v>
      </c>
      <c r="AC726" s="31">
        <v>0</v>
      </c>
      <c r="AD726" s="31">
        <v>4</v>
      </c>
      <c r="AE726" s="31">
        <v>3</v>
      </c>
      <c r="AF726" s="50">
        <v>345804</v>
      </c>
      <c r="AG726" s="59">
        <v>186639</v>
      </c>
      <c r="AH726" s="59">
        <v>75677</v>
      </c>
      <c r="AI726" s="59">
        <v>83488</v>
      </c>
      <c r="AJ726" s="59">
        <v>136937</v>
      </c>
      <c r="AK726" s="59">
        <v>196286</v>
      </c>
    </row>
    <row r="727" spans="1:37" ht="16.5" customHeight="1">
      <c r="A727" s="42">
        <v>692</v>
      </c>
      <c r="B727" s="42" t="s">
        <v>58</v>
      </c>
      <c r="C727" s="70" t="s">
        <v>1789</v>
      </c>
      <c r="D727" s="44" t="s">
        <v>191</v>
      </c>
      <c r="E727" s="68" t="s">
        <v>2798</v>
      </c>
      <c r="F727" s="57" t="s">
        <v>2799</v>
      </c>
      <c r="G727" s="44" t="s">
        <v>2800</v>
      </c>
      <c r="H727" s="44" t="s">
        <v>2801</v>
      </c>
      <c r="I727" s="69" t="s">
        <v>924</v>
      </c>
      <c r="J727" s="31">
        <v>10392.92</v>
      </c>
      <c r="K727" s="31">
        <v>2965.15</v>
      </c>
      <c r="L727" s="31">
        <v>445</v>
      </c>
      <c r="M727" s="58">
        <v>106257</v>
      </c>
      <c r="N727" s="58">
        <v>1894</v>
      </c>
      <c r="O727" s="58">
        <v>105</v>
      </c>
      <c r="P727" s="58">
        <v>8385</v>
      </c>
      <c r="Q727" s="58">
        <v>84</v>
      </c>
      <c r="R727" s="58">
        <v>0</v>
      </c>
      <c r="S727" s="43">
        <f t="shared" si="29"/>
        <v>17</v>
      </c>
      <c r="T727" s="43">
        <f t="shared" si="29"/>
        <v>17</v>
      </c>
      <c r="U727" s="44">
        <v>1</v>
      </c>
      <c r="V727" s="31">
        <v>1</v>
      </c>
      <c r="W727" s="44">
        <v>6</v>
      </c>
      <c r="X727" s="31">
        <v>6</v>
      </c>
      <c r="Y727" s="31">
        <v>0</v>
      </c>
      <c r="Z727" s="31">
        <v>0</v>
      </c>
      <c r="AA727" s="31">
        <v>10</v>
      </c>
      <c r="AB727" s="31">
        <v>10</v>
      </c>
      <c r="AC727" s="31">
        <v>1</v>
      </c>
      <c r="AD727" s="31">
        <v>5</v>
      </c>
      <c r="AE727" s="31">
        <v>3</v>
      </c>
      <c r="AF727" s="50">
        <v>1472696</v>
      </c>
      <c r="AG727" s="59">
        <v>822428</v>
      </c>
      <c r="AH727" s="59">
        <v>131820</v>
      </c>
      <c r="AI727" s="59">
        <v>518448</v>
      </c>
      <c r="AJ727" s="59">
        <v>217763</v>
      </c>
      <c r="AK727" s="59">
        <v>242346</v>
      </c>
    </row>
    <row r="728" spans="1:37" ht="16.5" customHeight="1">
      <c r="A728" s="42">
        <v>693</v>
      </c>
      <c r="B728" s="42" t="s">
        <v>58</v>
      </c>
      <c r="C728" s="70" t="s">
        <v>1789</v>
      </c>
      <c r="D728" s="44" t="s">
        <v>191</v>
      </c>
      <c r="E728" s="68" t="s">
        <v>2802</v>
      </c>
      <c r="F728" s="57" t="s">
        <v>2803</v>
      </c>
      <c r="G728" s="44" t="s">
        <v>2804</v>
      </c>
      <c r="H728" s="44" t="s">
        <v>2805</v>
      </c>
      <c r="I728" s="69" t="s">
        <v>951</v>
      </c>
      <c r="J728" s="31">
        <v>3765</v>
      </c>
      <c r="K728" s="31">
        <v>1141</v>
      </c>
      <c r="L728" s="31">
        <v>180</v>
      </c>
      <c r="M728" s="58">
        <v>40363</v>
      </c>
      <c r="N728" s="58">
        <v>0</v>
      </c>
      <c r="O728" s="58">
        <v>78</v>
      </c>
      <c r="P728" s="58">
        <v>6959</v>
      </c>
      <c r="Q728" s="58">
        <v>0</v>
      </c>
      <c r="R728" s="58">
        <v>0</v>
      </c>
      <c r="S728" s="43">
        <f t="shared" si="29"/>
        <v>11</v>
      </c>
      <c r="T728" s="43">
        <f t="shared" si="29"/>
        <v>13</v>
      </c>
      <c r="U728" s="44">
        <v>1</v>
      </c>
      <c r="V728" s="31">
        <v>1</v>
      </c>
      <c r="W728" s="44">
        <v>4</v>
      </c>
      <c r="X728" s="31">
        <v>5</v>
      </c>
      <c r="Y728" s="31">
        <v>0</v>
      </c>
      <c r="Z728" s="31">
        <v>0</v>
      </c>
      <c r="AA728" s="31">
        <v>6</v>
      </c>
      <c r="AB728" s="31">
        <v>7</v>
      </c>
      <c r="AC728" s="31">
        <v>0</v>
      </c>
      <c r="AD728" s="31">
        <v>3</v>
      </c>
      <c r="AE728" s="31">
        <v>1</v>
      </c>
      <c r="AF728" s="50">
        <v>203858</v>
      </c>
      <c r="AG728" s="59">
        <v>0</v>
      </c>
      <c r="AH728" s="59">
        <v>96632</v>
      </c>
      <c r="AI728" s="59">
        <v>107226</v>
      </c>
      <c r="AJ728" s="59">
        <v>44031</v>
      </c>
      <c r="AK728" s="59">
        <v>70415</v>
      </c>
    </row>
    <row r="729" spans="1:37" ht="16.5" customHeight="1">
      <c r="A729" s="42">
        <v>694</v>
      </c>
      <c r="B729" s="42" t="s">
        <v>58</v>
      </c>
      <c r="C729" s="70" t="s">
        <v>1789</v>
      </c>
      <c r="D729" s="44" t="s">
        <v>191</v>
      </c>
      <c r="E729" s="68" t="s">
        <v>2806</v>
      </c>
      <c r="F729" s="57" t="s">
        <v>2807</v>
      </c>
      <c r="G729" s="44" t="s">
        <v>2808</v>
      </c>
      <c r="H729" s="44" t="s">
        <v>2809</v>
      </c>
      <c r="I729" s="69" t="s">
        <v>924</v>
      </c>
      <c r="J729" s="31">
        <v>1565</v>
      </c>
      <c r="K729" s="31">
        <v>2931</v>
      </c>
      <c r="L729" s="31">
        <v>461</v>
      </c>
      <c r="M729" s="58">
        <v>82485</v>
      </c>
      <c r="N729" s="58">
        <v>2203</v>
      </c>
      <c r="O729" s="58">
        <v>110</v>
      </c>
      <c r="P729" s="58">
        <v>7784</v>
      </c>
      <c r="Q729" s="58">
        <v>286</v>
      </c>
      <c r="R729" s="58">
        <v>110</v>
      </c>
      <c r="S729" s="43">
        <f t="shared" si="29"/>
        <v>11</v>
      </c>
      <c r="T729" s="43">
        <f t="shared" si="29"/>
        <v>11</v>
      </c>
      <c r="U729" s="44">
        <v>1</v>
      </c>
      <c r="V729" s="31">
        <v>1</v>
      </c>
      <c r="W729" s="44">
        <v>5</v>
      </c>
      <c r="X729" s="31">
        <v>5</v>
      </c>
      <c r="Y729" s="31">
        <v>0</v>
      </c>
      <c r="Z729" s="31">
        <v>0</v>
      </c>
      <c r="AA729" s="31">
        <v>5</v>
      </c>
      <c r="AB729" s="31">
        <v>5</v>
      </c>
      <c r="AC729" s="31">
        <v>1</v>
      </c>
      <c r="AD729" s="31">
        <v>3</v>
      </c>
      <c r="AE729" s="31">
        <v>1</v>
      </c>
      <c r="AF729" s="50">
        <v>802773</v>
      </c>
      <c r="AG729" s="59">
        <v>503847</v>
      </c>
      <c r="AH729" s="59">
        <v>75432</v>
      </c>
      <c r="AI729" s="59">
        <v>223494</v>
      </c>
      <c r="AJ729" s="59">
        <v>81998</v>
      </c>
      <c r="AK729" s="59">
        <v>90694</v>
      </c>
    </row>
    <row r="730" spans="1:37" ht="16.5" customHeight="1">
      <c r="A730" s="42">
        <v>695</v>
      </c>
      <c r="B730" s="42" t="s">
        <v>58</v>
      </c>
      <c r="C730" s="70" t="s">
        <v>1789</v>
      </c>
      <c r="D730" s="44" t="s">
        <v>191</v>
      </c>
      <c r="E730" s="68" t="s">
        <v>2810</v>
      </c>
      <c r="F730" s="57" t="s">
        <v>2811</v>
      </c>
      <c r="G730" s="44" t="s">
        <v>2812</v>
      </c>
      <c r="H730" s="44" t="s">
        <v>2778</v>
      </c>
      <c r="I730" s="69" t="s">
        <v>1263</v>
      </c>
      <c r="J730" s="31">
        <v>4556</v>
      </c>
      <c r="K730" s="31">
        <v>4550</v>
      </c>
      <c r="L730" s="31">
        <v>756</v>
      </c>
      <c r="M730" s="58">
        <v>146464</v>
      </c>
      <c r="N730" s="58">
        <v>4899</v>
      </c>
      <c r="O730" s="58">
        <v>92</v>
      </c>
      <c r="P730" s="58">
        <v>6975</v>
      </c>
      <c r="Q730" s="58">
        <v>0</v>
      </c>
      <c r="R730" s="58">
        <v>4</v>
      </c>
      <c r="S730" s="43">
        <f t="shared" si="29"/>
        <v>6</v>
      </c>
      <c r="T730" s="43">
        <f t="shared" si="29"/>
        <v>6</v>
      </c>
      <c r="U730" s="44">
        <v>3</v>
      </c>
      <c r="V730" s="31">
        <v>3</v>
      </c>
      <c r="W730" s="44">
        <v>3</v>
      </c>
      <c r="X730" s="31">
        <v>3</v>
      </c>
      <c r="Y730" s="31">
        <v>0</v>
      </c>
      <c r="Z730" s="31">
        <v>0</v>
      </c>
      <c r="AA730" s="31">
        <v>0</v>
      </c>
      <c r="AB730" s="31">
        <v>0</v>
      </c>
      <c r="AC730" s="31">
        <v>0</v>
      </c>
      <c r="AD730" s="31">
        <v>8</v>
      </c>
      <c r="AE730" s="31">
        <v>5</v>
      </c>
      <c r="AF730" s="50">
        <v>884446</v>
      </c>
      <c r="AG730" s="59">
        <v>350219</v>
      </c>
      <c r="AH730" s="59">
        <v>78625</v>
      </c>
      <c r="AI730" s="59">
        <v>455602</v>
      </c>
      <c r="AJ730" s="59">
        <v>74037</v>
      </c>
      <c r="AK730" s="59">
        <v>69226</v>
      </c>
    </row>
    <row r="731" spans="1:37" ht="16.5" customHeight="1">
      <c r="A731" s="42">
        <v>696</v>
      </c>
      <c r="B731" s="42" t="s">
        <v>58</v>
      </c>
      <c r="C731" s="70" t="s">
        <v>1789</v>
      </c>
      <c r="D731" s="44" t="s">
        <v>191</v>
      </c>
      <c r="E731" s="68" t="s">
        <v>2813</v>
      </c>
      <c r="F731" s="57" t="s">
        <v>2814</v>
      </c>
      <c r="G731" s="44" t="s">
        <v>2815</v>
      </c>
      <c r="H731" s="44" t="s">
        <v>2816</v>
      </c>
      <c r="I731" s="69" t="s">
        <v>977</v>
      </c>
      <c r="J731" s="31">
        <v>47003</v>
      </c>
      <c r="K731" s="31">
        <v>1619</v>
      </c>
      <c r="L731" s="31">
        <v>78</v>
      </c>
      <c r="M731" s="58">
        <v>76227</v>
      </c>
      <c r="N731" s="58">
        <v>1946</v>
      </c>
      <c r="O731" s="58">
        <v>59</v>
      </c>
      <c r="P731" s="58">
        <v>4322</v>
      </c>
      <c r="Q731" s="58">
        <v>44</v>
      </c>
      <c r="R731" s="58">
        <v>8</v>
      </c>
      <c r="S731" s="43">
        <f t="shared" si="29"/>
        <v>10</v>
      </c>
      <c r="T731" s="43">
        <f t="shared" si="29"/>
        <v>10</v>
      </c>
      <c r="U731" s="44">
        <v>1</v>
      </c>
      <c r="V731" s="31">
        <v>1</v>
      </c>
      <c r="W731" s="44">
        <v>4</v>
      </c>
      <c r="X731" s="31">
        <v>4</v>
      </c>
      <c r="Y731" s="31">
        <v>1</v>
      </c>
      <c r="Z731" s="31">
        <v>1</v>
      </c>
      <c r="AA731" s="31">
        <v>4</v>
      </c>
      <c r="AB731" s="31">
        <v>4</v>
      </c>
      <c r="AC731" s="31">
        <v>1</v>
      </c>
      <c r="AD731" s="31">
        <v>3</v>
      </c>
      <c r="AE731" s="31">
        <v>0</v>
      </c>
      <c r="AF731" s="50">
        <v>652199</v>
      </c>
      <c r="AG731" s="59">
        <v>378051</v>
      </c>
      <c r="AH731" s="59">
        <v>51220</v>
      </c>
      <c r="AI731" s="59">
        <v>222928</v>
      </c>
      <c r="AJ731" s="59">
        <v>60472</v>
      </c>
      <c r="AK731" s="59">
        <v>71198</v>
      </c>
    </row>
    <row r="732" spans="1:37" ht="16.5" customHeight="1">
      <c r="A732" s="42">
        <v>697</v>
      </c>
      <c r="B732" s="42" t="s">
        <v>58</v>
      </c>
      <c r="C732" s="70" t="s">
        <v>1789</v>
      </c>
      <c r="D732" s="44" t="s">
        <v>191</v>
      </c>
      <c r="E732" s="68" t="s">
        <v>2817</v>
      </c>
      <c r="F732" s="57" t="s">
        <v>2818</v>
      </c>
      <c r="G732" s="44" t="s">
        <v>2819</v>
      </c>
      <c r="H732" s="44" t="s">
        <v>2778</v>
      </c>
      <c r="I732" s="69" t="s">
        <v>1152</v>
      </c>
      <c r="J732" s="31">
        <v>8070</v>
      </c>
      <c r="K732" s="31">
        <v>3907</v>
      </c>
      <c r="L732" s="31">
        <v>622</v>
      </c>
      <c r="M732" s="58">
        <v>83003</v>
      </c>
      <c r="N732" s="58">
        <v>3032</v>
      </c>
      <c r="O732" s="58">
        <v>47</v>
      </c>
      <c r="P732" s="58">
        <v>5612</v>
      </c>
      <c r="Q732" s="58">
        <v>88</v>
      </c>
      <c r="R732" s="58">
        <v>7</v>
      </c>
      <c r="S732" s="43">
        <f t="shared" si="29"/>
        <v>11</v>
      </c>
      <c r="T732" s="43">
        <f t="shared" si="29"/>
        <v>12</v>
      </c>
      <c r="U732" s="44">
        <v>2</v>
      </c>
      <c r="V732" s="31">
        <v>2</v>
      </c>
      <c r="W732" s="44">
        <v>4</v>
      </c>
      <c r="X732" s="31">
        <v>5</v>
      </c>
      <c r="Y732" s="31">
        <v>1</v>
      </c>
      <c r="Z732" s="31">
        <v>1</v>
      </c>
      <c r="AA732" s="31">
        <v>4</v>
      </c>
      <c r="AB732" s="31">
        <v>4</v>
      </c>
      <c r="AC732" s="31">
        <v>0</v>
      </c>
      <c r="AD732" s="31">
        <v>5</v>
      </c>
      <c r="AE732" s="31">
        <v>1</v>
      </c>
      <c r="AF732" s="50">
        <v>1071918</v>
      </c>
      <c r="AG732" s="59">
        <v>784052</v>
      </c>
      <c r="AH732" s="59">
        <v>58412</v>
      </c>
      <c r="AI732" s="59">
        <v>229454</v>
      </c>
      <c r="AJ732" s="59">
        <v>22846</v>
      </c>
      <c r="AK732" s="59">
        <v>21420</v>
      </c>
    </row>
    <row r="733" spans="1:37" ht="16.5" customHeight="1">
      <c r="A733" s="42">
        <v>698</v>
      </c>
      <c r="B733" s="42" t="s">
        <v>58</v>
      </c>
      <c r="C733" s="70" t="s">
        <v>1789</v>
      </c>
      <c r="D733" s="44" t="s">
        <v>191</v>
      </c>
      <c r="E733" s="68" t="s">
        <v>2820</v>
      </c>
      <c r="F733" s="57" t="s">
        <v>2821</v>
      </c>
      <c r="G733" s="44" t="s">
        <v>2822</v>
      </c>
      <c r="H733" s="44" t="s">
        <v>2778</v>
      </c>
      <c r="I733" s="69" t="s">
        <v>1097</v>
      </c>
      <c r="J733" s="31">
        <v>48951</v>
      </c>
      <c r="K733" s="31">
        <v>2630</v>
      </c>
      <c r="L733" s="31">
        <v>153</v>
      </c>
      <c r="M733" s="58">
        <v>142777</v>
      </c>
      <c r="N733" s="58">
        <v>4613</v>
      </c>
      <c r="O733" s="58">
        <v>84</v>
      </c>
      <c r="P733" s="58">
        <v>6271</v>
      </c>
      <c r="Q733" s="58">
        <v>85</v>
      </c>
      <c r="R733" s="58">
        <v>89</v>
      </c>
      <c r="S733" s="43">
        <f t="shared" si="29"/>
        <v>14</v>
      </c>
      <c r="T733" s="43">
        <f t="shared" si="29"/>
        <v>7</v>
      </c>
      <c r="U733" s="44">
        <v>1</v>
      </c>
      <c r="V733" s="31">
        <v>1</v>
      </c>
      <c r="W733" s="44">
        <v>4</v>
      </c>
      <c r="X733" s="31">
        <v>4</v>
      </c>
      <c r="Y733" s="31">
        <v>1</v>
      </c>
      <c r="Z733" s="31">
        <v>1</v>
      </c>
      <c r="AA733" s="31">
        <v>8</v>
      </c>
      <c r="AB733" s="31">
        <v>1</v>
      </c>
      <c r="AC733" s="31">
        <v>0</v>
      </c>
      <c r="AD733" s="31">
        <v>5</v>
      </c>
      <c r="AE733" s="31">
        <v>1</v>
      </c>
      <c r="AF733" s="50">
        <v>781079</v>
      </c>
      <c r="AG733" s="59">
        <v>686827</v>
      </c>
      <c r="AH733" s="59">
        <v>75432</v>
      </c>
      <c r="AI733" s="59">
        <v>18820</v>
      </c>
      <c r="AJ733" s="59">
        <v>116698</v>
      </c>
      <c r="AK733" s="59">
        <v>96901</v>
      </c>
    </row>
    <row r="734" spans="1:37" ht="16.5" customHeight="1">
      <c r="A734" s="42">
        <v>699</v>
      </c>
      <c r="B734" s="42" t="s">
        <v>58</v>
      </c>
      <c r="C734" s="70" t="s">
        <v>1789</v>
      </c>
      <c r="D734" s="44" t="s">
        <v>191</v>
      </c>
      <c r="E734" s="68" t="s">
        <v>2823</v>
      </c>
      <c r="F734" s="57" t="s">
        <v>2824</v>
      </c>
      <c r="G734" s="44" t="s">
        <v>2825</v>
      </c>
      <c r="H734" s="44" t="s">
        <v>2778</v>
      </c>
      <c r="I734" s="69" t="s">
        <v>1358</v>
      </c>
      <c r="J734" s="31">
        <v>6612</v>
      </c>
      <c r="K734" s="31">
        <v>1965</v>
      </c>
      <c r="L734" s="31">
        <v>186</v>
      </c>
      <c r="M734" s="58">
        <v>104299</v>
      </c>
      <c r="N734" s="58">
        <v>3934</v>
      </c>
      <c r="O734" s="58">
        <v>63</v>
      </c>
      <c r="P734" s="58">
        <v>2739</v>
      </c>
      <c r="Q734" s="58">
        <v>86</v>
      </c>
      <c r="R734" s="58">
        <v>63</v>
      </c>
      <c r="S734" s="43">
        <f t="shared" si="29"/>
        <v>8</v>
      </c>
      <c r="T734" s="43">
        <f t="shared" si="29"/>
        <v>8</v>
      </c>
      <c r="U734" s="44">
        <v>1</v>
      </c>
      <c r="V734" s="31">
        <v>1</v>
      </c>
      <c r="W734" s="44">
        <v>3</v>
      </c>
      <c r="X734" s="31">
        <v>3</v>
      </c>
      <c r="Y734" s="31">
        <v>0</v>
      </c>
      <c r="Z734" s="31">
        <v>0</v>
      </c>
      <c r="AA734" s="31">
        <v>4</v>
      </c>
      <c r="AB734" s="31">
        <v>4</v>
      </c>
      <c r="AC734" s="31">
        <v>1</v>
      </c>
      <c r="AD734" s="31">
        <v>2</v>
      </c>
      <c r="AE734" s="31">
        <v>0</v>
      </c>
      <c r="AF734" s="50">
        <v>671537</v>
      </c>
      <c r="AG734" s="59">
        <v>407455</v>
      </c>
      <c r="AH734" s="59">
        <v>52072</v>
      </c>
      <c r="AI734" s="59">
        <v>212010</v>
      </c>
      <c r="AJ734" s="59">
        <v>22001</v>
      </c>
      <c r="AK734" s="59">
        <v>18449</v>
      </c>
    </row>
    <row r="735" spans="1:37" ht="16.5" customHeight="1">
      <c r="A735" s="42">
        <v>700</v>
      </c>
      <c r="B735" s="42" t="s">
        <v>58</v>
      </c>
      <c r="C735" s="70" t="s">
        <v>1789</v>
      </c>
      <c r="D735" s="44" t="s">
        <v>191</v>
      </c>
      <c r="E735" s="68" t="s">
        <v>2826</v>
      </c>
      <c r="F735" s="57" t="s">
        <v>2827</v>
      </c>
      <c r="G735" s="44" t="s">
        <v>2828</v>
      </c>
      <c r="H735" s="44" t="s">
        <v>2809</v>
      </c>
      <c r="I735" s="69" t="s">
        <v>894</v>
      </c>
      <c r="J735" s="31">
        <v>4423</v>
      </c>
      <c r="K735" s="31">
        <v>4438</v>
      </c>
      <c r="L735" s="31">
        <v>344</v>
      </c>
      <c r="M735" s="58">
        <v>117238</v>
      </c>
      <c r="N735" s="58">
        <v>4982</v>
      </c>
      <c r="O735" s="58">
        <v>72</v>
      </c>
      <c r="P735" s="58">
        <v>5783</v>
      </c>
      <c r="Q735" s="58">
        <v>127</v>
      </c>
      <c r="R735" s="58">
        <v>2</v>
      </c>
      <c r="S735" s="43">
        <f t="shared" si="29"/>
        <v>7</v>
      </c>
      <c r="T735" s="43">
        <f t="shared" si="29"/>
        <v>9</v>
      </c>
      <c r="U735" s="44">
        <v>1</v>
      </c>
      <c r="V735" s="31">
        <v>1</v>
      </c>
      <c r="W735" s="44">
        <v>5</v>
      </c>
      <c r="X735" s="31">
        <v>6</v>
      </c>
      <c r="Y735" s="31">
        <v>0</v>
      </c>
      <c r="Z735" s="31">
        <v>1</v>
      </c>
      <c r="AA735" s="31">
        <v>1</v>
      </c>
      <c r="AB735" s="31">
        <v>1</v>
      </c>
      <c r="AC735" s="31">
        <v>0</v>
      </c>
      <c r="AD735" s="31">
        <v>5</v>
      </c>
      <c r="AE735" s="31">
        <v>2</v>
      </c>
      <c r="AF735" s="50">
        <v>908054</v>
      </c>
      <c r="AG735" s="59">
        <v>600239</v>
      </c>
      <c r="AH735" s="59">
        <v>79427</v>
      </c>
      <c r="AI735" s="59">
        <v>228388</v>
      </c>
      <c r="AJ735" s="59">
        <v>48139</v>
      </c>
      <c r="AK735" s="59">
        <v>50845</v>
      </c>
    </row>
    <row r="736" spans="1:37" ht="16.5" customHeight="1">
      <c r="A736" s="2482" t="s">
        <v>809</v>
      </c>
      <c r="B736" s="2483"/>
      <c r="C736" s="2484"/>
      <c r="D736" s="51"/>
      <c r="E736" s="52">
        <v>271</v>
      </c>
      <c r="F736" s="53"/>
      <c r="G736" s="71"/>
      <c r="H736" s="71"/>
      <c r="I736" s="51"/>
      <c r="J736" s="54"/>
      <c r="K736" s="54"/>
      <c r="L736" s="54"/>
      <c r="M736" s="54"/>
      <c r="N736" s="54"/>
      <c r="O736" s="54"/>
      <c r="P736" s="54"/>
      <c r="Q736" s="54"/>
      <c r="R736" s="54"/>
      <c r="S736" s="54"/>
      <c r="T736" s="54"/>
      <c r="U736" s="54"/>
      <c r="V736" s="54"/>
      <c r="W736" s="54"/>
      <c r="X736" s="54"/>
      <c r="Y736" s="54"/>
      <c r="Z736" s="54"/>
      <c r="AA736" s="54"/>
      <c r="AB736" s="54"/>
      <c r="AC736" s="54"/>
      <c r="AD736" s="54"/>
      <c r="AE736" s="54"/>
      <c r="AF736" s="55"/>
      <c r="AG736" s="54"/>
      <c r="AH736" s="54"/>
      <c r="AI736" s="54"/>
      <c r="AJ736" s="54"/>
      <c r="AK736" s="54"/>
    </row>
    <row r="737" spans="1:37" ht="16.5" customHeight="1">
      <c r="A737" s="2485" t="s">
        <v>2829</v>
      </c>
      <c r="B737" s="2486"/>
      <c r="C737" s="2487"/>
      <c r="D737" s="63"/>
      <c r="E737" s="64">
        <v>286</v>
      </c>
      <c r="F737" s="65"/>
      <c r="G737" s="72"/>
      <c r="H737" s="72"/>
      <c r="I737" s="63"/>
      <c r="J737" s="66"/>
      <c r="K737" s="66"/>
      <c r="L737" s="66"/>
      <c r="M737" s="66"/>
      <c r="N737" s="66"/>
      <c r="O737" s="66"/>
      <c r="P737" s="66"/>
      <c r="Q737" s="66"/>
      <c r="R737" s="66"/>
      <c r="S737" s="66"/>
      <c r="T737" s="66"/>
      <c r="U737" s="66"/>
      <c r="V737" s="66"/>
      <c r="W737" s="66"/>
      <c r="X737" s="66"/>
      <c r="Y737" s="66"/>
      <c r="Z737" s="66"/>
      <c r="AA737" s="66"/>
      <c r="AB737" s="66"/>
      <c r="AC737" s="66"/>
      <c r="AD737" s="66"/>
      <c r="AE737" s="66"/>
      <c r="AF737" s="67"/>
      <c r="AG737" s="66"/>
      <c r="AH737" s="66"/>
      <c r="AI737" s="66"/>
      <c r="AJ737" s="66"/>
      <c r="AK737" s="66"/>
    </row>
    <row r="738" spans="1:37" ht="16.5" customHeight="1">
      <c r="A738" s="42">
        <v>701</v>
      </c>
      <c r="B738" s="42" t="s">
        <v>2830</v>
      </c>
      <c r="C738" s="44" t="s">
        <v>2831</v>
      </c>
      <c r="D738" s="44" t="s">
        <v>65</v>
      </c>
      <c r="E738" s="68" t="s">
        <v>2832</v>
      </c>
      <c r="F738" s="57" t="s">
        <v>2833</v>
      </c>
      <c r="G738" s="44" t="s">
        <v>2834</v>
      </c>
      <c r="H738" s="44" t="s">
        <v>2835</v>
      </c>
      <c r="I738" s="69">
        <v>1990</v>
      </c>
      <c r="J738" s="31">
        <v>8678</v>
      </c>
      <c r="K738" s="31">
        <v>4944</v>
      </c>
      <c r="L738" s="31">
        <v>324</v>
      </c>
      <c r="M738" s="58">
        <v>190874</v>
      </c>
      <c r="N738" s="58">
        <v>7822</v>
      </c>
      <c r="O738" s="58">
        <v>377</v>
      </c>
      <c r="P738" s="58">
        <v>8570</v>
      </c>
      <c r="Q738" s="58">
        <v>265</v>
      </c>
      <c r="R738" s="58">
        <v>309</v>
      </c>
      <c r="S738" s="43">
        <f t="shared" ref="S738:T759" si="30">SUM(U738,W738,Y738,AA738)</f>
        <v>22</v>
      </c>
      <c r="T738" s="43">
        <f t="shared" si="30"/>
        <v>14</v>
      </c>
      <c r="U738" s="44">
        <v>6</v>
      </c>
      <c r="V738" s="31">
        <v>5</v>
      </c>
      <c r="W738" s="44">
        <v>8</v>
      </c>
      <c r="X738" s="31">
        <v>9</v>
      </c>
      <c r="Y738" s="31">
        <v>0</v>
      </c>
      <c r="Z738" s="31">
        <v>0</v>
      </c>
      <c r="AA738" s="31">
        <v>8</v>
      </c>
      <c r="AB738" s="31">
        <v>0</v>
      </c>
      <c r="AC738" s="31">
        <v>0</v>
      </c>
      <c r="AD738" s="31">
        <v>6</v>
      </c>
      <c r="AE738" s="31">
        <v>2</v>
      </c>
      <c r="AF738" s="50">
        <v>1786701</v>
      </c>
      <c r="AG738" s="59">
        <v>1213023</v>
      </c>
      <c r="AH738" s="59">
        <v>129844</v>
      </c>
      <c r="AI738" s="59">
        <v>443834</v>
      </c>
      <c r="AJ738" s="59">
        <v>186765</v>
      </c>
      <c r="AK738" s="59">
        <v>75522</v>
      </c>
    </row>
    <row r="739" spans="1:37" ht="16.5" customHeight="1">
      <c r="A739" s="42">
        <v>702</v>
      </c>
      <c r="B739" s="42" t="s">
        <v>2830</v>
      </c>
      <c r="C739" s="44" t="s">
        <v>2831</v>
      </c>
      <c r="D739" s="44" t="s">
        <v>65</v>
      </c>
      <c r="E739" s="68" t="s">
        <v>2836</v>
      </c>
      <c r="F739" s="57" t="s">
        <v>2837</v>
      </c>
      <c r="G739" s="44" t="s">
        <v>2838</v>
      </c>
      <c r="H739" s="44" t="s">
        <v>2839</v>
      </c>
      <c r="I739" s="69">
        <v>1992</v>
      </c>
      <c r="J739" s="31">
        <v>1900</v>
      </c>
      <c r="K739" s="31">
        <v>1604</v>
      </c>
      <c r="L739" s="31">
        <v>156</v>
      </c>
      <c r="M739" s="58">
        <v>109295</v>
      </c>
      <c r="N739" s="58">
        <v>4499</v>
      </c>
      <c r="O739" s="58">
        <v>177</v>
      </c>
      <c r="P739" s="58">
        <v>4284</v>
      </c>
      <c r="Q739" s="58">
        <v>191</v>
      </c>
      <c r="R739" s="58">
        <v>160</v>
      </c>
      <c r="S739" s="43">
        <f t="shared" si="30"/>
        <v>5</v>
      </c>
      <c r="T739" s="43">
        <f t="shared" si="30"/>
        <v>5</v>
      </c>
      <c r="U739" s="44">
        <v>1</v>
      </c>
      <c r="V739" s="31">
        <v>1</v>
      </c>
      <c r="W739" s="44">
        <v>3</v>
      </c>
      <c r="X739" s="31">
        <v>3</v>
      </c>
      <c r="Y739" s="31">
        <v>0</v>
      </c>
      <c r="Z739" s="31">
        <v>0</v>
      </c>
      <c r="AA739" s="31">
        <v>1</v>
      </c>
      <c r="AB739" s="31">
        <v>1</v>
      </c>
      <c r="AC739" s="31">
        <v>0</v>
      </c>
      <c r="AD739" s="31">
        <v>3</v>
      </c>
      <c r="AE739" s="31">
        <v>1</v>
      </c>
      <c r="AF739" s="50">
        <v>520912</v>
      </c>
      <c r="AG739" s="59">
        <v>325378</v>
      </c>
      <c r="AH739" s="59">
        <v>68824</v>
      </c>
      <c r="AI739" s="59">
        <v>126710</v>
      </c>
      <c r="AJ739" s="59">
        <v>30015</v>
      </c>
      <c r="AK739" s="59">
        <v>21841</v>
      </c>
    </row>
    <row r="740" spans="1:37" ht="16.5" customHeight="1">
      <c r="A740" s="42">
        <v>703</v>
      </c>
      <c r="B740" s="42" t="s">
        <v>2830</v>
      </c>
      <c r="C740" s="44" t="s">
        <v>2840</v>
      </c>
      <c r="D740" s="44" t="s">
        <v>65</v>
      </c>
      <c r="E740" s="68" t="s">
        <v>2841</v>
      </c>
      <c r="F740" s="57" t="s">
        <v>2842</v>
      </c>
      <c r="G740" s="44" t="s">
        <v>2843</v>
      </c>
      <c r="H740" s="44" t="s">
        <v>2844</v>
      </c>
      <c r="I740" s="69">
        <v>1991</v>
      </c>
      <c r="J740" s="31">
        <v>1481</v>
      </c>
      <c r="K740" s="31">
        <v>707.71</v>
      </c>
      <c r="L740" s="31">
        <v>64</v>
      </c>
      <c r="M740" s="58">
        <v>67503</v>
      </c>
      <c r="N740" s="58">
        <v>4751</v>
      </c>
      <c r="O740" s="58">
        <v>45</v>
      </c>
      <c r="P740" s="58">
        <v>4236</v>
      </c>
      <c r="Q740" s="58">
        <v>172</v>
      </c>
      <c r="R740" s="58">
        <v>195</v>
      </c>
      <c r="S740" s="43">
        <f t="shared" si="30"/>
        <v>7</v>
      </c>
      <c r="T740" s="43">
        <f t="shared" si="30"/>
        <v>7</v>
      </c>
      <c r="U740" s="44">
        <v>1</v>
      </c>
      <c r="V740" s="31">
        <v>1</v>
      </c>
      <c r="W740" s="44">
        <v>3</v>
      </c>
      <c r="X740" s="31">
        <v>3</v>
      </c>
      <c r="Y740" s="31">
        <v>0</v>
      </c>
      <c r="Z740" s="31">
        <v>0</v>
      </c>
      <c r="AA740" s="31">
        <v>3</v>
      </c>
      <c r="AB740" s="31">
        <v>3</v>
      </c>
      <c r="AC740" s="31">
        <v>0</v>
      </c>
      <c r="AD740" s="31">
        <v>0</v>
      </c>
      <c r="AE740" s="31">
        <v>3</v>
      </c>
      <c r="AF740" s="50">
        <v>372463</v>
      </c>
      <c r="AG740" s="59">
        <v>34487</v>
      </c>
      <c r="AH740" s="59">
        <v>59951</v>
      </c>
      <c r="AI740" s="59">
        <v>278025</v>
      </c>
      <c r="AJ740" s="59">
        <v>36502</v>
      </c>
      <c r="AK740" s="59">
        <v>9794</v>
      </c>
    </row>
    <row r="741" spans="1:37" ht="16.5" customHeight="1">
      <c r="A741" s="42">
        <v>704</v>
      </c>
      <c r="B741" s="42" t="s">
        <v>2830</v>
      </c>
      <c r="C741" s="44" t="s">
        <v>2845</v>
      </c>
      <c r="D741" s="44" t="s">
        <v>65</v>
      </c>
      <c r="E741" s="68" t="s">
        <v>2846</v>
      </c>
      <c r="F741" s="57" t="s">
        <v>2847</v>
      </c>
      <c r="G741" s="44" t="s">
        <v>2848</v>
      </c>
      <c r="H741" s="44" t="s">
        <v>2849</v>
      </c>
      <c r="I741" s="69">
        <v>1988</v>
      </c>
      <c r="J741" s="31">
        <v>15124</v>
      </c>
      <c r="K741" s="31">
        <v>2904.3</v>
      </c>
      <c r="L741" s="31">
        <v>600</v>
      </c>
      <c r="M741" s="58">
        <v>111357</v>
      </c>
      <c r="N741" s="58">
        <v>4675</v>
      </c>
      <c r="O741" s="58">
        <v>25</v>
      </c>
      <c r="P741" s="58">
        <v>3113</v>
      </c>
      <c r="Q741" s="58">
        <v>143</v>
      </c>
      <c r="R741" s="58">
        <v>237</v>
      </c>
      <c r="S741" s="43">
        <f t="shared" si="30"/>
        <v>9</v>
      </c>
      <c r="T741" s="43">
        <f t="shared" si="30"/>
        <v>9</v>
      </c>
      <c r="U741" s="44">
        <v>2</v>
      </c>
      <c r="V741" s="31">
        <v>2</v>
      </c>
      <c r="W741" s="44">
        <v>4</v>
      </c>
      <c r="X741" s="31">
        <v>4</v>
      </c>
      <c r="Y741" s="31">
        <v>0</v>
      </c>
      <c r="Z741" s="31">
        <v>0</v>
      </c>
      <c r="AA741" s="31">
        <v>3</v>
      </c>
      <c r="AB741" s="31">
        <v>3</v>
      </c>
      <c r="AC741" s="31">
        <v>0</v>
      </c>
      <c r="AD741" s="31">
        <v>3</v>
      </c>
      <c r="AE741" s="31">
        <v>1</v>
      </c>
      <c r="AF741" s="50">
        <v>226275</v>
      </c>
      <c r="AG741" s="59">
        <v>44986</v>
      </c>
      <c r="AH741" s="59">
        <v>43659</v>
      </c>
      <c r="AI741" s="59">
        <v>137630</v>
      </c>
      <c r="AJ741" s="59">
        <v>86639</v>
      </c>
      <c r="AK741" s="59">
        <v>38690</v>
      </c>
    </row>
    <row r="742" spans="1:37" ht="16.5" customHeight="1">
      <c r="A742" s="42">
        <v>705</v>
      </c>
      <c r="B742" s="42" t="s">
        <v>2830</v>
      </c>
      <c r="C742" s="44" t="s">
        <v>2850</v>
      </c>
      <c r="D742" s="44" t="s">
        <v>65</v>
      </c>
      <c r="E742" s="68" t="s">
        <v>2851</v>
      </c>
      <c r="F742" s="57" t="s">
        <v>2852</v>
      </c>
      <c r="G742" s="44" t="s">
        <v>2853</v>
      </c>
      <c r="H742" s="44" t="s">
        <v>2854</v>
      </c>
      <c r="I742" s="69">
        <v>1974</v>
      </c>
      <c r="J742" s="31">
        <v>5002</v>
      </c>
      <c r="K742" s="31">
        <v>3682</v>
      </c>
      <c r="L742" s="31">
        <v>578</v>
      </c>
      <c r="M742" s="58">
        <v>177730</v>
      </c>
      <c r="N742" s="58">
        <v>7194</v>
      </c>
      <c r="O742" s="58">
        <v>77</v>
      </c>
      <c r="P742" s="58">
        <v>10033</v>
      </c>
      <c r="Q742" s="58">
        <v>201</v>
      </c>
      <c r="R742" s="58">
        <v>343</v>
      </c>
      <c r="S742" s="43">
        <f t="shared" si="30"/>
        <v>16</v>
      </c>
      <c r="T742" s="43">
        <f t="shared" si="30"/>
        <v>16</v>
      </c>
      <c r="U742" s="44">
        <v>6</v>
      </c>
      <c r="V742" s="31">
        <v>6</v>
      </c>
      <c r="W742" s="44">
        <v>8</v>
      </c>
      <c r="X742" s="31">
        <v>8</v>
      </c>
      <c r="Y742" s="31">
        <v>0</v>
      </c>
      <c r="Z742" s="31">
        <v>0</v>
      </c>
      <c r="AA742" s="31">
        <v>2</v>
      </c>
      <c r="AB742" s="31">
        <v>2</v>
      </c>
      <c r="AC742" s="31">
        <v>1</v>
      </c>
      <c r="AD742" s="31">
        <v>4</v>
      </c>
      <c r="AE742" s="31">
        <v>4</v>
      </c>
      <c r="AF742" s="50">
        <v>1358138</v>
      </c>
      <c r="AG742" s="59">
        <v>971906</v>
      </c>
      <c r="AH742" s="59">
        <v>150739</v>
      </c>
      <c r="AI742" s="59">
        <v>235493</v>
      </c>
      <c r="AJ742" s="59">
        <v>149169</v>
      </c>
      <c r="AK742" s="59">
        <v>79413</v>
      </c>
    </row>
    <row r="743" spans="1:37" ht="16.5" customHeight="1">
      <c r="A743" s="42">
        <v>706</v>
      </c>
      <c r="B743" s="42" t="s">
        <v>2830</v>
      </c>
      <c r="C743" s="44" t="s">
        <v>2855</v>
      </c>
      <c r="D743" s="44" t="s">
        <v>65</v>
      </c>
      <c r="E743" s="68" t="s">
        <v>2856</v>
      </c>
      <c r="F743" s="57" t="s">
        <v>2857</v>
      </c>
      <c r="G743" s="44" t="s">
        <v>2858</v>
      </c>
      <c r="H743" s="44" t="s">
        <v>2859</v>
      </c>
      <c r="I743" s="69">
        <v>1986</v>
      </c>
      <c r="J743" s="31">
        <v>2733</v>
      </c>
      <c r="K743" s="31">
        <v>1603.84</v>
      </c>
      <c r="L743" s="31">
        <v>258</v>
      </c>
      <c r="M743" s="58">
        <v>88992</v>
      </c>
      <c r="N743" s="58">
        <v>7199</v>
      </c>
      <c r="O743" s="58">
        <v>43</v>
      </c>
      <c r="P743" s="58">
        <v>3405</v>
      </c>
      <c r="Q743" s="58">
        <v>94</v>
      </c>
      <c r="R743" s="58">
        <v>1</v>
      </c>
      <c r="S743" s="43">
        <f t="shared" si="30"/>
        <v>6</v>
      </c>
      <c r="T743" s="43">
        <f t="shared" si="30"/>
        <v>6</v>
      </c>
      <c r="U743" s="44">
        <v>2</v>
      </c>
      <c r="V743" s="31">
        <v>2</v>
      </c>
      <c r="W743" s="44">
        <v>3</v>
      </c>
      <c r="X743" s="31">
        <v>3</v>
      </c>
      <c r="Y743" s="31">
        <v>0</v>
      </c>
      <c r="Z743" s="31">
        <v>0</v>
      </c>
      <c r="AA743" s="31">
        <v>1</v>
      </c>
      <c r="AB743" s="31">
        <v>1</v>
      </c>
      <c r="AC743" s="31">
        <v>0</v>
      </c>
      <c r="AD743" s="31">
        <v>1</v>
      </c>
      <c r="AE743" s="31">
        <v>2</v>
      </c>
      <c r="AF743" s="50">
        <v>520284</v>
      </c>
      <c r="AG743" s="59">
        <v>356847</v>
      </c>
      <c r="AH743" s="59">
        <v>50150</v>
      </c>
      <c r="AI743" s="59">
        <v>113287</v>
      </c>
      <c r="AJ743" s="59">
        <v>57131</v>
      </c>
      <c r="AK743" s="59">
        <v>5799</v>
      </c>
    </row>
    <row r="744" spans="1:37" ht="16.5" customHeight="1">
      <c r="A744" s="42">
        <v>707</v>
      </c>
      <c r="B744" s="42" t="s">
        <v>2830</v>
      </c>
      <c r="C744" s="44" t="s">
        <v>2855</v>
      </c>
      <c r="D744" s="44" t="s">
        <v>65</v>
      </c>
      <c r="E744" s="68" t="s">
        <v>2860</v>
      </c>
      <c r="F744" s="57" t="s">
        <v>2861</v>
      </c>
      <c r="G744" s="44" t="s">
        <v>2862</v>
      </c>
      <c r="H744" s="44" t="s">
        <v>2863</v>
      </c>
      <c r="I744" s="69">
        <v>1987</v>
      </c>
      <c r="J744" s="31">
        <v>7642</v>
      </c>
      <c r="K744" s="31">
        <v>3049</v>
      </c>
      <c r="L744" s="31">
        <v>298</v>
      </c>
      <c r="M744" s="58">
        <v>147632</v>
      </c>
      <c r="N744" s="58">
        <v>12851</v>
      </c>
      <c r="O744" s="58">
        <v>84</v>
      </c>
      <c r="P744" s="58">
        <v>7950</v>
      </c>
      <c r="Q744" s="58">
        <v>253</v>
      </c>
      <c r="R744" s="58">
        <v>265</v>
      </c>
      <c r="S744" s="43">
        <f t="shared" si="30"/>
        <v>16</v>
      </c>
      <c r="T744" s="43">
        <f t="shared" si="30"/>
        <v>16</v>
      </c>
      <c r="U744" s="44">
        <v>6</v>
      </c>
      <c r="V744" s="31">
        <v>6</v>
      </c>
      <c r="W744" s="44">
        <v>9</v>
      </c>
      <c r="X744" s="31">
        <v>9</v>
      </c>
      <c r="Y744" s="31">
        <v>0</v>
      </c>
      <c r="Z744" s="31">
        <v>0</v>
      </c>
      <c r="AA744" s="31">
        <v>1</v>
      </c>
      <c r="AB744" s="31">
        <v>1</v>
      </c>
      <c r="AC744" s="31">
        <v>0</v>
      </c>
      <c r="AD744" s="31">
        <v>6</v>
      </c>
      <c r="AE744" s="31">
        <v>3</v>
      </c>
      <c r="AF744" s="50">
        <v>1386457</v>
      </c>
      <c r="AG744" s="59">
        <v>1076651</v>
      </c>
      <c r="AH744" s="59">
        <v>112869</v>
      </c>
      <c r="AI744" s="59">
        <v>196937</v>
      </c>
      <c r="AJ744" s="59">
        <v>151190</v>
      </c>
      <c r="AK744" s="59">
        <v>49128</v>
      </c>
    </row>
    <row r="745" spans="1:37" ht="16.5" customHeight="1">
      <c r="A745" s="42">
        <v>708</v>
      </c>
      <c r="B745" s="42" t="s">
        <v>2830</v>
      </c>
      <c r="C745" s="44" t="s">
        <v>2864</v>
      </c>
      <c r="D745" s="44" t="s">
        <v>65</v>
      </c>
      <c r="E745" s="68" t="s">
        <v>2865</v>
      </c>
      <c r="F745" s="57" t="s">
        <v>2866</v>
      </c>
      <c r="G745" s="44" t="s">
        <v>2867</v>
      </c>
      <c r="H745" s="44" t="s">
        <v>2868</v>
      </c>
      <c r="I745" s="69">
        <v>1992</v>
      </c>
      <c r="J745" s="31">
        <v>2098</v>
      </c>
      <c r="K745" s="31">
        <v>2565</v>
      </c>
      <c r="L745" s="31">
        <v>598</v>
      </c>
      <c r="M745" s="58">
        <v>106458</v>
      </c>
      <c r="N745" s="58">
        <v>5322</v>
      </c>
      <c r="O745" s="58">
        <v>369</v>
      </c>
      <c r="P745" s="58">
        <v>5476</v>
      </c>
      <c r="Q745" s="58">
        <v>0</v>
      </c>
      <c r="R745" s="58">
        <v>224</v>
      </c>
      <c r="S745" s="43">
        <f t="shared" si="30"/>
        <v>5</v>
      </c>
      <c r="T745" s="43">
        <f t="shared" si="30"/>
        <v>5</v>
      </c>
      <c r="U745" s="44">
        <v>1</v>
      </c>
      <c r="V745" s="31">
        <v>1</v>
      </c>
      <c r="W745" s="44">
        <v>3</v>
      </c>
      <c r="X745" s="31">
        <v>3</v>
      </c>
      <c r="Y745" s="31">
        <v>0</v>
      </c>
      <c r="Z745" s="31">
        <v>0</v>
      </c>
      <c r="AA745" s="31">
        <v>1</v>
      </c>
      <c r="AB745" s="31">
        <v>1</v>
      </c>
      <c r="AC745" s="31">
        <v>0</v>
      </c>
      <c r="AD745" s="31">
        <v>2</v>
      </c>
      <c r="AE745" s="31">
        <v>1</v>
      </c>
      <c r="AF745" s="50">
        <v>397029</v>
      </c>
      <c r="AG745" s="59">
        <v>219241</v>
      </c>
      <c r="AH745" s="59">
        <v>82580</v>
      </c>
      <c r="AI745" s="59">
        <v>95208</v>
      </c>
      <c r="AJ745" s="59">
        <v>53352</v>
      </c>
      <c r="AK745" s="59">
        <v>27831</v>
      </c>
    </row>
    <row r="746" spans="1:37" ht="16.5" customHeight="1">
      <c r="A746" s="42">
        <v>709</v>
      </c>
      <c r="B746" s="42" t="s">
        <v>2830</v>
      </c>
      <c r="C746" s="44" t="s">
        <v>2869</v>
      </c>
      <c r="D746" s="44" t="s">
        <v>65</v>
      </c>
      <c r="E746" s="68" t="s">
        <v>2870</v>
      </c>
      <c r="F746" s="57" t="s">
        <v>2871</v>
      </c>
      <c r="G746" s="44" t="s">
        <v>2872</v>
      </c>
      <c r="H746" s="44" t="s">
        <v>2873</v>
      </c>
      <c r="I746" s="69">
        <v>1991</v>
      </c>
      <c r="J746" s="31">
        <v>4598</v>
      </c>
      <c r="K746" s="31">
        <v>1524</v>
      </c>
      <c r="L746" s="31">
        <v>201</v>
      </c>
      <c r="M746" s="58">
        <v>79102</v>
      </c>
      <c r="N746" s="58">
        <v>3976</v>
      </c>
      <c r="O746" s="58">
        <v>175</v>
      </c>
      <c r="P746" s="58">
        <v>3799</v>
      </c>
      <c r="Q746" s="58">
        <v>0</v>
      </c>
      <c r="R746" s="58">
        <v>175</v>
      </c>
      <c r="S746" s="43">
        <f t="shared" si="30"/>
        <v>6</v>
      </c>
      <c r="T746" s="43">
        <f t="shared" si="30"/>
        <v>6</v>
      </c>
      <c r="U746" s="44">
        <v>2</v>
      </c>
      <c r="V746" s="31">
        <v>2</v>
      </c>
      <c r="W746" s="44">
        <v>3</v>
      </c>
      <c r="X746" s="31">
        <v>3</v>
      </c>
      <c r="Y746" s="31">
        <v>0</v>
      </c>
      <c r="Z746" s="31">
        <v>0</v>
      </c>
      <c r="AA746" s="31">
        <v>1</v>
      </c>
      <c r="AB746" s="31">
        <v>1</v>
      </c>
      <c r="AC746" s="31">
        <v>0</v>
      </c>
      <c r="AD746" s="31">
        <v>1</v>
      </c>
      <c r="AE746" s="31">
        <v>2</v>
      </c>
      <c r="AF746" s="50">
        <v>248398</v>
      </c>
      <c r="AG746" s="59">
        <v>35556</v>
      </c>
      <c r="AH746" s="59">
        <v>56309</v>
      </c>
      <c r="AI746" s="59">
        <v>156533</v>
      </c>
      <c r="AJ746" s="59">
        <v>45788</v>
      </c>
      <c r="AK746" s="59">
        <v>27614</v>
      </c>
    </row>
    <row r="747" spans="1:37" ht="16.5" customHeight="1">
      <c r="A747" s="42">
        <v>710</v>
      </c>
      <c r="B747" s="42" t="s">
        <v>2830</v>
      </c>
      <c r="C747" s="44" t="s">
        <v>2874</v>
      </c>
      <c r="D747" s="44" t="s">
        <v>65</v>
      </c>
      <c r="E747" s="68" t="s">
        <v>2875</v>
      </c>
      <c r="F747" s="57" t="s">
        <v>2876</v>
      </c>
      <c r="G747" s="44" t="s">
        <v>2877</v>
      </c>
      <c r="H747" s="44" t="s">
        <v>2878</v>
      </c>
      <c r="I747" s="69">
        <v>1974</v>
      </c>
      <c r="J747" s="31">
        <v>1600</v>
      </c>
      <c r="K747" s="31">
        <v>1454</v>
      </c>
      <c r="L747" s="31">
        <v>188</v>
      </c>
      <c r="M747" s="58">
        <v>102881</v>
      </c>
      <c r="N747" s="58">
        <v>4048</v>
      </c>
      <c r="O747" s="58">
        <v>24</v>
      </c>
      <c r="P747" s="58">
        <v>4038</v>
      </c>
      <c r="Q747" s="58">
        <v>191</v>
      </c>
      <c r="R747" s="58">
        <v>151</v>
      </c>
      <c r="S747" s="43">
        <f t="shared" si="30"/>
        <v>5</v>
      </c>
      <c r="T747" s="43">
        <f t="shared" si="30"/>
        <v>5</v>
      </c>
      <c r="U747" s="44">
        <v>1</v>
      </c>
      <c r="V747" s="31">
        <v>1</v>
      </c>
      <c r="W747" s="44">
        <v>3</v>
      </c>
      <c r="X747" s="31">
        <v>3</v>
      </c>
      <c r="Y747" s="31">
        <v>0</v>
      </c>
      <c r="Z747" s="31">
        <v>0</v>
      </c>
      <c r="AA747" s="31">
        <v>1</v>
      </c>
      <c r="AB747" s="31">
        <v>1</v>
      </c>
      <c r="AC747" s="31">
        <v>0</v>
      </c>
      <c r="AD747" s="31">
        <v>2</v>
      </c>
      <c r="AE747" s="31">
        <v>1</v>
      </c>
      <c r="AF747" s="50">
        <v>565575</v>
      </c>
      <c r="AG747" s="59">
        <v>328601</v>
      </c>
      <c r="AH747" s="59">
        <v>67603</v>
      </c>
      <c r="AI747" s="59">
        <v>169371</v>
      </c>
      <c r="AJ747" s="59">
        <v>34635</v>
      </c>
      <c r="AK747" s="59">
        <v>21136</v>
      </c>
    </row>
    <row r="748" spans="1:37" ht="16.5" customHeight="1">
      <c r="A748" s="42">
        <v>711</v>
      </c>
      <c r="B748" s="42" t="s">
        <v>2830</v>
      </c>
      <c r="C748" s="44" t="s">
        <v>2879</v>
      </c>
      <c r="D748" s="44" t="s">
        <v>65</v>
      </c>
      <c r="E748" s="68" t="s">
        <v>2880</v>
      </c>
      <c r="F748" s="57" t="s">
        <v>2881</v>
      </c>
      <c r="G748" s="44" t="s">
        <v>2882</v>
      </c>
      <c r="H748" s="44" t="s">
        <v>2883</v>
      </c>
      <c r="I748" s="69">
        <v>1991</v>
      </c>
      <c r="J748" s="31">
        <v>859</v>
      </c>
      <c r="K748" s="31">
        <v>797.35</v>
      </c>
      <c r="L748" s="31">
        <v>139</v>
      </c>
      <c r="M748" s="58">
        <v>88374</v>
      </c>
      <c r="N748" s="58">
        <v>2364</v>
      </c>
      <c r="O748" s="58">
        <v>142</v>
      </c>
      <c r="P748" s="58">
        <v>3659</v>
      </c>
      <c r="Q748" s="58">
        <v>144</v>
      </c>
      <c r="R748" s="58">
        <v>4</v>
      </c>
      <c r="S748" s="43">
        <f t="shared" si="30"/>
        <v>5</v>
      </c>
      <c r="T748" s="43">
        <f t="shared" si="30"/>
        <v>5</v>
      </c>
      <c r="U748" s="44">
        <v>1</v>
      </c>
      <c r="V748" s="31">
        <v>1</v>
      </c>
      <c r="W748" s="44">
        <v>3</v>
      </c>
      <c r="X748" s="31">
        <v>3</v>
      </c>
      <c r="Y748" s="31">
        <v>0</v>
      </c>
      <c r="Z748" s="31">
        <v>0</v>
      </c>
      <c r="AA748" s="31">
        <v>1</v>
      </c>
      <c r="AB748" s="31">
        <v>1</v>
      </c>
      <c r="AC748" s="31">
        <v>0</v>
      </c>
      <c r="AD748" s="31">
        <v>3</v>
      </c>
      <c r="AE748" s="31">
        <v>0</v>
      </c>
      <c r="AF748" s="50">
        <v>517342</v>
      </c>
      <c r="AG748" s="59">
        <v>338099</v>
      </c>
      <c r="AH748" s="59">
        <v>44059</v>
      </c>
      <c r="AI748" s="59">
        <v>135184</v>
      </c>
      <c r="AJ748" s="59">
        <v>29125</v>
      </c>
      <c r="AK748" s="59">
        <v>16108</v>
      </c>
    </row>
    <row r="749" spans="1:37" ht="16.5" customHeight="1">
      <c r="A749" s="42">
        <v>712</v>
      </c>
      <c r="B749" s="42" t="s">
        <v>2830</v>
      </c>
      <c r="C749" s="44" t="s">
        <v>2879</v>
      </c>
      <c r="D749" s="44" t="s">
        <v>65</v>
      </c>
      <c r="E749" s="68" t="s">
        <v>2884</v>
      </c>
      <c r="F749" s="57" t="s">
        <v>2885</v>
      </c>
      <c r="G749" s="44" t="s">
        <v>2886</v>
      </c>
      <c r="H749" s="44" t="s">
        <v>2887</v>
      </c>
      <c r="I749" s="69">
        <v>1985</v>
      </c>
      <c r="J749" s="31">
        <v>22613</v>
      </c>
      <c r="K749" s="31">
        <v>10997.04</v>
      </c>
      <c r="L749" s="31">
        <v>807</v>
      </c>
      <c r="M749" s="58">
        <v>254185</v>
      </c>
      <c r="N749" s="58">
        <v>4617</v>
      </c>
      <c r="O749" s="58">
        <v>205</v>
      </c>
      <c r="P749" s="58">
        <v>13304</v>
      </c>
      <c r="Q749" s="58">
        <v>268</v>
      </c>
      <c r="R749" s="58">
        <v>10</v>
      </c>
      <c r="S749" s="43">
        <f t="shared" si="30"/>
        <v>17</v>
      </c>
      <c r="T749" s="43">
        <f t="shared" si="30"/>
        <v>20</v>
      </c>
      <c r="U749" s="44">
        <v>5</v>
      </c>
      <c r="V749" s="31">
        <v>6</v>
      </c>
      <c r="W749" s="44">
        <v>9</v>
      </c>
      <c r="X749" s="31">
        <v>10</v>
      </c>
      <c r="Y749" s="31">
        <v>0</v>
      </c>
      <c r="Z749" s="31">
        <v>0</v>
      </c>
      <c r="AA749" s="31">
        <v>3</v>
      </c>
      <c r="AB749" s="31">
        <v>4</v>
      </c>
      <c r="AC749" s="31">
        <v>0</v>
      </c>
      <c r="AD749" s="31">
        <v>7</v>
      </c>
      <c r="AE749" s="31">
        <v>2</v>
      </c>
      <c r="AF749" s="50">
        <v>2399750</v>
      </c>
      <c r="AG749" s="59">
        <v>1455713</v>
      </c>
      <c r="AH749" s="59">
        <v>183434</v>
      </c>
      <c r="AI749" s="59">
        <v>760603</v>
      </c>
      <c r="AJ749" s="59">
        <v>388885</v>
      </c>
      <c r="AK749" s="59">
        <v>122131</v>
      </c>
    </row>
    <row r="750" spans="1:37" ht="16.5" customHeight="1">
      <c r="A750" s="42">
        <v>713</v>
      </c>
      <c r="B750" s="42" t="s">
        <v>2830</v>
      </c>
      <c r="C750" s="44" t="s">
        <v>2888</v>
      </c>
      <c r="D750" s="44" t="s">
        <v>65</v>
      </c>
      <c r="E750" s="68" t="s">
        <v>2889</v>
      </c>
      <c r="F750" s="57" t="s">
        <v>2890</v>
      </c>
      <c r="G750" s="44" t="s">
        <v>2891</v>
      </c>
      <c r="H750" s="44" t="s">
        <v>2892</v>
      </c>
      <c r="I750" s="69">
        <v>1989</v>
      </c>
      <c r="J750" s="31">
        <v>496</v>
      </c>
      <c r="K750" s="31">
        <v>1116</v>
      </c>
      <c r="L750" s="31">
        <v>72</v>
      </c>
      <c r="M750" s="58">
        <v>69391</v>
      </c>
      <c r="N750" s="58">
        <v>5149</v>
      </c>
      <c r="O750" s="58">
        <v>23</v>
      </c>
      <c r="P750" s="58">
        <v>3390</v>
      </c>
      <c r="Q750" s="58">
        <v>204</v>
      </c>
      <c r="R750" s="58">
        <v>2</v>
      </c>
      <c r="S750" s="43">
        <f t="shared" si="30"/>
        <v>6</v>
      </c>
      <c r="T750" s="43">
        <f t="shared" si="30"/>
        <v>6</v>
      </c>
      <c r="U750" s="44">
        <v>1</v>
      </c>
      <c r="V750" s="31">
        <v>1</v>
      </c>
      <c r="W750" s="44">
        <v>4</v>
      </c>
      <c r="X750" s="31">
        <v>4</v>
      </c>
      <c r="Y750" s="31">
        <v>0</v>
      </c>
      <c r="Z750" s="31">
        <v>0</v>
      </c>
      <c r="AA750" s="31">
        <v>1</v>
      </c>
      <c r="AB750" s="31">
        <v>1</v>
      </c>
      <c r="AC750" s="31">
        <v>0</v>
      </c>
      <c r="AD750" s="31">
        <v>2</v>
      </c>
      <c r="AE750" s="31">
        <v>2</v>
      </c>
      <c r="AF750" s="50">
        <v>539256</v>
      </c>
      <c r="AG750" s="59">
        <v>362347</v>
      </c>
      <c r="AH750" s="59">
        <v>49959</v>
      </c>
      <c r="AI750" s="59">
        <v>126950</v>
      </c>
      <c r="AJ750" s="59">
        <v>28822</v>
      </c>
      <c r="AK750" s="59">
        <v>23840</v>
      </c>
    </row>
    <row r="751" spans="1:37" ht="16.5" customHeight="1">
      <c r="A751" s="42">
        <v>714</v>
      </c>
      <c r="B751" s="42" t="s">
        <v>2830</v>
      </c>
      <c r="C751" s="44" t="s">
        <v>2893</v>
      </c>
      <c r="D751" s="44" t="s">
        <v>65</v>
      </c>
      <c r="E751" s="68" t="s">
        <v>2894</v>
      </c>
      <c r="F751" s="57" t="s">
        <v>2895</v>
      </c>
      <c r="G751" s="44" t="s">
        <v>2896</v>
      </c>
      <c r="H751" s="44" t="s">
        <v>2897</v>
      </c>
      <c r="I751" s="69">
        <v>1989</v>
      </c>
      <c r="J751" s="31">
        <v>905</v>
      </c>
      <c r="K751" s="31">
        <v>1373.7</v>
      </c>
      <c r="L751" s="31">
        <v>138</v>
      </c>
      <c r="M751" s="58">
        <v>90293</v>
      </c>
      <c r="N751" s="58">
        <v>4253</v>
      </c>
      <c r="O751" s="58">
        <v>147</v>
      </c>
      <c r="P751" s="58">
        <v>3957</v>
      </c>
      <c r="Q751" s="58">
        <v>190</v>
      </c>
      <c r="R751" s="58">
        <v>1</v>
      </c>
      <c r="S751" s="43">
        <f t="shared" si="30"/>
        <v>6</v>
      </c>
      <c r="T751" s="43">
        <f t="shared" si="30"/>
        <v>6</v>
      </c>
      <c r="U751" s="44">
        <v>1</v>
      </c>
      <c r="V751" s="31">
        <v>1</v>
      </c>
      <c r="W751" s="44">
        <v>3</v>
      </c>
      <c r="X751" s="31">
        <v>3</v>
      </c>
      <c r="Y751" s="31">
        <v>0</v>
      </c>
      <c r="Z751" s="31">
        <v>0</v>
      </c>
      <c r="AA751" s="31">
        <v>2</v>
      </c>
      <c r="AB751" s="31">
        <v>2</v>
      </c>
      <c r="AC751" s="31">
        <v>0</v>
      </c>
      <c r="AD751" s="31">
        <v>1</v>
      </c>
      <c r="AE751" s="31">
        <v>2</v>
      </c>
      <c r="AF751" s="50">
        <v>273768</v>
      </c>
      <c r="AG751" s="59">
        <v>37116</v>
      </c>
      <c r="AH751" s="59">
        <v>55019</v>
      </c>
      <c r="AI751" s="59">
        <v>181633</v>
      </c>
      <c r="AJ751" s="59">
        <v>30580</v>
      </c>
      <c r="AK751" s="59">
        <v>11466</v>
      </c>
    </row>
    <row r="752" spans="1:37" ht="16.5" customHeight="1">
      <c r="A752" s="42">
        <v>715</v>
      </c>
      <c r="B752" s="42" t="s">
        <v>2830</v>
      </c>
      <c r="C752" s="44" t="s">
        <v>2898</v>
      </c>
      <c r="D752" s="44" t="s">
        <v>65</v>
      </c>
      <c r="E752" s="68" t="s">
        <v>2899</v>
      </c>
      <c r="F752" s="57" t="s">
        <v>2900</v>
      </c>
      <c r="G752" s="44" t="s">
        <v>2901</v>
      </c>
      <c r="H752" s="44" t="s">
        <v>2902</v>
      </c>
      <c r="I752" s="69">
        <v>1988</v>
      </c>
      <c r="J752" s="31">
        <v>4320</v>
      </c>
      <c r="K752" s="31">
        <v>1140</v>
      </c>
      <c r="L752" s="31">
        <v>218</v>
      </c>
      <c r="M752" s="58">
        <v>62571</v>
      </c>
      <c r="N752" s="58">
        <v>2270</v>
      </c>
      <c r="O752" s="58">
        <v>41</v>
      </c>
      <c r="P752" s="58">
        <v>3835</v>
      </c>
      <c r="Q752" s="58">
        <v>0</v>
      </c>
      <c r="R752" s="58">
        <v>266</v>
      </c>
      <c r="S752" s="43">
        <f t="shared" si="30"/>
        <v>6</v>
      </c>
      <c r="T752" s="43">
        <f t="shared" si="30"/>
        <v>6</v>
      </c>
      <c r="U752" s="44">
        <v>1</v>
      </c>
      <c r="V752" s="31">
        <v>1</v>
      </c>
      <c r="W752" s="44">
        <v>3</v>
      </c>
      <c r="X752" s="31">
        <v>3</v>
      </c>
      <c r="Y752" s="31">
        <v>0</v>
      </c>
      <c r="Z752" s="31">
        <v>0</v>
      </c>
      <c r="AA752" s="31">
        <v>2</v>
      </c>
      <c r="AB752" s="31">
        <v>2</v>
      </c>
      <c r="AC752" s="31">
        <v>0</v>
      </c>
      <c r="AD752" s="31">
        <v>0</v>
      </c>
      <c r="AE752" s="31">
        <v>3</v>
      </c>
      <c r="AF752" s="50">
        <v>527790</v>
      </c>
      <c r="AG752" s="59">
        <v>309000</v>
      </c>
      <c r="AH752" s="59">
        <v>56259</v>
      </c>
      <c r="AI752" s="59">
        <v>162531</v>
      </c>
      <c r="AJ752" s="59">
        <v>32861</v>
      </c>
      <c r="AK752" s="59">
        <v>23038</v>
      </c>
    </row>
    <row r="753" spans="1:37" ht="16.5" customHeight="1">
      <c r="A753" s="42">
        <v>716</v>
      </c>
      <c r="B753" s="42" t="s">
        <v>2830</v>
      </c>
      <c r="C753" s="44" t="s">
        <v>2903</v>
      </c>
      <c r="D753" s="44" t="s">
        <v>65</v>
      </c>
      <c r="E753" s="68" t="s">
        <v>2904</v>
      </c>
      <c r="F753" s="57" t="s">
        <v>2905</v>
      </c>
      <c r="G753" s="44" t="s">
        <v>2906</v>
      </c>
      <c r="H753" s="44" t="s">
        <v>2907</v>
      </c>
      <c r="I753" s="69">
        <v>1991</v>
      </c>
      <c r="J753" s="31">
        <v>1300</v>
      </c>
      <c r="K753" s="31">
        <v>1147</v>
      </c>
      <c r="L753" s="31">
        <v>213</v>
      </c>
      <c r="M753" s="58">
        <v>61374</v>
      </c>
      <c r="N753" s="58">
        <v>3525</v>
      </c>
      <c r="O753" s="58">
        <v>25</v>
      </c>
      <c r="P753" s="58">
        <v>3850</v>
      </c>
      <c r="Q753" s="58">
        <v>47</v>
      </c>
      <c r="R753" s="58">
        <v>8</v>
      </c>
      <c r="S753" s="43">
        <f t="shared" si="30"/>
        <v>6</v>
      </c>
      <c r="T753" s="43">
        <f t="shared" si="30"/>
        <v>6</v>
      </c>
      <c r="U753" s="44">
        <v>1</v>
      </c>
      <c r="V753" s="31">
        <v>1</v>
      </c>
      <c r="W753" s="44">
        <v>3</v>
      </c>
      <c r="X753" s="31">
        <v>3</v>
      </c>
      <c r="Y753" s="31">
        <v>0</v>
      </c>
      <c r="Z753" s="31">
        <v>0</v>
      </c>
      <c r="AA753" s="31">
        <v>2</v>
      </c>
      <c r="AB753" s="31">
        <v>2</v>
      </c>
      <c r="AC753" s="31">
        <v>0</v>
      </c>
      <c r="AD753" s="31">
        <v>0</v>
      </c>
      <c r="AE753" s="31">
        <v>3</v>
      </c>
      <c r="AF753" s="50">
        <v>470739</v>
      </c>
      <c r="AG753" s="59">
        <v>276202</v>
      </c>
      <c r="AH753" s="59">
        <v>54659</v>
      </c>
      <c r="AI753" s="59">
        <v>139878</v>
      </c>
      <c r="AJ753" s="59">
        <v>23519</v>
      </c>
      <c r="AK753" s="59">
        <v>16337</v>
      </c>
    </row>
    <row r="754" spans="1:37" ht="16.5" customHeight="1">
      <c r="A754" s="42">
        <v>717</v>
      </c>
      <c r="B754" s="42" t="s">
        <v>2830</v>
      </c>
      <c r="C754" s="44" t="s">
        <v>2903</v>
      </c>
      <c r="D754" s="44" t="s">
        <v>65</v>
      </c>
      <c r="E754" s="68" t="s">
        <v>2908</v>
      </c>
      <c r="F754" s="57" t="s">
        <v>2909</v>
      </c>
      <c r="G754" s="44" t="s">
        <v>2910</v>
      </c>
      <c r="H754" s="44" t="s">
        <v>2911</v>
      </c>
      <c r="I754" s="69">
        <v>1985</v>
      </c>
      <c r="J754" s="31">
        <v>8757</v>
      </c>
      <c r="K754" s="31">
        <v>11449</v>
      </c>
      <c r="L754" s="31">
        <v>395</v>
      </c>
      <c r="M754" s="58">
        <v>163795</v>
      </c>
      <c r="N754" s="58">
        <v>6617</v>
      </c>
      <c r="O754" s="58">
        <v>68</v>
      </c>
      <c r="P754" s="58">
        <v>6151</v>
      </c>
      <c r="Q754" s="58">
        <v>208</v>
      </c>
      <c r="R754" s="58">
        <v>0</v>
      </c>
      <c r="S754" s="43">
        <f t="shared" si="30"/>
        <v>21</v>
      </c>
      <c r="T754" s="43">
        <f t="shared" si="30"/>
        <v>22</v>
      </c>
      <c r="U754" s="44">
        <v>5</v>
      </c>
      <c r="V754" s="31">
        <v>5</v>
      </c>
      <c r="W754" s="44">
        <v>8</v>
      </c>
      <c r="X754" s="31">
        <v>9</v>
      </c>
      <c r="Y754" s="31">
        <v>0</v>
      </c>
      <c r="Z754" s="31">
        <v>0</v>
      </c>
      <c r="AA754" s="31">
        <v>8</v>
      </c>
      <c r="AB754" s="31">
        <v>8</v>
      </c>
      <c r="AC754" s="31">
        <v>2</v>
      </c>
      <c r="AD754" s="31">
        <v>2</v>
      </c>
      <c r="AE754" s="31">
        <v>6</v>
      </c>
      <c r="AF754" s="50">
        <v>1726657</v>
      </c>
      <c r="AG754" s="59">
        <v>1433439</v>
      </c>
      <c r="AH754" s="59">
        <v>133679</v>
      </c>
      <c r="AI754" s="59">
        <v>159539</v>
      </c>
      <c r="AJ754" s="59">
        <v>177118</v>
      </c>
      <c r="AK754" s="59">
        <v>70386</v>
      </c>
    </row>
    <row r="755" spans="1:37" ht="16.5" customHeight="1">
      <c r="A755" s="42">
        <v>718</v>
      </c>
      <c r="B755" s="42" t="s">
        <v>2830</v>
      </c>
      <c r="C755" s="44" t="s">
        <v>2912</v>
      </c>
      <c r="D755" s="44" t="s">
        <v>65</v>
      </c>
      <c r="E755" s="68" t="s">
        <v>2913</v>
      </c>
      <c r="F755" s="57" t="s">
        <v>2914</v>
      </c>
      <c r="G755" s="44" t="s">
        <v>2915</v>
      </c>
      <c r="H755" s="44" t="s">
        <v>2916</v>
      </c>
      <c r="I755" s="69">
        <v>1991</v>
      </c>
      <c r="J755" s="31">
        <v>2568</v>
      </c>
      <c r="K755" s="31">
        <v>1068</v>
      </c>
      <c r="L755" s="31">
        <v>165</v>
      </c>
      <c r="M755" s="58">
        <v>89713</v>
      </c>
      <c r="N755" s="58">
        <v>2515</v>
      </c>
      <c r="O755" s="58">
        <v>28</v>
      </c>
      <c r="P755" s="58">
        <v>5182</v>
      </c>
      <c r="Q755" s="58">
        <v>144</v>
      </c>
      <c r="R755" s="58">
        <v>177</v>
      </c>
      <c r="S755" s="43">
        <f t="shared" si="30"/>
        <v>5</v>
      </c>
      <c r="T755" s="43">
        <f t="shared" si="30"/>
        <v>5</v>
      </c>
      <c r="U755" s="44">
        <v>1</v>
      </c>
      <c r="V755" s="31">
        <v>1</v>
      </c>
      <c r="W755" s="44">
        <v>3</v>
      </c>
      <c r="X755" s="31">
        <v>3</v>
      </c>
      <c r="Y755" s="31">
        <v>0</v>
      </c>
      <c r="Z755" s="31">
        <v>0</v>
      </c>
      <c r="AA755" s="31">
        <v>1</v>
      </c>
      <c r="AB755" s="31">
        <v>1</v>
      </c>
      <c r="AC755" s="31">
        <v>0</v>
      </c>
      <c r="AD755" s="31">
        <v>3</v>
      </c>
      <c r="AE755" s="31">
        <v>0</v>
      </c>
      <c r="AF755" s="50">
        <v>549293</v>
      </c>
      <c r="AG755" s="59">
        <v>336600</v>
      </c>
      <c r="AH755" s="59">
        <v>69019</v>
      </c>
      <c r="AI755" s="59">
        <v>143674</v>
      </c>
      <c r="AJ755" s="59">
        <v>57862</v>
      </c>
      <c r="AK755" s="59">
        <v>38558</v>
      </c>
    </row>
    <row r="756" spans="1:37" ht="16.5" customHeight="1">
      <c r="A756" s="42">
        <v>719</v>
      </c>
      <c r="B756" s="42" t="s">
        <v>2830</v>
      </c>
      <c r="C756" s="44" t="s">
        <v>2917</v>
      </c>
      <c r="D756" s="44" t="s">
        <v>65</v>
      </c>
      <c r="E756" s="68" t="s">
        <v>2918</v>
      </c>
      <c r="F756" s="57" t="s">
        <v>2919</v>
      </c>
      <c r="G756" s="44" t="s">
        <v>2920</v>
      </c>
      <c r="H756" s="44" t="s">
        <v>2921</v>
      </c>
      <c r="I756" s="69">
        <v>1974</v>
      </c>
      <c r="J756" s="31">
        <v>1289</v>
      </c>
      <c r="K756" s="31">
        <v>911</v>
      </c>
      <c r="L756" s="31">
        <v>270</v>
      </c>
      <c r="M756" s="58">
        <v>78866</v>
      </c>
      <c r="N756" s="58">
        <v>4480</v>
      </c>
      <c r="O756" s="58">
        <v>23</v>
      </c>
      <c r="P756" s="58">
        <v>3777</v>
      </c>
      <c r="Q756" s="58">
        <v>153</v>
      </c>
      <c r="R756" s="58">
        <v>0</v>
      </c>
      <c r="S756" s="43">
        <f t="shared" si="30"/>
        <v>6</v>
      </c>
      <c r="T756" s="43">
        <f t="shared" si="30"/>
        <v>6</v>
      </c>
      <c r="U756" s="44">
        <v>1</v>
      </c>
      <c r="V756" s="31">
        <v>1</v>
      </c>
      <c r="W756" s="44">
        <v>3</v>
      </c>
      <c r="X756" s="31">
        <v>3</v>
      </c>
      <c r="Y756" s="31">
        <v>0</v>
      </c>
      <c r="Z756" s="31">
        <v>0</v>
      </c>
      <c r="AA756" s="31">
        <v>2</v>
      </c>
      <c r="AB756" s="31">
        <v>2</v>
      </c>
      <c r="AC756" s="31">
        <v>0</v>
      </c>
      <c r="AD756" s="31">
        <v>3</v>
      </c>
      <c r="AE756" s="31">
        <v>0</v>
      </c>
      <c r="AF756" s="50">
        <v>509554</v>
      </c>
      <c r="AG756" s="59">
        <v>340251</v>
      </c>
      <c r="AH756" s="59">
        <v>54950</v>
      </c>
      <c r="AI756" s="59">
        <v>114353</v>
      </c>
      <c r="AJ756" s="59">
        <v>32633</v>
      </c>
      <c r="AK756" s="59">
        <v>14863</v>
      </c>
    </row>
    <row r="757" spans="1:37" ht="16.5" customHeight="1">
      <c r="A757" s="42">
        <v>720</v>
      </c>
      <c r="B757" s="42" t="s">
        <v>2830</v>
      </c>
      <c r="C757" s="44" t="s">
        <v>2922</v>
      </c>
      <c r="D757" s="44" t="s">
        <v>65</v>
      </c>
      <c r="E757" s="68" t="s">
        <v>2923</v>
      </c>
      <c r="F757" s="57" t="s">
        <v>2924</v>
      </c>
      <c r="G757" s="44" t="s">
        <v>2925</v>
      </c>
      <c r="H757" s="44" t="s">
        <v>2926</v>
      </c>
      <c r="I757" s="69">
        <v>1970</v>
      </c>
      <c r="J757" s="31">
        <v>1440</v>
      </c>
      <c r="K757" s="31">
        <v>1875</v>
      </c>
      <c r="L757" s="31">
        <v>282</v>
      </c>
      <c r="M757" s="58">
        <v>104654</v>
      </c>
      <c r="N757" s="58">
        <v>3500</v>
      </c>
      <c r="O757" s="58">
        <v>33</v>
      </c>
      <c r="P757" s="58">
        <v>5608</v>
      </c>
      <c r="Q757" s="58">
        <v>143</v>
      </c>
      <c r="R757" s="58">
        <v>5</v>
      </c>
      <c r="S757" s="43">
        <f t="shared" si="30"/>
        <v>6</v>
      </c>
      <c r="T757" s="43">
        <f t="shared" si="30"/>
        <v>6</v>
      </c>
      <c r="U757" s="44">
        <v>2</v>
      </c>
      <c r="V757" s="31">
        <v>2</v>
      </c>
      <c r="W757" s="44">
        <v>4</v>
      </c>
      <c r="X757" s="31">
        <v>4</v>
      </c>
      <c r="Y757" s="31">
        <v>0</v>
      </c>
      <c r="Z757" s="31">
        <v>0</v>
      </c>
      <c r="AA757" s="31">
        <v>0</v>
      </c>
      <c r="AB757" s="31">
        <v>0</v>
      </c>
      <c r="AC757" s="31">
        <v>0</v>
      </c>
      <c r="AD757" s="31">
        <v>2</v>
      </c>
      <c r="AE757" s="31">
        <v>2</v>
      </c>
      <c r="AF757" s="50">
        <v>541809</v>
      </c>
      <c r="AG757" s="59">
        <v>397508</v>
      </c>
      <c r="AH757" s="59">
        <v>87739</v>
      </c>
      <c r="AI757" s="59">
        <v>56562</v>
      </c>
      <c r="AJ757" s="59">
        <v>68673</v>
      </c>
      <c r="AK757" s="59">
        <v>28578</v>
      </c>
    </row>
    <row r="758" spans="1:37" ht="16.5" customHeight="1">
      <c r="A758" s="42">
        <v>721</v>
      </c>
      <c r="B758" s="42" t="s">
        <v>2830</v>
      </c>
      <c r="C758" s="44" t="s">
        <v>2927</v>
      </c>
      <c r="D758" s="44" t="s">
        <v>65</v>
      </c>
      <c r="E758" s="68" t="s">
        <v>2928</v>
      </c>
      <c r="F758" s="57" t="s">
        <v>2929</v>
      </c>
      <c r="G758" s="44" t="s">
        <v>2930</v>
      </c>
      <c r="H758" s="44" t="s">
        <v>2931</v>
      </c>
      <c r="I758" s="69">
        <v>1990</v>
      </c>
      <c r="J758" s="31">
        <v>1050</v>
      </c>
      <c r="K758" s="31">
        <v>1635.15</v>
      </c>
      <c r="L758" s="31">
        <v>375</v>
      </c>
      <c r="M758" s="58">
        <v>70512</v>
      </c>
      <c r="N758" s="58">
        <v>3764</v>
      </c>
      <c r="O758" s="58">
        <v>26</v>
      </c>
      <c r="P758" s="58">
        <v>4906</v>
      </c>
      <c r="Q758" s="58">
        <v>0</v>
      </c>
      <c r="R758" s="58">
        <v>7</v>
      </c>
      <c r="S758" s="43">
        <f t="shared" si="30"/>
        <v>5</v>
      </c>
      <c r="T758" s="43">
        <f t="shared" si="30"/>
        <v>5</v>
      </c>
      <c r="U758" s="44">
        <v>1</v>
      </c>
      <c r="V758" s="31">
        <v>1</v>
      </c>
      <c r="W758" s="44">
        <v>3</v>
      </c>
      <c r="X758" s="31">
        <v>3</v>
      </c>
      <c r="Y758" s="31">
        <v>0</v>
      </c>
      <c r="Z758" s="31">
        <v>0</v>
      </c>
      <c r="AA758" s="31">
        <v>1</v>
      </c>
      <c r="AB758" s="31">
        <v>1</v>
      </c>
      <c r="AC758" s="31">
        <v>0</v>
      </c>
      <c r="AD758" s="31">
        <v>1</v>
      </c>
      <c r="AE758" s="31">
        <v>2</v>
      </c>
      <c r="AF758" s="50">
        <v>601741</v>
      </c>
      <c r="AG758" s="59">
        <v>405322</v>
      </c>
      <c r="AH758" s="59">
        <v>81000</v>
      </c>
      <c r="AI758" s="59">
        <v>115419</v>
      </c>
      <c r="AJ758" s="59">
        <v>29814</v>
      </c>
      <c r="AK758" s="59">
        <v>11768</v>
      </c>
    </row>
    <row r="759" spans="1:37" ht="16.5" customHeight="1">
      <c r="A759" s="42">
        <v>722</v>
      </c>
      <c r="B759" s="42" t="s">
        <v>2830</v>
      </c>
      <c r="C759" s="44" t="s">
        <v>2932</v>
      </c>
      <c r="D759" s="44" t="s">
        <v>65</v>
      </c>
      <c r="E759" s="68" t="s">
        <v>2933</v>
      </c>
      <c r="F759" s="57" t="s">
        <v>2934</v>
      </c>
      <c r="G759" s="44" t="s">
        <v>2935</v>
      </c>
      <c r="H759" s="44" t="s">
        <v>2936</v>
      </c>
      <c r="I759" s="69">
        <v>1989</v>
      </c>
      <c r="J759" s="31">
        <v>2330</v>
      </c>
      <c r="K759" s="31">
        <v>1047.26</v>
      </c>
      <c r="L759" s="31">
        <v>143</v>
      </c>
      <c r="M759" s="58">
        <v>87321</v>
      </c>
      <c r="N759" s="58">
        <v>3940</v>
      </c>
      <c r="O759" s="58">
        <v>33</v>
      </c>
      <c r="P759" s="58">
        <v>2842</v>
      </c>
      <c r="Q759" s="58">
        <v>0</v>
      </c>
      <c r="R759" s="58">
        <v>4</v>
      </c>
      <c r="S759" s="43">
        <f t="shared" si="30"/>
        <v>6</v>
      </c>
      <c r="T759" s="43">
        <f t="shared" si="30"/>
        <v>6</v>
      </c>
      <c r="U759" s="44">
        <v>1</v>
      </c>
      <c r="V759" s="31">
        <v>1</v>
      </c>
      <c r="W759" s="44">
        <v>3</v>
      </c>
      <c r="X759" s="31">
        <v>3</v>
      </c>
      <c r="Y759" s="31">
        <v>0</v>
      </c>
      <c r="Z759" s="31">
        <v>0</v>
      </c>
      <c r="AA759" s="31">
        <v>2</v>
      </c>
      <c r="AB759" s="31">
        <v>2</v>
      </c>
      <c r="AC759" s="31">
        <v>0</v>
      </c>
      <c r="AD759" s="31">
        <v>2</v>
      </c>
      <c r="AE759" s="31">
        <v>1</v>
      </c>
      <c r="AF759" s="50">
        <v>202930</v>
      </c>
      <c r="AG759" s="59">
        <v>35148</v>
      </c>
      <c r="AH759" s="59">
        <v>59659</v>
      </c>
      <c r="AI759" s="59">
        <v>108123</v>
      </c>
      <c r="AJ759" s="59">
        <v>43231</v>
      </c>
      <c r="AK759" s="59">
        <v>14367</v>
      </c>
    </row>
    <row r="760" spans="1:37" ht="16.5" customHeight="1">
      <c r="A760" s="2482" t="s">
        <v>167</v>
      </c>
      <c r="B760" s="2483"/>
      <c r="C760" s="2484"/>
      <c r="D760" s="51"/>
      <c r="E760" s="52">
        <v>22</v>
      </c>
      <c r="F760" s="53"/>
      <c r="G760" s="53"/>
      <c r="H760" s="53"/>
      <c r="I760" s="51"/>
      <c r="J760" s="54"/>
      <c r="K760" s="54"/>
      <c r="L760" s="54"/>
      <c r="M760" s="54"/>
      <c r="N760" s="54"/>
      <c r="O760" s="54"/>
      <c r="P760" s="54"/>
      <c r="Q760" s="54"/>
      <c r="R760" s="54"/>
      <c r="S760" s="54"/>
      <c r="T760" s="54"/>
      <c r="U760" s="54"/>
      <c r="V760" s="54"/>
      <c r="W760" s="54"/>
      <c r="X760" s="54"/>
      <c r="Y760" s="54"/>
      <c r="Z760" s="54"/>
      <c r="AA760" s="54"/>
      <c r="AB760" s="54"/>
      <c r="AC760" s="54"/>
      <c r="AD760" s="54"/>
      <c r="AE760" s="54"/>
      <c r="AF760" s="55"/>
      <c r="AG760" s="54"/>
      <c r="AH760" s="54"/>
      <c r="AI760" s="54"/>
      <c r="AJ760" s="54"/>
      <c r="AK760" s="54"/>
    </row>
    <row r="761" spans="1:37" ht="16.5" customHeight="1">
      <c r="A761" s="42">
        <v>723</v>
      </c>
      <c r="B761" s="42" t="s">
        <v>2830</v>
      </c>
      <c r="C761" s="44" t="s">
        <v>2831</v>
      </c>
      <c r="D761" s="44" t="s">
        <v>191</v>
      </c>
      <c r="E761" s="68" t="s">
        <v>2937</v>
      </c>
      <c r="F761" s="57" t="s">
        <v>2938</v>
      </c>
      <c r="G761" s="44" t="s">
        <v>2939</v>
      </c>
      <c r="H761" s="44" t="s">
        <v>2940</v>
      </c>
      <c r="I761" s="69" t="s">
        <v>2941</v>
      </c>
      <c r="J761" s="31">
        <v>4067</v>
      </c>
      <c r="K761" s="31">
        <v>2583</v>
      </c>
      <c r="L761" s="31">
        <v>473</v>
      </c>
      <c r="M761" s="58">
        <v>687540</v>
      </c>
      <c r="N761" s="58">
        <v>3810</v>
      </c>
      <c r="O761" s="58">
        <v>42</v>
      </c>
      <c r="P761" s="58">
        <v>3609</v>
      </c>
      <c r="Q761" s="58">
        <v>0</v>
      </c>
      <c r="R761" s="58">
        <v>0</v>
      </c>
      <c r="S761" s="43">
        <f t="shared" ref="S761:T797" si="31">SUM(U761,W761,Y761,AA761)</f>
        <v>11</v>
      </c>
      <c r="T761" s="43">
        <f t="shared" si="31"/>
        <v>4</v>
      </c>
      <c r="U761" s="44">
        <v>1</v>
      </c>
      <c r="V761" s="31">
        <v>1</v>
      </c>
      <c r="W761" s="44">
        <v>6</v>
      </c>
      <c r="X761" s="31">
        <v>3</v>
      </c>
      <c r="Y761" s="31">
        <v>0</v>
      </c>
      <c r="Z761" s="31">
        <v>0</v>
      </c>
      <c r="AA761" s="31">
        <v>4</v>
      </c>
      <c r="AB761" s="31">
        <v>0</v>
      </c>
      <c r="AC761" s="31">
        <v>0</v>
      </c>
      <c r="AD761" s="31">
        <v>3</v>
      </c>
      <c r="AE761" s="31">
        <v>3</v>
      </c>
      <c r="AF761" s="50">
        <v>1232037</v>
      </c>
      <c r="AG761" s="59">
        <v>0</v>
      </c>
      <c r="AH761" s="59">
        <v>94800</v>
      </c>
      <c r="AI761" s="59">
        <v>1137237</v>
      </c>
      <c r="AJ761" s="59">
        <v>8435</v>
      </c>
      <c r="AK761" s="59">
        <v>24298</v>
      </c>
    </row>
    <row r="762" spans="1:37" ht="16.5" customHeight="1">
      <c r="A762" s="42">
        <v>724</v>
      </c>
      <c r="B762" s="42" t="s">
        <v>2830</v>
      </c>
      <c r="C762" s="44" t="s">
        <v>2831</v>
      </c>
      <c r="D762" s="44" t="s">
        <v>191</v>
      </c>
      <c r="E762" s="68" t="s">
        <v>2942</v>
      </c>
      <c r="F762" s="57" t="s">
        <v>2943</v>
      </c>
      <c r="G762" s="44" t="s">
        <v>2944</v>
      </c>
      <c r="H762" s="44" t="s">
        <v>2940</v>
      </c>
      <c r="I762" s="69" t="s">
        <v>996</v>
      </c>
      <c r="J762" s="31">
        <v>11639</v>
      </c>
      <c r="K762" s="31">
        <v>3859.32</v>
      </c>
      <c r="L762" s="31">
        <v>647</v>
      </c>
      <c r="M762" s="58">
        <v>187006</v>
      </c>
      <c r="N762" s="58">
        <v>0</v>
      </c>
      <c r="O762" s="58">
        <v>42</v>
      </c>
      <c r="P762" s="58">
        <v>3749</v>
      </c>
      <c r="Q762" s="58">
        <v>0</v>
      </c>
      <c r="R762" s="58">
        <v>0</v>
      </c>
      <c r="S762" s="43">
        <f t="shared" si="31"/>
        <v>3</v>
      </c>
      <c r="T762" s="43">
        <f t="shared" si="31"/>
        <v>0</v>
      </c>
      <c r="U762" s="44">
        <v>1</v>
      </c>
      <c r="V762" s="31">
        <v>0</v>
      </c>
      <c r="W762" s="44">
        <v>1</v>
      </c>
      <c r="X762" s="31">
        <v>0</v>
      </c>
      <c r="Y762" s="31">
        <v>0</v>
      </c>
      <c r="Z762" s="31">
        <v>0</v>
      </c>
      <c r="AA762" s="31">
        <v>1</v>
      </c>
      <c r="AB762" s="31">
        <v>0</v>
      </c>
      <c r="AC762" s="31">
        <v>0</v>
      </c>
      <c r="AD762" s="31">
        <v>1</v>
      </c>
      <c r="AE762" s="31">
        <v>0</v>
      </c>
      <c r="AF762" s="50">
        <v>1240267</v>
      </c>
      <c r="AG762" s="59">
        <v>0</v>
      </c>
      <c r="AH762" s="59">
        <v>61800</v>
      </c>
      <c r="AI762" s="59">
        <v>1178467</v>
      </c>
      <c r="AJ762" s="59">
        <v>35239</v>
      </c>
      <c r="AK762" s="59">
        <v>116981</v>
      </c>
    </row>
    <row r="763" spans="1:37" ht="16.5" customHeight="1">
      <c r="A763" s="42">
        <v>725</v>
      </c>
      <c r="B763" s="42" t="s">
        <v>2830</v>
      </c>
      <c r="C763" s="44" t="s">
        <v>2840</v>
      </c>
      <c r="D763" s="44" t="s">
        <v>191</v>
      </c>
      <c r="E763" s="68" t="s">
        <v>2945</v>
      </c>
      <c r="F763" s="57" t="s">
        <v>2946</v>
      </c>
      <c r="G763" s="44" t="s">
        <v>2947</v>
      </c>
      <c r="H763" s="44"/>
      <c r="I763" s="69" t="s">
        <v>1412</v>
      </c>
      <c r="J763" s="31">
        <v>4403</v>
      </c>
      <c r="K763" s="31">
        <v>551</v>
      </c>
      <c r="L763" s="31">
        <v>170</v>
      </c>
      <c r="M763" s="58">
        <v>62808</v>
      </c>
      <c r="N763" s="58">
        <v>0</v>
      </c>
      <c r="O763" s="58">
        <v>18</v>
      </c>
      <c r="P763" s="58">
        <v>2509</v>
      </c>
      <c r="Q763" s="58">
        <v>0</v>
      </c>
      <c r="R763" s="58">
        <v>0</v>
      </c>
      <c r="S763" s="43">
        <f t="shared" si="31"/>
        <v>1</v>
      </c>
      <c r="T763" s="43">
        <f t="shared" si="31"/>
        <v>1</v>
      </c>
      <c r="U763" s="44">
        <v>0</v>
      </c>
      <c r="V763" s="31">
        <v>0</v>
      </c>
      <c r="W763" s="44">
        <v>1</v>
      </c>
      <c r="X763" s="31">
        <v>1</v>
      </c>
      <c r="Y763" s="31">
        <v>0</v>
      </c>
      <c r="Z763" s="31">
        <v>0</v>
      </c>
      <c r="AA763" s="31">
        <v>0</v>
      </c>
      <c r="AB763" s="31">
        <v>0</v>
      </c>
      <c r="AC763" s="31">
        <v>0</v>
      </c>
      <c r="AD763" s="31">
        <v>0</v>
      </c>
      <c r="AE763" s="31">
        <v>1</v>
      </c>
      <c r="AF763" s="50">
        <v>252918</v>
      </c>
      <c r="AG763" s="59">
        <v>132500</v>
      </c>
      <c r="AH763" s="59">
        <v>23200</v>
      </c>
      <c r="AI763" s="59">
        <v>97218</v>
      </c>
      <c r="AJ763" s="59">
        <v>10879</v>
      </c>
      <c r="AK763" s="59">
        <v>6507</v>
      </c>
    </row>
    <row r="764" spans="1:37" ht="16.5" customHeight="1">
      <c r="A764" s="42">
        <v>726</v>
      </c>
      <c r="B764" s="42" t="s">
        <v>2830</v>
      </c>
      <c r="C764" s="44" t="s">
        <v>2840</v>
      </c>
      <c r="D764" s="44" t="s">
        <v>191</v>
      </c>
      <c r="E764" s="68" t="s">
        <v>2948</v>
      </c>
      <c r="F764" s="57" t="s">
        <v>2949</v>
      </c>
      <c r="G764" s="44" t="s">
        <v>2950</v>
      </c>
      <c r="H764" s="44"/>
      <c r="I764" s="69" t="s">
        <v>1106</v>
      </c>
      <c r="J764" s="31">
        <v>1502.8</v>
      </c>
      <c r="K764" s="31">
        <v>879.83</v>
      </c>
      <c r="L764" s="31">
        <v>221</v>
      </c>
      <c r="M764" s="58">
        <v>45284</v>
      </c>
      <c r="N764" s="58">
        <v>1676</v>
      </c>
      <c r="O764" s="58">
        <v>19</v>
      </c>
      <c r="P764" s="58">
        <v>1694</v>
      </c>
      <c r="Q764" s="58">
        <v>0</v>
      </c>
      <c r="R764" s="58">
        <v>0</v>
      </c>
      <c r="S764" s="43">
        <f t="shared" si="31"/>
        <v>1</v>
      </c>
      <c r="T764" s="43">
        <f t="shared" si="31"/>
        <v>1</v>
      </c>
      <c r="U764" s="44">
        <v>0</v>
      </c>
      <c r="V764" s="31">
        <v>0</v>
      </c>
      <c r="W764" s="44">
        <v>1</v>
      </c>
      <c r="X764" s="31">
        <v>1</v>
      </c>
      <c r="Y764" s="31">
        <v>0</v>
      </c>
      <c r="Z764" s="31">
        <v>0</v>
      </c>
      <c r="AA764" s="31">
        <v>0</v>
      </c>
      <c r="AB764" s="31">
        <v>0</v>
      </c>
      <c r="AC764" s="31">
        <v>0</v>
      </c>
      <c r="AD764" s="31">
        <v>1</v>
      </c>
      <c r="AE764" s="31">
        <v>0</v>
      </c>
      <c r="AF764" s="50">
        <v>247188</v>
      </c>
      <c r="AG764" s="59">
        <v>109080</v>
      </c>
      <c r="AH764" s="59">
        <v>23200</v>
      </c>
      <c r="AI764" s="59">
        <v>114908</v>
      </c>
      <c r="AJ764" s="59">
        <v>6927</v>
      </c>
      <c r="AK764" s="59">
        <v>3890</v>
      </c>
    </row>
    <row r="765" spans="1:37" ht="16.5" customHeight="1">
      <c r="A765" s="42">
        <v>727</v>
      </c>
      <c r="B765" s="42" t="s">
        <v>2830</v>
      </c>
      <c r="C765" s="44" t="s">
        <v>2845</v>
      </c>
      <c r="D765" s="44" t="s">
        <v>191</v>
      </c>
      <c r="E765" s="68" t="s">
        <v>2951</v>
      </c>
      <c r="F765" s="57" t="s">
        <v>2952</v>
      </c>
      <c r="G765" s="44" t="s">
        <v>2953</v>
      </c>
      <c r="H765" s="44" t="s">
        <v>2954</v>
      </c>
      <c r="I765" s="69" t="s">
        <v>894</v>
      </c>
      <c r="J765" s="31">
        <v>12112</v>
      </c>
      <c r="K765" s="31">
        <v>2018.39</v>
      </c>
      <c r="L765" s="31">
        <v>342</v>
      </c>
      <c r="M765" s="58">
        <v>117207</v>
      </c>
      <c r="N765" s="58">
        <v>5487</v>
      </c>
      <c r="O765" s="58">
        <v>20</v>
      </c>
      <c r="P765" s="58">
        <v>4235</v>
      </c>
      <c r="Q765" s="58">
        <v>0</v>
      </c>
      <c r="R765" s="58">
        <v>0</v>
      </c>
      <c r="S765" s="43">
        <f t="shared" si="31"/>
        <v>5.5</v>
      </c>
      <c r="T765" s="43">
        <f t="shared" si="31"/>
        <v>4</v>
      </c>
      <c r="U765" s="44">
        <v>0.5</v>
      </c>
      <c r="V765" s="31">
        <v>0</v>
      </c>
      <c r="W765" s="44">
        <v>3</v>
      </c>
      <c r="X765" s="31">
        <v>4</v>
      </c>
      <c r="Y765" s="31">
        <v>0</v>
      </c>
      <c r="Z765" s="31">
        <v>0</v>
      </c>
      <c r="AA765" s="31">
        <v>2</v>
      </c>
      <c r="AB765" s="31">
        <v>0</v>
      </c>
      <c r="AC765" s="31">
        <v>0</v>
      </c>
      <c r="AD765" s="31">
        <v>2</v>
      </c>
      <c r="AE765" s="31">
        <v>4</v>
      </c>
      <c r="AF765" s="50">
        <v>569410</v>
      </c>
      <c r="AG765" s="59">
        <v>375000</v>
      </c>
      <c r="AH765" s="59">
        <v>69200</v>
      </c>
      <c r="AI765" s="59">
        <v>125210</v>
      </c>
      <c r="AJ765" s="59">
        <v>57320</v>
      </c>
      <c r="AK765" s="59">
        <v>40443</v>
      </c>
    </row>
    <row r="766" spans="1:37" ht="16.5" customHeight="1">
      <c r="A766" s="42">
        <v>728</v>
      </c>
      <c r="B766" s="42" t="s">
        <v>2830</v>
      </c>
      <c r="C766" s="44" t="s">
        <v>2845</v>
      </c>
      <c r="D766" s="44" t="s">
        <v>191</v>
      </c>
      <c r="E766" s="68" t="s">
        <v>2955</v>
      </c>
      <c r="F766" s="57" t="s">
        <v>2956</v>
      </c>
      <c r="G766" s="44" t="s">
        <v>2957</v>
      </c>
      <c r="H766" s="44" t="s">
        <v>2954</v>
      </c>
      <c r="I766" s="69" t="s">
        <v>972</v>
      </c>
      <c r="J766" s="31">
        <v>4694</v>
      </c>
      <c r="K766" s="31">
        <v>2112</v>
      </c>
      <c r="L766" s="31">
        <v>454</v>
      </c>
      <c r="M766" s="58">
        <v>102789</v>
      </c>
      <c r="N766" s="58">
        <v>7936</v>
      </c>
      <c r="O766" s="58">
        <v>44</v>
      </c>
      <c r="P766" s="58">
        <v>5417</v>
      </c>
      <c r="Q766" s="58">
        <v>23</v>
      </c>
      <c r="R766" s="58">
        <v>0</v>
      </c>
      <c r="S766" s="43">
        <f t="shared" si="31"/>
        <v>6</v>
      </c>
      <c r="T766" s="43">
        <f t="shared" si="31"/>
        <v>5</v>
      </c>
      <c r="U766" s="44">
        <v>0</v>
      </c>
      <c r="V766" s="31">
        <v>0</v>
      </c>
      <c r="W766" s="44">
        <v>4</v>
      </c>
      <c r="X766" s="31">
        <v>4</v>
      </c>
      <c r="Y766" s="31">
        <v>1</v>
      </c>
      <c r="Z766" s="31">
        <v>1</v>
      </c>
      <c r="AA766" s="31">
        <v>1</v>
      </c>
      <c r="AB766" s="31">
        <v>0</v>
      </c>
      <c r="AC766" s="31">
        <v>0</v>
      </c>
      <c r="AD766" s="31">
        <v>3</v>
      </c>
      <c r="AE766" s="31">
        <v>4</v>
      </c>
      <c r="AF766" s="50">
        <v>425496</v>
      </c>
      <c r="AG766" s="59">
        <v>310000</v>
      </c>
      <c r="AH766" s="59">
        <v>69200</v>
      </c>
      <c r="AI766" s="59">
        <v>46296</v>
      </c>
      <c r="AJ766" s="59">
        <v>100381</v>
      </c>
      <c r="AK766" s="59">
        <v>64473</v>
      </c>
    </row>
    <row r="767" spans="1:37" ht="16.5" customHeight="1">
      <c r="A767" s="42">
        <v>729</v>
      </c>
      <c r="B767" s="42" t="s">
        <v>2830</v>
      </c>
      <c r="C767" s="44" t="s">
        <v>2850</v>
      </c>
      <c r="D767" s="44" t="s">
        <v>191</v>
      </c>
      <c r="E767" s="68" t="s">
        <v>2958</v>
      </c>
      <c r="F767" s="57" t="s">
        <v>2959</v>
      </c>
      <c r="G767" s="44" t="s">
        <v>2960</v>
      </c>
      <c r="H767" s="44"/>
      <c r="I767" s="69" t="s">
        <v>1263</v>
      </c>
      <c r="J767" s="31">
        <v>20000</v>
      </c>
      <c r="K767" s="31">
        <v>1160</v>
      </c>
      <c r="L767" s="31">
        <v>180</v>
      </c>
      <c r="M767" s="58">
        <v>91994</v>
      </c>
      <c r="N767" s="58">
        <v>0</v>
      </c>
      <c r="O767" s="58">
        <v>50</v>
      </c>
      <c r="P767" s="58">
        <v>2111</v>
      </c>
      <c r="Q767" s="58">
        <v>0</v>
      </c>
      <c r="R767" s="58">
        <v>0</v>
      </c>
      <c r="S767" s="43">
        <f t="shared" si="31"/>
        <v>2</v>
      </c>
      <c r="T767" s="43">
        <f t="shared" si="31"/>
        <v>3</v>
      </c>
      <c r="U767" s="44">
        <v>0</v>
      </c>
      <c r="V767" s="31">
        <v>0</v>
      </c>
      <c r="W767" s="44">
        <v>1</v>
      </c>
      <c r="X767" s="31">
        <v>2</v>
      </c>
      <c r="Y767" s="31">
        <v>0</v>
      </c>
      <c r="Z767" s="31">
        <v>0</v>
      </c>
      <c r="AA767" s="31">
        <v>1</v>
      </c>
      <c r="AB767" s="31">
        <v>1</v>
      </c>
      <c r="AC767" s="31">
        <v>0</v>
      </c>
      <c r="AD767" s="31">
        <v>1</v>
      </c>
      <c r="AE767" s="31">
        <v>0</v>
      </c>
      <c r="AF767" s="50">
        <v>251000</v>
      </c>
      <c r="AG767" s="59">
        <v>150000</v>
      </c>
      <c r="AH767" s="59">
        <v>25000</v>
      </c>
      <c r="AI767" s="59">
        <v>76000</v>
      </c>
      <c r="AJ767" s="59">
        <v>12148</v>
      </c>
      <c r="AK767" s="59">
        <v>7578</v>
      </c>
    </row>
    <row r="768" spans="1:37" ht="16.5" customHeight="1">
      <c r="A768" s="42">
        <v>730</v>
      </c>
      <c r="B768" s="42" t="s">
        <v>2830</v>
      </c>
      <c r="C768" s="44" t="s">
        <v>2850</v>
      </c>
      <c r="D768" s="44" t="s">
        <v>191</v>
      </c>
      <c r="E768" s="68" t="s">
        <v>2961</v>
      </c>
      <c r="F768" s="57" t="s">
        <v>2962</v>
      </c>
      <c r="G768" s="44" t="s">
        <v>2963</v>
      </c>
      <c r="H768" s="44"/>
      <c r="I768" s="69" t="s">
        <v>899</v>
      </c>
      <c r="J768" s="31">
        <v>766.15</v>
      </c>
      <c r="K768" s="31">
        <v>364.83</v>
      </c>
      <c r="L768" s="31">
        <v>6</v>
      </c>
      <c r="M768" s="58">
        <v>74004</v>
      </c>
      <c r="N768" s="58">
        <v>160</v>
      </c>
      <c r="O768" s="58">
        <v>50</v>
      </c>
      <c r="P768" s="58">
        <v>754</v>
      </c>
      <c r="Q768" s="58">
        <v>0</v>
      </c>
      <c r="R768" s="58">
        <v>0</v>
      </c>
      <c r="S768" s="43">
        <f t="shared" si="31"/>
        <v>2</v>
      </c>
      <c r="T768" s="43">
        <f t="shared" si="31"/>
        <v>3</v>
      </c>
      <c r="U768" s="44">
        <v>0</v>
      </c>
      <c r="V768" s="31">
        <v>0</v>
      </c>
      <c r="W768" s="44">
        <v>1</v>
      </c>
      <c r="X768" s="31">
        <v>2</v>
      </c>
      <c r="Y768" s="31">
        <v>0</v>
      </c>
      <c r="Z768" s="31">
        <v>0</v>
      </c>
      <c r="AA768" s="31">
        <v>1</v>
      </c>
      <c r="AB768" s="31">
        <v>1</v>
      </c>
      <c r="AC768" s="31">
        <v>0</v>
      </c>
      <c r="AD768" s="31">
        <v>1</v>
      </c>
      <c r="AE768" s="31">
        <v>0</v>
      </c>
      <c r="AF768" s="50">
        <v>99000</v>
      </c>
      <c r="AG768" s="59">
        <v>83000</v>
      </c>
      <c r="AH768" s="59">
        <v>5000</v>
      </c>
      <c r="AI768" s="59">
        <v>11000</v>
      </c>
      <c r="AJ768" s="59">
        <v>3541</v>
      </c>
      <c r="AK768" s="59">
        <v>2068</v>
      </c>
    </row>
    <row r="769" spans="1:37" ht="16.5" customHeight="1">
      <c r="A769" s="42">
        <v>731</v>
      </c>
      <c r="B769" s="42" t="s">
        <v>2830</v>
      </c>
      <c r="C769" s="44" t="s">
        <v>2855</v>
      </c>
      <c r="D769" s="44" t="s">
        <v>191</v>
      </c>
      <c r="E769" s="68" t="s">
        <v>2964</v>
      </c>
      <c r="F769" s="57" t="s">
        <v>2965</v>
      </c>
      <c r="G769" s="44" t="s">
        <v>2966</v>
      </c>
      <c r="H769" s="44" t="s">
        <v>2967</v>
      </c>
      <c r="I769" s="69" t="s">
        <v>915</v>
      </c>
      <c r="J769" s="31">
        <v>4400</v>
      </c>
      <c r="K769" s="31">
        <v>2651</v>
      </c>
      <c r="L769" s="31">
        <v>300</v>
      </c>
      <c r="M769" s="58">
        <v>58090</v>
      </c>
      <c r="N769" s="58">
        <v>590</v>
      </c>
      <c r="O769" s="58">
        <v>22</v>
      </c>
      <c r="P769" s="58">
        <v>4027</v>
      </c>
      <c r="Q769" s="58">
        <v>58</v>
      </c>
      <c r="R769" s="58">
        <v>22</v>
      </c>
      <c r="S769" s="43">
        <f t="shared" si="31"/>
        <v>4</v>
      </c>
      <c r="T769" s="43">
        <f t="shared" si="31"/>
        <v>4</v>
      </c>
      <c r="U769" s="44">
        <v>1</v>
      </c>
      <c r="V769" s="31">
        <v>1</v>
      </c>
      <c r="W769" s="44">
        <v>3</v>
      </c>
      <c r="X769" s="31">
        <v>3</v>
      </c>
      <c r="Y769" s="31">
        <v>0</v>
      </c>
      <c r="Z769" s="31">
        <v>0</v>
      </c>
      <c r="AA769" s="31">
        <v>0</v>
      </c>
      <c r="AB769" s="31">
        <v>0</v>
      </c>
      <c r="AC769" s="31">
        <v>0</v>
      </c>
      <c r="AD769" s="31">
        <v>6</v>
      </c>
      <c r="AE769" s="31">
        <v>0</v>
      </c>
      <c r="AF769" s="50">
        <v>539804</v>
      </c>
      <c r="AG769" s="59">
        <v>434544</v>
      </c>
      <c r="AH769" s="59">
        <v>50000</v>
      </c>
      <c r="AI769" s="59">
        <v>55260</v>
      </c>
      <c r="AJ769" s="59">
        <v>81755</v>
      </c>
      <c r="AK769" s="59">
        <v>46137</v>
      </c>
    </row>
    <row r="770" spans="1:37" ht="16.5" customHeight="1">
      <c r="A770" s="42">
        <v>732</v>
      </c>
      <c r="B770" s="42" t="s">
        <v>2830</v>
      </c>
      <c r="C770" s="44" t="s">
        <v>2874</v>
      </c>
      <c r="D770" s="44" t="s">
        <v>191</v>
      </c>
      <c r="E770" s="68" t="s">
        <v>2968</v>
      </c>
      <c r="F770" s="57" t="s">
        <v>2969</v>
      </c>
      <c r="G770" s="44" t="s">
        <v>2970</v>
      </c>
      <c r="H770" s="44" t="s">
        <v>2971</v>
      </c>
      <c r="I770" s="69" t="s">
        <v>1023</v>
      </c>
      <c r="J770" s="31">
        <v>3094</v>
      </c>
      <c r="K770" s="31">
        <v>696</v>
      </c>
      <c r="L770" s="31">
        <v>72</v>
      </c>
      <c r="M770" s="58">
        <v>25519</v>
      </c>
      <c r="N770" s="58">
        <v>0</v>
      </c>
      <c r="O770" s="58">
        <v>0</v>
      </c>
      <c r="P770" s="58">
        <v>826</v>
      </c>
      <c r="Q770" s="58">
        <v>0</v>
      </c>
      <c r="R770" s="58">
        <v>0</v>
      </c>
      <c r="S770" s="43">
        <f t="shared" si="31"/>
        <v>2</v>
      </c>
      <c r="T770" s="43">
        <f t="shared" si="31"/>
        <v>2</v>
      </c>
      <c r="U770" s="44">
        <v>0</v>
      </c>
      <c r="V770" s="31">
        <v>0</v>
      </c>
      <c r="W770" s="44">
        <v>0</v>
      </c>
      <c r="X770" s="31">
        <v>0</v>
      </c>
      <c r="Y770" s="31">
        <v>0</v>
      </c>
      <c r="Z770" s="31">
        <v>0</v>
      </c>
      <c r="AA770" s="31">
        <v>2</v>
      </c>
      <c r="AB770" s="31">
        <v>2</v>
      </c>
      <c r="AC770" s="31">
        <v>0</v>
      </c>
      <c r="AD770" s="31">
        <v>0</v>
      </c>
      <c r="AE770" s="31">
        <v>1</v>
      </c>
      <c r="AF770" s="50">
        <v>112905</v>
      </c>
      <c r="AG770" s="59">
        <v>77905</v>
      </c>
      <c r="AH770" s="59">
        <v>10000</v>
      </c>
      <c r="AI770" s="59">
        <v>25000</v>
      </c>
      <c r="AJ770" s="59">
        <v>5024</v>
      </c>
      <c r="AK770" s="59">
        <v>2428</v>
      </c>
    </row>
    <row r="771" spans="1:37" ht="16.5" customHeight="1">
      <c r="A771" s="42">
        <v>733</v>
      </c>
      <c r="B771" s="42" t="s">
        <v>2830</v>
      </c>
      <c r="C771" s="44" t="s">
        <v>2879</v>
      </c>
      <c r="D771" s="44" t="s">
        <v>191</v>
      </c>
      <c r="E771" s="68" t="s">
        <v>2972</v>
      </c>
      <c r="F771" s="57" t="s">
        <v>2973</v>
      </c>
      <c r="G771" s="44" t="s">
        <v>2974</v>
      </c>
      <c r="H771" s="44" t="s">
        <v>2975</v>
      </c>
      <c r="I771" s="69" t="s">
        <v>2976</v>
      </c>
      <c r="J771" s="31">
        <v>17438.8</v>
      </c>
      <c r="K771" s="31">
        <v>9890.64</v>
      </c>
      <c r="L771" s="31">
        <v>1350</v>
      </c>
      <c r="M771" s="58">
        <v>331615</v>
      </c>
      <c r="N771" s="58">
        <v>6548</v>
      </c>
      <c r="O771" s="58">
        <v>209</v>
      </c>
      <c r="P771" s="58">
        <v>16586</v>
      </c>
      <c r="Q771" s="58">
        <v>0</v>
      </c>
      <c r="R771" s="58">
        <v>13</v>
      </c>
      <c r="S771" s="43">
        <f t="shared" si="31"/>
        <v>25</v>
      </c>
      <c r="T771" s="43">
        <f t="shared" si="31"/>
        <v>25</v>
      </c>
      <c r="U771" s="44">
        <v>3</v>
      </c>
      <c r="V771" s="31">
        <v>2</v>
      </c>
      <c r="W771" s="44">
        <v>15</v>
      </c>
      <c r="X771" s="31">
        <v>17</v>
      </c>
      <c r="Y771" s="31">
        <v>1</v>
      </c>
      <c r="Z771" s="31">
        <v>1</v>
      </c>
      <c r="AA771" s="31">
        <v>6</v>
      </c>
      <c r="AB771" s="31">
        <v>5</v>
      </c>
      <c r="AC771" s="31">
        <v>1</v>
      </c>
      <c r="AD771" s="31">
        <v>10</v>
      </c>
      <c r="AE771" s="31">
        <v>7</v>
      </c>
      <c r="AF771" s="50">
        <v>11888864</v>
      </c>
      <c r="AG771" s="59">
        <v>2525429</v>
      </c>
      <c r="AH771" s="59">
        <v>259812</v>
      </c>
      <c r="AI771" s="59">
        <v>9103623</v>
      </c>
      <c r="AJ771" s="59">
        <v>276826</v>
      </c>
      <c r="AK771" s="59">
        <v>251158</v>
      </c>
    </row>
    <row r="772" spans="1:37" ht="16.5" customHeight="1">
      <c r="A772" s="42">
        <v>734</v>
      </c>
      <c r="B772" s="42" t="s">
        <v>2830</v>
      </c>
      <c r="C772" s="44" t="s">
        <v>2879</v>
      </c>
      <c r="D772" s="44" t="s">
        <v>191</v>
      </c>
      <c r="E772" s="68" t="s">
        <v>2977</v>
      </c>
      <c r="F772" s="57" t="s">
        <v>2978</v>
      </c>
      <c r="G772" s="44" t="s">
        <v>2979</v>
      </c>
      <c r="H772" s="44" t="s">
        <v>2980</v>
      </c>
      <c r="I772" s="69" t="s">
        <v>915</v>
      </c>
      <c r="J772" s="31">
        <v>2458</v>
      </c>
      <c r="K772" s="31">
        <v>889.41</v>
      </c>
      <c r="L772" s="31">
        <v>60</v>
      </c>
      <c r="M772" s="58">
        <v>34407</v>
      </c>
      <c r="N772" s="58">
        <v>0</v>
      </c>
      <c r="O772" s="58">
        <v>54</v>
      </c>
      <c r="P772" s="58">
        <v>3366</v>
      </c>
      <c r="Q772" s="58">
        <v>0</v>
      </c>
      <c r="R772" s="58">
        <v>0</v>
      </c>
      <c r="S772" s="43">
        <f t="shared" si="31"/>
        <v>3</v>
      </c>
      <c r="T772" s="43">
        <f t="shared" si="31"/>
        <v>5</v>
      </c>
      <c r="U772" s="44">
        <v>0</v>
      </c>
      <c r="V772" s="31">
        <v>0</v>
      </c>
      <c r="W772" s="44">
        <v>2</v>
      </c>
      <c r="X772" s="31">
        <v>3</v>
      </c>
      <c r="Y772" s="31">
        <v>0</v>
      </c>
      <c r="Z772" s="31">
        <v>0</v>
      </c>
      <c r="AA772" s="31">
        <v>1</v>
      </c>
      <c r="AB772" s="31">
        <v>2</v>
      </c>
      <c r="AC772" s="31">
        <v>1</v>
      </c>
      <c r="AD772" s="31">
        <v>2</v>
      </c>
      <c r="AE772" s="31">
        <v>0</v>
      </c>
      <c r="AF772" s="50">
        <v>308431</v>
      </c>
      <c r="AG772" s="59">
        <v>128701</v>
      </c>
      <c r="AH772" s="59">
        <v>29420</v>
      </c>
      <c r="AI772" s="59">
        <v>150310</v>
      </c>
      <c r="AJ772" s="59">
        <v>11113</v>
      </c>
      <c r="AK772" s="59">
        <v>12386</v>
      </c>
    </row>
    <row r="773" spans="1:37" ht="16.5" customHeight="1">
      <c r="A773" s="42">
        <v>735</v>
      </c>
      <c r="B773" s="42" t="s">
        <v>2830</v>
      </c>
      <c r="C773" s="44" t="s">
        <v>2888</v>
      </c>
      <c r="D773" s="44" t="s">
        <v>191</v>
      </c>
      <c r="E773" s="68" t="s">
        <v>2981</v>
      </c>
      <c r="F773" s="57" t="s">
        <v>2982</v>
      </c>
      <c r="G773" s="44" t="s">
        <v>2983</v>
      </c>
      <c r="H773" s="44" t="s">
        <v>2984</v>
      </c>
      <c r="I773" s="69" t="s">
        <v>996</v>
      </c>
      <c r="J773" s="31">
        <v>913</v>
      </c>
      <c r="K773" s="31">
        <v>821.99</v>
      </c>
      <c r="L773" s="31">
        <v>136</v>
      </c>
      <c r="M773" s="58">
        <v>6394</v>
      </c>
      <c r="N773" s="58">
        <v>3589</v>
      </c>
      <c r="O773" s="58">
        <v>0</v>
      </c>
      <c r="P773" s="58">
        <v>835</v>
      </c>
      <c r="Q773" s="58">
        <v>0</v>
      </c>
      <c r="R773" s="58">
        <v>0</v>
      </c>
      <c r="S773" s="43">
        <f t="shared" si="31"/>
        <v>4</v>
      </c>
      <c r="T773" s="43">
        <f t="shared" si="31"/>
        <v>4</v>
      </c>
      <c r="U773" s="44">
        <v>0</v>
      </c>
      <c r="V773" s="31">
        <v>0</v>
      </c>
      <c r="W773" s="44">
        <v>0</v>
      </c>
      <c r="X773" s="31">
        <v>0</v>
      </c>
      <c r="Y773" s="31">
        <v>0</v>
      </c>
      <c r="Z773" s="31">
        <v>0</v>
      </c>
      <c r="AA773" s="31">
        <v>4</v>
      </c>
      <c r="AB773" s="31">
        <v>4</v>
      </c>
      <c r="AC773" s="31">
        <v>0</v>
      </c>
      <c r="AD773" s="31">
        <v>0</v>
      </c>
      <c r="AE773" s="31">
        <v>0</v>
      </c>
      <c r="AF773" s="50">
        <v>224421</v>
      </c>
      <c r="AG773" s="59">
        <v>146121</v>
      </c>
      <c r="AH773" s="59">
        <v>10000</v>
      </c>
      <c r="AI773" s="59">
        <v>68300</v>
      </c>
      <c r="AJ773" s="59">
        <v>9988</v>
      </c>
      <c r="AK773" s="59">
        <v>24858</v>
      </c>
    </row>
    <row r="774" spans="1:37" ht="16.5" customHeight="1">
      <c r="A774" s="42">
        <v>736</v>
      </c>
      <c r="B774" s="42" t="s">
        <v>2830</v>
      </c>
      <c r="C774" s="44" t="s">
        <v>2893</v>
      </c>
      <c r="D774" s="44" t="s">
        <v>191</v>
      </c>
      <c r="E774" s="68" t="s">
        <v>2985</v>
      </c>
      <c r="F774" s="57" t="s">
        <v>2986</v>
      </c>
      <c r="G774" s="44" t="s">
        <v>2987</v>
      </c>
      <c r="H774" s="44" t="s">
        <v>2988</v>
      </c>
      <c r="I774" s="69" t="s">
        <v>894</v>
      </c>
      <c r="J774" s="31">
        <v>1365</v>
      </c>
      <c r="K774" s="31">
        <v>1380</v>
      </c>
      <c r="L774" s="31">
        <v>187</v>
      </c>
      <c r="M774" s="58">
        <v>37159</v>
      </c>
      <c r="N774" s="58">
        <v>375</v>
      </c>
      <c r="O774" s="58">
        <v>22</v>
      </c>
      <c r="P774" s="58">
        <v>1864</v>
      </c>
      <c r="Q774" s="58">
        <v>0</v>
      </c>
      <c r="R774" s="58">
        <v>0</v>
      </c>
      <c r="S774" s="43">
        <f t="shared" si="31"/>
        <v>9</v>
      </c>
      <c r="T774" s="43">
        <f t="shared" si="31"/>
        <v>9</v>
      </c>
      <c r="U774" s="44">
        <v>3</v>
      </c>
      <c r="V774" s="31">
        <v>3</v>
      </c>
      <c r="W774" s="44">
        <v>4</v>
      </c>
      <c r="X774" s="31">
        <v>4</v>
      </c>
      <c r="Y774" s="31">
        <v>0</v>
      </c>
      <c r="Z774" s="31">
        <v>0</v>
      </c>
      <c r="AA774" s="31">
        <v>2</v>
      </c>
      <c r="AB774" s="31">
        <v>2</v>
      </c>
      <c r="AC774" s="31">
        <v>0</v>
      </c>
      <c r="AD774" s="31">
        <v>2</v>
      </c>
      <c r="AE774" s="31">
        <v>0</v>
      </c>
      <c r="AF774" s="50">
        <v>981855</v>
      </c>
      <c r="AG774" s="59">
        <v>774691</v>
      </c>
      <c r="AH774" s="59">
        <v>14123</v>
      </c>
      <c r="AI774" s="59">
        <v>193041</v>
      </c>
      <c r="AJ774" s="59">
        <v>11472</v>
      </c>
      <c r="AK774" s="59">
        <v>5880</v>
      </c>
    </row>
    <row r="775" spans="1:37" ht="16.5" customHeight="1">
      <c r="A775" s="42">
        <v>737</v>
      </c>
      <c r="B775" s="42" t="s">
        <v>2830</v>
      </c>
      <c r="C775" s="44" t="s">
        <v>2898</v>
      </c>
      <c r="D775" s="44" t="s">
        <v>191</v>
      </c>
      <c r="E775" s="68" t="s">
        <v>2989</v>
      </c>
      <c r="F775" s="57" t="s">
        <v>2990</v>
      </c>
      <c r="G775" s="44" t="s">
        <v>2991</v>
      </c>
      <c r="H775" s="44" t="s">
        <v>2992</v>
      </c>
      <c r="I775" s="69" t="s">
        <v>1313</v>
      </c>
      <c r="J775" s="31">
        <v>2990</v>
      </c>
      <c r="K775" s="31">
        <v>917</v>
      </c>
      <c r="L775" s="31">
        <v>120</v>
      </c>
      <c r="M775" s="58">
        <v>31198</v>
      </c>
      <c r="N775" s="58">
        <v>0</v>
      </c>
      <c r="O775" s="58">
        <v>0</v>
      </c>
      <c r="P775" s="58">
        <v>3225</v>
      </c>
      <c r="Q775" s="58">
        <v>0</v>
      </c>
      <c r="R775" s="58">
        <v>0</v>
      </c>
      <c r="S775" s="43">
        <f t="shared" si="31"/>
        <v>2</v>
      </c>
      <c r="T775" s="43">
        <f t="shared" si="31"/>
        <v>0</v>
      </c>
      <c r="U775" s="44">
        <v>0</v>
      </c>
      <c r="V775" s="31">
        <v>0</v>
      </c>
      <c r="W775" s="44">
        <v>1</v>
      </c>
      <c r="X775" s="31">
        <v>0</v>
      </c>
      <c r="Y775" s="31">
        <v>0</v>
      </c>
      <c r="Z775" s="31">
        <v>0</v>
      </c>
      <c r="AA775" s="31">
        <v>1</v>
      </c>
      <c r="AB775" s="31">
        <v>0</v>
      </c>
      <c r="AC775" s="31">
        <v>0</v>
      </c>
      <c r="AD775" s="31">
        <v>1</v>
      </c>
      <c r="AE775" s="31">
        <v>0</v>
      </c>
      <c r="AF775" s="50">
        <v>176000</v>
      </c>
      <c r="AG775" s="59">
        <v>95000</v>
      </c>
      <c r="AH775" s="59">
        <v>20000</v>
      </c>
      <c r="AI775" s="59">
        <v>61000</v>
      </c>
      <c r="AJ775" s="59">
        <v>2789</v>
      </c>
      <c r="AK775" s="59">
        <v>3839</v>
      </c>
    </row>
    <row r="776" spans="1:37" ht="16.5" customHeight="1">
      <c r="A776" s="42">
        <v>738</v>
      </c>
      <c r="B776" s="42" t="s">
        <v>2830</v>
      </c>
      <c r="C776" s="44" t="s">
        <v>2898</v>
      </c>
      <c r="D776" s="44" t="s">
        <v>191</v>
      </c>
      <c r="E776" s="68" t="s">
        <v>2993</v>
      </c>
      <c r="F776" s="57" t="s">
        <v>2994</v>
      </c>
      <c r="G776" s="44" t="s">
        <v>2995</v>
      </c>
      <c r="H776" s="44" t="s">
        <v>2996</v>
      </c>
      <c r="I776" s="69" t="s">
        <v>894</v>
      </c>
      <c r="J776" s="31">
        <v>1650</v>
      </c>
      <c r="K776" s="31">
        <v>1345</v>
      </c>
      <c r="L776" s="31">
        <v>243</v>
      </c>
      <c r="M776" s="58">
        <v>48855</v>
      </c>
      <c r="N776" s="58">
        <v>1839</v>
      </c>
      <c r="O776" s="58">
        <v>70</v>
      </c>
      <c r="P776" s="58">
        <v>4451</v>
      </c>
      <c r="Q776" s="58">
        <v>444</v>
      </c>
      <c r="R776" s="58">
        <v>0</v>
      </c>
      <c r="S776" s="43">
        <f t="shared" si="31"/>
        <v>4</v>
      </c>
      <c r="T776" s="43">
        <f t="shared" si="31"/>
        <v>4</v>
      </c>
      <c r="U776" s="44">
        <v>0</v>
      </c>
      <c r="V776" s="31">
        <v>0</v>
      </c>
      <c r="W776" s="44">
        <v>3</v>
      </c>
      <c r="X776" s="31">
        <v>3</v>
      </c>
      <c r="Y776" s="31">
        <v>0</v>
      </c>
      <c r="Z776" s="31">
        <v>0</v>
      </c>
      <c r="AA776" s="31">
        <v>1</v>
      </c>
      <c r="AB776" s="31">
        <v>1</v>
      </c>
      <c r="AC776" s="31">
        <v>0</v>
      </c>
      <c r="AD776" s="31">
        <v>2</v>
      </c>
      <c r="AE776" s="31">
        <v>1</v>
      </c>
      <c r="AF776" s="50">
        <v>197921</v>
      </c>
      <c r="AG776" s="59">
        <v>7971</v>
      </c>
      <c r="AH776" s="59">
        <v>53000</v>
      </c>
      <c r="AI776" s="59">
        <v>136950</v>
      </c>
      <c r="AJ776" s="59">
        <v>14141</v>
      </c>
      <c r="AK776" s="59">
        <v>11684</v>
      </c>
    </row>
    <row r="777" spans="1:37" ht="16.5" customHeight="1">
      <c r="A777" s="42">
        <v>739</v>
      </c>
      <c r="B777" s="42" t="s">
        <v>2830</v>
      </c>
      <c r="C777" s="44" t="s">
        <v>2898</v>
      </c>
      <c r="D777" s="44" t="s">
        <v>191</v>
      </c>
      <c r="E777" s="68" t="s">
        <v>2997</v>
      </c>
      <c r="F777" s="57" t="s">
        <v>2998</v>
      </c>
      <c r="G777" s="44" t="s">
        <v>2999</v>
      </c>
      <c r="H777" s="44" t="s">
        <v>3000</v>
      </c>
      <c r="I777" s="69" t="s">
        <v>1917</v>
      </c>
      <c r="J777" s="31">
        <v>1919.94</v>
      </c>
      <c r="K777" s="31">
        <v>1496.13</v>
      </c>
      <c r="L777" s="31">
        <v>164</v>
      </c>
      <c r="M777" s="58">
        <v>99027</v>
      </c>
      <c r="N777" s="58">
        <v>0</v>
      </c>
      <c r="O777" s="58">
        <v>65</v>
      </c>
      <c r="P777" s="58">
        <v>6186</v>
      </c>
      <c r="Q777" s="58">
        <v>0</v>
      </c>
      <c r="R777" s="58">
        <v>5</v>
      </c>
      <c r="S777" s="43">
        <f t="shared" si="31"/>
        <v>3</v>
      </c>
      <c r="T777" s="43">
        <f t="shared" si="31"/>
        <v>3</v>
      </c>
      <c r="U777" s="44">
        <v>0</v>
      </c>
      <c r="V777" s="31">
        <v>0</v>
      </c>
      <c r="W777" s="44">
        <v>2</v>
      </c>
      <c r="X777" s="31">
        <v>2</v>
      </c>
      <c r="Y777" s="31">
        <v>0</v>
      </c>
      <c r="Z777" s="31">
        <v>0</v>
      </c>
      <c r="AA777" s="31">
        <v>1</v>
      </c>
      <c r="AB777" s="31">
        <v>1</v>
      </c>
      <c r="AC777" s="31">
        <v>0</v>
      </c>
      <c r="AD777" s="31">
        <v>2</v>
      </c>
      <c r="AE777" s="31">
        <v>1</v>
      </c>
      <c r="AF777" s="50">
        <v>433870</v>
      </c>
      <c r="AG777" s="59">
        <v>36170</v>
      </c>
      <c r="AH777" s="59">
        <v>66000</v>
      </c>
      <c r="AI777" s="59">
        <v>331700</v>
      </c>
      <c r="AJ777" s="59">
        <v>18871</v>
      </c>
      <c r="AK777" s="59">
        <v>17653</v>
      </c>
    </row>
    <row r="778" spans="1:37" ht="16.5" customHeight="1">
      <c r="A778" s="42">
        <v>740</v>
      </c>
      <c r="B778" s="42" t="s">
        <v>2830</v>
      </c>
      <c r="C778" s="44" t="s">
        <v>2903</v>
      </c>
      <c r="D778" s="44" t="s">
        <v>191</v>
      </c>
      <c r="E778" s="68" t="s">
        <v>3001</v>
      </c>
      <c r="F778" s="57" t="s">
        <v>3002</v>
      </c>
      <c r="G778" s="44" t="s">
        <v>3003</v>
      </c>
      <c r="H778" s="44" t="s">
        <v>3004</v>
      </c>
      <c r="I778" s="69" t="s">
        <v>1106</v>
      </c>
      <c r="J778" s="31">
        <v>459</v>
      </c>
      <c r="K778" s="31">
        <v>501.61</v>
      </c>
      <c r="L778" s="31">
        <v>70</v>
      </c>
      <c r="M778" s="58">
        <v>25661</v>
      </c>
      <c r="N778" s="58">
        <v>669</v>
      </c>
      <c r="O778" s="58">
        <v>24</v>
      </c>
      <c r="P778" s="58">
        <v>2342</v>
      </c>
      <c r="Q778" s="58">
        <v>51</v>
      </c>
      <c r="R778" s="58">
        <v>5</v>
      </c>
      <c r="S778" s="43">
        <f t="shared" si="31"/>
        <v>4</v>
      </c>
      <c r="T778" s="43">
        <f t="shared" si="31"/>
        <v>4</v>
      </c>
      <c r="U778" s="44">
        <v>0</v>
      </c>
      <c r="V778" s="31">
        <v>0</v>
      </c>
      <c r="W778" s="44">
        <v>4</v>
      </c>
      <c r="X778" s="31">
        <v>4</v>
      </c>
      <c r="Y778" s="31">
        <v>0</v>
      </c>
      <c r="Z778" s="31">
        <v>0</v>
      </c>
      <c r="AA778" s="31">
        <v>0</v>
      </c>
      <c r="AB778" s="31">
        <v>0</v>
      </c>
      <c r="AC778" s="31">
        <v>0</v>
      </c>
      <c r="AD778" s="31">
        <v>3</v>
      </c>
      <c r="AE778" s="31">
        <v>1</v>
      </c>
      <c r="AF778" s="50">
        <v>393384</v>
      </c>
      <c r="AG778" s="59">
        <v>198500</v>
      </c>
      <c r="AH778" s="59">
        <v>38650</v>
      </c>
      <c r="AI778" s="59">
        <v>156234</v>
      </c>
      <c r="AJ778" s="59">
        <v>19001</v>
      </c>
      <c r="AK778" s="59">
        <v>14634</v>
      </c>
    </row>
    <row r="779" spans="1:37" ht="16.5" customHeight="1">
      <c r="A779" s="42">
        <v>741</v>
      </c>
      <c r="B779" s="42" t="s">
        <v>2830</v>
      </c>
      <c r="C779" s="44" t="s">
        <v>2903</v>
      </c>
      <c r="D779" s="44" t="s">
        <v>191</v>
      </c>
      <c r="E779" s="68" t="s">
        <v>3005</v>
      </c>
      <c r="F779" s="57" t="s">
        <v>3006</v>
      </c>
      <c r="G779" s="44" t="s">
        <v>3007</v>
      </c>
      <c r="H779" s="44" t="s">
        <v>3008</v>
      </c>
      <c r="I779" s="69" t="s">
        <v>2133</v>
      </c>
      <c r="J779" s="31">
        <v>2401</v>
      </c>
      <c r="K779" s="31">
        <v>968</v>
      </c>
      <c r="L779" s="31">
        <v>119</v>
      </c>
      <c r="M779" s="58">
        <v>38017</v>
      </c>
      <c r="N779" s="58">
        <v>11735</v>
      </c>
      <c r="O779" s="58">
        <v>21</v>
      </c>
      <c r="P779" s="58">
        <v>2514</v>
      </c>
      <c r="Q779" s="58">
        <v>406</v>
      </c>
      <c r="R779" s="58">
        <v>0</v>
      </c>
      <c r="S779" s="43">
        <f t="shared" si="31"/>
        <v>4</v>
      </c>
      <c r="T779" s="43">
        <f t="shared" si="31"/>
        <v>4</v>
      </c>
      <c r="U779" s="44">
        <v>1</v>
      </c>
      <c r="V779" s="31">
        <v>1</v>
      </c>
      <c r="W779" s="44">
        <v>2</v>
      </c>
      <c r="X779" s="31">
        <v>2</v>
      </c>
      <c r="Y779" s="31">
        <v>0</v>
      </c>
      <c r="Z779" s="31">
        <v>0</v>
      </c>
      <c r="AA779" s="31">
        <v>1</v>
      </c>
      <c r="AB779" s="31">
        <v>1</v>
      </c>
      <c r="AC779" s="31">
        <v>0</v>
      </c>
      <c r="AD779" s="31">
        <v>2</v>
      </c>
      <c r="AE779" s="31">
        <v>1</v>
      </c>
      <c r="AF779" s="50">
        <v>279276</v>
      </c>
      <c r="AG779" s="59">
        <v>192072</v>
      </c>
      <c r="AH779" s="59">
        <v>33306</v>
      </c>
      <c r="AI779" s="59">
        <v>53898</v>
      </c>
      <c r="AJ779" s="59">
        <v>6381</v>
      </c>
      <c r="AK779" s="59">
        <v>9384</v>
      </c>
    </row>
    <row r="780" spans="1:37" ht="16.5" customHeight="1">
      <c r="A780" s="42">
        <v>742</v>
      </c>
      <c r="B780" s="42" t="s">
        <v>2830</v>
      </c>
      <c r="C780" s="44" t="s">
        <v>2903</v>
      </c>
      <c r="D780" s="44" t="s">
        <v>191</v>
      </c>
      <c r="E780" s="68" t="s">
        <v>3009</v>
      </c>
      <c r="F780" s="57" t="s">
        <v>3010</v>
      </c>
      <c r="G780" s="44" t="s">
        <v>3011</v>
      </c>
      <c r="H780" s="44" t="s">
        <v>3012</v>
      </c>
      <c r="I780" s="69" t="s">
        <v>2133</v>
      </c>
      <c r="J780" s="31">
        <v>2809</v>
      </c>
      <c r="K780" s="31">
        <v>1040.76</v>
      </c>
      <c r="L780" s="31">
        <v>136</v>
      </c>
      <c r="M780" s="58">
        <v>38077</v>
      </c>
      <c r="N780" s="58">
        <v>0</v>
      </c>
      <c r="O780" s="58">
        <v>33</v>
      </c>
      <c r="P780" s="58">
        <v>2486</v>
      </c>
      <c r="Q780" s="58">
        <v>0</v>
      </c>
      <c r="R780" s="58">
        <v>4</v>
      </c>
      <c r="S780" s="43">
        <f t="shared" si="31"/>
        <v>3</v>
      </c>
      <c r="T780" s="43">
        <f t="shared" si="31"/>
        <v>4</v>
      </c>
      <c r="U780" s="44">
        <v>0</v>
      </c>
      <c r="V780" s="31">
        <v>1</v>
      </c>
      <c r="W780" s="44">
        <v>2</v>
      </c>
      <c r="X780" s="31">
        <v>2</v>
      </c>
      <c r="Y780" s="31">
        <v>0</v>
      </c>
      <c r="Z780" s="31">
        <v>0</v>
      </c>
      <c r="AA780" s="31">
        <v>1</v>
      </c>
      <c r="AB780" s="31">
        <v>1</v>
      </c>
      <c r="AC780" s="31">
        <v>0</v>
      </c>
      <c r="AD780" s="31">
        <v>2</v>
      </c>
      <c r="AE780" s="31">
        <v>0</v>
      </c>
      <c r="AF780" s="50">
        <v>208233</v>
      </c>
      <c r="AG780" s="59">
        <v>154916</v>
      </c>
      <c r="AH780" s="59">
        <v>23306</v>
      </c>
      <c r="AI780" s="59">
        <v>30011</v>
      </c>
      <c r="AJ780" s="59">
        <v>4959</v>
      </c>
      <c r="AK780" s="59">
        <v>5221</v>
      </c>
    </row>
    <row r="781" spans="1:37" ht="16.5" customHeight="1">
      <c r="A781" s="42">
        <v>743</v>
      </c>
      <c r="B781" s="42" t="s">
        <v>2830</v>
      </c>
      <c r="C781" s="44" t="s">
        <v>2903</v>
      </c>
      <c r="D781" s="44" t="s">
        <v>191</v>
      </c>
      <c r="E781" s="68" t="s">
        <v>3013</v>
      </c>
      <c r="F781" s="57" t="s">
        <v>3014</v>
      </c>
      <c r="G781" s="44" t="s">
        <v>3015</v>
      </c>
      <c r="H781" s="44" t="s">
        <v>3016</v>
      </c>
      <c r="I781" s="69" t="s">
        <v>910</v>
      </c>
      <c r="J781" s="31">
        <v>2575</v>
      </c>
      <c r="K781" s="31">
        <v>1097</v>
      </c>
      <c r="L781" s="31">
        <v>114</v>
      </c>
      <c r="M781" s="58">
        <v>62127</v>
      </c>
      <c r="N781" s="58">
        <v>0</v>
      </c>
      <c r="O781" s="58">
        <v>32</v>
      </c>
      <c r="P781" s="58">
        <v>3286</v>
      </c>
      <c r="Q781" s="58">
        <v>0</v>
      </c>
      <c r="R781" s="58">
        <v>0</v>
      </c>
      <c r="S781" s="43">
        <f t="shared" si="31"/>
        <v>4</v>
      </c>
      <c r="T781" s="43">
        <f t="shared" si="31"/>
        <v>4</v>
      </c>
      <c r="U781" s="44">
        <v>0</v>
      </c>
      <c r="V781" s="31">
        <v>0</v>
      </c>
      <c r="W781" s="44">
        <v>2</v>
      </c>
      <c r="X781" s="31">
        <v>3</v>
      </c>
      <c r="Y781" s="31">
        <v>0</v>
      </c>
      <c r="Z781" s="31">
        <v>0</v>
      </c>
      <c r="AA781" s="31">
        <v>2</v>
      </c>
      <c r="AB781" s="31">
        <v>1</v>
      </c>
      <c r="AC781" s="31">
        <v>0</v>
      </c>
      <c r="AD781" s="31">
        <v>2</v>
      </c>
      <c r="AE781" s="31">
        <v>1</v>
      </c>
      <c r="AF781" s="50">
        <v>390759</v>
      </c>
      <c r="AG781" s="59">
        <v>154915</v>
      </c>
      <c r="AH781" s="59">
        <v>33306</v>
      </c>
      <c r="AI781" s="59">
        <v>202538</v>
      </c>
      <c r="AJ781" s="59">
        <v>13842</v>
      </c>
      <c r="AK781" s="59">
        <v>16313</v>
      </c>
    </row>
    <row r="782" spans="1:37" ht="16.5" customHeight="1">
      <c r="A782" s="42">
        <v>744</v>
      </c>
      <c r="B782" s="42" t="s">
        <v>2830</v>
      </c>
      <c r="C782" s="44" t="s">
        <v>2903</v>
      </c>
      <c r="D782" s="44" t="s">
        <v>191</v>
      </c>
      <c r="E782" s="68" t="s">
        <v>3017</v>
      </c>
      <c r="F782" s="57" t="s">
        <v>3018</v>
      </c>
      <c r="G782" s="44" t="s">
        <v>3019</v>
      </c>
      <c r="H782" s="44" t="s">
        <v>3020</v>
      </c>
      <c r="I782" s="69" t="s">
        <v>1023</v>
      </c>
      <c r="J782" s="31">
        <v>2700</v>
      </c>
      <c r="K782" s="31">
        <v>973.12</v>
      </c>
      <c r="L782" s="31">
        <v>120</v>
      </c>
      <c r="M782" s="58">
        <v>29359</v>
      </c>
      <c r="N782" s="58">
        <v>0</v>
      </c>
      <c r="O782" s="58">
        <v>24</v>
      </c>
      <c r="P782" s="58">
        <v>1880</v>
      </c>
      <c r="Q782" s="58">
        <v>0</v>
      </c>
      <c r="R782" s="58">
        <v>9</v>
      </c>
      <c r="S782" s="43">
        <f t="shared" si="31"/>
        <v>3</v>
      </c>
      <c r="T782" s="43">
        <f t="shared" si="31"/>
        <v>3</v>
      </c>
      <c r="U782" s="44">
        <v>0</v>
      </c>
      <c r="V782" s="31">
        <v>0</v>
      </c>
      <c r="W782" s="44">
        <v>2</v>
      </c>
      <c r="X782" s="31">
        <v>2</v>
      </c>
      <c r="Y782" s="31">
        <v>0</v>
      </c>
      <c r="Z782" s="31">
        <v>0</v>
      </c>
      <c r="AA782" s="31">
        <v>1</v>
      </c>
      <c r="AB782" s="31">
        <v>1</v>
      </c>
      <c r="AC782" s="31">
        <v>1</v>
      </c>
      <c r="AD782" s="31">
        <v>0</v>
      </c>
      <c r="AE782" s="31">
        <v>1</v>
      </c>
      <c r="AF782" s="50">
        <v>441319</v>
      </c>
      <c r="AG782" s="59">
        <v>154916</v>
      </c>
      <c r="AH782" s="59">
        <v>23306</v>
      </c>
      <c r="AI782" s="59">
        <v>263097</v>
      </c>
      <c r="AJ782" s="59">
        <v>3050</v>
      </c>
      <c r="AK782" s="59">
        <v>4115</v>
      </c>
    </row>
    <row r="783" spans="1:37" ht="16.5" customHeight="1">
      <c r="A783" s="42">
        <v>745</v>
      </c>
      <c r="B783" s="42" t="s">
        <v>2830</v>
      </c>
      <c r="C783" s="44" t="s">
        <v>2903</v>
      </c>
      <c r="D783" s="44" t="s">
        <v>191</v>
      </c>
      <c r="E783" s="68" t="s">
        <v>3021</v>
      </c>
      <c r="F783" s="57" t="s">
        <v>3022</v>
      </c>
      <c r="G783" s="44" t="s">
        <v>3023</v>
      </c>
      <c r="H783" s="44" t="s">
        <v>3012</v>
      </c>
      <c r="I783" s="69" t="s">
        <v>3024</v>
      </c>
      <c r="J783" s="31">
        <v>19040</v>
      </c>
      <c r="K783" s="31">
        <v>7701.63</v>
      </c>
      <c r="L783" s="31">
        <v>690</v>
      </c>
      <c r="M783" s="58">
        <v>233781</v>
      </c>
      <c r="N783" s="58">
        <v>3081</v>
      </c>
      <c r="O783" s="58">
        <v>252</v>
      </c>
      <c r="P783" s="58">
        <v>19672</v>
      </c>
      <c r="Q783" s="58">
        <v>0</v>
      </c>
      <c r="R783" s="58">
        <v>106</v>
      </c>
      <c r="S783" s="43">
        <f t="shared" si="31"/>
        <v>19</v>
      </c>
      <c r="T783" s="43">
        <f t="shared" si="31"/>
        <v>21</v>
      </c>
      <c r="U783" s="44">
        <v>2</v>
      </c>
      <c r="V783" s="31">
        <v>1</v>
      </c>
      <c r="W783" s="44">
        <v>14</v>
      </c>
      <c r="X783" s="31">
        <v>17</v>
      </c>
      <c r="Y783" s="31">
        <v>0</v>
      </c>
      <c r="Z783" s="31">
        <v>1</v>
      </c>
      <c r="AA783" s="31">
        <v>3</v>
      </c>
      <c r="AB783" s="31">
        <v>2</v>
      </c>
      <c r="AC783" s="31">
        <v>0</v>
      </c>
      <c r="AD783" s="31">
        <v>12</v>
      </c>
      <c r="AE783" s="31">
        <v>7</v>
      </c>
      <c r="AF783" s="50">
        <v>4136304</v>
      </c>
      <c r="AG783" s="59">
        <v>1737946</v>
      </c>
      <c r="AH783" s="59">
        <v>315292</v>
      </c>
      <c r="AI783" s="59">
        <v>2083066</v>
      </c>
      <c r="AJ783" s="59">
        <v>216116</v>
      </c>
      <c r="AK783" s="59">
        <v>173514</v>
      </c>
    </row>
    <row r="784" spans="1:37" ht="16.5" customHeight="1">
      <c r="A784" s="42">
        <v>746</v>
      </c>
      <c r="B784" s="42" t="s">
        <v>2830</v>
      </c>
      <c r="C784" s="44" t="s">
        <v>2903</v>
      </c>
      <c r="D784" s="44" t="s">
        <v>191</v>
      </c>
      <c r="E784" s="68" t="s">
        <v>3025</v>
      </c>
      <c r="F784" s="57" t="s">
        <v>3026</v>
      </c>
      <c r="G784" s="44" t="s">
        <v>3027</v>
      </c>
      <c r="H784" s="44" t="s">
        <v>3012</v>
      </c>
      <c r="I784" s="69" t="s">
        <v>1165</v>
      </c>
      <c r="J784" s="31">
        <v>12662</v>
      </c>
      <c r="K784" s="31">
        <v>4676</v>
      </c>
      <c r="L784" s="31">
        <v>720</v>
      </c>
      <c r="M784" s="58">
        <v>46556</v>
      </c>
      <c r="N784" s="58">
        <v>0</v>
      </c>
      <c r="O784" s="58">
        <v>32</v>
      </c>
      <c r="P784" s="58">
        <v>9545</v>
      </c>
      <c r="Q784" s="58">
        <v>0</v>
      </c>
      <c r="R784" s="58">
        <v>0</v>
      </c>
      <c r="S784" s="43">
        <f t="shared" si="31"/>
        <v>7</v>
      </c>
      <c r="T784" s="43">
        <f t="shared" si="31"/>
        <v>8</v>
      </c>
      <c r="U784" s="44">
        <v>2</v>
      </c>
      <c r="V784" s="31">
        <v>3</v>
      </c>
      <c r="W784" s="44">
        <v>4</v>
      </c>
      <c r="X784" s="31">
        <v>4</v>
      </c>
      <c r="Y784" s="31">
        <v>0</v>
      </c>
      <c r="Z784" s="31">
        <v>0</v>
      </c>
      <c r="AA784" s="31">
        <v>1</v>
      </c>
      <c r="AB784" s="31">
        <v>1</v>
      </c>
      <c r="AC784" s="31">
        <v>0</v>
      </c>
      <c r="AD784" s="31">
        <v>3</v>
      </c>
      <c r="AE784" s="31">
        <v>2</v>
      </c>
      <c r="AF784" s="50">
        <v>1389227</v>
      </c>
      <c r="AG784" s="59">
        <v>743131</v>
      </c>
      <c r="AH784" s="59">
        <v>116906</v>
      </c>
      <c r="AI784" s="59">
        <v>529190</v>
      </c>
      <c r="AJ784" s="59">
        <v>51725</v>
      </c>
      <c r="AK784" s="59">
        <v>46950</v>
      </c>
    </row>
    <row r="785" spans="1:37" ht="16.5" customHeight="1">
      <c r="A785" s="42">
        <v>747</v>
      </c>
      <c r="B785" s="42" t="s">
        <v>2830</v>
      </c>
      <c r="C785" s="44" t="s">
        <v>2903</v>
      </c>
      <c r="D785" s="44" t="s">
        <v>191</v>
      </c>
      <c r="E785" s="68" t="s">
        <v>3028</v>
      </c>
      <c r="F785" s="57" t="s">
        <v>3029</v>
      </c>
      <c r="G785" s="44" t="s">
        <v>3030</v>
      </c>
      <c r="H785" s="44" t="s">
        <v>3012</v>
      </c>
      <c r="I785" s="69" t="s">
        <v>1097</v>
      </c>
      <c r="J785" s="31">
        <v>5133.71</v>
      </c>
      <c r="K785" s="31">
        <v>2391.85</v>
      </c>
      <c r="L785" s="31">
        <v>256</v>
      </c>
      <c r="M785" s="58">
        <v>75273</v>
      </c>
      <c r="N785" s="58">
        <v>0</v>
      </c>
      <c r="O785" s="58">
        <v>27</v>
      </c>
      <c r="P785" s="58">
        <v>3706</v>
      </c>
      <c r="Q785" s="58">
        <v>0</v>
      </c>
      <c r="R785" s="58">
        <v>0</v>
      </c>
      <c r="S785" s="43">
        <f t="shared" si="31"/>
        <v>4</v>
      </c>
      <c r="T785" s="43">
        <f t="shared" si="31"/>
        <v>3</v>
      </c>
      <c r="U785" s="44">
        <v>0</v>
      </c>
      <c r="V785" s="31">
        <v>0</v>
      </c>
      <c r="W785" s="44">
        <v>2</v>
      </c>
      <c r="X785" s="31">
        <v>3</v>
      </c>
      <c r="Y785" s="31">
        <v>0</v>
      </c>
      <c r="Z785" s="31">
        <v>0</v>
      </c>
      <c r="AA785" s="31">
        <v>2</v>
      </c>
      <c r="AB785" s="31">
        <v>0</v>
      </c>
      <c r="AC785" s="31">
        <v>1</v>
      </c>
      <c r="AD785" s="31">
        <v>1</v>
      </c>
      <c r="AE785" s="31">
        <v>1</v>
      </c>
      <c r="AF785" s="50">
        <v>281090</v>
      </c>
      <c r="AG785" s="59">
        <v>192074</v>
      </c>
      <c r="AH785" s="59">
        <v>43306</v>
      </c>
      <c r="AI785" s="59">
        <v>45710</v>
      </c>
      <c r="AJ785" s="59">
        <v>27288</v>
      </c>
      <c r="AK785" s="59">
        <v>17965</v>
      </c>
    </row>
    <row r="786" spans="1:37" ht="16.5" customHeight="1">
      <c r="A786" s="42">
        <v>748</v>
      </c>
      <c r="B786" s="42" t="s">
        <v>2830</v>
      </c>
      <c r="C786" s="44" t="s">
        <v>2912</v>
      </c>
      <c r="D786" s="44" t="s">
        <v>191</v>
      </c>
      <c r="E786" s="68" t="s">
        <v>3031</v>
      </c>
      <c r="F786" s="57" t="s">
        <v>3032</v>
      </c>
      <c r="G786" s="44" t="s">
        <v>3033</v>
      </c>
      <c r="H786" s="44" t="s">
        <v>3034</v>
      </c>
      <c r="I786" s="69" t="s">
        <v>1165</v>
      </c>
      <c r="J786" s="31">
        <v>1293</v>
      </c>
      <c r="K786" s="31">
        <v>871.77</v>
      </c>
      <c r="L786" s="31">
        <v>154</v>
      </c>
      <c r="M786" s="58">
        <v>28024</v>
      </c>
      <c r="N786" s="58">
        <v>0</v>
      </c>
      <c r="O786" s="58">
        <v>39</v>
      </c>
      <c r="P786" s="58">
        <v>5873</v>
      </c>
      <c r="Q786" s="58">
        <v>0</v>
      </c>
      <c r="R786" s="58">
        <v>0</v>
      </c>
      <c r="S786" s="43">
        <f t="shared" si="31"/>
        <v>3</v>
      </c>
      <c r="T786" s="43">
        <f t="shared" si="31"/>
        <v>3</v>
      </c>
      <c r="U786" s="44">
        <v>0</v>
      </c>
      <c r="V786" s="31">
        <v>0</v>
      </c>
      <c r="W786" s="44">
        <v>3</v>
      </c>
      <c r="X786" s="31">
        <v>3</v>
      </c>
      <c r="Y786" s="31">
        <v>0</v>
      </c>
      <c r="Z786" s="31">
        <v>0</v>
      </c>
      <c r="AA786" s="31">
        <v>0</v>
      </c>
      <c r="AB786" s="31">
        <v>0</v>
      </c>
      <c r="AC786" s="31">
        <v>0</v>
      </c>
      <c r="AD786" s="31">
        <v>2</v>
      </c>
      <c r="AE786" s="31">
        <v>1</v>
      </c>
      <c r="AF786" s="50">
        <v>349244</v>
      </c>
      <c r="AG786" s="59">
        <v>206707</v>
      </c>
      <c r="AH786" s="59">
        <v>40000</v>
      </c>
      <c r="AI786" s="59">
        <v>102537</v>
      </c>
      <c r="AJ786" s="59">
        <v>84045</v>
      </c>
      <c r="AK786" s="59">
        <v>19708</v>
      </c>
    </row>
    <row r="787" spans="1:37" ht="16.5" customHeight="1">
      <c r="A787" s="42">
        <v>749</v>
      </c>
      <c r="B787" s="42" t="s">
        <v>2830</v>
      </c>
      <c r="C787" s="44" t="s">
        <v>2912</v>
      </c>
      <c r="D787" s="44" t="s">
        <v>191</v>
      </c>
      <c r="E787" s="68" t="s">
        <v>3035</v>
      </c>
      <c r="F787" s="57" t="s">
        <v>3036</v>
      </c>
      <c r="G787" s="44" t="s">
        <v>3037</v>
      </c>
      <c r="H787" s="44" t="s">
        <v>3038</v>
      </c>
      <c r="I787" s="69" t="s">
        <v>899</v>
      </c>
      <c r="J787" s="31">
        <v>1293</v>
      </c>
      <c r="K787" s="31">
        <v>1159.6400000000001</v>
      </c>
      <c r="L787" s="31">
        <v>180</v>
      </c>
      <c r="M787" s="58">
        <v>123727</v>
      </c>
      <c r="N787" s="58">
        <v>4336</v>
      </c>
      <c r="O787" s="58">
        <v>28</v>
      </c>
      <c r="P787" s="58">
        <v>5723</v>
      </c>
      <c r="Q787" s="58">
        <v>0</v>
      </c>
      <c r="R787" s="58">
        <v>0</v>
      </c>
      <c r="S787" s="43">
        <f t="shared" si="31"/>
        <v>3</v>
      </c>
      <c r="T787" s="43">
        <f t="shared" si="31"/>
        <v>4</v>
      </c>
      <c r="U787" s="44">
        <v>1</v>
      </c>
      <c r="V787" s="31">
        <v>1</v>
      </c>
      <c r="W787" s="44">
        <v>2</v>
      </c>
      <c r="X787" s="31">
        <v>3</v>
      </c>
      <c r="Y787" s="31">
        <v>0</v>
      </c>
      <c r="Z787" s="31">
        <v>0</v>
      </c>
      <c r="AA787" s="31">
        <v>0</v>
      </c>
      <c r="AB787" s="31">
        <v>0</v>
      </c>
      <c r="AC787" s="31">
        <v>0</v>
      </c>
      <c r="AD787" s="31">
        <v>1</v>
      </c>
      <c r="AE787" s="31">
        <v>1</v>
      </c>
      <c r="AF787" s="50">
        <v>647322</v>
      </c>
      <c r="AG787" s="59">
        <v>171973</v>
      </c>
      <c r="AH787" s="59">
        <v>7710</v>
      </c>
      <c r="AI787" s="59">
        <v>467639</v>
      </c>
      <c r="AJ787" s="59">
        <v>48230</v>
      </c>
      <c r="AK787" s="59">
        <v>13306</v>
      </c>
    </row>
    <row r="788" spans="1:37" ht="16.5" customHeight="1">
      <c r="A788" s="42">
        <v>750</v>
      </c>
      <c r="B788" s="42" t="s">
        <v>2830</v>
      </c>
      <c r="C788" s="44" t="s">
        <v>2917</v>
      </c>
      <c r="D788" s="44" t="s">
        <v>191</v>
      </c>
      <c r="E788" s="68" t="s">
        <v>3039</v>
      </c>
      <c r="F788" s="57" t="s">
        <v>3040</v>
      </c>
      <c r="G788" s="44" t="s">
        <v>3041</v>
      </c>
      <c r="H788" s="44" t="s">
        <v>3042</v>
      </c>
      <c r="I788" s="69" t="s">
        <v>889</v>
      </c>
      <c r="J788" s="31">
        <v>1131</v>
      </c>
      <c r="K788" s="31">
        <v>774.65</v>
      </c>
      <c r="L788" s="31">
        <v>87</v>
      </c>
      <c r="M788" s="58">
        <v>12067</v>
      </c>
      <c r="N788" s="58">
        <v>3</v>
      </c>
      <c r="O788" s="58">
        <v>30</v>
      </c>
      <c r="P788" s="58">
        <v>3532</v>
      </c>
      <c r="Q788" s="58">
        <v>3</v>
      </c>
      <c r="R788" s="58">
        <v>0</v>
      </c>
      <c r="S788" s="43">
        <f t="shared" si="31"/>
        <v>3</v>
      </c>
      <c r="T788" s="43">
        <f t="shared" si="31"/>
        <v>3</v>
      </c>
      <c r="U788" s="44">
        <v>0</v>
      </c>
      <c r="V788" s="31">
        <v>0</v>
      </c>
      <c r="W788" s="44">
        <v>1</v>
      </c>
      <c r="X788" s="31">
        <v>1</v>
      </c>
      <c r="Y788" s="31">
        <v>0</v>
      </c>
      <c r="Z788" s="31">
        <v>0</v>
      </c>
      <c r="AA788" s="31">
        <v>2</v>
      </c>
      <c r="AB788" s="31">
        <v>2</v>
      </c>
      <c r="AC788" s="31">
        <v>0</v>
      </c>
      <c r="AD788" s="31">
        <v>0</v>
      </c>
      <c r="AE788" s="31">
        <v>1</v>
      </c>
      <c r="AF788" s="50">
        <v>250070</v>
      </c>
      <c r="AG788" s="59">
        <v>151000</v>
      </c>
      <c r="AH788" s="59">
        <v>8125</v>
      </c>
      <c r="AI788" s="59">
        <v>90945</v>
      </c>
      <c r="AJ788" s="59">
        <v>10335</v>
      </c>
      <c r="AK788" s="59">
        <v>9589</v>
      </c>
    </row>
    <row r="789" spans="1:37" ht="16.5" customHeight="1">
      <c r="A789" s="42">
        <v>751</v>
      </c>
      <c r="B789" s="42" t="s">
        <v>2830</v>
      </c>
      <c r="C789" s="44" t="s">
        <v>2917</v>
      </c>
      <c r="D789" s="44" t="s">
        <v>191</v>
      </c>
      <c r="E789" s="68" t="s">
        <v>3043</v>
      </c>
      <c r="F789" s="57" t="s">
        <v>3044</v>
      </c>
      <c r="G789" s="44" t="s">
        <v>3045</v>
      </c>
      <c r="H789" s="44" t="s">
        <v>3046</v>
      </c>
      <c r="I789" s="69" t="s">
        <v>1358</v>
      </c>
      <c r="J789" s="31">
        <v>1546</v>
      </c>
      <c r="K789" s="31">
        <v>1618</v>
      </c>
      <c r="L789" s="31">
        <v>80</v>
      </c>
      <c r="M789" s="58">
        <v>49918</v>
      </c>
      <c r="N789" s="58">
        <v>1167</v>
      </c>
      <c r="O789" s="58">
        <v>31</v>
      </c>
      <c r="P789" s="58">
        <v>2341</v>
      </c>
      <c r="Q789" s="58">
        <v>0</v>
      </c>
      <c r="R789" s="58">
        <v>0</v>
      </c>
      <c r="S789" s="43">
        <f t="shared" si="31"/>
        <v>4</v>
      </c>
      <c r="T789" s="43">
        <f t="shared" si="31"/>
        <v>4</v>
      </c>
      <c r="U789" s="44">
        <v>1</v>
      </c>
      <c r="V789" s="31">
        <v>1</v>
      </c>
      <c r="W789" s="44">
        <v>1</v>
      </c>
      <c r="X789" s="31">
        <v>1</v>
      </c>
      <c r="Y789" s="31">
        <v>0</v>
      </c>
      <c r="Z789" s="31">
        <v>0</v>
      </c>
      <c r="AA789" s="31">
        <v>2</v>
      </c>
      <c r="AB789" s="31">
        <v>2</v>
      </c>
      <c r="AC789" s="31">
        <v>0</v>
      </c>
      <c r="AD789" s="31">
        <v>1</v>
      </c>
      <c r="AE789" s="31">
        <v>0</v>
      </c>
      <c r="AF789" s="50">
        <v>340927</v>
      </c>
      <c r="AG789" s="59">
        <v>213000</v>
      </c>
      <c r="AH789" s="59">
        <v>27080</v>
      </c>
      <c r="AI789" s="59">
        <v>100847</v>
      </c>
      <c r="AJ789" s="59">
        <v>8571</v>
      </c>
      <c r="AK789" s="59">
        <v>8059</v>
      </c>
    </row>
    <row r="790" spans="1:37" ht="16.5" customHeight="1">
      <c r="A790" s="42">
        <v>752</v>
      </c>
      <c r="B790" s="42" t="s">
        <v>2830</v>
      </c>
      <c r="C790" s="44" t="s">
        <v>2917</v>
      </c>
      <c r="D790" s="44" t="s">
        <v>191</v>
      </c>
      <c r="E790" s="68" t="s">
        <v>3047</v>
      </c>
      <c r="F790" s="57" t="s">
        <v>3048</v>
      </c>
      <c r="G790" s="44" t="s">
        <v>3049</v>
      </c>
      <c r="H790" s="44" t="s">
        <v>3050</v>
      </c>
      <c r="I790" s="69" t="s">
        <v>1004</v>
      </c>
      <c r="J790" s="31">
        <v>493.29</v>
      </c>
      <c r="K790" s="31">
        <v>474.21</v>
      </c>
      <c r="L790" s="31">
        <v>128</v>
      </c>
      <c r="M790" s="58">
        <v>25296</v>
      </c>
      <c r="N790" s="58">
        <v>498</v>
      </c>
      <c r="O790" s="58">
        <v>42</v>
      </c>
      <c r="P790" s="58">
        <v>1768</v>
      </c>
      <c r="Q790" s="58">
        <v>2</v>
      </c>
      <c r="R790" s="58">
        <v>0</v>
      </c>
      <c r="S790" s="43">
        <f t="shared" si="31"/>
        <v>4</v>
      </c>
      <c r="T790" s="43">
        <f t="shared" si="31"/>
        <v>4</v>
      </c>
      <c r="U790" s="44">
        <v>0</v>
      </c>
      <c r="V790" s="31">
        <v>0</v>
      </c>
      <c r="W790" s="44">
        <v>1</v>
      </c>
      <c r="X790" s="31">
        <v>1</v>
      </c>
      <c r="Y790" s="31">
        <v>0</v>
      </c>
      <c r="Z790" s="31">
        <v>0</v>
      </c>
      <c r="AA790" s="31">
        <v>3</v>
      </c>
      <c r="AB790" s="31">
        <v>3</v>
      </c>
      <c r="AC790" s="31">
        <v>0</v>
      </c>
      <c r="AD790" s="31">
        <v>1</v>
      </c>
      <c r="AE790" s="31">
        <v>0</v>
      </c>
      <c r="AF790" s="50">
        <v>219859</v>
      </c>
      <c r="AG790" s="59">
        <v>158311</v>
      </c>
      <c r="AH790" s="59">
        <v>27784</v>
      </c>
      <c r="AI790" s="59">
        <v>33764</v>
      </c>
      <c r="AJ790" s="59">
        <v>12500</v>
      </c>
      <c r="AK790" s="59">
        <v>9282</v>
      </c>
    </row>
    <row r="791" spans="1:37" ht="16.5" customHeight="1">
      <c r="A791" s="42">
        <v>753</v>
      </c>
      <c r="B791" s="42" t="s">
        <v>2830</v>
      </c>
      <c r="C791" s="44" t="s">
        <v>2917</v>
      </c>
      <c r="D791" s="44" t="s">
        <v>191</v>
      </c>
      <c r="E791" s="68" t="s">
        <v>3051</v>
      </c>
      <c r="F791" s="57" t="s">
        <v>3052</v>
      </c>
      <c r="G791" s="44" t="s">
        <v>3053</v>
      </c>
      <c r="H791" s="44" t="s">
        <v>3054</v>
      </c>
      <c r="I791" s="69" t="s">
        <v>1412</v>
      </c>
      <c r="J791" s="31">
        <v>1277</v>
      </c>
      <c r="K791" s="31">
        <v>1153.27</v>
      </c>
      <c r="L791" s="31">
        <v>157</v>
      </c>
      <c r="M791" s="58">
        <v>58394</v>
      </c>
      <c r="N791" s="58">
        <v>1045</v>
      </c>
      <c r="O791" s="58">
        <v>30</v>
      </c>
      <c r="P791" s="58">
        <v>3182</v>
      </c>
      <c r="Q791" s="58">
        <v>0</v>
      </c>
      <c r="R791" s="58">
        <v>2</v>
      </c>
      <c r="S791" s="43">
        <f t="shared" si="31"/>
        <v>4</v>
      </c>
      <c r="T791" s="43">
        <f t="shared" si="31"/>
        <v>4</v>
      </c>
      <c r="U791" s="44">
        <v>0</v>
      </c>
      <c r="V791" s="31">
        <v>0</v>
      </c>
      <c r="W791" s="44">
        <v>2</v>
      </c>
      <c r="X791" s="31">
        <v>2</v>
      </c>
      <c r="Y791" s="31">
        <v>0</v>
      </c>
      <c r="Z791" s="31">
        <v>0</v>
      </c>
      <c r="AA791" s="31">
        <v>2</v>
      </c>
      <c r="AB791" s="31">
        <v>2</v>
      </c>
      <c r="AC791" s="31">
        <v>0</v>
      </c>
      <c r="AD791" s="31">
        <v>0</v>
      </c>
      <c r="AE791" s="31">
        <v>2</v>
      </c>
      <c r="AF791" s="50">
        <v>383626</v>
      </c>
      <c r="AG791" s="59">
        <v>199110</v>
      </c>
      <c r="AH791" s="59">
        <v>26959</v>
      </c>
      <c r="AI791" s="59">
        <v>157557</v>
      </c>
      <c r="AJ791" s="59">
        <v>12950</v>
      </c>
      <c r="AK791" s="59">
        <v>10757</v>
      </c>
    </row>
    <row r="792" spans="1:37" ht="16.5" customHeight="1">
      <c r="A792" s="42">
        <v>754</v>
      </c>
      <c r="B792" s="42" t="s">
        <v>2830</v>
      </c>
      <c r="C792" s="44" t="s">
        <v>2922</v>
      </c>
      <c r="D792" s="44" t="s">
        <v>191</v>
      </c>
      <c r="E792" s="68" t="s">
        <v>3055</v>
      </c>
      <c r="F792" s="57" t="s">
        <v>3056</v>
      </c>
      <c r="G792" s="44" t="s">
        <v>3057</v>
      </c>
      <c r="H792" s="44" t="s">
        <v>3058</v>
      </c>
      <c r="I792" s="69" t="s">
        <v>905</v>
      </c>
      <c r="J792" s="31">
        <v>1058</v>
      </c>
      <c r="K792" s="31">
        <v>503.44</v>
      </c>
      <c r="L792" s="31">
        <v>124</v>
      </c>
      <c r="M792" s="58">
        <v>10738</v>
      </c>
      <c r="N792" s="58">
        <v>41</v>
      </c>
      <c r="O792" s="58">
        <v>25</v>
      </c>
      <c r="P792" s="58">
        <v>10738</v>
      </c>
      <c r="Q792" s="58">
        <v>41</v>
      </c>
      <c r="R792" s="58">
        <v>25</v>
      </c>
      <c r="S792" s="43">
        <f t="shared" si="31"/>
        <v>2</v>
      </c>
      <c r="T792" s="43">
        <f t="shared" si="31"/>
        <v>3</v>
      </c>
      <c r="U792" s="44">
        <v>0</v>
      </c>
      <c r="V792" s="31">
        <v>0</v>
      </c>
      <c r="W792" s="44">
        <v>1</v>
      </c>
      <c r="X792" s="31">
        <v>1</v>
      </c>
      <c r="Y792" s="31">
        <v>0</v>
      </c>
      <c r="Z792" s="31">
        <v>1</v>
      </c>
      <c r="AA792" s="31">
        <v>1</v>
      </c>
      <c r="AB792" s="31">
        <v>1</v>
      </c>
      <c r="AC792" s="31">
        <v>0</v>
      </c>
      <c r="AD792" s="31">
        <v>0</v>
      </c>
      <c r="AE792" s="31">
        <v>1</v>
      </c>
      <c r="AF792" s="50">
        <v>270564</v>
      </c>
      <c r="AG792" s="59">
        <v>137118</v>
      </c>
      <c r="AH792" s="59">
        <v>46566</v>
      </c>
      <c r="AI792" s="59">
        <v>86880</v>
      </c>
      <c r="AJ792" s="59">
        <v>4735</v>
      </c>
      <c r="AK792" s="59">
        <v>1496</v>
      </c>
    </row>
    <row r="793" spans="1:37" ht="16.5" customHeight="1">
      <c r="A793" s="42">
        <v>755</v>
      </c>
      <c r="B793" s="42" t="s">
        <v>2830</v>
      </c>
      <c r="C793" s="44" t="s">
        <v>2922</v>
      </c>
      <c r="D793" s="44" t="s">
        <v>191</v>
      </c>
      <c r="E793" s="68" t="s">
        <v>3059</v>
      </c>
      <c r="F793" s="57" t="s">
        <v>3060</v>
      </c>
      <c r="G793" s="44" t="s">
        <v>3061</v>
      </c>
      <c r="H793" s="44"/>
      <c r="I793" s="69" t="s">
        <v>951</v>
      </c>
      <c r="J793" s="31">
        <v>436</v>
      </c>
      <c r="K793" s="31">
        <v>854</v>
      </c>
      <c r="L793" s="31">
        <v>173</v>
      </c>
      <c r="M793" s="58">
        <v>13808</v>
      </c>
      <c r="N793" s="58">
        <v>106</v>
      </c>
      <c r="O793" s="58">
        <v>25</v>
      </c>
      <c r="P793" s="58">
        <v>2437</v>
      </c>
      <c r="Q793" s="58">
        <v>130</v>
      </c>
      <c r="R793" s="58">
        <v>4</v>
      </c>
      <c r="S793" s="43">
        <f t="shared" si="31"/>
        <v>2</v>
      </c>
      <c r="T793" s="43">
        <f t="shared" si="31"/>
        <v>2</v>
      </c>
      <c r="U793" s="44">
        <v>0</v>
      </c>
      <c r="V793" s="31">
        <v>0</v>
      </c>
      <c r="W793" s="44">
        <v>1</v>
      </c>
      <c r="X793" s="31">
        <v>1</v>
      </c>
      <c r="Y793" s="31">
        <v>0</v>
      </c>
      <c r="Z793" s="31">
        <v>0</v>
      </c>
      <c r="AA793" s="31">
        <v>1</v>
      </c>
      <c r="AB793" s="31">
        <v>1</v>
      </c>
      <c r="AC793" s="31">
        <v>0</v>
      </c>
      <c r="AD793" s="31">
        <v>1</v>
      </c>
      <c r="AE793" s="31">
        <v>0</v>
      </c>
      <c r="AF793" s="50">
        <v>166947</v>
      </c>
      <c r="AG793" s="59">
        <v>71771</v>
      </c>
      <c r="AH793" s="59">
        <v>36044</v>
      </c>
      <c r="AI793" s="59">
        <v>59132</v>
      </c>
      <c r="AJ793" s="59">
        <v>14594</v>
      </c>
      <c r="AK793" s="59">
        <v>11040</v>
      </c>
    </row>
    <row r="794" spans="1:37" ht="16.5" customHeight="1">
      <c r="A794" s="42">
        <v>756</v>
      </c>
      <c r="B794" s="42" t="s">
        <v>2830</v>
      </c>
      <c r="C794" s="44" t="s">
        <v>2922</v>
      </c>
      <c r="D794" s="44" t="s">
        <v>191</v>
      </c>
      <c r="E794" s="68" t="s">
        <v>3062</v>
      </c>
      <c r="F794" s="57" t="s">
        <v>3063</v>
      </c>
      <c r="G794" s="44" t="s">
        <v>3064</v>
      </c>
      <c r="H794" s="44" t="s">
        <v>3065</v>
      </c>
      <c r="I794" s="69" t="s">
        <v>1004</v>
      </c>
      <c r="J794" s="31">
        <v>10158</v>
      </c>
      <c r="K794" s="31">
        <v>2184</v>
      </c>
      <c r="L794" s="31">
        <v>144</v>
      </c>
      <c r="M794" s="58">
        <v>65004</v>
      </c>
      <c r="N794" s="58">
        <v>1215</v>
      </c>
      <c r="O794" s="58">
        <v>40</v>
      </c>
      <c r="P794" s="58">
        <v>4544</v>
      </c>
      <c r="Q794" s="58">
        <v>165</v>
      </c>
      <c r="R794" s="58">
        <v>0</v>
      </c>
      <c r="S794" s="43">
        <f t="shared" si="31"/>
        <v>5</v>
      </c>
      <c r="T794" s="43">
        <f t="shared" si="31"/>
        <v>6</v>
      </c>
      <c r="U794" s="44">
        <v>1</v>
      </c>
      <c r="V794" s="31">
        <v>1</v>
      </c>
      <c r="W794" s="44">
        <v>3</v>
      </c>
      <c r="X794" s="31">
        <v>3</v>
      </c>
      <c r="Y794" s="31">
        <v>0</v>
      </c>
      <c r="Z794" s="31">
        <v>1</v>
      </c>
      <c r="AA794" s="31">
        <v>1</v>
      </c>
      <c r="AB794" s="31">
        <v>1</v>
      </c>
      <c r="AC794" s="31">
        <v>0</v>
      </c>
      <c r="AD794" s="31">
        <v>2</v>
      </c>
      <c r="AE794" s="31">
        <v>2</v>
      </c>
      <c r="AF794" s="50">
        <v>855508</v>
      </c>
      <c r="AG794" s="59">
        <v>520653</v>
      </c>
      <c r="AH794" s="59">
        <v>60000</v>
      </c>
      <c r="AI794" s="59">
        <v>274855</v>
      </c>
      <c r="AJ794" s="59">
        <v>41731</v>
      </c>
      <c r="AK794" s="59">
        <v>27864</v>
      </c>
    </row>
    <row r="795" spans="1:37" ht="16.5" customHeight="1">
      <c r="A795" s="42">
        <v>757</v>
      </c>
      <c r="B795" s="42" t="s">
        <v>2830</v>
      </c>
      <c r="C795" s="44" t="s">
        <v>2927</v>
      </c>
      <c r="D795" s="44" t="s">
        <v>191</v>
      </c>
      <c r="E795" s="68" t="s">
        <v>3066</v>
      </c>
      <c r="F795" s="57" t="s">
        <v>3067</v>
      </c>
      <c r="G795" s="44" t="s">
        <v>3068</v>
      </c>
      <c r="H795" s="44" t="s">
        <v>3069</v>
      </c>
      <c r="I795" s="69" t="s">
        <v>924</v>
      </c>
      <c r="J795" s="31">
        <v>1169</v>
      </c>
      <c r="K795" s="31">
        <v>882.26</v>
      </c>
      <c r="L795" s="31">
        <v>146</v>
      </c>
      <c r="M795" s="58">
        <v>21830</v>
      </c>
      <c r="N795" s="58">
        <v>132</v>
      </c>
      <c r="O795" s="58">
        <v>14</v>
      </c>
      <c r="P795" s="58">
        <v>2037</v>
      </c>
      <c r="Q795" s="58">
        <v>18</v>
      </c>
      <c r="R795" s="58">
        <v>1</v>
      </c>
      <c r="S795" s="43">
        <f t="shared" si="31"/>
        <v>4</v>
      </c>
      <c r="T795" s="43">
        <f t="shared" si="31"/>
        <v>4</v>
      </c>
      <c r="U795" s="44">
        <v>3</v>
      </c>
      <c r="V795" s="31">
        <v>3</v>
      </c>
      <c r="W795" s="44">
        <v>1</v>
      </c>
      <c r="X795" s="31">
        <v>1</v>
      </c>
      <c r="Y795" s="31">
        <v>0</v>
      </c>
      <c r="Z795" s="31">
        <v>0</v>
      </c>
      <c r="AA795" s="31">
        <v>0</v>
      </c>
      <c r="AB795" s="31">
        <v>0</v>
      </c>
      <c r="AC795" s="31">
        <v>0</v>
      </c>
      <c r="AD795" s="31">
        <v>1</v>
      </c>
      <c r="AE795" s="31">
        <v>0</v>
      </c>
      <c r="AF795" s="50">
        <v>493895</v>
      </c>
      <c r="AG795" s="59">
        <v>141853</v>
      </c>
      <c r="AH795" s="59">
        <v>69360</v>
      </c>
      <c r="AI795" s="59">
        <v>282682</v>
      </c>
      <c r="AJ795" s="59">
        <v>19249</v>
      </c>
      <c r="AK795" s="59">
        <v>22084</v>
      </c>
    </row>
    <row r="796" spans="1:37" ht="16.5" customHeight="1">
      <c r="A796" s="42">
        <v>758</v>
      </c>
      <c r="B796" s="42" t="s">
        <v>2830</v>
      </c>
      <c r="C796" s="70" t="s">
        <v>2932</v>
      </c>
      <c r="D796" s="44" t="s">
        <v>191</v>
      </c>
      <c r="E796" s="68" t="s">
        <v>3070</v>
      </c>
      <c r="F796" s="57" t="s">
        <v>3071</v>
      </c>
      <c r="G796" s="44" t="s">
        <v>3072</v>
      </c>
      <c r="H796" s="44"/>
      <c r="I796" s="69" t="s">
        <v>915</v>
      </c>
      <c r="J796" s="31">
        <v>680</v>
      </c>
      <c r="K796" s="31">
        <v>303</v>
      </c>
      <c r="L796" s="31">
        <v>60</v>
      </c>
      <c r="M796" s="58">
        <v>24473</v>
      </c>
      <c r="N796" s="58">
        <v>367</v>
      </c>
      <c r="O796" s="58">
        <v>17</v>
      </c>
      <c r="P796" s="58">
        <v>2671</v>
      </c>
      <c r="Q796" s="58">
        <v>34</v>
      </c>
      <c r="R796" s="58">
        <v>1</v>
      </c>
      <c r="S796" s="43">
        <f t="shared" si="31"/>
        <v>4</v>
      </c>
      <c r="T796" s="43">
        <f t="shared" si="31"/>
        <v>4</v>
      </c>
      <c r="U796" s="44">
        <v>0</v>
      </c>
      <c r="V796" s="31">
        <v>0</v>
      </c>
      <c r="W796" s="44">
        <v>1</v>
      </c>
      <c r="X796" s="31">
        <v>1</v>
      </c>
      <c r="Y796" s="31">
        <v>0</v>
      </c>
      <c r="Z796" s="31">
        <v>0</v>
      </c>
      <c r="AA796" s="31">
        <v>3</v>
      </c>
      <c r="AB796" s="31">
        <v>3</v>
      </c>
      <c r="AC796" s="31">
        <v>0</v>
      </c>
      <c r="AD796" s="31">
        <v>1</v>
      </c>
      <c r="AE796" s="31">
        <v>0</v>
      </c>
      <c r="AF796" s="50">
        <v>56865</v>
      </c>
      <c r="AG796" s="59">
        <v>0</v>
      </c>
      <c r="AH796" s="59">
        <v>31400</v>
      </c>
      <c r="AI796" s="59">
        <v>25465</v>
      </c>
      <c r="AJ796" s="59">
        <v>3393</v>
      </c>
      <c r="AK796" s="59">
        <v>1746</v>
      </c>
    </row>
    <row r="797" spans="1:37" ht="16.5" customHeight="1">
      <c r="A797" s="42">
        <v>759</v>
      </c>
      <c r="B797" s="42" t="s">
        <v>2830</v>
      </c>
      <c r="C797" s="70" t="s">
        <v>2932</v>
      </c>
      <c r="D797" s="44" t="s">
        <v>191</v>
      </c>
      <c r="E797" s="68" t="s">
        <v>3073</v>
      </c>
      <c r="F797" s="57" t="s">
        <v>3074</v>
      </c>
      <c r="G797" s="44" t="s">
        <v>3075</v>
      </c>
      <c r="H797" s="44" t="s">
        <v>3076</v>
      </c>
      <c r="I797" s="69" t="s">
        <v>1004</v>
      </c>
      <c r="J797" s="31">
        <v>4800</v>
      </c>
      <c r="K797" s="31">
        <v>3948</v>
      </c>
      <c r="L797" s="31">
        <v>134</v>
      </c>
      <c r="M797" s="58">
        <v>64272</v>
      </c>
      <c r="N797" s="58">
        <v>1977</v>
      </c>
      <c r="O797" s="58">
        <v>62</v>
      </c>
      <c r="P797" s="58">
        <v>4030</v>
      </c>
      <c r="Q797" s="58">
        <v>114</v>
      </c>
      <c r="R797" s="58">
        <v>6</v>
      </c>
      <c r="S797" s="43">
        <f t="shared" si="31"/>
        <v>7</v>
      </c>
      <c r="T797" s="43">
        <f t="shared" si="31"/>
        <v>7</v>
      </c>
      <c r="U797" s="44">
        <v>0</v>
      </c>
      <c r="V797" s="31">
        <v>0</v>
      </c>
      <c r="W797" s="44">
        <v>1</v>
      </c>
      <c r="X797" s="31">
        <v>1</v>
      </c>
      <c r="Y797" s="31">
        <v>0</v>
      </c>
      <c r="Z797" s="31">
        <v>0</v>
      </c>
      <c r="AA797" s="31">
        <v>6</v>
      </c>
      <c r="AB797" s="31">
        <v>6</v>
      </c>
      <c r="AC797" s="31">
        <v>0</v>
      </c>
      <c r="AD797" s="31">
        <v>3</v>
      </c>
      <c r="AE797" s="31">
        <v>0</v>
      </c>
      <c r="AF797" s="50">
        <v>367276</v>
      </c>
      <c r="AG797" s="59">
        <v>86838</v>
      </c>
      <c r="AH797" s="59">
        <v>98721</v>
      </c>
      <c r="AI797" s="59">
        <v>181717</v>
      </c>
      <c r="AJ797" s="59">
        <v>50389</v>
      </c>
      <c r="AK797" s="59">
        <v>31858</v>
      </c>
    </row>
    <row r="798" spans="1:37" ht="16.5" customHeight="1">
      <c r="A798" s="2482" t="s">
        <v>809</v>
      </c>
      <c r="B798" s="2483"/>
      <c r="C798" s="2484"/>
      <c r="D798" s="51"/>
      <c r="E798" s="52">
        <v>37</v>
      </c>
      <c r="F798" s="53"/>
      <c r="G798" s="71"/>
      <c r="H798" s="71"/>
      <c r="I798" s="51"/>
      <c r="J798" s="54"/>
      <c r="K798" s="54"/>
      <c r="L798" s="54"/>
      <c r="M798" s="54"/>
      <c r="N798" s="54"/>
      <c r="O798" s="54"/>
      <c r="P798" s="54"/>
      <c r="Q798" s="54"/>
      <c r="R798" s="54"/>
      <c r="S798" s="54"/>
      <c r="T798" s="54"/>
      <c r="U798" s="54"/>
      <c r="V798" s="54"/>
      <c r="W798" s="54"/>
      <c r="X798" s="54"/>
      <c r="Y798" s="54"/>
      <c r="Z798" s="54"/>
      <c r="AA798" s="54"/>
      <c r="AB798" s="54"/>
      <c r="AC798" s="54"/>
      <c r="AD798" s="54"/>
      <c r="AE798" s="54"/>
      <c r="AF798" s="55"/>
      <c r="AG798" s="54"/>
      <c r="AH798" s="54"/>
      <c r="AI798" s="54"/>
      <c r="AJ798" s="54"/>
      <c r="AK798" s="54"/>
    </row>
    <row r="799" spans="1:37" ht="16.5" customHeight="1">
      <c r="A799" s="2485" t="s">
        <v>3077</v>
      </c>
      <c r="B799" s="2486"/>
      <c r="C799" s="2487"/>
      <c r="D799" s="63"/>
      <c r="E799" s="64">
        <v>59</v>
      </c>
      <c r="F799" s="65"/>
      <c r="G799" s="72"/>
      <c r="H799" s="72"/>
      <c r="I799" s="63"/>
      <c r="J799" s="66"/>
      <c r="K799" s="66"/>
      <c r="L799" s="66"/>
      <c r="M799" s="66"/>
      <c r="N799" s="66"/>
      <c r="O799" s="66"/>
      <c r="P799" s="66"/>
      <c r="Q799" s="66"/>
      <c r="R799" s="66"/>
      <c r="S799" s="66"/>
      <c r="T799" s="66"/>
      <c r="U799" s="66"/>
      <c r="V799" s="66"/>
      <c r="W799" s="66"/>
      <c r="X799" s="66"/>
      <c r="Y799" s="66"/>
      <c r="Z799" s="66"/>
      <c r="AA799" s="66"/>
      <c r="AB799" s="66"/>
      <c r="AC799" s="66"/>
      <c r="AD799" s="66"/>
      <c r="AE799" s="66"/>
      <c r="AF799" s="67"/>
      <c r="AG799" s="66"/>
      <c r="AH799" s="66"/>
      <c r="AI799" s="66"/>
      <c r="AJ799" s="66"/>
      <c r="AK799" s="66"/>
    </row>
    <row r="800" spans="1:37" ht="16.5" customHeight="1">
      <c r="A800" s="42">
        <v>760</v>
      </c>
      <c r="B800" s="42" t="s">
        <v>3078</v>
      </c>
      <c r="C800" s="44" t="s">
        <v>3079</v>
      </c>
      <c r="D800" s="44" t="s">
        <v>65</v>
      </c>
      <c r="E800" s="68" t="s">
        <v>3080</v>
      </c>
      <c r="F800" s="57" t="s">
        <v>3081</v>
      </c>
      <c r="G800" s="44" t="s">
        <v>3082</v>
      </c>
      <c r="H800" s="44" t="s">
        <v>3083</v>
      </c>
      <c r="I800" s="69">
        <v>1971</v>
      </c>
      <c r="J800" s="31">
        <v>3123</v>
      </c>
      <c r="K800" s="31">
        <v>1874</v>
      </c>
      <c r="L800" s="31">
        <v>340</v>
      </c>
      <c r="M800" s="58">
        <v>72957</v>
      </c>
      <c r="N800" s="58">
        <v>2203</v>
      </c>
      <c r="O800" s="58">
        <v>71</v>
      </c>
      <c r="P800" s="58">
        <v>2544</v>
      </c>
      <c r="Q800" s="58">
        <v>165</v>
      </c>
      <c r="R800" s="58">
        <v>28</v>
      </c>
      <c r="S800" s="43">
        <f t="shared" ref="S800:T814" si="32">SUM(U800,W800,Y800,AA800)</f>
        <v>7</v>
      </c>
      <c r="T800" s="43">
        <f t="shared" si="32"/>
        <v>7</v>
      </c>
      <c r="U800" s="44">
        <v>1</v>
      </c>
      <c r="V800" s="31">
        <v>1</v>
      </c>
      <c r="W800" s="44">
        <v>3</v>
      </c>
      <c r="X800" s="31">
        <v>3</v>
      </c>
      <c r="Y800" s="31">
        <v>0</v>
      </c>
      <c r="Z800" s="31">
        <v>0</v>
      </c>
      <c r="AA800" s="31">
        <v>3</v>
      </c>
      <c r="AB800" s="31">
        <v>3</v>
      </c>
      <c r="AC800" s="31">
        <v>0</v>
      </c>
      <c r="AD800" s="31">
        <v>2</v>
      </c>
      <c r="AE800" s="31">
        <v>1</v>
      </c>
      <c r="AF800" s="50">
        <v>383984</v>
      </c>
      <c r="AG800" s="59">
        <v>211387</v>
      </c>
      <c r="AH800" s="59">
        <v>35450</v>
      </c>
      <c r="AI800" s="59">
        <v>137147</v>
      </c>
      <c r="AJ800" s="59">
        <v>32248</v>
      </c>
      <c r="AK800" s="59">
        <v>16356</v>
      </c>
    </row>
    <row r="801" spans="1:37" ht="16.5" customHeight="1">
      <c r="A801" s="42">
        <v>761</v>
      </c>
      <c r="B801" s="42" t="s">
        <v>3078</v>
      </c>
      <c r="C801" s="44" t="s">
        <v>3084</v>
      </c>
      <c r="D801" s="44" t="s">
        <v>65</v>
      </c>
      <c r="E801" s="68" t="s">
        <v>3085</v>
      </c>
      <c r="F801" s="57" t="s">
        <v>3086</v>
      </c>
      <c r="G801" s="44" t="s">
        <v>3087</v>
      </c>
      <c r="H801" s="44" t="s">
        <v>3088</v>
      </c>
      <c r="I801" s="69">
        <v>1987</v>
      </c>
      <c r="J801" s="31">
        <v>2245.6</v>
      </c>
      <c r="K801" s="31">
        <v>783.6</v>
      </c>
      <c r="L801" s="31">
        <v>187</v>
      </c>
      <c r="M801" s="58">
        <v>70792</v>
      </c>
      <c r="N801" s="58">
        <v>2956</v>
      </c>
      <c r="O801" s="58">
        <v>22</v>
      </c>
      <c r="P801" s="58">
        <v>1599</v>
      </c>
      <c r="Q801" s="58">
        <v>223</v>
      </c>
      <c r="R801" s="58">
        <v>35</v>
      </c>
      <c r="S801" s="43">
        <f t="shared" si="32"/>
        <v>5</v>
      </c>
      <c r="T801" s="43">
        <f t="shared" si="32"/>
        <v>5</v>
      </c>
      <c r="U801" s="44">
        <v>1</v>
      </c>
      <c r="V801" s="31">
        <v>1</v>
      </c>
      <c r="W801" s="44">
        <v>3</v>
      </c>
      <c r="X801" s="31">
        <v>3</v>
      </c>
      <c r="Y801" s="31">
        <v>0</v>
      </c>
      <c r="Z801" s="31">
        <v>0</v>
      </c>
      <c r="AA801" s="31">
        <v>1</v>
      </c>
      <c r="AB801" s="31">
        <v>1</v>
      </c>
      <c r="AC801" s="31">
        <v>0</v>
      </c>
      <c r="AD801" s="31">
        <v>3</v>
      </c>
      <c r="AE801" s="31">
        <v>1</v>
      </c>
      <c r="AF801" s="50">
        <v>1511571</v>
      </c>
      <c r="AG801" s="59">
        <v>262150</v>
      </c>
      <c r="AH801" s="59">
        <v>26700</v>
      </c>
      <c r="AI801" s="59">
        <v>1222721</v>
      </c>
      <c r="AJ801" s="59">
        <v>11462</v>
      </c>
      <c r="AK801" s="59">
        <v>9887</v>
      </c>
    </row>
    <row r="802" spans="1:37" ht="16.5" customHeight="1">
      <c r="A802" s="42">
        <v>762</v>
      </c>
      <c r="B802" s="42" t="s">
        <v>3078</v>
      </c>
      <c r="C802" s="44" t="s">
        <v>3089</v>
      </c>
      <c r="D802" s="44" t="s">
        <v>65</v>
      </c>
      <c r="E802" s="68" t="s">
        <v>3090</v>
      </c>
      <c r="F802" s="57" t="s">
        <v>3091</v>
      </c>
      <c r="G802" s="44" t="s">
        <v>3092</v>
      </c>
      <c r="H802" s="44" t="s">
        <v>3093</v>
      </c>
      <c r="I802" s="69">
        <v>1973</v>
      </c>
      <c r="J802" s="31">
        <v>2502</v>
      </c>
      <c r="K802" s="31">
        <v>1776</v>
      </c>
      <c r="L802" s="31">
        <v>291</v>
      </c>
      <c r="M802" s="58">
        <v>73154</v>
      </c>
      <c r="N802" s="58">
        <v>3655</v>
      </c>
      <c r="O802" s="58">
        <v>64</v>
      </c>
      <c r="P802" s="58">
        <v>2291</v>
      </c>
      <c r="Q802" s="58">
        <v>182</v>
      </c>
      <c r="R802" s="58">
        <v>0</v>
      </c>
      <c r="S802" s="43">
        <f t="shared" si="32"/>
        <v>4</v>
      </c>
      <c r="T802" s="43">
        <f t="shared" si="32"/>
        <v>5</v>
      </c>
      <c r="U802" s="44">
        <v>0</v>
      </c>
      <c r="V802" s="31">
        <v>0</v>
      </c>
      <c r="W802" s="44">
        <v>3</v>
      </c>
      <c r="X802" s="31">
        <v>4</v>
      </c>
      <c r="Y802" s="31">
        <v>0</v>
      </c>
      <c r="Z802" s="31">
        <v>0</v>
      </c>
      <c r="AA802" s="31">
        <v>1</v>
      </c>
      <c r="AB802" s="31">
        <v>1</v>
      </c>
      <c r="AC802" s="31">
        <v>0</v>
      </c>
      <c r="AD802" s="31">
        <v>2</v>
      </c>
      <c r="AE802" s="31">
        <v>1</v>
      </c>
      <c r="AF802" s="50">
        <v>633884</v>
      </c>
      <c r="AG802" s="59">
        <v>316600</v>
      </c>
      <c r="AH802" s="59">
        <v>33600</v>
      </c>
      <c r="AI802" s="59">
        <v>283684</v>
      </c>
      <c r="AJ802" s="59">
        <v>15551</v>
      </c>
      <c r="AK802" s="59">
        <v>13688</v>
      </c>
    </row>
    <row r="803" spans="1:37" ht="16.5" customHeight="1">
      <c r="A803" s="42">
        <v>763</v>
      </c>
      <c r="B803" s="42" t="s">
        <v>3078</v>
      </c>
      <c r="C803" s="44" t="s">
        <v>3094</v>
      </c>
      <c r="D803" s="44" t="s">
        <v>65</v>
      </c>
      <c r="E803" s="68" t="s">
        <v>3095</v>
      </c>
      <c r="F803" s="57" t="s">
        <v>3096</v>
      </c>
      <c r="G803" s="44" t="s">
        <v>3097</v>
      </c>
      <c r="H803" s="44" t="s">
        <v>3098</v>
      </c>
      <c r="I803" s="69">
        <v>1972</v>
      </c>
      <c r="J803" s="31">
        <v>5102</v>
      </c>
      <c r="K803" s="31">
        <v>1650</v>
      </c>
      <c r="L803" s="31">
        <v>330</v>
      </c>
      <c r="M803" s="58">
        <v>74348</v>
      </c>
      <c r="N803" s="58">
        <v>1696</v>
      </c>
      <c r="O803" s="58">
        <v>20</v>
      </c>
      <c r="P803" s="58">
        <v>3633</v>
      </c>
      <c r="Q803" s="58">
        <v>40</v>
      </c>
      <c r="R803" s="58">
        <v>0</v>
      </c>
      <c r="S803" s="43">
        <f t="shared" si="32"/>
        <v>5</v>
      </c>
      <c r="T803" s="43">
        <f t="shared" si="32"/>
        <v>5</v>
      </c>
      <c r="U803" s="44">
        <v>1</v>
      </c>
      <c r="V803" s="31">
        <v>1</v>
      </c>
      <c r="W803" s="44">
        <v>3</v>
      </c>
      <c r="X803" s="31">
        <v>3</v>
      </c>
      <c r="Y803" s="31">
        <v>0</v>
      </c>
      <c r="Z803" s="31">
        <v>0</v>
      </c>
      <c r="AA803" s="31">
        <v>1</v>
      </c>
      <c r="AB803" s="31">
        <v>1</v>
      </c>
      <c r="AC803" s="31">
        <v>0</v>
      </c>
      <c r="AD803" s="31">
        <v>3</v>
      </c>
      <c r="AE803" s="31">
        <v>0</v>
      </c>
      <c r="AF803" s="50">
        <v>180720</v>
      </c>
      <c r="AG803" s="59">
        <v>8544</v>
      </c>
      <c r="AH803" s="59">
        <v>45510</v>
      </c>
      <c r="AI803" s="59">
        <v>126666</v>
      </c>
      <c r="AJ803" s="59">
        <v>14157</v>
      </c>
      <c r="AK803" s="59">
        <v>15233</v>
      </c>
    </row>
    <row r="804" spans="1:37" ht="16.5" customHeight="1">
      <c r="A804" s="42">
        <v>764</v>
      </c>
      <c r="B804" s="42" t="s">
        <v>3078</v>
      </c>
      <c r="C804" s="44" t="s">
        <v>3099</v>
      </c>
      <c r="D804" s="44" t="s">
        <v>65</v>
      </c>
      <c r="E804" s="68" t="s">
        <v>3100</v>
      </c>
      <c r="F804" s="57" t="s">
        <v>3101</v>
      </c>
      <c r="G804" s="44" t="s">
        <v>3102</v>
      </c>
      <c r="H804" s="44" t="s">
        <v>3103</v>
      </c>
      <c r="I804" s="69">
        <v>1987</v>
      </c>
      <c r="J804" s="31">
        <v>2095</v>
      </c>
      <c r="K804" s="31">
        <v>1835</v>
      </c>
      <c r="L804" s="31">
        <v>376</v>
      </c>
      <c r="M804" s="58">
        <v>76834</v>
      </c>
      <c r="N804" s="58">
        <v>3250</v>
      </c>
      <c r="O804" s="58">
        <v>22</v>
      </c>
      <c r="P804" s="58">
        <v>1724</v>
      </c>
      <c r="Q804" s="58">
        <v>95</v>
      </c>
      <c r="R804" s="58">
        <v>0</v>
      </c>
      <c r="S804" s="43">
        <f t="shared" si="32"/>
        <v>7</v>
      </c>
      <c r="T804" s="43">
        <f t="shared" si="32"/>
        <v>7</v>
      </c>
      <c r="U804" s="44">
        <v>0</v>
      </c>
      <c r="V804" s="31">
        <v>0</v>
      </c>
      <c r="W804" s="44">
        <v>4</v>
      </c>
      <c r="X804" s="31">
        <v>4</v>
      </c>
      <c r="Y804" s="31">
        <v>0</v>
      </c>
      <c r="Z804" s="31">
        <v>0</v>
      </c>
      <c r="AA804" s="31">
        <v>3</v>
      </c>
      <c r="AB804" s="31">
        <v>3</v>
      </c>
      <c r="AC804" s="31">
        <v>0</v>
      </c>
      <c r="AD804" s="31">
        <v>4</v>
      </c>
      <c r="AE804" s="31">
        <v>0</v>
      </c>
      <c r="AF804" s="50">
        <v>399472</v>
      </c>
      <c r="AG804" s="59">
        <v>252000</v>
      </c>
      <c r="AH804" s="59">
        <v>17700</v>
      </c>
      <c r="AI804" s="59">
        <v>129772</v>
      </c>
      <c r="AJ804" s="59">
        <v>43562</v>
      </c>
      <c r="AK804" s="59">
        <v>8066</v>
      </c>
    </row>
    <row r="805" spans="1:37" ht="16.5" customHeight="1">
      <c r="A805" s="42">
        <v>765</v>
      </c>
      <c r="B805" s="42" t="s">
        <v>3078</v>
      </c>
      <c r="C805" s="44" t="s">
        <v>3104</v>
      </c>
      <c r="D805" s="44" t="s">
        <v>65</v>
      </c>
      <c r="E805" s="68" t="s">
        <v>3105</v>
      </c>
      <c r="F805" s="57" t="s">
        <v>3106</v>
      </c>
      <c r="G805" s="44" t="s">
        <v>3107</v>
      </c>
      <c r="H805" s="44" t="s">
        <v>3108</v>
      </c>
      <c r="I805" s="69">
        <v>1994</v>
      </c>
      <c r="J805" s="31">
        <v>3344</v>
      </c>
      <c r="K805" s="31">
        <v>1556</v>
      </c>
      <c r="L805" s="31">
        <v>130</v>
      </c>
      <c r="M805" s="58">
        <v>70266</v>
      </c>
      <c r="N805" s="58">
        <v>2904</v>
      </c>
      <c r="O805" s="58">
        <v>18</v>
      </c>
      <c r="P805" s="58">
        <v>1890</v>
      </c>
      <c r="Q805" s="58">
        <v>99</v>
      </c>
      <c r="R805" s="58">
        <v>15</v>
      </c>
      <c r="S805" s="43">
        <f t="shared" si="32"/>
        <v>5</v>
      </c>
      <c r="T805" s="43">
        <f t="shared" si="32"/>
        <v>5</v>
      </c>
      <c r="U805" s="44">
        <v>0</v>
      </c>
      <c r="V805" s="31">
        <v>0</v>
      </c>
      <c r="W805" s="44">
        <v>4</v>
      </c>
      <c r="X805" s="31">
        <v>4</v>
      </c>
      <c r="Y805" s="31">
        <v>0</v>
      </c>
      <c r="Z805" s="31">
        <v>0</v>
      </c>
      <c r="AA805" s="31">
        <v>1</v>
      </c>
      <c r="AB805" s="31">
        <v>1</v>
      </c>
      <c r="AC805" s="31">
        <v>0</v>
      </c>
      <c r="AD805" s="31">
        <v>4</v>
      </c>
      <c r="AE805" s="31">
        <v>0</v>
      </c>
      <c r="AF805" s="50">
        <v>449389</v>
      </c>
      <c r="AG805" s="59">
        <v>302923</v>
      </c>
      <c r="AH805" s="59">
        <v>34980</v>
      </c>
      <c r="AI805" s="59">
        <v>111486</v>
      </c>
      <c r="AJ805" s="59">
        <v>17002</v>
      </c>
      <c r="AK805" s="59">
        <v>14912</v>
      </c>
    </row>
    <row r="806" spans="1:37" ht="16.5" customHeight="1">
      <c r="A806" s="42">
        <v>766</v>
      </c>
      <c r="B806" s="42" t="s">
        <v>3078</v>
      </c>
      <c r="C806" s="44" t="s">
        <v>3104</v>
      </c>
      <c r="D806" s="44" t="s">
        <v>65</v>
      </c>
      <c r="E806" s="68" t="s">
        <v>3109</v>
      </c>
      <c r="F806" s="57" t="s">
        <v>3110</v>
      </c>
      <c r="G806" s="44" t="s">
        <v>3111</v>
      </c>
      <c r="H806" s="44" t="s">
        <v>3112</v>
      </c>
      <c r="I806" s="69">
        <v>1988</v>
      </c>
      <c r="J806" s="31">
        <v>1540</v>
      </c>
      <c r="K806" s="31">
        <v>1325</v>
      </c>
      <c r="L806" s="31">
        <v>235</v>
      </c>
      <c r="M806" s="58">
        <v>76611</v>
      </c>
      <c r="N806" s="58">
        <v>3788</v>
      </c>
      <c r="O806" s="58">
        <v>50</v>
      </c>
      <c r="P806" s="58">
        <v>2428</v>
      </c>
      <c r="Q806" s="58">
        <v>144</v>
      </c>
      <c r="R806" s="58">
        <v>50</v>
      </c>
      <c r="S806" s="43">
        <f t="shared" si="32"/>
        <v>5</v>
      </c>
      <c r="T806" s="43">
        <f t="shared" si="32"/>
        <v>5</v>
      </c>
      <c r="U806" s="44">
        <v>0</v>
      </c>
      <c r="V806" s="31">
        <v>0</v>
      </c>
      <c r="W806" s="44">
        <v>3</v>
      </c>
      <c r="X806" s="31">
        <v>3</v>
      </c>
      <c r="Y806" s="31">
        <v>0</v>
      </c>
      <c r="Z806" s="31">
        <v>0</v>
      </c>
      <c r="AA806" s="31">
        <v>2</v>
      </c>
      <c r="AB806" s="31">
        <v>2</v>
      </c>
      <c r="AC806" s="31">
        <v>0</v>
      </c>
      <c r="AD806" s="31">
        <v>3</v>
      </c>
      <c r="AE806" s="31">
        <v>0</v>
      </c>
      <c r="AF806" s="50">
        <v>174204</v>
      </c>
      <c r="AG806" s="59">
        <v>39199</v>
      </c>
      <c r="AH806" s="59">
        <v>30180</v>
      </c>
      <c r="AI806" s="59">
        <v>104825</v>
      </c>
      <c r="AJ806" s="59">
        <v>23373</v>
      </c>
      <c r="AK806" s="59">
        <v>17767</v>
      </c>
    </row>
    <row r="807" spans="1:37" ht="16.5" customHeight="1">
      <c r="A807" s="42">
        <v>767</v>
      </c>
      <c r="B807" s="42" t="s">
        <v>3078</v>
      </c>
      <c r="C807" s="44" t="s">
        <v>3113</v>
      </c>
      <c r="D807" s="44" t="s">
        <v>65</v>
      </c>
      <c r="E807" s="68" t="s">
        <v>3114</v>
      </c>
      <c r="F807" s="57" t="s">
        <v>3115</v>
      </c>
      <c r="G807" s="44" t="s">
        <v>3116</v>
      </c>
      <c r="H807" s="44" t="s">
        <v>3117</v>
      </c>
      <c r="I807" s="69">
        <v>1987</v>
      </c>
      <c r="J807" s="31">
        <v>8244</v>
      </c>
      <c r="K807" s="31">
        <v>1863.54</v>
      </c>
      <c r="L807" s="31">
        <v>128</v>
      </c>
      <c r="M807" s="58">
        <v>86391</v>
      </c>
      <c r="N807" s="58">
        <v>3612</v>
      </c>
      <c r="O807" s="58">
        <v>32</v>
      </c>
      <c r="P807" s="58">
        <v>4169</v>
      </c>
      <c r="Q807" s="58">
        <v>240</v>
      </c>
      <c r="R807" s="58">
        <v>19</v>
      </c>
      <c r="S807" s="43">
        <f t="shared" si="32"/>
        <v>7</v>
      </c>
      <c r="T807" s="43">
        <f t="shared" si="32"/>
        <v>7</v>
      </c>
      <c r="U807" s="44">
        <v>2</v>
      </c>
      <c r="V807" s="31">
        <v>2</v>
      </c>
      <c r="W807" s="44">
        <v>2</v>
      </c>
      <c r="X807" s="31">
        <v>2</v>
      </c>
      <c r="Y807" s="31">
        <v>0</v>
      </c>
      <c r="Z807" s="31">
        <v>0</v>
      </c>
      <c r="AA807" s="31">
        <v>3</v>
      </c>
      <c r="AB807" s="31">
        <v>3</v>
      </c>
      <c r="AC807" s="31">
        <v>0</v>
      </c>
      <c r="AD807" s="31">
        <v>3</v>
      </c>
      <c r="AE807" s="31">
        <v>0</v>
      </c>
      <c r="AF807" s="50">
        <v>712815</v>
      </c>
      <c r="AG807" s="59">
        <v>445100</v>
      </c>
      <c r="AH807" s="59">
        <v>33960</v>
      </c>
      <c r="AI807" s="59">
        <v>233755</v>
      </c>
      <c r="AJ807" s="59">
        <v>845</v>
      </c>
      <c r="AK807" s="59">
        <v>1794</v>
      </c>
    </row>
    <row r="808" spans="1:37" ht="16.5" customHeight="1">
      <c r="A808" s="42">
        <v>768</v>
      </c>
      <c r="B808" s="42" t="s">
        <v>3078</v>
      </c>
      <c r="C808" s="44" t="s">
        <v>3118</v>
      </c>
      <c r="D808" s="44" t="s">
        <v>65</v>
      </c>
      <c r="E808" s="68" t="s">
        <v>3119</v>
      </c>
      <c r="F808" s="57" t="s">
        <v>3120</v>
      </c>
      <c r="G808" s="44" t="s">
        <v>3121</v>
      </c>
      <c r="H808" s="44" t="s">
        <v>3122</v>
      </c>
      <c r="I808" s="69">
        <v>1995</v>
      </c>
      <c r="J808" s="31">
        <v>2834.6</v>
      </c>
      <c r="K808" s="31">
        <v>1563.42</v>
      </c>
      <c r="L808" s="31">
        <v>231</v>
      </c>
      <c r="M808" s="58">
        <v>71975</v>
      </c>
      <c r="N808" s="58">
        <v>2702</v>
      </c>
      <c r="O808" s="58">
        <v>52</v>
      </c>
      <c r="P808" s="58">
        <v>2881</v>
      </c>
      <c r="Q808" s="58">
        <v>96</v>
      </c>
      <c r="R808" s="58">
        <v>1</v>
      </c>
      <c r="S808" s="43">
        <f t="shared" si="32"/>
        <v>6</v>
      </c>
      <c r="T808" s="43">
        <f t="shared" si="32"/>
        <v>6</v>
      </c>
      <c r="U808" s="44">
        <v>0</v>
      </c>
      <c r="V808" s="31">
        <v>0</v>
      </c>
      <c r="W808" s="44">
        <v>4</v>
      </c>
      <c r="X808" s="31">
        <v>4</v>
      </c>
      <c r="Y808" s="31">
        <v>0</v>
      </c>
      <c r="Z808" s="31">
        <v>0</v>
      </c>
      <c r="AA808" s="31">
        <v>2</v>
      </c>
      <c r="AB808" s="31">
        <v>2</v>
      </c>
      <c r="AC808" s="31">
        <v>0</v>
      </c>
      <c r="AD808" s="31">
        <v>4</v>
      </c>
      <c r="AE808" s="31">
        <v>0</v>
      </c>
      <c r="AF808" s="50">
        <v>382907</v>
      </c>
      <c r="AG808" s="59">
        <v>225025</v>
      </c>
      <c r="AH808" s="59">
        <v>34150</v>
      </c>
      <c r="AI808" s="59">
        <v>123732</v>
      </c>
      <c r="AJ808" s="59">
        <v>24265</v>
      </c>
      <c r="AK808" s="59">
        <v>17789</v>
      </c>
    </row>
    <row r="809" spans="1:37" ht="16.5" customHeight="1">
      <c r="A809" s="42">
        <v>769</v>
      </c>
      <c r="B809" s="42" t="s">
        <v>3078</v>
      </c>
      <c r="C809" s="44" t="s">
        <v>3123</v>
      </c>
      <c r="D809" s="44" t="s">
        <v>65</v>
      </c>
      <c r="E809" s="68" t="s">
        <v>3124</v>
      </c>
      <c r="F809" s="57" t="s">
        <v>3125</v>
      </c>
      <c r="G809" s="44" t="s">
        <v>3126</v>
      </c>
      <c r="H809" s="44" t="s">
        <v>3127</v>
      </c>
      <c r="I809" s="69">
        <v>1988</v>
      </c>
      <c r="J809" s="31">
        <v>1320</v>
      </c>
      <c r="K809" s="31">
        <v>1091.55</v>
      </c>
      <c r="L809" s="31">
        <v>283</v>
      </c>
      <c r="M809" s="58">
        <v>77241</v>
      </c>
      <c r="N809" s="58">
        <v>3334</v>
      </c>
      <c r="O809" s="58">
        <v>27</v>
      </c>
      <c r="P809" s="58">
        <v>2770</v>
      </c>
      <c r="Q809" s="58">
        <v>41</v>
      </c>
      <c r="R809" s="58">
        <v>27</v>
      </c>
      <c r="S809" s="43">
        <f t="shared" si="32"/>
        <v>6</v>
      </c>
      <c r="T809" s="43">
        <f t="shared" si="32"/>
        <v>6</v>
      </c>
      <c r="U809" s="44">
        <v>1</v>
      </c>
      <c r="V809" s="31">
        <v>1</v>
      </c>
      <c r="W809" s="44">
        <v>4</v>
      </c>
      <c r="X809" s="31">
        <v>4</v>
      </c>
      <c r="Y809" s="31">
        <v>0</v>
      </c>
      <c r="Z809" s="31">
        <v>0</v>
      </c>
      <c r="AA809" s="31">
        <v>1</v>
      </c>
      <c r="AB809" s="31">
        <v>1</v>
      </c>
      <c r="AC809" s="31">
        <v>1</v>
      </c>
      <c r="AD809" s="31">
        <v>2</v>
      </c>
      <c r="AE809" s="31">
        <v>1</v>
      </c>
      <c r="AF809" s="50">
        <v>1379533</v>
      </c>
      <c r="AG809" s="59">
        <v>230440</v>
      </c>
      <c r="AH809" s="59">
        <v>19200</v>
      </c>
      <c r="AI809" s="59">
        <v>1129893</v>
      </c>
      <c r="AJ809" s="59">
        <v>26805</v>
      </c>
      <c r="AK809" s="59">
        <v>10064</v>
      </c>
    </row>
    <row r="810" spans="1:37" ht="16.5" customHeight="1">
      <c r="A810" s="42">
        <v>770</v>
      </c>
      <c r="B810" s="42" t="s">
        <v>3078</v>
      </c>
      <c r="C810" s="44" t="s">
        <v>3128</v>
      </c>
      <c r="D810" s="44" t="s">
        <v>65</v>
      </c>
      <c r="E810" s="68" t="s">
        <v>3129</v>
      </c>
      <c r="F810" s="57" t="s">
        <v>3130</v>
      </c>
      <c r="G810" s="44" t="s">
        <v>3131</v>
      </c>
      <c r="H810" s="44" t="s">
        <v>3132</v>
      </c>
      <c r="I810" s="69">
        <v>1988</v>
      </c>
      <c r="J810" s="31">
        <v>2535</v>
      </c>
      <c r="K810" s="31">
        <v>806</v>
      </c>
      <c r="L810" s="31">
        <v>74</v>
      </c>
      <c r="M810" s="58">
        <v>71973</v>
      </c>
      <c r="N810" s="58">
        <v>2410</v>
      </c>
      <c r="O810" s="58">
        <v>40</v>
      </c>
      <c r="P810" s="58">
        <v>2730</v>
      </c>
      <c r="Q810" s="58">
        <v>94</v>
      </c>
      <c r="R810" s="58">
        <v>0</v>
      </c>
      <c r="S810" s="43">
        <f t="shared" si="32"/>
        <v>4.5</v>
      </c>
      <c r="T810" s="43">
        <f t="shared" si="32"/>
        <v>4.5</v>
      </c>
      <c r="U810" s="44">
        <v>0</v>
      </c>
      <c r="V810" s="31">
        <v>0</v>
      </c>
      <c r="W810" s="44">
        <v>2</v>
      </c>
      <c r="X810" s="31">
        <v>2</v>
      </c>
      <c r="Y810" s="31">
        <v>0</v>
      </c>
      <c r="Z810" s="31">
        <v>0</v>
      </c>
      <c r="AA810" s="31">
        <v>2.5</v>
      </c>
      <c r="AB810" s="31">
        <v>2.5</v>
      </c>
      <c r="AC810" s="31">
        <v>0</v>
      </c>
      <c r="AD810" s="31">
        <v>2</v>
      </c>
      <c r="AE810" s="31">
        <v>0</v>
      </c>
      <c r="AF810" s="50">
        <v>238825</v>
      </c>
      <c r="AG810" s="59">
        <v>150426</v>
      </c>
      <c r="AH810" s="59">
        <v>18700</v>
      </c>
      <c r="AI810" s="59">
        <v>69699</v>
      </c>
      <c r="AJ810" s="59">
        <v>7128</v>
      </c>
      <c r="AK810" s="59">
        <v>4263</v>
      </c>
    </row>
    <row r="811" spans="1:37" ht="16.5" customHeight="1">
      <c r="A811" s="42">
        <v>771</v>
      </c>
      <c r="B811" s="42" t="s">
        <v>3078</v>
      </c>
      <c r="C811" s="44" t="s">
        <v>3128</v>
      </c>
      <c r="D811" s="44" t="s">
        <v>65</v>
      </c>
      <c r="E811" s="68" t="s">
        <v>3133</v>
      </c>
      <c r="F811" s="57" t="s">
        <v>3134</v>
      </c>
      <c r="G811" s="44" t="s">
        <v>3135</v>
      </c>
      <c r="H811" s="44" t="s">
        <v>3136</v>
      </c>
      <c r="I811" s="69">
        <v>1979</v>
      </c>
      <c r="J811" s="31">
        <v>12646</v>
      </c>
      <c r="K811" s="31">
        <v>8831.2000000000007</v>
      </c>
      <c r="L811" s="31">
        <v>638</v>
      </c>
      <c r="M811" s="58">
        <v>413322</v>
      </c>
      <c r="N811" s="58">
        <v>11796</v>
      </c>
      <c r="O811" s="58">
        <v>330</v>
      </c>
      <c r="P811" s="58">
        <v>17401</v>
      </c>
      <c r="Q811" s="58">
        <v>366</v>
      </c>
      <c r="R811" s="58">
        <v>5</v>
      </c>
      <c r="S811" s="43">
        <f t="shared" si="32"/>
        <v>53</v>
      </c>
      <c r="T811" s="43">
        <f t="shared" si="32"/>
        <v>53</v>
      </c>
      <c r="U811" s="44">
        <v>11</v>
      </c>
      <c r="V811" s="31">
        <v>11</v>
      </c>
      <c r="W811" s="44">
        <v>14</v>
      </c>
      <c r="X811" s="31">
        <v>14</v>
      </c>
      <c r="Y811" s="31">
        <v>1</v>
      </c>
      <c r="Z811" s="31">
        <v>1</v>
      </c>
      <c r="AA811" s="31">
        <v>27</v>
      </c>
      <c r="AB811" s="31">
        <v>27</v>
      </c>
      <c r="AC811" s="31">
        <v>0</v>
      </c>
      <c r="AD811" s="31">
        <v>17</v>
      </c>
      <c r="AE811" s="31">
        <v>1</v>
      </c>
      <c r="AF811" s="50">
        <v>5095866</v>
      </c>
      <c r="AG811" s="59">
        <v>2773399</v>
      </c>
      <c r="AH811" s="59">
        <v>453830</v>
      </c>
      <c r="AI811" s="59">
        <v>1868637</v>
      </c>
      <c r="AJ811" s="59">
        <v>152921</v>
      </c>
      <c r="AK811" s="59">
        <v>123622</v>
      </c>
    </row>
    <row r="812" spans="1:37" ht="16.5" customHeight="1">
      <c r="A812" s="42">
        <v>772</v>
      </c>
      <c r="B812" s="42" t="s">
        <v>3078</v>
      </c>
      <c r="C812" s="44" t="s">
        <v>3128</v>
      </c>
      <c r="D812" s="44" t="s">
        <v>65</v>
      </c>
      <c r="E812" s="68" t="s">
        <v>3137</v>
      </c>
      <c r="F812" s="57" t="s">
        <v>3138</v>
      </c>
      <c r="G812" s="44" t="s">
        <v>3139</v>
      </c>
      <c r="H812" s="44" t="s">
        <v>3140</v>
      </c>
      <c r="I812" s="69">
        <v>1990</v>
      </c>
      <c r="J812" s="31">
        <v>24121</v>
      </c>
      <c r="K812" s="31">
        <v>334</v>
      </c>
      <c r="L812" s="31">
        <v>60</v>
      </c>
      <c r="M812" s="58">
        <v>38923</v>
      </c>
      <c r="N812" s="58">
        <v>4169</v>
      </c>
      <c r="O812" s="58">
        <v>20</v>
      </c>
      <c r="P812" s="58">
        <v>1812</v>
      </c>
      <c r="Q812" s="58">
        <v>164</v>
      </c>
      <c r="R812" s="58">
        <v>0</v>
      </c>
      <c r="S812" s="43">
        <f t="shared" si="32"/>
        <v>1</v>
      </c>
      <c r="T812" s="43">
        <f t="shared" si="32"/>
        <v>1</v>
      </c>
      <c r="U812" s="44">
        <v>0</v>
      </c>
      <c r="V812" s="31">
        <v>0</v>
      </c>
      <c r="W812" s="44">
        <v>1</v>
      </c>
      <c r="X812" s="31">
        <v>1</v>
      </c>
      <c r="Y812" s="31">
        <v>0</v>
      </c>
      <c r="Z812" s="31">
        <v>0</v>
      </c>
      <c r="AA812" s="31">
        <v>0</v>
      </c>
      <c r="AB812" s="31">
        <v>0</v>
      </c>
      <c r="AC812" s="31">
        <v>0</v>
      </c>
      <c r="AD812" s="31">
        <v>1</v>
      </c>
      <c r="AE812" s="31">
        <v>0</v>
      </c>
      <c r="AF812" s="50">
        <v>114889</v>
      </c>
      <c r="AG812" s="59">
        <v>32417</v>
      </c>
      <c r="AH812" s="59">
        <v>34800</v>
      </c>
      <c r="AI812" s="59">
        <v>47672</v>
      </c>
      <c r="AJ812" s="59">
        <v>24953</v>
      </c>
      <c r="AK812" s="59">
        <v>10152</v>
      </c>
    </row>
    <row r="813" spans="1:37" ht="16.5" customHeight="1">
      <c r="A813" s="42">
        <v>773</v>
      </c>
      <c r="B813" s="42" t="s">
        <v>3078</v>
      </c>
      <c r="C813" s="44" t="s">
        <v>3141</v>
      </c>
      <c r="D813" s="44" t="s">
        <v>65</v>
      </c>
      <c r="E813" s="68" t="s">
        <v>3142</v>
      </c>
      <c r="F813" s="57" t="s">
        <v>3143</v>
      </c>
      <c r="G813" s="44" t="s">
        <v>3144</v>
      </c>
      <c r="H813" s="44" t="s">
        <v>3145</v>
      </c>
      <c r="I813" s="69">
        <v>1990</v>
      </c>
      <c r="J813" s="31">
        <v>1024</v>
      </c>
      <c r="K813" s="31">
        <v>780</v>
      </c>
      <c r="L813" s="31">
        <v>158</v>
      </c>
      <c r="M813" s="58">
        <v>67689</v>
      </c>
      <c r="N813" s="58">
        <v>3319</v>
      </c>
      <c r="O813" s="58">
        <v>40</v>
      </c>
      <c r="P813" s="58">
        <v>2586</v>
      </c>
      <c r="Q813" s="58">
        <v>121</v>
      </c>
      <c r="R813" s="58">
        <v>40</v>
      </c>
      <c r="S813" s="43">
        <f t="shared" si="32"/>
        <v>6</v>
      </c>
      <c r="T813" s="43">
        <f t="shared" si="32"/>
        <v>6</v>
      </c>
      <c r="U813" s="44">
        <v>0</v>
      </c>
      <c r="V813" s="31">
        <v>0</v>
      </c>
      <c r="W813" s="44">
        <v>2</v>
      </c>
      <c r="X813" s="31">
        <v>2</v>
      </c>
      <c r="Y813" s="31">
        <v>0</v>
      </c>
      <c r="Z813" s="31">
        <v>0</v>
      </c>
      <c r="AA813" s="31">
        <v>4</v>
      </c>
      <c r="AB813" s="31">
        <v>4</v>
      </c>
      <c r="AC813" s="31">
        <v>0</v>
      </c>
      <c r="AD813" s="31">
        <v>3</v>
      </c>
      <c r="AE813" s="31">
        <v>0</v>
      </c>
      <c r="AF813" s="50">
        <v>117585</v>
      </c>
      <c r="AG813" s="59">
        <v>8544</v>
      </c>
      <c r="AH813" s="59">
        <v>19660</v>
      </c>
      <c r="AI813" s="59">
        <v>89381</v>
      </c>
      <c r="AJ813" s="59">
        <v>7624</v>
      </c>
      <c r="AK813" s="59">
        <v>9198</v>
      </c>
    </row>
    <row r="814" spans="1:37" ht="16.5" customHeight="1">
      <c r="A814" s="42">
        <v>774</v>
      </c>
      <c r="B814" s="42" t="s">
        <v>3078</v>
      </c>
      <c r="C814" s="44" t="s">
        <v>3141</v>
      </c>
      <c r="D814" s="44" t="s">
        <v>65</v>
      </c>
      <c r="E814" s="68" t="s">
        <v>3146</v>
      </c>
      <c r="F814" s="57" t="s">
        <v>3147</v>
      </c>
      <c r="G814" s="44" t="s">
        <v>3148</v>
      </c>
      <c r="H814" s="44" t="s">
        <v>3149</v>
      </c>
      <c r="I814" s="69">
        <v>2010</v>
      </c>
      <c r="J814" s="31">
        <v>12467</v>
      </c>
      <c r="K814" s="31">
        <v>6025</v>
      </c>
      <c r="L814" s="31">
        <v>211</v>
      </c>
      <c r="M814" s="58">
        <v>90385</v>
      </c>
      <c r="N814" s="58">
        <v>5540</v>
      </c>
      <c r="O814" s="58">
        <v>101</v>
      </c>
      <c r="P814" s="58">
        <v>9421</v>
      </c>
      <c r="Q814" s="58">
        <v>242</v>
      </c>
      <c r="R814" s="58">
        <v>0</v>
      </c>
      <c r="S814" s="43">
        <f t="shared" si="32"/>
        <v>17</v>
      </c>
      <c r="T814" s="43">
        <f t="shared" si="32"/>
        <v>17</v>
      </c>
      <c r="U814" s="44">
        <v>3</v>
      </c>
      <c r="V814" s="31">
        <v>3</v>
      </c>
      <c r="W814" s="44">
        <v>7</v>
      </c>
      <c r="X814" s="31">
        <v>7</v>
      </c>
      <c r="Y814" s="31">
        <v>0</v>
      </c>
      <c r="Z814" s="31">
        <v>0</v>
      </c>
      <c r="AA814" s="31">
        <v>7</v>
      </c>
      <c r="AB814" s="31">
        <v>7</v>
      </c>
      <c r="AC814" s="31">
        <v>1</v>
      </c>
      <c r="AD814" s="31">
        <v>10</v>
      </c>
      <c r="AE814" s="31">
        <v>0</v>
      </c>
      <c r="AF814" s="50">
        <v>3346118</v>
      </c>
      <c r="AG814" s="59">
        <v>1388893</v>
      </c>
      <c r="AH814" s="59">
        <v>116300</v>
      </c>
      <c r="AI814" s="59">
        <v>1840925</v>
      </c>
      <c r="AJ814" s="59">
        <v>35064</v>
      </c>
      <c r="AK814" s="59">
        <v>57241</v>
      </c>
    </row>
    <row r="815" spans="1:37" ht="16.5" customHeight="1">
      <c r="A815" s="2482" t="s">
        <v>167</v>
      </c>
      <c r="B815" s="2483"/>
      <c r="C815" s="2484"/>
      <c r="D815" s="51"/>
      <c r="E815" s="52">
        <v>15</v>
      </c>
      <c r="F815" s="53"/>
      <c r="G815" s="53"/>
      <c r="H815" s="53"/>
      <c r="I815" s="51"/>
      <c r="J815" s="54"/>
      <c r="K815" s="54"/>
      <c r="L815" s="54"/>
      <c r="M815" s="54"/>
      <c r="N815" s="54"/>
      <c r="O815" s="54"/>
      <c r="P815" s="54"/>
      <c r="Q815" s="54"/>
      <c r="R815" s="54"/>
      <c r="S815" s="54"/>
      <c r="T815" s="54"/>
      <c r="U815" s="54"/>
      <c r="V815" s="54"/>
      <c r="W815" s="54"/>
      <c r="X815" s="54"/>
      <c r="Y815" s="54"/>
      <c r="Z815" s="54"/>
      <c r="AA815" s="54"/>
      <c r="AB815" s="54"/>
      <c r="AC815" s="54"/>
      <c r="AD815" s="54"/>
      <c r="AE815" s="54"/>
      <c r="AF815" s="55"/>
      <c r="AG815" s="54"/>
      <c r="AH815" s="54"/>
      <c r="AI815" s="54"/>
      <c r="AJ815" s="54"/>
      <c r="AK815" s="54"/>
    </row>
    <row r="816" spans="1:37" ht="16.5" customHeight="1">
      <c r="A816" s="42">
        <v>775</v>
      </c>
      <c r="B816" s="42" t="s">
        <v>3078</v>
      </c>
      <c r="C816" s="44" t="s">
        <v>3128</v>
      </c>
      <c r="D816" s="44" t="s">
        <v>168</v>
      </c>
      <c r="E816" s="68" t="s">
        <v>3150</v>
      </c>
      <c r="F816" s="57" t="s">
        <v>3151</v>
      </c>
      <c r="G816" s="44" t="s">
        <v>3152</v>
      </c>
      <c r="H816" s="44" t="s">
        <v>3153</v>
      </c>
      <c r="I816" s="69">
        <v>2019</v>
      </c>
      <c r="J816" s="31">
        <v>51579</v>
      </c>
      <c r="K816" s="31">
        <v>1831.32</v>
      </c>
      <c r="L816" s="31">
        <v>293</v>
      </c>
      <c r="M816" s="58">
        <v>26157</v>
      </c>
      <c r="N816" s="58">
        <v>174</v>
      </c>
      <c r="O816" s="58">
        <v>32</v>
      </c>
      <c r="P816" s="58">
        <v>4191</v>
      </c>
      <c r="Q816" s="58">
        <v>0</v>
      </c>
      <c r="R816" s="58">
        <v>0</v>
      </c>
      <c r="S816" s="43">
        <f t="shared" ref="S816:T816" si="33">SUM(U816,W816,Y816,AA816)</f>
        <v>9</v>
      </c>
      <c r="T816" s="43">
        <f t="shared" si="33"/>
        <v>10</v>
      </c>
      <c r="U816" s="44">
        <v>1</v>
      </c>
      <c r="V816" s="31">
        <v>2</v>
      </c>
      <c r="W816" s="44">
        <v>7</v>
      </c>
      <c r="X816" s="31">
        <v>7</v>
      </c>
      <c r="Y816" s="31">
        <v>0</v>
      </c>
      <c r="Z816" s="31">
        <v>0</v>
      </c>
      <c r="AA816" s="31">
        <v>1</v>
      </c>
      <c r="AB816" s="31">
        <v>1</v>
      </c>
      <c r="AC816" s="31">
        <v>0</v>
      </c>
      <c r="AD816" s="31">
        <v>7</v>
      </c>
      <c r="AE816" s="31">
        <v>0</v>
      </c>
      <c r="AF816" s="50">
        <v>513000</v>
      </c>
      <c r="AG816" s="59">
        <v>320445</v>
      </c>
      <c r="AH816" s="59">
        <v>49815</v>
      </c>
      <c r="AI816" s="59">
        <v>142740</v>
      </c>
      <c r="AJ816" s="59">
        <v>32561</v>
      </c>
      <c r="AK816" s="59">
        <v>0</v>
      </c>
    </row>
    <row r="817" spans="1:37" ht="16.5" customHeight="1">
      <c r="A817" s="2482" t="s">
        <v>190</v>
      </c>
      <c r="B817" s="2483"/>
      <c r="C817" s="2484"/>
      <c r="D817" s="51"/>
      <c r="E817" s="52">
        <v>1</v>
      </c>
      <c r="F817" s="53"/>
      <c r="G817" s="53"/>
      <c r="H817" s="53"/>
      <c r="I817" s="51"/>
      <c r="J817" s="54"/>
      <c r="K817" s="54"/>
      <c r="L817" s="54"/>
      <c r="M817" s="54"/>
      <c r="N817" s="54"/>
      <c r="O817" s="54"/>
      <c r="P817" s="54"/>
      <c r="Q817" s="54"/>
      <c r="R817" s="54"/>
      <c r="S817" s="54"/>
      <c r="T817" s="54"/>
      <c r="U817" s="54"/>
      <c r="V817" s="54"/>
      <c r="W817" s="54"/>
      <c r="X817" s="54"/>
      <c r="Y817" s="54"/>
      <c r="Z817" s="54"/>
      <c r="AA817" s="54"/>
      <c r="AB817" s="54"/>
      <c r="AC817" s="54"/>
      <c r="AD817" s="54"/>
      <c r="AE817" s="54"/>
      <c r="AF817" s="55"/>
      <c r="AG817" s="54"/>
      <c r="AH817" s="54"/>
      <c r="AI817" s="54"/>
      <c r="AJ817" s="54"/>
      <c r="AK817" s="54"/>
    </row>
    <row r="818" spans="1:37" ht="16.5" customHeight="1">
      <c r="A818" s="42">
        <v>776</v>
      </c>
      <c r="B818" s="42" t="s">
        <v>3078</v>
      </c>
      <c r="C818" s="44" t="s">
        <v>3084</v>
      </c>
      <c r="D818" s="44" t="s">
        <v>191</v>
      </c>
      <c r="E818" s="68" t="s">
        <v>3154</v>
      </c>
      <c r="F818" s="57" t="s">
        <v>3155</v>
      </c>
      <c r="G818" s="44" t="s">
        <v>3156</v>
      </c>
      <c r="H818" s="44" t="s">
        <v>3157</v>
      </c>
      <c r="I818" s="69" t="s">
        <v>1152</v>
      </c>
      <c r="J818" s="31">
        <v>9596</v>
      </c>
      <c r="K818" s="31">
        <v>1508</v>
      </c>
      <c r="L818" s="31">
        <v>180</v>
      </c>
      <c r="M818" s="58">
        <v>98886</v>
      </c>
      <c r="N818" s="58">
        <v>1866</v>
      </c>
      <c r="O818" s="58">
        <v>80</v>
      </c>
      <c r="P818" s="58">
        <v>3411</v>
      </c>
      <c r="Q818" s="58">
        <v>0</v>
      </c>
      <c r="R818" s="58">
        <v>1</v>
      </c>
      <c r="S818" s="43">
        <f t="shared" ref="S818:T851" si="34">SUM(U818,W818,Y818,AA818)</f>
        <v>6.5</v>
      </c>
      <c r="T818" s="43">
        <f t="shared" si="34"/>
        <v>6.5</v>
      </c>
      <c r="U818" s="44">
        <v>3.5</v>
      </c>
      <c r="V818" s="31">
        <v>3.5</v>
      </c>
      <c r="W818" s="44">
        <v>2</v>
      </c>
      <c r="X818" s="31">
        <v>2</v>
      </c>
      <c r="Y818" s="31">
        <v>0</v>
      </c>
      <c r="Z818" s="31">
        <v>0</v>
      </c>
      <c r="AA818" s="31">
        <v>1</v>
      </c>
      <c r="AB818" s="31">
        <v>1</v>
      </c>
      <c r="AC818" s="31">
        <v>0</v>
      </c>
      <c r="AD818" s="31">
        <v>2</v>
      </c>
      <c r="AE818" s="31">
        <v>0</v>
      </c>
      <c r="AF818" s="50">
        <v>616096</v>
      </c>
      <c r="AG818" s="59">
        <v>435022</v>
      </c>
      <c r="AH818" s="59">
        <v>47184</v>
      </c>
      <c r="AI818" s="59">
        <v>133890</v>
      </c>
      <c r="AJ818" s="59">
        <v>29535</v>
      </c>
      <c r="AK818" s="59">
        <v>19926</v>
      </c>
    </row>
    <row r="819" spans="1:37" ht="16.5" customHeight="1">
      <c r="A819" s="42">
        <v>777</v>
      </c>
      <c r="B819" s="42" t="s">
        <v>3078</v>
      </c>
      <c r="C819" s="44" t="s">
        <v>3084</v>
      </c>
      <c r="D819" s="44" t="s">
        <v>191</v>
      </c>
      <c r="E819" s="68" t="s">
        <v>3158</v>
      </c>
      <c r="F819" s="57" t="s">
        <v>3159</v>
      </c>
      <c r="G819" s="44" t="s">
        <v>3160</v>
      </c>
      <c r="H819" s="44" t="s">
        <v>3161</v>
      </c>
      <c r="I819" s="69" t="s">
        <v>899</v>
      </c>
      <c r="J819" s="31">
        <v>1311.6</v>
      </c>
      <c r="K819" s="31">
        <v>1411.59</v>
      </c>
      <c r="L819" s="31">
        <v>62</v>
      </c>
      <c r="M819" s="58">
        <v>52757</v>
      </c>
      <c r="N819" s="58">
        <v>248</v>
      </c>
      <c r="O819" s="58">
        <v>39</v>
      </c>
      <c r="P819" s="58">
        <v>3054</v>
      </c>
      <c r="Q819" s="58">
        <v>153</v>
      </c>
      <c r="R819" s="58">
        <v>11</v>
      </c>
      <c r="S819" s="43">
        <f t="shared" si="34"/>
        <v>0.5</v>
      </c>
      <c r="T819" s="43">
        <f t="shared" si="34"/>
        <v>0.5</v>
      </c>
      <c r="U819" s="44">
        <v>0</v>
      </c>
      <c r="V819" s="31">
        <v>0</v>
      </c>
      <c r="W819" s="44">
        <v>0</v>
      </c>
      <c r="X819" s="31">
        <v>0</v>
      </c>
      <c r="Y819" s="31">
        <v>0</v>
      </c>
      <c r="Z819" s="31">
        <v>0</v>
      </c>
      <c r="AA819" s="31">
        <v>0.5</v>
      </c>
      <c r="AB819" s="31">
        <v>0.5</v>
      </c>
      <c r="AC819" s="31">
        <v>0</v>
      </c>
      <c r="AD819" s="31">
        <v>0</v>
      </c>
      <c r="AE819" s="31">
        <v>0</v>
      </c>
      <c r="AF819" s="50">
        <v>173508</v>
      </c>
      <c r="AG819" s="59">
        <v>96278</v>
      </c>
      <c r="AH819" s="59">
        <v>20280</v>
      </c>
      <c r="AI819" s="59">
        <v>56950</v>
      </c>
      <c r="AJ819" s="59">
        <v>21225</v>
      </c>
      <c r="AK819" s="59">
        <v>5687</v>
      </c>
    </row>
    <row r="820" spans="1:37" ht="16.5" customHeight="1">
      <c r="A820" s="42">
        <v>778</v>
      </c>
      <c r="B820" s="42" t="s">
        <v>3078</v>
      </c>
      <c r="C820" s="44" t="s">
        <v>3094</v>
      </c>
      <c r="D820" s="44" t="s">
        <v>191</v>
      </c>
      <c r="E820" s="68" t="s">
        <v>3162</v>
      </c>
      <c r="F820" s="57" t="s">
        <v>3163</v>
      </c>
      <c r="G820" s="44" t="s">
        <v>3164</v>
      </c>
      <c r="H820" s="44" t="s">
        <v>3165</v>
      </c>
      <c r="I820" s="69" t="s">
        <v>1004</v>
      </c>
      <c r="J820" s="31">
        <v>2654</v>
      </c>
      <c r="K820" s="31">
        <v>1993.65</v>
      </c>
      <c r="L820" s="31">
        <v>200</v>
      </c>
      <c r="M820" s="58">
        <v>58319</v>
      </c>
      <c r="N820" s="58">
        <v>1879</v>
      </c>
      <c r="O820" s="58">
        <v>83</v>
      </c>
      <c r="P820" s="58">
        <v>2401</v>
      </c>
      <c r="Q820" s="58">
        <v>67</v>
      </c>
      <c r="R820" s="58">
        <v>83</v>
      </c>
      <c r="S820" s="43">
        <f t="shared" si="34"/>
        <v>3</v>
      </c>
      <c r="T820" s="43">
        <f t="shared" si="34"/>
        <v>6</v>
      </c>
      <c r="U820" s="44">
        <v>2</v>
      </c>
      <c r="V820" s="31">
        <v>1</v>
      </c>
      <c r="W820" s="44">
        <v>1</v>
      </c>
      <c r="X820" s="31">
        <v>3</v>
      </c>
      <c r="Y820" s="31">
        <v>0</v>
      </c>
      <c r="Z820" s="31">
        <v>1</v>
      </c>
      <c r="AA820" s="31">
        <v>0</v>
      </c>
      <c r="AB820" s="31">
        <v>1</v>
      </c>
      <c r="AC820" s="31">
        <v>0</v>
      </c>
      <c r="AD820" s="31">
        <v>2</v>
      </c>
      <c r="AE820" s="31">
        <v>0</v>
      </c>
      <c r="AF820" s="50">
        <v>560042</v>
      </c>
      <c r="AG820" s="59">
        <v>144492</v>
      </c>
      <c r="AH820" s="59">
        <v>38000</v>
      </c>
      <c r="AI820" s="59">
        <v>377550</v>
      </c>
      <c r="AJ820" s="59">
        <v>25897</v>
      </c>
      <c r="AK820" s="59">
        <v>23533</v>
      </c>
    </row>
    <row r="821" spans="1:37" ht="16.5" customHeight="1">
      <c r="A821" s="42">
        <v>779</v>
      </c>
      <c r="B821" s="42" t="s">
        <v>3078</v>
      </c>
      <c r="C821" s="44" t="s">
        <v>3099</v>
      </c>
      <c r="D821" s="44" t="s">
        <v>191</v>
      </c>
      <c r="E821" s="68" t="s">
        <v>3166</v>
      </c>
      <c r="F821" s="57" t="s">
        <v>3167</v>
      </c>
      <c r="G821" s="44" t="s">
        <v>3168</v>
      </c>
      <c r="H821" s="44" t="s">
        <v>3169</v>
      </c>
      <c r="I821" s="69" t="s">
        <v>1152</v>
      </c>
      <c r="J821" s="31">
        <v>4456</v>
      </c>
      <c r="K821" s="31">
        <v>2864.97</v>
      </c>
      <c r="L821" s="31">
        <v>272</v>
      </c>
      <c r="M821" s="58">
        <v>75080</v>
      </c>
      <c r="N821" s="58">
        <v>2839</v>
      </c>
      <c r="O821" s="58">
        <v>77</v>
      </c>
      <c r="P821" s="58">
        <v>4253</v>
      </c>
      <c r="Q821" s="58">
        <v>190</v>
      </c>
      <c r="R821" s="58">
        <v>0</v>
      </c>
      <c r="S821" s="43">
        <f t="shared" si="34"/>
        <v>7</v>
      </c>
      <c r="T821" s="43">
        <f t="shared" si="34"/>
        <v>8</v>
      </c>
      <c r="U821" s="44">
        <v>4</v>
      </c>
      <c r="V821" s="31">
        <v>3</v>
      </c>
      <c r="W821" s="44">
        <v>2</v>
      </c>
      <c r="X821" s="31">
        <v>3</v>
      </c>
      <c r="Y821" s="31">
        <v>0</v>
      </c>
      <c r="Z821" s="31">
        <v>0</v>
      </c>
      <c r="AA821" s="31">
        <v>1</v>
      </c>
      <c r="AB821" s="31">
        <v>2</v>
      </c>
      <c r="AC821" s="31">
        <v>0</v>
      </c>
      <c r="AD821" s="31">
        <v>2</v>
      </c>
      <c r="AE821" s="31">
        <v>0</v>
      </c>
      <c r="AF821" s="50">
        <v>1660526</v>
      </c>
      <c r="AG821" s="59">
        <v>52656</v>
      </c>
      <c r="AH821" s="59">
        <v>86360</v>
      </c>
      <c r="AI821" s="59">
        <v>1521510</v>
      </c>
      <c r="AJ821" s="59">
        <v>24068</v>
      </c>
      <c r="AK821" s="59">
        <v>30422</v>
      </c>
    </row>
    <row r="822" spans="1:37" ht="16.5" customHeight="1">
      <c r="A822" s="42">
        <v>780</v>
      </c>
      <c r="B822" s="42" t="s">
        <v>3078</v>
      </c>
      <c r="C822" s="44" t="s">
        <v>3104</v>
      </c>
      <c r="D822" s="44" t="s">
        <v>191</v>
      </c>
      <c r="E822" s="68" t="s">
        <v>3170</v>
      </c>
      <c r="F822" s="57" t="s">
        <v>3171</v>
      </c>
      <c r="G822" s="44" t="s">
        <v>3172</v>
      </c>
      <c r="H822" s="44" t="s">
        <v>3173</v>
      </c>
      <c r="I822" s="69" t="s">
        <v>915</v>
      </c>
      <c r="J822" s="31">
        <v>2201</v>
      </c>
      <c r="K822" s="31">
        <v>1331</v>
      </c>
      <c r="L822" s="31">
        <v>160</v>
      </c>
      <c r="M822" s="58">
        <v>38029</v>
      </c>
      <c r="N822" s="58">
        <v>611</v>
      </c>
      <c r="O822" s="58">
        <v>18</v>
      </c>
      <c r="P822" s="58">
        <v>1492</v>
      </c>
      <c r="Q822" s="58">
        <v>43</v>
      </c>
      <c r="R822" s="58">
        <v>0</v>
      </c>
      <c r="S822" s="43">
        <f t="shared" si="34"/>
        <v>3</v>
      </c>
      <c r="T822" s="43">
        <f t="shared" si="34"/>
        <v>3</v>
      </c>
      <c r="U822" s="44">
        <v>0</v>
      </c>
      <c r="V822" s="31">
        <v>0</v>
      </c>
      <c r="W822" s="44">
        <v>3</v>
      </c>
      <c r="X822" s="31">
        <v>3</v>
      </c>
      <c r="Y822" s="31">
        <v>0</v>
      </c>
      <c r="Z822" s="31">
        <v>0</v>
      </c>
      <c r="AA822" s="31">
        <v>0</v>
      </c>
      <c r="AB822" s="31">
        <v>0</v>
      </c>
      <c r="AC822" s="31">
        <v>0</v>
      </c>
      <c r="AD822" s="31">
        <v>3</v>
      </c>
      <c r="AE822" s="31">
        <v>0</v>
      </c>
      <c r="AF822" s="50">
        <v>215046</v>
      </c>
      <c r="AG822" s="59">
        <v>109976</v>
      </c>
      <c r="AH822" s="59">
        <v>15800</v>
      </c>
      <c r="AI822" s="59">
        <v>89270</v>
      </c>
      <c r="AJ822" s="59">
        <v>9456</v>
      </c>
      <c r="AK822" s="59">
        <v>10399</v>
      </c>
    </row>
    <row r="823" spans="1:37" ht="16.5" customHeight="1">
      <c r="A823" s="42">
        <v>781</v>
      </c>
      <c r="B823" s="42" t="s">
        <v>3078</v>
      </c>
      <c r="C823" s="44" t="s">
        <v>3104</v>
      </c>
      <c r="D823" s="44" t="s">
        <v>191</v>
      </c>
      <c r="E823" s="68" t="s">
        <v>3174</v>
      </c>
      <c r="F823" s="57" t="s">
        <v>3175</v>
      </c>
      <c r="G823" s="44" t="s">
        <v>3176</v>
      </c>
      <c r="H823" s="44" t="s">
        <v>3173</v>
      </c>
      <c r="I823" s="69" t="s">
        <v>905</v>
      </c>
      <c r="J823" s="31">
        <v>616</v>
      </c>
      <c r="K823" s="31">
        <v>546.55999999999995</v>
      </c>
      <c r="L823" s="31">
        <v>96</v>
      </c>
      <c r="M823" s="58">
        <v>10467</v>
      </c>
      <c r="N823" s="58">
        <v>0</v>
      </c>
      <c r="O823" s="58">
        <v>20</v>
      </c>
      <c r="P823" s="58">
        <v>10467</v>
      </c>
      <c r="Q823" s="58">
        <v>0</v>
      </c>
      <c r="R823" s="58">
        <v>20</v>
      </c>
      <c r="S823" s="43">
        <f t="shared" si="34"/>
        <v>3</v>
      </c>
      <c r="T823" s="43">
        <f t="shared" si="34"/>
        <v>3</v>
      </c>
      <c r="U823" s="44">
        <v>1</v>
      </c>
      <c r="V823" s="31">
        <v>1</v>
      </c>
      <c r="W823" s="44">
        <v>2</v>
      </c>
      <c r="X823" s="31">
        <v>2</v>
      </c>
      <c r="Y823" s="31">
        <v>0</v>
      </c>
      <c r="Z823" s="31">
        <v>0</v>
      </c>
      <c r="AA823" s="31">
        <v>0</v>
      </c>
      <c r="AB823" s="31">
        <v>0</v>
      </c>
      <c r="AC823" s="31">
        <v>0</v>
      </c>
      <c r="AD823" s="31">
        <v>2</v>
      </c>
      <c r="AE823" s="31">
        <v>0</v>
      </c>
      <c r="AF823" s="50">
        <v>610484</v>
      </c>
      <c r="AG823" s="59">
        <v>83388</v>
      </c>
      <c r="AH823" s="59">
        <v>142143</v>
      </c>
      <c r="AI823" s="59">
        <v>384953</v>
      </c>
      <c r="AJ823" s="59">
        <v>1380</v>
      </c>
      <c r="AK823" s="59">
        <v>1390</v>
      </c>
    </row>
    <row r="824" spans="1:37" ht="16.5" customHeight="1">
      <c r="A824" s="42">
        <v>782</v>
      </c>
      <c r="B824" s="42" t="s">
        <v>3078</v>
      </c>
      <c r="C824" s="44" t="s">
        <v>3104</v>
      </c>
      <c r="D824" s="44" t="s">
        <v>191</v>
      </c>
      <c r="E824" s="68" t="s">
        <v>3177</v>
      </c>
      <c r="F824" s="57" t="s">
        <v>3178</v>
      </c>
      <c r="G824" s="44" t="s">
        <v>3179</v>
      </c>
      <c r="H824" s="44" t="s">
        <v>3173</v>
      </c>
      <c r="I824" s="69" t="s">
        <v>1023</v>
      </c>
      <c r="J824" s="31">
        <v>863</v>
      </c>
      <c r="K824" s="31">
        <v>751</v>
      </c>
      <c r="L824" s="31">
        <v>100</v>
      </c>
      <c r="M824" s="58">
        <v>41107</v>
      </c>
      <c r="N824" s="58">
        <v>300</v>
      </c>
      <c r="O824" s="58">
        <v>21</v>
      </c>
      <c r="P824" s="58">
        <v>262</v>
      </c>
      <c r="Q824" s="58">
        <v>0</v>
      </c>
      <c r="R824" s="58">
        <v>0</v>
      </c>
      <c r="S824" s="43">
        <f t="shared" si="34"/>
        <v>0</v>
      </c>
      <c r="T824" s="43">
        <f t="shared" si="34"/>
        <v>0</v>
      </c>
      <c r="U824" s="44">
        <v>0</v>
      </c>
      <c r="V824" s="31">
        <v>0</v>
      </c>
      <c r="W824" s="44">
        <v>0</v>
      </c>
      <c r="X824" s="31">
        <v>0</v>
      </c>
      <c r="Y824" s="31">
        <v>0</v>
      </c>
      <c r="Z824" s="31">
        <v>0</v>
      </c>
      <c r="AA824" s="31">
        <v>0</v>
      </c>
      <c r="AB824" s="31">
        <v>0</v>
      </c>
      <c r="AC824" s="31">
        <v>0</v>
      </c>
      <c r="AD824" s="31">
        <v>0</v>
      </c>
      <c r="AE824" s="31">
        <v>0</v>
      </c>
      <c r="AF824" s="50">
        <v>0</v>
      </c>
      <c r="AG824" s="59">
        <v>0</v>
      </c>
      <c r="AH824" s="59">
        <v>0</v>
      </c>
      <c r="AI824" s="59">
        <v>0</v>
      </c>
      <c r="AJ824" s="59">
        <v>3480</v>
      </c>
      <c r="AK824" s="59">
        <v>3840</v>
      </c>
    </row>
    <row r="825" spans="1:37" ht="16.5" customHeight="1">
      <c r="A825" s="42">
        <v>783</v>
      </c>
      <c r="B825" s="42" t="s">
        <v>3078</v>
      </c>
      <c r="C825" s="44" t="s">
        <v>3113</v>
      </c>
      <c r="D825" s="44" t="s">
        <v>191</v>
      </c>
      <c r="E825" s="68" t="s">
        <v>3180</v>
      </c>
      <c r="F825" s="57" t="s">
        <v>3181</v>
      </c>
      <c r="G825" s="44" t="s">
        <v>3182</v>
      </c>
      <c r="H825" s="44" t="s">
        <v>3183</v>
      </c>
      <c r="I825" s="69" t="s">
        <v>894</v>
      </c>
      <c r="J825" s="31">
        <v>1006</v>
      </c>
      <c r="K825" s="31">
        <v>759</v>
      </c>
      <c r="L825" s="31">
        <v>60</v>
      </c>
      <c r="M825" s="58">
        <v>47686</v>
      </c>
      <c r="N825" s="58">
        <v>397</v>
      </c>
      <c r="O825" s="58">
        <v>14</v>
      </c>
      <c r="P825" s="58">
        <v>1297</v>
      </c>
      <c r="Q825" s="58">
        <v>0</v>
      </c>
      <c r="R825" s="58">
        <v>14</v>
      </c>
      <c r="S825" s="43">
        <f t="shared" si="34"/>
        <v>2</v>
      </c>
      <c r="T825" s="43">
        <f t="shared" si="34"/>
        <v>2</v>
      </c>
      <c r="U825" s="44">
        <v>0</v>
      </c>
      <c r="V825" s="31">
        <v>0</v>
      </c>
      <c r="W825" s="44">
        <v>0</v>
      </c>
      <c r="X825" s="31">
        <v>0</v>
      </c>
      <c r="Y825" s="31">
        <v>0</v>
      </c>
      <c r="Z825" s="31">
        <v>0</v>
      </c>
      <c r="AA825" s="31">
        <v>2</v>
      </c>
      <c r="AB825" s="31">
        <v>2</v>
      </c>
      <c r="AC825" s="31">
        <v>0</v>
      </c>
      <c r="AD825" s="31">
        <v>0</v>
      </c>
      <c r="AE825" s="31">
        <v>0</v>
      </c>
      <c r="AF825" s="50">
        <v>0</v>
      </c>
      <c r="AG825" s="59">
        <v>0</v>
      </c>
      <c r="AH825" s="59">
        <v>0</v>
      </c>
      <c r="AI825" s="59">
        <v>0</v>
      </c>
      <c r="AJ825" s="59">
        <v>2035</v>
      </c>
      <c r="AK825" s="59">
        <v>3135</v>
      </c>
    </row>
    <row r="826" spans="1:37" ht="16.5" customHeight="1">
      <c r="A826" s="42">
        <v>784</v>
      </c>
      <c r="B826" s="42" t="s">
        <v>3078</v>
      </c>
      <c r="C826" s="44" t="s">
        <v>3113</v>
      </c>
      <c r="D826" s="44" t="s">
        <v>191</v>
      </c>
      <c r="E826" s="68" t="s">
        <v>3184</v>
      </c>
      <c r="F826" s="57" t="s">
        <v>3185</v>
      </c>
      <c r="G826" s="44" t="s">
        <v>3186</v>
      </c>
      <c r="H826" s="44" t="s">
        <v>3187</v>
      </c>
      <c r="I826" s="69" t="s">
        <v>1358</v>
      </c>
      <c r="J826" s="31">
        <v>4895</v>
      </c>
      <c r="K826" s="31">
        <v>1069.53</v>
      </c>
      <c r="L826" s="31">
        <v>111</v>
      </c>
      <c r="M826" s="58">
        <v>109021</v>
      </c>
      <c r="N826" s="58">
        <v>4811</v>
      </c>
      <c r="O826" s="58">
        <v>56</v>
      </c>
      <c r="P826" s="58">
        <v>3710</v>
      </c>
      <c r="Q826" s="58">
        <v>207</v>
      </c>
      <c r="R826" s="58">
        <v>9</v>
      </c>
      <c r="S826" s="43">
        <f t="shared" si="34"/>
        <v>7</v>
      </c>
      <c r="T826" s="43">
        <f t="shared" si="34"/>
        <v>6</v>
      </c>
      <c r="U826" s="44">
        <v>0</v>
      </c>
      <c r="V826" s="31">
        <v>0</v>
      </c>
      <c r="W826" s="44">
        <v>7</v>
      </c>
      <c r="X826" s="31">
        <v>6</v>
      </c>
      <c r="Y826" s="31">
        <v>0</v>
      </c>
      <c r="Z826" s="31">
        <v>0</v>
      </c>
      <c r="AA826" s="31">
        <v>0</v>
      </c>
      <c r="AB826" s="31">
        <v>0</v>
      </c>
      <c r="AC826" s="31">
        <v>2</v>
      </c>
      <c r="AD826" s="31">
        <v>4</v>
      </c>
      <c r="AE826" s="31">
        <v>1</v>
      </c>
      <c r="AF826" s="50">
        <v>556999</v>
      </c>
      <c r="AG826" s="59">
        <v>265427</v>
      </c>
      <c r="AH826" s="59">
        <v>49700</v>
      </c>
      <c r="AI826" s="59">
        <v>241872</v>
      </c>
      <c r="AJ826" s="59">
        <v>56486</v>
      </c>
      <c r="AK826" s="59">
        <v>37367</v>
      </c>
    </row>
    <row r="827" spans="1:37" ht="16.5" customHeight="1">
      <c r="A827" s="42">
        <v>785</v>
      </c>
      <c r="B827" s="42" t="s">
        <v>3078</v>
      </c>
      <c r="C827" s="44" t="s">
        <v>3113</v>
      </c>
      <c r="D827" s="44" t="s">
        <v>191</v>
      </c>
      <c r="E827" s="68" t="s">
        <v>3188</v>
      </c>
      <c r="F827" s="57" t="s">
        <v>3189</v>
      </c>
      <c r="G827" s="44" t="s">
        <v>3190</v>
      </c>
      <c r="H827" s="44" t="s">
        <v>3191</v>
      </c>
      <c r="I827" s="69" t="s">
        <v>899</v>
      </c>
      <c r="J827" s="31">
        <v>22736</v>
      </c>
      <c r="K827" s="31">
        <v>2943</v>
      </c>
      <c r="L827" s="31">
        <v>384</v>
      </c>
      <c r="M827" s="58">
        <v>336154</v>
      </c>
      <c r="N827" s="58">
        <v>10608</v>
      </c>
      <c r="O827" s="58">
        <v>232</v>
      </c>
      <c r="P827" s="58">
        <v>22120</v>
      </c>
      <c r="Q827" s="58">
        <v>37</v>
      </c>
      <c r="R827" s="58">
        <v>6</v>
      </c>
      <c r="S827" s="43">
        <f t="shared" si="34"/>
        <v>21</v>
      </c>
      <c r="T827" s="43">
        <f t="shared" si="34"/>
        <v>21</v>
      </c>
      <c r="U827" s="44">
        <v>4</v>
      </c>
      <c r="V827" s="31">
        <v>2</v>
      </c>
      <c r="W827" s="44">
        <v>12</v>
      </c>
      <c r="X827" s="31">
        <v>14</v>
      </c>
      <c r="Y827" s="31">
        <v>1</v>
      </c>
      <c r="Z827" s="31">
        <v>1</v>
      </c>
      <c r="AA827" s="31">
        <v>4</v>
      </c>
      <c r="AB827" s="31">
        <v>4</v>
      </c>
      <c r="AC827" s="31">
        <v>2</v>
      </c>
      <c r="AD827" s="31">
        <v>10</v>
      </c>
      <c r="AE827" s="31">
        <v>1</v>
      </c>
      <c r="AF827" s="50">
        <v>5171016</v>
      </c>
      <c r="AG827" s="59">
        <v>1636816</v>
      </c>
      <c r="AH827" s="59">
        <v>299020</v>
      </c>
      <c r="AI827" s="59">
        <v>3235180</v>
      </c>
      <c r="AJ827" s="59">
        <v>103517</v>
      </c>
      <c r="AK827" s="59">
        <v>145841</v>
      </c>
    </row>
    <row r="828" spans="1:37" ht="16.5" customHeight="1">
      <c r="A828" s="42">
        <v>786</v>
      </c>
      <c r="B828" s="42" t="s">
        <v>3078</v>
      </c>
      <c r="C828" s="44" t="s">
        <v>3113</v>
      </c>
      <c r="D828" s="44" t="s">
        <v>191</v>
      </c>
      <c r="E828" s="68" t="s">
        <v>3192</v>
      </c>
      <c r="F828" s="57" t="s">
        <v>3189</v>
      </c>
      <c r="G828" s="44" t="s">
        <v>3190</v>
      </c>
      <c r="H828" s="44" t="s">
        <v>3183</v>
      </c>
      <c r="I828" s="69" t="s">
        <v>1023</v>
      </c>
      <c r="J828" s="31">
        <v>15331</v>
      </c>
      <c r="K828" s="31">
        <v>1864</v>
      </c>
      <c r="L828" s="31">
        <v>8</v>
      </c>
      <c r="M828" s="58">
        <v>9838</v>
      </c>
      <c r="N828" s="58">
        <v>167</v>
      </c>
      <c r="O828" s="58">
        <v>0</v>
      </c>
      <c r="P828" s="58">
        <v>60</v>
      </c>
      <c r="Q828" s="58">
        <v>0</v>
      </c>
      <c r="R828" s="58">
        <v>0</v>
      </c>
      <c r="S828" s="43">
        <f t="shared" si="34"/>
        <v>1</v>
      </c>
      <c r="T828" s="43">
        <f t="shared" si="34"/>
        <v>1</v>
      </c>
      <c r="U828" s="44">
        <v>1</v>
      </c>
      <c r="V828" s="31">
        <v>0</v>
      </c>
      <c r="W828" s="44">
        <v>0</v>
      </c>
      <c r="X828" s="31">
        <v>1</v>
      </c>
      <c r="Y828" s="31">
        <v>0</v>
      </c>
      <c r="Z828" s="31">
        <v>0</v>
      </c>
      <c r="AA828" s="31">
        <v>0</v>
      </c>
      <c r="AB828" s="31">
        <v>0</v>
      </c>
      <c r="AC828" s="31">
        <v>0</v>
      </c>
      <c r="AD828" s="31">
        <v>0</v>
      </c>
      <c r="AE828" s="31">
        <v>0</v>
      </c>
      <c r="AF828" s="50">
        <v>0</v>
      </c>
      <c r="AG828" s="59">
        <v>0</v>
      </c>
      <c r="AH828" s="59">
        <v>0</v>
      </c>
      <c r="AI828" s="59">
        <v>0</v>
      </c>
      <c r="AJ828" s="59">
        <v>892</v>
      </c>
      <c r="AK828" s="59">
        <v>1444</v>
      </c>
    </row>
    <row r="829" spans="1:37" ht="16.5" customHeight="1">
      <c r="A829" s="42">
        <v>787</v>
      </c>
      <c r="B829" s="42" t="s">
        <v>3078</v>
      </c>
      <c r="C829" s="44" t="s">
        <v>3113</v>
      </c>
      <c r="D829" s="44" t="s">
        <v>191</v>
      </c>
      <c r="E829" s="68" t="s">
        <v>3193</v>
      </c>
      <c r="F829" s="57" t="s">
        <v>3194</v>
      </c>
      <c r="G829" s="44" t="s">
        <v>3195</v>
      </c>
      <c r="H829" s="44" t="s">
        <v>3196</v>
      </c>
      <c r="I829" s="69" t="s">
        <v>1263</v>
      </c>
      <c r="J829" s="31">
        <v>344</v>
      </c>
      <c r="K829" s="31">
        <v>965</v>
      </c>
      <c r="L829" s="31">
        <v>144</v>
      </c>
      <c r="M829" s="58">
        <v>56146</v>
      </c>
      <c r="N829" s="58">
        <v>1014</v>
      </c>
      <c r="O829" s="58">
        <v>41</v>
      </c>
      <c r="P829" s="58">
        <v>2910</v>
      </c>
      <c r="Q829" s="58">
        <v>0</v>
      </c>
      <c r="R829" s="58">
        <v>42</v>
      </c>
      <c r="S829" s="43">
        <f t="shared" si="34"/>
        <v>2</v>
      </c>
      <c r="T829" s="43">
        <f t="shared" si="34"/>
        <v>2</v>
      </c>
      <c r="U829" s="44">
        <v>0</v>
      </c>
      <c r="V829" s="31">
        <v>0</v>
      </c>
      <c r="W829" s="44">
        <v>2</v>
      </c>
      <c r="X829" s="31">
        <v>2</v>
      </c>
      <c r="Y829" s="31">
        <v>0</v>
      </c>
      <c r="Z829" s="31">
        <v>0</v>
      </c>
      <c r="AA829" s="31">
        <v>0</v>
      </c>
      <c r="AB829" s="31">
        <v>0</v>
      </c>
      <c r="AC829" s="31">
        <v>0</v>
      </c>
      <c r="AD829" s="31">
        <v>1</v>
      </c>
      <c r="AE829" s="31">
        <v>1</v>
      </c>
      <c r="AF829" s="50">
        <v>0</v>
      </c>
      <c r="AG829" s="59">
        <v>0</v>
      </c>
      <c r="AH829" s="59">
        <v>0</v>
      </c>
      <c r="AI829" s="59">
        <v>0</v>
      </c>
      <c r="AJ829" s="59">
        <v>43060</v>
      </c>
      <c r="AK829" s="59">
        <v>13616</v>
      </c>
    </row>
    <row r="830" spans="1:37" ht="16.5" customHeight="1">
      <c r="A830" s="42">
        <v>788</v>
      </c>
      <c r="B830" s="42" t="s">
        <v>3078</v>
      </c>
      <c r="C830" s="44" t="s">
        <v>3118</v>
      </c>
      <c r="D830" s="44" t="s">
        <v>191</v>
      </c>
      <c r="E830" s="68" t="s">
        <v>3197</v>
      </c>
      <c r="F830" s="57" t="s">
        <v>3198</v>
      </c>
      <c r="G830" s="44" t="s">
        <v>3199</v>
      </c>
      <c r="H830" s="44" t="s">
        <v>3200</v>
      </c>
      <c r="I830" s="69" t="s">
        <v>1004</v>
      </c>
      <c r="J830" s="31">
        <v>3020</v>
      </c>
      <c r="K830" s="31">
        <v>2917</v>
      </c>
      <c r="L830" s="31">
        <v>273</v>
      </c>
      <c r="M830" s="58">
        <v>72415</v>
      </c>
      <c r="N830" s="58">
        <v>5673</v>
      </c>
      <c r="O830" s="58">
        <v>52</v>
      </c>
      <c r="P830" s="58">
        <v>4258</v>
      </c>
      <c r="Q830" s="58">
        <v>184</v>
      </c>
      <c r="R830" s="58">
        <v>52</v>
      </c>
      <c r="S830" s="43">
        <f t="shared" si="34"/>
        <v>10</v>
      </c>
      <c r="T830" s="43">
        <f t="shared" si="34"/>
        <v>10</v>
      </c>
      <c r="U830" s="44">
        <v>4</v>
      </c>
      <c r="V830" s="31">
        <v>4</v>
      </c>
      <c r="W830" s="44">
        <v>4</v>
      </c>
      <c r="X830" s="31">
        <v>4</v>
      </c>
      <c r="Y830" s="31">
        <v>0</v>
      </c>
      <c r="Z830" s="31">
        <v>0</v>
      </c>
      <c r="AA830" s="31">
        <v>2</v>
      </c>
      <c r="AB830" s="31">
        <v>2</v>
      </c>
      <c r="AC830" s="31">
        <v>0</v>
      </c>
      <c r="AD830" s="31">
        <v>4</v>
      </c>
      <c r="AE830" s="31">
        <v>0</v>
      </c>
      <c r="AF830" s="50">
        <v>905387</v>
      </c>
      <c r="AG830" s="59">
        <v>241530</v>
      </c>
      <c r="AH830" s="59">
        <v>75200</v>
      </c>
      <c r="AI830" s="59">
        <v>588657</v>
      </c>
      <c r="AJ830" s="59">
        <v>77453</v>
      </c>
      <c r="AK830" s="59">
        <v>29395</v>
      </c>
    </row>
    <row r="831" spans="1:37" ht="16.5" customHeight="1">
      <c r="A831" s="42">
        <v>789</v>
      </c>
      <c r="B831" s="42" t="s">
        <v>3078</v>
      </c>
      <c r="C831" s="44" t="s">
        <v>3123</v>
      </c>
      <c r="D831" s="44" t="s">
        <v>191</v>
      </c>
      <c r="E831" s="68" t="s">
        <v>3201</v>
      </c>
      <c r="F831" s="57" t="s">
        <v>3202</v>
      </c>
      <c r="G831" s="44" t="s">
        <v>3203</v>
      </c>
      <c r="H831" s="44" t="s">
        <v>3204</v>
      </c>
      <c r="I831" s="69" t="s">
        <v>1165</v>
      </c>
      <c r="J831" s="31">
        <v>7536.4</v>
      </c>
      <c r="K831" s="31">
        <v>1828.66</v>
      </c>
      <c r="L831" s="31">
        <v>140</v>
      </c>
      <c r="M831" s="58">
        <v>45157</v>
      </c>
      <c r="N831" s="58">
        <v>0</v>
      </c>
      <c r="O831" s="58">
        <v>58</v>
      </c>
      <c r="P831" s="58">
        <v>8067</v>
      </c>
      <c r="Q831" s="58">
        <v>0</v>
      </c>
      <c r="R831" s="58">
        <v>26</v>
      </c>
      <c r="S831" s="43">
        <f t="shared" si="34"/>
        <v>7</v>
      </c>
      <c r="T831" s="43">
        <f t="shared" si="34"/>
        <v>3</v>
      </c>
      <c r="U831" s="44">
        <v>1</v>
      </c>
      <c r="V831" s="31">
        <v>1</v>
      </c>
      <c r="W831" s="44">
        <v>2</v>
      </c>
      <c r="X831" s="31">
        <v>2</v>
      </c>
      <c r="Y831" s="31">
        <v>0</v>
      </c>
      <c r="Z831" s="31">
        <v>0</v>
      </c>
      <c r="AA831" s="31">
        <v>4</v>
      </c>
      <c r="AB831" s="31">
        <v>0</v>
      </c>
      <c r="AC831" s="31">
        <v>0</v>
      </c>
      <c r="AD831" s="31">
        <v>3</v>
      </c>
      <c r="AE831" s="31">
        <v>0</v>
      </c>
      <c r="AF831" s="50">
        <v>400146</v>
      </c>
      <c r="AG831" s="59">
        <v>199538</v>
      </c>
      <c r="AH831" s="59">
        <v>89938</v>
      </c>
      <c r="AI831" s="59">
        <v>110670</v>
      </c>
      <c r="AJ831" s="59">
        <v>51723</v>
      </c>
      <c r="AK831" s="59">
        <v>63199</v>
      </c>
    </row>
    <row r="832" spans="1:37" ht="16.5" customHeight="1">
      <c r="A832" s="42">
        <v>790</v>
      </c>
      <c r="B832" s="42" t="s">
        <v>3078</v>
      </c>
      <c r="C832" s="44" t="s">
        <v>3123</v>
      </c>
      <c r="D832" s="44" t="s">
        <v>191</v>
      </c>
      <c r="E832" s="68" t="s">
        <v>3205</v>
      </c>
      <c r="F832" s="57" t="s">
        <v>3206</v>
      </c>
      <c r="G832" s="44" t="s">
        <v>3207</v>
      </c>
      <c r="H832" s="44" t="s">
        <v>3208</v>
      </c>
      <c r="I832" s="69" t="s">
        <v>1152</v>
      </c>
      <c r="J832" s="31">
        <v>1629.81</v>
      </c>
      <c r="K832" s="31">
        <v>578.38</v>
      </c>
      <c r="L832" s="31">
        <v>100</v>
      </c>
      <c r="M832" s="58">
        <v>62853</v>
      </c>
      <c r="N832" s="58">
        <v>0</v>
      </c>
      <c r="O832" s="58">
        <v>40</v>
      </c>
      <c r="P832" s="58">
        <v>4695</v>
      </c>
      <c r="Q832" s="58">
        <v>0</v>
      </c>
      <c r="R832" s="58">
        <v>0</v>
      </c>
      <c r="S832" s="43">
        <f t="shared" si="34"/>
        <v>5</v>
      </c>
      <c r="T832" s="43">
        <f t="shared" si="34"/>
        <v>5</v>
      </c>
      <c r="U832" s="44">
        <v>0</v>
      </c>
      <c r="V832" s="31">
        <v>0</v>
      </c>
      <c r="W832" s="44">
        <v>1</v>
      </c>
      <c r="X832" s="31">
        <v>1</v>
      </c>
      <c r="Y832" s="31">
        <v>0</v>
      </c>
      <c r="Z832" s="31">
        <v>0</v>
      </c>
      <c r="AA832" s="31">
        <v>4</v>
      </c>
      <c r="AB832" s="31">
        <v>4</v>
      </c>
      <c r="AC832" s="31">
        <v>0</v>
      </c>
      <c r="AD832" s="31">
        <v>2</v>
      </c>
      <c r="AE832" s="31">
        <v>0</v>
      </c>
      <c r="AF832" s="50">
        <v>1805336</v>
      </c>
      <c r="AG832" s="59">
        <v>1728420</v>
      </c>
      <c r="AH832" s="59">
        <v>51071</v>
      </c>
      <c r="AI832" s="59">
        <v>25845</v>
      </c>
      <c r="AJ832" s="59">
        <v>16757</v>
      </c>
      <c r="AK832" s="59">
        <v>13262</v>
      </c>
    </row>
    <row r="833" spans="1:37" ht="16.5" customHeight="1">
      <c r="A833" s="42">
        <v>791</v>
      </c>
      <c r="B833" s="42" t="s">
        <v>3078</v>
      </c>
      <c r="C833" s="44" t="s">
        <v>3123</v>
      </c>
      <c r="D833" s="44" t="s">
        <v>191</v>
      </c>
      <c r="E833" s="68" t="s">
        <v>3209</v>
      </c>
      <c r="F833" s="57" t="s">
        <v>3210</v>
      </c>
      <c r="G833" s="44" t="s">
        <v>3211</v>
      </c>
      <c r="H833" s="44" t="s">
        <v>3212</v>
      </c>
      <c r="I833" s="69" t="s">
        <v>1004</v>
      </c>
      <c r="J833" s="31">
        <v>33000</v>
      </c>
      <c r="K833" s="31">
        <v>6110</v>
      </c>
      <c r="L833" s="31">
        <v>372</v>
      </c>
      <c r="M833" s="58">
        <v>92381</v>
      </c>
      <c r="N833" s="58">
        <v>6885</v>
      </c>
      <c r="O833" s="58">
        <v>61</v>
      </c>
      <c r="P833" s="58">
        <v>8770</v>
      </c>
      <c r="Q833" s="58">
        <v>0</v>
      </c>
      <c r="R833" s="58">
        <v>0</v>
      </c>
      <c r="S833" s="43">
        <f t="shared" si="34"/>
        <v>9</v>
      </c>
      <c r="T833" s="43">
        <f t="shared" si="34"/>
        <v>8</v>
      </c>
      <c r="U833" s="44">
        <v>4</v>
      </c>
      <c r="V833" s="31">
        <v>2</v>
      </c>
      <c r="W833" s="44">
        <v>2</v>
      </c>
      <c r="X833" s="31">
        <v>3</v>
      </c>
      <c r="Y833" s="31">
        <v>0</v>
      </c>
      <c r="Z833" s="31">
        <v>0</v>
      </c>
      <c r="AA833" s="31">
        <v>3</v>
      </c>
      <c r="AB833" s="31">
        <v>3</v>
      </c>
      <c r="AC833" s="31">
        <v>0</v>
      </c>
      <c r="AD833" s="31">
        <v>3</v>
      </c>
      <c r="AE833" s="31">
        <v>0</v>
      </c>
      <c r="AF833" s="50">
        <v>919916</v>
      </c>
      <c r="AG833" s="59">
        <v>614900</v>
      </c>
      <c r="AH833" s="59">
        <v>93071</v>
      </c>
      <c r="AI833" s="59">
        <v>211945</v>
      </c>
      <c r="AJ833" s="59">
        <v>34112</v>
      </c>
      <c r="AK833" s="59">
        <v>22619</v>
      </c>
    </row>
    <row r="834" spans="1:37" ht="16.5" customHeight="1">
      <c r="A834" s="42">
        <v>792</v>
      </c>
      <c r="B834" s="42" t="s">
        <v>3078</v>
      </c>
      <c r="C834" s="44" t="s">
        <v>3128</v>
      </c>
      <c r="D834" s="44" t="s">
        <v>191</v>
      </c>
      <c r="E834" s="68" t="s">
        <v>3213</v>
      </c>
      <c r="F834" s="57" t="s">
        <v>3214</v>
      </c>
      <c r="G834" s="44" t="s">
        <v>3215</v>
      </c>
      <c r="H834" s="44" t="s">
        <v>3216</v>
      </c>
      <c r="I834" s="69" t="s">
        <v>924</v>
      </c>
      <c r="J834" s="31">
        <v>1626</v>
      </c>
      <c r="K834" s="31">
        <v>1140</v>
      </c>
      <c r="L834" s="31">
        <v>114</v>
      </c>
      <c r="M834" s="58">
        <v>87682</v>
      </c>
      <c r="N834" s="58">
        <v>0</v>
      </c>
      <c r="O834" s="58">
        <v>92</v>
      </c>
      <c r="P834" s="58">
        <v>3413</v>
      </c>
      <c r="Q834" s="58">
        <v>0</v>
      </c>
      <c r="R834" s="58">
        <v>7</v>
      </c>
      <c r="S834" s="43">
        <f t="shared" si="34"/>
        <v>3</v>
      </c>
      <c r="T834" s="43">
        <f t="shared" si="34"/>
        <v>2.5</v>
      </c>
      <c r="U834" s="44">
        <v>1</v>
      </c>
      <c r="V834" s="31">
        <v>1</v>
      </c>
      <c r="W834" s="44">
        <v>2</v>
      </c>
      <c r="X834" s="31">
        <v>1.5</v>
      </c>
      <c r="Y834" s="31">
        <v>0</v>
      </c>
      <c r="Z834" s="31">
        <v>0</v>
      </c>
      <c r="AA834" s="31">
        <v>0</v>
      </c>
      <c r="AB834" s="31">
        <v>0</v>
      </c>
      <c r="AC834" s="31">
        <v>0</v>
      </c>
      <c r="AD834" s="31">
        <v>3</v>
      </c>
      <c r="AE834" s="31">
        <v>0</v>
      </c>
      <c r="AF834" s="50">
        <v>717096</v>
      </c>
      <c r="AG834" s="59">
        <v>589519</v>
      </c>
      <c r="AH834" s="59">
        <v>40559</v>
      </c>
      <c r="AI834" s="59">
        <v>87018</v>
      </c>
      <c r="AJ834" s="59">
        <v>22581</v>
      </c>
      <c r="AK834" s="59">
        <v>85805</v>
      </c>
    </row>
    <row r="835" spans="1:37" ht="16.5" customHeight="1">
      <c r="A835" s="42">
        <v>793</v>
      </c>
      <c r="B835" s="42" t="s">
        <v>3078</v>
      </c>
      <c r="C835" s="44" t="s">
        <v>3217</v>
      </c>
      <c r="D835" s="44" t="s">
        <v>191</v>
      </c>
      <c r="E835" s="68" t="s">
        <v>3218</v>
      </c>
      <c r="F835" s="57" t="s">
        <v>3219</v>
      </c>
      <c r="G835" s="44" t="s">
        <v>3220</v>
      </c>
      <c r="H835" s="44" t="s">
        <v>3221</v>
      </c>
      <c r="I835" s="69" t="s">
        <v>924</v>
      </c>
      <c r="J835" s="31">
        <v>9368.5</v>
      </c>
      <c r="K835" s="31">
        <v>8338.5</v>
      </c>
      <c r="L835" s="31">
        <v>396</v>
      </c>
      <c r="M835" s="58">
        <v>130409</v>
      </c>
      <c r="N835" s="58">
        <v>2521</v>
      </c>
      <c r="O835" s="58">
        <v>99</v>
      </c>
      <c r="P835" s="58">
        <v>7901</v>
      </c>
      <c r="Q835" s="58">
        <v>27</v>
      </c>
      <c r="R835" s="58">
        <v>0</v>
      </c>
      <c r="S835" s="43">
        <f t="shared" si="34"/>
        <v>10</v>
      </c>
      <c r="T835" s="43">
        <f t="shared" si="34"/>
        <v>9</v>
      </c>
      <c r="U835" s="44">
        <v>3</v>
      </c>
      <c r="V835" s="31">
        <v>3</v>
      </c>
      <c r="W835" s="44">
        <v>6</v>
      </c>
      <c r="X835" s="31">
        <v>6</v>
      </c>
      <c r="Y835" s="31">
        <v>0</v>
      </c>
      <c r="Z835" s="31">
        <v>0</v>
      </c>
      <c r="AA835" s="31">
        <v>1</v>
      </c>
      <c r="AB835" s="31">
        <v>0</v>
      </c>
      <c r="AC835" s="31">
        <v>0</v>
      </c>
      <c r="AD835" s="31">
        <v>5</v>
      </c>
      <c r="AE835" s="31">
        <v>1</v>
      </c>
      <c r="AF835" s="50">
        <v>1468034</v>
      </c>
      <c r="AG835" s="59">
        <v>1012670</v>
      </c>
      <c r="AH835" s="59">
        <v>96112</v>
      </c>
      <c r="AI835" s="59">
        <v>359252</v>
      </c>
      <c r="AJ835" s="59">
        <v>106209</v>
      </c>
      <c r="AK835" s="59">
        <v>227985</v>
      </c>
    </row>
    <row r="836" spans="1:37" ht="16.5" customHeight="1">
      <c r="A836" s="42">
        <v>794</v>
      </c>
      <c r="B836" s="42" t="s">
        <v>3078</v>
      </c>
      <c r="C836" s="44" t="s">
        <v>3217</v>
      </c>
      <c r="D836" s="44" t="s">
        <v>191</v>
      </c>
      <c r="E836" s="68" t="s">
        <v>3222</v>
      </c>
      <c r="F836" s="57" t="s">
        <v>3223</v>
      </c>
      <c r="G836" s="44" t="s">
        <v>3224</v>
      </c>
      <c r="H836" s="44" t="s">
        <v>3225</v>
      </c>
      <c r="I836" s="69" t="s">
        <v>899</v>
      </c>
      <c r="J836" s="31">
        <v>1156</v>
      </c>
      <c r="K836" s="31">
        <v>679</v>
      </c>
      <c r="L836" s="31">
        <v>40</v>
      </c>
      <c r="M836" s="58">
        <v>67020</v>
      </c>
      <c r="N836" s="58">
        <v>1351</v>
      </c>
      <c r="O836" s="58">
        <v>58</v>
      </c>
      <c r="P836" s="58">
        <v>2239</v>
      </c>
      <c r="Q836" s="58">
        <v>0</v>
      </c>
      <c r="R836" s="58">
        <v>6</v>
      </c>
      <c r="S836" s="43">
        <f t="shared" si="34"/>
        <v>8</v>
      </c>
      <c r="T836" s="43">
        <f t="shared" si="34"/>
        <v>8</v>
      </c>
      <c r="U836" s="44">
        <v>1</v>
      </c>
      <c r="V836" s="31">
        <v>1</v>
      </c>
      <c r="W836" s="44">
        <v>1</v>
      </c>
      <c r="X836" s="31">
        <v>1</v>
      </c>
      <c r="Y836" s="31">
        <v>0</v>
      </c>
      <c r="Z836" s="31">
        <v>0</v>
      </c>
      <c r="AA836" s="31">
        <v>6</v>
      </c>
      <c r="AB836" s="31">
        <v>6</v>
      </c>
      <c r="AC836" s="31">
        <v>0</v>
      </c>
      <c r="AD836" s="31">
        <v>2</v>
      </c>
      <c r="AE836" s="31">
        <v>1</v>
      </c>
      <c r="AF836" s="50">
        <v>574663</v>
      </c>
      <c r="AG836" s="59">
        <v>413038</v>
      </c>
      <c r="AH836" s="59">
        <v>39387</v>
      </c>
      <c r="AI836" s="59">
        <v>122238</v>
      </c>
      <c r="AJ836" s="59">
        <v>11981</v>
      </c>
      <c r="AK836" s="59">
        <v>35374</v>
      </c>
    </row>
    <row r="837" spans="1:37" ht="16.5" customHeight="1">
      <c r="A837" s="42">
        <v>795</v>
      </c>
      <c r="B837" s="42" t="s">
        <v>3078</v>
      </c>
      <c r="C837" s="44" t="s">
        <v>3128</v>
      </c>
      <c r="D837" s="44" t="s">
        <v>191</v>
      </c>
      <c r="E837" s="68" t="s">
        <v>3226</v>
      </c>
      <c r="F837" s="57" t="s">
        <v>3227</v>
      </c>
      <c r="G837" s="44" t="s">
        <v>3228</v>
      </c>
      <c r="H837" s="44" t="s">
        <v>3229</v>
      </c>
      <c r="I837" s="69" t="s">
        <v>951</v>
      </c>
      <c r="J837" s="31">
        <v>12528</v>
      </c>
      <c r="K837" s="31">
        <v>4052.13</v>
      </c>
      <c r="L837" s="31">
        <v>193</v>
      </c>
      <c r="M837" s="58">
        <v>50068</v>
      </c>
      <c r="N837" s="58">
        <v>126</v>
      </c>
      <c r="O837" s="58">
        <v>89</v>
      </c>
      <c r="P837" s="58">
        <v>12557</v>
      </c>
      <c r="Q837" s="58">
        <v>1</v>
      </c>
      <c r="R837" s="58">
        <v>89</v>
      </c>
      <c r="S837" s="43">
        <f t="shared" si="34"/>
        <v>3</v>
      </c>
      <c r="T837" s="43">
        <f t="shared" si="34"/>
        <v>3</v>
      </c>
      <c r="U837" s="44">
        <v>0</v>
      </c>
      <c r="V837" s="31">
        <v>0</v>
      </c>
      <c r="W837" s="44">
        <v>3</v>
      </c>
      <c r="X837" s="31">
        <v>3</v>
      </c>
      <c r="Y837" s="31">
        <v>0</v>
      </c>
      <c r="Z837" s="31">
        <v>0</v>
      </c>
      <c r="AA837" s="31">
        <v>0</v>
      </c>
      <c r="AB837" s="31">
        <v>0</v>
      </c>
      <c r="AC837" s="31">
        <v>0</v>
      </c>
      <c r="AD837" s="31">
        <v>9</v>
      </c>
      <c r="AE837" s="31">
        <v>1</v>
      </c>
      <c r="AF837" s="50">
        <v>831771</v>
      </c>
      <c r="AG837" s="59">
        <v>567913</v>
      </c>
      <c r="AH837" s="59">
        <v>141618</v>
      </c>
      <c r="AI837" s="59">
        <v>122240</v>
      </c>
      <c r="AJ837" s="59">
        <v>76233</v>
      </c>
      <c r="AK837" s="59">
        <v>151916</v>
      </c>
    </row>
    <row r="838" spans="1:37" ht="16.5" customHeight="1">
      <c r="A838" s="42">
        <v>796</v>
      </c>
      <c r="B838" s="42" t="s">
        <v>3078</v>
      </c>
      <c r="C838" s="44" t="s">
        <v>3128</v>
      </c>
      <c r="D838" s="44" t="s">
        <v>191</v>
      </c>
      <c r="E838" s="68" t="s">
        <v>3230</v>
      </c>
      <c r="F838" s="57" t="s">
        <v>3231</v>
      </c>
      <c r="G838" s="44" t="s">
        <v>3232</v>
      </c>
      <c r="H838" s="44" t="s">
        <v>3233</v>
      </c>
      <c r="I838" s="69" t="s">
        <v>1358</v>
      </c>
      <c r="J838" s="31">
        <v>4209</v>
      </c>
      <c r="K838" s="31">
        <v>968.53</v>
      </c>
      <c r="L838" s="31">
        <v>200</v>
      </c>
      <c r="M838" s="58">
        <v>50973</v>
      </c>
      <c r="N838" s="58">
        <v>67</v>
      </c>
      <c r="O838" s="58">
        <v>41</v>
      </c>
      <c r="P838" s="58">
        <v>2413</v>
      </c>
      <c r="Q838" s="58">
        <v>0</v>
      </c>
      <c r="R838" s="58">
        <v>0</v>
      </c>
      <c r="S838" s="43">
        <f t="shared" si="34"/>
        <v>6</v>
      </c>
      <c r="T838" s="43">
        <f t="shared" si="34"/>
        <v>6</v>
      </c>
      <c r="U838" s="44">
        <v>1</v>
      </c>
      <c r="V838" s="31">
        <v>1</v>
      </c>
      <c r="W838" s="44">
        <v>4</v>
      </c>
      <c r="X838" s="31">
        <v>4</v>
      </c>
      <c r="Y838" s="31">
        <v>0</v>
      </c>
      <c r="Z838" s="31">
        <v>0</v>
      </c>
      <c r="AA838" s="31">
        <v>1</v>
      </c>
      <c r="AB838" s="31">
        <v>1</v>
      </c>
      <c r="AC838" s="31">
        <v>1</v>
      </c>
      <c r="AD838" s="31">
        <v>3</v>
      </c>
      <c r="AE838" s="31">
        <v>0</v>
      </c>
      <c r="AF838" s="50">
        <v>371071</v>
      </c>
      <c r="AG838" s="59">
        <v>200434</v>
      </c>
      <c r="AH838" s="59">
        <v>29072</v>
      </c>
      <c r="AI838" s="59">
        <v>141565</v>
      </c>
      <c r="AJ838" s="59">
        <v>22145</v>
      </c>
      <c r="AK838" s="59">
        <v>33799</v>
      </c>
    </row>
    <row r="839" spans="1:37" ht="16.5" customHeight="1">
      <c r="A839" s="42">
        <v>797</v>
      </c>
      <c r="B839" s="42" t="s">
        <v>3078</v>
      </c>
      <c r="C839" s="44" t="s">
        <v>3128</v>
      </c>
      <c r="D839" s="44" t="s">
        <v>191</v>
      </c>
      <c r="E839" s="68" t="s">
        <v>3234</v>
      </c>
      <c r="F839" s="57" t="s">
        <v>3235</v>
      </c>
      <c r="G839" s="44" t="s">
        <v>3236</v>
      </c>
      <c r="H839" s="44" t="s">
        <v>3237</v>
      </c>
      <c r="I839" s="69" t="s">
        <v>977</v>
      </c>
      <c r="J839" s="31">
        <v>3807</v>
      </c>
      <c r="K839" s="31">
        <v>2681</v>
      </c>
      <c r="L839" s="31">
        <v>169</v>
      </c>
      <c r="M839" s="58">
        <v>132300</v>
      </c>
      <c r="N839" s="58">
        <v>8</v>
      </c>
      <c r="O839" s="58">
        <v>111</v>
      </c>
      <c r="P839" s="58">
        <v>3486</v>
      </c>
      <c r="Q839" s="58">
        <v>0</v>
      </c>
      <c r="R839" s="58">
        <v>5</v>
      </c>
      <c r="S839" s="43">
        <f t="shared" si="34"/>
        <v>9</v>
      </c>
      <c r="T839" s="43">
        <f t="shared" si="34"/>
        <v>9</v>
      </c>
      <c r="U839" s="44">
        <v>1</v>
      </c>
      <c r="V839" s="31">
        <v>1</v>
      </c>
      <c r="W839" s="44">
        <v>2</v>
      </c>
      <c r="X839" s="31">
        <v>2</v>
      </c>
      <c r="Y839" s="31">
        <v>0</v>
      </c>
      <c r="Z839" s="31">
        <v>0</v>
      </c>
      <c r="AA839" s="31">
        <v>6</v>
      </c>
      <c r="AB839" s="31">
        <v>6</v>
      </c>
      <c r="AC839" s="31">
        <v>0</v>
      </c>
      <c r="AD839" s="31">
        <v>4</v>
      </c>
      <c r="AE839" s="31">
        <v>0</v>
      </c>
      <c r="AF839" s="50">
        <v>734771</v>
      </c>
      <c r="AG839" s="59">
        <v>576210</v>
      </c>
      <c r="AH839" s="59">
        <v>78116</v>
      </c>
      <c r="AI839" s="59">
        <v>80445</v>
      </c>
      <c r="AJ839" s="59">
        <v>54372</v>
      </c>
      <c r="AK839" s="59">
        <v>99308</v>
      </c>
    </row>
    <row r="840" spans="1:37" ht="16.5" customHeight="1">
      <c r="A840" s="42">
        <v>798</v>
      </c>
      <c r="B840" s="42" t="s">
        <v>3078</v>
      </c>
      <c r="C840" s="44" t="s">
        <v>3128</v>
      </c>
      <c r="D840" s="44" t="s">
        <v>191</v>
      </c>
      <c r="E840" s="68" t="s">
        <v>3238</v>
      </c>
      <c r="F840" s="57" t="s">
        <v>3239</v>
      </c>
      <c r="G840" s="44" t="s">
        <v>3240</v>
      </c>
      <c r="H840" s="44" t="s">
        <v>3241</v>
      </c>
      <c r="I840" s="69" t="s">
        <v>1152</v>
      </c>
      <c r="J840" s="31">
        <v>2365.5</v>
      </c>
      <c r="K840" s="31">
        <v>2692.28</v>
      </c>
      <c r="L840" s="31">
        <v>192</v>
      </c>
      <c r="M840" s="58">
        <v>118150</v>
      </c>
      <c r="N840" s="58">
        <v>1558</v>
      </c>
      <c r="O840" s="58">
        <v>98</v>
      </c>
      <c r="P840" s="58">
        <v>6083</v>
      </c>
      <c r="Q840" s="58">
        <v>0</v>
      </c>
      <c r="R840" s="58">
        <v>4</v>
      </c>
      <c r="S840" s="43">
        <f t="shared" si="34"/>
        <v>2.5</v>
      </c>
      <c r="T840" s="43">
        <f t="shared" si="34"/>
        <v>2.5</v>
      </c>
      <c r="U840" s="44">
        <v>0</v>
      </c>
      <c r="V840" s="31">
        <v>0</v>
      </c>
      <c r="W840" s="44">
        <v>2.5</v>
      </c>
      <c r="X840" s="31">
        <v>2.5</v>
      </c>
      <c r="Y840" s="31">
        <v>0</v>
      </c>
      <c r="Z840" s="31">
        <v>0</v>
      </c>
      <c r="AA840" s="31">
        <v>0</v>
      </c>
      <c r="AB840" s="31">
        <v>0</v>
      </c>
      <c r="AC840" s="31">
        <v>0</v>
      </c>
      <c r="AD840" s="31">
        <v>6</v>
      </c>
      <c r="AE840" s="31">
        <v>0</v>
      </c>
      <c r="AF840" s="50">
        <v>566415</v>
      </c>
      <c r="AG840" s="59">
        <v>391079</v>
      </c>
      <c r="AH840" s="59">
        <v>79259</v>
      </c>
      <c r="AI840" s="59">
        <v>96077</v>
      </c>
      <c r="AJ840" s="59">
        <v>76605</v>
      </c>
      <c r="AK840" s="59">
        <v>137799</v>
      </c>
    </row>
    <row r="841" spans="1:37" ht="16.5" customHeight="1">
      <c r="A841" s="42">
        <v>799</v>
      </c>
      <c r="B841" s="42" t="s">
        <v>3078</v>
      </c>
      <c r="C841" s="44" t="s">
        <v>3128</v>
      </c>
      <c r="D841" s="44" t="s">
        <v>191</v>
      </c>
      <c r="E841" s="68" t="s">
        <v>3242</v>
      </c>
      <c r="F841" s="57" t="s">
        <v>3243</v>
      </c>
      <c r="G841" s="44" t="s">
        <v>3244</v>
      </c>
      <c r="H841" s="44" t="s">
        <v>3245</v>
      </c>
      <c r="I841" s="69" t="s">
        <v>910</v>
      </c>
      <c r="J841" s="31">
        <v>11040.5</v>
      </c>
      <c r="K841" s="31">
        <v>5370.19</v>
      </c>
      <c r="L841" s="31">
        <v>344</v>
      </c>
      <c r="M841" s="58">
        <v>274832</v>
      </c>
      <c r="N841" s="58">
        <v>7592</v>
      </c>
      <c r="O841" s="58">
        <v>195</v>
      </c>
      <c r="P841" s="58">
        <v>10129</v>
      </c>
      <c r="Q841" s="58">
        <v>13</v>
      </c>
      <c r="R841" s="58">
        <v>0</v>
      </c>
      <c r="S841" s="43">
        <f t="shared" si="34"/>
        <v>26</v>
      </c>
      <c r="T841" s="43">
        <f t="shared" si="34"/>
        <v>26</v>
      </c>
      <c r="U841" s="44">
        <v>5</v>
      </c>
      <c r="V841" s="31">
        <v>5</v>
      </c>
      <c r="W841" s="44">
        <v>11</v>
      </c>
      <c r="X841" s="31">
        <v>11</v>
      </c>
      <c r="Y841" s="31">
        <v>2</v>
      </c>
      <c r="Z841" s="31">
        <v>2</v>
      </c>
      <c r="AA841" s="31">
        <v>8</v>
      </c>
      <c r="AB841" s="31">
        <v>8</v>
      </c>
      <c r="AC841" s="31">
        <v>1</v>
      </c>
      <c r="AD841" s="31">
        <v>13</v>
      </c>
      <c r="AE841" s="31">
        <v>3</v>
      </c>
      <c r="AF841" s="50">
        <v>6981496</v>
      </c>
      <c r="AG841" s="59">
        <v>1050777</v>
      </c>
      <c r="AH841" s="59">
        <v>106672</v>
      </c>
      <c r="AI841" s="59">
        <v>5824047</v>
      </c>
      <c r="AJ841" s="59">
        <v>104383</v>
      </c>
      <c r="AK841" s="59">
        <v>188198</v>
      </c>
    </row>
    <row r="842" spans="1:37" ht="16.5" customHeight="1">
      <c r="A842" s="42">
        <v>800</v>
      </c>
      <c r="B842" s="42" t="s">
        <v>3078</v>
      </c>
      <c r="C842" s="44" t="s">
        <v>3128</v>
      </c>
      <c r="D842" s="44" t="s">
        <v>191</v>
      </c>
      <c r="E842" s="68" t="s">
        <v>3246</v>
      </c>
      <c r="F842" s="57" t="s">
        <v>3247</v>
      </c>
      <c r="G842" s="44" t="s">
        <v>3248</v>
      </c>
      <c r="H842" s="44" t="s">
        <v>3249</v>
      </c>
      <c r="I842" s="69" t="s">
        <v>1211</v>
      </c>
      <c r="J842" s="31">
        <v>9881.4</v>
      </c>
      <c r="K842" s="31">
        <v>2752.82</v>
      </c>
      <c r="L842" s="31">
        <v>375</v>
      </c>
      <c r="M842" s="58">
        <v>117078</v>
      </c>
      <c r="N842" s="58">
        <v>0</v>
      </c>
      <c r="O842" s="58">
        <v>91</v>
      </c>
      <c r="P842" s="58">
        <v>7259</v>
      </c>
      <c r="Q842" s="58">
        <v>0</v>
      </c>
      <c r="R842" s="58">
        <v>0</v>
      </c>
      <c r="S842" s="43">
        <f t="shared" si="34"/>
        <v>9</v>
      </c>
      <c r="T842" s="43">
        <f t="shared" si="34"/>
        <v>9</v>
      </c>
      <c r="U842" s="44">
        <v>1</v>
      </c>
      <c r="V842" s="31">
        <v>1</v>
      </c>
      <c r="W842" s="44">
        <v>7</v>
      </c>
      <c r="X842" s="31">
        <v>7</v>
      </c>
      <c r="Y842" s="31">
        <v>0</v>
      </c>
      <c r="Z842" s="31">
        <v>0</v>
      </c>
      <c r="AA842" s="31">
        <v>1</v>
      </c>
      <c r="AB842" s="31">
        <v>1</v>
      </c>
      <c r="AC842" s="31">
        <v>1</v>
      </c>
      <c r="AD842" s="31">
        <v>6</v>
      </c>
      <c r="AE842" s="31">
        <v>0</v>
      </c>
      <c r="AF842" s="50">
        <v>2467430</v>
      </c>
      <c r="AG842" s="59">
        <v>1294841</v>
      </c>
      <c r="AH842" s="59">
        <v>98791</v>
      </c>
      <c r="AI842" s="59">
        <v>1073798</v>
      </c>
      <c r="AJ842" s="59">
        <v>43313</v>
      </c>
      <c r="AK842" s="59">
        <v>108776</v>
      </c>
    </row>
    <row r="843" spans="1:37" ht="16.5" customHeight="1">
      <c r="A843" s="42">
        <v>801</v>
      </c>
      <c r="B843" s="42" t="s">
        <v>3078</v>
      </c>
      <c r="C843" s="44" t="s">
        <v>3128</v>
      </c>
      <c r="D843" s="44" t="s">
        <v>191</v>
      </c>
      <c r="E843" s="68" t="s">
        <v>3250</v>
      </c>
      <c r="F843" s="57" t="s">
        <v>3251</v>
      </c>
      <c r="G843" s="44" t="s">
        <v>3252</v>
      </c>
      <c r="H843" s="44" t="s">
        <v>3253</v>
      </c>
      <c r="I843" s="69" t="s">
        <v>996</v>
      </c>
      <c r="J843" s="31">
        <v>1236.9000000000001</v>
      </c>
      <c r="K843" s="31">
        <v>990.64</v>
      </c>
      <c r="L843" s="31">
        <v>121</v>
      </c>
      <c r="M843" s="58">
        <v>77271</v>
      </c>
      <c r="N843" s="58">
        <v>47</v>
      </c>
      <c r="O843" s="58">
        <v>33</v>
      </c>
      <c r="P843" s="58">
        <v>2784</v>
      </c>
      <c r="Q843" s="58">
        <v>0</v>
      </c>
      <c r="R843" s="58">
        <v>0</v>
      </c>
      <c r="S843" s="43">
        <f t="shared" si="34"/>
        <v>2.5</v>
      </c>
      <c r="T843" s="43">
        <f t="shared" si="34"/>
        <v>2.5</v>
      </c>
      <c r="U843" s="44">
        <v>1</v>
      </c>
      <c r="V843" s="31">
        <v>1</v>
      </c>
      <c r="W843" s="44">
        <v>1.5</v>
      </c>
      <c r="X843" s="31">
        <v>1.5</v>
      </c>
      <c r="Y843" s="31">
        <v>0</v>
      </c>
      <c r="Z843" s="31">
        <v>0</v>
      </c>
      <c r="AA843" s="31">
        <v>0</v>
      </c>
      <c r="AB843" s="31">
        <v>0</v>
      </c>
      <c r="AC843" s="31">
        <v>0</v>
      </c>
      <c r="AD843" s="31">
        <v>2</v>
      </c>
      <c r="AE843" s="31">
        <v>0</v>
      </c>
      <c r="AF843" s="50">
        <v>323837</v>
      </c>
      <c r="AG843" s="59">
        <v>237092</v>
      </c>
      <c r="AH843" s="59">
        <v>33584</v>
      </c>
      <c r="AI843" s="59">
        <v>53161</v>
      </c>
      <c r="AJ843" s="59">
        <v>17303</v>
      </c>
      <c r="AK843" s="59">
        <v>72639</v>
      </c>
    </row>
    <row r="844" spans="1:37" ht="16.5" customHeight="1">
      <c r="A844" s="42">
        <v>802</v>
      </c>
      <c r="B844" s="42" t="s">
        <v>3078</v>
      </c>
      <c r="C844" s="44" t="s">
        <v>3128</v>
      </c>
      <c r="D844" s="44" t="s">
        <v>191</v>
      </c>
      <c r="E844" s="68" t="s">
        <v>3254</v>
      </c>
      <c r="F844" s="57" t="s">
        <v>3255</v>
      </c>
      <c r="G844" s="44" t="s">
        <v>3256</v>
      </c>
      <c r="H844" s="44" t="s">
        <v>3245</v>
      </c>
      <c r="I844" s="69" t="s">
        <v>977</v>
      </c>
      <c r="J844" s="31">
        <v>2739</v>
      </c>
      <c r="K844" s="31">
        <v>1781.09</v>
      </c>
      <c r="L844" s="31">
        <v>159</v>
      </c>
      <c r="M844" s="58">
        <v>100791</v>
      </c>
      <c r="N844" s="58">
        <v>0</v>
      </c>
      <c r="O844" s="58">
        <v>71</v>
      </c>
      <c r="P844" s="58">
        <v>3588</v>
      </c>
      <c r="Q844" s="58">
        <v>0</v>
      </c>
      <c r="R844" s="58">
        <v>0</v>
      </c>
      <c r="S844" s="43">
        <f t="shared" si="34"/>
        <v>5</v>
      </c>
      <c r="T844" s="43">
        <f t="shared" si="34"/>
        <v>5</v>
      </c>
      <c r="U844" s="44">
        <v>1</v>
      </c>
      <c r="V844" s="31">
        <v>1</v>
      </c>
      <c r="W844" s="44">
        <v>2</v>
      </c>
      <c r="X844" s="31">
        <v>2</v>
      </c>
      <c r="Y844" s="31">
        <v>0</v>
      </c>
      <c r="Z844" s="31">
        <v>0</v>
      </c>
      <c r="AA844" s="31">
        <v>2</v>
      </c>
      <c r="AB844" s="31">
        <v>2</v>
      </c>
      <c r="AC844" s="31">
        <v>0</v>
      </c>
      <c r="AD844" s="31">
        <v>5</v>
      </c>
      <c r="AE844" s="31">
        <v>0</v>
      </c>
      <c r="AF844" s="50">
        <v>615819</v>
      </c>
      <c r="AG844" s="59">
        <v>492778</v>
      </c>
      <c r="AH844" s="59">
        <v>53045</v>
      </c>
      <c r="AI844" s="59">
        <v>69996</v>
      </c>
      <c r="AJ844" s="59">
        <v>13063</v>
      </c>
      <c r="AK844" s="59">
        <v>66912</v>
      </c>
    </row>
    <row r="845" spans="1:37" ht="16.5" customHeight="1">
      <c r="A845" s="42">
        <v>803</v>
      </c>
      <c r="B845" s="42" t="s">
        <v>3078</v>
      </c>
      <c r="C845" s="44" t="s">
        <v>3128</v>
      </c>
      <c r="D845" s="44" t="s">
        <v>191</v>
      </c>
      <c r="E845" s="68" t="s">
        <v>3257</v>
      </c>
      <c r="F845" s="57" t="s">
        <v>3258</v>
      </c>
      <c r="G845" s="44" t="s">
        <v>3259</v>
      </c>
      <c r="H845" s="44" t="s">
        <v>3260</v>
      </c>
      <c r="I845" s="69" t="s">
        <v>1313</v>
      </c>
      <c r="J845" s="31">
        <v>6896</v>
      </c>
      <c r="K845" s="31">
        <v>2623.63</v>
      </c>
      <c r="L845" s="31">
        <v>300</v>
      </c>
      <c r="M845" s="58">
        <v>148484</v>
      </c>
      <c r="N845" s="58">
        <v>47</v>
      </c>
      <c r="O845" s="58">
        <v>101</v>
      </c>
      <c r="P845" s="58">
        <v>3455</v>
      </c>
      <c r="Q845" s="58">
        <v>0</v>
      </c>
      <c r="R845" s="58">
        <v>0</v>
      </c>
      <c r="S845" s="43">
        <f t="shared" si="34"/>
        <v>10</v>
      </c>
      <c r="T845" s="43">
        <f t="shared" si="34"/>
        <v>10</v>
      </c>
      <c r="U845" s="44">
        <v>1</v>
      </c>
      <c r="V845" s="31">
        <v>1</v>
      </c>
      <c r="W845" s="44">
        <v>2</v>
      </c>
      <c r="X845" s="31">
        <v>2</v>
      </c>
      <c r="Y845" s="31">
        <v>0</v>
      </c>
      <c r="Z845" s="31">
        <v>0</v>
      </c>
      <c r="AA845" s="31">
        <v>7</v>
      </c>
      <c r="AB845" s="31">
        <v>7</v>
      </c>
      <c r="AC845" s="31">
        <v>0</v>
      </c>
      <c r="AD845" s="31">
        <v>3</v>
      </c>
      <c r="AE845" s="31">
        <v>0</v>
      </c>
      <c r="AF845" s="50">
        <v>835254</v>
      </c>
      <c r="AG845" s="59">
        <v>598699</v>
      </c>
      <c r="AH845" s="59">
        <v>77353</v>
      </c>
      <c r="AI845" s="59">
        <v>159202</v>
      </c>
      <c r="AJ845" s="59">
        <v>59619</v>
      </c>
      <c r="AK845" s="59">
        <v>130582</v>
      </c>
    </row>
    <row r="846" spans="1:37" ht="16.5" customHeight="1">
      <c r="A846" s="42">
        <v>804</v>
      </c>
      <c r="B846" s="42" t="s">
        <v>3078</v>
      </c>
      <c r="C846" s="44" t="s">
        <v>3128</v>
      </c>
      <c r="D846" s="44" t="s">
        <v>191</v>
      </c>
      <c r="E846" s="68" t="s">
        <v>3261</v>
      </c>
      <c r="F846" s="57" t="s">
        <v>3262</v>
      </c>
      <c r="G846" s="44" t="s">
        <v>3263</v>
      </c>
      <c r="H846" s="44" t="s">
        <v>3264</v>
      </c>
      <c r="I846" s="69" t="s">
        <v>996</v>
      </c>
      <c r="J846" s="31">
        <v>2950</v>
      </c>
      <c r="K846" s="31">
        <v>2480</v>
      </c>
      <c r="L846" s="31">
        <v>41</v>
      </c>
      <c r="M846" s="58">
        <v>134675</v>
      </c>
      <c r="N846" s="58">
        <v>573</v>
      </c>
      <c r="O846" s="58">
        <v>97</v>
      </c>
      <c r="P846" s="58">
        <v>5773</v>
      </c>
      <c r="Q846" s="58">
        <v>0</v>
      </c>
      <c r="R846" s="58">
        <v>1</v>
      </c>
      <c r="S846" s="43">
        <f t="shared" si="34"/>
        <v>3.5</v>
      </c>
      <c r="T846" s="43">
        <f t="shared" si="34"/>
        <v>3.5</v>
      </c>
      <c r="U846" s="44">
        <v>1</v>
      </c>
      <c r="V846" s="31">
        <v>1</v>
      </c>
      <c r="W846" s="44">
        <v>2.5</v>
      </c>
      <c r="X846" s="31">
        <v>2.5</v>
      </c>
      <c r="Y846" s="31">
        <v>0</v>
      </c>
      <c r="Z846" s="31">
        <v>0</v>
      </c>
      <c r="AA846" s="31">
        <v>0</v>
      </c>
      <c r="AB846" s="31">
        <v>0</v>
      </c>
      <c r="AC846" s="31">
        <v>0</v>
      </c>
      <c r="AD846" s="31">
        <v>5</v>
      </c>
      <c r="AE846" s="31">
        <v>0</v>
      </c>
      <c r="AF846" s="50">
        <v>824725</v>
      </c>
      <c r="AG846" s="59">
        <v>637616</v>
      </c>
      <c r="AH846" s="59">
        <v>81575</v>
      </c>
      <c r="AI846" s="59">
        <v>105534</v>
      </c>
      <c r="AJ846" s="59">
        <v>100630</v>
      </c>
      <c r="AK846" s="59">
        <v>201369</v>
      </c>
    </row>
    <row r="847" spans="1:37" ht="16.5" customHeight="1">
      <c r="A847" s="42">
        <v>805</v>
      </c>
      <c r="B847" s="42" t="s">
        <v>3078</v>
      </c>
      <c r="C847" s="44" t="s">
        <v>3141</v>
      </c>
      <c r="D847" s="44" t="s">
        <v>191</v>
      </c>
      <c r="E847" s="68" t="s">
        <v>3265</v>
      </c>
      <c r="F847" s="57" t="s">
        <v>3266</v>
      </c>
      <c r="G847" s="44" t="s">
        <v>3267</v>
      </c>
      <c r="H847" s="44" t="s">
        <v>3268</v>
      </c>
      <c r="I847" s="69" t="s">
        <v>905</v>
      </c>
      <c r="J847" s="31">
        <v>3732.5</v>
      </c>
      <c r="K847" s="31">
        <v>2577.7600000000002</v>
      </c>
      <c r="L847" s="31">
        <v>315</v>
      </c>
      <c r="M847" s="58">
        <v>35759</v>
      </c>
      <c r="N847" s="58">
        <v>0</v>
      </c>
      <c r="O847" s="58">
        <v>51</v>
      </c>
      <c r="P847" s="58">
        <v>35759</v>
      </c>
      <c r="Q847" s="58">
        <v>0</v>
      </c>
      <c r="R847" s="58">
        <v>51</v>
      </c>
      <c r="S847" s="43">
        <f t="shared" si="34"/>
        <v>4</v>
      </c>
      <c r="T847" s="43">
        <f t="shared" si="34"/>
        <v>4</v>
      </c>
      <c r="U847" s="44">
        <v>1</v>
      </c>
      <c r="V847" s="31">
        <v>1</v>
      </c>
      <c r="W847" s="44">
        <v>2</v>
      </c>
      <c r="X847" s="31">
        <v>2</v>
      </c>
      <c r="Y847" s="31">
        <v>0</v>
      </c>
      <c r="Z847" s="31">
        <v>0</v>
      </c>
      <c r="AA847" s="31">
        <v>1</v>
      </c>
      <c r="AB847" s="31">
        <v>1</v>
      </c>
      <c r="AC847" s="31">
        <v>0</v>
      </c>
      <c r="AD847" s="31">
        <v>2</v>
      </c>
      <c r="AE847" s="31">
        <v>0</v>
      </c>
      <c r="AF847" s="50">
        <v>489933</v>
      </c>
      <c r="AG847" s="59">
        <v>331979</v>
      </c>
      <c r="AH847" s="59">
        <v>64100</v>
      </c>
      <c r="AI847" s="59">
        <v>93854</v>
      </c>
      <c r="AJ847" s="59">
        <v>10757</v>
      </c>
      <c r="AK847" s="59">
        <v>16648</v>
      </c>
    </row>
    <row r="848" spans="1:37" ht="16.5" customHeight="1">
      <c r="A848" s="42">
        <v>806</v>
      </c>
      <c r="B848" s="42" t="s">
        <v>3078</v>
      </c>
      <c r="C848" s="44" t="s">
        <v>3141</v>
      </c>
      <c r="D848" s="44" t="s">
        <v>191</v>
      </c>
      <c r="E848" s="68" t="s">
        <v>3269</v>
      </c>
      <c r="F848" s="57" t="s">
        <v>3270</v>
      </c>
      <c r="G848" s="44" t="s">
        <v>3271</v>
      </c>
      <c r="H848" s="44" t="s">
        <v>3268</v>
      </c>
      <c r="I848" s="69" t="s">
        <v>1211</v>
      </c>
      <c r="J848" s="31">
        <v>2145</v>
      </c>
      <c r="K848" s="31">
        <v>534.44000000000005</v>
      </c>
      <c r="L848" s="31">
        <v>114</v>
      </c>
      <c r="M848" s="58">
        <v>25025</v>
      </c>
      <c r="N848" s="58">
        <v>104</v>
      </c>
      <c r="O848" s="58">
        <v>4</v>
      </c>
      <c r="P848" s="58">
        <v>342</v>
      </c>
      <c r="Q848" s="58">
        <v>0</v>
      </c>
      <c r="R848" s="58">
        <v>0</v>
      </c>
      <c r="S848" s="43">
        <f t="shared" si="34"/>
        <v>0</v>
      </c>
      <c r="T848" s="43">
        <f t="shared" si="34"/>
        <v>0</v>
      </c>
      <c r="U848" s="44">
        <v>0</v>
      </c>
      <c r="V848" s="31">
        <v>0</v>
      </c>
      <c r="W848" s="44">
        <v>0</v>
      </c>
      <c r="X848" s="31">
        <v>0</v>
      </c>
      <c r="Y848" s="31">
        <v>0</v>
      </c>
      <c r="Z848" s="31">
        <v>0</v>
      </c>
      <c r="AA848" s="31">
        <v>0</v>
      </c>
      <c r="AB848" s="31">
        <v>0</v>
      </c>
      <c r="AC848" s="31">
        <v>0</v>
      </c>
      <c r="AD848" s="31">
        <v>0</v>
      </c>
      <c r="AE848" s="31">
        <v>0</v>
      </c>
      <c r="AF848" s="50">
        <v>43853</v>
      </c>
      <c r="AG848" s="59">
        <v>34308</v>
      </c>
      <c r="AH848" s="59">
        <v>9545</v>
      </c>
      <c r="AI848" s="59">
        <v>0</v>
      </c>
      <c r="AJ848" s="59">
        <v>9143</v>
      </c>
      <c r="AK848" s="59">
        <v>1975</v>
      </c>
    </row>
    <row r="849" spans="1:37" ht="16.5" customHeight="1">
      <c r="A849" s="42">
        <v>807</v>
      </c>
      <c r="B849" s="42" t="s">
        <v>3078</v>
      </c>
      <c r="C849" s="44" t="s">
        <v>3141</v>
      </c>
      <c r="D849" s="44" t="s">
        <v>191</v>
      </c>
      <c r="E849" s="68" t="s">
        <v>3272</v>
      </c>
      <c r="F849" s="57" t="s">
        <v>3273</v>
      </c>
      <c r="G849" s="44" t="s">
        <v>3274</v>
      </c>
      <c r="H849" s="44" t="s">
        <v>3268</v>
      </c>
      <c r="I849" s="69" t="s">
        <v>3275</v>
      </c>
      <c r="J849" s="31">
        <v>12500</v>
      </c>
      <c r="K849" s="31">
        <v>7298</v>
      </c>
      <c r="L849" s="31">
        <v>580</v>
      </c>
      <c r="M849" s="58">
        <v>292091</v>
      </c>
      <c r="N849" s="58">
        <v>7970</v>
      </c>
      <c r="O849" s="58">
        <v>132</v>
      </c>
      <c r="P849" s="58">
        <v>13213</v>
      </c>
      <c r="Q849" s="58">
        <v>0</v>
      </c>
      <c r="R849" s="58">
        <v>0</v>
      </c>
      <c r="S849" s="43">
        <f t="shared" si="34"/>
        <v>17.5</v>
      </c>
      <c r="T849" s="43">
        <f t="shared" si="34"/>
        <v>18</v>
      </c>
      <c r="U849" s="44">
        <v>4</v>
      </c>
      <c r="V849" s="31">
        <v>4</v>
      </c>
      <c r="W849" s="44">
        <v>7.5</v>
      </c>
      <c r="X849" s="31">
        <v>8</v>
      </c>
      <c r="Y849" s="31">
        <v>1</v>
      </c>
      <c r="Z849" s="31">
        <v>1</v>
      </c>
      <c r="AA849" s="31">
        <v>5</v>
      </c>
      <c r="AB849" s="31">
        <v>5</v>
      </c>
      <c r="AC849" s="31">
        <v>0</v>
      </c>
      <c r="AD849" s="31">
        <v>6</v>
      </c>
      <c r="AE849" s="31">
        <v>2</v>
      </c>
      <c r="AF849" s="50">
        <v>1824374</v>
      </c>
      <c r="AG849" s="59">
        <v>1220622</v>
      </c>
      <c r="AH849" s="59">
        <v>38788</v>
      </c>
      <c r="AI849" s="59">
        <v>564964</v>
      </c>
      <c r="AJ849" s="59">
        <v>163181</v>
      </c>
      <c r="AK849" s="59">
        <v>126854</v>
      </c>
    </row>
    <row r="850" spans="1:37" ht="16.5" customHeight="1">
      <c r="A850" s="42">
        <v>808</v>
      </c>
      <c r="B850" s="42" t="s">
        <v>3078</v>
      </c>
      <c r="C850" s="70" t="s">
        <v>3141</v>
      </c>
      <c r="D850" s="44" t="s">
        <v>191</v>
      </c>
      <c r="E850" s="68" t="s">
        <v>3276</v>
      </c>
      <c r="F850" s="57" t="s">
        <v>3277</v>
      </c>
      <c r="G850" s="44" t="s">
        <v>3278</v>
      </c>
      <c r="H850" s="44" t="s">
        <v>3279</v>
      </c>
      <c r="I850" s="69" t="s">
        <v>910</v>
      </c>
      <c r="J850" s="31">
        <v>41460</v>
      </c>
      <c r="K850" s="31">
        <v>275</v>
      </c>
      <c r="L850" s="31">
        <v>13</v>
      </c>
      <c r="M850" s="58">
        <v>53713</v>
      </c>
      <c r="N850" s="58">
        <v>0</v>
      </c>
      <c r="O850" s="58">
        <v>4</v>
      </c>
      <c r="P850" s="58">
        <v>237</v>
      </c>
      <c r="Q850" s="58">
        <v>0</v>
      </c>
      <c r="R850" s="58">
        <v>0</v>
      </c>
      <c r="S850" s="43">
        <f t="shared" si="34"/>
        <v>0</v>
      </c>
      <c r="T850" s="43">
        <f t="shared" si="34"/>
        <v>0</v>
      </c>
      <c r="U850" s="44">
        <v>0</v>
      </c>
      <c r="V850" s="31">
        <v>0</v>
      </c>
      <c r="W850" s="44">
        <v>0</v>
      </c>
      <c r="X850" s="31">
        <v>0</v>
      </c>
      <c r="Y850" s="31">
        <v>0</v>
      </c>
      <c r="Z850" s="31">
        <v>0</v>
      </c>
      <c r="AA850" s="31">
        <v>0</v>
      </c>
      <c r="AB850" s="31">
        <v>0</v>
      </c>
      <c r="AC850" s="31">
        <v>0</v>
      </c>
      <c r="AD850" s="31">
        <v>0</v>
      </c>
      <c r="AE850" s="31">
        <v>0</v>
      </c>
      <c r="AF850" s="50">
        <v>36750</v>
      </c>
      <c r="AG850" s="59">
        <v>34308</v>
      </c>
      <c r="AH850" s="59">
        <v>2442</v>
      </c>
      <c r="AI850" s="59">
        <v>0</v>
      </c>
      <c r="AJ850" s="59">
        <v>3327</v>
      </c>
      <c r="AK850" s="59">
        <v>4041</v>
      </c>
    </row>
    <row r="851" spans="1:37" ht="16.5" customHeight="1">
      <c r="A851" s="42">
        <v>809</v>
      </c>
      <c r="B851" s="42" t="s">
        <v>3078</v>
      </c>
      <c r="C851" s="70" t="s">
        <v>3141</v>
      </c>
      <c r="D851" s="44" t="s">
        <v>191</v>
      </c>
      <c r="E851" s="68" t="s">
        <v>3280</v>
      </c>
      <c r="F851" s="57" t="s">
        <v>3281</v>
      </c>
      <c r="G851" s="44" t="s">
        <v>3282</v>
      </c>
      <c r="H851" s="44" t="s">
        <v>3268</v>
      </c>
      <c r="I851" s="69" t="s">
        <v>951</v>
      </c>
      <c r="J851" s="31">
        <v>1342</v>
      </c>
      <c r="K851" s="31">
        <v>988.02</v>
      </c>
      <c r="L851" s="31">
        <v>67</v>
      </c>
      <c r="M851" s="58">
        <v>25702</v>
      </c>
      <c r="N851" s="58">
        <v>0</v>
      </c>
      <c r="O851" s="58">
        <v>37</v>
      </c>
      <c r="P851" s="58">
        <v>2552</v>
      </c>
      <c r="Q851" s="58">
        <v>0</v>
      </c>
      <c r="R851" s="58">
        <v>17</v>
      </c>
      <c r="S851" s="43">
        <f t="shared" si="34"/>
        <v>3</v>
      </c>
      <c r="T851" s="43">
        <f t="shared" si="34"/>
        <v>4</v>
      </c>
      <c r="U851" s="44">
        <v>0</v>
      </c>
      <c r="V851" s="31">
        <v>0</v>
      </c>
      <c r="W851" s="44">
        <v>3</v>
      </c>
      <c r="X851" s="31">
        <v>4</v>
      </c>
      <c r="Y851" s="31">
        <v>0</v>
      </c>
      <c r="Z851" s="31">
        <v>0</v>
      </c>
      <c r="AA851" s="31">
        <v>0</v>
      </c>
      <c r="AB851" s="31">
        <v>0</v>
      </c>
      <c r="AC851" s="31">
        <v>1</v>
      </c>
      <c r="AD851" s="31">
        <v>2</v>
      </c>
      <c r="AE851" s="31">
        <v>0</v>
      </c>
      <c r="AF851" s="50">
        <v>264827</v>
      </c>
      <c r="AG851" s="59">
        <v>168396</v>
      </c>
      <c r="AH851" s="59">
        <v>22500</v>
      </c>
      <c r="AI851" s="59">
        <v>73931</v>
      </c>
      <c r="AJ851" s="59">
        <v>36889</v>
      </c>
      <c r="AK851" s="59">
        <v>28970</v>
      </c>
    </row>
    <row r="852" spans="1:37" ht="16.5" customHeight="1">
      <c r="A852" s="2482" t="s">
        <v>809</v>
      </c>
      <c r="B852" s="2483"/>
      <c r="C852" s="2484"/>
      <c r="D852" s="51"/>
      <c r="E852" s="52">
        <v>34</v>
      </c>
      <c r="F852" s="53"/>
      <c r="G852" s="71"/>
      <c r="H852" s="71"/>
      <c r="I852" s="51"/>
      <c r="J852" s="54"/>
      <c r="K852" s="54"/>
      <c r="L852" s="54"/>
      <c r="M852" s="54"/>
      <c r="N852" s="54"/>
      <c r="O852" s="54"/>
      <c r="P852" s="54"/>
      <c r="Q852" s="54"/>
      <c r="R852" s="54"/>
      <c r="S852" s="54"/>
      <c r="T852" s="54"/>
      <c r="U852" s="54"/>
      <c r="V852" s="54"/>
      <c r="W852" s="54"/>
      <c r="X852" s="54"/>
      <c r="Y852" s="54"/>
      <c r="Z852" s="54"/>
      <c r="AA852" s="54"/>
      <c r="AB852" s="54"/>
      <c r="AC852" s="54"/>
      <c r="AD852" s="54"/>
      <c r="AE852" s="54"/>
      <c r="AF852" s="55"/>
      <c r="AG852" s="54"/>
      <c r="AH852" s="54"/>
      <c r="AI852" s="54"/>
      <c r="AJ852" s="54"/>
      <c r="AK852" s="54"/>
    </row>
    <row r="853" spans="1:37" ht="16.5" customHeight="1">
      <c r="A853" s="2485" t="s">
        <v>3283</v>
      </c>
      <c r="B853" s="2486"/>
      <c r="C853" s="2487"/>
      <c r="D853" s="63"/>
      <c r="E853" s="64">
        <v>50</v>
      </c>
      <c r="F853" s="65"/>
      <c r="G853" s="72"/>
      <c r="H853" s="72"/>
      <c r="I853" s="63"/>
      <c r="J853" s="66"/>
      <c r="K853" s="66"/>
      <c r="L853" s="66"/>
      <c r="M853" s="66"/>
      <c r="N853" s="66"/>
      <c r="O853" s="66"/>
      <c r="P853" s="66"/>
      <c r="Q853" s="66"/>
      <c r="R853" s="66"/>
      <c r="S853" s="66"/>
      <c r="T853" s="66"/>
      <c r="U853" s="66"/>
      <c r="V853" s="66"/>
      <c r="W853" s="66"/>
      <c r="X853" s="66"/>
      <c r="Y853" s="66"/>
      <c r="Z853" s="66"/>
      <c r="AA853" s="66"/>
      <c r="AB853" s="66"/>
      <c r="AC853" s="66"/>
      <c r="AD853" s="66"/>
      <c r="AE853" s="66"/>
      <c r="AF853" s="67"/>
      <c r="AG853" s="66"/>
      <c r="AH853" s="66"/>
      <c r="AI853" s="66"/>
      <c r="AJ853" s="66"/>
      <c r="AK853" s="66"/>
    </row>
    <row r="854" spans="1:37" ht="16.5" customHeight="1">
      <c r="A854" s="42">
        <v>810</v>
      </c>
      <c r="B854" s="42" t="s">
        <v>3284</v>
      </c>
      <c r="C854" s="44" t="s">
        <v>3285</v>
      </c>
      <c r="D854" s="44" t="s">
        <v>65</v>
      </c>
      <c r="E854" s="68" t="s">
        <v>3286</v>
      </c>
      <c r="F854" s="57" t="s">
        <v>3287</v>
      </c>
      <c r="G854" s="44" t="s">
        <v>3288</v>
      </c>
      <c r="H854" s="44" t="s">
        <v>3289</v>
      </c>
      <c r="I854" s="69">
        <v>1985</v>
      </c>
      <c r="J854" s="31">
        <v>1618.2</v>
      </c>
      <c r="K854" s="31">
        <v>1069.2</v>
      </c>
      <c r="L854" s="31">
        <v>230</v>
      </c>
      <c r="M854" s="58">
        <v>114343</v>
      </c>
      <c r="N854" s="58">
        <v>1140</v>
      </c>
      <c r="O854" s="58">
        <v>76</v>
      </c>
      <c r="P854" s="58">
        <v>5186</v>
      </c>
      <c r="Q854" s="58">
        <v>222</v>
      </c>
      <c r="R854" s="58">
        <v>76</v>
      </c>
      <c r="S854" s="43">
        <f t="shared" ref="S854:T872" si="35">SUM(U854,W854,Y854,AA854)</f>
        <v>5</v>
      </c>
      <c r="T854" s="43">
        <f t="shared" si="35"/>
        <v>5</v>
      </c>
      <c r="U854" s="44">
        <v>1</v>
      </c>
      <c r="V854" s="31">
        <v>1</v>
      </c>
      <c r="W854" s="44">
        <v>3</v>
      </c>
      <c r="X854" s="31">
        <v>3</v>
      </c>
      <c r="Y854" s="31">
        <v>0</v>
      </c>
      <c r="Z854" s="31">
        <v>0</v>
      </c>
      <c r="AA854" s="31">
        <v>1</v>
      </c>
      <c r="AB854" s="31">
        <v>1</v>
      </c>
      <c r="AC854" s="31">
        <v>0</v>
      </c>
      <c r="AD854" s="31">
        <v>2</v>
      </c>
      <c r="AE854" s="31">
        <v>1</v>
      </c>
      <c r="AF854" s="50">
        <v>504885</v>
      </c>
      <c r="AG854" s="59">
        <v>283709</v>
      </c>
      <c r="AH854" s="59">
        <v>102162</v>
      </c>
      <c r="AI854" s="59">
        <v>119014</v>
      </c>
      <c r="AJ854" s="59">
        <v>12912</v>
      </c>
      <c r="AK854" s="59">
        <v>16095</v>
      </c>
    </row>
    <row r="855" spans="1:37" ht="16.5" customHeight="1">
      <c r="A855" s="42">
        <v>811</v>
      </c>
      <c r="B855" s="42" t="s">
        <v>3284</v>
      </c>
      <c r="C855" s="44" t="s">
        <v>3285</v>
      </c>
      <c r="D855" s="44" t="s">
        <v>65</v>
      </c>
      <c r="E855" s="68" t="s">
        <v>3290</v>
      </c>
      <c r="F855" s="57" t="s">
        <v>3291</v>
      </c>
      <c r="G855" s="44" t="s">
        <v>3292</v>
      </c>
      <c r="H855" s="44" t="s">
        <v>3293</v>
      </c>
      <c r="I855" s="69">
        <v>1991</v>
      </c>
      <c r="J855" s="31">
        <v>1259</v>
      </c>
      <c r="K855" s="31">
        <v>965</v>
      </c>
      <c r="L855" s="31">
        <v>184</v>
      </c>
      <c r="M855" s="58">
        <v>87524</v>
      </c>
      <c r="N855" s="58">
        <v>0</v>
      </c>
      <c r="O855" s="58">
        <v>36</v>
      </c>
      <c r="P855" s="58">
        <v>4719</v>
      </c>
      <c r="Q855" s="58">
        <v>0</v>
      </c>
      <c r="R855" s="58">
        <v>5</v>
      </c>
      <c r="S855" s="43">
        <f t="shared" si="35"/>
        <v>5</v>
      </c>
      <c r="T855" s="43">
        <f t="shared" si="35"/>
        <v>5</v>
      </c>
      <c r="U855" s="44">
        <v>1</v>
      </c>
      <c r="V855" s="31">
        <v>1</v>
      </c>
      <c r="W855" s="44">
        <v>3</v>
      </c>
      <c r="X855" s="31">
        <v>3</v>
      </c>
      <c r="Y855" s="31">
        <v>0</v>
      </c>
      <c r="Z855" s="31">
        <v>0</v>
      </c>
      <c r="AA855" s="31">
        <v>1</v>
      </c>
      <c r="AB855" s="31">
        <v>1</v>
      </c>
      <c r="AC855" s="31">
        <v>1</v>
      </c>
      <c r="AD855" s="31">
        <v>1</v>
      </c>
      <c r="AE855" s="31">
        <v>1</v>
      </c>
      <c r="AF855" s="50">
        <v>498952</v>
      </c>
      <c r="AG855" s="59">
        <v>296326</v>
      </c>
      <c r="AH855" s="59">
        <v>92342</v>
      </c>
      <c r="AI855" s="59">
        <v>110284</v>
      </c>
      <c r="AJ855" s="59">
        <v>17495</v>
      </c>
      <c r="AK855" s="59">
        <v>15191</v>
      </c>
    </row>
    <row r="856" spans="1:37" ht="16.5" customHeight="1">
      <c r="A856" s="42">
        <v>812</v>
      </c>
      <c r="B856" s="42" t="s">
        <v>3284</v>
      </c>
      <c r="C856" s="44" t="s">
        <v>3294</v>
      </c>
      <c r="D856" s="44" t="s">
        <v>65</v>
      </c>
      <c r="E856" s="68" t="s">
        <v>3295</v>
      </c>
      <c r="F856" s="57" t="s">
        <v>3296</v>
      </c>
      <c r="G856" s="44" t="s">
        <v>3297</v>
      </c>
      <c r="H856" s="44" t="s">
        <v>3298</v>
      </c>
      <c r="I856" s="69">
        <v>1989</v>
      </c>
      <c r="J856" s="31">
        <v>1718</v>
      </c>
      <c r="K856" s="31">
        <v>1169</v>
      </c>
      <c r="L856" s="31">
        <v>316</v>
      </c>
      <c r="M856" s="58">
        <v>90978</v>
      </c>
      <c r="N856" s="58">
        <v>3856</v>
      </c>
      <c r="O856" s="58">
        <v>48</v>
      </c>
      <c r="P856" s="58">
        <v>3021</v>
      </c>
      <c r="Q856" s="58">
        <v>1</v>
      </c>
      <c r="R856" s="58">
        <v>0</v>
      </c>
      <c r="S856" s="43">
        <f t="shared" si="35"/>
        <v>6</v>
      </c>
      <c r="T856" s="43">
        <f t="shared" si="35"/>
        <v>6</v>
      </c>
      <c r="U856" s="44">
        <v>1</v>
      </c>
      <c r="V856" s="31">
        <v>1</v>
      </c>
      <c r="W856" s="44">
        <v>3</v>
      </c>
      <c r="X856" s="31">
        <v>3</v>
      </c>
      <c r="Y856" s="31">
        <v>0</v>
      </c>
      <c r="Z856" s="31">
        <v>0</v>
      </c>
      <c r="AA856" s="31">
        <v>2</v>
      </c>
      <c r="AB856" s="31">
        <v>2</v>
      </c>
      <c r="AC856" s="31">
        <v>0</v>
      </c>
      <c r="AD856" s="31">
        <v>3</v>
      </c>
      <c r="AE856" s="31">
        <v>0</v>
      </c>
      <c r="AF856" s="50">
        <v>562636</v>
      </c>
      <c r="AG856" s="59">
        <v>308876</v>
      </c>
      <c r="AH856" s="59">
        <v>94442</v>
      </c>
      <c r="AI856" s="59">
        <v>159318</v>
      </c>
      <c r="AJ856" s="59">
        <v>54216</v>
      </c>
      <c r="AK856" s="59">
        <v>17504</v>
      </c>
    </row>
    <row r="857" spans="1:37" ht="16.5" customHeight="1">
      <c r="A857" s="42">
        <v>813</v>
      </c>
      <c r="B857" s="42" t="s">
        <v>3284</v>
      </c>
      <c r="C857" s="44" t="s">
        <v>3299</v>
      </c>
      <c r="D857" s="44" t="s">
        <v>65</v>
      </c>
      <c r="E857" s="68" t="s">
        <v>3300</v>
      </c>
      <c r="F857" s="57" t="s">
        <v>3301</v>
      </c>
      <c r="G857" s="44" t="s">
        <v>3302</v>
      </c>
      <c r="H857" s="44" t="s">
        <v>3303</v>
      </c>
      <c r="I857" s="69">
        <v>1972</v>
      </c>
      <c r="J857" s="31">
        <v>12361</v>
      </c>
      <c r="K857" s="31">
        <v>5142</v>
      </c>
      <c r="L857" s="31">
        <v>588</v>
      </c>
      <c r="M857" s="58">
        <v>133339</v>
      </c>
      <c r="N857" s="58">
        <v>7295</v>
      </c>
      <c r="O857" s="58">
        <v>202</v>
      </c>
      <c r="P857" s="58">
        <v>8085</v>
      </c>
      <c r="Q857" s="58">
        <v>0</v>
      </c>
      <c r="R857" s="58">
        <v>0</v>
      </c>
      <c r="S857" s="43">
        <f t="shared" si="35"/>
        <v>19</v>
      </c>
      <c r="T857" s="43">
        <f t="shared" si="35"/>
        <v>21</v>
      </c>
      <c r="U857" s="44">
        <v>11</v>
      </c>
      <c r="V857" s="31">
        <v>11</v>
      </c>
      <c r="W857" s="44">
        <v>7</v>
      </c>
      <c r="X857" s="31">
        <v>9</v>
      </c>
      <c r="Y857" s="31">
        <v>0</v>
      </c>
      <c r="Z857" s="31">
        <v>0</v>
      </c>
      <c r="AA857" s="31">
        <v>1</v>
      </c>
      <c r="AB857" s="31">
        <v>1</v>
      </c>
      <c r="AC857" s="31">
        <v>1</v>
      </c>
      <c r="AD857" s="31">
        <v>6</v>
      </c>
      <c r="AE857" s="31">
        <v>0</v>
      </c>
      <c r="AF857" s="50">
        <v>2910710</v>
      </c>
      <c r="AG857" s="59">
        <v>1415108</v>
      </c>
      <c r="AH857" s="59">
        <v>145842</v>
      </c>
      <c r="AI857" s="59">
        <v>1349760</v>
      </c>
      <c r="AJ857" s="59">
        <v>81827</v>
      </c>
      <c r="AK857" s="59">
        <v>65893</v>
      </c>
    </row>
    <row r="858" spans="1:37" ht="16.5" customHeight="1">
      <c r="A858" s="42">
        <v>814</v>
      </c>
      <c r="B858" s="42" t="s">
        <v>3284</v>
      </c>
      <c r="C858" s="44" t="s">
        <v>3304</v>
      </c>
      <c r="D858" s="44" t="s">
        <v>65</v>
      </c>
      <c r="E858" s="68" t="s">
        <v>3305</v>
      </c>
      <c r="F858" s="57" t="s">
        <v>3306</v>
      </c>
      <c r="G858" s="44" t="s">
        <v>3307</v>
      </c>
      <c r="H858" s="44" t="s">
        <v>3308</v>
      </c>
      <c r="I858" s="69">
        <v>1974</v>
      </c>
      <c r="J858" s="31">
        <v>4524</v>
      </c>
      <c r="K858" s="31">
        <v>2236.16</v>
      </c>
      <c r="L858" s="31">
        <v>327</v>
      </c>
      <c r="M858" s="58">
        <v>97562</v>
      </c>
      <c r="N858" s="58">
        <v>2927</v>
      </c>
      <c r="O858" s="58">
        <v>70</v>
      </c>
      <c r="P858" s="58">
        <v>5997</v>
      </c>
      <c r="Q858" s="58">
        <v>13</v>
      </c>
      <c r="R858" s="58">
        <v>0</v>
      </c>
      <c r="S858" s="43">
        <f t="shared" si="35"/>
        <v>7</v>
      </c>
      <c r="T858" s="43">
        <f t="shared" si="35"/>
        <v>7</v>
      </c>
      <c r="U858" s="44">
        <v>1</v>
      </c>
      <c r="V858" s="31">
        <v>1</v>
      </c>
      <c r="W858" s="44">
        <v>4</v>
      </c>
      <c r="X858" s="31">
        <v>4</v>
      </c>
      <c r="Y858" s="31">
        <v>0</v>
      </c>
      <c r="Z858" s="31">
        <v>0</v>
      </c>
      <c r="AA858" s="31">
        <v>2</v>
      </c>
      <c r="AB858" s="31">
        <v>2</v>
      </c>
      <c r="AC858" s="31">
        <v>0</v>
      </c>
      <c r="AD858" s="31">
        <v>4</v>
      </c>
      <c r="AE858" s="31">
        <v>0</v>
      </c>
      <c r="AF858" s="50">
        <v>513540</v>
      </c>
      <c r="AG858" s="59">
        <v>282204</v>
      </c>
      <c r="AH858" s="59">
        <v>75000</v>
      </c>
      <c r="AI858" s="59">
        <v>156336</v>
      </c>
      <c r="AJ858" s="59">
        <v>35131</v>
      </c>
      <c r="AK858" s="59">
        <v>56781</v>
      </c>
    </row>
    <row r="859" spans="1:37" ht="16.5" customHeight="1">
      <c r="A859" s="42">
        <v>815</v>
      </c>
      <c r="B859" s="42" t="s">
        <v>3284</v>
      </c>
      <c r="C859" s="44" t="s">
        <v>3309</v>
      </c>
      <c r="D859" s="44" t="s">
        <v>65</v>
      </c>
      <c r="E859" s="68" t="s">
        <v>3310</v>
      </c>
      <c r="F859" s="57" t="s">
        <v>3311</v>
      </c>
      <c r="G859" s="44" t="s">
        <v>3312</v>
      </c>
      <c r="H859" s="44" t="s">
        <v>3313</v>
      </c>
      <c r="I859" s="69">
        <v>1973</v>
      </c>
      <c r="J859" s="31">
        <v>2341</v>
      </c>
      <c r="K859" s="31">
        <v>1663</v>
      </c>
      <c r="L859" s="31">
        <v>300</v>
      </c>
      <c r="M859" s="58">
        <v>96686</v>
      </c>
      <c r="N859" s="58">
        <v>3481</v>
      </c>
      <c r="O859" s="58">
        <v>26</v>
      </c>
      <c r="P859" s="58">
        <v>6753</v>
      </c>
      <c r="Q859" s="58">
        <v>0</v>
      </c>
      <c r="R859" s="58">
        <v>0</v>
      </c>
      <c r="S859" s="43">
        <f t="shared" si="35"/>
        <v>5</v>
      </c>
      <c r="T859" s="43">
        <f t="shared" si="35"/>
        <v>5</v>
      </c>
      <c r="U859" s="44">
        <v>2</v>
      </c>
      <c r="V859" s="31">
        <v>1</v>
      </c>
      <c r="W859" s="44">
        <v>2</v>
      </c>
      <c r="X859" s="31">
        <v>3</v>
      </c>
      <c r="Y859" s="31">
        <v>0</v>
      </c>
      <c r="Z859" s="31">
        <v>0</v>
      </c>
      <c r="AA859" s="31">
        <v>1</v>
      </c>
      <c r="AB859" s="31">
        <v>1</v>
      </c>
      <c r="AC859" s="31">
        <v>0</v>
      </c>
      <c r="AD859" s="31">
        <v>2</v>
      </c>
      <c r="AE859" s="31">
        <v>0</v>
      </c>
      <c r="AF859" s="50">
        <v>582007</v>
      </c>
      <c r="AG859" s="59">
        <v>282355</v>
      </c>
      <c r="AH859" s="59">
        <v>105442</v>
      </c>
      <c r="AI859" s="59">
        <v>194210</v>
      </c>
      <c r="AJ859" s="59">
        <v>48484</v>
      </c>
      <c r="AK859" s="59">
        <v>34477</v>
      </c>
    </row>
    <row r="860" spans="1:37" ht="16.5" customHeight="1">
      <c r="A860" s="42">
        <v>816</v>
      </c>
      <c r="B860" s="42" t="s">
        <v>3284</v>
      </c>
      <c r="C860" s="44" t="s">
        <v>3309</v>
      </c>
      <c r="D860" s="44" t="s">
        <v>65</v>
      </c>
      <c r="E860" s="68" t="s">
        <v>3314</v>
      </c>
      <c r="F860" s="57" t="s">
        <v>3315</v>
      </c>
      <c r="G860" s="44" t="s">
        <v>3316</v>
      </c>
      <c r="H860" s="44" t="s">
        <v>3317</v>
      </c>
      <c r="I860" s="69">
        <v>1993</v>
      </c>
      <c r="J860" s="31">
        <v>3096</v>
      </c>
      <c r="K860" s="31">
        <v>1013</v>
      </c>
      <c r="L860" s="31">
        <v>109</v>
      </c>
      <c r="M860" s="58">
        <v>68820</v>
      </c>
      <c r="N860" s="58">
        <v>2375</v>
      </c>
      <c r="O860" s="58">
        <v>25</v>
      </c>
      <c r="P860" s="58">
        <v>3989</v>
      </c>
      <c r="Q860" s="58">
        <v>0</v>
      </c>
      <c r="R860" s="58">
        <v>0</v>
      </c>
      <c r="S860" s="43">
        <f t="shared" si="35"/>
        <v>5</v>
      </c>
      <c r="T860" s="43">
        <f t="shared" si="35"/>
        <v>5</v>
      </c>
      <c r="U860" s="44">
        <v>1</v>
      </c>
      <c r="V860" s="31">
        <v>1</v>
      </c>
      <c r="W860" s="44">
        <v>3</v>
      </c>
      <c r="X860" s="31">
        <v>3</v>
      </c>
      <c r="Y860" s="31">
        <v>0</v>
      </c>
      <c r="Z860" s="31">
        <v>0</v>
      </c>
      <c r="AA860" s="31">
        <v>1</v>
      </c>
      <c r="AB860" s="31">
        <v>1</v>
      </c>
      <c r="AC860" s="31">
        <v>0</v>
      </c>
      <c r="AD860" s="31">
        <v>1</v>
      </c>
      <c r="AE860" s="31">
        <v>2</v>
      </c>
      <c r="AF860" s="50">
        <v>403614</v>
      </c>
      <c r="AG860" s="59">
        <v>173400</v>
      </c>
      <c r="AH860" s="59">
        <v>85442</v>
      </c>
      <c r="AI860" s="59">
        <v>144772</v>
      </c>
      <c r="AJ860" s="59">
        <v>16288</v>
      </c>
      <c r="AK860" s="59">
        <v>21457</v>
      </c>
    </row>
    <row r="861" spans="1:37" ht="16.5" customHeight="1">
      <c r="A861" s="42">
        <v>817</v>
      </c>
      <c r="B861" s="42" t="s">
        <v>3284</v>
      </c>
      <c r="C861" s="44" t="s">
        <v>3318</v>
      </c>
      <c r="D861" s="44" t="s">
        <v>65</v>
      </c>
      <c r="E861" s="68" t="s">
        <v>3319</v>
      </c>
      <c r="F861" s="57" t="s">
        <v>3320</v>
      </c>
      <c r="G861" s="44" t="s">
        <v>3321</v>
      </c>
      <c r="H861" s="44" t="s">
        <v>3322</v>
      </c>
      <c r="I861" s="69">
        <v>1971</v>
      </c>
      <c r="J861" s="31">
        <v>4073</v>
      </c>
      <c r="K861" s="31">
        <v>986</v>
      </c>
      <c r="L861" s="31">
        <v>339</v>
      </c>
      <c r="M861" s="58">
        <v>154985</v>
      </c>
      <c r="N861" s="58">
        <v>0</v>
      </c>
      <c r="O861" s="58">
        <v>25</v>
      </c>
      <c r="P861" s="58">
        <v>4921</v>
      </c>
      <c r="Q861" s="58">
        <v>0</v>
      </c>
      <c r="R861" s="58">
        <v>0</v>
      </c>
      <c r="S861" s="43">
        <f t="shared" si="35"/>
        <v>5</v>
      </c>
      <c r="T861" s="43">
        <f t="shared" si="35"/>
        <v>5</v>
      </c>
      <c r="U861" s="44">
        <v>1</v>
      </c>
      <c r="V861" s="31">
        <v>1</v>
      </c>
      <c r="W861" s="44">
        <v>3</v>
      </c>
      <c r="X861" s="31">
        <v>3</v>
      </c>
      <c r="Y861" s="31">
        <v>0</v>
      </c>
      <c r="Z861" s="31">
        <v>0</v>
      </c>
      <c r="AA861" s="31">
        <v>1</v>
      </c>
      <c r="AB861" s="31">
        <v>1</v>
      </c>
      <c r="AC861" s="31">
        <v>1</v>
      </c>
      <c r="AD861" s="31">
        <v>2</v>
      </c>
      <c r="AE861" s="31">
        <v>0</v>
      </c>
      <c r="AF861" s="50">
        <v>549568</v>
      </c>
      <c r="AG861" s="59">
        <v>314935</v>
      </c>
      <c r="AH861" s="59">
        <v>95523</v>
      </c>
      <c r="AI861" s="59">
        <v>139110</v>
      </c>
      <c r="AJ861" s="59">
        <v>19139</v>
      </c>
      <c r="AK861" s="59">
        <v>12780</v>
      </c>
    </row>
    <row r="862" spans="1:37" ht="16.5" customHeight="1">
      <c r="A862" s="42">
        <v>818</v>
      </c>
      <c r="B862" s="42" t="s">
        <v>3284</v>
      </c>
      <c r="C862" s="44" t="s">
        <v>3323</v>
      </c>
      <c r="D862" s="44" t="s">
        <v>65</v>
      </c>
      <c r="E862" s="68" t="s">
        <v>3324</v>
      </c>
      <c r="F862" s="57" t="s">
        <v>3325</v>
      </c>
      <c r="G862" s="44" t="s">
        <v>3326</v>
      </c>
      <c r="H862" s="44" t="s">
        <v>3327</v>
      </c>
      <c r="I862" s="69">
        <v>2004</v>
      </c>
      <c r="J862" s="31">
        <v>6600</v>
      </c>
      <c r="K862" s="31">
        <v>4657</v>
      </c>
      <c r="L862" s="31">
        <v>530</v>
      </c>
      <c r="M862" s="58">
        <v>176017</v>
      </c>
      <c r="N862" s="58">
        <v>3440</v>
      </c>
      <c r="O862" s="58">
        <v>170</v>
      </c>
      <c r="P862" s="58">
        <v>9055</v>
      </c>
      <c r="Q862" s="58">
        <v>274</v>
      </c>
      <c r="R862" s="58">
        <v>2</v>
      </c>
      <c r="S862" s="43">
        <f t="shared" si="35"/>
        <v>23</v>
      </c>
      <c r="T862" s="43">
        <f t="shared" si="35"/>
        <v>25</v>
      </c>
      <c r="U862" s="44">
        <v>11</v>
      </c>
      <c r="V862" s="31">
        <v>11</v>
      </c>
      <c r="W862" s="44">
        <v>9</v>
      </c>
      <c r="X862" s="31">
        <v>9</v>
      </c>
      <c r="Y862" s="31">
        <v>0</v>
      </c>
      <c r="Z862" s="31">
        <v>0</v>
      </c>
      <c r="AA862" s="31">
        <v>3</v>
      </c>
      <c r="AB862" s="31">
        <v>5</v>
      </c>
      <c r="AC862" s="31">
        <v>0</v>
      </c>
      <c r="AD862" s="31">
        <v>9</v>
      </c>
      <c r="AE862" s="31">
        <v>0</v>
      </c>
      <c r="AF862" s="50">
        <v>1860206</v>
      </c>
      <c r="AG862" s="59">
        <v>1532027</v>
      </c>
      <c r="AH862" s="59">
        <v>129600</v>
      </c>
      <c r="AI862" s="59">
        <v>198579</v>
      </c>
      <c r="AJ862" s="59">
        <v>80889</v>
      </c>
      <c r="AK862" s="59">
        <v>103447</v>
      </c>
    </row>
    <row r="863" spans="1:37" ht="16.5" customHeight="1">
      <c r="A863" s="42">
        <v>819</v>
      </c>
      <c r="B863" s="42" t="s">
        <v>3284</v>
      </c>
      <c r="C863" s="44" t="s">
        <v>3323</v>
      </c>
      <c r="D863" s="44" t="s">
        <v>65</v>
      </c>
      <c r="E863" s="68" t="s">
        <v>3328</v>
      </c>
      <c r="F863" s="57" t="s">
        <v>3329</v>
      </c>
      <c r="G863" s="44" t="s">
        <v>3330</v>
      </c>
      <c r="H863" s="44" t="s">
        <v>3331</v>
      </c>
      <c r="I863" s="69">
        <v>1993</v>
      </c>
      <c r="J863" s="31">
        <v>2450</v>
      </c>
      <c r="K863" s="31">
        <v>1175</v>
      </c>
      <c r="L863" s="31">
        <v>200</v>
      </c>
      <c r="M863" s="58">
        <v>73909</v>
      </c>
      <c r="N863" s="58">
        <v>1632</v>
      </c>
      <c r="O863" s="58">
        <v>34</v>
      </c>
      <c r="P863" s="58">
        <v>5000</v>
      </c>
      <c r="Q863" s="58">
        <v>89</v>
      </c>
      <c r="R863" s="58">
        <v>0</v>
      </c>
      <c r="S863" s="43">
        <f t="shared" si="35"/>
        <v>5</v>
      </c>
      <c r="T863" s="43">
        <f t="shared" si="35"/>
        <v>5</v>
      </c>
      <c r="U863" s="44">
        <v>1</v>
      </c>
      <c r="V863" s="31">
        <v>1</v>
      </c>
      <c r="W863" s="44">
        <v>3</v>
      </c>
      <c r="X863" s="31">
        <v>3</v>
      </c>
      <c r="Y863" s="31">
        <v>0</v>
      </c>
      <c r="Z863" s="31">
        <v>0</v>
      </c>
      <c r="AA863" s="31">
        <v>1</v>
      </c>
      <c r="AB863" s="31">
        <v>1</v>
      </c>
      <c r="AC863" s="31">
        <v>0</v>
      </c>
      <c r="AD863" s="31">
        <v>3</v>
      </c>
      <c r="AE863" s="31">
        <v>0</v>
      </c>
      <c r="AF863" s="50">
        <v>552480</v>
      </c>
      <c r="AG863" s="59">
        <v>276560</v>
      </c>
      <c r="AH863" s="59">
        <v>108594</v>
      </c>
      <c r="AI863" s="59">
        <v>167326</v>
      </c>
      <c r="AJ863" s="59">
        <v>13327</v>
      </c>
      <c r="AK863" s="59">
        <v>18174</v>
      </c>
    </row>
    <row r="864" spans="1:37" ht="16.5" customHeight="1">
      <c r="A864" s="42">
        <v>820</v>
      </c>
      <c r="B864" s="42" t="s">
        <v>3284</v>
      </c>
      <c r="C864" s="44" t="s">
        <v>3332</v>
      </c>
      <c r="D864" s="44" t="s">
        <v>65</v>
      </c>
      <c r="E864" s="68" t="s">
        <v>3333</v>
      </c>
      <c r="F864" s="57" t="s">
        <v>3334</v>
      </c>
      <c r="G864" s="44" t="s">
        <v>3335</v>
      </c>
      <c r="H864" s="44" t="s">
        <v>3336</v>
      </c>
      <c r="I864" s="69">
        <v>1987</v>
      </c>
      <c r="J864" s="31">
        <v>2109</v>
      </c>
      <c r="K864" s="31">
        <v>866</v>
      </c>
      <c r="L864" s="31">
        <v>57</v>
      </c>
      <c r="M864" s="58">
        <v>86270</v>
      </c>
      <c r="N864" s="58">
        <v>1844</v>
      </c>
      <c r="O864" s="58">
        <v>44</v>
      </c>
      <c r="P864" s="58">
        <v>4372</v>
      </c>
      <c r="Q864" s="58">
        <v>45</v>
      </c>
      <c r="R864" s="58">
        <v>44</v>
      </c>
      <c r="S864" s="43">
        <f t="shared" si="35"/>
        <v>5</v>
      </c>
      <c r="T864" s="43">
        <f t="shared" si="35"/>
        <v>5</v>
      </c>
      <c r="U864" s="44">
        <v>1</v>
      </c>
      <c r="V864" s="31">
        <v>1</v>
      </c>
      <c r="W864" s="44">
        <v>3</v>
      </c>
      <c r="X864" s="31">
        <v>3</v>
      </c>
      <c r="Y864" s="31">
        <v>0</v>
      </c>
      <c r="Z864" s="31">
        <v>0</v>
      </c>
      <c r="AA864" s="31">
        <v>1</v>
      </c>
      <c r="AB864" s="31">
        <v>1</v>
      </c>
      <c r="AC864" s="31">
        <v>1</v>
      </c>
      <c r="AD864" s="31">
        <v>1</v>
      </c>
      <c r="AE864" s="31">
        <v>1</v>
      </c>
      <c r="AF864" s="50">
        <v>407745</v>
      </c>
      <c r="AG864" s="59">
        <v>188253</v>
      </c>
      <c r="AH864" s="59">
        <v>92362</v>
      </c>
      <c r="AI864" s="59">
        <v>127130</v>
      </c>
      <c r="AJ864" s="59">
        <v>25856</v>
      </c>
      <c r="AK864" s="59">
        <v>29028</v>
      </c>
    </row>
    <row r="865" spans="1:37" ht="16.5" customHeight="1">
      <c r="A865" s="42">
        <v>821</v>
      </c>
      <c r="B865" s="42" t="s">
        <v>3284</v>
      </c>
      <c r="C865" s="44" t="s">
        <v>3337</v>
      </c>
      <c r="D865" s="44" t="s">
        <v>65</v>
      </c>
      <c r="E865" s="68" t="s">
        <v>3338</v>
      </c>
      <c r="F865" s="57" t="s">
        <v>3339</v>
      </c>
      <c r="G865" s="44" t="s">
        <v>3340</v>
      </c>
      <c r="H865" s="44" t="s">
        <v>3341</v>
      </c>
      <c r="I865" s="69">
        <v>1990</v>
      </c>
      <c r="J865" s="31">
        <v>2170</v>
      </c>
      <c r="K865" s="31">
        <v>1978.05</v>
      </c>
      <c r="L865" s="31">
        <v>302</v>
      </c>
      <c r="M865" s="58">
        <v>106024</v>
      </c>
      <c r="N865" s="58">
        <v>1984</v>
      </c>
      <c r="O865" s="58">
        <v>120</v>
      </c>
      <c r="P865" s="58">
        <v>7013</v>
      </c>
      <c r="Q865" s="58">
        <v>0</v>
      </c>
      <c r="R865" s="58">
        <v>120</v>
      </c>
      <c r="S865" s="43">
        <f t="shared" si="35"/>
        <v>8</v>
      </c>
      <c r="T865" s="43">
        <f t="shared" si="35"/>
        <v>8</v>
      </c>
      <c r="U865" s="44">
        <v>2</v>
      </c>
      <c r="V865" s="31">
        <v>2</v>
      </c>
      <c r="W865" s="44">
        <v>5</v>
      </c>
      <c r="X865" s="31">
        <v>5</v>
      </c>
      <c r="Y865" s="31">
        <v>0</v>
      </c>
      <c r="Z865" s="31">
        <v>0</v>
      </c>
      <c r="AA865" s="31">
        <v>1</v>
      </c>
      <c r="AB865" s="31">
        <v>1</v>
      </c>
      <c r="AC865" s="31">
        <v>0</v>
      </c>
      <c r="AD865" s="31">
        <v>5</v>
      </c>
      <c r="AE865" s="31">
        <v>0</v>
      </c>
      <c r="AF865" s="50">
        <v>279225</v>
      </c>
      <c r="AG865" s="59">
        <v>36641</v>
      </c>
      <c r="AH865" s="59">
        <v>105442</v>
      </c>
      <c r="AI865" s="59">
        <v>137142</v>
      </c>
      <c r="AJ865" s="59">
        <v>20850</v>
      </c>
      <c r="AK865" s="59">
        <v>61854</v>
      </c>
    </row>
    <row r="866" spans="1:37" ht="16.5" customHeight="1">
      <c r="A866" s="42">
        <v>822</v>
      </c>
      <c r="B866" s="42" t="s">
        <v>3284</v>
      </c>
      <c r="C866" s="44" t="s">
        <v>3342</v>
      </c>
      <c r="D866" s="44" t="s">
        <v>65</v>
      </c>
      <c r="E866" s="68" t="s">
        <v>3343</v>
      </c>
      <c r="F866" s="57" t="s">
        <v>3344</v>
      </c>
      <c r="G866" s="44" t="s">
        <v>3345</v>
      </c>
      <c r="H866" s="44" t="s">
        <v>3346</v>
      </c>
      <c r="I866" s="69">
        <v>1975</v>
      </c>
      <c r="J866" s="31">
        <v>2066</v>
      </c>
      <c r="K866" s="31">
        <v>1602</v>
      </c>
      <c r="L866" s="31">
        <v>313</v>
      </c>
      <c r="M866" s="58">
        <v>101981</v>
      </c>
      <c r="N866" s="58">
        <v>4089</v>
      </c>
      <c r="O866" s="58">
        <v>55</v>
      </c>
      <c r="P866" s="58">
        <v>4931</v>
      </c>
      <c r="Q866" s="58">
        <v>70</v>
      </c>
      <c r="R866" s="58">
        <v>55</v>
      </c>
      <c r="S866" s="43">
        <f t="shared" si="35"/>
        <v>5</v>
      </c>
      <c r="T866" s="43">
        <f t="shared" si="35"/>
        <v>5</v>
      </c>
      <c r="U866" s="44">
        <v>1</v>
      </c>
      <c r="V866" s="31">
        <v>1</v>
      </c>
      <c r="W866" s="44">
        <v>3</v>
      </c>
      <c r="X866" s="31">
        <v>3</v>
      </c>
      <c r="Y866" s="31">
        <v>0</v>
      </c>
      <c r="Z866" s="31">
        <v>0</v>
      </c>
      <c r="AA866" s="31">
        <v>1</v>
      </c>
      <c r="AB866" s="31">
        <v>1</v>
      </c>
      <c r="AC866" s="31">
        <v>0</v>
      </c>
      <c r="AD866" s="31">
        <v>3</v>
      </c>
      <c r="AE866" s="31">
        <v>0</v>
      </c>
      <c r="AF866" s="50">
        <v>502506</v>
      </c>
      <c r="AG866" s="59">
        <v>236164</v>
      </c>
      <c r="AH866" s="59">
        <v>71320</v>
      </c>
      <c r="AI866" s="59">
        <v>195022</v>
      </c>
      <c r="AJ866" s="59">
        <v>30600</v>
      </c>
      <c r="AK866" s="59">
        <v>6430</v>
      </c>
    </row>
    <row r="867" spans="1:37" ht="16.5" customHeight="1">
      <c r="A867" s="42">
        <v>823</v>
      </c>
      <c r="B867" s="42" t="s">
        <v>3284</v>
      </c>
      <c r="C867" s="44" t="s">
        <v>3347</v>
      </c>
      <c r="D867" s="44" t="s">
        <v>65</v>
      </c>
      <c r="E867" s="68" t="s">
        <v>3348</v>
      </c>
      <c r="F867" s="57" t="s">
        <v>3349</v>
      </c>
      <c r="G867" s="44" t="s">
        <v>3350</v>
      </c>
      <c r="H867" s="44" t="s">
        <v>3351</v>
      </c>
      <c r="I867" s="69">
        <v>2005</v>
      </c>
      <c r="J867" s="31">
        <v>26770</v>
      </c>
      <c r="K867" s="31">
        <v>12282</v>
      </c>
      <c r="L867" s="31">
        <v>1319</v>
      </c>
      <c r="M867" s="58">
        <v>184570</v>
      </c>
      <c r="N867" s="58">
        <v>12511</v>
      </c>
      <c r="O867" s="58">
        <v>136</v>
      </c>
      <c r="P867" s="58">
        <v>8519</v>
      </c>
      <c r="Q867" s="58">
        <v>226</v>
      </c>
      <c r="R867" s="58">
        <v>0</v>
      </c>
      <c r="S867" s="43">
        <f t="shared" si="35"/>
        <v>25</v>
      </c>
      <c r="T867" s="43">
        <f t="shared" si="35"/>
        <v>27</v>
      </c>
      <c r="U867" s="44">
        <v>14</v>
      </c>
      <c r="V867" s="31">
        <v>14</v>
      </c>
      <c r="W867" s="44">
        <v>8</v>
      </c>
      <c r="X867" s="31">
        <v>10</v>
      </c>
      <c r="Y867" s="31">
        <v>1</v>
      </c>
      <c r="Z867" s="31">
        <v>1</v>
      </c>
      <c r="AA867" s="31">
        <v>2</v>
      </c>
      <c r="AB867" s="31">
        <v>2</v>
      </c>
      <c r="AC867" s="31">
        <v>0</v>
      </c>
      <c r="AD867" s="31">
        <v>8</v>
      </c>
      <c r="AE867" s="31">
        <v>0</v>
      </c>
      <c r="AF867" s="50">
        <v>2829820</v>
      </c>
      <c r="AG867" s="59">
        <v>1268132</v>
      </c>
      <c r="AH867" s="59">
        <v>139742</v>
      </c>
      <c r="AI867" s="59">
        <v>1421946</v>
      </c>
      <c r="AJ867" s="59">
        <v>129996</v>
      </c>
      <c r="AK867" s="59">
        <v>99593</v>
      </c>
    </row>
    <row r="868" spans="1:37" ht="16.5" customHeight="1">
      <c r="A868" s="42">
        <v>824</v>
      </c>
      <c r="B868" s="42" t="s">
        <v>3284</v>
      </c>
      <c r="C868" s="44" t="s">
        <v>3347</v>
      </c>
      <c r="D868" s="44" t="s">
        <v>65</v>
      </c>
      <c r="E868" s="68" t="s">
        <v>3352</v>
      </c>
      <c r="F868" s="57" t="s">
        <v>3353</v>
      </c>
      <c r="G868" s="44" t="s">
        <v>3354</v>
      </c>
      <c r="H868" s="44" t="s">
        <v>3355</v>
      </c>
      <c r="I868" s="69">
        <v>1994</v>
      </c>
      <c r="J868" s="31">
        <v>16838</v>
      </c>
      <c r="K868" s="31">
        <v>3421</v>
      </c>
      <c r="L868" s="31">
        <v>125</v>
      </c>
      <c r="M868" s="58">
        <v>139254</v>
      </c>
      <c r="N868" s="58">
        <v>3612</v>
      </c>
      <c r="O868" s="58">
        <v>87</v>
      </c>
      <c r="P868" s="58">
        <v>8281</v>
      </c>
      <c r="Q868" s="58">
        <v>191</v>
      </c>
      <c r="R868" s="58">
        <v>2</v>
      </c>
      <c r="S868" s="43">
        <f t="shared" si="35"/>
        <v>29</v>
      </c>
      <c r="T868" s="43">
        <f t="shared" si="35"/>
        <v>30</v>
      </c>
      <c r="U868" s="44">
        <v>13</v>
      </c>
      <c r="V868" s="31">
        <v>13</v>
      </c>
      <c r="W868" s="44">
        <v>6</v>
      </c>
      <c r="X868" s="31">
        <v>6</v>
      </c>
      <c r="Y868" s="31">
        <v>0</v>
      </c>
      <c r="Z868" s="31">
        <v>0</v>
      </c>
      <c r="AA868" s="31">
        <v>10</v>
      </c>
      <c r="AB868" s="31">
        <v>11</v>
      </c>
      <c r="AC868" s="31">
        <v>0</v>
      </c>
      <c r="AD868" s="31">
        <v>6</v>
      </c>
      <c r="AE868" s="31">
        <v>0</v>
      </c>
      <c r="AF868" s="50">
        <v>4070416</v>
      </c>
      <c r="AG868" s="59">
        <v>2046460</v>
      </c>
      <c r="AH868" s="59">
        <v>153042</v>
      </c>
      <c r="AI868" s="59">
        <v>1870914</v>
      </c>
      <c r="AJ868" s="59">
        <v>36362</v>
      </c>
      <c r="AK868" s="59">
        <v>55232</v>
      </c>
    </row>
    <row r="869" spans="1:37" ht="16.5" customHeight="1">
      <c r="A869" s="42">
        <v>825</v>
      </c>
      <c r="B869" s="42" t="s">
        <v>3284</v>
      </c>
      <c r="C869" s="44" t="s">
        <v>3347</v>
      </c>
      <c r="D869" s="44" t="s">
        <v>65</v>
      </c>
      <c r="E869" s="68" t="s">
        <v>3356</v>
      </c>
      <c r="F869" s="57" t="s">
        <v>3357</v>
      </c>
      <c r="G869" s="44" t="s">
        <v>3358</v>
      </c>
      <c r="H869" s="44" t="s">
        <v>3359</v>
      </c>
      <c r="I869" s="69">
        <v>1993</v>
      </c>
      <c r="J869" s="31">
        <v>4147</v>
      </c>
      <c r="K869" s="31">
        <v>2391.6799999999998</v>
      </c>
      <c r="L869" s="31">
        <v>366</v>
      </c>
      <c r="M869" s="58">
        <v>119082</v>
      </c>
      <c r="N869" s="58">
        <v>3984</v>
      </c>
      <c r="O869" s="58">
        <v>40</v>
      </c>
      <c r="P869" s="58">
        <v>6724</v>
      </c>
      <c r="Q869" s="58">
        <v>0</v>
      </c>
      <c r="R869" s="58">
        <v>0</v>
      </c>
      <c r="S869" s="43">
        <f t="shared" si="35"/>
        <v>5</v>
      </c>
      <c r="T869" s="43">
        <f t="shared" si="35"/>
        <v>5</v>
      </c>
      <c r="U869" s="44">
        <v>2</v>
      </c>
      <c r="V869" s="31">
        <v>2</v>
      </c>
      <c r="W869" s="44">
        <v>3</v>
      </c>
      <c r="X869" s="31">
        <v>3</v>
      </c>
      <c r="Y869" s="31">
        <v>0</v>
      </c>
      <c r="Z869" s="31">
        <v>0</v>
      </c>
      <c r="AA869" s="31">
        <v>0</v>
      </c>
      <c r="AB869" s="31">
        <v>0</v>
      </c>
      <c r="AC869" s="31">
        <v>0</v>
      </c>
      <c r="AD869" s="31">
        <v>3</v>
      </c>
      <c r="AE869" s="31">
        <v>0</v>
      </c>
      <c r="AF869" s="50">
        <v>660528</v>
      </c>
      <c r="AG869" s="59">
        <v>276011</v>
      </c>
      <c r="AH869" s="59">
        <v>121062</v>
      </c>
      <c r="AI869" s="59">
        <v>263455</v>
      </c>
      <c r="AJ869" s="59">
        <v>62480</v>
      </c>
      <c r="AK869" s="59">
        <v>36525</v>
      </c>
    </row>
    <row r="870" spans="1:37" ht="16.5" customHeight="1">
      <c r="A870" s="42">
        <v>826</v>
      </c>
      <c r="B870" s="42" t="s">
        <v>3284</v>
      </c>
      <c r="C870" s="44" t="s">
        <v>3360</v>
      </c>
      <c r="D870" s="44" t="s">
        <v>65</v>
      </c>
      <c r="E870" s="68" t="s">
        <v>3361</v>
      </c>
      <c r="F870" s="57" t="s">
        <v>3362</v>
      </c>
      <c r="G870" s="44" t="s">
        <v>3363</v>
      </c>
      <c r="H870" s="44" t="s">
        <v>3364</v>
      </c>
      <c r="I870" s="69">
        <v>1974</v>
      </c>
      <c r="J870" s="31">
        <v>2240</v>
      </c>
      <c r="K870" s="31">
        <v>1601</v>
      </c>
      <c r="L870" s="31">
        <v>171</v>
      </c>
      <c r="M870" s="58">
        <v>94510</v>
      </c>
      <c r="N870" s="58">
        <v>1805</v>
      </c>
      <c r="O870" s="58">
        <v>64</v>
      </c>
      <c r="P870" s="58">
        <v>4866</v>
      </c>
      <c r="Q870" s="58">
        <v>0</v>
      </c>
      <c r="R870" s="58">
        <v>5</v>
      </c>
      <c r="S870" s="43">
        <f t="shared" si="35"/>
        <v>5</v>
      </c>
      <c r="T870" s="43">
        <f t="shared" si="35"/>
        <v>5</v>
      </c>
      <c r="U870" s="44">
        <v>1</v>
      </c>
      <c r="V870" s="31">
        <v>1</v>
      </c>
      <c r="W870" s="44">
        <v>3</v>
      </c>
      <c r="X870" s="31">
        <v>3</v>
      </c>
      <c r="Y870" s="31">
        <v>0</v>
      </c>
      <c r="Z870" s="31">
        <v>0</v>
      </c>
      <c r="AA870" s="31">
        <v>1</v>
      </c>
      <c r="AB870" s="31">
        <v>1</v>
      </c>
      <c r="AC870" s="31">
        <v>0</v>
      </c>
      <c r="AD870" s="31">
        <v>3</v>
      </c>
      <c r="AE870" s="31">
        <v>0</v>
      </c>
      <c r="AF870" s="50">
        <v>625806</v>
      </c>
      <c r="AG870" s="59">
        <v>322262</v>
      </c>
      <c r="AH870" s="59">
        <v>106642</v>
      </c>
      <c r="AI870" s="59">
        <v>196902</v>
      </c>
      <c r="AJ870" s="59">
        <v>8469</v>
      </c>
      <c r="AK870" s="59">
        <v>10641</v>
      </c>
    </row>
    <row r="871" spans="1:37" ht="16.5" customHeight="1">
      <c r="A871" s="42">
        <v>827</v>
      </c>
      <c r="B871" s="42" t="s">
        <v>3284</v>
      </c>
      <c r="C871" s="44" t="s">
        <v>3365</v>
      </c>
      <c r="D871" s="44" t="s">
        <v>65</v>
      </c>
      <c r="E871" s="68" t="s">
        <v>3366</v>
      </c>
      <c r="F871" s="57" t="s">
        <v>3367</v>
      </c>
      <c r="G871" s="44" t="s">
        <v>3368</v>
      </c>
      <c r="H871" s="44" t="s">
        <v>3369</v>
      </c>
      <c r="I871" s="69">
        <v>1992</v>
      </c>
      <c r="J871" s="31">
        <v>3901</v>
      </c>
      <c r="K871" s="31">
        <v>1697</v>
      </c>
      <c r="L871" s="31">
        <v>151</v>
      </c>
      <c r="M871" s="58">
        <v>110262</v>
      </c>
      <c r="N871" s="58">
        <v>2819</v>
      </c>
      <c r="O871" s="58">
        <v>54</v>
      </c>
      <c r="P871" s="58">
        <v>6048</v>
      </c>
      <c r="Q871" s="58">
        <v>98</v>
      </c>
      <c r="R871" s="58">
        <v>54</v>
      </c>
      <c r="S871" s="43">
        <f t="shared" si="35"/>
        <v>5</v>
      </c>
      <c r="T871" s="43">
        <f t="shared" si="35"/>
        <v>5</v>
      </c>
      <c r="U871" s="44">
        <v>1</v>
      </c>
      <c r="V871" s="31">
        <v>1</v>
      </c>
      <c r="W871" s="44">
        <v>3</v>
      </c>
      <c r="X871" s="31">
        <v>3</v>
      </c>
      <c r="Y871" s="31">
        <v>0</v>
      </c>
      <c r="Z871" s="31">
        <v>0</v>
      </c>
      <c r="AA871" s="31">
        <v>1</v>
      </c>
      <c r="AB871" s="31">
        <v>1</v>
      </c>
      <c r="AC871" s="31">
        <v>0</v>
      </c>
      <c r="AD871" s="31">
        <v>3</v>
      </c>
      <c r="AE871" s="31">
        <v>0</v>
      </c>
      <c r="AF871" s="50">
        <v>611040</v>
      </c>
      <c r="AG871" s="59">
        <v>309240</v>
      </c>
      <c r="AH871" s="59">
        <v>115922</v>
      </c>
      <c r="AI871" s="59">
        <v>185878</v>
      </c>
      <c r="AJ871" s="59">
        <v>39873</v>
      </c>
      <c r="AK871" s="59">
        <v>31174</v>
      </c>
    </row>
    <row r="872" spans="1:37" ht="16.5" customHeight="1">
      <c r="A872" s="42">
        <v>828</v>
      </c>
      <c r="B872" s="42" t="s">
        <v>3284</v>
      </c>
      <c r="C872" s="44" t="s">
        <v>3370</v>
      </c>
      <c r="D872" s="44" t="s">
        <v>65</v>
      </c>
      <c r="E872" s="68" t="s">
        <v>3371</v>
      </c>
      <c r="F872" s="57" t="s">
        <v>3372</v>
      </c>
      <c r="G872" s="44" t="s">
        <v>3373</v>
      </c>
      <c r="H872" s="44" t="s">
        <v>3374</v>
      </c>
      <c r="I872" s="69">
        <v>1974</v>
      </c>
      <c r="J872" s="31">
        <v>4173</v>
      </c>
      <c r="K872" s="31">
        <v>2596.44</v>
      </c>
      <c r="L872" s="31">
        <v>264</v>
      </c>
      <c r="M872" s="58">
        <v>86163</v>
      </c>
      <c r="N872" s="58">
        <v>899</v>
      </c>
      <c r="O872" s="58">
        <v>35</v>
      </c>
      <c r="P872" s="58">
        <v>5393</v>
      </c>
      <c r="Q872" s="58">
        <v>0</v>
      </c>
      <c r="R872" s="58">
        <v>5</v>
      </c>
      <c r="S872" s="43">
        <f t="shared" si="35"/>
        <v>7</v>
      </c>
      <c r="T872" s="43">
        <f t="shared" si="35"/>
        <v>7</v>
      </c>
      <c r="U872" s="44">
        <v>1</v>
      </c>
      <c r="V872" s="31">
        <v>1</v>
      </c>
      <c r="W872" s="44">
        <v>4</v>
      </c>
      <c r="X872" s="31">
        <v>4</v>
      </c>
      <c r="Y872" s="31">
        <v>0</v>
      </c>
      <c r="Z872" s="31">
        <v>0</v>
      </c>
      <c r="AA872" s="31">
        <v>2</v>
      </c>
      <c r="AB872" s="31">
        <v>2</v>
      </c>
      <c r="AC872" s="31">
        <v>0</v>
      </c>
      <c r="AD872" s="31">
        <v>4</v>
      </c>
      <c r="AE872" s="31">
        <v>0</v>
      </c>
      <c r="AF872" s="50">
        <v>732876</v>
      </c>
      <c r="AG872" s="59">
        <v>396391</v>
      </c>
      <c r="AH872" s="59">
        <v>116642</v>
      </c>
      <c r="AI872" s="59">
        <v>219843</v>
      </c>
      <c r="AJ872" s="59">
        <v>40818</v>
      </c>
      <c r="AK872" s="59">
        <v>42281</v>
      </c>
    </row>
    <row r="873" spans="1:37" ht="16.5" customHeight="1">
      <c r="A873" s="2482" t="s">
        <v>167</v>
      </c>
      <c r="B873" s="2483"/>
      <c r="C873" s="2484"/>
      <c r="D873" s="51"/>
      <c r="E873" s="52">
        <v>19</v>
      </c>
      <c r="F873" s="53"/>
      <c r="G873" s="53"/>
      <c r="H873" s="53"/>
      <c r="I873" s="51"/>
      <c r="J873" s="54"/>
      <c r="K873" s="54"/>
      <c r="L873" s="54"/>
      <c r="M873" s="54"/>
      <c r="N873" s="54"/>
      <c r="O873" s="54"/>
      <c r="P873" s="54"/>
      <c r="Q873" s="54"/>
      <c r="R873" s="54"/>
      <c r="S873" s="54"/>
      <c r="T873" s="54"/>
      <c r="U873" s="54"/>
      <c r="V873" s="54"/>
      <c r="W873" s="54"/>
      <c r="X873" s="54"/>
      <c r="Y873" s="54"/>
      <c r="Z873" s="54"/>
      <c r="AA873" s="54"/>
      <c r="AB873" s="54"/>
      <c r="AC873" s="54"/>
      <c r="AD873" s="54"/>
      <c r="AE873" s="54"/>
      <c r="AF873" s="55"/>
      <c r="AG873" s="54"/>
      <c r="AH873" s="54"/>
      <c r="AI873" s="54"/>
      <c r="AJ873" s="54"/>
      <c r="AK873" s="54"/>
    </row>
    <row r="874" spans="1:37" ht="16.5" customHeight="1">
      <c r="A874" s="42">
        <v>829</v>
      </c>
      <c r="B874" s="42" t="s">
        <v>3284</v>
      </c>
      <c r="C874" s="44" t="s">
        <v>3375</v>
      </c>
      <c r="D874" s="44" t="s">
        <v>191</v>
      </c>
      <c r="E874" s="68" t="s">
        <v>3376</v>
      </c>
      <c r="F874" s="57" t="s">
        <v>3377</v>
      </c>
      <c r="G874" s="44" t="s">
        <v>3378</v>
      </c>
      <c r="H874" s="44" t="s">
        <v>3379</v>
      </c>
      <c r="I874" s="69" t="s">
        <v>1023</v>
      </c>
      <c r="J874" s="31">
        <v>2823</v>
      </c>
      <c r="K874" s="31">
        <v>2740</v>
      </c>
      <c r="L874" s="31">
        <v>104</v>
      </c>
      <c r="M874" s="58">
        <v>80080</v>
      </c>
      <c r="N874" s="58">
        <v>2210</v>
      </c>
      <c r="O874" s="58">
        <v>78</v>
      </c>
      <c r="P874" s="58">
        <v>2108</v>
      </c>
      <c r="Q874" s="58">
        <v>77</v>
      </c>
      <c r="R874" s="58">
        <v>78</v>
      </c>
      <c r="S874" s="43">
        <f t="shared" ref="S874:T917" si="36">SUM(U874,W874,Y874,AA874)</f>
        <v>4</v>
      </c>
      <c r="T874" s="43">
        <f t="shared" si="36"/>
        <v>4</v>
      </c>
      <c r="U874" s="44">
        <v>0</v>
      </c>
      <c r="V874" s="31">
        <v>0</v>
      </c>
      <c r="W874" s="44">
        <v>2</v>
      </c>
      <c r="X874" s="31">
        <v>2</v>
      </c>
      <c r="Y874" s="31">
        <v>0</v>
      </c>
      <c r="Z874" s="31">
        <v>0</v>
      </c>
      <c r="AA874" s="31">
        <v>2</v>
      </c>
      <c r="AB874" s="31">
        <v>2</v>
      </c>
      <c r="AC874" s="31">
        <v>0</v>
      </c>
      <c r="AD874" s="31">
        <v>4</v>
      </c>
      <c r="AE874" s="31">
        <v>0</v>
      </c>
      <c r="AF874" s="50">
        <v>671378</v>
      </c>
      <c r="AG874" s="59">
        <v>117760</v>
      </c>
      <c r="AH874" s="59">
        <v>74592</v>
      </c>
      <c r="AI874" s="59">
        <v>479026</v>
      </c>
      <c r="AJ874" s="59">
        <v>34153</v>
      </c>
      <c r="AK874" s="59">
        <v>53557</v>
      </c>
    </row>
    <row r="875" spans="1:37" ht="16.5" customHeight="1">
      <c r="A875" s="42">
        <v>830</v>
      </c>
      <c r="B875" s="42" t="s">
        <v>3284</v>
      </c>
      <c r="C875" s="44" t="s">
        <v>3375</v>
      </c>
      <c r="D875" s="44" t="s">
        <v>191</v>
      </c>
      <c r="E875" s="68" t="s">
        <v>3380</v>
      </c>
      <c r="F875" s="57" t="s">
        <v>3381</v>
      </c>
      <c r="G875" s="44" t="s">
        <v>3382</v>
      </c>
      <c r="H875" s="44" t="s">
        <v>3383</v>
      </c>
      <c r="I875" s="69" t="s">
        <v>996</v>
      </c>
      <c r="J875" s="31">
        <v>1197</v>
      </c>
      <c r="K875" s="31">
        <v>1802</v>
      </c>
      <c r="L875" s="31">
        <v>75</v>
      </c>
      <c r="M875" s="58">
        <v>73252</v>
      </c>
      <c r="N875" s="58">
        <v>1092</v>
      </c>
      <c r="O875" s="58">
        <v>95</v>
      </c>
      <c r="P875" s="58">
        <v>5589</v>
      </c>
      <c r="Q875" s="58">
        <v>42</v>
      </c>
      <c r="R875" s="58">
        <v>20</v>
      </c>
      <c r="S875" s="43">
        <f t="shared" si="36"/>
        <v>6</v>
      </c>
      <c r="T875" s="43">
        <f t="shared" si="36"/>
        <v>5</v>
      </c>
      <c r="U875" s="44">
        <v>2</v>
      </c>
      <c r="V875" s="31">
        <v>1</v>
      </c>
      <c r="W875" s="44">
        <v>1</v>
      </c>
      <c r="X875" s="31">
        <v>2</v>
      </c>
      <c r="Y875" s="31">
        <v>0</v>
      </c>
      <c r="Z875" s="31">
        <v>0</v>
      </c>
      <c r="AA875" s="31">
        <v>3</v>
      </c>
      <c r="AB875" s="31">
        <v>2</v>
      </c>
      <c r="AC875" s="31">
        <v>0</v>
      </c>
      <c r="AD875" s="31">
        <v>1</v>
      </c>
      <c r="AE875" s="31">
        <v>0</v>
      </c>
      <c r="AF875" s="50">
        <v>414275</v>
      </c>
      <c r="AG875" s="59">
        <v>50000</v>
      </c>
      <c r="AH875" s="59">
        <v>76680</v>
      </c>
      <c r="AI875" s="59">
        <v>287595</v>
      </c>
      <c r="AJ875" s="59">
        <v>30000</v>
      </c>
      <c r="AK875" s="59">
        <v>63670</v>
      </c>
    </row>
    <row r="876" spans="1:37" ht="16.5" customHeight="1">
      <c r="A876" s="42">
        <v>831</v>
      </c>
      <c r="B876" s="42" t="s">
        <v>3284</v>
      </c>
      <c r="C876" s="44" t="s">
        <v>3285</v>
      </c>
      <c r="D876" s="44" t="s">
        <v>191</v>
      </c>
      <c r="E876" s="68" t="s">
        <v>3384</v>
      </c>
      <c r="F876" s="57" t="s">
        <v>3385</v>
      </c>
      <c r="G876" s="44" t="s">
        <v>3386</v>
      </c>
      <c r="H876" s="44" t="s">
        <v>3387</v>
      </c>
      <c r="I876" s="69" t="s">
        <v>1023</v>
      </c>
      <c r="J876" s="31">
        <v>6000</v>
      </c>
      <c r="K876" s="31">
        <v>2897</v>
      </c>
      <c r="L876" s="31">
        <v>186</v>
      </c>
      <c r="M876" s="58">
        <v>122705</v>
      </c>
      <c r="N876" s="58">
        <v>6472</v>
      </c>
      <c r="O876" s="58">
        <v>34</v>
      </c>
      <c r="P876" s="58">
        <v>5639</v>
      </c>
      <c r="Q876" s="58">
        <v>247</v>
      </c>
      <c r="R876" s="58">
        <v>0</v>
      </c>
      <c r="S876" s="43">
        <f t="shared" si="36"/>
        <v>7</v>
      </c>
      <c r="T876" s="43">
        <f t="shared" si="36"/>
        <v>7</v>
      </c>
      <c r="U876" s="44">
        <v>0</v>
      </c>
      <c r="V876" s="31">
        <v>0</v>
      </c>
      <c r="W876" s="44">
        <v>5</v>
      </c>
      <c r="X876" s="31">
        <v>5</v>
      </c>
      <c r="Y876" s="31">
        <v>0</v>
      </c>
      <c r="Z876" s="31">
        <v>0</v>
      </c>
      <c r="AA876" s="31">
        <v>2</v>
      </c>
      <c r="AB876" s="31">
        <v>2</v>
      </c>
      <c r="AC876" s="31">
        <v>0</v>
      </c>
      <c r="AD876" s="31">
        <v>4</v>
      </c>
      <c r="AE876" s="31">
        <v>1</v>
      </c>
      <c r="AF876" s="50">
        <v>903194</v>
      </c>
      <c r="AG876" s="59">
        <v>576794</v>
      </c>
      <c r="AH876" s="59">
        <v>111000</v>
      </c>
      <c r="AI876" s="59">
        <v>215400</v>
      </c>
      <c r="AJ876" s="59">
        <v>38305</v>
      </c>
      <c r="AK876" s="59">
        <v>29706</v>
      </c>
    </row>
    <row r="877" spans="1:37" ht="16.5" customHeight="1">
      <c r="A877" s="42">
        <v>832</v>
      </c>
      <c r="B877" s="42" t="s">
        <v>3284</v>
      </c>
      <c r="C877" s="44" t="s">
        <v>3285</v>
      </c>
      <c r="D877" s="44" t="s">
        <v>191</v>
      </c>
      <c r="E877" s="68" t="s">
        <v>3388</v>
      </c>
      <c r="F877" s="57" t="s">
        <v>3389</v>
      </c>
      <c r="G877" s="44" t="s">
        <v>3390</v>
      </c>
      <c r="H877" s="44" t="s">
        <v>3387</v>
      </c>
      <c r="I877" s="69" t="s">
        <v>1046</v>
      </c>
      <c r="J877" s="31">
        <v>7600</v>
      </c>
      <c r="K877" s="31">
        <v>2899.98</v>
      </c>
      <c r="L877" s="31">
        <v>126</v>
      </c>
      <c r="M877" s="58">
        <v>145924</v>
      </c>
      <c r="N877" s="58">
        <v>5781</v>
      </c>
      <c r="O877" s="58">
        <v>64</v>
      </c>
      <c r="P877" s="58">
        <v>5364</v>
      </c>
      <c r="Q877" s="58">
        <v>179</v>
      </c>
      <c r="R877" s="58">
        <v>0</v>
      </c>
      <c r="S877" s="43">
        <f t="shared" si="36"/>
        <v>6</v>
      </c>
      <c r="T877" s="43">
        <f t="shared" si="36"/>
        <v>6</v>
      </c>
      <c r="U877" s="44">
        <v>0</v>
      </c>
      <c r="V877" s="31">
        <v>0</v>
      </c>
      <c r="W877" s="44">
        <v>5</v>
      </c>
      <c r="X877" s="31">
        <v>5</v>
      </c>
      <c r="Y877" s="31">
        <v>0</v>
      </c>
      <c r="Z877" s="31">
        <v>0</v>
      </c>
      <c r="AA877" s="31">
        <v>1</v>
      </c>
      <c r="AB877" s="31">
        <v>1</v>
      </c>
      <c r="AC877" s="31">
        <v>0</v>
      </c>
      <c r="AD877" s="31">
        <v>5</v>
      </c>
      <c r="AE877" s="31">
        <v>0</v>
      </c>
      <c r="AF877" s="50">
        <v>937781</v>
      </c>
      <c r="AG877" s="59">
        <v>370481</v>
      </c>
      <c r="AH877" s="59">
        <v>110500</v>
      </c>
      <c r="AI877" s="59">
        <v>456800</v>
      </c>
      <c r="AJ877" s="59">
        <v>36645</v>
      </c>
      <c r="AK877" s="59">
        <v>54618</v>
      </c>
    </row>
    <row r="878" spans="1:37" ht="16.5" customHeight="1">
      <c r="A878" s="42">
        <v>833</v>
      </c>
      <c r="B878" s="42" t="s">
        <v>3284</v>
      </c>
      <c r="C878" s="44" t="s">
        <v>3294</v>
      </c>
      <c r="D878" s="44" t="s">
        <v>191</v>
      </c>
      <c r="E878" s="68" t="s">
        <v>3391</v>
      </c>
      <c r="F878" s="57" t="s">
        <v>3392</v>
      </c>
      <c r="G878" s="44" t="s">
        <v>3393</v>
      </c>
      <c r="H878" s="44" t="s">
        <v>3394</v>
      </c>
      <c r="I878" s="69" t="s">
        <v>1097</v>
      </c>
      <c r="J878" s="31">
        <v>1717</v>
      </c>
      <c r="K878" s="31">
        <v>528.52</v>
      </c>
      <c r="L878" s="31">
        <v>100</v>
      </c>
      <c r="M878" s="58">
        <v>49511</v>
      </c>
      <c r="N878" s="58">
        <v>1452</v>
      </c>
      <c r="O878" s="58">
        <v>20</v>
      </c>
      <c r="P878" s="58">
        <v>1299</v>
      </c>
      <c r="Q878" s="58">
        <v>25</v>
      </c>
      <c r="R878" s="58">
        <v>0</v>
      </c>
      <c r="S878" s="43">
        <f t="shared" si="36"/>
        <v>4</v>
      </c>
      <c r="T878" s="43">
        <f t="shared" si="36"/>
        <v>4</v>
      </c>
      <c r="U878" s="44">
        <v>0</v>
      </c>
      <c r="V878" s="31">
        <v>0</v>
      </c>
      <c r="W878" s="44">
        <v>2</v>
      </c>
      <c r="X878" s="31">
        <v>2</v>
      </c>
      <c r="Y878" s="31">
        <v>0</v>
      </c>
      <c r="Z878" s="31">
        <v>0</v>
      </c>
      <c r="AA878" s="31">
        <v>2</v>
      </c>
      <c r="AB878" s="31">
        <v>2</v>
      </c>
      <c r="AC878" s="31">
        <v>0</v>
      </c>
      <c r="AD878" s="31">
        <v>2</v>
      </c>
      <c r="AE878" s="31">
        <v>0</v>
      </c>
      <c r="AF878" s="50">
        <v>253867</v>
      </c>
      <c r="AG878" s="59">
        <v>159604</v>
      </c>
      <c r="AH878" s="59">
        <v>18840</v>
      </c>
      <c r="AI878" s="59">
        <v>75423</v>
      </c>
      <c r="AJ878" s="59">
        <v>18174</v>
      </c>
      <c r="AK878" s="59">
        <v>13034</v>
      </c>
    </row>
    <row r="879" spans="1:37" ht="16.5" customHeight="1">
      <c r="A879" s="42">
        <v>834</v>
      </c>
      <c r="B879" s="42" t="s">
        <v>3284</v>
      </c>
      <c r="C879" s="44" t="s">
        <v>3294</v>
      </c>
      <c r="D879" s="44" t="s">
        <v>191</v>
      </c>
      <c r="E879" s="68" t="s">
        <v>3395</v>
      </c>
      <c r="F879" s="57" t="s">
        <v>3396</v>
      </c>
      <c r="G879" s="44" t="s">
        <v>3397</v>
      </c>
      <c r="H879" s="44" t="s">
        <v>3398</v>
      </c>
      <c r="I879" s="69" t="s">
        <v>1313</v>
      </c>
      <c r="J879" s="31">
        <v>1502</v>
      </c>
      <c r="K879" s="31">
        <v>1172</v>
      </c>
      <c r="L879" s="31">
        <v>200</v>
      </c>
      <c r="M879" s="58">
        <v>69662</v>
      </c>
      <c r="N879" s="58">
        <v>1796</v>
      </c>
      <c r="O879" s="58">
        <v>31</v>
      </c>
      <c r="P879" s="58">
        <v>1487</v>
      </c>
      <c r="Q879" s="58">
        <v>19</v>
      </c>
      <c r="R879" s="58">
        <v>0</v>
      </c>
      <c r="S879" s="43">
        <f t="shared" si="36"/>
        <v>6</v>
      </c>
      <c r="T879" s="43">
        <f t="shared" si="36"/>
        <v>6</v>
      </c>
      <c r="U879" s="44">
        <v>1</v>
      </c>
      <c r="V879" s="31">
        <v>1</v>
      </c>
      <c r="W879" s="44">
        <v>1</v>
      </c>
      <c r="X879" s="31">
        <v>1</v>
      </c>
      <c r="Y879" s="31">
        <v>0</v>
      </c>
      <c r="Z879" s="31">
        <v>0</v>
      </c>
      <c r="AA879" s="31">
        <v>4</v>
      </c>
      <c r="AB879" s="31">
        <v>4</v>
      </c>
      <c r="AC879" s="31">
        <v>0</v>
      </c>
      <c r="AD879" s="31">
        <v>1</v>
      </c>
      <c r="AE879" s="31">
        <v>0</v>
      </c>
      <c r="AF879" s="50">
        <v>497348</v>
      </c>
      <c r="AG879" s="59">
        <v>286000</v>
      </c>
      <c r="AH879" s="59">
        <v>45000</v>
      </c>
      <c r="AI879" s="59">
        <v>166348</v>
      </c>
      <c r="AJ879" s="59">
        <v>23335</v>
      </c>
      <c r="AK879" s="59">
        <v>10035</v>
      </c>
    </row>
    <row r="880" spans="1:37" ht="16.5" customHeight="1">
      <c r="A880" s="42">
        <v>835</v>
      </c>
      <c r="B880" s="42" t="s">
        <v>3284</v>
      </c>
      <c r="C880" s="44" t="s">
        <v>3294</v>
      </c>
      <c r="D880" s="44" t="s">
        <v>191</v>
      </c>
      <c r="E880" s="68" t="s">
        <v>3399</v>
      </c>
      <c r="F880" s="57" t="s">
        <v>3400</v>
      </c>
      <c r="G880" s="44" t="s">
        <v>3401</v>
      </c>
      <c r="H880" s="44"/>
      <c r="I880" s="69" t="s">
        <v>1211</v>
      </c>
      <c r="J880" s="31">
        <v>897</v>
      </c>
      <c r="K880" s="31">
        <v>698.28</v>
      </c>
      <c r="L880" s="31">
        <v>100</v>
      </c>
      <c r="M880" s="58">
        <v>35268</v>
      </c>
      <c r="N880" s="58">
        <v>60</v>
      </c>
      <c r="O880" s="58">
        <v>11</v>
      </c>
      <c r="P880" s="58">
        <v>1149</v>
      </c>
      <c r="Q880" s="58">
        <v>0</v>
      </c>
      <c r="R880" s="58">
        <v>0</v>
      </c>
      <c r="S880" s="43">
        <f t="shared" si="36"/>
        <v>2</v>
      </c>
      <c r="T880" s="43">
        <f t="shared" si="36"/>
        <v>2</v>
      </c>
      <c r="U880" s="44">
        <v>0</v>
      </c>
      <c r="V880" s="31">
        <v>0</v>
      </c>
      <c r="W880" s="44">
        <v>1</v>
      </c>
      <c r="X880" s="31">
        <v>1</v>
      </c>
      <c r="Y880" s="31">
        <v>0</v>
      </c>
      <c r="Z880" s="31">
        <v>0</v>
      </c>
      <c r="AA880" s="31">
        <v>1</v>
      </c>
      <c r="AB880" s="31">
        <v>1</v>
      </c>
      <c r="AC880" s="31">
        <v>0</v>
      </c>
      <c r="AD880" s="31">
        <v>0</v>
      </c>
      <c r="AE880" s="31">
        <v>1</v>
      </c>
      <c r="AF880" s="50">
        <v>114936</v>
      </c>
      <c r="AG880" s="59">
        <v>35576</v>
      </c>
      <c r="AH880" s="59">
        <v>18600</v>
      </c>
      <c r="AI880" s="59">
        <v>60760</v>
      </c>
      <c r="AJ880" s="59">
        <v>5894</v>
      </c>
      <c r="AK880" s="59">
        <v>5154</v>
      </c>
    </row>
    <row r="881" spans="1:37" ht="16.5" customHeight="1">
      <c r="A881" s="42">
        <v>836</v>
      </c>
      <c r="B881" s="42" t="s">
        <v>3284</v>
      </c>
      <c r="C881" s="44" t="s">
        <v>3294</v>
      </c>
      <c r="D881" s="44" t="s">
        <v>191</v>
      </c>
      <c r="E881" s="68" t="s">
        <v>3402</v>
      </c>
      <c r="F881" s="57" t="s">
        <v>3403</v>
      </c>
      <c r="G881" s="44" t="s">
        <v>3404</v>
      </c>
      <c r="H881" s="44"/>
      <c r="I881" s="69" t="s">
        <v>996</v>
      </c>
      <c r="J881" s="31">
        <v>2041</v>
      </c>
      <c r="K881" s="31">
        <v>563.74</v>
      </c>
      <c r="L881" s="31">
        <v>100</v>
      </c>
      <c r="M881" s="58">
        <v>40021</v>
      </c>
      <c r="N881" s="58">
        <v>519</v>
      </c>
      <c r="O881" s="58">
        <v>13</v>
      </c>
      <c r="P881" s="58">
        <v>1175</v>
      </c>
      <c r="Q881" s="58">
        <v>0</v>
      </c>
      <c r="R881" s="58">
        <v>0</v>
      </c>
      <c r="S881" s="43">
        <f t="shared" si="36"/>
        <v>1</v>
      </c>
      <c r="T881" s="43">
        <f t="shared" si="36"/>
        <v>1</v>
      </c>
      <c r="U881" s="44">
        <v>0</v>
      </c>
      <c r="V881" s="31">
        <v>0</v>
      </c>
      <c r="W881" s="44">
        <v>1</v>
      </c>
      <c r="X881" s="31">
        <v>1</v>
      </c>
      <c r="Y881" s="31">
        <v>0</v>
      </c>
      <c r="Z881" s="31">
        <v>0</v>
      </c>
      <c r="AA881" s="31">
        <v>0</v>
      </c>
      <c r="AB881" s="31">
        <v>0</v>
      </c>
      <c r="AC881" s="31">
        <v>0</v>
      </c>
      <c r="AD881" s="31">
        <v>1</v>
      </c>
      <c r="AE881" s="31">
        <v>0</v>
      </c>
      <c r="AF881" s="50">
        <v>118596</v>
      </c>
      <c r="AG881" s="59">
        <v>57376</v>
      </c>
      <c r="AH881" s="59">
        <v>17800</v>
      </c>
      <c r="AI881" s="59">
        <v>43420</v>
      </c>
      <c r="AJ881" s="59">
        <v>5432</v>
      </c>
      <c r="AK881" s="59">
        <v>4110</v>
      </c>
    </row>
    <row r="882" spans="1:37" ht="16.5" customHeight="1">
      <c r="A882" s="42">
        <v>837</v>
      </c>
      <c r="B882" s="42" t="s">
        <v>3284</v>
      </c>
      <c r="C882" s="44" t="s">
        <v>3299</v>
      </c>
      <c r="D882" s="44" t="s">
        <v>191</v>
      </c>
      <c r="E882" s="68" t="s">
        <v>3405</v>
      </c>
      <c r="F882" s="57" t="s">
        <v>3406</v>
      </c>
      <c r="G882" s="44" t="s">
        <v>3407</v>
      </c>
      <c r="H882" s="44" t="s">
        <v>3408</v>
      </c>
      <c r="I882" s="69" t="s">
        <v>1263</v>
      </c>
      <c r="J882" s="31">
        <v>1961.8</v>
      </c>
      <c r="K882" s="31">
        <v>1446.72</v>
      </c>
      <c r="L882" s="31">
        <v>89</v>
      </c>
      <c r="M882" s="58">
        <v>71961</v>
      </c>
      <c r="N882" s="58">
        <v>1835</v>
      </c>
      <c r="O882" s="58">
        <v>43</v>
      </c>
      <c r="P882" s="58">
        <v>1868</v>
      </c>
      <c r="Q882" s="58">
        <v>0</v>
      </c>
      <c r="R882" s="58">
        <v>0</v>
      </c>
      <c r="S882" s="43">
        <f t="shared" si="36"/>
        <v>3</v>
      </c>
      <c r="T882" s="43">
        <f t="shared" si="36"/>
        <v>3</v>
      </c>
      <c r="U882" s="44">
        <v>0</v>
      </c>
      <c r="V882" s="31">
        <v>0</v>
      </c>
      <c r="W882" s="44">
        <v>1</v>
      </c>
      <c r="X882" s="31">
        <v>1</v>
      </c>
      <c r="Y882" s="31">
        <v>0</v>
      </c>
      <c r="Z882" s="31">
        <v>0</v>
      </c>
      <c r="AA882" s="31">
        <v>2</v>
      </c>
      <c r="AB882" s="31">
        <v>2</v>
      </c>
      <c r="AC882" s="31">
        <v>0</v>
      </c>
      <c r="AD882" s="31">
        <v>1</v>
      </c>
      <c r="AE882" s="31">
        <v>0</v>
      </c>
      <c r="AF882" s="50">
        <v>461146</v>
      </c>
      <c r="AG882" s="59">
        <v>225546</v>
      </c>
      <c r="AH882" s="59">
        <v>52000</v>
      </c>
      <c r="AI882" s="59">
        <v>183600</v>
      </c>
      <c r="AJ882" s="59">
        <v>7675</v>
      </c>
      <c r="AK882" s="59">
        <v>15243</v>
      </c>
    </row>
    <row r="883" spans="1:37" ht="16.5" customHeight="1">
      <c r="A883" s="42">
        <v>838</v>
      </c>
      <c r="B883" s="42" t="s">
        <v>3284</v>
      </c>
      <c r="C883" s="44" t="s">
        <v>3299</v>
      </c>
      <c r="D883" s="44" t="s">
        <v>191</v>
      </c>
      <c r="E883" s="68" t="s">
        <v>3409</v>
      </c>
      <c r="F883" s="57" t="s">
        <v>3410</v>
      </c>
      <c r="G883" s="44" t="s">
        <v>3411</v>
      </c>
      <c r="H883" s="44" t="s">
        <v>3412</v>
      </c>
      <c r="I883" s="69" t="s">
        <v>894</v>
      </c>
      <c r="J883" s="31">
        <v>2911</v>
      </c>
      <c r="K883" s="31">
        <v>1511</v>
      </c>
      <c r="L883" s="31">
        <v>59</v>
      </c>
      <c r="M883" s="58">
        <v>75706</v>
      </c>
      <c r="N883" s="58">
        <v>1791</v>
      </c>
      <c r="O883" s="58">
        <v>41</v>
      </c>
      <c r="P883" s="58">
        <v>1104</v>
      </c>
      <c r="Q883" s="58">
        <v>0</v>
      </c>
      <c r="R883" s="58">
        <v>0</v>
      </c>
      <c r="S883" s="43">
        <f t="shared" si="36"/>
        <v>3</v>
      </c>
      <c r="T883" s="43">
        <f t="shared" si="36"/>
        <v>3</v>
      </c>
      <c r="U883" s="44">
        <v>0</v>
      </c>
      <c r="V883" s="31">
        <v>0</v>
      </c>
      <c r="W883" s="44">
        <v>1</v>
      </c>
      <c r="X883" s="31">
        <v>1</v>
      </c>
      <c r="Y883" s="31">
        <v>0</v>
      </c>
      <c r="Z883" s="31">
        <v>0</v>
      </c>
      <c r="AA883" s="31">
        <v>2</v>
      </c>
      <c r="AB883" s="31">
        <v>2</v>
      </c>
      <c r="AC883" s="31">
        <v>0</v>
      </c>
      <c r="AD883" s="31">
        <v>1</v>
      </c>
      <c r="AE883" s="31">
        <v>0</v>
      </c>
      <c r="AF883" s="50">
        <v>363339</v>
      </c>
      <c r="AG883" s="59">
        <v>186907</v>
      </c>
      <c r="AH883" s="59">
        <v>57666</v>
      </c>
      <c r="AI883" s="59">
        <v>118766</v>
      </c>
      <c r="AJ883" s="59">
        <v>5386</v>
      </c>
      <c r="AK883" s="59">
        <v>9892</v>
      </c>
    </row>
    <row r="884" spans="1:37" ht="16.5" customHeight="1">
      <c r="A884" s="42">
        <v>839</v>
      </c>
      <c r="B884" s="42" t="s">
        <v>3284</v>
      </c>
      <c r="C884" s="44" t="s">
        <v>3299</v>
      </c>
      <c r="D884" s="44" t="s">
        <v>191</v>
      </c>
      <c r="E884" s="68" t="s">
        <v>3413</v>
      </c>
      <c r="F884" s="57" t="s">
        <v>3414</v>
      </c>
      <c r="G884" s="44" t="s">
        <v>3415</v>
      </c>
      <c r="H884" s="44" t="s">
        <v>3416</v>
      </c>
      <c r="I884" s="69" t="s">
        <v>951</v>
      </c>
      <c r="J884" s="31">
        <v>12405</v>
      </c>
      <c r="K884" s="31">
        <v>3328.18</v>
      </c>
      <c r="L884" s="31">
        <v>253</v>
      </c>
      <c r="M884" s="58">
        <v>45925</v>
      </c>
      <c r="N884" s="58">
        <v>1817</v>
      </c>
      <c r="O884" s="58">
        <v>80</v>
      </c>
      <c r="P884" s="58">
        <v>6705</v>
      </c>
      <c r="Q884" s="58">
        <v>250</v>
      </c>
      <c r="R884" s="58">
        <v>12</v>
      </c>
      <c r="S884" s="43">
        <f t="shared" si="36"/>
        <v>14</v>
      </c>
      <c r="T884" s="43">
        <f t="shared" si="36"/>
        <v>14</v>
      </c>
      <c r="U884" s="44">
        <v>3</v>
      </c>
      <c r="V884" s="31">
        <v>3</v>
      </c>
      <c r="W884" s="44">
        <v>4</v>
      </c>
      <c r="X884" s="31">
        <v>4</v>
      </c>
      <c r="Y884" s="31">
        <v>1</v>
      </c>
      <c r="Z884" s="31">
        <v>1</v>
      </c>
      <c r="AA884" s="31">
        <v>6</v>
      </c>
      <c r="AB884" s="31">
        <v>6</v>
      </c>
      <c r="AC884" s="31">
        <v>0</v>
      </c>
      <c r="AD884" s="31">
        <v>4</v>
      </c>
      <c r="AE884" s="31">
        <v>0</v>
      </c>
      <c r="AF884" s="50">
        <v>1927932</v>
      </c>
      <c r="AG884" s="59">
        <v>877092</v>
      </c>
      <c r="AH884" s="59">
        <v>234000</v>
      </c>
      <c r="AI884" s="59">
        <v>816840</v>
      </c>
      <c r="AJ884" s="59">
        <v>52943</v>
      </c>
      <c r="AK884" s="59">
        <v>105726</v>
      </c>
    </row>
    <row r="885" spans="1:37" ht="16.5" customHeight="1">
      <c r="A885" s="42">
        <v>840</v>
      </c>
      <c r="B885" s="42" t="s">
        <v>3284</v>
      </c>
      <c r="C885" s="44" t="s">
        <v>3304</v>
      </c>
      <c r="D885" s="44" t="s">
        <v>191</v>
      </c>
      <c r="E885" s="68" t="s">
        <v>3417</v>
      </c>
      <c r="F885" s="57" t="s">
        <v>3418</v>
      </c>
      <c r="G885" s="44" t="s">
        <v>3419</v>
      </c>
      <c r="H885" s="44" t="s">
        <v>3420</v>
      </c>
      <c r="I885" s="69" t="s">
        <v>1412</v>
      </c>
      <c r="J885" s="31">
        <v>2640</v>
      </c>
      <c r="K885" s="31">
        <v>997.56</v>
      </c>
      <c r="L885" s="31">
        <v>177</v>
      </c>
      <c r="M885" s="58">
        <v>57730</v>
      </c>
      <c r="N885" s="58">
        <v>1840</v>
      </c>
      <c r="O885" s="58">
        <v>20</v>
      </c>
      <c r="P885" s="58">
        <v>2683</v>
      </c>
      <c r="Q885" s="58">
        <v>142</v>
      </c>
      <c r="R885" s="58">
        <v>0</v>
      </c>
      <c r="S885" s="43">
        <f t="shared" si="36"/>
        <v>5</v>
      </c>
      <c r="T885" s="43">
        <f t="shared" si="36"/>
        <v>5</v>
      </c>
      <c r="U885" s="44">
        <v>0</v>
      </c>
      <c r="V885" s="31">
        <v>0</v>
      </c>
      <c r="W885" s="44">
        <v>1</v>
      </c>
      <c r="X885" s="31">
        <v>1</v>
      </c>
      <c r="Y885" s="31">
        <v>0</v>
      </c>
      <c r="Z885" s="31">
        <v>0</v>
      </c>
      <c r="AA885" s="31">
        <v>4</v>
      </c>
      <c r="AB885" s="31">
        <v>4</v>
      </c>
      <c r="AC885" s="31">
        <v>0</v>
      </c>
      <c r="AD885" s="31">
        <v>0</v>
      </c>
      <c r="AE885" s="31">
        <v>1</v>
      </c>
      <c r="AF885" s="50">
        <v>257192</v>
      </c>
      <c r="AG885" s="59">
        <v>130000</v>
      </c>
      <c r="AH885" s="59">
        <v>16600</v>
      </c>
      <c r="AI885" s="59">
        <v>110592</v>
      </c>
      <c r="AJ885" s="59">
        <v>55457</v>
      </c>
      <c r="AK885" s="59">
        <v>36631</v>
      </c>
    </row>
    <row r="886" spans="1:37" ht="16.5" customHeight="1">
      <c r="A886" s="42">
        <v>841</v>
      </c>
      <c r="B886" s="42" t="s">
        <v>3284</v>
      </c>
      <c r="C886" s="44" t="s">
        <v>3304</v>
      </c>
      <c r="D886" s="44" t="s">
        <v>191</v>
      </c>
      <c r="E886" s="68" t="s">
        <v>3421</v>
      </c>
      <c r="F886" s="57" t="s">
        <v>3422</v>
      </c>
      <c r="G886" s="44" t="s">
        <v>3423</v>
      </c>
      <c r="H886" s="44" t="s">
        <v>3424</v>
      </c>
      <c r="I886" s="69" t="s">
        <v>996</v>
      </c>
      <c r="J886" s="31">
        <v>12931</v>
      </c>
      <c r="K886" s="31">
        <v>4485</v>
      </c>
      <c r="L886" s="31">
        <v>700</v>
      </c>
      <c r="M886" s="58">
        <v>140499</v>
      </c>
      <c r="N886" s="58">
        <v>3784</v>
      </c>
      <c r="O886" s="58">
        <v>66</v>
      </c>
      <c r="P886" s="58">
        <v>11406</v>
      </c>
      <c r="Q886" s="58">
        <v>293</v>
      </c>
      <c r="R886" s="58">
        <v>0</v>
      </c>
      <c r="S886" s="43">
        <f t="shared" si="36"/>
        <v>26.5</v>
      </c>
      <c r="T886" s="43">
        <f t="shared" si="36"/>
        <v>10</v>
      </c>
      <c r="U886" s="44">
        <v>4.5</v>
      </c>
      <c r="V886" s="31">
        <v>4</v>
      </c>
      <c r="W886" s="44">
        <v>6</v>
      </c>
      <c r="X886" s="31">
        <v>6</v>
      </c>
      <c r="Y886" s="31">
        <v>0</v>
      </c>
      <c r="Z886" s="31">
        <v>0</v>
      </c>
      <c r="AA886" s="31">
        <v>16</v>
      </c>
      <c r="AB886" s="31">
        <v>0</v>
      </c>
      <c r="AC886" s="31">
        <v>0</v>
      </c>
      <c r="AD886" s="31">
        <v>3</v>
      </c>
      <c r="AE886" s="31">
        <v>3</v>
      </c>
      <c r="AF886" s="50">
        <v>1612199</v>
      </c>
      <c r="AG886" s="59">
        <v>950000</v>
      </c>
      <c r="AH886" s="59">
        <v>109240</v>
      </c>
      <c r="AI886" s="59">
        <v>552959</v>
      </c>
      <c r="AJ886" s="59">
        <v>168479</v>
      </c>
      <c r="AK886" s="59">
        <v>105483</v>
      </c>
    </row>
    <row r="887" spans="1:37" ht="16.5" customHeight="1">
      <c r="A887" s="42">
        <v>842</v>
      </c>
      <c r="B887" s="42" t="s">
        <v>3284</v>
      </c>
      <c r="C887" s="44" t="s">
        <v>3304</v>
      </c>
      <c r="D887" s="44" t="s">
        <v>191</v>
      </c>
      <c r="E887" s="68" t="s">
        <v>3425</v>
      </c>
      <c r="F887" s="57" t="s">
        <v>3426</v>
      </c>
      <c r="G887" s="44" t="s">
        <v>3427</v>
      </c>
      <c r="H887" s="44" t="s">
        <v>3420</v>
      </c>
      <c r="I887" s="69" t="s">
        <v>1034</v>
      </c>
      <c r="J887" s="31">
        <v>2421</v>
      </c>
      <c r="K887" s="31">
        <v>987</v>
      </c>
      <c r="L887" s="31">
        <v>150</v>
      </c>
      <c r="M887" s="58">
        <v>45028</v>
      </c>
      <c r="N887" s="58">
        <v>1956</v>
      </c>
      <c r="O887" s="58">
        <v>20</v>
      </c>
      <c r="P887" s="58">
        <v>2679</v>
      </c>
      <c r="Q887" s="58">
        <v>127</v>
      </c>
      <c r="R887" s="58">
        <v>0</v>
      </c>
      <c r="S887" s="43">
        <f t="shared" si="36"/>
        <v>5</v>
      </c>
      <c r="T887" s="43">
        <f t="shared" si="36"/>
        <v>4</v>
      </c>
      <c r="U887" s="44">
        <v>0</v>
      </c>
      <c r="V887" s="31">
        <v>0</v>
      </c>
      <c r="W887" s="44">
        <v>1</v>
      </c>
      <c r="X887" s="31">
        <v>1</v>
      </c>
      <c r="Y887" s="31">
        <v>0</v>
      </c>
      <c r="Z887" s="31">
        <v>0</v>
      </c>
      <c r="AA887" s="31">
        <v>4</v>
      </c>
      <c r="AB887" s="31">
        <v>3</v>
      </c>
      <c r="AC887" s="31">
        <v>0</v>
      </c>
      <c r="AD887" s="31">
        <v>2</v>
      </c>
      <c r="AE887" s="31">
        <v>0</v>
      </c>
      <c r="AF887" s="50">
        <v>174117</v>
      </c>
      <c r="AG887" s="59">
        <v>124720</v>
      </c>
      <c r="AH887" s="59">
        <v>15595</v>
      </c>
      <c r="AI887" s="59">
        <v>33802</v>
      </c>
      <c r="AJ887" s="59">
        <v>25850</v>
      </c>
      <c r="AK887" s="59">
        <v>9887</v>
      </c>
    </row>
    <row r="888" spans="1:37" ht="16.5" customHeight="1">
      <c r="A888" s="42">
        <v>843</v>
      </c>
      <c r="B888" s="42" t="s">
        <v>3284</v>
      </c>
      <c r="C888" s="44" t="s">
        <v>3309</v>
      </c>
      <c r="D888" s="44" t="s">
        <v>191</v>
      </c>
      <c r="E888" s="68" t="s">
        <v>3428</v>
      </c>
      <c r="F888" s="57" t="s">
        <v>3429</v>
      </c>
      <c r="G888" s="44" t="s">
        <v>3430</v>
      </c>
      <c r="H888" s="44" t="s">
        <v>3431</v>
      </c>
      <c r="I888" s="69" t="s">
        <v>899</v>
      </c>
      <c r="J888" s="31">
        <v>1390</v>
      </c>
      <c r="K888" s="31">
        <v>1254.8</v>
      </c>
      <c r="L888" s="31">
        <v>292</v>
      </c>
      <c r="M888" s="58">
        <v>53751</v>
      </c>
      <c r="N888" s="58">
        <v>5446</v>
      </c>
      <c r="O888" s="58">
        <v>15</v>
      </c>
      <c r="P888" s="58">
        <v>2628</v>
      </c>
      <c r="Q888" s="58">
        <v>125</v>
      </c>
      <c r="R888" s="58">
        <v>0</v>
      </c>
      <c r="S888" s="43">
        <f t="shared" si="36"/>
        <v>2</v>
      </c>
      <c r="T888" s="43">
        <f t="shared" si="36"/>
        <v>2</v>
      </c>
      <c r="U888" s="44">
        <v>1</v>
      </c>
      <c r="V888" s="31">
        <v>1</v>
      </c>
      <c r="W888" s="44">
        <v>1</v>
      </c>
      <c r="X888" s="31">
        <v>1</v>
      </c>
      <c r="Y888" s="31">
        <v>0</v>
      </c>
      <c r="Z888" s="31">
        <v>0</v>
      </c>
      <c r="AA888" s="31">
        <v>0</v>
      </c>
      <c r="AB888" s="31">
        <v>0</v>
      </c>
      <c r="AC888" s="31">
        <v>0</v>
      </c>
      <c r="AD888" s="31">
        <v>2</v>
      </c>
      <c r="AE888" s="31">
        <v>0</v>
      </c>
      <c r="AF888" s="50">
        <v>428735</v>
      </c>
      <c r="AG888" s="59">
        <v>80021</v>
      </c>
      <c r="AH888" s="59">
        <v>112414</v>
      </c>
      <c r="AI888" s="59">
        <v>236300</v>
      </c>
      <c r="AJ888" s="59">
        <v>39070</v>
      </c>
      <c r="AK888" s="59">
        <v>20991</v>
      </c>
    </row>
    <row r="889" spans="1:37" ht="16.5" customHeight="1">
      <c r="A889" s="42">
        <v>844</v>
      </c>
      <c r="B889" s="42" t="s">
        <v>3284</v>
      </c>
      <c r="C889" s="44" t="s">
        <v>3309</v>
      </c>
      <c r="D889" s="44" t="s">
        <v>191</v>
      </c>
      <c r="E889" s="68" t="s">
        <v>3432</v>
      </c>
      <c r="F889" s="57" t="s">
        <v>3433</v>
      </c>
      <c r="G889" s="44" t="s">
        <v>3434</v>
      </c>
      <c r="H889" s="44"/>
      <c r="I889" s="69" t="s">
        <v>1018</v>
      </c>
      <c r="J889" s="31">
        <v>3355</v>
      </c>
      <c r="K889" s="31">
        <v>448</v>
      </c>
      <c r="L889" s="31">
        <v>60</v>
      </c>
      <c r="M889" s="58">
        <v>35807</v>
      </c>
      <c r="N889" s="58">
        <v>0</v>
      </c>
      <c r="O889" s="58">
        <v>0</v>
      </c>
      <c r="P889" s="58">
        <v>379</v>
      </c>
      <c r="Q889" s="58">
        <v>0</v>
      </c>
      <c r="R889" s="58">
        <v>0</v>
      </c>
      <c r="S889" s="43">
        <f t="shared" si="36"/>
        <v>0</v>
      </c>
      <c r="T889" s="43">
        <f t="shared" si="36"/>
        <v>0</v>
      </c>
      <c r="U889" s="44">
        <v>0</v>
      </c>
      <c r="V889" s="31">
        <v>0</v>
      </c>
      <c r="W889" s="44">
        <v>0</v>
      </c>
      <c r="X889" s="31">
        <v>0</v>
      </c>
      <c r="Y889" s="31">
        <v>0</v>
      </c>
      <c r="Z889" s="31">
        <v>0</v>
      </c>
      <c r="AA889" s="31">
        <v>0</v>
      </c>
      <c r="AB889" s="31">
        <v>0</v>
      </c>
      <c r="AC889" s="31">
        <v>0</v>
      </c>
      <c r="AD889" s="31">
        <v>0</v>
      </c>
      <c r="AE889" s="31">
        <v>0</v>
      </c>
      <c r="AF889" s="50">
        <v>142904</v>
      </c>
      <c r="AG889" s="59">
        <v>137904</v>
      </c>
      <c r="AH889" s="59">
        <v>5000</v>
      </c>
      <c r="AI889" s="59">
        <v>0</v>
      </c>
      <c r="AJ889" s="59">
        <v>1248</v>
      </c>
      <c r="AK889" s="59">
        <v>760</v>
      </c>
    </row>
    <row r="890" spans="1:37" ht="16.5" customHeight="1">
      <c r="A890" s="42">
        <v>845</v>
      </c>
      <c r="B890" s="42" t="s">
        <v>3284</v>
      </c>
      <c r="C890" s="44" t="s">
        <v>3309</v>
      </c>
      <c r="D890" s="44" t="s">
        <v>191</v>
      </c>
      <c r="E890" s="68" t="s">
        <v>3435</v>
      </c>
      <c r="F890" s="57" t="s">
        <v>3436</v>
      </c>
      <c r="G890" s="44" t="s">
        <v>3437</v>
      </c>
      <c r="H890" s="44" t="s">
        <v>3438</v>
      </c>
      <c r="I890" s="69" t="s">
        <v>915</v>
      </c>
      <c r="J890" s="31">
        <v>4007</v>
      </c>
      <c r="K890" s="31">
        <v>991.12</v>
      </c>
      <c r="L890" s="31">
        <v>279</v>
      </c>
      <c r="M890" s="58">
        <v>37271</v>
      </c>
      <c r="N890" s="58">
        <v>0</v>
      </c>
      <c r="O890" s="58">
        <v>7</v>
      </c>
      <c r="P890" s="58">
        <v>2713</v>
      </c>
      <c r="Q890" s="58">
        <v>0</v>
      </c>
      <c r="R890" s="58">
        <v>7</v>
      </c>
      <c r="S890" s="43">
        <f t="shared" si="36"/>
        <v>4</v>
      </c>
      <c r="T890" s="43">
        <f t="shared" si="36"/>
        <v>4</v>
      </c>
      <c r="U890" s="44">
        <v>1</v>
      </c>
      <c r="V890" s="31">
        <v>1</v>
      </c>
      <c r="W890" s="44">
        <v>2</v>
      </c>
      <c r="X890" s="31">
        <v>2</v>
      </c>
      <c r="Y890" s="31">
        <v>0</v>
      </c>
      <c r="Z890" s="31">
        <v>0</v>
      </c>
      <c r="AA890" s="31">
        <v>1</v>
      </c>
      <c r="AB890" s="31">
        <v>1</v>
      </c>
      <c r="AC890" s="31">
        <v>0</v>
      </c>
      <c r="AD890" s="31">
        <v>3</v>
      </c>
      <c r="AE890" s="31">
        <v>0</v>
      </c>
      <c r="AF890" s="50">
        <v>289464</v>
      </c>
      <c r="AG890" s="59">
        <v>124684</v>
      </c>
      <c r="AH890" s="59">
        <v>33200</v>
      </c>
      <c r="AI890" s="59">
        <v>131580</v>
      </c>
      <c r="AJ890" s="59">
        <v>34425</v>
      </c>
      <c r="AK890" s="59">
        <v>46354</v>
      </c>
    </row>
    <row r="891" spans="1:37" ht="16.5" customHeight="1">
      <c r="A891" s="42">
        <v>846</v>
      </c>
      <c r="B891" s="42" t="s">
        <v>3284</v>
      </c>
      <c r="C891" s="44" t="s">
        <v>3318</v>
      </c>
      <c r="D891" s="44" t="s">
        <v>191</v>
      </c>
      <c r="E891" s="68" t="s">
        <v>3439</v>
      </c>
      <c r="F891" s="57" t="s">
        <v>3440</v>
      </c>
      <c r="G891" s="44" t="s">
        <v>3441</v>
      </c>
      <c r="H891" s="44" t="s">
        <v>3442</v>
      </c>
      <c r="I891" s="69" t="s">
        <v>1004</v>
      </c>
      <c r="J891" s="31">
        <v>3450</v>
      </c>
      <c r="K891" s="31">
        <v>930.78</v>
      </c>
      <c r="L891" s="31">
        <v>211</v>
      </c>
      <c r="M891" s="58">
        <v>26567</v>
      </c>
      <c r="N891" s="58">
        <v>128</v>
      </c>
      <c r="O891" s="58">
        <v>15</v>
      </c>
      <c r="P891" s="58">
        <v>2404</v>
      </c>
      <c r="Q891" s="58">
        <v>0</v>
      </c>
      <c r="R891" s="58">
        <v>1</v>
      </c>
      <c r="S891" s="43">
        <f t="shared" si="36"/>
        <v>5</v>
      </c>
      <c r="T891" s="43">
        <f t="shared" si="36"/>
        <v>0</v>
      </c>
      <c r="U891" s="44">
        <v>1</v>
      </c>
      <c r="V891" s="31">
        <v>0</v>
      </c>
      <c r="W891" s="44">
        <v>2</v>
      </c>
      <c r="X891" s="31">
        <v>0</v>
      </c>
      <c r="Y891" s="31">
        <v>0</v>
      </c>
      <c r="Z891" s="31">
        <v>0</v>
      </c>
      <c r="AA891" s="31">
        <v>2</v>
      </c>
      <c r="AB891" s="31">
        <v>0</v>
      </c>
      <c r="AC891" s="31">
        <v>0</v>
      </c>
      <c r="AD891" s="31">
        <v>2</v>
      </c>
      <c r="AE891" s="31">
        <v>0</v>
      </c>
      <c r="AF891" s="50">
        <v>268350</v>
      </c>
      <c r="AG891" s="59">
        <v>192450</v>
      </c>
      <c r="AH891" s="59">
        <v>2233</v>
      </c>
      <c r="AI891" s="59">
        <v>73667</v>
      </c>
      <c r="AJ891" s="59">
        <v>9348</v>
      </c>
      <c r="AK891" s="59">
        <v>3795</v>
      </c>
    </row>
    <row r="892" spans="1:37" ht="16.5" customHeight="1">
      <c r="A892" s="42">
        <v>847</v>
      </c>
      <c r="B892" s="42" t="s">
        <v>3284</v>
      </c>
      <c r="C892" s="44" t="s">
        <v>3323</v>
      </c>
      <c r="D892" s="44" t="s">
        <v>191</v>
      </c>
      <c r="E892" s="68" t="s">
        <v>3443</v>
      </c>
      <c r="F892" s="57" t="s">
        <v>3444</v>
      </c>
      <c r="G892" s="44" t="s">
        <v>3445</v>
      </c>
      <c r="H892" s="44" t="s">
        <v>3446</v>
      </c>
      <c r="I892" s="69" t="s">
        <v>899</v>
      </c>
      <c r="J892" s="31">
        <v>5622</v>
      </c>
      <c r="K892" s="31">
        <v>874.6</v>
      </c>
      <c r="L892" s="31">
        <v>162</v>
      </c>
      <c r="M892" s="58">
        <v>107863</v>
      </c>
      <c r="N892" s="58">
        <v>1301</v>
      </c>
      <c r="O892" s="58">
        <v>199</v>
      </c>
      <c r="P892" s="58">
        <v>3496</v>
      </c>
      <c r="Q892" s="58">
        <v>0</v>
      </c>
      <c r="R892" s="58">
        <v>199</v>
      </c>
      <c r="S892" s="43">
        <f t="shared" si="36"/>
        <v>5</v>
      </c>
      <c r="T892" s="43">
        <f t="shared" si="36"/>
        <v>5</v>
      </c>
      <c r="U892" s="44">
        <v>1</v>
      </c>
      <c r="V892" s="31">
        <v>1</v>
      </c>
      <c r="W892" s="44">
        <v>3</v>
      </c>
      <c r="X892" s="31">
        <v>3</v>
      </c>
      <c r="Y892" s="31">
        <v>0</v>
      </c>
      <c r="Z892" s="31">
        <v>0</v>
      </c>
      <c r="AA892" s="31">
        <v>1</v>
      </c>
      <c r="AB892" s="31">
        <v>1</v>
      </c>
      <c r="AC892" s="31">
        <v>1</v>
      </c>
      <c r="AD892" s="31">
        <v>1</v>
      </c>
      <c r="AE892" s="31">
        <v>1</v>
      </c>
      <c r="AF892" s="50">
        <v>599720</v>
      </c>
      <c r="AG892" s="59">
        <v>348448</v>
      </c>
      <c r="AH892" s="59">
        <v>64600</v>
      </c>
      <c r="AI892" s="59">
        <v>186672</v>
      </c>
      <c r="AJ892" s="59">
        <v>30883</v>
      </c>
      <c r="AK892" s="59">
        <v>25245</v>
      </c>
    </row>
    <row r="893" spans="1:37" ht="16.5" customHeight="1">
      <c r="A893" s="42">
        <v>848</v>
      </c>
      <c r="B893" s="42" t="s">
        <v>3284</v>
      </c>
      <c r="C893" s="44" t="s">
        <v>3323</v>
      </c>
      <c r="D893" s="44" t="s">
        <v>191</v>
      </c>
      <c r="E893" s="68" t="s">
        <v>3447</v>
      </c>
      <c r="F893" s="57" t="s">
        <v>3448</v>
      </c>
      <c r="G893" s="44" t="s">
        <v>3449</v>
      </c>
      <c r="H893" s="44" t="s">
        <v>3446</v>
      </c>
      <c r="I893" s="69" t="s">
        <v>1034</v>
      </c>
      <c r="J893" s="31">
        <v>10357</v>
      </c>
      <c r="K893" s="31">
        <v>2612</v>
      </c>
      <c r="L893" s="31">
        <v>482</v>
      </c>
      <c r="M893" s="58">
        <v>377593</v>
      </c>
      <c r="N893" s="58">
        <v>5954</v>
      </c>
      <c r="O893" s="58">
        <v>58</v>
      </c>
      <c r="P893" s="58">
        <v>18229</v>
      </c>
      <c r="Q893" s="58">
        <v>351</v>
      </c>
      <c r="R893" s="58">
        <v>0</v>
      </c>
      <c r="S893" s="43">
        <f t="shared" si="36"/>
        <v>24</v>
      </c>
      <c r="T893" s="43">
        <f t="shared" si="36"/>
        <v>24</v>
      </c>
      <c r="U893" s="44">
        <v>3</v>
      </c>
      <c r="V893" s="31">
        <v>3</v>
      </c>
      <c r="W893" s="44">
        <v>5</v>
      </c>
      <c r="X893" s="31">
        <v>5</v>
      </c>
      <c r="Y893" s="31">
        <v>1</v>
      </c>
      <c r="Z893" s="31">
        <v>1</v>
      </c>
      <c r="AA893" s="31">
        <v>15</v>
      </c>
      <c r="AB893" s="31">
        <v>15</v>
      </c>
      <c r="AC893" s="31">
        <v>0</v>
      </c>
      <c r="AD893" s="31">
        <v>4</v>
      </c>
      <c r="AE893" s="31">
        <v>2</v>
      </c>
      <c r="AF893" s="50">
        <v>2622127</v>
      </c>
      <c r="AG893" s="59">
        <v>1001837</v>
      </c>
      <c r="AH893" s="59">
        <v>235400</v>
      </c>
      <c r="AI893" s="59">
        <v>1384890</v>
      </c>
      <c r="AJ893" s="59">
        <v>0</v>
      </c>
      <c r="AK893" s="59">
        <v>99925</v>
      </c>
    </row>
    <row r="894" spans="1:37" ht="16.5" customHeight="1">
      <c r="A894" s="42">
        <v>849</v>
      </c>
      <c r="B894" s="42" t="s">
        <v>3284</v>
      </c>
      <c r="C894" s="44" t="s">
        <v>3323</v>
      </c>
      <c r="D894" s="44" t="s">
        <v>191</v>
      </c>
      <c r="E894" s="68" t="s">
        <v>3450</v>
      </c>
      <c r="F894" s="57" t="s">
        <v>3451</v>
      </c>
      <c r="G894" s="44" t="s">
        <v>3452</v>
      </c>
      <c r="H894" s="44" t="s">
        <v>3453</v>
      </c>
      <c r="I894" s="69" t="s">
        <v>1211</v>
      </c>
      <c r="J894" s="31">
        <v>24618</v>
      </c>
      <c r="K894" s="31">
        <v>1211</v>
      </c>
      <c r="L894" s="31">
        <v>245</v>
      </c>
      <c r="M894" s="58">
        <v>50220</v>
      </c>
      <c r="N894" s="58">
        <v>0</v>
      </c>
      <c r="O894" s="58">
        <v>39</v>
      </c>
      <c r="P894" s="58">
        <v>6312</v>
      </c>
      <c r="Q894" s="58">
        <v>0</v>
      </c>
      <c r="R894" s="58">
        <v>0</v>
      </c>
      <c r="S894" s="43">
        <f t="shared" si="36"/>
        <v>1</v>
      </c>
      <c r="T894" s="43">
        <f t="shared" si="36"/>
        <v>4</v>
      </c>
      <c r="U894" s="44">
        <v>0</v>
      </c>
      <c r="V894" s="31">
        <v>0</v>
      </c>
      <c r="W894" s="44">
        <v>1</v>
      </c>
      <c r="X894" s="31">
        <v>4</v>
      </c>
      <c r="Y894" s="31">
        <v>0</v>
      </c>
      <c r="Z894" s="31">
        <v>0</v>
      </c>
      <c r="AA894" s="31">
        <v>0</v>
      </c>
      <c r="AB894" s="31">
        <v>0</v>
      </c>
      <c r="AC894" s="31">
        <v>0</v>
      </c>
      <c r="AD894" s="31">
        <v>2</v>
      </c>
      <c r="AE894" s="31">
        <v>1</v>
      </c>
      <c r="AF894" s="50">
        <v>352882</v>
      </c>
      <c r="AG894" s="59">
        <v>176308</v>
      </c>
      <c r="AH894" s="59">
        <v>62367</v>
      </c>
      <c r="AI894" s="59">
        <v>114207</v>
      </c>
      <c r="AJ894" s="59">
        <v>18845</v>
      </c>
      <c r="AK894" s="59">
        <v>49538</v>
      </c>
    </row>
    <row r="895" spans="1:37" ht="16.5" customHeight="1">
      <c r="A895" s="42">
        <v>850</v>
      </c>
      <c r="B895" s="42" t="s">
        <v>3284</v>
      </c>
      <c r="C895" s="44" t="s">
        <v>3332</v>
      </c>
      <c r="D895" s="44" t="s">
        <v>191</v>
      </c>
      <c r="E895" s="68" t="s">
        <v>3454</v>
      </c>
      <c r="F895" s="57" t="s">
        <v>3455</v>
      </c>
      <c r="G895" s="44" t="s">
        <v>3456</v>
      </c>
      <c r="H895" s="44" t="s">
        <v>3457</v>
      </c>
      <c r="I895" s="69" t="s">
        <v>938</v>
      </c>
      <c r="J895" s="31">
        <v>2290</v>
      </c>
      <c r="K895" s="31">
        <v>1448</v>
      </c>
      <c r="L895" s="31">
        <v>145</v>
      </c>
      <c r="M895" s="58">
        <v>71088</v>
      </c>
      <c r="N895" s="58">
        <v>0</v>
      </c>
      <c r="O895" s="58">
        <v>14</v>
      </c>
      <c r="P895" s="58">
        <v>3269</v>
      </c>
      <c r="Q895" s="58">
        <v>0</v>
      </c>
      <c r="R895" s="58">
        <v>0</v>
      </c>
      <c r="S895" s="43">
        <f t="shared" si="36"/>
        <v>6</v>
      </c>
      <c r="T895" s="43">
        <f t="shared" si="36"/>
        <v>6</v>
      </c>
      <c r="U895" s="44">
        <v>0</v>
      </c>
      <c r="V895" s="31">
        <v>0</v>
      </c>
      <c r="W895" s="44">
        <v>4</v>
      </c>
      <c r="X895" s="31">
        <v>4</v>
      </c>
      <c r="Y895" s="31">
        <v>0</v>
      </c>
      <c r="Z895" s="31">
        <v>0</v>
      </c>
      <c r="AA895" s="31">
        <v>2</v>
      </c>
      <c r="AB895" s="31">
        <v>2</v>
      </c>
      <c r="AC895" s="31">
        <v>1</v>
      </c>
      <c r="AD895" s="31">
        <v>3</v>
      </c>
      <c r="AE895" s="31">
        <v>0</v>
      </c>
      <c r="AF895" s="50">
        <v>370156</v>
      </c>
      <c r="AG895" s="59">
        <v>250376</v>
      </c>
      <c r="AH895" s="59">
        <v>20000</v>
      </c>
      <c r="AI895" s="59">
        <v>99780</v>
      </c>
      <c r="AJ895" s="59">
        <v>26592</v>
      </c>
      <c r="AK895" s="59">
        <v>8286</v>
      </c>
    </row>
    <row r="896" spans="1:37" ht="16.5" customHeight="1">
      <c r="A896" s="42">
        <v>851</v>
      </c>
      <c r="B896" s="42" t="s">
        <v>3284</v>
      </c>
      <c r="C896" s="44" t="s">
        <v>3337</v>
      </c>
      <c r="D896" s="44" t="s">
        <v>191</v>
      </c>
      <c r="E896" s="68" t="s">
        <v>3458</v>
      </c>
      <c r="F896" s="57" t="s">
        <v>3459</v>
      </c>
      <c r="G896" s="44" t="s">
        <v>3460</v>
      </c>
      <c r="H896" s="44" t="s">
        <v>3461</v>
      </c>
      <c r="I896" s="69" t="s">
        <v>1034</v>
      </c>
      <c r="J896" s="31">
        <v>1157</v>
      </c>
      <c r="K896" s="31">
        <v>1015</v>
      </c>
      <c r="L896" s="31">
        <v>124</v>
      </c>
      <c r="M896" s="58">
        <v>101733</v>
      </c>
      <c r="N896" s="58">
        <v>723</v>
      </c>
      <c r="O896" s="58">
        <v>17</v>
      </c>
      <c r="P896" s="58">
        <v>2654</v>
      </c>
      <c r="Q896" s="58">
        <v>28</v>
      </c>
      <c r="R896" s="58">
        <v>0</v>
      </c>
      <c r="S896" s="43">
        <f t="shared" si="36"/>
        <v>1</v>
      </c>
      <c r="T896" s="43">
        <f t="shared" si="36"/>
        <v>1</v>
      </c>
      <c r="U896" s="44">
        <v>0</v>
      </c>
      <c r="V896" s="31">
        <v>0</v>
      </c>
      <c r="W896" s="44">
        <v>1</v>
      </c>
      <c r="X896" s="31">
        <v>1</v>
      </c>
      <c r="Y896" s="31">
        <v>0</v>
      </c>
      <c r="Z896" s="31">
        <v>0</v>
      </c>
      <c r="AA896" s="31">
        <v>0</v>
      </c>
      <c r="AB896" s="31">
        <v>0</v>
      </c>
      <c r="AC896" s="31">
        <v>0</v>
      </c>
      <c r="AD896" s="31">
        <v>1</v>
      </c>
      <c r="AE896" s="31">
        <v>0</v>
      </c>
      <c r="AF896" s="50">
        <v>520414</v>
      </c>
      <c r="AG896" s="59">
        <v>157541</v>
      </c>
      <c r="AH896" s="59">
        <v>17280</v>
      </c>
      <c r="AI896" s="59">
        <v>345593</v>
      </c>
      <c r="AJ896" s="59">
        <v>32220</v>
      </c>
      <c r="AK896" s="59">
        <v>24110</v>
      </c>
    </row>
    <row r="897" spans="1:37" ht="16.5" customHeight="1">
      <c r="A897" s="42">
        <v>852</v>
      </c>
      <c r="B897" s="42" t="s">
        <v>3284</v>
      </c>
      <c r="C897" s="44" t="s">
        <v>3337</v>
      </c>
      <c r="D897" s="44" t="s">
        <v>191</v>
      </c>
      <c r="E897" s="68" t="s">
        <v>3462</v>
      </c>
      <c r="F897" s="57" t="s">
        <v>3463</v>
      </c>
      <c r="G897" s="44" t="s">
        <v>3464</v>
      </c>
      <c r="H897" s="44" t="s">
        <v>3461</v>
      </c>
      <c r="I897" s="69" t="s">
        <v>1018</v>
      </c>
      <c r="J897" s="31">
        <v>1492</v>
      </c>
      <c r="K897" s="31">
        <v>1490.76</v>
      </c>
      <c r="L897" s="31">
        <v>262</v>
      </c>
      <c r="M897" s="58">
        <v>112090</v>
      </c>
      <c r="N897" s="58">
        <v>0</v>
      </c>
      <c r="O897" s="58">
        <v>19</v>
      </c>
      <c r="P897" s="58">
        <v>4312</v>
      </c>
      <c r="Q897" s="58">
        <v>0</v>
      </c>
      <c r="R897" s="58">
        <v>0</v>
      </c>
      <c r="S897" s="43">
        <f t="shared" si="36"/>
        <v>1</v>
      </c>
      <c r="T897" s="43">
        <f t="shared" si="36"/>
        <v>1</v>
      </c>
      <c r="U897" s="44">
        <v>0</v>
      </c>
      <c r="V897" s="31">
        <v>0</v>
      </c>
      <c r="W897" s="44">
        <v>1</v>
      </c>
      <c r="X897" s="31">
        <v>1</v>
      </c>
      <c r="Y897" s="31">
        <v>0</v>
      </c>
      <c r="Z897" s="31">
        <v>0</v>
      </c>
      <c r="AA897" s="31">
        <v>0</v>
      </c>
      <c r="AB897" s="31">
        <v>0</v>
      </c>
      <c r="AC897" s="31">
        <v>0</v>
      </c>
      <c r="AD897" s="31">
        <v>2</v>
      </c>
      <c r="AE897" s="31">
        <v>0</v>
      </c>
      <c r="AF897" s="50">
        <v>625332</v>
      </c>
      <c r="AG897" s="59">
        <v>285082</v>
      </c>
      <c r="AH897" s="59">
        <v>24380</v>
      </c>
      <c r="AI897" s="59">
        <v>315870</v>
      </c>
      <c r="AJ897" s="59">
        <v>102761</v>
      </c>
      <c r="AK897" s="59">
        <v>95423</v>
      </c>
    </row>
    <row r="898" spans="1:37" ht="16.5" customHeight="1">
      <c r="A898" s="42">
        <v>853</v>
      </c>
      <c r="B898" s="42" t="s">
        <v>3284</v>
      </c>
      <c r="C898" s="44" t="s">
        <v>3337</v>
      </c>
      <c r="D898" s="44" t="s">
        <v>191</v>
      </c>
      <c r="E898" s="68" t="s">
        <v>3465</v>
      </c>
      <c r="F898" s="57" t="s">
        <v>3466</v>
      </c>
      <c r="G898" s="44" t="s">
        <v>3467</v>
      </c>
      <c r="H898" s="44" t="s">
        <v>3468</v>
      </c>
      <c r="I898" s="69" t="s">
        <v>1018</v>
      </c>
      <c r="J898" s="31">
        <v>1771</v>
      </c>
      <c r="K898" s="31">
        <v>1880.87</v>
      </c>
      <c r="L898" s="31">
        <v>153</v>
      </c>
      <c r="M898" s="58">
        <v>94344</v>
      </c>
      <c r="N898" s="58">
        <v>2008</v>
      </c>
      <c r="O898" s="58">
        <v>20</v>
      </c>
      <c r="P898" s="58">
        <v>2711</v>
      </c>
      <c r="Q898" s="58">
        <v>0</v>
      </c>
      <c r="R898" s="58">
        <v>0</v>
      </c>
      <c r="S898" s="43">
        <f t="shared" si="36"/>
        <v>1</v>
      </c>
      <c r="T898" s="43">
        <f t="shared" si="36"/>
        <v>1</v>
      </c>
      <c r="U898" s="44">
        <v>0</v>
      </c>
      <c r="V898" s="31">
        <v>0</v>
      </c>
      <c r="W898" s="44">
        <v>1</v>
      </c>
      <c r="X898" s="31">
        <v>1</v>
      </c>
      <c r="Y898" s="31">
        <v>0</v>
      </c>
      <c r="Z898" s="31">
        <v>0</v>
      </c>
      <c r="AA898" s="31">
        <v>0</v>
      </c>
      <c r="AB898" s="31">
        <v>0</v>
      </c>
      <c r="AC898" s="31">
        <v>0</v>
      </c>
      <c r="AD898" s="31">
        <v>1</v>
      </c>
      <c r="AE898" s="31">
        <v>0</v>
      </c>
      <c r="AF898" s="50">
        <v>505332</v>
      </c>
      <c r="AG898" s="59">
        <v>165082</v>
      </c>
      <c r="AH898" s="59">
        <v>25080</v>
      </c>
      <c r="AI898" s="59">
        <v>315170</v>
      </c>
      <c r="AJ898" s="59">
        <v>59657</v>
      </c>
      <c r="AK898" s="59">
        <v>41473</v>
      </c>
    </row>
    <row r="899" spans="1:37" ht="16.5" customHeight="1">
      <c r="A899" s="42">
        <v>854</v>
      </c>
      <c r="B899" s="42" t="s">
        <v>3284</v>
      </c>
      <c r="C899" s="44" t="s">
        <v>3337</v>
      </c>
      <c r="D899" s="44" t="s">
        <v>191</v>
      </c>
      <c r="E899" s="68" t="s">
        <v>3469</v>
      </c>
      <c r="F899" s="57" t="s">
        <v>3470</v>
      </c>
      <c r="G899" s="44" t="s">
        <v>3471</v>
      </c>
      <c r="H899" s="44" t="s">
        <v>3461</v>
      </c>
      <c r="I899" s="69" t="s">
        <v>889</v>
      </c>
      <c r="J899" s="31">
        <v>7129</v>
      </c>
      <c r="K899" s="31">
        <v>9037.2099999999991</v>
      </c>
      <c r="L899" s="31">
        <v>829</v>
      </c>
      <c r="M899" s="58">
        <v>142758</v>
      </c>
      <c r="N899" s="58">
        <v>2336</v>
      </c>
      <c r="O899" s="58">
        <v>159</v>
      </c>
      <c r="P899" s="58">
        <v>13729</v>
      </c>
      <c r="Q899" s="58">
        <v>181</v>
      </c>
      <c r="R899" s="58">
        <v>131</v>
      </c>
      <c r="S899" s="43">
        <f t="shared" si="36"/>
        <v>22</v>
      </c>
      <c r="T899" s="43">
        <f t="shared" si="36"/>
        <v>24</v>
      </c>
      <c r="U899" s="44">
        <v>7</v>
      </c>
      <c r="V899" s="31">
        <v>8</v>
      </c>
      <c r="W899" s="44">
        <v>11</v>
      </c>
      <c r="X899" s="31">
        <v>12</v>
      </c>
      <c r="Y899" s="31">
        <v>1</v>
      </c>
      <c r="Z899" s="31">
        <v>1</v>
      </c>
      <c r="AA899" s="31">
        <v>3</v>
      </c>
      <c r="AB899" s="31">
        <v>3</v>
      </c>
      <c r="AC899" s="31">
        <v>0</v>
      </c>
      <c r="AD899" s="31">
        <v>13</v>
      </c>
      <c r="AE899" s="31">
        <v>0</v>
      </c>
      <c r="AF899" s="50">
        <v>2924436</v>
      </c>
      <c r="AG899" s="59">
        <v>1770164</v>
      </c>
      <c r="AH899" s="59">
        <v>337512</v>
      </c>
      <c r="AI899" s="59">
        <v>816760</v>
      </c>
      <c r="AJ899" s="59">
        <v>155109</v>
      </c>
      <c r="AK899" s="59">
        <v>301162</v>
      </c>
    </row>
    <row r="900" spans="1:37" ht="16.5" customHeight="1">
      <c r="A900" s="42">
        <v>855</v>
      </c>
      <c r="B900" s="42" t="s">
        <v>3284</v>
      </c>
      <c r="C900" s="44" t="s">
        <v>3337</v>
      </c>
      <c r="D900" s="44" t="s">
        <v>191</v>
      </c>
      <c r="E900" s="68" t="s">
        <v>3472</v>
      </c>
      <c r="F900" s="57" t="s">
        <v>3473</v>
      </c>
      <c r="G900" s="44" t="s">
        <v>3474</v>
      </c>
      <c r="H900" s="44" t="s">
        <v>3461</v>
      </c>
      <c r="I900" s="69" t="s">
        <v>924</v>
      </c>
      <c r="J900" s="31">
        <v>83810</v>
      </c>
      <c r="K900" s="31">
        <v>2291</v>
      </c>
      <c r="L900" s="31">
        <v>243</v>
      </c>
      <c r="M900" s="58">
        <v>59864</v>
      </c>
      <c r="N900" s="58">
        <v>1102</v>
      </c>
      <c r="O900" s="58">
        <v>28</v>
      </c>
      <c r="P900" s="58">
        <v>4557</v>
      </c>
      <c r="Q900" s="58">
        <v>120</v>
      </c>
      <c r="R900" s="58">
        <v>0</v>
      </c>
      <c r="S900" s="43">
        <f t="shared" si="36"/>
        <v>3</v>
      </c>
      <c r="T900" s="43">
        <f t="shared" si="36"/>
        <v>3</v>
      </c>
      <c r="U900" s="44">
        <v>1</v>
      </c>
      <c r="V900" s="31">
        <v>1</v>
      </c>
      <c r="W900" s="44">
        <v>2</v>
      </c>
      <c r="X900" s="31">
        <v>2</v>
      </c>
      <c r="Y900" s="31">
        <v>0</v>
      </c>
      <c r="Z900" s="31">
        <v>0</v>
      </c>
      <c r="AA900" s="31">
        <v>0</v>
      </c>
      <c r="AB900" s="31">
        <v>0</v>
      </c>
      <c r="AC900" s="31">
        <v>0</v>
      </c>
      <c r="AD900" s="31">
        <v>2</v>
      </c>
      <c r="AE900" s="31">
        <v>0</v>
      </c>
      <c r="AF900" s="50">
        <v>200238</v>
      </c>
      <c r="AG900" s="59">
        <v>15082</v>
      </c>
      <c r="AH900" s="59">
        <v>93936</v>
      </c>
      <c r="AI900" s="59">
        <v>91220</v>
      </c>
      <c r="AJ900" s="59">
        <v>93431</v>
      </c>
      <c r="AK900" s="59">
        <v>148295</v>
      </c>
    </row>
    <row r="901" spans="1:37" ht="16.5" customHeight="1">
      <c r="A901" s="42">
        <v>856</v>
      </c>
      <c r="B901" s="42" t="s">
        <v>3284</v>
      </c>
      <c r="C901" s="44" t="s">
        <v>3337</v>
      </c>
      <c r="D901" s="44" t="s">
        <v>191</v>
      </c>
      <c r="E901" s="68" t="s">
        <v>3475</v>
      </c>
      <c r="F901" s="57" t="s">
        <v>3476</v>
      </c>
      <c r="G901" s="44" t="s">
        <v>3477</v>
      </c>
      <c r="H901" s="44" t="s">
        <v>3461</v>
      </c>
      <c r="I901" s="69" t="s">
        <v>1023</v>
      </c>
      <c r="J901" s="31">
        <v>673.78</v>
      </c>
      <c r="K901" s="31">
        <v>673.78</v>
      </c>
      <c r="L901" s="31">
        <v>100</v>
      </c>
      <c r="M901" s="58">
        <v>93779</v>
      </c>
      <c r="N901" s="58">
        <v>800</v>
      </c>
      <c r="O901" s="58">
        <v>15</v>
      </c>
      <c r="P901" s="58">
        <v>3662</v>
      </c>
      <c r="Q901" s="58">
        <v>0</v>
      </c>
      <c r="R901" s="58">
        <v>0</v>
      </c>
      <c r="S901" s="43">
        <f t="shared" si="36"/>
        <v>6</v>
      </c>
      <c r="T901" s="43">
        <f t="shared" si="36"/>
        <v>6</v>
      </c>
      <c r="U901" s="44">
        <v>1</v>
      </c>
      <c r="V901" s="31">
        <v>1</v>
      </c>
      <c r="W901" s="44">
        <v>3</v>
      </c>
      <c r="X901" s="31">
        <v>3</v>
      </c>
      <c r="Y901" s="31">
        <v>0</v>
      </c>
      <c r="Z901" s="31">
        <v>0</v>
      </c>
      <c r="AA901" s="31">
        <v>2</v>
      </c>
      <c r="AB901" s="31">
        <v>2</v>
      </c>
      <c r="AC901" s="31">
        <v>0</v>
      </c>
      <c r="AD901" s="31">
        <v>4</v>
      </c>
      <c r="AE901" s="31">
        <v>0</v>
      </c>
      <c r="AF901" s="50">
        <v>427623</v>
      </c>
      <c r="AG901" s="59">
        <v>322623</v>
      </c>
      <c r="AH901" s="59">
        <v>57000</v>
      </c>
      <c r="AI901" s="59">
        <v>48000</v>
      </c>
      <c r="AJ901" s="59">
        <v>17059</v>
      </c>
      <c r="AK901" s="59">
        <v>25452</v>
      </c>
    </row>
    <row r="902" spans="1:37" ht="16.5" customHeight="1">
      <c r="A902" s="42">
        <v>857</v>
      </c>
      <c r="B902" s="42" t="s">
        <v>3284</v>
      </c>
      <c r="C902" s="44" t="s">
        <v>3342</v>
      </c>
      <c r="D902" s="44" t="s">
        <v>191</v>
      </c>
      <c r="E902" s="68" t="s">
        <v>3478</v>
      </c>
      <c r="F902" s="57" t="s">
        <v>3479</v>
      </c>
      <c r="G902" s="44" t="s">
        <v>3480</v>
      </c>
      <c r="H902" s="44" t="s">
        <v>3481</v>
      </c>
      <c r="I902" s="69" t="s">
        <v>1211</v>
      </c>
      <c r="J902" s="31">
        <v>89192</v>
      </c>
      <c r="K902" s="31">
        <v>1283</v>
      </c>
      <c r="L902" s="31">
        <v>240</v>
      </c>
      <c r="M902" s="58">
        <v>67619</v>
      </c>
      <c r="N902" s="58">
        <v>1447</v>
      </c>
      <c r="O902" s="58">
        <v>25</v>
      </c>
      <c r="P902" s="58">
        <v>4270</v>
      </c>
      <c r="Q902" s="58">
        <v>0</v>
      </c>
      <c r="R902" s="58">
        <v>0</v>
      </c>
      <c r="S902" s="43">
        <f t="shared" si="36"/>
        <v>6</v>
      </c>
      <c r="T902" s="43">
        <f t="shared" si="36"/>
        <v>6</v>
      </c>
      <c r="U902" s="44">
        <v>2</v>
      </c>
      <c r="V902" s="31">
        <v>2</v>
      </c>
      <c r="W902" s="44">
        <v>1</v>
      </c>
      <c r="X902" s="31">
        <v>1</v>
      </c>
      <c r="Y902" s="31">
        <v>0</v>
      </c>
      <c r="Z902" s="31">
        <v>0</v>
      </c>
      <c r="AA902" s="31">
        <v>3</v>
      </c>
      <c r="AB902" s="31">
        <v>3</v>
      </c>
      <c r="AC902" s="31">
        <v>0</v>
      </c>
      <c r="AD902" s="31">
        <v>1</v>
      </c>
      <c r="AE902" s="31">
        <v>0</v>
      </c>
      <c r="AF902" s="50">
        <v>1476841</v>
      </c>
      <c r="AG902" s="59">
        <v>357341</v>
      </c>
      <c r="AH902" s="59">
        <v>76680</v>
      </c>
      <c r="AI902" s="59">
        <v>1042820</v>
      </c>
      <c r="AJ902" s="59">
        <v>18274</v>
      </c>
      <c r="AK902" s="59">
        <v>18274</v>
      </c>
    </row>
    <row r="903" spans="1:37" ht="16.5" customHeight="1">
      <c r="A903" s="42">
        <v>858</v>
      </c>
      <c r="B903" s="42" t="s">
        <v>3284</v>
      </c>
      <c r="C903" s="44" t="s">
        <v>3342</v>
      </c>
      <c r="D903" s="44" t="s">
        <v>191</v>
      </c>
      <c r="E903" s="68" t="s">
        <v>3482</v>
      </c>
      <c r="F903" s="57" t="s">
        <v>3483</v>
      </c>
      <c r="G903" s="44" t="s">
        <v>3484</v>
      </c>
      <c r="H903" s="44" t="s">
        <v>3481</v>
      </c>
      <c r="I903" s="69" t="s">
        <v>938</v>
      </c>
      <c r="J903" s="31">
        <v>2083</v>
      </c>
      <c r="K903" s="31">
        <v>772.2</v>
      </c>
      <c r="L903" s="31">
        <v>162</v>
      </c>
      <c r="M903" s="58">
        <v>78696</v>
      </c>
      <c r="N903" s="58">
        <v>394</v>
      </c>
      <c r="O903" s="58">
        <v>16</v>
      </c>
      <c r="P903" s="58">
        <v>1873</v>
      </c>
      <c r="Q903" s="58">
        <v>0</v>
      </c>
      <c r="R903" s="58">
        <v>18</v>
      </c>
      <c r="S903" s="43">
        <f t="shared" si="36"/>
        <v>3</v>
      </c>
      <c r="T903" s="43">
        <f t="shared" si="36"/>
        <v>3</v>
      </c>
      <c r="U903" s="44">
        <v>0</v>
      </c>
      <c r="V903" s="31">
        <v>0</v>
      </c>
      <c r="W903" s="44">
        <v>1</v>
      </c>
      <c r="X903" s="31">
        <v>1</v>
      </c>
      <c r="Y903" s="31">
        <v>0</v>
      </c>
      <c r="Z903" s="31">
        <v>0</v>
      </c>
      <c r="AA903" s="31">
        <v>2</v>
      </c>
      <c r="AB903" s="31">
        <v>2</v>
      </c>
      <c r="AC903" s="31">
        <v>0</v>
      </c>
      <c r="AD903" s="31">
        <v>1</v>
      </c>
      <c r="AE903" s="31">
        <v>0</v>
      </c>
      <c r="AF903" s="50">
        <v>305843</v>
      </c>
      <c r="AG903" s="59">
        <v>183635</v>
      </c>
      <c r="AH903" s="59">
        <v>28020</v>
      </c>
      <c r="AI903" s="59">
        <v>94188</v>
      </c>
      <c r="AJ903" s="59">
        <v>5251</v>
      </c>
      <c r="AK903" s="59">
        <v>3745</v>
      </c>
    </row>
    <row r="904" spans="1:37" ht="16.5" customHeight="1">
      <c r="A904" s="42">
        <v>859</v>
      </c>
      <c r="B904" s="42" t="s">
        <v>3284</v>
      </c>
      <c r="C904" s="44" t="s">
        <v>3347</v>
      </c>
      <c r="D904" s="44" t="s">
        <v>191</v>
      </c>
      <c r="E904" s="68" t="s">
        <v>3485</v>
      </c>
      <c r="F904" s="57" t="s">
        <v>3486</v>
      </c>
      <c r="G904" s="44" t="s">
        <v>3487</v>
      </c>
      <c r="H904" s="44" t="s">
        <v>3488</v>
      </c>
      <c r="I904" s="69" t="s">
        <v>1106</v>
      </c>
      <c r="J904" s="31">
        <v>985</v>
      </c>
      <c r="K904" s="31">
        <v>985</v>
      </c>
      <c r="L904" s="31">
        <v>269</v>
      </c>
      <c r="M904" s="58">
        <v>96150</v>
      </c>
      <c r="N904" s="58">
        <v>1755</v>
      </c>
      <c r="O904" s="58">
        <v>72</v>
      </c>
      <c r="P904" s="58">
        <v>7014</v>
      </c>
      <c r="Q904" s="58">
        <v>0</v>
      </c>
      <c r="R904" s="58">
        <v>8</v>
      </c>
      <c r="S904" s="43">
        <f t="shared" si="36"/>
        <v>5</v>
      </c>
      <c r="T904" s="43">
        <f t="shared" si="36"/>
        <v>5</v>
      </c>
      <c r="U904" s="44">
        <v>2</v>
      </c>
      <c r="V904" s="31">
        <v>2</v>
      </c>
      <c r="W904" s="44">
        <v>2</v>
      </c>
      <c r="X904" s="31">
        <v>2</v>
      </c>
      <c r="Y904" s="31">
        <v>0</v>
      </c>
      <c r="Z904" s="31">
        <v>0</v>
      </c>
      <c r="AA904" s="31">
        <v>1</v>
      </c>
      <c r="AB904" s="31">
        <v>1</v>
      </c>
      <c r="AC904" s="31">
        <v>0</v>
      </c>
      <c r="AD904" s="31">
        <v>3</v>
      </c>
      <c r="AE904" s="31">
        <v>0</v>
      </c>
      <c r="AF904" s="50">
        <v>487492</v>
      </c>
      <c r="AG904" s="59">
        <v>313350</v>
      </c>
      <c r="AH904" s="59">
        <v>98925</v>
      </c>
      <c r="AI904" s="59">
        <v>75217</v>
      </c>
      <c r="AJ904" s="59">
        <v>63392</v>
      </c>
      <c r="AK904" s="59">
        <v>161273</v>
      </c>
    </row>
    <row r="905" spans="1:37" ht="16.5" customHeight="1">
      <c r="A905" s="42">
        <v>860</v>
      </c>
      <c r="B905" s="42" t="s">
        <v>3284</v>
      </c>
      <c r="C905" s="44" t="s">
        <v>3347</v>
      </c>
      <c r="D905" s="44" t="s">
        <v>191</v>
      </c>
      <c r="E905" s="68" t="s">
        <v>3489</v>
      </c>
      <c r="F905" s="57" t="s">
        <v>3490</v>
      </c>
      <c r="G905" s="44" t="s">
        <v>3491</v>
      </c>
      <c r="H905" s="44" t="s">
        <v>3488</v>
      </c>
      <c r="I905" s="69" t="s">
        <v>977</v>
      </c>
      <c r="J905" s="31">
        <v>16437</v>
      </c>
      <c r="K905" s="31">
        <v>6663</v>
      </c>
      <c r="L905" s="31">
        <v>820</v>
      </c>
      <c r="M905" s="58">
        <v>158537</v>
      </c>
      <c r="N905" s="58">
        <v>2027</v>
      </c>
      <c r="O905" s="58">
        <v>105</v>
      </c>
      <c r="P905" s="58">
        <v>9100</v>
      </c>
      <c r="Q905" s="58">
        <v>128</v>
      </c>
      <c r="R905" s="58">
        <v>3</v>
      </c>
      <c r="S905" s="43">
        <f t="shared" si="36"/>
        <v>6</v>
      </c>
      <c r="T905" s="43">
        <f t="shared" si="36"/>
        <v>6</v>
      </c>
      <c r="U905" s="44">
        <v>1</v>
      </c>
      <c r="V905" s="31">
        <v>1</v>
      </c>
      <c r="W905" s="44">
        <v>4</v>
      </c>
      <c r="X905" s="31">
        <v>4</v>
      </c>
      <c r="Y905" s="31">
        <v>0</v>
      </c>
      <c r="Z905" s="31">
        <v>0</v>
      </c>
      <c r="AA905" s="31">
        <v>1</v>
      </c>
      <c r="AB905" s="31">
        <v>1</v>
      </c>
      <c r="AC905" s="31">
        <v>0</v>
      </c>
      <c r="AD905" s="31">
        <v>5</v>
      </c>
      <c r="AE905" s="31">
        <v>1</v>
      </c>
      <c r="AF905" s="50">
        <v>1980825</v>
      </c>
      <c r="AG905" s="59">
        <v>363168</v>
      </c>
      <c r="AH905" s="59">
        <v>117825</v>
      </c>
      <c r="AI905" s="59">
        <v>1499832</v>
      </c>
      <c r="AJ905" s="59">
        <v>126493</v>
      </c>
      <c r="AK905" s="59">
        <v>178692</v>
      </c>
    </row>
    <row r="906" spans="1:37" ht="16.5" customHeight="1">
      <c r="A906" s="42">
        <v>861</v>
      </c>
      <c r="B906" s="42" t="s">
        <v>3284</v>
      </c>
      <c r="C906" s="44" t="s">
        <v>3347</v>
      </c>
      <c r="D906" s="44" t="s">
        <v>191</v>
      </c>
      <c r="E906" s="68" t="s">
        <v>3492</v>
      </c>
      <c r="F906" s="57" t="s">
        <v>3493</v>
      </c>
      <c r="G906" s="44" t="s">
        <v>3494</v>
      </c>
      <c r="H906" s="44" t="s">
        <v>3488</v>
      </c>
      <c r="I906" s="69" t="s">
        <v>894</v>
      </c>
      <c r="J906" s="31">
        <v>2803</v>
      </c>
      <c r="K906" s="31">
        <v>1584.65</v>
      </c>
      <c r="L906" s="31">
        <v>295</v>
      </c>
      <c r="M906" s="58">
        <v>90593</v>
      </c>
      <c r="N906" s="58">
        <v>836</v>
      </c>
      <c r="O906" s="58">
        <v>42</v>
      </c>
      <c r="P906" s="58">
        <v>4735</v>
      </c>
      <c r="Q906" s="58">
        <v>102</v>
      </c>
      <c r="R906" s="58">
        <v>0</v>
      </c>
      <c r="S906" s="43">
        <f t="shared" si="36"/>
        <v>5</v>
      </c>
      <c r="T906" s="43">
        <f t="shared" si="36"/>
        <v>5</v>
      </c>
      <c r="U906" s="44">
        <v>2</v>
      </c>
      <c r="V906" s="31">
        <v>2</v>
      </c>
      <c r="W906" s="44">
        <v>2</v>
      </c>
      <c r="X906" s="31">
        <v>2</v>
      </c>
      <c r="Y906" s="31">
        <v>0</v>
      </c>
      <c r="Z906" s="31">
        <v>0</v>
      </c>
      <c r="AA906" s="31">
        <v>1</v>
      </c>
      <c r="AB906" s="31">
        <v>1</v>
      </c>
      <c r="AC906" s="31">
        <v>0</v>
      </c>
      <c r="AD906" s="31">
        <v>3</v>
      </c>
      <c r="AE906" s="31">
        <v>0</v>
      </c>
      <c r="AF906" s="50">
        <v>509747</v>
      </c>
      <c r="AG906" s="59">
        <v>227695</v>
      </c>
      <c r="AH906" s="59">
        <v>68825</v>
      </c>
      <c r="AI906" s="59">
        <v>213227</v>
      </c>
      <c r="AJ906" s="59">
        <v>20151</v>
      </c>
      <c r="AK906" s="59">
        <v>14826</v>
      </c>
    </row>
    <row r="907" spans="1:37" ht="16.5" customHeight="1">
      <c r="A907" s="42">
        <v>862</v>
      </c>
      <c r="B907" s="42" t="s">
        <v>3284</v>
      </c>
      <c r="C907" s="44" t="s">
        <v>3347</v>
      </c>
      <c r="D907" s="44" t="s">
        <v>191</v>
      </c>
      <c r="E907" s="68" t="s">
        <v>3495</v>
      </c>
      <c r="F907" s="57" t="s">
        <v>3496</v>
      </c>
      <c r="G907" s="44" t="s">
        <v>3497</v>
      </c>
      <c r="H907" s="44" t="s">
        <v>3488</v>
      </c>
      <c r="I907" s="69" t="s">
        <v>972</v>
      </c>
      <c r="J907" s="31">
        <v>5631</v>
      </c>
      <c r="K907" s="31">
        <v>4792</v>
      </c>
      <c r="L907" s="31">
        <v>680</v>
      </c>
      <c r="M907" s="58">
        <v>171096</v>
      </c>
      <c r="N907" s="58">
        <v>4465</v>
      </c>
      <c r="O907" s="58">
        <v>98</v>
      </c>
      <c r="P907" s="58">
        <v>8220</v>
      </c>
      <c r="Q907" s="58">
        <v>127</v>
      </c>
      <c r="R907" s="58">
        <v>0</v>
      </c>
      <c r="S907" s="43">
        <f t="shared" si="36"/>
        <v>12</v>
      </c>
      <c r="T907" s="43">
        <f t="shared" si="36"/>
        <v>12</v>
      </c>
      <c r="U907" s="44">
        <v>2</v>
      </c>
      <c r="V907" s="31">
        <v>2</v>
      </c>
      <c r="W907" s="44">
        <v>7</v>
      </c>
      <c r="X907" s="31">
        <v>7</v>
      </c>
      <c r="Y907" s="31">
        <v>1</v>
      </c>
      <c r="Z907" s="31">
        <v>1</v>
      </c>
      <c r="AA907" s="31">
        <v>2</v>
      </c>
      <c r="AB907" s="31">
        <v>2</v>
      </c>
      <c r="AC907" s="31">
        <v>1</v>
      </c>
      <c r="AD907" s="31">
        <v>6</v>
      </c>
      <c r="AE907" s="31">
        <v>2</v>
      </c>
      <c r="AF907" s="50">
        <v>1534743</v>
      </c>
      <c r="AG907" s="59">
        <v>697000</v>
      </c>
      <c r="AH907" s="59">
        <v>136625</v>
      </c>
      <c r="AI907" s="59">
        <v>701118</v>
      </c>
      <c r="AJ907" s="59">
        <v>96178</v>
      </c>
      <c r="AK907" s="59">
        <v>184857</v>
      </c>
    </row>
    <row r="908" spans="1:37" ht="16.5" customHeight="1">
      <c r="A908" s="42">
        <v>863</v>
      </c>
      <c r="B908" s="42" t="s">
        <v>3284</v>
      </c>
      <c r="C908" s="44" t="s">
        <v>3347</v>
      </c>
      <c r="D908" s="44" t="s">
        <v>191</v>
      </c>
      <c r="E908" s="68" t="s">
        <v>3498</v>
      </c>
      <c r="F908" s="57" t="s">
        <v>3499</v>
      </c>
      <c r="G908" s="44" t="s">
        <v>3500</v>
      </c>
      <c r="H908" s="44" t="s">
        <v>3501</v>
      </c>
      <c r="I908" s="69" t="s">
        <v>889</v>
      </c>
      <c r="J908" s="31">
        <v>9457.2099999999991</v>
      </c>
      <c r="K908" s="31">
        <v>2570</v>
      </c>
      <c r="L908" s="31">
        <v>467</v>
      </c>
      <c r="M908" s="58">
        <v>50345</v>
      </c>
      <c r="N908" s="58">
        <v>959</v>
      </c>
      <c r="O908" s="58">
        <v>45</v>
      </c>
      <c r="P908" s="58">
        <v>9870</v>
      </c>
      <c r="Q908" s="58">
        <v>101</v>
      </c>
      <c r="R908" s="58">
        <v>3</v>
      </c>
      <c r="S908" s="43">
        <f t="shared" si="36"/>
        <v>8</v>
      </c>
      <c r="T908" s="43">
        <f t="shared" si="36"/>
        <v>8</v>
      </c>
      <c r="U908" s="44">
        <v>5</v>
      </c>
      <c r="V908" s="31">
        <v>5</v>
      </c>
      <c r="W908" s="44">
        <v>2</v>
      </c>
      <c r="X908" s="31">
        <v>2</v>
      </c>
      <c r="Y908" s="31">
        <v>1</v>
      </c>
      <c r="Z908" s="31">
        <v>1</v>
      </c>
      <c r="AA908" s="31">
        <v>0</v>
      </c>
      <c r="AB908" s="31">
        <v>0</v>
      </c>
      <c r="AC908" s="31">
        <v>0</v>
      </c>
      <c r="AD908" s="31">
        <v>4</v>
      </c>
      <c r="AE908" s="31">
        <v>0</v>
      </c>
      <c r="AF908" s="50">
        <v>789667</v>
      </c>
      <c r="AG908" s="59">
        <v>516515</v>
      </c>
      <c r="AH908" s="59">
        <v>129520</v>
      </c>
      <c r="AI908" s="59">
        <v>143632</v>
      </c>
      <c r="AJ908" s="59">
        <v>89080</v>
      </c>
      <c r="AK908" s="59">
        <v>205129</v>
      </c>
    </row>
    <row r="909" spans="1:37" ht="16.5" customHeight="1">
      <c r="A909" s="42">
        <v>864</v>
      </c>
      <c r="B909" s="42" t="s">
        <v>3284</v>
      </c>
      <c r="C909" s="44" t="s">
        <v>3347</v>
      </c>
      <c r="D909" s="44" t="s">
        <v>191</v>
      </c>
      <c r="E909" s="68" t="s">
        <v>3502</v>
      </c>
      <c r="F909" s="57" t="s">
        <v>3503</v>
      </c>
      <c r="G909" s="44" t="s">
        <v>3504</v>
      </c>
      <c r="H909" s="44" t="s">
        <v>3488</v>
      </c>
      <c r="I909" s="69" t="s">
        <v>889</v>
      </c>
      <c r="J909" s="31">
        <v>3219.5</v>
      </c>
      <c r="K909" s="31">
        <v>6263.4</v>
      </c>
      <c r="L909" s="31">
        <v>780</v>
      </c>
      <c r="M909" s="58">
        <v>66914</v>
      </c>
      <c r="N909" s="58">
        <v>878</v>
      </c>
      <c r="O909" s="58">
        <v>81</v>
      </c>
      <c r="P909" s="58">
        <v>10309</v>
      </c>
      <c r="Q909" s="58">
        <v>253</v>
      </c>
      <c r="R909" s="58">
        <v>23</v>
      </c>
      <c r="S909" s="43">
        <f t="shared" si="36"/>
        <v>6</v>
      </c>
      <c r="T909" s="43">
        <f t="shared" si="36"/>
        <v>7</v>
      </c>
      <c r="U909" s="44">
        <v>1</v>
      </c>
      <c r="V909" s="31">
        <v>2</v>
      </c>
      <c r="W909" s="44">
        <v>3</v>
      </c>
      <c r="X909" s="31">
        <v>3</v>
      </c>
      <c r="Y909" s="31">
        <v>0</v>
      </c>
      <c r="Z909" s="31">
        <v>0</v>
      </c>
      <c r="AA909" s="31">
        <v>2</v>
      </c>
      <c r="AB909" s="31">
        <v>2</v>
      </c>
      <c r="AC909" s="31">
        <v>0</v>
      </c>
      <c r="AD909" s="31">
        <v>6</v>
      </c>
      <c r="AE909" s="31">
        <v>2</v>
      </c>
      <c r="AF909" s="50">
        <v>876859</v>
      </c>
      <c r="AG909" s="59">
        <v>307934</v>
      </c>
      <c r="AH909" s="59">
        <v>157825</v>
      </c>
      <c r="AI909" s="59">
        <v>411100</v>
      </c>
      <c r="AJ909" s="59">
        <v>137020</v>
      </c>
      <c r="AK909" s="59">
        <v>180883</v>
      </c>
    </row>
    <row r="910" spans="1:37" ht="16.5" customHeight="1">
      <c r="A910" s="42">
        <v>865</v>
      </c>
      <c r="B910" s="42" t="s">
        <v>3284</v>
      </c>
      <c r="C910" s="44" t="s">
        <v>3347</v>
      </c>
      <c r="D910" s="44" t="s">
        <v>191</v>
      </c>
      <c r="E910" s="68" t="s">
        <v>3505</v>
      </c>
      <c r="F910" s="57" t="s">
        <v>3506</v>
      </c>
      <c r="G910" s="44" t="s">
        <v>3507</v>
      </c>
      <c r="H910" s="44" t="s">
        <v>3508</v>
      </c>
      <c r="I910" s="69" t="s">
        <v>1211</v>
      </c>
      <c r="J910" s="31">
        <v>12252.8</v>
      </c>
      <c r="K910" s="31">
        <v>5930.63</v>
      </c>
      <c r="L910" s="31">
        <v>644</v>
      </c>
      <c r="M910" s="58">
        <v>113647</v>
      </c>
      <c r="N910" s="58">
        <v>1718</v>
      </c>
      <c r="O910" s="58">
        <v>83</v>
      </c>
      <c r="P910" s="58">
        <v>8957</v>
      </c>
      <c r="Q910" s="58">
        <v>124</v>
      </c>
      <c r="R910" s="58">
        <v>0</v>
      </c>
      <c r="S910" s="43">
        <f t="shared" si="36"/>
        <v>7</v>
      </c>
      <c r="T910" s="43">
        <f t="shared" si="36"/>
        <v>7</v>
      </c>
      <c r="U910" s="44">
        <v>1</v>
      </c>
      <c r="V910" s="31">
        <v>1</v>
      </c>
      <c r="W910" s="44">
        <v>4</v>
      </c>
      <c r="X910" s="31">
        <v>4</v>
      </c>
      <c r="Y910" s="31">
        <v>0</v>
      </c>
      <c r="Z910" s="31">
        <v>0</v>
      </c>
      <c r="AA910" s="31">
        <v>2</v>
      </c>
      <c r="AB910" s="31">
        <v>2</v>
      </c>
      <c r="AC910" s="31">
        <v>0</v>
      </c>
      <c r="AD910" s="31">
        <v>5</v>
      </c>
      <c r="AE910" s="31">
        <v>1</v>
      </c>
      <c r="AF910" s="50">
        <v>793149</v>
      </c>
      <c r="AG910" s="59">
        <v>418545</v>
      </c>
      <c r="AH910" s="59">
        <v>114225</v>
      </c>
      <c r="AI910" s="59">
        <v>260379</v>
      </c>
      <c r="AJ910" s="59">
        <v>162592</v>
      </c>
      <c r="AK910" s="59">
        <v>175698</v>
      </c>
    </row>
    <row r="911" spans="1:37" ht="16.5" customHeight="1">
      <c r="A911" s="42">
        <v>866</v>
      </c>
      <c r="B911" s="42" t="s">
        <v>3284</v>
      </c>
      <c r="C911" s="44" t="s">
        <v>3347</v>
      </c>
      <c r="D911" s="44" t="s">
        <v>191</v>
      </c>
      <c r="E911" s="68" t="s">
        <v>3509</v>
      </c>
      <c r="F911" s="57" t="s">
        <v>3510</v>
      </c>
      <c r="G911" s="44" t="s">
        <v>3511</v>
      </c>
      <c r="H911" s="44" t="s">
        <v>3512</v>
      </c>
      <c r="I911" s="69" t="s">
        <v>1313</v>
      </c>
      <c r="J911" s="31">
        <v>10495</v>
      </c>
      <c r="K911" s="31">
        <v>3787</v>
      </c>
      <c r="L911" s="31">
        <v>118</v>
      </c>
      <c r="M911" s="58">
        <v>65736</v>
      </c>
      <c r="N911" s="58">
        <v>1474</v>
      </c>
      <c r="O911" s="58">
        <v>47</v>
      </c>
      <c r="P911" s="58">
        <v>4403</v>
      </c>
      <c r="Q911" s="58">
        <v>91</v>
      </c>
      <c r="R911" s="58">
        <v>6</v>
      </c>
      <c r="S911" s="43">
        <f t="shared" si="36"/>
        <v>5</v>
      </c>
      <c r="T911" s="43">
        <f t="shared" si="36"/>
        <v>5</v>
      </c>
      <c r="U911" s="44">
        <v>2</v>
      </c>
      <c r="V911" s="31">
        <v>2</v>
      </c>
      <c r="W911" s="44">
        <v>1</v>
      </c>
      <c r="X911" s="31">
        <v>1</v>
      </c>
      <c r="Y911" s="31">
        <v>0</v>
      </c>
      <c r="Z911" s="31">
        <v>0</v>
      </c>
      <c r="AA911" s="31">
        <v>2</v>
      </c>
      <c r="AB911" s="31">
        <v>2</v>
      </c>
      <c r="AC911" s="31">
        <v>0</v>
      </c>
      <c r="AD911" s="31">
        <v>2</v>
      </c>
      <c r="AE911" s="31">
        <v>0</v>
      </c>
      <c r="AF911" s="50">
        <v>484258</v>
      </c>
      <c r="AG911" s="59">
        <v>207608</v>
      </c>
      <c r="AH911" s="59">
        <v>53525</v>
      </c>
      <c r="AI911" s="59">
        <v>223125</v>
      </c>
      <c r="AJ911" s="59">
        <v>22702</v>
      </c>
      <c r="AK911" s="59">
        <v>19514</v>
      </c>
    </row>
    <row r="912" spans="1:37" ht="16.5" customHeight="1">
      <c r="A912" s="42">
        <v>867</v>
      </c>
      <c r="B912" s="42" t="s">
        <v>3284</v>
      </c>
      <c r="C912" s="44" t="s">
        <v>3347</v>
      </c>
      <c r="D912" s="44" t="s">
        <v>191</v>
      </c>
      <c r="E912" s="68" t="s">
        <v>3513</v>
      </c>
      <c r="F912" s="57" t="s">
        <v>3514</v>
      </c>
      <c r="G912" s="44" t="s">
        <v>3515</v>
      </c>
      <c r="H912" s="44" t="s">
        <v>3488</v>
      </c>
      <c r="I912" s="69" t="s">
        <v>3516</v>
      </c>
      <c r="J912" s="31">
        <v>3727</v>
      </c>
      <c r="K912" s="31">
        <v>4824</v>
      </c>
      <c r="L912" s="31">
        <v>367</v>
      </c>
      <c r="M912" s="58">
        <v>208584</v>
      </c>
      <c r="N912" s="58">
        <v>6902</v>
      </c>
      <c r="O912" s="58">
        <v>138</v>
      </c>
      <c r="P912" s="58">
        <v>7373</v>
      </c>
      <c r="Q912" s="58">
        <v>122</v>
      </c>
      <c r="R912" s="58">
        <v>0</v>
      </c>
      <c r="S912" s="43">
        <f t="shared" si="36"/>
        <v>20</v>
      </c>
      <c r="T912" s="43">
        <f t="shared" si="36"/>
        <v>20</v>
      </c>
      <c r="U912" s="44">
        <v>5</v>
      </c>
      <c r="V912" s="31">
        <v>5</v>
      </c>
      <c r="W912" s="44">
        <v>11</v>
      </c>
      <c r="X912" s="31">
        <v>11</v>
      </c>
      <c r="Y912" s="31">
        <v>1</v>
      </c>
      <c r="Z912" s="31">
        <v>1</v>
      </c>
      <c r="AA912" s="31">
        <v>3</v>
      </c>
      <c r="AB912" s="31">
        <v>3</v>
      </c>
      <c r="AC912" s="31">
        <v>2</v>
      </c>
      <c r="AD912" s="31">
        <v>15</v>
      </c>
      <c r="AE912" s="31">
        <v>2</v>
      </c>
      <c r="AF912" s="50">
        <v>1689258</v>
      </c>
      <c r="AG912" s="59">
        <v>881433</v>
      </c>
      <c r="AH912" s="59">
        <v>110825</v>
      </c>
      <c r="AI912" s="59">
        <v>697000</v>
      </c>
      <c r="AJ912" s="59">
        <v>86564</v>
      </c>
      <c r="AK912" s="59">
        <v>75858</v>
      </c>
    </row>
    <row r="913" spans="1:37" ht="16.5" customHeight="1">
      <c r="A913" s="42">
        <v>868</v>
      </c>
      <c r="B913" s="42" t="s">
        <v>3284</v>
      </c>
      <c r="C913" s="44" t="s">
        <v>3360</v>
      </c>
      <c r="D913" s="44" t="s">
        <v>191</v>
      </c>
      <c r="E913" s="68" t="s">
        <v>3517</v>
      </c>
      <c r="F913" s="57" t="s">
        <v>3518</v>
      </c>
      <c r="G913" s="44" t="s">
        <v>3519</v>
      </c>
      <c r="H913" s="44" t="s">
        <v>3520</v>
      </c>
      <c r="I913" s="69" t="s">
        <v>1004</v>
      </c>
      <c r="J913" s="31">
        <v>6212</v>
      </c>
      <c r="K913" s="31">
        <v>1762</v>
      </c>
      <c r="L913" s="31">
        <v>191</v>
      </c>
      <c r="M913" s="58">
        <v>37305</v>
      </c>
      <c r="N913" s="58">
        <v>832</v>
      </c>
      <c r="O913" s="58">
        <v>20</v>
      </c>
      <c r="P913" s="58">
        <v>2488</v>
      </c>
      <c r="Q913" s="58">
        <v>0</v>
      </c>
      <c r="R913" s="58">
        <v>21</v>
      </c>
      <c r="S913" s="43">
        <f t="shared" si="36"/>
        <v>1.5</v>
      </c>
      <c r="T913" s="43">
        <f t="shared" si="36"/>
        <v>2</v>
      </c>
      <c r="U913" s="44">
        <v>0</v>
      </c>
      <c r="V913" s="31">
        <v>0</v>
      </c>
      <c r="W913" s="44">
        <v>0.5</v>
      </c>
      <c r="X913" s="31">
        <v>1</v>
      </c>
      <c r="Y913" s="31">
        <v>0</v>
      </c>
      <c r="Z913" s="31">
        <v>0</v>
      </c>
      <c r="AA913" s="31">
        <v>1</v>
      </c>
      <c r="AB913" s="31">
        <v>1</v>
      </c>
      <c r="AC913" s="31">
        <v>0</v>
      </c>
      <c r="AD913" s="31">
        <v>1</v>
      </c>
      <c r="AE913" s="31">
        <v>0</v>
      </c>
      <c r="AF913" s="50">
        <v>273538</v>
      </c>
      <c r="AG913" s="59">
        <v>128738</v>
      </c>
      <c r="AH913" s="59">
        <v>12040</v>
      </c>
      <c r="AI913" s="59">
        <v>132760</v>
      </c>
      <c r="AJ913" s="59">
        <v>4932</v>
      </c>
      <c r="AK913" s="59">
        <v>2970</v>
      </c>
    </row>
    <row r="914" spans="1:37" ht="16.5" customHeight="1">
      <c r="A914" s="42">
        <v>869</v>
      </c>
      <c r="B914" s="42" t="s">
        <v>3284</v>
      </c>
      <c r="C914" s="44" t="s">
        <v>3365</v>
      </c>
      <c r="D914" s="44" t="s">
        <v>191</v>
      </c>
      <c r="E914" s="68" t="s">
        <v>3521</v>
      </c>
      <c r="F914" s="57" t="s">
        <v>3522</v>
      </c>
      <c r="G914" s="44" t="s">
        <v>3523</v>
      </c>
      <c r="H914" s="44" t="s">
        <v>3524</v>
      </c>
      <c r="I914" s="69" t="s">
        <v>1211</v>
      </c>
      <c r="J914" s="31">
        <v>3735</v>
      </c>
      <c r="K914" s="31">
        <v>2773</v>
      </c>
      <c r="L914" s="31">
        <v>150</v>
      </c>
      <c r="M914" s="58">
        <v>85056</v>
      </c>
      <c r="N914" s="58">
        <v>5536</v>
      </c>
      <c r="O914" s="58">
        <v>31</v>
      </c>
      <c r="P914" s="58">
        <v>4993</v>
      </c>
      <c r="Q914" s="58">
        <v>484</v>
      </c>
      <c r="R914" s="58">
        <v>0</v>
      </c>
      <c r="S914" s="43">
        <f t="shared" si="36"/>
        <v>7</v>
      </c>
      <c r="T914" s="43">
        <f t="shared" si="36"/>
        <v>7</v>
      </c>
      <c r="U914" s="44">
        <v>2</v>
      </c>
      <c r="V914" s="31">
        <v>2</v>
      </c>
      <c r="W914" s="44">
        <v>3</v>
      </c>
      <c r="X914" s="31">
        <v>3</v>
      </c>
      <c r="Y914" s="31">
        <v>0</v>
      </c>
      <c r="Z914" s="31">
        <v>0</v>
      </c>
      <c r="AA914" s="31">
        <v>2</v>
      </c>
      <c r="AB914" s="31">
        <v>2</v>
      </c>
      <c r="AC914" s="31">
        <v>0</v>
      </c>
      <c r="AD914" s="31">
        <v>3</v>
      </c>
      <c r="AE914" s="31">
        <v>0</v>
      </c>
      <c r="AF914" s="50">
        <v>338023</v>
      </c>
      <c r="AG914" s="59">
        <v>31400</v>
      </c>
      <c r="AH914" s="59">
        <v>74800</v>
      </c>
      <c r="AI914" s="59">
        <v>231823</v>
      </c>
      <c r="AJ914" s="59">
        <v>32342</v>
      </c>
      <c r="AK914" s="59">
        <v>60218</v>
      </c>
    </row>
    <row r="915" spans="1:37" ht="16.5" customHeight="1">
      <c r="A915" s="42">
        <v>870</v>
      </c>
      <c r="B915" s="42" t="s">
        <v>3284</v>
      </c>
      <c r="C915" s="44" t="s">
        <v>3365</v>
      </c>
      <c r="D915" s="44" t="s">
        <v>191</v>
      </c>
      <c r="E915" s="68" t="s">
        <v>3525</v>
      </c>
      <c r="F915" s="57" t="s">
        <v>3526</v>
      </c>
      <c r="G915" s="44" t="s">
        <v>3527</v>
      </c>
      <c r="H915" s="44" t="s">
        <v>3528</v>
      </c>
      <c r="I915" s="69" t="s">
        <v>1018</v>
      </c>
      <c r="J915" s="31">
        <v>1573</v>
      </c>
      <c r="K915" s="31">
        <v>578</v>
      </c>
      <c r="L915" s="31">
        <v>64</v>
      </c>
      <c r="M915" s="58">
        <v>54633</v>
      </c>
      <c r="N915" s="58">
        <v>8056</v>
      </c>
      <c r="O915" s="58">
        <v>70</v>
      </c>
      <c r="P915" s="58">
        <v>1809</v>
      </c>
      <c r="Q915" s="58">
        <v>717</v>
      </c>
      <c r="R915" s="58">
        <v>0</v>
      </c>
      <c r="S915" s="43">
        <f t="shared" si="36"/>
        <v>2</v>
      </c>
      <c r="T915" s="43">
        <f t="shared" si="36"/>
        <v>3</v>
      </c>
      <c r="U915" s="44">
        <v>0</v>
      </c>
      <c r="V915" s="31">
        <v>0</v>
      </c>
      <c r="W915" s="44">
        <v>1</v>
      </c>
      <c r="X915" s="31">
        <v>2</v>
      </c>
      <c r="Y915" s="31">
        <v>0</v>
      </c>
      <c r="Z915" s="31">
        <v>0</v>
      </c>
      <c r="AA915" s="31">
        <v>1</v>
      </c>
      <c r="AB915" s="31">
        <v>1</v>
      </c>
      <c r="AC915" s="31">
        <v>0</v>
      </c>
      <c r="AD915" s="31">
        <v>1</v>
      </c>
      <c r="AE915" s="31">
        <v>0</v>
      </c>
      <c r="AF915" s="50">
        <v>1027264</v>
      </c>
      <c r="AG915" s="59">
        <v>89240</v>
      </c>
      <c r="AH915" s="59">
        <v>4800</v>
      </c>
      <c r="AI915" s="59">
        <v>933224</v>
      </c>
      <c r="AJ915" s="59">
        <v>4707</v>
      </c>
      <c r="AK915" s="59">
        <v>2590</v>
      </c>
    </row>
    <row r="916" spans="1:37" ht="16.5" customHeight="1">
      <c r="A916" s="42">
        <v>871</v>
      </c>
      <c r="B916" s="42" t="s">
        <v>3284</v>
      </c>
      <c r="C916" s="44" t="s">
        <v>3370</v>
      </c>
      <c r="D916" s="44" t="s">
        <v>191</v>
      </c>
      <c r="E916" s="68" t="s">
        <v>3529</v>
      </c>
      <c r="F916" s="57" t="s">
        <v>3530</v>
      </c>
      <c r="G916" s="44" t="s">
        <v>3531</v>
      </c>
      <c r="H916" s="44" t="s">
        <v>3532</v>
      </c>
      <c r="I916" s="69" t="s">
        <v>938</v>
      </c>
      <c r="J916" s="31">
        <v>7863</v>
      </c>
      <c r="K916" s="31">
        <v>1386</v>
      </c>
      <c r="L916" s="31">
        <v>200</v>
      </c>
      <c r="M916" s="58">
        <v>104436</v>
      </c>
      <c r="N916" s="58">
        <v>0</v>
      </c>
      <c r="O916" s="58">
        <v>16</v>
      </c>
      <c r="P916" s="58">
        <v>5036</v>
      </c>
      <c r="Q916" s="58">
        <v>0</v>
      </c>
      <c r="R916" s="58">
        <v>0</v>
      </c>
      <c r="S916" s="43">
        <f t="shared" si="36"/>
        <v>6</v>
      </c>
      <c r="T916" s="43">
        <f t="shared" si="36"/>
        <v>6</v>
      </c>
      <c r="U916" s="44">
        <v>1</v>
      </c>
      <c r="V916" s="31">
        <v>1</v>
      </c>
      <c r="W916" s="44">
        <v>3</v>
      </c>
      <c r="X916" s="31">
        <v>3</v>
      </c>
      <c r="Y916" s="31">
        <v>0</v>
      </c>
      <c r="Z916" s="31">
        <v>0</v>
      </c>
      <c r="AA916" s="31">
        <v>2</v>
      </c>
      <c r="AB916" s="31">
        <v>2</v>
      </c>
      <c r="AC916" s="31">
        <v>0</v>
      </c>
      <c r="AD916" s="31">
        <v>4</v>
      </c>
      <c r="AE916" s="31">
        <v>1</v>
      </c>
      <c r="AF916" s="50">
        <v>444344</v>
      </c>
      <c r="AG916" s="59">
        <v>291388</v>
      </c>
      <c r="AH916" s="59">
        <v>49800</v>
      </c>
      <c r="AI916" s="59">
        <v>103156</v>
      </c>
      <c r="AJ916" s="59">
        <v>13623</v>
      </c>
      <c r="AK916" s="59">
        <v>21245</v>
      </c>
    </row>
    <row r="917" spans="1:37" ht="16.5" customHeight="1">
      <c r="A917" s="42">
        <v>872</v>
      </c>
      <c r="B917" s="42" t="s">
        <v>3284</v>
      </c>
      <c r="C917" s="44" t="s">
        <v>3370</v>
      </c>
      <c r="D917" s="44" t="s">
        <v>191</v>
      </c>
      <c r="E917" s="68" t="s">
        <v>3533</v>
      </c>
      <c r="F917" s="57" t="s">
        <v>3534</v>
      </c>
      <c r="G917" s="44" t="s">
        <v>3535</v>
      </c>
      <c r="H917" s="44" t="s">
        <v>3536</v>
      </c>
      <c r="I917" s="69" t="s">
        <v>889</v>
      </c>
      <c r="J917" s="31">
        <v>31146</v>
      </c>
      <c r="K917" s="31">
        <v>12172</v>
      </c>
      <c r="L917" s="31">
        <v>811</v>
      </c>
      <c r="M917" s="58">
        <v>189501</v>
      </c>
      <c r="N917" s="58">
        <v>5456</v>
      </c>
      <c r="O917" s="58">
        <v>189</v>
      </c>
      <c r="P917" s="58">
        <v>41768</v>
      </c>
      <c r="Q917" s="58">
        <v>1373</v>
      </c>
      <c r="R917" s="58">
        <v>6</v>
      </c>
      <c r="S917" s="43">
        <f t="shared" si="36"/>
        <v>22</v>
      </c>
      <c r="T917" s="43">
        <f t="shared" si="36"/>
        <v>22</v>
      </c>
      <c r="U917" s="44">
        <v>7</v>
      </c>
      <c r="V917" s="31">
        <v>7</v>
      </c>
      <c r="W917" s="44">
        <v>11</v>
      </c>
      <c r="X917" s="31">
        <v>11</v>
      </c>
      <c r="Y917" s="31">
        <v>1</v>
      </c>
      <c r="Z917" s="31">
        <v>1</v>
      </c>
      <c r="AA917" s="31">
        <v>3</v>
      </c>
      <c r="AB917" s="31">
        <v>3</v>
      </c>
      <c r="AC917" s="31">
        <v>2</v>
      </c>
      <c r="AD917" s="31">
        <v>10</v>
      </c>
      <c r="AE917" s="31">
        <v>2</v>
      </c>
      <c r="AF917" s="50">
        <v>9380231</v>
      </c>
      <c r="AG917" s="59">
        <v>2470581</v>
      </c>
      <c r="AH917" s="59">
        <v>680277</v>
      </c>
      <c r="AI917" s="59">
        <v>6229373</v>
      </c>
      <c r="AJ917" s="59">
        <v>147209</v>
      </c>
      <c r="AK917" s="59">
        <v>227802</v>
      </c>
    </row>
    <row r="918" spans="1:37" ht="16.5" customHeight="1">
      <c r="A918" s="2482" t="s">
        <v>809</v>
      </c>
      <c r="B918" s="2483"/>
      <c r="C918" s="2484"/>
      <c r="D918" s="51"/>
      <c r="E918" s="52">
        <v>44</v>
      </c>
      <c r="F918" s="53"/>
      <c r="G918" s="71"/>
      <c r="H918" s="71"/>
      <c r="I918" s="51"/>
      <c r="J918" s="54"/>
      <c r="K918" s="54"/>
      <c r="L918" s="54"/>
      <c r="M918" s="54"/>
      <c r="N918" s="54"/>
      <c r="O918" s="54"/>
      <c r="P918" s="54"/>
      <c r="Q918" s="54"/>
      <c r="R918" s="54"/>
      <c r="S918" s="54"/>
      <c r="T918" s="54"/>
      <c r="U918" s="54"/>
      <c r="V918" s="54"/>
      <c r="W918" s="54"/>
      <c r="X918" s="54"/>
      <c r="Y918" s="54"/>
      <c r="Z918" s="54"/>
      <c r="AA918" s="54"/>
      <c r="AB918" s="54"/>
      <c r="AC918" s="54"/>
      <c r="AD918" s="54"/>
      <c r="AE918" s="54"/>
      <c r="AF918" s="55"/>
      <c r="AG918" s="54"/>
      <c r="AH918" s="54"/>
      <c r="AI918" s="54"/>
      <c r="AJ918" s="54"/>
      <c r="AK918" s="54"/>
    </row>
    <row r="919" spans="1:37" ht="16.5" customHeight="1">
      <c r="A919" s="2485" t="s">
        <v>3537</v>
      </c>
      <c r="B919" s="2486"/>
      <c r="C919" s="2487"/>
      <c r="D919" s="63"/>
      <c r="E919" s="64">
        <v>63</v>
      </c>
      <c r="F919" s="65"/>
      <c r="G919" s="72"/>
      <c r="H919" s="72"/>
      <c r="I919" s="63"/>
      <c r="J919" s="66"/>
      <c r="K919" s="66"/>
      <c r="L919" s="66"/>
      <c r="M919" s="66"/>
      <c r="N919" s="66"/>
      <c r="O919" s="66"/>
      <c r="P919" s="66"/>
      <c r="Q919" s="66"/>
      <c r="R919" s="66"/>
      <c r="S919" s="66"/>
      <c r="T919" s="66"/>
      <c r="U919" s="66"/>
      <c r="V919" s="66"/>
      <c r="W919" s="66"/>
      <c r="X919" s="66"/>
      <c r="Y919" s="66"/>
      <c r="Z919" s="66"/>
      <c r="AA919" s="66"/>
      <c r="AB919" s="66"/>
      <c r="AC919" s="66"/>
      <c r="AD919" s="66"/>
      <c r="AE919" s="66"/>
      <c r="AF919" s="67"/>
      <c r="AG919" s="66"/>
      <c r="AH919" s="66"/>
      <c r="AI919" s="66"/>
      <c r="AJ919" s="66"/>
      <c r="AK919" s="66"/>
    </row>
    <row r="920" spans="1:37" ht="16.5" customHeight="1">
      <c r="A920" s="42">
        <v>873</v>
      </c>
      <c r="B920" s="42" t="s">
        <v>3538</v>
      </c>
      <c r="C920" s="44" t="s">
        <v>3539</v>
      </c>
      <c r="D920" s="44" t="s">
        <v>65</v>
      </c>
      <c r="E920" s="68" t="s">
        <v>3540</v>
      </c>
      <c r="F920" s="57" t="s">
        <v>3541</v>
      </c>
      <c r="G920" s="44" t="s">
        <v>3542</v>
      </c>
      <c r="H920" s="44" t="s">
        <v>3543</v>
      </c>
      <c r="I920" s="69">
        <v>1987</v>
      </c>
      <c r="J920" s="31">
        <v>668</v>
      </c>
      <c r="K920" s="31">
        <v>757.8</v>
      </c>
      <c r="L920" s="31">
        <v>82</v>
      </c>
      <c r="M920" s="58">
        <v>65187</v>
      </c>
      <c r="N920" s="58">
        <v>2010</v>
      </c>
      <c r="O920" s="58">
        <v>15</v>
      </c>
      <c r="P920" s="58">
        <v>2451</v>
      </c>
      <c r="Q920" s="58">
        <v>87</v>
      </c>
      <c r="R920" s="58">
        <v>5</v>
      </c>
      <c r="S920" s="43">
        <f t="shared" ref="S920:T937" si="37">SUM(U920,W920,Y920,AA920)</f>
        <v>5</v>
      </c>
      <c r="T920" s="43">
        <f t="shared" si="37"/>
        <v>4</v>
      </c>
      <c r="U920" s="44">
        <v>1</v>
      </c>
      <c r="V920" s="31">
        <v>0</v>
      </c>
      <c r="W920" s="44">
        <v>3</v>
      </c>
      <c r="X920" s="31">
        <v>3</v>
      </c>
      <c r="Y920" s="31">
        <v>0</v>
      </c>
      <c r="Z920" s="31">
        <v>0</v>
      </c>
      <c r="AA920" s="31">
        <v>1</v>
      </c>
      <c r="AB920" s="31">
        <v>1</v>
      </c>
      <c r="AC920" s="31">
        <v>1</v>
      </c>
      <c r="AD920" s="31">
        <v>2</v>
      </c>
      <c r="AE920" s="31">
        <v>0</v>
      </c>
      <c r="AF920" s="50">
        <v>353626</v>
      </c>
      <c r="AG920" s="59">
        <v>182671</v>
      </c>
      <c r="AH920" s="59">
        <v>49355</v>
      </c>
      <c r="AI920" s="59">
        <v>121600</v>
      </c>
      <c r="AJ920" s="59">
        <v>12018</v>
      </c>
      <c r="AK920" s="59">
        <v>6206</v>
      </c>
    </row>
    <row r="921" spans="1:37" ht="16.5" customHeight="1">
      <c r="A921" s="42">
        <v>874</v>
      </c>
      <c r="B921" s="42" t="s">
        <v>3538</v>
      </c>
      <c r="C921" s="44" t="s">
        <v>3544</v>
      </c>
      <c r="D921" s="44" t="s">
        <v>65</v>
      </c>
      <c r="E921" s="68" t="s">
        <v>3545</v>
      </c>
      <c r="F921" s="57" t="s">
        <v>3546</v>
      </c>
      <c r="G921" s="44" t="s">
        <v>3547</v>
      </c>
      <c r="H921" s="44" t="s">
        <v>3548</v>
      </c>
      <c r="I921" s="69">
        <v>1999</v>
      </c>
      <c r="J921" s="31">
        <v>9054</v>
      </c>
      <c r="K921" s="31">
        <v>4173</v>
      </c>
      <c r="L921" s="31">
        <v>209</v>
      </c>
      <c r="M921" s="58">
        <v>105505</v>
      </c>
      <c r="N921" s="58">
        <v>2596</v>
      </c>
      <c r="O921" s="58">
        <v>26</v>
      </c>
      <c r="P921" s="58">
        <v>5193</v>
      </c>
      <c r="Q921" s="58">
        <v>43</v>
      </c>
      <c r="R921" s="58">
        <v>33</v>
      </c>
      <c r="S921" s="43">
        <f t="shared" si="37"/>
        <v>10</v>
      </c>
      <c r="T921" s="43">
        <f t="shared" si="37"/>
        <v>9</v>
      </c>
      <c r="U921" s="44">
        <v>1</v>
      </c>
      <c r="V921" s="31">
        <v>0</v>
      </c>
      <c r="W921" s="44">
        <v>4</v>
      </c>
      <c r="X921" s="31">
        <v>4</v>
      </c>
      <c r="Y921" s="31">
        <v>0</v>
      </c>
      <c r="Z921" s="31">
        <v>0</v>
      </c>
      <c r="AA921" s="31">
        <v>5</v>
      </c>
      <c r="AB921" s="31">
        <v>5</v>
      </c>
      <c r="AC921" s="31">
        <v>0</v>
      </c>
      <c r="AD921" s="31">
        <v>4</v>
      </c>
      <c r="AE921" s="31">
        <v>0</v>
      </c>
      <c r="AF921" s="50">
        <v>2553767</v>
      </c>
      <c r="AG921" s="59">
        <v>1059075</v>
      </c>
      <c r="AH921" s="59">
        <v>63055</v>
      </c>
      <c r="AI921" s="59">
        <v>1431637</v>
      </c>
      <c r="AJ921" s="59">
        <v>7798</v>
      </c>
      <c r="AK921" s="59">
        <v>13784</v>
      </c>
    </row>
    <row r="922" spans="1:37" ht="16.5" customHeight="1">
      <c r="A922" s="42">
        <v>875</v>
      </c>
      <c r="B922" s="42" t="s">
        <v>3538</v>
      </c>
      <c r="C922" s="44" t="s">
        <v>3544</v>
      </c>
      <c r="D922" s="44" t="s">
        <v>65</v>
      </c>
      <c r="E922" s="68" t="s">
        <v>3549</v>
      </c>
      <c r="F922" s="57" t="s">
        <v>3550</v>
      </c>
      <c r="G922" s="44" t="s">
        <v>3551</v>
      </c>
      <c r="H922" s="44" t="s">
        <v>3552</v>
      </c>
      <c r="I922" s="69">
        <v>1974</v>
      </c>
      <c r="J922" s="31">
        <v>1202</v>
      </c>
      <c r="K922" s="31">
        <v>725.76</v>
      </c>
      <c r="L922" s="31">
        <v>72</v>
      </c>
      <c r="M922" s="58">
        <v>62793</v>
      </c>
      <c r="N922" s="58">
        <v>2160</v>
      </c>
      <c r="O922" s="58">
        <v>13</v>
      </c>
      <c r="P922" s="58">
        <v>2041</v>
      </c>
      <c r="Q922" s="58">
        <v>120</v>
      </c>
      <c r="R922" s="58">
        <v>0</v>
      </c>
      <c r="S922" s="43">
        <f t="shared" si="37"/>
        <v>5</v>
      </c>
      <c r="T922" s="43">
        <f t="shared" si="37"/>
        <v>4</v>
      </c>
      <c r="U922" s="44">
        <v>1</v>
      </c>
      <c r="V922" s="31">
        <v>0</v>
      </c>
      <c r="W922" s="44">
        <v>3</v>
      </c>
      <c r="X922" s="31">
        <v>3</v>
      </c>
      <c r="Y922" s="31">
        <v>0</v>
      </c>
      <c r="Z922" s="31">
        <v>0</v>
      </c>
      <c r="AA922" s="31">
        <v>1</v>
      </c>
      <c r="AB922" s="31">
        <v>1</v>
      </c>
      <c r="AC922" s="31">
        <v>0</v>
      </c>
      <c r="AD922" s="31">
        <v>3</v>
      </c>
      <c r="AE922" s="31">
        <v>0</v>
      </c>
      <c r="AF922" s="50">
        <v>330776</v>
      </c>
      <c r="AG922" s="59">
        <v>161749</v>
      </c>
      <c r="AH922" s="59">
        <v>46551</v>
      </c>
      <c r="AI922" s="59">
        <v>122476</v>
      </c>
      <c r="AJ922" s="59">
        <v>5385</v>
      </c>
      <c r="AK922" s="59">
        <v>5862</v>
      </c>
    </row>
    <row r="923" spans="1:37" ht="16.5" customHeight="1">
      <c r="A923" s="42">
        <v>876</v>
      </c>
      <c r="B923" s="42" t="s">
        <v>3538</v>
      </c>
      <c r="C923" s="44" t="s">
        <v>3553</v>
      </c>
      <c r="D923" s="44" t="s">
        <v>65</v>
      </c>
      <c r="E923" s="68" t="s">
        <v>3554</v>
      </c>
      <c r="F923" s="57" t="s">
        <v>3555</v>
      </c>
      <c r="G923" s="44" t="s">
        <v>3556</v>
      </c>
      <c r="H923" s="44" t="s">
        <v>3557</v>
      </c>
      <c r="I923" s="69">
        <v>2010</v>
      </c>
      <c r="J923" s="31">
        <v>8099.1</v>
      </c>
      <c r="K923" s="31">
        <v>4975.3100000000004</v>
      </c>
      <c r="L923" s="31">
        <v>1037</v>
      </c>
      <c r="M923" s="58">
        <v>84078</v>
      </c>
      <c r="N923" s="58">
        <v>7294</v>
      </c>
      <c r="O923" s="58">
        <v>34</v>
      </c>
      <c r="P923" s="58">
        <v>5039</v>
      </c>
      <c r="Q923" s="58">
        <v>94</v>
      </c>
      <c r="R923" s="58">
        <v>2</v>
      </c>
      <c r="S923" s="43">
        <f t="shared" si="37"/>
        <v>10</v>
      </c>
      <c r="T923" s="43">
        <f t="shared" si="37"/>
        <v>9</v>
      </c>
      <c r="U923" s="44">
        <v>1</v>
      </c>
      <c r="V923" s="31">
        <v>0</v>
      </c>
      <c r="W923" s="44">
        <v>5</v>
      </c>
      <c r="X923" s="31">
        <v>5</v>
      </c>
      <c r="Y923" s="31">
        <v>0</v>
      </c>
      <c r="Z923" s="31">
        <v>0</v>
      </c>
      <c r="AA923" s="31">
        <v>4</v>
      </c>
      <c r="AB923" s="31">
        <v>4</v>
      </c>
      <c r="AC923" s="31">
        <v>0</v>
      </c>
      <c r="AD923" s="31">
        <v>4</v>
      </c>
      <c r="AE923" s="31">
        <v>1</v>
      </c>
      <c r="AF923" s="50">
        <v>1612491</v>
      </c>
      <c r="AG923" s="59">
        <v>1082819</v>
      </c>
      <c r="AH923" s="59">
        <v>99480</v>
      </c>
      <c r="AI923" s="59">
        <v>430192</v>
      </c>
      <c r="AJ923" s="59">
        <v>50472</v>
      </c>
      <c r="AK923" s="59">
        <v>21731</v>
      </c>
    </row>
    <row r="924" spans="1:37" ht="16.5" customHeight="1">
      <c r="A924" s="42">
        <v>877</v>
      </c>
      <c r="B924" s="42" t="s">
        <v>3538</v>
      </c>
      <c r="C924" s="44" t="s">
        <v>3553</v>
      </c>
      <c r="D924" s="44" t="s">
        <v>65</v>
      </c>
      <c r="E924" s="68" t="s">
        <v>3558</v>
      </c>
      <c r="F924" s="57" t="s">
        <v>3559</v>
      </c>
      <c r="G924" s="44" t="s">
        <v>3560</v>
      </c>
      <c r="H924" s="44" t="s">
        <v>3561</v>
      </c>
      <c r="I924" s="69">
        <v>1992</v>
      </c>
      <c r="J924" s="31">
        <v>1000</v>
      </c>
      <c r="K924" s="31">
        <v>565.85</v>
      </c>
      <c r="L924" s="31">
        <v>61</v>
      </c>
      <c r="M924" s="58">
        <v>56860</v>
      </c>
      <c r="N924" s="58">
        <v>2076</v>
      </c>
      <c r="O924" s="58">
        <v>18</v>
      </c>
      <c r="P924" s="58">
        <v>1788</v>
      </c>
      <c r="Q924" s="58">
        <v>48</v>
      </c>
      <c r="R924" s="58">
        <v>1</v>
      </c>
      <c r="S924" s="43">
        <f t="shared" si="37"/>
        <v>6</v>
      </c>
      <c r="T924" s="43">
        <f t="shared" si="37"/>
        <v>5</v>
      </c>
      <c r="U924" s="44">
        <v>1</v>
      </c>
      <c r="V924" s="31">
        <v>0</v>
      </c>
      <c r="W924" s="44">
        <v>2</v>
      </c>
      <c r="X924" s="31">
        <v>2</v>
      </c>
      <c r="Y924" s="31">
        <v>0</v>
      </c>
      <c r="Z924" s="31">
        <v>0</v>
      </c>
      <c r="AA924" s="31">
        <v>3</v>
      </c>
      <c r="AB924" s="31">
        <v>3</v>
      </c>
      <c r="AC924" s="31">
        <v>0</v>
      </c>
      <c r="AD924" s="31">
        <v>2</v>
      </c>
      <c r="AE924" s="31">
        <v>0</v>
      </c>
      <c r="AF924" s="50">
        <v>369412</v>
      </c>
      <c r="AG924" s="59">
        <v>224186</v>
      </c>
      <c r="AH924" s="59">
        <v>31455</v>
      </c>
      <c r="AI924" s="59">
        <v>113771</v>
      </c>
      <c r="AJ924" s="59">
        <v>8451</v>
      </c>
      <c r="AK924" s="59">
        <v>5412</v>
      </c>
    </row>
    <row r="925" spans="1:37" ht="16.5" customHeight="1">
      <c r="A925" s="42">
        <v>878</v>
      </c>
      <c r="B925" s="42" t="s">
        <v>3538</v>
      </c>
      <c r="C925" s="44" t="s">
        <v>3562</v>
      </c>
      <c r="D925" s="44" t="s">
        <v>65</v>
      </c>
      <c r="E925" s="68" t="s">
        <v>3563</v>
      </c>
      <c r="F925" s="57" t="s">
        <v>3564</v>
      </c>
      <c r="G925" s="44" t="s">
        <v>3565</v>
      </c>
      <c r="H925" s="44" t="s">
        <v>3566</v>
      </c>
      <c r="I925" s="69">
        <v>2002</v>
      </c>
      <c r="J925" s="31">
        <v>14835</v>
      </c>
      <c r="K925" s="31">
        <v>8284</v>
      </c>
      <c r="L925" s="31">
        <v>448</v>
      </c>
      <c r="M925" s="58">
        <v>111701</v>
      </c>
      <c r="N925" s="58">
        <v>4118</v>
      </c>
      <c r="O925" s="58">
        <v>30</v>
      </c>
      <c r="P925" s="58">
        <v>4328</v>
      </c>
      <c r="Q925" s="58">
        <v>85</v>
      </c>
      <c r="R925" s="58">
        <v>0</v>
      </c>
      <c r="S925" s="43">
        <f t="shared" si="37"/>
        <v>11</v>
      </c>
      <c r="T925" s="43">
        <f t="shared" si="37"/>
        <v>10</v>
      </c>
      <c r="U925" s="44">
        <v>1</v>
      </c>
      <c r="V925" s="31">
        <v>0</v>
      </c>
      <c r="W925" s="44">
        <v>4</v>
      </c>
      <c r="X925" s="31">
        <v>4</v>
      </c>
      <c r="Y925" s="31">
        <v>0</v>
      </c>
      <c r="Z925" s="31">
        <v>0</v>
      </c>
      <c r="AA925" s="31">
        <v>6</v>
      </c>
      <c r="AB925" s="31">
        <v>6</v>
      </c>
      <c r="AC925" s="31">
        <v>0</v>
      </c>
      <c r="AD925" s="31">
        <v>4</v>
      </c>
      <c r="AE925" s="31">
        <v>0</v>
      </c>
      <c r="AF925" s="50">
        <v>1962288</v>
      </c>
      <c r="AG925" s="59">
        <v>1126552</v>
      </c>
      <c r="AH925" s="59">
        <v>82055</v>
      </c>
      <c r="AI925" s="59">
        <v>753681</v>
      </c>
      <c r="AJ925" s="59">
        <v>32847</v>
      </c>
      <c r="AK925" s="59">
        <v>37237</v>
      </c>
    </row>
    <row r="926" spans="1:37" ht="16.5" customHeight="1">
      <c r="A926" s="42">
        <v>879</v>
      </c>
      <c r="B926" s="42" t="s">
        <v>3538</v>
      </c>
      <c r="C926" s="44" t="s">
        <v>3562</v>
      </c>
      <c r="D926" s="44" t="s">
        <v>65</v>
      </c>
      <c r="E926" s="68" t="s">
        <v>3567</v>
      </c>
      <c r="F926" s="57" t="s">
        <v>3568</v>
      </c>
      <c r="G926" s="44" t="s">
        <v>3569</v>
      </c>
      <c r="H926" s="44" t="s">
        <v>3570</v>
      </c>
      <c r="I926" s="69">
        <v>1990</v>
      </c>
      <c r="J926" s="31">
        <v>1781</v>
      </c>
      <c r="K926" s="31">
        <v>1328</v>
      </c>
      <c r="L926" s="31">
        <v>106</v>
      </c>
      <c r="M926" s="58">
        <v>54383</v>
      </c>
      <c r="N926" s="58">
        <v>1265</v>
      </c>
      <c r="O926" s="58">
        <v>22</v>
      </c>
      <c r="P926" s="58">
        <v>1954</v>
      </c>
      <c r="Q926" s="58">
        <v>88</v>
      </c>
      <c r="R926" s="58">
        <v>0</v>
      </c>
      <c r="S926" s="43">
        <f t="shared" si="37"/>
        <v>4</v>
      </c>
      <c r="T926" s="43">
        <f t="shared" si="37"/>
        <v>3</v>
      </c>
      <c r="U926" s="44">
        <v>1</v>
      </c>
      <c r="V926" s="31">
        <v>0</v>
      </c>
      <c r="W926" s="44">
        <v>3</v>
      </c>
      <c r="X926" s="31">
        <v>3</v>
      </c>
      <c r="Y926" s="31">
        <v>0</v>
      </c>
      <c r="Z926" s="31">
        <v>0</v>
      </c>
      <c r="AA926" s="31">
        <v>0</v>
      </c>
      <c r="AB926" s="31">
        <v>0</v>
      </c>
      <c r="AC926" s="31">
        <v>0</v>
      </c>
      <c r="AD926" s="31">
        <v>3</v>
      </c>
      <c r="AE926" s="31">
        <v>0</v>
      </c>
      <c r="AF926" s="50">
        <v>330758</v>
      </c>
      <c r="AG926" s="59">
        <v>190038</v>
      </c>
      <c r="AH926" s="59">
        <v>44435</v>
      </c>
      <c r="AI926" s="59">
        <v>96285</v>
      </c>
      <c r="AJ926" s="59">
        <v>3593</v>
      </c>
      <c r="AK926" s="59">
        <v>4595</v>
      </c>
    </row>
    <row r="927" spans="1:37" ht="16.5" customHeight="1">
      <c r="A927" s="42">
        <v>880</v>
      </c>
      <c r="B927" s="42" t="s">
        <v>3538</v>
      </c>
      <c r="C927" s="44" t="s">
        <v>3571</v>
      </c>
      <c r="D927" s="44" t="s">
        <v>65</v>
      </c>
      <c r="E927" s="68" t="s">
        <v>3572</v>
      </c>
      <c r="F927" s="57" t="s">
        <v>3573</v>
      </c>
      <c r="G927" s="44" t="s">
        <v>3574</v>
      </c>
      <c r="H927" s="44" t="s">
        <v>3575</v>
      </c>
      <c r="I927" s="69">
        <v>1988</v>
      </c>
      <c r="J927" s="31">
        <v>1600</v>
      </c>
      <c r="K927" s="31">
        <v>1054.5999999999999</v>
      </c>
      <c r="L927" s="31">
        <v>150</v>
      </c>
      <c r="M927" s="58">
        <v>60685</v>
      </c>
      <c r="N927" s="58">
        <v>2227</v>
      </c>
      <c r="O927" s="58">
        <v>33</v>
      </c>
      <c r="P927" s="58">
        <v>2431</v>
      </c>
      <c r="Q927" s="58">
        <v>94</v>
      </c>
      <c r="R927" s="58">
        <v>0</v>
      </c>
      <c r="S927" s="43">
        <f t="shared" si="37"/>
        <v>6</v>
      </c>
      <c r="T927" s="43">
        <f t="shared" si="37"/>
        <v>4</v>
      </c>
      <c r="U927" s="44">
        <v>1</v>
      </c>
      <c r="V927" s="31">
        <v>0</v>
      </c>
      <c r="W927" s="44">
        <v>3</v>
      </c>
      <c r="X927" s="31">
        <v>2</v>
      </c>
      <c r="Y927" s="31">
        <v>0</v>
      </c>
      <c r="Z927" s="31">
        <v>0</v>
      </c>
      <c r="AA927" s="31">
        <v>2</v>
      </c>
      <c r="AB927" s="31">
        <v>2</v>
      </c>
      <c r="AC927" s="31">
        <v>0</v>
      </c>
      <c r="AD927" s="31">
        <v>3</v>
      </c>
      <c r="AE927" s="31">
        <v>0</v>
      </c>
      <c r="AF927" s="50">
        <v>319725</v>
      </c>
      <c r="AG927" s="59">
        <v>174480</v>
      </c>
      <c r="AH927" s="59">
        <v>49715</v>
      </c>
      <c r="AI927" s="59">
        <v>95530</v>
      </c>
      <c r="AJ927" s="59">
        <v>12383</v>
      </c>
      <c r="AK927" s="59">
        <v>8797</v>
      </c>
    </row>
    <row r="928" spans="1:37" ht="16.5" customHeight="1">
      <c r="A928" s="42">
        <v>881</v>
      </c>
      <c r="B928" s="42" t="s">
        <v>3538</v>
      </c>
      <c r="C928" s="44" t="s">
        <v>3576</v>
      </c>
      <c r="D928" s="44" t="s">
        <v>65</v>
      </c>
      <c r="E928" s="68" t="s">
        <v>3577</v>
      </c>
      <c r="F928" s="57" t="s">
        <v>3578</v>
      </c>
      <c r="G928" s="44" t="s">
        <v>3579</v>
      </c>
      <c r="H928" s="44" t="s">
        <v>3580</v>
      </c>
      <c r="I928" s="69">
        <v>1971</v>
      </c>
      <c r="J928" s="31">
        <v>8811</v>
      </c>
      <c r="K928" s="31">
        <v>1211</v>
      </c>
      <c r="L928" s="31">
        <v>280</v>
      </c>
      <c r="M928" s="58">
        <v>81337</v>
      </c>
      <c r="N928" s="58">
        <v>3907</v>
      </c>
      <c r="O928" s="58">
        <v>31</v>
      </c>
      <c r="P928" s="58">
        <v>3876</v>
      </c>
      <c r="Q928" s="58">
        <v>87</v>
      </c>
      <c r="R928" s="58">
        <v>1</v>
      </c>
      <c r="S928" s="43">
        <f t="shared" si="37"/>
        <v>5</v>
      </c>
      <c r="T928" s="43">
        <f t="shared" si="37"/>
        <v>4</v>
      </c>
      <c r="U928" s="44">
        <v>1</v>
      </c>
      <c r="V928" s="31">
        <v>0</v>
      </c>
      <c r="W928" s="44">
        <v>4</v>
      </c>
      <c r="X928" s="31">
        <v>4</v>
      </c>
      <c r="Y928" s="31">
        <v>0</v>
      </c>
      <c r="Z928" s="31">
        <v>0</v>
      </c>
      <c r="AA928" s="31">
        <v>0</v>
      </c>
      <c r="AB928" s="31">
        <v>0</v>
      </c>
      <c r="AC928" s="31">
        <v>0</v>
      </c>
      <c r="AD928" s="31">
        <v>4</v>
      </c>
      <c r="AE928" s="31">
        <v>0</v>
      </c>
      <c r="AF928" s="50">
        <v>973170</v>
      </c>
      <c r="AG928" s="59">
        <v>455612</v>
      </c>
      <c r="AH928" s="59">
        <v>72335</v>
      </c>
      <c r="AI928" s="59">
        <v>445223</v>
      </c>
      <c r="AJ928" s="59">
        <v>48513</v>
      </c>
      <c r="AK928" s="59">
        <v>17683</v>
      </c>
    </row>
    <row r="929" spans="1:37" ht="16.5" customHeight="1">
      <c r="A929" s="42">
        <v>882</v>
      </c>
      <c r="B929" s="42" t="s">
        <v>3538</v>
      </c>
      <c r="C929" s="44" t="s">
        <v>3581</v>
      </c>
      <c r="D929" s="44" t="s">
        <v>65</v>
      </c>
      <c r="E929" s="68" t="s">
        <v>3582</v>
      </c>
      <c r="F929" s="57" t="s">
        <v>3583</v>
      </c>
      <c r="G929" s="44" t="s">
        <v>3584</v>
      </c>
      <c r="H929" s="44" t="s">
        <v>3585</v>
      </c>
      <c r="I929" s="69">
        <v>1987</v>
      </c>
      <c r="J929" s="31">
        <v>1310</v>
      </c>
      <c r="K929" s="31">
        <v>1542.68</v>
      </c>
      <c r="L929" s="31">
        <v>151</v>
      </c>
      <c r="M929" s="58">
        <v>71799</v>
      </c>
      <c r="N929" s="58">
        <v>2007</v>
      </c>
      <c r="O929" s="58">
        <v>8</v>
      </c>
      <c r="P929" s="58">
        <v>2837</v>
      </c>
      <c r="Q929" s="58">
        <v>83</v>
      </c>
      <c r="R929" s="58">
        <v>1</v>
      </c>
      <c r="S929" s="43">
        <f t="shared" si="37"/>
        <v>6</v>
      </c>
      <c r="T929" s="43">
        <f t="shared" si="37"/>
        <v>5</v>
      </c>
      <c r="U929" s="44">
        <v>1</v>
      </c>
      <c r="V929" s="31">
        <v>0</v>
      </c>
      <c r="W929" s="44">
        <v>3</v>
      </c>
      <c r="X929" s="31">
        <v>3</v>
      </c>
      <c r="Y929" s="31">
        <v>0</v>
      </c>
      <c r="Z929" s="31">
        <v>0</v>
      </c>
      <c r="AA929" s="31">
        <v>2</v>
      </c>
      <c r="AB929" s="31">
        <v>2</v>
      </c>
      <c r="AC929" s="31">
        <v>0</v>
      </c>
      <c r="AD929" s="31">
        <v>3</v>
      </c>
      <c r="AE929" s="31">
        <v>0</v>
      </c>
      <c r="AF929" s="50">
        <v>400543</v>
      </c>
      <c r="AG929" s="59">
        <v>216496</v>
      </c>
      <c r="AH929" s="59">
        <v>32900</v>
      </c>
      <c r="AI929" s="59">
        <v>151147</v>
      </c>
      <c r="AJ929" s="59">
        <v>16020</v>
      </c>
      <c r="AK929" s="59">
        <v>12345</v>
      </c>
    </row>
    <row r="930" spans="1:37" ht="16.5" customHeight="1">
      <c r="A930" s="42">
        <v>883</v>
      </c>
      <c r="B930" s="42" t="s">
        <v>3538</v>
      </c>
      <c r="C930" s="44" t="s">
        <v>3586</v>
      </c>
      <c r="D930" s="44" t="s">
        <v>65</v>
      </c>
      <c r="E930" s="68" t="s">
        <v>3587</v>
      </c>
      <c r="F930" s="57" t="s">
        <v>3588</v>
      </c>
      <c r="G930" s="44" t="s">
        <v>3589</v>
      </c>
      <c r="H930" s="44" t="s">
        <v>3590</v>
      </c>
      <c r="I930" s="69">
        <v>1988</v>
      </c>
      <c r="J930" s="31">
        <v>1520</v>
      </c>
      <c r="K930" s="31">
        <v>874.51</v>
      </c>
      <c r="L930" s="31">
        <v>72</v>
      </c>
      <c r="M930" s="58">
        <v>74329</v>
      </c>
      <c r="N930" s="58">
        <v>735</v>
      </c>
      <c r="O930" s="58">
        <v>9</v>
      </c>
      <c r="P930" s="58">
        <v>3955</v>
      </c>
      <c r="Q930" s="58">
        <v>160</v>
      </c>
      <c r="R930" s="58">
        <v>3</v>
      </c>
      <c r="S930" s="43">
        <f t="shared" si="37"/>
        <v>6</v>
      </c>
      <c r="T930" s="43">
        <f t="shared" si="37"/>
        <v>5</v>
      </c>
      <c r="U930" s="44">
        <v>1</v>
      </c>
      <c r="V930" s="31">
        <v>0</v>
      </c>
      <c r="W930" s="44">
        <v>3</v>
      </c>
      <c r="X930" s="31">
        <v>3</v>
      </c>
      <c r="Y930" s="31">
        <v>0</v>
      </c>
      <c r="Z930" s="31">
        <v>0</v>
      </c>
      <c r="AA930" s="31">
        <v>2</v>
      </c>
      <c r="AB930" s="31">
        <v>2</v>
      </c>
      <c r="AC930" s="31">
        <v>0</v>
      </c>
      <c r="AD930" s="31">
        <v>2</v>
      </c>
      <c r="AE930" s="31">
        <v>1</v>
      </c>
      <c r="AF930" s="50">
        <v>422421</v>
      </c>
      <c r="AG930" s="59">
        <v>232734</v>
      </c>
      <c r="AH930" s="59">
        <v>62255</v>
      </c>
      <c r="AI930" s="59">
        <v>127432</v>
      </c>
      <c r="AJ930" s="59">
        <v>16110</v>
      </c>
      <c r="AK930" s="59">
        <v>14368</v>
      </c>
    </row>
    <row r="931" spans="1:37" ht="16.5" customHeight="1">
      <c r="A931" s="42">
        <v>884</v>
      </c>
      <c r="B931" s="42" t="s">
        <v>3538</v>
      </c>
      <c r="C931" s="44" t="s">
        <v>3591</v>
      </c>
      <c r="D931" s="44" t="s">
        <v>65</v>
      </c>
      <c r="E931" s="68" t="s">
        <v>3592</v>
      </c>
      <c r="F931" s="57" t="s">
        <v>3593</v>
      </c>
      <c r="G931" s="44" t="s">
        <v>3594</v>
      </c>
      <c r="H931" s="44" t="s">
        <v>3595</v>
      </c>
      <c r="I931" s="69">
        <v>2000</v>
      </c>
      <c r="J931" s="31">
        <v>10704</v>
      </c>
      <c r="K931" s="31">
        <v>7218</v>
      </c>
      <c r="L931" s="31">
        <v>168</v>
      </c>
      <c r="M931" s="58">
        <v>144405</v>
      </c>
      <c r="N931" s="58">
        <v>6993</v>
      </c>
      <c r="O931" s="58">
        <v>39</v>
      </c>
      <c r="P931" s="58">
        <v>5368</v>
      </c>
      <c r="Q931" s="58">
        <v>131</v>
      </c>
      <c r="R931" s="58">
        <v>0</v>
      </c>
      <c r="S931" s="43">
        <f t="shared" si="37"/>
        <v>15</v>
      </c>
      <c r="T931" s="43">
        <f t="shared" si="37"/>
        <v>14</v>
      </c>
      <c r="U931" s="44">
        <v>1</v>
      </c>
      <c r="V931" s="31">
        <v>0</v>
      </c>
      <c r="W931" s="44">
        <v>5</v>
      </c>
      <c r="X931" s="31">
        <v>5</v>
      </c>
      <c r="Y931" s="31">
        <v>0</v>
      </c>
      <c r="Z931" s="31">
        <v>0</v>
      </c>
      <c r="AA931" s="31">
        <v>9</v>
      </c>
      <c r="AB931" s="31">
        <v>9</v>
      </c>
      <c r="AC931" s="31">
        <v>1</v>
      </c>
      <c r="AD931" s="31">
        <v>4</v>
      </c>
      <c r="AE931" s="31">
        <v>0</v>
      </c>
      <c r="AF931" s="50">
        <v>2193434</v>
      </c>
      <c r="AG931" s="59">
        <v>1712998</v>
      </c>
      <c r="AH931" s="59">
        <v>51855</v>
      </c>
      <c r="AI931" s="59">
        <v>428581</v>
      </c>
      <c r="AJ931" s="59">
        <v>32782</v>
      </c>
      <c r="AK931" s="59">
        <v>21004</v>
      </c>
    </row>
    <row r="932" spans="1:37" ht="16.5" customHeight="1">
      <c r="A932" s="42">
        <v>885</v>
      </c>
      <c r="B932" s="42" t="s">
        <v>3538</v>
      </c>
      <c r="C932" s="44" t="s">
        <v>3591</v>
      </c>
      <c r="D932" s="44" t="s">
        <v>65</v>
      </c>
      <c r="E932" s="68" t="s">
        <v>3596</v>
      </c>
      <c r="F932" s="57" t="s">
        <v>3597</v>
      </c>
      <c r="G932" s="44" t="s">
        <v>3598</v>
      </c>
      <c r="H932" s="44" t="s">
        <v>3599</v>
      </c>
      <c r="I932" s="69">
        <v>1990</v>
      </c>
      <c r="J932" s="31">
        <v>1773</v>
      </c>
      <c r="K932" s="31">
        <v>1227</v>
      </c>
      <c r="L932" s="31">
        <v>233</v>
      </c>
      <c r="M932" s="58">
        <v>88217</v>
      </c>
      <c r="N932" s="58">
        <v>4380</v>
      </c>
      <c r="O932" s="58">
        <v>20</v>
      </c>
      <c r="P932" s="58">
        <v>2780</v>
      </c>
      <c r="Q932" s="58">
        <v>0</v>
      </c>
      <c r="R932" s="58">
        <v>7</v>
      </c>
      <c r="S932" s="43">
        <f t="shared" si="37"/>
        <v>5</v>
      </c>
      <c r="T932" s="43">
        <f t="shared" si="37"/>
        <v>5</v>
      </c>
      <c r="U932" s="44">
        <v>1</v>
      </c>
      <c r="V932" s="31">
        <v>0</v>
      </c>
      <c r="W932" s="44">
        <v>2</v>
      </c>
      <c r="X932" s="31">
        <v>3</v>
      </c>
      <c r="Y932" s="31">
        <v>0</v>
      </c>
      <c r="Z932" s="31">
        <v>0</v>
      </c>
      <c r="AA932" s="31">
        <v>2</v>
      </c>
      <c r="AB932" s="31">
        <v>2</v>
      </c>
      <c r="AC932" s="31">
        <v>1</v>
      </c>
      <c r="AD932" s="31">
        <v>1</v>
      </c>
      <c r="AE932" s="31">
        <v>0</v>
      </c>
      <c r="AF932" s="50">
        <v>384695</v>
      </c>
      <c r="AG932" s="59">
        <v>181255</v>
      </c>
      <c r="AH932" s="59">
        <v>28224</v>
      </c>
      <c r="AI932" s="59">
        <v>175216</v>
      </c>
      <c r="AJ932" s="59">
        <v>1780</v>
      </c>
      <c r="AK932" s="59">
        <v>3970</v>
      </c>
    </row>
    <row r="933" spans="1:37" ht="16.5" customHeight="1">
      <c r="A933" s="42">
        <v>886</v>
      </c>
      <c r="B933" s="42" t="s">
        <v>3538</v>
      </c>
      <c r="C933" s="44" t="s">
        <v>3600</v>
      </c>
      <c r="D933" s="44" t="s">
        <v>65</v>
      </c>
      <c r="E933" s="68" t="s">
        <v>3601</v>
      </c>
      <c r="F933" s="57" t="s">
        <v>3602</v>
      </c>
      <c r="G933" s="44" t="s">
        <v>3603</v>
      </c>
      <c r="H933" s="44" t="s">
        <v>3604</v>
      </c>
      <c r="I933" s="69">
        <v>1973</v>
      </c>
      <c r="J933" s="31">
        <v>731</v>
      </c>
      <c r="K933" s="31">
        <v>624.08000000000004</v>
      </c>
      <c r="L933" s="31">
        <v>75</v>
      </c>
      <c r="M933" s="58">
        <v>103526</v>
      </c>
      <c r="N933" s="58">
        <v>2176</v>
      </c>
      <c r="O933" s="58">
        <v>7</v>
      </c>
      <c r="P933" s="58">
        <v>2311</v>
      </c>
      <c r="Q933" s="58">
        <v>124</v>
      </c>
      <c r="R933" s="58">
        <v>1</v>
      </c>
      <c r="S933" s="43">
        <f t="shared" si="37"/>
        <v>4</v>
      </c>
      <c r="T933" s="43">
        <f t="shared" si="37"/>
        <v>3</v>
      </c>
      <c r="U933" s="44">
        <v>1</v>
      </c>
      <c r="V933" s="31">
        <v>0</v>
      </c>
      <c r="W933" s="44">
        <v>3</v>
      </c>
      <c r="X933" s="31">
        <v>3</v>
      </c>
      <c r="Y933" s="31">
        <v>0</v>
      </c>
      <c r="Z933" s="31">
        <v>0</v>
      </c>
      <c r="AA933" s="31">
        <v>0</v>
      </c>
      <c r="AB933" s="31">
        <v>0</v>
      </c>
      <c r="AC933" s="31">
        <v>0</v>
      </c>
      <c r="AD933" s="31">
        <v>3</v>
      </c>
      <c r="AE933" s="31">
        <v>0</v>
      </c>
      <c r="AF933" s="50">
        <v>383192</v>
      </c>
      <c r="AG933" s="59">
        <v>234405</v>
      </c>
      <c r="AH933" s="59">
        <v>34080</v>
      </c>
      <c r="AI933" s="59">
        <v>114707</v>
      </c>
      <c r="AJ933" s="59">
        <v>185</v>
      </c>
      <c r="AK933" s="59">
        <v>15989</v>
      </c>
    </row>
    <row r="934" spans="1:37" ht="16.5" customHeight="1">
      <c r="A934" s="42">
        <v>887</v>
      </c>
      <c r="B934" s="42" t="s">
        <v>3538</v>
      </c>
      <c r="C934" s="44" t="s">
        <v>3605</v>
      </c>
      <c r="D934" s="44" t="s">
        <v>65</v>
      </c>
      <c r="E934" s="68" t="s">
        <v>3606</v>
      </c>
      <c r="F934" s="57" t="s">
        <v>3607</v>
      </c>
      <c r="G934" s="44" t="s">
        <v>3608</v>
      </c>
      <c r="H934" s="44" t="s">
        <v>3609</v>
      </c>
      <c r="I934" s="69">
        <v>1972</v>
      </c>
      <c r="J934" s="31">
        <v>3098</v>
      </c>
      <c r="K934" s="31">
        <v>1065</v>
      </c>
      <c r="L934" s="31">
        <v>168</v>
      </c>
      <c r="M934" s="58">
        <v>57267</v>
      </c>
      <c r="N934" s="58">
        <v>1276</v>
      </c>
      <c r="O934" s="58">
        <v>17</v>
      </c>
      <c r="P934" s="58">
        <v>2324</v>
      </c>
      <c r="Q934" s="58">
        <v>87</v>
      </c>
      <c r="R934" s="58">
        <v>4</v>
      </c>
      <c r="S934" s="43">
        <f t="shared" si="37"/>
        <v>5</v>
      </c>
      <c r="T934" s="43">
        <f t="shared" si="37"/>
        <v>4</v>
      </c>
      <c r="U934" s="44">
        <v>1</v>
      </c>
      <c r="V934" s="31">
        <v>0</v>
      </c>
      <c r="W934" s="44">
        <v>3</v>
      </c>
      <c r="X934" s="31">
        <v>3</v>
      </c>
      <c r="Y934" s="31">
        <v>0</v>
      </c>
      <c r="Z934" s="31">
        <v>0</v>
      </c>
      <c r="AA934" s="31">
        <v>1</v>
      </c>
      <c r="AB934" s="31">
        <v>1</v>
      </c>
      <c r="AC934" s="31">
        <v>0</v>
      </c>
      <c r="AD934" s="31">
        <v>3</v>
      </c>
      <c r="AE934" s="31">
        <v>0</v>
      </c>
      <c r="AF934" s="50">
        <v>295152</v>
      </c>
      <c r="AG934" s="59">
        <v>118255</v>
      </c>
      <c r="AH934" s="59">
        <v>50003</v>
      </c>
      <c r="AI934" s="59">
        <v>126894</v>
      </c>
      <c r="AJ934" s="59">
        <v>21157</v>
      </c>
      <c r="AK934" s="59">
        <v>9624</v>
      </c>
    </row>
    <row r="935" spans="1:37" ht="16.5" customHeight="1">
      <c r="A935" s="42">
        <v>888</v>
      </c>
      <c r="B935" s="42" t="s">
        <v>3538</v>
      </c>
      <c r="C935" s="44" t="s">
        <v>3610</v>
      </c>
      <c r="D935" s="44" t="s">
        <v>65</v>
      </c>
      <c r="E935" s="68" t="s">
        <v>3611</v>
      </c>
      <c r="F935" s="57" t="s">
        <v>3612</v>
      </c>
      <c r="G935" s="44" t="s">
        <v>3613</v>
      </c>
      <c r="H935" s="44" t="s">
        <v>3614</v>
      </c>
      <c r="I935" s="69">
        <v>1999</v>
      </c>
      <c r="J935" s="31">
        <v>21364</v>
      </c>
      <c r="K935" s="31">
        <v>7234</v>
      </c>
      <c r="L935" s="31">
        <v>843</v>
      </c>
      <c r="M935" s="58">
        <v>233936</v>
      </c>
      <c r="N935" s="58">
        <v>3716</v>
      </c>
      <c r="O935" s="58">
        <v>53</v>
      </c>
      <c r="P935" s="58">
        <v>10940</v>
      </c>
      <c r="Q935" s="58">
        <v>176</v>
      </c>
      <c r="R935" s="58">
        <v>0</v>
      </c>
      <c r="S935" s="43">
        <f t="shared" si="37"/>
        <v>14</v>
      </c>
      <c r="T935" s="43">
        <f t="shared" si="37"/>
        <v>13</v>
      </c>
      <c r="U935" s="44">
        <v>1</v>
      </c>
      <c r="V935" s="31">
        <v>0</v>
      </c>
      <c r="W935" s="44">
        <v>8</v>
      </c>
      <c r="X935" s="31">
        <v>8</v>
      </c>
      <c r="Y935" s="31">
        <v>1</v>
      </c>
      <c r="Z935" s="31">
        <v>1</v>
      </c>
      <c r="AA935" s="31">
        <v>4</v>
      </c>
      <c r="AB935" s="31">
        <v>4</v>
      </c>
      <c r="AC935" s="31">
        <v>0</v>
      </c>
      <c r="AD935" s="31">
        <v>9</v>
      </c>
      <c r="AE935" s="31">
        <v>0</v>
      </c>
      <c r="AF935" s="50">
        <v>2152473</v>
      </c>
      <c r="AG935" s="59">
        <v>1333694</v>
      </c>
      <c r="AH935" s="59">
        <v>113467</v>
      </c>
      <c r="AI935" s="59">
        <v>705312</v>
      </c>
      <c r="AJ935" s="59">
        <v>105953</v>
      </c>
      <c r="AK935" s="59">
        <v>64601</v>
      </c>
    </row>
    <row r="936" spans="1:37" ht="16.5" customHeight="1">
      <c r="A936" s="42">
        <v>889</v>
      </c>
      <c r="B936" s="42" t="s">
        <v>3538</v>
      </c>
      <c r="C936" s="44" t="s">
        <v>3615</v>
      </c>
      <c r="D936" s="44" t="s">
        <v>65</v>
      </c>
      <c r="E936" s="68" t="s">
        <v>3616</v>
      </c>
      <c r="F936" s="57" t="s">
        <v>3617</v>
      </c>
      <c r="G936" s="44" t="s">
        <v>3618</v>
      </c>
      <c r="H936" s="44" t="s">
        <v>3619</v>
      </c>
      <c r="I936" s="69">
        <v>1998</v>
      </c>
      <c r="J936" s="31">
        <v>7274</v>
      </c>
      <c r="K936" s="31">
        <v>5374</v>
      </c>
      <c r="L936" s="31">
        <v>325</v>
      </c>
      <c r="M936" s="58">
        <v>81793</v>
      </c>
      <c r="N936" s="58">
        <v>2409</v>
      </c>
      <c r="O936" s="58">
        <v>12</v>
      </c>
      <c r="P936" s="58">
        <v>3513</v>
      </c>
      <c r="Q936" s="58">
        <v>123</v>
      </c>
      <c r="R936" s="58">
        <v>0</v>
      </c>
      <c r="S936" s="43">
        <f t="shared" si="37"/>
        <v>15</v>
      </c>
      <c r="T936" s="43">
        <f t="shared" si="37"/>
        <v>16</v>
      </c>
      <c r="U936" s="44">
        <v>1</v>
      </c>
      <c r="V936" s="31">
        <v>0</v>
      </c>
      <c r="W936" s="44">
        <v>3</v>
      </c>
      <c r="X936" s="31">
        <v>3</v>
      </c>
      <c r="Y936" s="31">
        <v>0</v>
      </c>
      <c r="Z936" s="31">
        <v>0</v>
      </c>
      <c r="AA936" s="31">
        <v>11</v>
      </c>
      <c r="AB936" s="31">
        <v>13</v>
      </c>
      <c r="AC936" s="31">
        <v>0</v>
      </c>
      <c r="AD936" s="31">
        <v>3</v>
      </c>
      <c r="AE936" s="31">
        <v>0</v>
      </c>
      <c r="AF936" s="50">
        <v>1167872</v>
      </c>
      <c r="AG936" s="59">
        <v>951137</v>
      </c>
      <c r="AH936" s="59">
        <v>82455</v>
      </c>
      <c r="AI936" s="59">
        <v>134280</v>
      </c>
      <c r="AJ936" s="59">
        <v>24069</v>
      </c>
      <c r="AK936" s="59">
        <v>11543</v>
      </c>
    </row>
    <row r="937" spans="1:37" ht="16.5" customHeight="1">
      <c r="A937" s="42">
        <v>890</v>
      </c>
      <c r="B937" s="42" t="s">
        <v>3538</v>
      </c>
      <c r="C937" s="44" t="s">
        <v>3620</v>
      </c>
      <c r="D937" s="44" t="s">
        <v>65</v>
      </c>
      <c r="E937" s="68" t="s">
        <v>3621</v>
      </c>
      <c r="F937" s="57" t="s">
        <v>3622</v>
      </c>
      <c r="G937" s="44" t="s">
        <v>3623</v>
      </c>
      <c r="H937" s="44" t="s">
        <v>3624</v>
      </c>
      <c r="I937" s="69">
        <v>1990</v>
      </c>
      <c r="J937" s="31">
        <v>2471</v>
      </c>
      <c r="K937" s="31">
        <v>1340.58</v>
      </c>
      <c r="L937" s="31">
        <v>32</v>
      </c>
      <c r="M937" s="58">
        <v>60773</v>
      </c>
      <c r="N937" s="58">
        <v>3946</v>
      </c>
      <c r="O937" s="58">
        <v>13</v>
      </c>
      <c r="P937" s="58">
        <v>2321</v>
      </c>
      <c r="Q937" s="58">
        <v>92</v>
      </c>
      <c r="R937" s="58">
        <v>0</v>
      </c>
      <c r="S937" s="43">
        <f t="shared" si="37"/>
        <v>4</v>
      </c>
      <c r="T937" s="43">
        <f t="shared" si="37"/>
        <v>3</v>
      </c>
      <c r="U937" s="44">
        <v>1</v>
      </c>
      <c r="V937" s="31">
        <v>0</v>
      </c>
      <c r="W937" s="44">
        <v>3</v>
      </c>
      <c r="X937" s="31">
        <v>3</v>
      </c>
      <c r="Y937" s="31">
        <v>0</v>
      </c>
      <c r="Z937" s="31">
        <v>0</v>
      </c>
      <c r="AA937" s="31">
        <v>0</v>
      </c>
      <c r="AB937" s="31">
        <v>0</v>
      </c>
      <c r="AC937" s="31">
        <v>0</v>
      </c>
      <c r="AD937" s="31">
        <v>3</v>
      </c>
      <c r="AE937" s="31">
        <v>0</v>
      </c>
      <c r="AF937" s="50">
        <v>318157</v>
      </c>
      <c r="AG937" s="59">
        <v>166453</v>
      </c>
      <c r="AH937" s="59">
        <v>49355</v>
      </c>
      <c r="AI937" s="59">
        <v>102349</v>
      </c>
      <c r="AJ937" s="59">
        <v>24525</v>
      </c>
      <c r="AK937" s="59">
        <v>21210</v>
      </c>
    </row>
    <row r="938" spans="1:37" ht="16.5" customHeight="1">
      <c r="A938" s="2482" t="s">
        <v>167</v>
      </c>
      <c r="B938" s="2483"/>
      <c r="C938" s="2484"/>
      <c r="D938" s="51"/>
      <c r="E938" s="52">
        <v>18</v>
      </c>
      <c r="F938" s="53"/>
      <c r="G938" s="53"/>
      <c r="H938" s="53"/>
      <c r="I938" s="51"/>
      <c r="J938" s="54"/>
      <c r="K938" s="54"/>
      <c r="L938" s="54"/>
      <c r="M938" s="54"/>
      <c r="N938" s="54"/>
      <c r="O938" s="54"/>
      <c r="P938" s="54"/>
      <c r="Q938" s="54"/>
      <c r="R938" s="54"/>
      <c r="S938" s="54"/>
      <c r="T938" s="54"/>
      <c r="U938" s="54"/>
      <c r="V938" s="54"/>
      <c r="W938" s="54"/>
      <c r="X938" s="54"/>
      <c r="Y938" s="54"/>
      <c r="Z938" s="54"/>
      <c r="AA938" s="54"/>
      <c r="AB938" s="54"/>
      <c r="AC938" s="54"/>
      <c r="AD938" s="54"/>
      <c r="AE938" s="54"/>
      <c r="AF938" s="55"/>
      <c r="AG938" s="54"/>
      <c r="AH938" s="54"/>
      <c r="AI938" s="54"/>
      <c r="AJ938" s="54"/>
      <c r="AK938" s="54"/>
    </row>
    <row r="939" spans="1:37" ht="16.5" customHeight="1">
      <c r="A939" s="42">
        <v>891</v>
      </c>
      <c r="B939" s="42" t="s">
        <v>3538</v>
      </c>
      <c r="C939" s="44" t="s">
        <v>3615</v>
      </c>
      <c r="D939" s="44" t="s">
        <v>168</v>
      </c>
      <c r="E939" s="68" t="s">
        <v>3625</v>
      </c>
      <c r="F939" s="57" t="s">
        <v>3626</v>
      </c>
      <c r="G939" s="44" t="s">
        <v>3627</v>
      </c>
      <c r="H939" s="44" t="s">
        <v>3628</v>
      </c>
      <c r="I939" s="69">
        <v>1980</v>
      </c>
      <c r="J939" s="31">
        <v>2838.4</v>
      </c>
      <c r="K939" s="31">
        <v>539.11</v>
      </c>
      <c r="L939" s="31">
        <v>121</v>
      </c>
      <c r="M939" s="58">
        <v>31142</v>
      </c>
      <c r="N939" s="58">
        <v>42</v>
      </c>
      <c r="O939" s="58">
        <v>25</v>
      </c>
      <c r="P939" s="58">
        <v>991</v>
      </c>
      <c r="Q939" s="58">
        <v>0</v>
      </c>
      <c r="R939" s="58">
        <v>0</v>
      </c>
      <c r="S939" s="43">
        <f t="shared" ref="S939:T939" si="38">SUM(U939,W939,Y939,AA939)</f>
        <v>3</v>
      </c>
      <c r="T939" s="43">
        <f t="shared" si="38"/>
        <v>3</v>
      </c>
      <c r="U939" s="44">
        <v>0</v>
      </c>
      <c r="V939" s="31">
        <v>0</v>
      </c>
      <c r="W939" s="44">
        <v>2</v>
      </c>
      <c r="X939" s="31">
        <v>2</v>
      </c>
      <c r="Y939" s="31">
        <v>0</v>
      </c>
      <c r="Z939" s="31">
        <v>0</v>
      </c>
      <c r="AA939" s="31">
        <v>1</v>
      </c>
      <c r="AB939" s="31">
        <v>1</v>
      </c>
      <c r="AC939" s="31">
        <v>0</v>
      </c>
      <c r="AD939" s="31">
        <v>2</v>
      </c>
      <c r="AE939" s="31">
        <v>0</v>
      </c>
      <c r="AF939" s="50">
        <v>90016</v>
      </c>
      <c r="AG939" s="59">
        <v>77980</v>
      </c>
      <c r="AH939" s="59">
        <v>8758</v>
      </c>
      <c r="AI939" s="59">
        <v>3278</v>
      </c>
      <c r="AJ939" s="59">
        <v>4261</v>
      </c>
      <c r="AK939" s="59">
        <v>1260</v>
      </c>
    </row>
    <row r="940" spans="1:37" ht="16.5" customHeight="1">
      <c r="A940" s="2482" t="s">
        <v>190</v>
      </c>
      <c r="B940" s="2483"/>
      <c r="C940" s="2484"/>
      <c r="D940" s="51"/>
      <c r="E940" s="52">
        <v>1</v>
      </c>
      <c r="F940" s="53"/>
      <c r="G940" s="53"/>
      <c r="H940" s="53"/>
      <c r="I940" s="51"/>
      <c r="J940" s="54"/>
      <c r="K940" s="54"/>
      <c r="L940" s="54"/>
      <c r="M940" s="54"/>
      <c r="N940" s="54"/>
      <c r="O940" s="54"/>
      <c r="P940" s="54"/>
      <c r="Q940" s="54"/>
      <c r="R940" s="54"/>
      <c r="S940" s="54"/>
      <c r="T940" s="54"/>
      <c r="U940" s="54"/>
      <c r="V940" s="54"/>
      <c r="W940" s="54"/>
      <c r="X940" s="54"/>
      <c r="Y940" s="54"/>
      <c r="Z940" s="54"/>
      <c r="AA940" s="54"/>
      <c r="AB940" s="54"/>
      <c r="AC940" s="54"/>
      <c r="AD940" s="54"/>
      <c r="AE940" s="54"/>
      <c r="AF940" s="55"/>
      <c r="AG940" s="54"/>
      <c r="AH940" s="54"/>
      <c r="AI940" s="54"/>
      <c r="AJ940" s="54"/>
      <c r="AK940" s="54"/>
    </row>
    <row r="941" spans="1:37" ht="16.5" customHeight="1">
      <c r="A941" s="42">
        <v>892</v>
      </c>
      <c r="B941" s="42" t="s">
        <v>3538</v>
      </c>
      <c r="C941" s="44" t="s">
        <v>3539</v>
      </c>
      <c r="D941" s="44" t="s">
        <v>191</v>
      </c>
      <c r="E941" s="68" t="s">
        <v>3629</v>
      </c>
      <c r="F941" s="57" t="s">
        <v>3630</v>
      </c>
      <c r="G941" s="44" t="s">
        <v>3631</v>
      </c>
      <c r="H941" s="44" t="s">
        <v>3632</v>
      </c>
      <c r="I941" s="69" t="s">
        <v>1106</v>
      </c>
      <c r="J941" s="31">
        <v>977.3</v>
      </c>
      <c r="K941" s="31">
        <v>1070</v>
      </c>
      <c r="L941" s="31">
        <v>158</v>
      </c>
      <c r="M941" s="58">
        <v>69332</v>
      </c>
      <c r="N941" s="58">
        <v>710</v>
      </c>
      <c r="O941" s="58">
        <v>7</v>
      </c>
      <c r="P941" s="58">
        <v>2636</v>
      </c>
      <c r="Q941" s="58">
        <v>0</v>
      </c>
      <c r="R941" s="58">
        <v>24</v>
      </c>
      <c r="S941" s="43">
        <f t="shared" ref="S941:T984" si="39">SUM(U941,W941,Y941,AA941)</f>
        <v>5</v>
      </c>
      <c r="T941" s="43">
        <f t="shared" si="39"/>
        <v>5</v>
      </c>
      <c r="U941" s="44">
        <v>1</v>
      </c>
      <c r="V941" s="31">
        <v>1</v>
      </c>
      <c r="W941" s="44">
        <v>2</v>
      </c>
      <c r="X941" s="31">
        <v>2</v>
      </c>
      <c r="Y941" s="31">
        <v>0</v>
      </c>
      <c r="Z941" s="31">
        <v>0</v>
      </c>
      <c r="AA941" s="31">
        <v>2</v>
      </c>
      <c r="AB941" s="31">
        <v>2</v>
      </c>
      <c r="AC941" s="31">
        <v>0</v>
      </c>
      <c r="AD941" s="31">
        <v>3</v>
      </c>
      <c r="AE941" s="31">
        <v>0</v>
      </c>
      <c r="AF941" s="50">
        <v>454220</v>
      </c>
      <c r="AG941" s="59">
        <v>273795</v>
      </c>
      <c r="AH941" s="59">
        <v>23604</v>
      </c>
      <c r="AI941" s="59">
        <v>156821</v>
      </c>
      <c r="AJ941" s="59">
        <v>23350</v>
      </c>
      <c r="AK941" s="59">
        <v>11358</v>
      </c>
    </row>
    <row r="942" spans="1:37" ht="16.5" customHeight="1">
      <c r="A942" s="42">
        <v>893</v>
      </c>
      <c r="B942" s="42" t="s">
        <v>3538</v>
      </c>
      <c r="C942" s="44" t="s">
        <v>3539</v>
      </c>
      <c r="D942" s="44" t="s">
        <v>191</v>
      </c>
      <c r="E942" s="68" t="s">
        <v>3633</v>
      </c>
      <c r="F942" s="57" t="s">
        <v>3634</v>
      </c>
      <c r="G942" s="44" t="s">
        <v>3635</v>
      </c>
      <c r="H942" s="44" t="s">
        <v>3636</v>
      </c>
      <c r="I942" s="69" t="s">
        <v>977</v>
      </c>
      <c r="J942" s="31">
        <v>390</v>
      </c>
      <c r="K942" s="31">
        <v>778.26</v>
      </c>
      <c r="L942" s="31">
        <v>154</v>
      </c>
      <c r="M942" s="58">
        <v>44919</v>
      </c>
      <c r="N942" s="58">
        <v>186</v>
      </c>
      <c r="O942" s="58">
        <v>30</v>
      </c>
      <c r="P942" s="58">
        <v>3316</v>
      </c>
      <c r="Q942" s="58">
        <v>32</v>
      </c>
      <c r="R942" s="58">
        <v>20</v>
      </c>
      <c r="S942" s="43">
        <f t="shared" si="39"/>
        <v>4</v>
      </c>
      <c r="T942" s="43">
        <f t="shared" si="39"/>
        <v>4</v>
      </c>
      <c r="U942" s="44">
        <v>0</v>
      </c>
      <c r="V942" s="31">
        <v>0</v>
      </c>
      <c r="W942" s="44">
        <v>2</v>
      </c>
      <c r="X942" s="31">
        <v>2</v>
      </c>
      <c r="Y942" s="31">
        <v>0</v>
      </c>
      <c r="Z942" s="31">
        <v>0</v>
      </c>
      <c r="AA942" s="31">
        <v>2</v>
      </c>
      <c r="AB942" s="31">
        <v>2</v>
      </c>
      <c r="AC942" s="31">
        <v>0</v>
      </c>
      <c r="AD942" s="31">
        <v>4</v>
      </c>
      <c r="AE942" s="31">
        <v>0</v>
      </c>
      <c r="AF942" s="50">
        <v>215407</v>
      </c>
      <c r="AG942" s="59">
        <v>162973</v>
      </c>
      <c r="AH942" s="59">
        <v>13500</v>
      </c>
      <c r="AI942" s="59">
        <v>38934</v>
      </c>
      <c r="AJ942" s="59">
        <v>27669</v>
      </c>
      <c r="AK942" s="59">
        <v>15931</v>
      </c>
    </row>
    <row r="943" spans="1:37" ht="16.5" customHeight="1">
      <c r="A943" s="42">
        <v>894</v>
      </c>
      <c r="B943" s="42" t="s">
        <v>3538</v>
      </c>
      <c r="C943" s="44" t="s">
        <v>3544</v>
      </c>
      <c r="D943" s="44" t="s">
        <v>191</v>
      </c>
      <c r="E943" s="68" t="s">
        <v>3637</v>
      </c>
      <c r="F943" s="57" t="s">
        <v>3638</v>
      </c>
      <c r="G943" s="44" t="s">
        <v>3639</v>
      </c>
      <c r="H943" s="44" t="s">
        <v>3640</v>
      </c>
      <c r="I943" s="69" t="s">
        <v>1034</v>
      </c>
      <c r="J943" s="31">
        <v>2450</v>
      </c>
      <c r="K943" s="31">
        <v>5736</v>
      </c>
      <c r="L943" s="31">
        <v>691</v>
      </c>
      <c r="M943" s="58">
        <v>156686</v>
      </c>
      <c r="N943" s="58">
        <v>4485</v>
      </c>
      <c r="O943" s="58">
        <v>48</v>
      </c>
      <c r="P943" s="58">
        <v>14251</v>
      </c>
      <c r="Q943" s="58">
        <v>50</v>
      </c>
      <c r="R943" s="58">
        <v>5</v>
      </c>
      <c r="S943" s="43">
        <f t="shared" si="39"/>
        <v>19</v>
      </c>
      <c r="T943" s="43">
        <f t="shared" si="39"/>
        <v>19</v>
      </c>
      <c r="U943" s="44">
        <v>4</v>
      </c>
      <c r="V943" s="31">
        <v>4</v>
      </c>
      <c r="W943" s="44">
        <v>11</v>
      </c>
      <c r="X943" s="31">
        <v>11</v>
      </c>
      <c r="Y943" s="31">
        <v>1</v>
      </c>
      <c r="Z943" s="31">
        <v>1</v>
      </c>
      <c r="AA943" s="31">
        <v>3</v>
      </c>
      <c r="AB943" s="31">
        <v>3</v>
      </c>
      <c r="AC943" s="31">
        <v>1</v>
      </c>
      <c r="AD943" s="31">
        <v>12</v>
      </c>
      <c r="AE943" s="31">
        <v>0</v>
      </c>
      <c r="AF943" s="50">
        <v>2127680</v>
      </c>
      <c r="AG943" s="59">
        <v>1800000</v>
      </c>
      <c r="AH943" s="59">
        <v>275000</v>
      </c>
      <c r="AI943" s="59">
        <v>52680</v>
      </c>
      <c r="AJ943" s="59">
        <v>120110</v>
      </c>
      <c r="AK943" s="59">
        <v>176804</v>
      </c>
    </row>
    <row r="944" spans="1:37" ht="16.5" customHeight="1">
      <c r="A944" s="42">
        <v>895</v>
      </c>
      <c r="B944" s="42" t="s">
        <v>3538</v>
      </c>
      <c r="C944" s="44" t="s">
        <v>3544</v>
      </c>
      <c r="D944" s="44" t="s">
        <v>191</v>
      </c>
      <c r="E944" s="68" t="s">
        <v>3641</v>
      </c>
      <c r="F944" s="57" t="s">
        <v>3642</v>
      </c>
      <c r="G944" s="44" t="s">
        <v>3643</v>
      </c>
      <c r="H944" s="44" t="s">
        <v>3640</v>
      </c>
      <c r="I944" s="69" t="s">
        <v>1211</v>
      </c>
      <c r="J944" s="31">
        <v>2776</v>
      </c>
      <c r="K944" s="31">
        <v>2338</v>
      </c>
      <c r="L944" s="31">
        <v>260</v>
      </c>
      <c r="M944" s="58">
        <v>80800</v>
      </c>
      <c r="N944" s="58">
        <v>0</v>
      </c>
      <c r="O944" s="58">
        <v>44</v>
      </c>
      <c r="P944" s="58">
        <v>8446</v>
      </c>
      <c r="Q944" s="58">
        <v>0</v>
      </c>
      <c r="R944" s="58">
        <v>44</v>
      </c>
      <c r="S944" s="43">
        <f t="shared" si="39"/>
        <v>11</v>
      </c>
      <c r="T944" s="43">
        <f t="shared" si="39"/>
        <v>13</v>
      </c>
      <c r="U944" s="44">
        <v>0</v>
      </c>
      <c r="V944" s="31">
        <v>0</v>
      </c>
      <c r="W944" s="44">
        <v>3</v>
      </c>
      <c r="X944" s="31">
        <v>3</v>
      </c>
      <c r="Y944" s="31">
        <v>0</v>
      </c>
      <c r="Z944" s="31">
        <v>0</v>
      </c>
      <c r="AA944" s="31">
        <v>8</v>
      </c>
      <c r="AB944" s="31">
        <v>10</v>
      </c>
      <c r="AC944" s="31">
        <v>0</v>
      </c>
      <c r="AD944" s="31">
        <v>4</v>
      </c>
      <c r="AE944" s="31">
        <v>0</v>
      </c>
      <c r="AF944" s="50">
        <v>647300</v>
      </c>
      <c r="AG944" s="59">
        <v>538600</v>
      </c>
      <c r="AH944" s="59">
        <v>57000</v>
      </c>
      <c r="AI944" s="59">
        <v>51700</v>
      </c>
      <c r="AJ944" s="59">
        <v>44849</v>
      </c>
      <c r="AK944" s="59">
        <v>64648</v>
      </c>
    </row>
    <row r="945" spans="1:37" ht="16.5" customHeight="1">
      <c r="A945" s="42">
        <v>896</v>
      </c>
      <c r="B945" s="42" t="s">
        <v>3538</v>
      </c>
      <c r="C945" s="44" t="s">
        <v>3544</v>
      </c>
      <c r="D945" s="44" t="s">
        <v>191</v>
      </c>
      <c r="E945" s="68" t="s">
        <v>3644</v>
      </c>
      <c r="F945" s="57" t="s">
        <v>3645</v>
      </c>
      <c r="G945" s="44" t="s">
        <v>3646</v>
      </c>
      <c r="H945" s="44" t="s">
        <v>3640</v>
      </c>
      <c r="I945" s="69" t="s">
        <v>905</v>
      </c>
      <c r="J945" s="31">
        <v>4347</v>
      </c>
      <c r="K945" s="31">
        <v>986.14</v>
      </c>
      <c r="L945" s="31">
        <v>80</v>
      </c>
      <c r="M945" s="58">
        <v>10775</v>
      </c>
      <c r="N945" s="58">
        <v>0</v>
      </c>
      <c r="O945" s="58">
        <v>24</v>
      </c>
      <c r="P945" s="58">
        <v>10828</v>
      </c>
      <c r="Q945" s="58">
        <v>0</v>
      </c>
      <c r="R945" s="58">
        <v>24</v>
      </c>
      <c r="S945" s="43">
        <f t="shared" si="39"/>
        <v>5.5</v>
      </c>
      <c r="T945" s="43">
        <f t="shared" si="39"/>
        <v>5.5</v>
      </c>
      <c r="U945" s="44">
        <v>0</v>
      </c>
      <c r="V945" s="31">
        <v>0</v>
      </c>
      <c r="W945" s="44">
        <v>3.5</v>
      </c>
      <c r="X945" s="31">
        <v>3.5</v>
      </c>
      <c r="Y945" s="31">
        <v>0</v>
      </c>
      <c r="Z945" s="31">
        <v>0</v>
      </c>
      <c r="AA945" s="31">
        <v>2</v>
      </c>
      <c r="AB945" s="31">
        <v>2</v>
      </c>
      <c r="AC945" s="31">
        <v>0</v>
      </c>
      <c r="AD945" s="31">
        <v>4</v>
      </c>
      <c r="AE945" s="31">
        <v>0</v>
      </c>
      <c r="AF945" s="50">
        <v>330620</v>
      </c>
      <c r="AG945" s="59">
        <v>278000</v>
      </c>
      <c r="AH945" s="59">
        <v>33600</v>
      </c>
      <c r="AI945" s="59">
        <v>19020</v>
      </c>
      <c r="AJ945" s="59">
        <v>2802</v>
      </c>
      <c r="AK945" s="59">
        <v>7385</v>
      </c>
    </row>
    <row r="946" spans="1:37" ht="16.5" customHeight="1">
      <c r="A946" s="42">
        <v>897</v>
      </c>
      <c r="B946" s="42" t="s">
        <v>3538</v>
      </c>
      <c r="C946" s="44" t="s">
        <v>3544</v>
      </c>
      <c r="D946" s="44" t="s">
        <v>191</v>
      </c>
      <c r="E946" s="68" t="s">
        <v>3647</v>
      </c>
      <c r="F946" s="57" t="s">
        <v>3648</v>
      </c>
      <c r="G946" s="44" t="s">
        <v>3649</v>
      </c>
      <c r="H946" s="44" t="s">
        <v>3640</v>
      </c>
      <c r="I946" s="69" t="s">
        <v>1211</v>
      </c>
      <c r="J946" s="31">
        <v>3391.9</v>
      </c>
      <c r="K946" s="31">
        <v>1157</v>
      </c>
      <c r="L946" s="31">
        <v>229</v>
      </c>
      <c r="M946" s="58">
        <v>55491</v>
      </c>
      <c r="N946" s="58">
        <v>0</v>
      </c>
      <c r="O946" s="58">
        <v>75</v>
      </c>
      <c r="P946" s="58">
        <v>2407</v>
      </c>
      <c r="Q946" s="58">
        <v>0</v>
      </c>
      <c r="R946" s="58">
        <v>0</v>
      </c>
      <c r="S946" s="43">
        <f t="shared" si="39"/>
        <v>12</v>
      </c>
      <c r="T946" s="43">
        <f t="shared" si="39"/>
        <v>12</v>
      </c>
      <c r="U946" s="44">
        <v>1</v>
      </c>
      <c r="V946" s="31">
        <v>1</v>
      </c>
      <c r="W946" s="44">
        <v>3</v>
      </c>
      <c r="X946" s="31">
        <v>3</v>
      </c>
      <c r="Y946" s="31">
        <v>0</v>
      </c>
      <c r="Z946" s="31">
        <v>0</v>
      </c>
      <c r="AA946" s="31">
        <v>8</v>
      </c>
      <c r="AB946" s="31">
        <v>8</v>
      </c>
      <c r="AC946" s="31">
        <v>0</v>
      </c>
      <c r="AD946" s="31">
        <v>3</v>
      </c>
      <c r="AE946" s="31">
        <v>0</v>
      </c>
      <c r="AF946" s="50">
        <v>570500</v>
      </c>
      <c r="AG946" s="59">
        <v>550000</v>
      </c>
      <c r="AH946" s="59">
        <v>9000</v>
      </c>
      <c r="AI946" s="59">
        <v>11500</v>
      </c>
      <c r="AJ946" s="59">
        <v>20372</v>
      </c>
      <c r="AK946" s="59">
        <v>21614</v>
      </c>
    </row>
    <row r="947" spans="1:37" ht="16.5" customHeight="1">
      <c r="A947" s="42">
        <v>898</v>
      </c>
      <c r="B947" s="42" t="s">
        <v>3538</v>
      </c>
      <c r="C947" s="44" t="s">
        <v>3544</v>
      </c>
      <c r="D947" s="44" t="s">
        <v>191</v>
      </c>
      <c r="E947" s="68" t="s">
        <v>3650</v>
      </c>
      <c r="F947" s="57" t="s">
        <v>3651</v>
      </c>
      <c r="G947" s="44" t="s">
        <v>3652</v>
      </c>
      <c r="H947" s="44" t="s">
        <v>3653</v>
      </c>
      <c r="I947" s="69" t="s">
        <v>938</v>
      </c>
      <c r="J947" s="31">
        <v>2317</v>
      </c>
      <c r="K947" s="31">
        <v>693</v>
      </c>
      <c r="L947" s="31">
        <v>36</v>
      </c>
      <c r="M947" s="58">
        <v>34459</v>
      </c>
      <c r="N947" s="58">
        <v>0</v>
      </c>
      <c r="O947" s="58">
        <v>6</v>
      </c>
      <c r="P947" s="58">
        <v>387</v>
      </c>
      <c r="Q947" s="58">
        <v>0</v>
      </c>
      <c r="R947" s="58">
        <v>0</v>
      </c>
      <c r="S947" s="43">
        <f t="shared" si="39"/>
        <v>1</v>
      </c>
      <c r="T947" s="43">
        <f t="shared" si="39"/>
        <v>1</v>
      </c>
      <c r="U947" s="44">
        <v>0</v>
      </c>
      <c r="V947" s="31">
        <v>0</v>
      </c>
      <c r="W947" s="44">
        <v>0</v>
      </c>
      <c r="X947" s="31">
        <v>0</v>
      </c>
      <c r="Y947" s="31">
        <v>0</v>
      </c>
      <c r="Z947" s="31">
        <v>0</v>
      </c>
      <c r="AA947" s="31">
        <v>1</v>
      </c>
      <c r="AB947" s="31">
        <v>1</v>
      </c>
      <c r="AC947" s="31">
        <v>0</v>
      </c>
      <c r="AD947" s="31">
        <v>0</v>
      </c>
      <c r="AE947" s="31">
        <v>0</v>
      </c>
      <c r="AF947" s="50">
        <v>48918</v>
      </c>
      <c r="AG947" s="59">
        <v>34658</v>
      </c>
      <c r="AH947" s="59">
        <v>6180</v>
      </c>
      <c r="AI947" s="59">
        <v>8080</v>
      </c>
      <c r="AJ947" s="59">
        <v>932</v>
      </c>
      <c r="AK947" s="59">
        <v>1051</v>
      </c>
    </row>
    <row r="948" spans="1:37" ht="16.5" customHeight="1">
      <c r="A948" s="42">
        <v>899</v>
      </c>
      <c r="B948" s="42" t="s">
        <v>3538</v>
      </c>
      <c r="C948" s="44" t="s">
        <v>3553</v>
      </c>
      <c r="D948" s="44" t="s">
        <v>191</v>
      </c>
      <c r="E948" s="68" t="s">
        <v>3654</v>
      </c>
      <c r="F948" s="57" t="s">
        <v>3655</v>
      </c>
      <c r="G948" s="44" t="s">
        <v>3656</v>
      </c>
      <c r="H948" s="44" t="s">
        <v>3657</v>
      </c>
      <c r="I948" s="69" t="s">
        <v>1034</v>
      </c>
      <c r="J948" s="31">
        <v>3411</v>
      </c>
      <c r="K948" s="31">
        <v>4975</v>
      </c>
      <c r="L948" s="31">
        <v>603</v>
      </c>
      <c r="M948" s="58">
        <v>172554</v>
      </c>
      <c r="N948" s="58">
        <v>6395</v>
      </c>
      <c r="O948" s="58">
        <v>37</v>
      </c>
      <c r="P948" s="58">
        <v>4843</v>
      </c>
      <c r="Q948" s="58">
        <v>524</v>
      </c>
      <c r="R948" s="58">
        <v>1</v>
      </c>
      <c r="S948" s="43">
        <f t="shared" si="39"/>
        <v>18</v>
      </c>
      <c r="T948" s="43">
        <f t="shared" si="39"/>
        <v>19</v>
      </c>
      <c r="U948" s="44">
        <v>2</v>
      </c>
      <c r="V948" s="31">
        <v>3</v>
      </c>
      <c r="W948" s="44">
        <v>9</v>
      </c>
      <c r="X948" s="31">
        <v>10</v>
      </c>
      <c r="Y948" s="31">
        <v>1</v>
      </c>
      <c r="Z948" s="31">
        <v>1</v>
      </c>
      <c r="AA948" s="31">
        <v>6</v>
      </c>
      <c r="AB948" s="31">
        <v>5</v>
      </c>
      <c r="AC948" s="31">
        <v>0</v>
      </c>
      <c r="AD948" s="31">
        <v>9</v>
      </c>
      <c r="AE948" s="31">
        <v>0</v>
      </c>
      <c r="AF948" s="50">
        <v>1517590</v>
      </c>
      <c r="AG948" s="59">
        <v>750000</v>
      </c>
      <c r="AH948" s="59">
        <v>0</v>
      </c>
      <c r="AI948" s="59">
        <v>767590</v>
      </c>
      <c r="AJ948" s="59">
        <v>46895</v>
      </c>
      <c r="AK948" s="59">
        <v>44751</v>
      </c>
    </row>
    <row r="949" spans="1:37" ht="16.5" customHeight="1">
      <c r="A949" s="42">
        <v>900</v>
      </c>
      <c r="B949" s="42" t="s">
        <v>3538</v>
      </c>
      <c r="C949" s="44" t="s">
        <v>3553</v>
      </c>
      <c r="D949" s="44" t="s">
        <v>191</v>
      </c>
      <c r="E949" s="68" t="s">
        <v>3658</v>
      </c>
      <c r="F949" s="57" t="s">
        <v>3659</v>
      </c>
      <c r="G949" s="44" t="s">
        <v>3660</v>
      </c>
      <c r="H949" s="44" t="s">
        <v>3657</v>
      </c>
      <c r="I949" s="69" t="s">
        <v>1097</v>
      </c>
      <c r="J949" s="31">
        <v>2413</v>
      </c>
      <c r="K949" s="31">
        <v>991.38</v>
      </c>
      <c r="L949" s="31">
        <v>146</v>
      </c>
      <c r="M949" s="58">
        <v>37534</v>
      </c>
      <c r="N949" s="58">
        <v>4300</v>
      </c>
      <c r="O949" s="58">
        <v>70</v>
      </c>
      <c r="P949" s="58">
        <v>1933</v>
      </c>
      <c r="Q949" s="58">
        <v>40</v>
      </c>
      <c r="R949" s="58">
        <v>0</v>
      </c>
      <c r="S949" s="43">
        <f t="shared" si="39"/>
        <v>2.5</v>
      </c>
      <c r="T949" s="43">
        <f t="shared" si="39"/>
        <v>2.5</v>
      </c>
      <c r="U949" s="44">
        <v>0</v>
      </c>
      <c r="V949" s="31">
        <v>0</v>
      </c>
      <c r="W949" s="44">
        <v>1.5</v>
      </c>
      <c r="X949" s="31">
        <v>1.5</v>
      </c>
      <c r="Y949" s="31">
        <v>0</v>
      </c>
      <c r="Z949" s="31">
        <v>0</v>
      </c>
      <c r="AA949" s="31">
        <v>1</v>
      </c>
      <c r="AB949" s="31">
        <v>1</v>
      </c>
      <c r="AC949" s="31">
        <v>1</v>
      </c>
      <c r="AD949" s="31">
        <v>1</v>
      </c>
      <c r="AE949" s="31">
        <v>0</v>
      </c>
      <c r="AF949" s="50">
        <v>478018</v>
      </c>
      <c r="AG949" s="59">
        <v>390000</v>
      </c>
      <c r="AH949" s="59">
        <v>16752</v>
      </c>
      <c r="AI949" s="59">
        <v>71266</v>
      </c>
      <c r="AJ949" s="59">
        <v>10389</v>
      </c>
      <c r="AK949" s="59">
        <v>8985</v>
      </c>
    </row>
    <row r="950" spans="1:37" ht="16.5" customHeight="1">
      <c r="A950" s="42">
        <v>901</v>
      </c>
      <c r="B950" s="42" t="s">
        <v>3538</v>
      </c>
      <c r="C950" s="44" t="s">
        <v>3553</v>
      </c>
      <c r="D950" s="44" t="s">
        <v>191</v>
      </c>
      <c r="E950" s="68" t="s">
        <v>3661</v>
      </c>
      <c r="F950" s="57" t="s">
        <v>3662</v>
      </c>
      <c r="G950" s="44" t="s">
        <v>3663</v>
      </c>
      <c r="H950" s="44" t="s">
        <v>3657</v>
      </c>
      <c r="I950" s="69" t="s">
        <v>894</v>
      </c>
      <c r="J950" s="31">
        <v>890</v>
      </c>
      <c r="K950" s="31">
        <v>999.91</v>
      </c>
      <c r="L950" s="31">
        <v>44</v>
      </c>
      <c r="M950" s="58">
        <v>31281</v>
      </c>
      <c r="N950" s="58">
        <v>312</v>
      </c>
      <c r="O950" s="58">
        <v>11</v>
      </c>
      <c r="P950" s="58">
        <v>832</v>
      </c>
      <c r="Q950" s="58">
        <v>76</v>
      </c>
      <c r="R950" s="58">
        <v>6</v>
      </c>
      <c r="S950" s="43">
        <f t="shared" si="39"/>
        <v>7</v>
      </c>
      <c r="T950" s="43">
        <f t="shared" si="39"/>
        <v>7</v>
      </c>
      <c r="U950" s="44">
        <v>2</v>
      </c>
      <c r="V950" s="31">
        <v>2</v>
      </c>
      <c r="W950" s="44">
        <v>1</v>
      </c>
      <c r="X950" s="31">
        <v>1</v>
      </c>
      <c r="Y950" s="31">
        <v>0</v>
      </c>
      <c r="Z950" s="31">
        <v>0</v>
      </c>
      <c r="AA950" s="31">
        <v>4</v>
      </c>
      <c r="AB950" s="31">
        <v>4</v>
      </c>
      <c r="AC950" s="31">
        <v>0</v>
      </c>
      <c r="AD950" s="31">
        <v>2</v>
      </c>
      <c r="AE950" s="31">
        <v>0</v>
      </c>
      <c r="AF950" s="50">
        <v>370700</v>
      </c>
      <c r="AG950" s="59">
        <v>340000</v>
      </c>
      <c r="AH950" s="59">
        <v>13440</v>
      </c>
      <c r="AI950" s="59">
        <v>17260</v>
      </c>
      <c r="AJ950" s="59">
        <v>8446</v>
      </c>
      <c r="AK950" s="59">
        <v>4309</v>
      </c>
    </row>
    <row r="951" spans="1:37" ht="16.5" customHeight="1">
      <c r="A951" s="42">
        <v>902</v>
      </c>
      <c r="B951" s="42" t="s">
        <v>3538</v>
      </c>
      <c r="C951" s="44" t="s">
        <v>3562</v>
      </c>
      <c r="D951" s="44" t="s">
        <v>191</v>
      </c>
      <c r="E951" s="68" t="s">
        <v>3664</v>
      </c>
      <c r="F951" s="57" t="s">
        <v>3665</v>
      </c>
      <c r="G951" s="44" t="s">
        <v>3666</v>
      </c>
      <c r="H951" s="74" t="s">
        <v>3667</v>
      </c>
      <c r="I951" s="69" t="s">
        <v>1106</v>
      </c>
      <c r="J951" s="31">
        <v>1170</v>
      </c>
      <c r="K951" s="31">
        <v>1046</v>
      </c>
      <c r="L951" s="31">
        <v>184</v>
      </c>
      <c r="M951" s="58">
        <v>57421</v>
      </c>
      <c r="N951" s="58">
        <v>0</v>
      </c>
      <c r="O951" s="58">
        <v>7</v>
      </c>
      <c r="P951" s="58">
        <v>2563</v>
      </c>
      <c r="Q951" s="58">
        <v>0</v>
      </c>
      <c r="R951" s="58">
        <v>2</v>
      </c>
      <c r="S951" s="43">
        <f t="shared" si="39"/>
        <v>3</v>
      </c>
      <c r="T951" s="43">
        <f t="shared" si="39"/>
        <v>3</v>
      </c>
      <c r="U951" s="44">
        <v>0</v>
      </c>
      <c r="V951" s="31">
        <v>0</v>
      </c>
      <c r="W951" s="44">
        <v>2</v>
      </c>
      <c r="X951" s="31">
        <v>2</v>
      </c>
      <c r="Y951" s="31">
        <v>0</v>
      </c>
      <c r="Z951" s="31">
        <v>0</v>
      </c>
      <c r="AA951" s="31">
        <v>1</v>
      </c>
      <c r="AB951" s="31">
        <v>1</v>
      </c>
      <c r="AC951" s="31">
        <v>0</v>
      </c>
      <c r="AD951" s="31">
        <v>2</v>
      </c>
      <c r="AE951" s="31">
        <v>0</v>
      </c>
      <c r="AF951" s="50">
        <v>439734</v>
      </c>
      <c r="AG951" s="59">
        <v>210574</v>
      </c>
      <c r="AH951" s="59">
        <v>31200</v>
      </c>
      <c r="AI951" s="59">
        <v>197960</v>
      </c>
      <c r="AJ951" s="59">
        <v>13292</v>
      </c>
      <c r="AK951" s="59">
        <v>11988</v>
      </c>
    </row>
    <row r="952" spans="1:37" ht="16.5" customHeight="1">
      <c r="A952" s="42">
        <v>903</v>
      </c>
      <c r="B952" s="42" t="s">
        <v>3538</v>
      </c>
      <c r="C952" s="44" t="s">
        <v>3562</v>
      </c>
      <c r="D952" s="44" t="s">
        <v>191</v>
      </c>
      <c r="E952" s="68" t="s">
        <v>3668</v>
      </c>
      <c r="F952" s="57" t="s">
        <v>3669</v>
      </c>
      <c r="G952" s="44" t="s">
        <v>3670</v>
      </c>
      <c r="H952" s="44"/>
      <c r="I952" s="69" t="s">
        <v>951</v>
      </c>
      <c r="J952" s="31">
        <v>860</v>
      </c>
      <c r="K952" s="31">
        <v>1454</v>
      </c>
      <c r="L952" s="31">
        <v>166</v>
      </c>
      <c r="M952" s="58">
        <v>27189</v>
      </c>
      <c r="N952" s="58">
        <v>0</v>
      </c>
      <c r="O952" s="58">
        <v>0</v>
      </c>
      <c r="P952" s="58">
        <v>3709</v>
      </c>
      <c r="Q952" s="58">
        <v>0</v>
      </c>
      <c r="R952" s="58">
        <v>0</v>
      </c>
      <c r="S952" s="43">
        <f t="shared" si="39"/>
        <v>2</v>
      </c>
      <c r="T952" s="43">
        <f t="shared" si="39"/>
        <v>2</v>
      </c>
      <c r="U952" s="44">
        <v>0</v>
      </c>
      <c r="V952" s="31">
        <v>0</v>
      </c>
      <c r="W952" s="44">
        <v>2</v>
      </c>
      <c r="X952" s="31">
        <v>2</v>
      </c>
      <c r="Y952" s="31">
        <v>0</v>
      </c>
      <c r="Z952" s="31">
        <v>0</v>
      </c>
      <c r="AA952" s="31">
        <v>0</v>
      </c>
      <c r="AB952" s="31">
        <v>0</v>
      </c>
      <c r="AC952" s="31">
        <v>0</v>
      </c>
      <c r="AD952" s="31">
        <v>3</v>
      </c>
      <c r="AE952" s="31">
        <v>0</v>
      </c>
      <c r="AF952" s="50">
        <v>379835</v>
      </c>
      <c r="AG952" s="59">
        <v>229895</v>
      </c>
      <c r="AH952" s="59">
        <v>30000</v>
      </c>
      <c r="AI952" s="59">
        <v>119940</v>
      </c>
      <c r="AJ952" s="59">
        <v>14715</v>
      </c>
      <c r="AK952" s="59">
        <v>32967</v>
      </c>
    </row>
    <row r="953" spans="1:37" ht="16.5" customHeight="1">
      <c r="A953" s="42">
        <v>904</v>
      </c>
      <c r="B953" s="42" t="s">
        <v>3538</v>
      </c>
      <c r="C953" s="44" t="s">
        <v>3571</v>
      </c>
      <c r="D953" s="44" t="s">
        <v>191</v>
      </c>
      <c r="E953" s="68" t="s">
        <v>3671</v>
      </c>
      <c r="F953" s="57" t="s">
        <v>3672</v>
      </c>
      <c r="G953" s="44" t="s">
        <v>3673</v>
      </c>
      <c r="H953" s="44" t="s">
        <v>3674</v>
      </c>
      <c r="I953" s="69" t="s">
        <v>2133</v>
      </c>
      <c r="J953" s="31">
        <v>419.8</v>
      </c>
      <c r="K953" s="31">
        <v>419.8</v>
      </c>
      <c r="L953" s="31">
        <v>158</v>
      </c>
      <c r="M953" s="58">
        <v>43757</v>
      </c>
      <c r="N953" s="58">
        <v>162</v>
      </c>
      <c r="O953" s="58">
        <v>15</v>
      </c>
      <c r="P953" s="58">
        <v>1991</v>
      </c>
      <c r="Q953" s="58">
        <v>40</v>
      </c>
      <c r="R953" s="58">
        <v>15</v>
      </c>
      <c r="S953" s="43">
        <f t="shared" si="39"/>
        <v>3</v>
      </c>
      <c r="T953" s="43">
        <f t="shared" si="39"/>
        <v>3</v>
      </c>
      <c r="U953" s="44">
        <v>1</v>
      </c>
      <c r="V953" s="31">
        <v>1</v>
      </c>
      <c r="W953" s="44">
        <v>1</v>
      </c>
      <c r="X953" s="31">
        <v>1</v>
      </c>
      <c r="Y953" s="31">
        <v>0</v>
      </c>
      <c r="Z953" s="31">
        <v>0</v>
      </c>
      <c r="AA953" s="31">
        <v>1</v>
      </c>
      <c r="AB953" s="31">
        <v>1</v>
      </c>
      <c r="AC953" s="31">
        <v>0</v>
      </c>
      <c r="AD953" s="31">
        <v>1</v>
      </c>
      <c r="AE953" s="31">
        <v>1</v>
      </c>
      <c r="AF953" s="50">
        <v>2742520</v>
      </c>
      <c r="AG953" s="59">
        <v>224496</v>
      </c>
      <c r="AH953" s="59">
        <v>30000</v>
      </c>
      <c r="AI953" s="59">
        <v>2488024</v>
      </c>
      <c r="AJ953" s="59">
        <v>13193</v>
      </c>
      <c r="AK953" s="59">
        <v>13204</v>
      </c>
    </row>
    <row r="954" spans="1:37" ht="16.5" customHeight="1">
      <c r="A954" s="42">
        <v>905</v>
      </c>
      <c r="B954" s="42" t="s">
        <v>3538</v>
      </c>
      <c r="C954" s="44" t="s">
        <v>3576</v>
      </c>
      <c r="D954" s="44" t="s">
        <v>191</v>
      </c>
      <c r="E954" s="68" t="s">
        <v>3675</v>
      </c>
      <c r="F954" s="57" t="s">
        <v>3676</v>
      </c>
      <c r="G954" s="44" t="s">
        <v>3677</v>
      </c>
      <c r="H954" s="44" t="s">
        <v>3678</v>
      </c>
      <c r="I954" s="69" t="s">
        <v>1412</v>
      </c>
      <c r="J954" s="31">
        <v>2478</v>
      </c>
      <c r="K954" s="31">
        <v>1326</v>
      </c>
      <c r="L954" s="31">
        <v>240</v>
      </c>
      <c r="M954" s="58">
        <v>65049</v>
      </c>
      <c r="N954" s="58">
        <v>817</v>
      </c>
      <c r="O954" s="58">
        <v>35</v>
      </c>
      <c r="P954" s="58">
        <v>2554</v>
      </c>
      <c r="Q954" s="58">
        <v>0</v>
      </c>
      <c r="R954" s="58">
        <v>0</v>
      </c>
      <c r="S954" s="43">
        <f t="shared" si="39"/>
        <v>8</v>
      </c>
      <c r="T954" s="43">
        <f t="shared" si="39"/>
        <v>8</v>
      </c>
      <c r="U954" s="44">
        <v>0</v>
      </c>
      <c r="V954" s="31">
        <v>0</v>
      </c>
      <c r="W954" s="44">
        <v>3</v>
      </c>
      <c r="X954" s="31">
        <v>3</v>
      </c>
      <c r="Y954" s="31">
        <v>0</v>
      </c>
      <c r="Z954" s="31">
        <v>0</v>
      </c>
      <c r="AA954" s="31">
        <v>5</v>
      </c>
      <c r="AB954" s="31">
        <v>5</v>
      </c>
      <c r="AC954" s="31">
        <v>0</v>
      </c>
      <c r="AD954" s="31">
        <v>3</v>
      </c>
      <c r="AE954" s="31">
        <v>0</v>
      </c>
      <c r="AF954" s="50">
        <v>486590</v>
      </c>
      <c r="AG954" s="59">
        <v>338923</v>
      </c>
      <c r="AH954" s="59">
        <v>35280</v>
      </c>
      <c r="AI954" s="59">
        <v>112387</v>
      </c>
      <c r="AJ954" s="59">
        <v>16013</v>
      </c>
      <c r="AK954" s="59">
        <v>14108</v>
      </c>
    </row>
    <row r="955" spans="1:37" ht="16.5" customHeight="1">
      <c r="A955" s="42">
        <v>906</v>
      </c>
      <c r="B955" s="42" t="s">
        <v>3538</v>
      </c>
      <c r="C955" s="44" t="s">
        <v>3581</v>
      </c>
      <c r="D955" s="44" t="s">
        <v>191</v>
      </c>
      <c r="E955" s="68" t="s">
        <v>3679</v>
      </c>
      <c r="F955" s="57" t="s">
        <v>3680</v>
      </c>
      <c r="G955" s="44" t="s">
        <v>3681</v>
      </c>
      <c r="H955" s="44" t="s">
        <v>3682</v>
      </c>
      <c r="I955" s="69" t="s">
        <v>1004</v>
      </c>
      <c r="J955" s="31">
        <v>2162</v>
      </c>
      <c r="K955" s="31">
        <v>1247</v>
      </c>
      <c r="L955" s="31">
        <v>69</v>
      </c>
      <c r="M955" s="58">
        <v>50567</v>
      </c>
      <c r="N955" s="58">
        <v>596</v>
      </c>
      <c r="O955" s="58">
        <v>20</v>
      </c>
      <c r="P955" s="58">
        <v>6522</v>
      </c>
      <c r="Q955" s="58">
        <v>106</v>
      </c>
      <c r="R955" s="58">
        <v>0</v>
      </c>
      <c r="S955" s="43">
        <f t="shared" si="39"/>
        <v>3</v>
      </c>
      <c r="T955" s="43">
        <f t="shared" si="39"/>
        <v>3</v>
      </c>
      <c r="U955" s="44">
        <v>0</v>
      </c>
      <c r="V955" s="31">
        <v>0</v>
      </c>
      <c r="W955" s="44">
        <v>3</v>
      </c>
      <c r="X955" s="31">
        <v>3</v>
      </c>
      <c r="Y955" s="31">
        <v>0</v>
      </c>
      <c r="Z955" s="31">
        <v>0</v>
      </c>
      <c r="AA955" s="31">
        <v>0</v>
      </c>
      <c r="AB955" s="31">
        <v>0</v>
      </c>
      <c r="AC955" s="31">
        <v>2</v>
      </c>
      <c r="AD955" s="31">
        <v>2</v>
      </c>
      <c r="AE955" s="31">
        <v>0</v>
      </c>
      <c r="AF955" s="50">
        <v>111616</v>
      </c>
      <c r="AG955" s="59">
        <v>26616</v>
      </c>
      <c r="AH955" s="59">
        <v>45000</v>
      </c>
      <c r="AI955" s="59">
        <v>40000</v>
      </c>
      <c r="AJ955" s="59">
        <v>43188</v>
      </c>
      <c r="AK955" s="59">
        <v>12038</v>
      </c>
    </row>
    <row r="956" spans="1:37" ht="16.5" customHeight="1">
      <c r="A956" s="42">
        <v>907</v>
      </c>
      <c r="B956" s="42" t="s">
        <v>3538</v>
      </c>
      <c r="C956" s="44" t="s">
        <v>3586</v>
      </c>
      <c r="D956" s="44" t="s">
        <v>191</v>
      </c>
      <c r="E956" s="68" t="s">
        <v>3683</v>
      </c>
      <c r="F956" s="57" t="s">
        <v>3684</v>
      </c>
      <c r="G956" s="44" t="s">
        <v>3685</v>
      </c>
      <c r="H956" s="44" t="s">
        <v>3686</v>
      </c>
      <c r="I956" s="69" t="s">
        <v>1211</v>
      </c>
      <c r="J956" s="31">
        <v>1850.5</v>
      </c>
      <c r="K956" s="31">
        <v>1389.37</v>
      </c>
      <c r="L956" s="31">
        <v>100</v>
      </c>
      <c r="M956" s="58">
        <v>59634</v>
      </c>
      <c r="N956" s="58">
        <v>3615</v>
      </c>
      <c r="O956" s="58">
        <v>25</v>
      </c>
      <c r="P956" s="58">
        <v>2912</v>
      </c>
      <c r="Q956" s="58">
        <v>0</v>
      </c>
      <c r="R956" s="58">
        <v>8</v>
      </c>
      <c r="S956" s="43">
        <f t="shared" si="39"/>
        <v>2.5</v>
      </c>
      <c r="T956" s="43">
        <f t="shared" si="39"/>
        <v>3</v>
      </c>
      <c r="U956" s="44">
        <v>1</v>
      </c>
      <c r="V956" s="31">
        <v>1</v>
      </c>
      <c r="W956" s="44">
        <v>1.5</v>
      </c>
      <c r="X956" s="31">
        <v>2</v>
      </c>
      <c r="Y956" s="31">
        <v>0</v>
      </c>
      <c r="Z956" s="31">
        <v>0</v>
      </c>
      <c r="AA956" s="31">
        <v>0</v>
      </c>
      <c r="AB956" s="31">
        <v>0</v>
      </c>
      <c r="AC956" s="31">
        <v>0</v>
      </c>
      <c r="AD956" s="31">
        <v>3</v>
      </c>
      <c r="AE956" s="31">
        <v>0</v>
      </c>
      <c r="AF956" s="50">
        <v>406214</v>
      </c>
      <c r="AG956" s="59">
        <v>238826</v>
      </c>
      <c r="AH956" s="59">
        <v>45000</v>
      </c>
      <c r="AI956" s="59">
        <v>122388</v>
      </c>
      <c r="AJ956" s="59">
        <v>43848</v>
      </c>
      <c r="AK956" s="59">
        <v>47473</v>
      </c>
    </row>
    <row r="957" spans="1:37" ht="16.5" customHeight="1">
      <c r="A957" s="42">
        <v>908</v>
      </c>
      <c r="B957" s="42" t="s">
        <v>3538</v>
      </c>
      <c r="C957" s="44" t="s">
        <v>3586</v>
      </c>
      <c r="D957" s="44" t="s">
        <v>191</v>
      </c>
      <c r="E957" s="68" t="s">
        <v>3687</v>
      </c>
      <c r="F957" s="57" t="s">
        <v>3688</v>
      </c>
      <c r="G957" s="44" t="s">
        <v>3689</v>
      </c>
      <c r="H957" s="44" t="s">
        <v>3686</v>
      </c>
      <c r="I957" s="69" t="s">
        <v>1023</v>
      </c>
      <c r="J957" s="31">
        <v>1653</v>
      </c>
      <c r="K957" s="31">
        <v>1154</v>
      </c>
      <c r="L957" s="31">
        <v>116</v>
      </c>
      <c r="M957" s="58">
        <v>45111</v>
      </c>
      <c r="N957" s="58">
        <v>0</v>
      </c>
      <c r="O957" s="58">
        <v>29</v>
      </c>
      <c r="P957" s="58">
        <v>1631</v>
      </c>
      <c r="Q957" s="58">
        <v>0</v>
      </c>
      <c r="R957" s="58">
        <v>29</v>
      </c>
      <c r="S957" s="43">
        <f t="shared" si="39"/>
        <v>5</v>
      </c>
      <c r="T957" s="43">
        <f t="shared" si="39"/>
        <v>5</v>
      </c>
      <c r="U957" s="44">
        <v>0</v>
      </c>
      <c r="V957" s="31">
        <v>0</v>
      </c>
      <c r="W957" s="44">
        <v>1</v>
      </c>
      <c r="X957" s="31">
        <v>1</v>
      </c>
      <c r="Y957" s="31">
        <v>0</v>
      </c>
      <c r="Z957" s="31">
        <v>0</v>
      </c>
      <c r="AA957" s="31">
        <v>4</v>
      </c>
      <c r="AB957" s="31">
        <v>4</v>
      </c>
      <c r="AC957" s="31">
        <v>0</v>
      </c>
      <c r="AD957" s="31">
        <v>1</v>
      </c>
      <c r="AE957" s="31">
        <v>0</v>
      </c>
      <c r="AF957" s="50">
        <v>273797</v>
      </c>
      <c r="AG957" s="59">
        <v>241700</v>
      </c>
      <c r="AH957" s="59">
        <v>23326</v>
      </c>
      <c r="AI957" s="59">
        <v>8771</v>
      </c>
      <c r="AJ957" s="59">
        <v>4469</v>
      </c>
      <c r="AK957" s="59">
        <v>4037</v>
      </c>
    </row>
    <row r="958" spans="1:37" ht="16.5" customHeight="1">
      <c r="A958" s="42">
        <v>909</v>
      </c>
      <c r="B958" s="42" t="s">
        <v>3538</v>
      </c>
      <c r="C958" s="44" t="s">
        <v>3586</v>
      </c>
      <c r="D958" s="44" t="s">
        <v>191</v>
      </c>
      <c r="E958" s="68" t="s">
        <v>3690</v>
      </c>
      <c r="F958" s="57" t="s">
        <v>3691</v>
      </c>
      <c r="G958" s="44" t="s">
        <v>3692</v>
      </c>
      <c r="H958" s="44" t="s">
        <v>3693</v>
      </c>
      <c r="I958" s="69" t="s">
        <v>899</v>
      </c>
      <c r="J958" s="31">
        <v>4830</v>
      </c>
      <c r="K958" s="31">
        <v>889</v>
      </c>
      <c r="L958" s="31">
        <v>150</v>
      </c>
      <c r="M958" s="58">
        <v>97843</v>
      </c>
      <c r="N958" s="58">
        <v>1481</v>
      </c>
      <c r="O958" s="58">
        <v>33</v>
      </c>
      <c r="P958" s="58">
        <v>2346</v>
      </c>
      <c r="Q958" s="58">
        <v>0</v>
      </c>
      <c r="R958" s="58">
        <v>8</v>
      </c>
      <c r="S958" s="43">
        <f t="shared" si="39"/>
        <v>1</v>
      </c>
      <c r="T958" s="43">
        <f t="shared" si="39"/>
        <v>1</v>
      </c>
      <c r="U958" s="44">
        <v>0</v>
      </c>
      <c r="V958" s="31">
        <v>0</v>
      </c>
      <c r="W958" s="44">
        <v>1</v>
      </c>
      <c r="X958" s="31">
        <v>1</v>
      </c>
      <c r="Y958" s="31">
        <v>0</v>
      </c>
      <c r="Z958" s="31">
        <v>0</v>
      </c>
      <c r="AA958" s="31">
        <v>0</v>
      </c>
      <c r="AB958" s="31">
        <v>0</v>
      </c>
      <c r="AC958" s="31">
        <v>0</v>
      </c>
      <c r="AD958" s="31">
        <v>2</v>
      </c>
      <c r="AE958" s="31">
        <v>0</v>
      </c>
      <c r="AF958" s="50">
        <v>223850</v>
      </c>
      <c r="AG958" s="59">
        <v>154050</v>
      </c>
      <c r="AH958" s="59">
        <v>26800</v>
      </c>
      <c r="AI958" s="59">
        <v>43000</v>
      </c>
      <c r="AJ958" s="59">
        <v>6137</v>
      </c>
      <c r="AK958" s="59">
        <v>3969</v>
      </c>
    </row>
    <row r="959" spans="1:37" ht="16.5" customHeight="1">
      <c r="A959" s="42">
        <v>910</v>
      </c>
      <c r="B959" s="42" t="s">
        <v>3538</v>
      </c>
      <c r="C959" s="44" t="s">
        <v>3586</v>
      </c>
      <c r="D959" s="44" t="s">
        <v>191</v>
      </c>
      <c r="E959" s="68" t="s">
        <v>3694</v>
      </c>
      <c r="F959" s="57" t="s">
        <v>3695</v>
      </c>
      <c r="G959" s="44" t="s">
        <v>3696</v>
      </c>
      <c r="H959" s="44" t="s">
        <v>3686</v>
      </c>
      <c r="I959" s="69" t="s">
        <v>1152</v>
      </c>
      <c r="J959" s="31">
        <v>54118</v>
      </c>
      <c r="K959" s="31">
        <v>2410</v>
      </c>
      <c r="L959" s="31">
        <v>340</v>
      </c>
      <c r="M959" s="58">
        <v>69746</v>
      </c>
      <c r="N959" s="58">
        <v>1255</v>
      </c>
      <c r="O959" s="58">
        <v>93</v>
      </c>
      <c r="P959" s="58">
        <v>2954</v>
      </c>
      <c r="Q959" s="58">
        <v>32</v>
      </c>
      <c r="R959" s="58">
        <v>21</v>
      </c>
      <c r="S959" s="43">
        <f t="shared" si="39"/>
        <v>6</v>
      </c>
      <c r="T959" s="43">
        <f t="shared" si="39"/>
        <v>6</v>
      </c>
      <c r="U959" s="44">
        <v>0</v>
      </c>
      <c r="V959" s="31">
        <v>0</v>
      </c>
      <c r="W959" s="44">
        <v>5</v>
      </c>
      <c r="X959" s="31">
        <v>5</v>
      </c>
      <c r="Y959" s="31">
        <v>0</v>
      </c>
      <c r="Z959" s="31">
        <v>0</v>
      </c>
      <c r="AA959" s="31">
        <v>1</v>
      </c>
      <c r="AB959" s="31">
        <v>1</v>
      </c>
      <c r="AC959" s="31">
        <v>1</v>
      </c>
      <c r="AD959" s="31">
        <v>6</v>
      </c>
      <c r="AE959" s="31">
        <v>0</v>
      </c>
      <c r="AF959" s="50">
        <v>923466</v>
      </c>
      <c r="AG959" s="59">
        <v>368861</v>
      </c>
      <c r="AH959" s="59">
        <v>33992</v>
      </c>
      <c r="AI959" s="59">
        <v>520613</v>
      </c>
      <c r="AJ959" s="59">
        <v>29890</v>
      </c>
      <c r="AK959" s="59">
        <v>23210</v>
      </c>
    </row>
    <row r="960" spans="1:37" ht="16.5" customHeight="1">
      <c r="A960" s="42">
        <v>911</v>
      </c>
      <c r="B960" s="42" t="s">
        <v>3538</v>
      </c>
      <c r="C960" s="44" t="s">
        <v>3586</v>
      </c>
      <c r="D960" s="44" t="s">
        <v>191</v>
      </c>
      <c r="E960" s="68" t="s">
        <v>3697</v>
      </c>
      <c r="F960" s="57" t="s">
        <v>3698</v>
      </c>
      <c r="G960" s="44" t="s">
        <v>3699</v>
      </c>
      <c r="H960" s="44" t="s">
        <v>3700</v>
      </c>
      <c r="I960" s="69" t="s">
        <v>951</v>
      </c>
      <c r="J960" s="31">
        <v>1917</v>
      </c>
      <c r="K960" s="31">
        <v>2763</v>
      </c>
      <c r="L960" s="31">
        <v>415</v>
      </c>
      <c r="M960" s="58">
        <v>25846</v>
      </c>
      <c r="N960" s="58">
        <v>0</v>
      </c>
      <c r="O960" s="58">
        <v>17</v>
      </c>
      <c r="P960" s="58">
        <v>9138</v>
      </c>
      <c r="Q960" s="58">
        <v>0</v>
      </c>
      <c r="R960" s="58">
        <v>0</v>
      </c>
      <c r="S960" s="43">
        <f t="shared" si="39"/>
        <v>2</v>
      </c>
      <c r="T960" s="43">
        <f t="shared" si="39"/>
        <v>0</v>
      </c>
      <c r="U960" s="44">
        <v>1</v>
      </c>
      <c r="V960" s="31">
        <v>0</v>
      </c>
      <c r="W960" s="44">
        <v>1</v>
      </c>
      <c r="X960" s="31">
        <v>0</v>
      </c>
      <c r="Y960" s="31">
        <v>0</v>
      </c>
      <c r="Z960" s="31">
        <v>0</v>
      </c>
      <c r="AA960" s="31">
        <v>0</v>
      </c>
      <c r="AB960" s="31">
        <v>0</v>
      </c>
      <c r="AC960" s="31">
        <v>0</v>
      </c>
      <c r="AD960" s="31">
        <v>4</v>
      </c>
      <c r="AE960" s="31">
        <v>0</v>
      </c>
      <c r="AF960" s="50">
        <v>565229</v>
      </c>
      <c r="AG960" s="59">
        <v>304528</v>
      </c>
      <c r="AH960" s="59">
        <v>104572</v>
      </c>
      <c r="AI960" s="59">
        <v>156129</v>
      </c>
      <c r="AJ960" s="59">
        <v>33295</v>
      </c>
      <c r="AK960" s="59">
        <v>17226</v>
      </c>
    </row>
    <row r="961" spans="1:37" ht="16.5" customHeight="1">
      <c r="A961" s="42">
        <v>912</v>
      </c>
      <c r="B961" s="42" t="s">
        <v>3538</v>
      </c>
      <c r="C961" s="44" t="s">
        <v>3591</v>
      </c>
      <c r="D961" s="44" t="s">
        <v>191</v>
      </c>
      <c r="E961" s="68" t="s">
        <v>3701</v>
      </c>
      <c r="F961" s="57" t="s">
        <v>3702</v>
      </c>
      <c r="G961" s="44" t="s">
        <v>3703</v>
      </c>
      <c r="H961" s="44" t="s">
        <v>3704</v>
      </c>
      <c r="I961" s="69" t="s">
        <v>1263</v>
      </c>
      <c r="J961" s="31">
        <v>8669</v>
      </c>
      <c r="K961" s="31">
        <v>4958</v>
      </c>
      <c r="L961" s="31">
        <v>442</v>
      </c>
      <c r="M961" s="58">
        <v>234653</v>
      </c>
      <c r="N961" s="58">
        <v>7076</v>
      </c>
      <c r="O961" s="58">
        <v>212</v>
      </c>
      <c r="P961" s="58">
        <v>6358</v>
      </c>
      <c r="Q961" s="58">
        <v>0</v>
      </c>
      <c r="R961" s="58">
        <v>0</v>
      </c>
      <c r="S961" s="43">
        <f t="shared" si="39"/>
        <v>5.5</v>
      </c>
      <c r="T961" s="43">
        <f t="shared" si="39"/>
        <v>5.5</v>
      </c>
      <c r="U961" s="44">
        <v>1</v>
      </c>
      <c r="V961" s="31">
        <v>1</v>
      </c>
      <c r="W961" s="44">
        <v>2.5</v>
      </c>
      <c r="X961" s="31">
        <v>2.5</v>
      </c>
      <c r="Y961" s="31">
        <v>0</v>
      </c>
      <c r="Z961" s="31">
        <v>0</v>
      </c>
      <c r="AA961" s="31">
        <v>2</v>
      </c>
      <c r="AB961" s="31">
        <v>2</v>
      </c>
      <c r="AC961" s="31">
        <v>0</v>
      </c>
      <c r="AD961" s="31">
        <v>4</v>
      </c>
      <c r="AE961" s="31">
        <v>0</v>
      </c>
      <c r="AF961" s="50">
        <v>1126655</v>
      </c>
      <c r="AG961" s="59">
        <v>751088</v>
      </c>
      <c r="AH961" s="59">
        <v>82290</v>
      </c>
      <c r="AI961" s="59">
        <v>293277</v>
      </c>
      <c r="AJ961" s="59">
        <v>75395</v>
      </c>
      <c r="AK961" s="59">
        <v>87654</v>
      </c>
    </row>
    <row r="962" spans="1:37" ht="16.5" customHeight="1">
      <c r="A962" s="42">
        <v>913</v>
      </c>
      <c r="B962" s="42" t="s">
        <v>3538</v>
      </c>
      <c r="C962" s="44" t="s">
        <v>3591</v>
      </c>
      <c r="D962" s="44" t="s">
        <v>191</v>
      </c>
      <c r="E962" s="68" t="s">
        <v>3705</v>
      </c>
      <c r="F962" s="57" t="s">
        <v>3706</v>
      </c>
      <c r="G962" s="44" t="s">
        <v>3707</v>
      </c>
      <c r="H962" s="44" t="s">
        <v>3708</v>
      </c>
      <c r="I962" s="69" t="s">
        <v>910</v>
      </c>
      <c r="J962" s="31">
        <v>2910</v>
      </c>
      <c r="K962" s="31">
        <v>3575</v>
      </c>
      <c r="L962" s="31">
        <v>394</v>
      </c>
      <c r="M962" s="58">
        <v>166262</v>
      </c>
      <c r="N962" s="58">
        <v>6188</v>
      </c>
      <c r="O962" s="58">
        <v>322</v>
      </c>
      <c r="P962" s="58">
        <v>4771</v>
      </c>
      <c r="Q962" s="58">
        <v>163</v>
      </c>
      <c r="R962" s="58">
        <v>0</v>
      </c>
      <c r="S962" s="43">
        <f t="shared" si="39"/>
        <v>3.5</v>
      </c>
      <c r="T962" s="43">
        <f t="shared" si="39"/>
        <v>5</v>
      </c>
      <c r="U962" s="44">
        <v>1</v>
      </c>
      <c r="V962" s="31">
        <v>0</v>
      </c>
      <c r="W962" s="44">
        <v>1</v>
      </c>
      <c r="X962" s="31">
        <v>3</v>
      </c>
      <c r="Y962" s="31">
        <v>0</v>
      </c>
      <c r="Z962" s="31">
        <v>0</v>
      </c>
      <c r="AA962" s="31">
        <v>1.5</v>
      </c>
      <c r="AB962" s="31">
        <v>2</v>
      </c>
      <c r="AC962" s="31">
        <v>0</v>
      </c>
      <c r="AD962" s="31">
        <v>4</v>
      </c>
      <c r="AE962" s="31">
        <v>0</v>
      </c>
      <c r="AF962" s="50">
        <v>1368957</v>
      </c>
      <c r="AG962" s="59">
        <v>578005</v>
      </c>
      <c r="AH962" s="59">
        <v>54792</v>
      </c>
      <c r="AI962" s="59">
        <v>736160</v>
      </c>
      <c r="AJ962" s="59">
        <v>72494</v>
      </c>
      <c r="AK962" s="59">
        <v>57231</v>
      </c>
    </row>
    <row r="963" spans="1:37" ht="16.5" customHeight="1">
      <c r="A963" s="42">
        <v>914</v>
      </c>
      <c r="B963" s="42" t="s">
        <v>3538</v>
      </c>
      <c r="C963" s="44" t="s">
        <v>3591</v>
      </c>
      <c r="D963" s="44" t="s">
        <v>191</v>
      </c>
      <c r="E963" s="68" t="s">
        <v>3709</v>
      </c>
      <c r="F963" s="57" t="s">
        <v>3710</v>
      </c>
      <c r="G963" s="44" t="s">
        <v>3711</v>
      </c>
      <c r="H963" s="44" t="s">
        <v>3704</v>
      </c>
      <c r="I963" s="69" t="s">
        <v>1131</v>
      </c>
      <c r="J963" s="31">
        <v>9963</v>
      </c>
      <c r="K963" s="31">
        <v>6143</v>
      </c>
      <c r="L963" s="31">
        <v>1087</v>
      </c>
      <c r="M963" s="58">
        <v>172704</v>
      </c>
      <c r="N963" s="58">
        <v>6455</v>
      </c>
      <c r="O963" s="58">
        <v>171</v>
      </c>
      <c r="P963" s="58">
        <v>8711</v>
      </c>
      <c r="Q963" s="58">
        <v>79</v>
      </c>
      <c r="R963" s="58">
        <v>0</v>
      </c>
      <c r="S963" s="43">
        <f t="shared" si="39"/>
        <v>15</v>
      </c>
      <c r="T963" s="43">
        <f t="shared" si="39"/>
        <v>16</v>
      </c>
      <c r="U963" s="44">
        <v>4</v>
      </c>
      <c r="V963" s="31">
        <v>3</v>
      </c>
      <c r="W963" s="44">
        <v>9</v>
      </c>
      <c r="X963" s="31">
        <v>10</v>
      </c>
      <c r="Y963" s="31">
        <v>0</v>
      </c>
      <c r="Z963" s="31">
        <v>0</v>
      </c>
      <c r="AA963" s="31">
        <v>2</v>
      </c>
      <c r="AB963" s="31">
        <v>3</v>
      </c>
      <c r="AC963" s="31">
        <v>0</v>
      </c>
      <c r="AD963" s="31">
        <v>12</v>
      </c>
      <c r="AE963" s="31">
        <v>0</v>
      </c>
      <c r="AF963" s="50">
        <v>9751045</v>
      </c>
      <c r="AG963" s="59">
        <v>1100769</v>
      </c>
      <c r="AH963" s="59">
        <v>88491</v>
      </c>
      <c r="AI963" s="59">
        <v>8561785</v>
      </c>
      <c r="AJ963" s="59">
        <v>118456</v>
      </c>
      <c r="AK963" s="59">
        <v>115898</v>
      </c>
    </row>
    <row r="964" spans="1:37" ht="16.5" customHeight="1">
      <c r="A964" s="42">
        <v>915</v>
      </c>
      <c r="B964" s="42" t="s">
        <v>3538</v>
      </c>
      <c r="C964" s="44" t="s">
        <v>3591</v>
      </c>
      <c r="D964" s="44" t="s">
        <v>191</v>
      </c>
      <c r="E964" s="68" t="s">
        <v>3712</v>
      </c>
      <c r="F964" s="57" t="s">
        <v>3713</v>
      </c>
      <c r="G964" s="44" t="s">
        <v>3714</v>
      </c>
      <c r="H964" s="44" t="s">
        <v>3708</v>
      </c>
      <c r="I964" s="69" t="s">
        <v>1152</v>
      </c>
      <c r="J964" s="31">
        <v>7902</v>
      </c>
      <c r="K964" s="31">
        <v>3743</v>
      </c>
      <c r="L964" s="31">
        <v>718</v>
      </c>
      <c r="M964" s="58">
        <v>98134</v>
      </c>
      <c r="N964" s="58">
        <v>3386</v>
      </c>
      <c r="O964" s="58">
        <v>95</v>
      </c>
      <c r="P964" s="58">
        <v>5677</v>
      </c>
      <c r="Q964" s="58">
        <v>53</v>
      </c>
      <c r="R964" s="58">
        <v>0</v>
      </c>
      <c r="S964" s="43">
        <f t="shared" si="39"/>
        <v>4</v>
      </c>
      <c r="T964" s="43">
        <f t="shared" si="39"/>
        <v>5</v>
      </c>
      <c r="U964" s="44">
        <v>1</v>
      </c>
      <c r="V964" s="31">
        <v>1</v>
      </c>
      <c r="W964" s="44">
        <v>2</v>
      </c>
      <c r="X964" s="31">
        <v>3</v>
      </c>
      <c r="Y964" s="31">
        <v>0</v>
      </c>
      <c r="Z964" s="31">
        <v>0</v>
      </c>
      <c r="AA964" s="31">
        <v>1</v>
      </c>
      <c r="AB964" s="31">
        <v>1</v>
      </c>
      <c r="AC964" s="31">
        <v>0</v>
      </c>
      <c r="AD964" s="31">
        <v>4</v>
      </c>
      <c r="AE964" s="31">
        <v>0</v>
      </c>
      <c r="AF964" s="50">
        <v>757931</v>
      </c>
      <c r="AG964" s="59">
        <v>437888</v>
      </c>
      <c r="AH964" s="59">
        <v>50854</v>
      </c>
      <c r="AI964" s="59">
        <v>269189</v>
      </c>
      <c r="AJ964" s="59">
        <v>81072</v>
      </c>
      <c r="AK964" s="59">
        <v>79499</v>
      </c>
    </row>
    <row r="965" spans="1:37" ht="16.5" customHeight="1">
      <c r="A965" s="42">
        <v>916</v>
      </c>
      <c r="B965" s="42" t="s">
        <v>3538</v>
      </c>
      <c r="C965" s="44" t="s">
        <v>3591</v>
      </c>
      <c r="D965" s="44" t="s">
        <v>191</v>
      </c>
      <c r="E965" s="68" t="s">
        <v>3715</v>
      </c>
      <c r="F965" s="57" t="s">
        <v>3716</v>
      </c>
      <c r="G965" s="44" t="s">
        <v>3717</v>
      </c>
      <c r="H965" s="44" t="s">
        <v>3704</v>
      </c>
      <c r="I965" s="69" t="s">
        <v>924</v>
      </c>
      <c r="J965" s="31">
        <v>2694</v>
      </c>
      <c r="K965" s="31">
        <v>422.06</v>
      </c>
      <c r="L965" s="31">
        <v>100</v>
      </c>
      <c r="M965" s="58">
        <v>21779</v>
      </c>
      <c r="N965" s="58">
        <v>505</v>
      </c>
      <c r="O965" s="58">
        <v>38</v>
      </c>
      <c r="P965" s="58">
        <v>2773</v>
      </c>
      <c r="Q965" s="58">
        <v>0</v>
      </c>
      <c r="R965" s="58">
        <v>38</v>
      </c>
      <c r="S965" s="43">
        <f t="shared" si="39"/>
        <v>0.5</v>
      </c>
      <c r="T965" s="43">
        <f t="shared" si="39"/>
        <v>1</v>
      </c>
      <c r="U965" s="44">
        <v>0</v>
      </c>
      <c r="V965" s="31">
        <v>0</v>
      </c>
      <c r="W965" s="44">
        <v>0.5</v>
      </c>
      <c r="X965" s="31">
        <v>1</v>
      </c>
      <c r="Y965" s="31">
        <v>0</v>
      </c>
      <c r="Z965" s="31">
        <v>0</v>
      </c>
      <c r="AA965" s="31">
        <v>0</v>
      </c>
      <c r="AB965" s="31">
        <v>0</v>
      </c>
      <c r="AC965" s="31">
        <v>0</v>
      </c>
      <c r="AD965" s="31">
        <v>2</v>
      </c>
      <c r="AE965" s="31">
        <v>0</v>
      </c>
      <c r="AF965" s="50">
        <v>204258</v>
      </c>
      <c r="AG965" s="59">
        <v>123409</v>
      </c>
      <c r="AH965" s="59">
        <v>26146</v>
      </c>
      <c r="AI965" s="59">
        <v>54703</v>
      </c>
      <c r="AJ965" s="59">
        <v>12282</v>
      </c>
      <c r="AK965" s="59">
        <v>13242</v>
      </c>
    </row>
    <row r="966" spans="1:37" ht="16.5" customHeight="1">
      <c r="A966" s="42">
        <v>917</v>
      </c>
      <c r="B966" s="42" t="s">
        <v>3538</v>
      </c>
      <c r="C966" s="44" t="s">
        <v>3600</v>
      </c>
      <c r="D966" s="44" t="s">
        <v>191</v>
      </c>
      <c r="E966" s="68" t="s">
        <v>3718</v>
      </c>
      <c r="F966" s="57" t="s">
        <v>3719</v>
      </c>
      <c r="G966" s="44" t="s">
        <v>3720</v>
      </c>
      <c r="H966" s="44" t="s">
        <v>3721</v>
      </c>
      <c r="I966" s="69" t="s">
        <v>905</v>
      </c>
      <c r="J966" s="31">
        <v>2345</v>
      </c>
      <c r="K966" s="31">
        <v>1424</v>
      </c>
      <c r="L966" s="31">
        <v>100</v>
      </c>
      <c r="M966" s="58">
        <v>13658</v>
      </c>
      <c r="N966" s="58">
        <v>0</v>
      </c>
      <c r="O966" s="58">
        <v>0</v>
      </c>
      <c r="P966" s="58">
        <v>13658</v>
      </c>
      <c r="Q966" s="58">
        <v>0</v>
      </c>
      <c r="R966" s="58">
        <v>0</v>
      </c>
      <c r="S966" s="43">
        <f t="shared" si="39"/>
        <v>8</v>
      </c>
      <c r="T966" s="43">
        <f t="shared" si="39"/>
        <v>8</v>
      </c>
      <c r="U966" s="44">
        <v>1</v>
      </c>
      <c r="V966" s="31">
        <v>1</v>
      </c>
      <c r="W966" s="44">
        <v>2</v>
      </c>
      <c r="X966" s="31">
        <v>2</v>
      </c>
      <c r="Y966" s="31">
        <v>0</v>
      </c>
      <c r="Z966" s="31">
        <v>0</v>
      </c>
      <c r="AA966" s="31">
        <v>5</v>
      </c>
      <c r="AB966" s="31">
        <v>5</v>
      </c>
      <c r="AC966" s="31">
        <v>0</v>
      </c>
      <c r="AD966" s="31">
        <v>2</v>
      </c>
      <c r="AE966" s="31">
        <v>0</v>
      </c>
      <c r="AF966" s="50">
        <v>558187</v>
      </c>
      <c r="AG966" s="59">
        <v>322791</v>
      </c>
      <c r="AH966" s="59">
        <v>64500</v>
      </c>
      <c r="AI966" s="59">
        <v>170896</v>
      </c>
      <c r="AJ966" s="59">
        <v>11770</v>
      </c>
      <c r="AK966" s="59">
        <v>5133</v>
      </c>
    </row>
    <row r="967" spans="1:37" ht="16.5" customHeight="1">
      <c r="A967" s="42">
        <v>918</v>
      </c>
      <c r="B967" s="42" t="s">
        <v>3538</v>
      </c>
      <c r="C967" s="44" t="s">
        <v>3600</v>
      </c>
      <c r="D967" s="44" t="s">
        <v>191</v>
      </c>
      <c r="E967" s="68" t="s">
        <v>3722</v>
      </c>
      <c r="F967" s="57" t="s">
        <v>3723</v>
      </c>
      <c r="G967" s="44" t="s">
        <v>3724</v>
      </c>
      <c r="H967" s="44" t="s">
        <v>3725</v>
      </c>
      <c r="I967" s="69" t="s">
        <v>972</v>
      </c>
      <c r="J967" s="31">
        <v>1434</v>
      </c>
      <c r="K967" s="31">
        <v>892</v>
      </c>
      <c r="L967" s="31">
        <v>100</v>
      </c>
      <c r="M967" s="58">
        <v>49653</v>
      </c>
      <c r="N967" s="58">
        <v>2049</v>
      </c>
      <c r="O967" s="58">
        <v>10</v>
      </c>
      <c r="P967" s="58">
        <v>1780</v>
      </c>
      <c r="Q967" s="58">
        <v>0</v>
      </c>
      <c r="R967" s="58">
        <v>0</v>
      </c>
      <c r="S967" s="43">
        <f t="shared" si="39"/>
        <v>1</v>
      </c>
      <c r="T967" s="43">
        <f t="shared" si="39"/>
        <v>1</v>
      </c>
      <c r="U967" s="44">
        <v>0</v>
      </c>
      <c r="V967" s="31">
        <v>0</v>
      </c>
      <c r="W967" s="44">
        <v>1</v>
      </c>
      <c r="X967" s="31">
        <v>1</v>
      </c>
      <c r="Y967" s="31">
        <v>0</v>
      </c>
      <c r="Z967" s="31">
        <v>0</v>
      </c>
      <c r="AA967" s="31">
        <v>0</v>
      </c>
      <c r="AB967" s="31">
        <v>0</v>
      </c>
      <c r="AC967" s="31">
        <v>0</v>
      </c>
      <c r="AD967" s="31">
        <v>0</v>
      </c>
      <c r="AE967" s="31">
        <v>1</v>
      </c>
      <c r="AF967" s="50">
        <v>83216</v>
      </c>
      <c r="AG967" s="59">
        <v>0</v>
      </c>
      <c r="AH967" s="59">
        <v>26000</v>
      </c>
      <c r="AI967" s="59">
        <v>57216</v>
      </c>
      <c r="AJ967" s="59">
        <v>15804</v>
      </c>
      <c r="AK967" s="59">
        <v>3264</v>
      </c>
    </row>
    <row r="968" spans="1:37" ht="16.5" customHeight="1">
      <c r="A968" s="42">
        <v>919</v>
      </c>
      <c r="B968" s="42" t="s">
        <v>3538</v>
      </c>
      <c r="C968" s="44" t="s">
        <v>3605</v>
      </c>
      <c r="D968" s="44" t="s">
        <v>191</v>
      </c>
      <c r="E968" s="68" t="s">
        <v>3726</v>
      </c>
      <c r="F968" s="57" t="s">
        <v>3727</v>
      </c>
      <c r="G968" s="44" t="s">
        <v>3728</v>
      </c>
      <c r="H968" s="44"/>
      <c r="I968" s="69" t="s">
        <v>1034</v>
      </c>
      <c r="J968" s="31">
        <v>745</v>
      </c>
      <c r="K968" s="31">
        <v>720</v>
      </c>
      <c r="L968" s="31">
        <v>182</v>
      </c>
      <c r="M968" s="58">
        <v>46829</v>
      </c>
      <c r="N968" s="58">
        <v>485</v>
      </c>
      <c r="O968" s="58">
        <v>0</v>
      </c>
      <c r="P968" s="58">
        <v>774</v>
      </c>
      <c r="Q968" s="58">
        <v>0</v>
      </c>
      <c r="R968" s="58">
        <v>0</v>
      </c>
      <c r="S968" s="43">
        <f t="shared" si="39"/>
        <v>6</v>
      </c>
      <c r="T968" s="43">
        <f t="shared" si="39"/>
        <v>6</v>
      </c>
      <c r="U968" s="44">
        <v>1</v>
      </c>
      <c r="V968" s="31">
        <v>1</v>
      </c>
      <c r="W968" s="44">
        <v>1</v>
      </c>
      <c r="X968" s="31">
        <v>1</v>
      </c>
      <c r="Y968" s="31">
        <v>0</v>
      </c>
      <c r="Z968" s="31">
        <v>0</v>
      </c>
      <c r="AA968" s="31">
        <v>4</v>
      </c>
      <c r="AB968" s="31">
        <v>4</v>
      </c>
      <c r="AC968" s="31">
        <v>0</v>
      </c>
      <c r="AD968" s="31">
        <v>1</v>
      </c>
      <c r="AE968" s="31">
        <v>0</v>
      </c>
      <c r="AF968" s="50">
        <v>258880</v>
      </c>
      <c r="AG968" s="59">
        <v>77107</v>
      </c>
      <c r="AH968" s="59">
        <v>10000</v>
      </c>
      <c r="AI968" s="59">
        <v>171773</v>
      </c>
      <c r="AJ968" s="59">
        <v>7235</v>
      </c>
      <c r="AK968" s="59">
        <v>8444</v>
      </c>
    </row>
    <row r="969" spans="1:37" ht="16.5" customHeight="1">
      <c r="A969" s="42">
        <v>920</v>
      </c>
      <c r="B969" s="42" t="s">
        <v>3538</v>
      </c>
      <c r="C969" s="44" t="s">
        <v>3729</v>
      </c>
      <c r="D969" s="44" t="s">
        <v>191</v>
      </c>
      <c r="E969" s="68" t="s">
        <v>3730</v>
      </c>
      <c r="F969" s="57" t="s">
        <v>3731</v>
      </c>
      <c r="G969" s="44" t="s">
        <v>3732</v>
      </c>
      <c r="H969" s="44" t="s">
        <v>3733</v>
      </c>
      <c r="I969" s="69" t="s">
        <v>1211</v>
      </c>
      <c r="J969" s="31">
        <v>1430</v>
      </c>
      <c r="K969" s="31">
        <v>2793</v>
      </c>
      <c r="L969" s="31">
        <v>489</v>
      </c>
      <c r="M969" s="58">
        <v>80130</v>
      </c>
      <c r="N969" s="58">
        <v>0</v>
      </c>
      <c r="O969" s="58">
        <v>29</v>
      </c>
      <c r="P969" s="58">
        <v>0</v>
      </c>
      <c r="Q969" s="58">
        <v>0</v>
      </c>
      <c r="R969" s="58">
        <v>0</v>
      </c>
      <c r="S969" s="43">
        <f t="shared" si="39"/>
        <v>9</v>
      </c>
      <c r="T969" s="43">
        <f t="shared" si="39"/>
        <v>9</v>
      </c>
      <c r="U969" s="44">
        <v>3</v>
      </c>
      <c r="V969" s="31">
        <v>3</v>
      </c>
      <c r="W969" s="44">
        <v>3</v>
      </c>
      <c r="X969" s="31">
        <v>3</v>
      </c>
      <c r="Y969" s="31">
        <v>0</v>
      </c>
      <c r="Z969" s="31">
        <v>0</v>
      </c>
      <c r="AA969" s="31">
        <v>3</v>
      </c>
      <c r="AB969" s="31">
        <v>3</v>
      </c>
      <c r="AC969" s="31">
        <v>1</v>
      </c>
      <c r="AD969" s="31">
        <v>3</v>
      </c>
      <c r="AE969" s="31">
        <v>0</v>
      </c>
      <c r="AF969" s="50">
        <v>867013</v>
      </c>
      <c r="AG969" s="59">
        <v>669844</v>
      </c>
      <c r="AH969" s="59">
        <v>62916</v>
      </c>
      <c r="AI969" s="59">
        <v>134253</v>
      </c>
      <c r="AJ969" s="59">
        <v>49539</v>
      </c>
      <c r="AK969" s="59">
        <v>64548</v>
      </c>
    </row>
    <row r="970" spans="1:37" ht="16.5" customHeight="1">
      <c r="A970" s="42">
        <v>921</v>
      </c>
      <c r="B970" s="42" t="s">
        <v>3538</v>
      </c>
      <c r="C970" s="44" t="s">
        <v>3610</v>
      </c>
      <c r="D970" s="44" t="s">
        <v>191</v>
      </c>
      <c r="E970" s="68" t="s">
        <v>3734</v>
      </c>
      <c r="F970" s="57" t="s">
        <v>3735</v>
      </c>
      <c r="G970" s="44" t="s">
        <v>3736</v>
      </c>
      <c r="H970" s="44" t="s">
        <v>3737</v>
      </c>
      <c r="I970" s="69" t="s">
        <v>996</v>
      </c>
      <c r="J970" s="31">
        <v>101302</v>
      </c>
      <c r="K970" s="31">
        <v>990</v>
      </c>
      <c r="L970" s="31">
        <v>150</v>
      </c>
      <c r="M970" s="58">
        <v>76861</v>
      </c>
      <c r="N970" s="58">
        <v>815</v>
      </c>
      <c r="O970" s="58">
        <v>126</v>
      </c>
      <c r="P970" s="58">
        <v>5950</v>
      </c>
      <c r="Q970" s="58">
        <v>0</v>
      </c>
      <c r="R970" s="58">
        <v>123</v>
      </c>
      <c r="S970" s="43">
        <f t="shared" si="39"/>
        <v>7</v>
      </c>
      <c r="T970" s="43">
        <f t="shared" si="39"/>
        <v>7</v>
      </c>
      <c r="U970" s="44">
        <v>2</v>
      </c>
      <c r="V970" s="31">
        <v>2</v>
      </c>
      <c r="W970" s="44">
        <v>4</v>
      </c>
      <c r="X970" s="31">
        <v>4</v>
      </c>
      <c r="Y970" s="31">
        <v>0</v>
      </c>
      <c r="Z970" s="31">
        <v>0</v>
      </c>
      <c r="AA970" s="31">
        <v>1</v>
      </c>
      <c r="AB970" s="31">
        <v>1</v>
      </c>
      <c r="AC970" s="31">
        <v>1</v>
      </c>
      <c r="AD970" s="31">
        <v>4</v>
      </c>
      <c r="AE970" s="31">
        <v>0</v>
      </c>
      <c r="AF970" s="50">
        <v>410373</v>
      </c>
      <c r="AG970" s="59">
        <v>285165</v>
      </c>
      <c r="AH970" s="59">
        <v>47000</v>
      </c>
      <c r="AI970" s="59">
        <v>78208</v>
      </c>
      <c r="AJ970" s="59">
        <v>19236</v>
      </c>
      <c r="AK970" s="59">
        <v>19007</v>
      </c>
    </row>
    <row r="971" spans="1:37" ht="16.5" customHeight="1">
      <c r="A971" s="42">
        <v>922</v>
      </c>
      <c r="B971" s="42" t="s">
        <v>3538</v>
      </c>
      <c r="C971" s="44" t="s">
        <v>3610</v>
      </c>
      <c r="D971" s="44" t="s">
        <v>191</v>
      </c>
      <c r="E971" s="68" t="s">
        <v>3738</v>
      </c>
      <c r="F971" s="57" t="s">
        <v>3739</v>
      </c>
      <c r="G971" s="44" t="s">
        <v>3740</v>
      </c>
      <c r="H971" s="44" t="s">
        <v>3733</v>
      </c>
      <c r="I971" s="69" t="s">
        <v>915</v>
      </c>
      <c r="J971" s="31">
        <v>5359</v>
      </c>
      <c r="K971" s="31">
        <v>1472.84</v>
      </c>
      <c r="L971" s="31">
        <v>225</v>
      </c>
      <c r="M971" s="58">
        <v>52242</v>
      </c>
      <c r="N971" s="58">
        <v>0</v>
      </c>
      <c r="O971" s="58">
        <v>31</v>
      </c>
      <c r="P971" s="58">
        <v>2992</v>
      </c>
      <c r="Q971" s="58">
        <v>0</v>
      </c>
      <c r="R971" s="58">
        <v>1</v>
      </c>
      <c r="S971" s="43">
        <f t="shared" si="39"/>
        <v>9</v>
      </c>
      <c r="T971" s="43">
        <f t="shared" si="39"/>
        <v>9</v>
      </c>
      <c r="U971" s="44">
        <v>2</v>
      </c>
      <c r="V971" s="31">
        <v>2</v>
      </c>
      <c r="W971" s="44">
        <v>3</v>
      </c>
      <c r="X971" s="31">
        <v>3</v>
      </c>
      <c r="Y971" s="31">
        <v>0</v>
      </c>
      <c r="Z971" s="31">
        <v>0</v>
      </c>
      <c r="AA971" s="31">
        <v>4</v>
      </c>
      <c r="AB971" s="31">
        <v>4</v>
      </c>
      <c r="AC971" s="31">
        <v>0</v>
      </c>
      <c r="AD971" s="31">
        <v>3</v>
      </c>
      <c r="AE971" s="31">
        <v>0</v>
      </c>
      <c r="AF971" s="50">
        <v>806752</v>
      </c>
      <c r="AG971" s="59">
        <v>622391</v>
      </c>
      <c r="AH971" s="59">
        <v>63088</v>
      </c>
      <c r="AI971" s="59">
        <v>121273</v>
      </c>
      <c r="AJ971" s="59">
        <v>48829</v>
      </c>
      <c r="AK971" s="59">
        <v>69722</v>
      </c>
    </row>
    <row r="972" spans="1:37" ht="16.5" customHeight="1">
      <c r="A972" s="42">
        <v>923</v>
      </c>
      <c r="B972" s="42" t="s">
        <v>3538</v>
      </c>
      <c r="C972" s="44" t="s">
        <v>3610</v>
      </c>
      <c r="D972" s="44" t="s">
        <v>191</v>
      </c>
      <c r="E972" s="68" t="s">
        <v>3741</v>
      </c>
      <c r="F972" s="57" t="s">
        <v>3742</v>
      </c>
      <c r="G972" s="44" t="s">
        <v>3743</v>
      </c>
      <c r="H972" s="44" t="s">
        <v>3733</v>
      </c>
      <c r="I972" s="69" t="s">
        <v>2213</v>
      </c>
      <c r="J972" s="31">
        <v>3169</v>
      </c>
      <c r="K972" s="31">
        <v>2712.18</v>
      </c>
      <c r="L972" s="31">
        <v>420</v>
      </c>
      <c r="M972" s="58">
        <v>84732</v>
      </c>
      <c r="N972" s="58">
        <v>1461</v>
      </c>
      <c r="O972" s="58">
        <v>26</v>
      </c>
      <c r="P972" s="58">
        <v>2538</v>
      </c>
      <c r="Q972" s="58">
        <v>0</v>
      </c>
      <c r="R972" s="58">
        <v>7</v>
      </c>
      <c r="S972" s="43">
        <f t="shared" si="39"/>
        <v>5</v>
      </c>
      <c r="T972" s="43">
        <f t="shared" si="39"/>
        <v>6</v>
      </c>
      <c r="U972" s="44">
        <v>0</v>
      </c>
      <c r="V972" s="31">
        <v>1</v>
      </c>
      <c r="W972" s="44">
        <v>3</v>
      </c>
      <c r="X972" s="31">
        <v>3</v>
      </c>
      <c r="Y972" s="31">
        <v>0</v>
      </c>
      <c r="Z972" s="31">
        <v>0</v>
      </c>
      <c r="AA972" s="31">
        <v>2</v>
      </c>
      <c r="AB972" s="31">
        <v>2</v>
      </c>
      <c r="AC972" s="31">
        <v>0</v>
      </c>
      <c r="AD972" s="31">
        <v>3</v>
      </c>
      <c r="AE972" s="31">
        <v>0</v>
      </c>
      <c r="AF972" s="50">
        <v>997878</v>
      </c>
      <c r="AG972" s="59">
        <v>449752</v>
      </c>
      <c r="AH972" s="59">
        <v>62245</v>
      </c>
      <c r="AI972" s="59">
        <v>485881</v>
      </c>
      <c r="AJ972" s="59">
        <v>37723</v>
      </c>
      <c r="AK972" s="59">
        <v>24231</v>
      </c>
    </row>
    <row r="973" spans="1:37" ht="16.5" customHeight="1">
      <c r="A973" s="42">
        <v>924</v>
      </c>
      <c r="B973" s="42" t="s">
        <v>3538</v>
      </c>
      <c r="C973" s="44" t="s">
        <v>3610</v>
      </c>
      <c r="D973" s="44" t="s">
        <v>191</v>
      </c>
      <c r="E973" s="68" t="s">
        <v>3744</v>
      </c>
      <c r="F973" s="57" t="s">
        <v>3745</v>
      </c>
      <c r="G973" s="44" t="s">
        <v>3746</v>
      </c>
      <c r="H973" s="44" t="s">
        <v>3747</v>
      </c>
      <c r="I973" s="69" t="s">
        <v>905</v>
      </c>
      <c r="J973" s="31">
        <v>3397</v>
      </c>
      <c r="K973" s="31">
        <v>4042</v>
      </c>
      <c r="L973" s="31">
        <v>265</v>
      </c>
      <c r="M973" s="58">
        <v>33866</v>
      </c>
      <c r="N973" s="58">
        <v>0</v>
      </c>
      <c r="O973" s="58">
        <v>45</v>
      </c>
      <c r="P973" s="58">
        <v>4452</v>
      </c>
      <c r="Q973" s="58">
        <v>0</v>
      </c>
      <c r="R973" s="58">
        <v>2</v>
      </c>
      <c r="S973" s="43">
        <f t="shared" si="39"/>
        <v>22</v>
      </c>
      <c r="T973" s="43">
        <f t="shared" si="39"/>
        <v>22</v>
      </c>
      <c r="U973" s="44">
        <v>4</v>
      </c>
      <c r="V973" s="31">
        <v>4</v>
      </c>
      <c r="W973" s="44">
        <v>11</v>
      </c>
      <c r="X973" s="31">
        <v>11</v>
      </c>
      <c r="Y973" s="31">
        <v>1</v>
      </c>
      <c r="Z973" s="31">
        <v>1</v>
      </c>
      <c r="AA973" s="31">
        <v>6</v>
      </c>
      <c r="AB973" s="31">
        <v>6</v>
      </c>
      <c r="AC973" s="31">
        <v>0</v>
      </c>
      <c r="AD973" s="31">
        <v>14</v>
      </c>
      <c r="AE973" s="31">
        <v>0</v>
      </c>
      <c r="AF973" s="50">
        <v>9643294</v>
      </c>
      <c r="AG973" s="59">
        <v>254784</v>
      </c>
      <c r="AH973" s="59">
        <v>63837</v>
      </c>
      <c r="AI973" s="59">
        <v>9324673</v>
      </c>
      <c r="AJ973" s="59">
        <v>87403</v>
      </c>
      <c r="AK973" s="59">
        <v>118182</v>
      </c>
    </row>
    <row r="974" spans="1:37" ht="16.5" customHeight="1">
      <c r="A974" s="42">
        <v>925</v>
      </c>
      <c r="B974" s="42" t="s">
        <v>3538</v>
      </c>
      <c r="C974" s="44" t="s">
        <v>3610</v>
      </c>
      <c r="D974" s="44" t="s">
        <v>191</v>
      </c>
      <c r="E974" s="68" t="s">
        <v>3748</v>
      </c>
      <c r="F974" s="57" t="s">
        <v>3749</v>
      </c>
      <c r="G974" s="44" t="s">
        <v>3750</v>
      </c>
      <c r="H974" s="44" t="s">
        <v>3733</v>
      </c>
      <c r="I974" s="69" t="s">
        <v>2133</v>
      </c>
      <c r="J974" s="31">
        <v>20580</v>
      </c>
      <c r="K974" s="31">
        <v>2799.19</v>
      </c>
      <c r="L974" s="31">
        <v>202</v>
      </c>
      <c r="M974" s="58">
        <v>95088</v>
      </c>
      <c r="N974" s="58">
        <v>1565</v>
      </c>
      <c r="O974" s="58">
        <v>18</v>
      </c>
      <c r="P974" s="58">
        <v>2073</v>
      </c>
      <c r="Q974" s="58">
        <v>0</v>
      </c>
      <c r="R974" s="58">
        <v>0</v>
      </c>
      <c r="S974" s="43">
        <f t="shared" si="39"/>
        <v>8</v>
      </c>
      <c r="T974" s="43">
        <f t="shared" si="39"/>
        <v>0</v>
      </c>
      <c r="U974" s="44">
        <v>1</v>
      </c>
      <c r="V974" s="31">
        <v>0</v>
      </c>
      <c r="W974" s="44">
        <v>2</v>
      </c>
      <c r="X974" s="31">
        <v>0</v>
      </c>
      <c r="Y974" s="31">
        <v>0</v>
      </c>
      <c r="Z974" s="31">
        <v>0</v>
      </c>
      <c r="AA974" s="31">
        <v>5</v>
      </c>
      <c r="AB974" s="31">
        <v>0</v>
      </c>
      <c r="AC974" s="31">
        <v>0</v>
      </c>
      <c r="AD974" s="31">
        <v>2</v>
      </c>
      <c r="AE974" s="31">
        <v>0</v>
      </c>
      <c r="AF974" s="50">
        <v>406754</v>
      </c>
      <c r="AG974" s="59">
        <v>80151</v>
      </c>
      <c r="AH974" s="59">
        <v>63833</v>
      </c>
      <c r="AI974" s="59">
        <v>262770</v>
      </c>
      <c r="AJ974" s="59">
        <v>41441</v>
      </c>
      <c r="AK974" s="59">
        <v>17283</v>
      </c>
    </row>
    <row r="975" spans="1:37" ht="16.5" customHeight="1">
      <c r="A975" s="42">
        <v>926</v>
      </c>
      <c r="B975" s="42" t="s">
        <v>3538</v>
      </c>
      <c r="C975" s="44" t="s">
        <v>3610</v>
      </c>
      <c r="D975" s="44" t="s">
        <v>191</v>
      </c>
      <c r="E975" s="68" t="s">
        <v>3751</v>
      </c>
      <c r="F975" s="57" t="s">
        <v>3752</v>
      </c>
      <c r="G975" s="44" t="s">
        <v>3753</v>
      </c>
      <c r="H975" s="44" t="s">
        <v>3747</v>
      </c>
      <c r="I975" s="69" t="s">
        <v>1106</v>
      </c>
      <c r="J975" s="31">
        <v>2016</v>
      </c>
      <c r="K975" s="31">
        <v>2594.3000000000002</v>
      </c>
      <c r="L975" s="31">
        <v>0</v>
      </c>
      <c r="M975" s="58">
        <v>114773</v>
      </c>
      <c r="N975" s="58">
        <v>0</v>
      </c>
      <c r="O975" s="58">
        <v>32</v>
      </c>
      <c r="P975" s="58">
        <v>2809</v>
      </c>
      <c r="Q975" s="58">
        <v>0</v>
      </c>
      <c r="R975" s="58">
        <v>0</v>
      </c>
      <c r="S975" s="43">
        <f t="shared" si="39"/>
        <v>5</v>
      </c>
      <c r="T975" s="43">
        <f t="shared" si="39"/>
        <v>4</v>
      </c>
      <c r="U975" s="44">
        <v>3</v>
      </c>
      <c r="V975" s="31">
        <v>2</v>
      </c>
      <c r="W975" s="44">
        <v>1</v>
      </c>
      <c r="X975" s="31">
        <v>2</v>
      </c>
      <c r="Y975" s="31">
        <v>0</v>
      </c>
      <c r="Z975" s="31">
        <v>0</v>
      </c>
      <c r="AA975" s="31">
        <v>1</v>
      </c>
      <c r="AB975" s="31">
        <v>0</v>
      </c>
      <c r="AC975" s="31">
        <v>0</v>
      </c>
      <c r="AD975" s="31">
        <v>1</v>
      </c>
      <c r="AE975" s="31">
        <v>0</v>
      </c>
      <c r="AF975" s="50">
        <v>406754</v>
      </c>
      <c r="AG975" s="59">
        <v>80151</v>
      </c>
      <c r="AH975" s="59">
        <v>63833</v>
      </c>
      <c r="AI975" s="59">
        <v>262770</v>
      </c>
      <c r="AJ975" s="59">
        <v>56027</v>
      </c>
      <c r="AK975" s="59">
        <v>62952</v>
      </c>
    </row>
    <row r="976" spans="1:37" ht="16.5" customHeight="1">
      <c r="A976" s="42">
        <v>927</v>
      </c>
      <c r="B976" s="42" t="s">
        <v>3538</v>
      </c>
      <c r="C976" s="44" t="s">
        <v>3610</v>
      </c>
      <c r="D976" s="44" t="s">
        <v>191</v>
      </c>
      <c r="E976" s="68" t="s">
        <v>3754</v>
      </c>
      <c r="F976" s="57" t="s">
        <v>3755</v>
      </c>
      <c r="G976" s="44" t="s">
        <v>3756</v>
      </c>
      <c r="H976" s="44"/>
      <c r="I976" s="69" t="s">
        <v>1097</v>
      </c>
      <c r="J976" s="31">
        <v>5530</v>
      </c>
      <c r="K976" s="31">
        <v>3367</v>
      </c>
      <c r="L976" s="31">
        <v>384</v>
      </c>
      <c r="M976" s="58">
        <v>94468</v>
      </c>
      <c r="N976" s="58">
        <v>1216</v>
      </c>
      <c r="O976" s="58">
        <v>35</v>
      </c>
      <c r="P976" s="58">
        <v>3506</v>
      </c>
      <c r="Q976" s="58">
        <v>0</v>
      </c>
      <c r="R976" s="58">
        <v>0</v>
      </c>
      <c r="S976" s="43">
        <f t="shared" si="39"/>
        <v>8</v>
      </c>
      <c r="T976" s="43">
        <f t="shared" si="39"/>
        <v>8</v>
      </c>
      <c r="U976" s="44">
        <v>3</v>
      </c>
      <c r="V976" s="31">
        <v>3</v>
      </c>
      <c r="W976" s="44">
        <v>3</v>
      </c>
      <c r="X976" s="31">
        <v>3</v>
      </c>
      <c r="Y976" s="31">
        <v>0</v>
      </c>
      <c r="Z976" s="31">
        <v>0</v>
      </c>
      <c r="AA976" s="31">
        <v>2</v>
      </c>
      <c r="AB976" s="31">
        <v>2</v>
      </c>
      <c r="AC976" s="31">
        <v>1</v>
      </c>
      <c r="AD976" s="31">
        <v>4</v>
      </c>
      <c r="AE976" s="31">
        <v>0</v>
      </c>
      <c r="AF976" s="50">
        <v>4541421</v>
      </c>
      <c r="AG976" s="59">
        <v>1181783</v>
      </c>
      <c r="AH976" s="59">
        <v>63632</v>
      </c>
      <c r="AI976" s="59">
        <v>3296006</v>
      </c>
      <c r="AJ976" s="59">
        <v>82139</v>
      </c>
      <c r="AK976" s="59">
        <v>87678</v>
      </c>
    </row>
    <row r="977" spans="1:37" ht="16.5" customHeight="1">
      <c r="A977" s="42">
        <v>928</v>
      </c>
      <c r="B977" s="42" t="s">
        <v>3538</v>
      </c>
      <c r="C977" s="44" t="s">
        <v>3610</v>
      </c>
      <c r="D977" s="44" t="s">
        <v>191</v>
      </c>
      <c r="E977" s="68" t="s">
        <v>3757</v>
      </c>
      <c r="F977" s="57" t="s">
        <v>3758</v>
      </c>
      <c r="G977" s="44" t="s">
        <v>3759</v>
      </c>
      <c r="H977" s="44" t="s">
        <v>3733</v>
      </c>
      <c r="I977" s="69" t="s">
        <v>1071</v>
      </c>
      <c r="J977" s="31">
        <v>7424</v>
      </c>
      <c r="K977" s="31">
        <v>6617</v>
      </c>
      <c r="L977" s="31">
        <v>521</v>
      </c>
      <c r="M977" s="58">
        <v>203038</v>
      </c>
      <c r="N977" s="58">
        <v>10172</v>
      </c>
      <c r="O977" s="58">
        <v>29</v>
      </c>
      <c r="P977" s="58">
        <v>2134</v>
      </c>
      <c r="Q977" s="58">
        <v>0</v>
      </c>
      <c r="R977" s="58">
        <v>0</v>
      </c>
      <c r="S977" s="43">
        <f t="shared" si="39"/>
        <v>4</v>
      </c>
      <c r="T977" s="43">
        <f t="shared" si="39"/>
        <v>4</v>
      </c>
      <c r="U977" s="44">
        <v>0</v>
      </c>
      <c r="V977" s="31">
        <v>0</v>
      </c>
      <c r="W977" s="44">
        <v>3</v>
      </c>
      <c r="X977" s="31">
        <v>3</v>
      </c>
      <c r="Y977" s="31">
        <v>0</v>
      </c>
      <c r="Z977" s="31">
        <v>0</v>
      </c>
      <c r="AA977" s="31">
        <v>1</v>
      </c>
      <c r="AB977" s="31">
        <v>1</v>
      </c>
      <c r="AC977" s="31">
        <v>0</v>
      </c>
      <c r="AD977" s="31">
        <v>2</v>
      </c>
      <c r="AE977" s="31">
        <v>1</v>
      </c>
      <c r="AF977" s="50">
        <v>374064</v>
      </c>
      <c r="AG977" s="59">
        <v>27495</v>
      </c>
      <c r="AH977" s="59">
        <v>10559</v>
      </c>
      <c r="AI977" s="59">
        <v>336010</v>
      </c>
      <c r="AJ977" s="59">
        <v>37441</v>
      </c>
      <c r="AK977" s="59">
        <v>31442</v>
      </c>
    </row>
    <row r="978" spans="1:37" ht="16.5" customHeight="1">
      <c r="A978" s="42">
        <v>929</v>
      </c>
      <c r="B978" s="42" t="s">
        <v>3538</v>
      </c>
      <c r="C978" s="44" t="s">
        <v>3610</v>
      </c>
      <c r="D978" s="44" t="s">
        <v>191</v>
      </c>
      <c r="E978" s="68" t="s">
        <v>3760</v>
      </c>
      <c r="F978" s="57" t="s">
        <v>3761</v>
      </c>
      <c r="G978" s="44" t="s">
        <v>3762</v>
      </c>
      <c r="H978" s="44" t="s">
        <v>3733</v>
      </c>
      <c r="I978" s="69" t="s">
        <v>899</v>
      </c>
      <c r="J978" s="31">
        <v>5596</v>
      </c>
      <c r="K978" s="31">
        <v>2519</v>
      </c>
      <c r="L978" s="31">
        <v>464</v>
      </c>
      <c r="M978" s="58">
        <v>83606</v>
      </c>
      <c r="N978" s="58">
        <v>1708</v>
      </c>
      <c r="O978" s="58">
        <v>28</v>
      </c>
      <c r="P978" s="58">
        <v>2350</v>
      </c>
      <c r="Q978" s="58">
        <v>0</v>
      </c>
      <c r="R978" s="58">
        <v>0</v>
      </c>
      <c r="S978" s="43">
        <f t="shared" si="39"/>
        <v>6</v>
      </c>
      <c r="T978" s="43">
        <f t="shared" si="39"/>
        <v>6</v>
      </c>
      <c r="U978" s="44">
        <v>0</v>
      </c>
      <c r="V978" s="31">
        <v>0</v>
      </c>
      <c r="W978" s="44">
        <v>3</v>
      </c>
      <c r="X978" s="31">
        <v>3</v>
      </c>
      <c r="Y978" s="31">
        <v>0</v>
      </c>
      <c r="Z978" s="31">
        <v>0</v>
      </c>
      <c r="AA978" s="31">
        <v>3</v>
      </c>
      <c r="AB978" s="31">
        <v>3</v>
      </c>
      <c r="AC978" s="31">
        <v>0</v>
      </c>
      <c r="AD978" s="31">
        <v>3</v>
      </c>
      <c r="AE978" s="31">
        <v>0</v>
      </c>
      <c r="AF978" s="50">
        <v>1168902</v>
      </c>
      <c r="AG978" s="59">
        <v>622391</v>
      </c>
      <c r="AH978" s="59">
        <v>63030</v>
      </c>
      <c r="AI978" s="59">
        <v>483481</v>
      </c>
      <c r="AJ978" s="59">
        <v>34619</v>
      </c>
      <c r="AK978" s="59">
        <v>18698</v>
      </c>
    </row>
    <row r="979" spans="1:37" ht="16.5" customHeight="1">
      <c r="A979" s="42">
        <v>930</v>
      </c>
      <c r="B979" s="42" t="s">
        <v>3538</v>
      </c>
      <c r="C979" s="44" t="s">
        <v>3610</v>
      </c>
      <c r="D979" s="44" t="s">
        <v>191</v>
      </c>
      <c r="E979" s="68" t="s">
        <v>3763</v>
      </c>
      <c r="F979" s="57" t="s">
        <v>3764</v>
      </c>
      <c r="G979" s="44" t="s">
        <v>3765</v>
      </c>
      <c r="H979" s="44" t="s">
        <v>3733</v>
      </c>
      <c r="I979" s="69" t="s">
        <v>1004</v>
      </c>
      <c r="J979" s="31">
        <v>1878</v>
      </c>
      <c r="K979" s="31">
        <v>1584.9</v>
      </c>
      <c r="L979" s="31">
        <v>307</v>
      </c>
      <c r="M979" s="58">
        <v>58517</v>
      </c>
      <c r="N979" s="58">
        <v>0</v>
      </c>
      <c r="O979" s="58">
        <v>26</v>
      </c>
      <c r="P979" s="58">
        <v>2766</v>
      </c>
      <c r="Q979" s="58">
        <v>0</v>
      </c>
      <c r="R979" s="58">
        <v>5</v>
      </c>
      <c r="S979" s="43">
        <f t="shared" si="39"/>
        <v>6</v>
      </c>
      <c r="T979" s="43">
        <f t="shared" si="39"/>
        <v>6</v>
      </c>
      <c r="U979" s="44">
        <v>1</v>
      </c>
      <c r="V979" s="31">
        <v>2</v>
      </c>
      <c r="W979" s="44">
        <v>2</v>
      </c>
      <c r="X979" s="31">
        <v>3</v>
      </c>
      <c r="Y979" s="31">
        <v>0</v>
      </c>
      <c r="Z979" s="31">
        <v>1</v>
      </c>
      <c r="AA979" s="31">
        <v>3</v>
      </c>
      <c r="AB979" s="31">
        <v>0</v>
      </c>
      <c r="AC979" s="31">
        <v>0</v>
      </c>
      <c r="AD979" s="31">
        <v>5</v>
      </c>
      <c r="AE979" s="31">
        <v>0</v>
      </c>
      <c r="AF979" s="50">
        <v>787091</v>
      </c>
      <c r="AG979" s="59">
        <v>608005</v>
      </c>
      <c r="AH979" s="59">
        <v>58333</v>
      </c>
      <c r="AI979" s="59">
        <v>120753</v>
      </c>
      <c r="AJ979" s="59">
        <v>41687</v>
      </c>
      <c r="AK979" s="59">
        <v>54820</v>
      </c>
    </row>
    <row r="980" spans="1:37" ht="16.5" customHeight="1">
      <c r="A980" s="42">
        <v>931</v>
      </c>
      <c r="B980" s="42" t="s">
        <v>3538</v>
      </c>
      <c r="C980" s="44" t="s">
        <v>3610</v>
      </c>
      <c r="D980" s="44" t="s">
        <v>191</v>
      </c>
      <c r="E980" s="68" t="s">
        <v>3766</v>
      </c>
      <c r="F980" s="57" t="s">
        <v>3767</v>
      </c>
      <c r="G980" s="44" t="s">
        <v>3768</v>
      </c>
      <c r="H980" s="44" t="s">
        <v>3769</v>
      </c>
      <c r="I980" s="69" t="s">
        <v>1131</v>
      </c>
      <c r="J980" s="31">
        <v>15152</v>
      </c>
      <c r="K980" s="31">
        <v>2964</v>
      </c>
      <c r="L980" s="31">
        <v>277</v>
      </c>
      <c r="M980" s="58">
        <v>81080</v>
      </c>
      <c r="N980" s="58">
        <v>1273</v>
      </c>
      <c r="O980" s="58">
        <v>21</v>
      </c>
      <c r="P980" s="58">
        <v>3307</v>
      </c>
      <c r="Q980" s="58">
        <v>0</v>
      </c>
      <c r="R980" s="58">
        <v>1</v>
      </c>
      <c r="S980" s="43">
        <f t="shared" si="39"/>
        <v>6.5</v>
      </c>
      <c r="T980" s="43">
        <f t="shared" si="39"/>
        <v>7</v>
      </c>
      <c r="U980" s="44">
        <v>1</v>
      </c>
      <c r="V980" s="31">
        <v>1</v>
      </c>
      <c r="W980" s="44">
        <v>4</v>
      </c>
      <c r="X980" s="31">
        <v>3</v>
      </c>
      <c r="Y980" s="31">
        <v>0</v>
      </c>
      <c r="Z980" s="31">
        <v>1</v>
      </c>
      <c r="AA980" s="31">
        <v>1.5</v>
      </c>
      <c r="AB980" s="31">
        <v>2</v>
      </c>
      <c r="AC980" s="31">
        <v>0</v>
      </c>
      <c r="AD980" s="31">
        <v>4</v>
      </c>
      <c r="AE980" s="31">
        <v>0</v>
      </c>
      <c r="AF980" s="50">
        <v>409754</v>
      </c>
      <c r="AG980" s="59">
        <v>80151</v>
      </c>
      <c r="AH980" s="59">
        <v>63833</v>
      </c>
      <c r="AI980" s="59">
        <v>265770</v>
      </c>
      <c r="AJ980" s="59">
        <v>87574</v>
      </c>
      <c r="AK980" s="59">
        <v>64473</v>
      </c>
    </row>
    <row r="981" spans="1:37" ht="16.5" customHeight="1">
      <c r="A981" s="42">
        <v>932</v>
      </c>
      <c r="B981" s="42" t="s">
        <v>3538</v>
      </c>
      <c r="C981" s="70" t="s">
        <v>3610</v>
      </c>
      <c r="D981" s="44" t="s">
        <v>191</v>
      </c>
      <c r="E981" s="68" t="s">
        <v>3770</v>
      </c>
      <c r="F981" s="57" t="s">
        <v>3771</v>
      </c>
      <c r="G981" s="44" t="s">
        <v>3772</v>
      </c>
      <c r="H981" s="44" t="s">
        <v>3773</v>
      </c>
      <c r="I981" s="69" t="s">
        <v>924</v>
      </c>
      <c r="J981" s="31">
        <v>2500</v>
      </c>
      <c r="K981" s="31">
        <v>3220</v>
      </c>
      <c r="L981" s="31">
        <v>602</v>
      </c>
      <c r="M981" s="58">
        <v>55145</v>
      </c>
      <c r="N981" s="58">
        <v>0</v>
      </c>
      <c r="O981" s="58">
        <v>29</v>
      </c>
      <c r="P981" s="58">
        <v>3849</v>
      </c>
      <c r="Q981" s="58">
        <v>0</v>
      </c>
      <c r="R981" s="58">
        <v>0</v>
      </c>
      <c r="S981" s="43">
        <f t="shared" si="39"/>
        <v>8</v>
      </c>
      <c r="T981" s="43">
        <f t="shared" si="39"/>
        <v>7</v>
      </c>
      <c r="U981" s="44">
        <v>1</v>
      </c>
      <c r="V981" s="31">
        <v>1</v>
      </c>
      <c r="W981" s="44">
        <v>2</v>
      </c>
      <c r="X981" s="31">
        <v>1</v>
      </c>
      <c r="Y981" s="31">
        <v>0</v>
      </c>
      <c r="Z981" s="31">
        <v>0</v>
      </c>
      <c r="AA981" s="31">
        <v>5</v>
      </c>
      <c r="AB981" s="31">
        <v>5</v>
      </c>
      <c r="AC981" s="31">
        <v>0</v>
      </c>
      <c r="AD981" s="31">
        <v>2</v>
      </c>
      <c r="AE981" s="31">
        <v>0</v>
      </c>
      <c r="AF981" s="50">
        <v>405719</v>
      </c>
      <c r="AG981" s="59">
        <v>80151</v>
      </c>
      <c r="AH981" s="59">
        <v>62798</v>
      </c>
      <c r="AI981" s="59">
        <v>262770</v>
      </c>
      <c r="AJ981" s="59">
        <v>100562</v>
      </c>
      <c r="AK981" s="59">
        <v>121992</v>
      </c>
    </row>
    <row r="982" spans="1:37" ht="16.5" customHeight="1">
      <c r="A982" s="42">
        <v>933</v>
      </c>
      <c r="B982" s="42" t="s">
        <v>3538</v>
      </c>
      <c r="C982" s="70" t="s">
        <v>3615</v>
      </c>
      <c r="D982" s="44" t="s">
        <v>191</v>
      </c>
      <c r="E982" s="68" t="s">
        <v>3774</v>
      </c>
      <c r="F982" s="57" t="s">
        <v>3775</v>
      </c>
      <c r="G982" s="44" t="s">
        <v>3776</v>
      </c>
      <c r="H982" s="44" t="s">
        <v>3777</v>
      </c>
      <c r="I982" s="69" t="s">
        <v>1106</v>
      </c>
      <c r="J982" s="31">
        <v>1687</v>
      </c>
      <c r="K982" s="31">
        <v>1274</v>
      </c>
      <c r="L982" s="31">
        <v>80</v>
      </c>
      <c r="M982" s="58">
        <v>74124</v>
      </c>
      <c r="N982" s="58">
        <v>181</v>
      </c>
      <c r="O982" s="58">
        <v>20</v>
      </c>
      <c r="P982" s="58">
        <v>3729</v>
      </c>
      <c r="Q982" s="58">
        <v>0</v>
      </c>
      <c r="R982" s="58">
        <v>7</v>
      </c>
      <c r="S982" s="43">
        <f t="shared" si="39"/>
        <v>2</v>
      </c>
      <c r="T982" s="43">
        <f t="shared" si="39"/>
        <v>3</v>
      </c>
      <c r="U982" s="44">
        <v>1</v>
      </c>
      <c r="V982" s="31">
        <v>0</v>
      </c>
      <c r="W982" s="44">
        <v>0</v>
      </c>
      <c r="X982" s="31">
        <v>2</v>
      </c>
      <c r="Y982" s="31">
        <v>0</v>
      </c>
      <c r="Z982" s="31">
        <v>0</v>
      </c>
      <c r="AA982" s="31">
        <v>1</v>
      </c>
      <c r="AB982" s="31">
        <v>1</v>
      </c>
      <c r="AC982" s="31">
        <v>0</v>
      </c>
      <c r="AD982" s="31">
        <v>1</v>
      </c>
      <c r="AE982" s="31">
        <v>0</v>
      </c>
      <c r="AF982" s="50">
        <v>478727</v>
      </c>
      <c r="AG982" s="59">
        <v>235000</v>
      </c>
      <c r="AH982" s="59">
        <v>72501</v>
      </c>
      <c r="AI982" s="59">
        <v>171226</v>
      </c>
      <c r="AJ982" s="59">
        <v>18048</v>
      </c>
      <c r="AK982" s="59">
        <v>32555</v>
      </c>
    </row>
    <row r="983" spans="1:37" ht="16.5" customHeight="1">
      <c r="A983" s="42">
        <v>934</v>
      </c>
      <c r="B983" s="42" t="s">
        <v>3538</v>
      </c>
      <c r="C983" s="70" t="s">
        <v>3615</v>
      </c>
      <c r="D983" s="44" t="s">
        <v>191</v>
      </c>
      <c r="E983" s="68" t="s">
        <v>3778</v>
      </c>
      <c r="F983" s="57" t="s">
        <v>3779</v>
      </c>
      <c r="G983" s="44" t="s">
        <v>3780</v>
      </c>
      <c r="H983" s="44" t="s">
        <v>3781</v>
      </c>
      <c r="I983" s="69" t="s">
        <v>899</v>
      </c>
      <c r="J983" s="31">
        <v>3342</v>
      </c>
      <c r="K983" s="31">
        <v>837</v>
      </c>
      <c r="L983" s="31">
        <v>100</v>
      </c>
      <c r="M983" s="58">
        <v>65007</v>
      </c>
      <c r="N983" s="58">
        <v>0</v>
      </c>
      <c r="O983" s="58">
        <v>19</v>
      </c>
      <c r="P983" s="58">
        <v>3162</v>
      </c>
      <c r="Q983" s="58">
        <v>0</v>
      </c>
      <c r="R983" s="58">
        <v>0</v>
      </c>
      <c r="S983" s="43">
        <f t="shared" si="39"/>
        <v>6</v>
      </c>
      <c r="T983" s="43">
        <f t="shared" si="39"/>
        <v>6</v>
      </c>
      <c r="U983" s="44">
        <v>1</v>
      </c>
      <c r="V983" s="31">
        <v>1</v>
      </c>
      <c r="W983" s="44">
        <v>1</v>
      </c>
      <c r="X983" s="31">
        <v>1</v>
      </c>
      <c r="Y983" s="31">
        <v>0</v>
      </c>
      <c r="Z983" s="31">
        <v>0</v>
      </c>
      <c r="AA983" s="31">
        <v>4</v>
      </c>
      <c r="AB983" s="31">
        <v>4</v>
      </c>
      <c r="AC983" s="31">
        <v>0</v>
      </c>
      <c r="AD983" s="31">
        <v>1</v>
      </c>
      <c r="AE983" s="31">
        <v>0</v>
      </c>
      <c r="AF983" s="50">
        <v>404021</v>
      </c>
      <c r="AG983" s="59">
        <v>253073</v>
      </c>
      <c r="AH983" s="59">
        <v>42400</v>
      </c>
      <c r="AI983" s="59">
        <v>108548</v>
      </c>
      <c r="AJ983" s="59">
        <v>15357</v>
      </c>
      <c r="AK983" s="59">
        <v>19223</v>
      </c>
    </row>
    <row r="984" spans="1:37" ht="16.5" customHeight="1">
      <c r="A984" s="42">
        <v>935</v>
      </c>
      <c r="B984" s="42" t="s">
        <v>3538</v>
      </c>
      <c r="C984" s="70" t="s">
        <v>3615</v>
      </c>
      <c r="D984" s="44" t="s">
        <v>191</v>
      </c>
      <c r="E984" s="68" t="s">
        <v>3782</v>
      </c>
      <c r="F984" s="57" t="s">
        <v>3783</v>
      </c>
      <c r="G984" s="44" t="s">
        <v>3784</v>
      </c>
      <c r="H984" s="44" t="s">
        <v>3785</v>
      </c>
      <c r="I984" s="69" t="s">
        <v>3516</v>
      </c>
      <c r="J984" s="31">
        <v>13692</v>
      </c>
      <c r="K984" s="31">
        <v>3503</v>
      </c>
      <c r="L984" s="31">
        <v>602</v>
      </c>
      <c r="M984" s="58">
        <v>165847</v>
      </c>
      <c r="N984" s="58">
        <v>2913</v>
      </c>
      <c r="O984" s="58">
        <v>40</v>
      </c>
      <c r="P984" s="58">
        <v>12819</v>
      </c>
      <c r="Q984" s="58">
        <v>0</v>
      </c>
      <c r="R984" s="58">
        <v>40</v>
      </c>
      <c r="S984" s="43">
        <f t="shared" si="39"/>
        <v>8</v>
      </c>
      <c r="T984" s="43">
        <f t="shared" si="39"/>
        <v>8</v>
      </c>
      <c r="U984" s="44">
        <v>2</v>
      </c>
      <c r="V984" s="31">
        <v>2</v>
      </c>
      <c r="W984" s="44">
        <v>6</v>
      </c>
      <c r="X984" s="31">
        <v>6</v>
      </c>
      <c r="Y984" s="31">
        <v>0</v>
      </c>
      <c r="Z984" s="31">
        <v>0</v>
      </c>
      <c r="AA984" s="31">
        <v>0</v>
      </c>
      <c r="AB984" s="31">
        <v>0</v>
      </c>
      <c r="AC984" s="31">
        <v>1</v>
      </c>
      <c r="AD984" s="31">
        <v>4</v>
      </c>
      <c r="AE984" s="31">
        <v>3</v>
      </c>
      <c r="AF984" s="50">
        <v>1267200</v>
      </c>
      <c r="AG984" s="59">
        <v>327700</v>
      </c>
      <c r="AH984" s="59">
        <v>202500</v>
      </c>
      <c r="AI984" s="59">
        <v>737000</v>
      </c>
      <c r="AJ984" s="59">
        <v>101250</v>
      </c>
      <c r="AK984" s="59">
        <v>69311</v>
      </c>
    </row>
    <row r="985" spans="1:37" ht="16.5" customHeight="1">
      <c r="A985" s="2482" t="s">
        <v>809</v>
      </c>
      <c r="B985" s="2483"/>
      <c r="C985" s="2484"/>
      <c r="D985" s="51"/>
      <c r="E985" s="52">
        <v>44</v>
      </c>
      <c r="F985" s="53"/>
      <c r="G985" s="71"/>
      <c r="H985" s="71"/>
      <c r="I985" s="51"/>
      <c r="J985" s="54"/>
      <c r="K985" s="54"/>
      <c r="L985" s="54"/>
      <c r="M985" s="54"/>
      <c r="N985" s="54"/>
      <c r="O985" s="54"/>
      <c r="P985" s="54"/>
      <c r="Q985" s="54"/>
      <c r="R985" s="54"/>
      <c r="S985" s="54"/>
      <c r="T985" s="54"/>
      <c r="U985" s="54"/>
      <c r="V985" s="54"/>
      <c r="W985" s="54"/>
      <c r="X985" s="54"/>
      <c r="Y985" s="54"/>
      <c r="Z985" s="54"/>
      <c r="AA985" s="54"/>
      <c r="AB985" s="54"/>
      <c r="AC985" s="54"/>
      <c r="AD985" s="54"/>
      <c r="AE985" s="54"/>
      <c r="AF985" s="55"/>
      <c r="AG985" s="54"/>
      <c r="AH985" s="54"/>
      <c r="AI985" s="54"/>
      <c r="AJ985" s="54"/>
      <c r="AK985" s="54"/>
    </row>
    <row r="986" spans="1:37" ht="16.5" customHeight="1">
      <c r="A986" s="2485" t="s">
        <v>3786</v>
      </c>
      <c r="B986" s="2486"/>
      <c r="C986" s="2487"/>
      <c r="D986" s="63"/>
      <c r="E986" s="64">
        <v>63</v>
      </c>
      <c r="F986" s="65"/>
      <c r="G986" s="72"/>
      <c r="H986" s="72"/>
      <c r="I986" s="63"/>
      <c r="J986" s="66"/>
      <c r="K986" s="66"/>
      <c r="L986" s="66"/>
      <c r="M986" s="66"/>
      <c r="N986" s="66"/>
      <c r="O986" s="66"/>
      <c r="P986" s="66"/>
      <c r="Q986" s="66"/>
      <c r="R986" s="66"/>
      <c r="S986" s="66"/>
      <c r="T986" s="66"/>
      <c r="U986" s="66"/>
      <c r="V986" s="66"/>
      <c r="W986" s="66"/>
      <c r="X986" s="66"/>
      <c r="Y986" s="66"/>
      <c r="Z986" s="66"/>
      <c r="AA986" s="66"/>
      <c r="AB986" s="66"/>
      <c r="AC986" s="66"/>
      <c r="AD986" s="66"/>
      <c r="AE986" s="66"/>
      <c r="AF986" s="67"/>
      <c r="AG986" s="66"/>
      <c r="AH986" s="66"/>
      <c r="AI986" s="66"/>
      <c r="AJ986" s="66"/>
      <c r="AK986" s="66"/>
    </row>
    <row r="987" spans="1:37" ht="16.5" customHeight="1">
      <c r="A987" s="42">
        <v>936</v>
      </c>
      <c r="B987" s="42" t="s">
        <v>3787</v>
      </c>
      <c r="C987" s="44" t="s">
        <v>3788</v>
      </c>
      <c r="D987" s="44" t="s">
        <v>65</v>
      </c>
      <c r="E987" s="68" t="s">
        <v>3789</v>
      </c>
      <c r="F987" s="57" t="s">
        <v>3790</v>
      </c>
      <c r="G987" s="44" t="s">
        <v>3791</v>
      </c>
      <c r="H987" s="44" t="s">
        <v>3792</v>
      </c>
      <c r="I987" s="69">
        <v>1997</v>
      </c>
      <c r="J987" s="31">
        <v>9075</v>
      </c>
      <c r="K987" s="31">
        <v>3757</v>
      </c>
      <c r="L987" s="31">
        <v>152</v>
      </c>
      <c r="M987" s="58">
        <v>101174</v>
      </c>
      <c r="N987" s="58">
        <v>4471</v>
      </c>
      <c r="O987" s="58">
        <v>40</v>
      </c>
      <c r="P987" s="58">
        <v>6603</v>
      </c>
      <c r="Q987" s="58">
        <v>461</v>
      </c>
      <c r="R987" s="58">
        <v>2</v>
      </c>
      <c r="S987" s="43">
        <f t="shared" ref="S987:T1008" si="40">SUM(U987,W987,Y987,AA987)</f>
        <v>14</v>
      </c>
      <c r="T987" s="43">
        <f t="shared" si="40"/>
        <v>14</v>
      </c>
      <c r="U987" s="44">
        <v>7</v>
      </c>
      <c r="V987" s="31">
        <v>6</v>
      </c>
      <c r="W987" s="44">
        <v>3</v>
      </c>
      <c r="X987" s="31">
        <v>3</v>
      </c>
      <c r="Y987" s="31">
        <v>0</v>
      </c>
      <c r="Z987" s="31">
        <v>0</v>
      </c>
      <c r="AA987" s="31">
        <v>4</v>
      </c>
      <c r="AB987" s="31">
        <v>5</v>
      </c>
      <c r="AC987" s="31">
        <v>0</v>
      </c>
      <c r="AD987" s="31">
        <v>3</v>
      </c>
      <c r="AE987" s="31">
        <v>0</v>
      </c>
      <c r="AF987" s="50">
        <v>273728</v>
      </c>
      <c r="AG987" s="59">
        <v>139973</v>
      </c>
      <c r="AH987" s="59">
        <v>76125</v>
      </c>
      <c r="AI987" s="59">
        <v>57630</v>
      </c>
      <c r="AJ987" s="59">
        <v>15891</v>
      </c>
      <c r="AK987" s="59">
        <v>26656</v>
      </c>
    </row>
    <row r="988" spans="1:37" ht="16.5" customHeight="1">
      <c r="A988" s="42">
        <v>937</v>
      </c>
      <c r="B988" s="42" t="s">
        <v>3787</v>
      </c>
      <c r="C988" s="44" t="s">
        <v>3793</v>
      </c>
      <c r="D988" s="44" t="s">
        <v>65</v>
      </c>
      <c r="E988" s="68" t="s">
        <v>3794</v>
      </c>
      <c r="F988" s="57" t="s">
        <v>3795</v>
      </c>
      <c r="G988" s="44" t="s">
        <v>3796</v>
      </c>
      <c r="H988" s="44" t="s">
        <v>3797</v>
      </c>
      <c r="I988" s="69">
        <v>1986</v>
      </c>
      <c r="J988" s="31">
        <v>2049</v>
      </c>
      <c r="K988" s="31">
        <v>1964.55</v>
      </c>
      <c r="L988" s="31">
        <v>318</v>
      </c>
      <c r="M988" s="58">
        <v>72978</v>
      </c>
      <c r="N988" s="58">
        <v>7381</v>
      </c>
      <c r="O988" s="58">
        <v>34</v>
      </c>
      <c r="P988" s="58">
        <v>3147</v>
      </c>
      <c r="Q988" s="58">
        <v>374</v>
      </c>
      <c r="R988" s="58">
        <v>7</v>
      </c>
      <c r="S988" s="43">
        <f t="shared" si="40"/>
        <v>12</v>
      </c>
      <c r="T988" s="43">
        <f t="shared" si="40"/>
        <v>13</v>
      </c>
      <c r="U988" s="44">
        <v>2</v>
      </c>
      <c r="V988" s="31">
        <v>2</v>
      </c>
      <c r="W988" s="44">
        <v>3</v>
      </c>
      <c r="X988" s="31">
        <v>3</v>
      </c>
      <c r="Y988" s="31">
        <v>0</v>
      </c>
      <c r="Z988" s="31">
        <v>0</v>
      </c>
      <c r="AA988" s="31">
        <v>7</v>
      </c>
      <c r="AB988" s="31">
        <v>8</v>
      </c>
      <c r="AC988" s="31">
        <v>0</v>
      </c>
      <c r="AD988" s="31">
        <v>3</v>
      </c>
      <c r="AE988" s="31">
        <v>0</v>
      </c>
      <c r="AF988" s="50">
        <v>907301</v>
      </c>
      <c r="AG988" s="59">
        <v>579494</v>
      </c>
      <c r="AH988" s="59">
        <v>60918</v>
      </c>
      <c r="AI988" s="59">
        <v>266889</v>
      </c>
      <c r="AJ988" s="59">
        <v>21124</v>
      </c>
      <c r="AK988" s="59">
        <v>13821</v>
      </c>
    </row>
    <row r="989" spans="1:37" ht="16.5" customHeight="1">
      <c r="A989" s="42">
        <v>938</v>
      </c>
      <c r="B989" s="42" t="s">
        <v>3787</v>
      </c>
      <c r="C989" s="44" t="s">
        <v>3798</v>
      </c>
      <c r="D989" s="44" t="s">
        <v>65</v>
      </c>
      <c r="E989" s="68" t="s">
        <v>3799</v>
      </c>
      <c r="F989" s="57" t="s">
        <v>3800</v>
      </c>
      <c r="G989" s="44" t="s">
        <v>3801</v>
      </c>
      <c r="H989" s="44" t="s">
        <v>3802</v>
      </c>
      <c r="I989" s="69">
        <v>1992</v>
      </c>
      <c r="J989" s="31">
        <v>4981</v>
      </c>
      <c r="K989" s="31">
        <v>4134</v>
      </c>
      <c r="L989" s="31">
        <v>700</v>
      </c>
      <c r="M989" s="58">
        <v>99731</v>
      </c>
      <c r="N989" s="58">
        <v>7382</v>
      </c>
      <c r="O989" s="58">
        <v>278</v>
      </c>
      <c r="P989" s="58">
        <v>5575</v>
      </c>
      <c r="Q989" s="58">
        <v>354</v>
      </c>
      <c r="R989" s="58">
        <v>0</v>
      </c>
      <c r="S989" s="43">
        <f t="shared" si="40"/>
        <v>7</v>
      </c>
      <c r="T989" s="43">
        <f t="shared" si="40"/>
        <v>8</v>
      </c>
      <c r="U989" s="44">
        <v>1</v>
      </c>
      <c r="V989" s="31">
        <v>1</v>
      </c>
      <c r="W989" s="44">
        <v>6</v>
      </c>
      <c r="X989" s="31">
        <v>7</v>
      </c>
      <c r="Y989" s="31">
        <v>0</v>
      </c>
      <c r="Z989" s="31">
        <v>0</v>
      </c>
      <c r="AA989" s="31">
        <v>0</v>
      </c>
      <c r="AB989" s="31">
        <v>0</v>
      </c>
      <c r="AC989" s="31">
        <v>0</v>
      </c>
      <c r="AD989" s="31">
        <v>6</v>
      </c>
      <c r="AE989" s="31">
        <v>0</v>
      </c>
      <c r="AF989" s="50">
        <v>839092</v>
      </c>
      <c r="AG989" s="59">
        <v>532060</v>
      </c>
      <c r="AH989" s="59">
        <v>80118</v>
      </c>
      <c r="AI989" s="59">
        <v>226914</v>
      </c>
      <c r="AJ989" s="59">
        <v>73231</v>
      </c>
      <c r="AK989" s="59">
        <v>62716</v>
      </c>
    </row>
    <row r="990" spans="1:37" ht="16.5" customHeight="1">
      <c r="A990" s="42">
        <v>939</v>
      </c>
      <c r="B990" s="42" t="s">
        <v>3787</v>
      </c>
      <c r="C990" s="44" t="s">
        <v>3798</v>
      </c>
      <c r="D990" s="44" t="s">
        <v>65</v>
      </c>
      <c r="E990" s="68" t="s">
        <v>3803</v>
      </c>
      <c r="F990" s="57" t="s">
        <v>3804</v>
      </c>
      <c r="G990" s="44" t="s">
        <v>3805</v>
      </c>
      <c r="H990" s="44" t="s">
        <v>3806</v>
      </c>
      <c r="I990" s="69">
        <v>2005</v>
      </c>
      <c r="J990" s="31">
        <v>9185</v>
      </c>
      <c r="K990" s="31">
        <v>497</v>
      </c>
      <c r="L990" s="31">
        <v>72</v>
      </c>
      <c r="M990" s="58">
        <v>98232</v>
      </c>
      <c r="N990" s="58">
        <v>5953</v>
      </c>
      <c r="O990" s="58">
        <v>43</v>
      </c>
      <c r="P990" s="58">
        <v>7208</v>
      </c>
      <c r="Q990" s="58">
        <v>154</v>
      </c>
      <c r="R990" s="58">
        <v>2</v>
      </c>
      <c r="S990" s="43">
        <f t="shared" si="40"/>
        <v>16</v>
      </c>
      <c r="T990" s="43">
        <f t="shared" si="40"/>
        <v>16</v>
      </c>
      <c r="U990" s="44">
        <v>9</v>
      </c>
      <c r="V990" s="31">
        <v>8</v>
      </c>
      <c r="W990" s="44">
        <v>3</v>
      </c>
      <c r="X990" s="31">
        <v>3</v>
      </c>
      <c r="Y990" s="31">
        <v>0</v>
      </c>
      <c r="Z990" s="31">
        <v>0</v>
      </c>
      <c r="AA990" s="31">
        <v>4</v>
      </c>
      <c r="AB990" s="31">
        <v>5</v>
      </c>
      <c r="AC990" s="31">
        <v>0</v>
      </c>
      <c r="AD990" s="31">
        <v>3</v>
      </c>
      <c r="AE990" s="31">
        <v>0</v>
      </c>
      <c r="AF990" s="50">
        <v>1274155</v>
      </c>
      <c r="AG990" s="59">
        <v>488942</v>
      </c>
      <c r="AH990" s="59">
        <v>78738</v>
      </c>
      <c r="AI990" s="59">
        <v>706475</v>
      </c>
      <c r="AJ990" s="59">
        <v>8302</v>
      </c>
      <c r="AK990" s="59">
        <v>20168</v>
      </c>
    </row>
    <row r="991" spans="1:37" ht="16.5" customHeight="1">
      <c r="A991" s="42">
        <v>940</v>
      </c>
      <c r="B991" s="42" t="s">
        <v>3787</v>
      </c>
      <c r="C991" s="44" t="s">
        <v>3807</v>
      </c>
      <c r="D991" s="44" t="s">
        <v>65</v>
      </c>
      <c r="E991" s="68" t="s">
        <v>3808</v>
      </c>
      <c r="F991" s="57" t="s">
        <v>3809</v>
      </c>
      <c r="G991" s="44" t="s">
        <v>3810</v>
      </c>
      <c r="H991" s="44" t="s">
        <v>3811</v>
      </c>
      <c r="I991" s="69">
        <v>1973</v>
      </c>
      <c r="J991" s="31">
        <v>1147</v>
      </c>
      <c r="K991" s="31">
        <v>913</v>
      </c>
      <c r="L991" s="31">
        <v>200</v>
      </c>
      <c r="M991" s="58">
        <v>67547</v>
      </c>
      <c r="N991" s="58">
        <v>6835</v>
      </c>
      <c r="O991" s="58">
        <v>35</v>
      </c>
      <c r="P991" s="58">
        <v>3732</v>
      </c>
      <c r="Q991" s="58">
        <v>1566</v>
      </c>
      <c r="R991" s="58">
        <v>35</v>
      </c>
      <c r="S991" s="43">
        <f t="shared" si="40"/>
        <v>5</v>
      </c>
      <c r="T991" s="43">
        <f t="shared" si="40"/>
        <v>5</v>
      </c>
      <c r="U991" s="44">
        <v>1</v>
      </c>
      <c r="V991" s="31">
        <v>1</v>
      </c>
      <c r="W991" s="44">
        <v>4</v>
      </c>
      <c r="X991" s="31">
        <v>4</v>
      </c>
      <c r="Y991" s="31">
        <v>0</v>
      </c>
      <c r="Z991" s="31">
        <v>0</v>
      </c>
      <c r="AA991" s="31">
        <v>0</v>
      </c>
      <c r="AB991" s="31">
        <v>0</v>
      </c>
      <c r="AC991" s="31">
        <v>0</v>
      </c>
      <c r="AD991" s="31">
        <v>4</v>
      </c>
      <c r="AE991" s="31">
        <v>0</v>
      </c>
      <c r="AF991" s="50">
        <v>288707</v>
      </c>
      <c r="AG991" s="59">
        <v>28882</v>
      </c>
      <c r="AH991" s="59">
        <v>80795</v>
      </c>
      <c r="AI991" s="59">
        <v>179030</v>
      </c>
      <c r="AJ991" s="59">
        <v>17443</v>
      </c>
      <c r="AK991" s="59">
        <v>17903</v>
      </c>
    </row>
    <row r="992" spans="1:37" ht="16.5" customHeight="1">
      <c r="A992" s="42">
        <v>941</v>
      </c>
      <c r="B992" s="42" t="s">
        <v>3787</v>
      </c>
      <c r="C992" s="44" t="s">
        <v>3812</v>
      </c>
      <c r="D992" s="44" t="s">
        <v>65</v>
      </c>
      <c r="E992" s="68" t="s">
        <v>3813</v>
      </c>
      <c r="F992" s="57" t="s">
        <v>3814</v>
      </c>
      <c r="G992" s="44" t="s">
        <v>3815</v>
      </c>
      <c r="H992" s="44" t="s">
        <v>3816</v>
      </c>
      <c r="I992" s="69">
        <v>1973</v>
      </c>
      <c r="J992" s="31">
        <v>6631</v>
      </c>
      <c r="K992" s="31">
        <v>6225</v>
      </c>
      <c r="L992" s="31">
        <v>1300</v>
      </c>
      <c r="M992" s="58">
        <v>319315</v>
      </c>
      <c r="N992" s="58">
        <v>18238</v>
      </c>
      <c r="O992" s="58">
        <v>627</v>
      </c>
      <c r="P992" s="58">
        <v>19002</v>
      </c>
      <c r="Q992" s="58">
        <v>4521</v>
      </c>
      <c r="R992" s="58">
        <v>7</v>
      </c>
      <c r="S992" s="43">
        <f t="shared" si="40"/>
        <v>31</v>
      </c>
      <c r="T992" s="43">
        <f t="shared" si="40"/>
        <v>32</v>
      </c>
      <c r="U992" s="44">
        <v>8</v>
      </c>
      <c r="V992" s="31">
        <v>8</v>
      </c>
      <c r="W992" s="44">
        <v>12</v>
      </c>
      <c r="X992" s="31">
        <v>13</v>
      </c>
      <c r="Y992" s="31">
        <v>2</v>
      </c>
      <c r="Z992" s="31">
        <v>2</v>
      </c>
      <c r="AA992" s="31">
        <v>9</v>
      </c>
      <c r="AB992" s="31">
        <v>9</v>
      </c>
      <c r="AC992" s="31">
        <v>1</v>
      </c>
      <c r="AD992" s="31">
        <v>10</v>
      </c>
      <c r="AE992" s="31">
        <v>1</v>
      </c>
      <c r="AF992" s="50">
        <v>3502036</v>
      </c>
      <c r="AG992" s="59">
        <v>2157162</v>
      </c>
      <c r="AH992" s="59">
        <v>200087</v>
      </c>
      <c r="AI992" s="59">
        <v>1144787</v>
      </c>
      <c r="AJ992" s="59">
        <v>249205</v>
      </c>
      <c r="AK992" s="59">
        <v>100012</v>
      </c>
    </row>
    <row r="993" spans="1:37" ht="16.5" customHeight="1">
      <c r="A993" s="42">
        <v>942</v>
      </c>
      <c r="B993" s="42" t="s">
        <v>3787</v>
      </c>
      <c r="C993" s="44" t="s">
        <v>3812</v>
      </c>
      <c r="D993" s="44" t="s">
        <v>65</v>
      </c>
      <c r="E993" s="68" t="s">
        <v>3817</v>
      </c>
      <c r="F993" s="57" t="s">
        <v>3818</v>
      </c>
      <c r="G993" s="44" t="s">
        <v>3819</v>
      </c>
      <c r="H993" s="44" t="s">
        <v>3820</v>
      </c>
      <c r="I993" s="69">
        <v>1991</v>
      </c>
      <c r="J993" s="31">
        <v>1280</v>
      </c>
      <c r="K993" s="31">
        <v>1261.48</v>
      </c>
      <c r="L993" s="31">
        <v>300</v>
      </c>
      <c r="M993" s="58">
        <v>87442</v>
      </c>
      <c r="N993" s="58">
        <v>4596</v>
      </c>
      <c r="O993" s="58">
        <v>88</v>
      </c>
      <c r="P993" s="58">
        <v>5551</v>
      </c>
      <c r="Q993" s="58">
        <v>399</v>
      </c>
      <c r="R993" s="58">
        <v>0</v>
      </c>
      <c r="S993" s="43">
        <f t="shared" si="40"/>
        <v>6</v>
      </c>
      <c r="T993" s="43">
        <f t="shared" si="40"/>
        <v>6</v>
      </c>
      <c r="U993" s="44">
        <v>2</v>
      </c>
      <c r="V993" s="31">
        <v>2</v>
      </c>
      <c r="W993" s="44">
        <v>3</v>
      </c>
      <c r="X993" s="31">
        <v>3</v>
      </c>
      <c r="Y993" s="31">
        <v>0</v>
      </c>
      <c r="Z993" s="31">
        <v>0</v>
      </c>
      <c r="AA993" s="31">
        <v>1</v>
      </c>
      <c r="AB993" s="31">
        <v>1</v>
      </c>
      <c r="AC993" s="31">
        <v>1</v>
      </c>
      <c r="AD993" s="31">
        <v>2</v>
      </c>
      <c r="AE993" s="31">
        <v>0</v>
      </c>
      <c r="AF993" s="50">
        <v>519835</v>
      </c>
      <c r="AG993" s="59">
        <v>255710</v>
      </c>
      <c r="AH993" s="59">
        <v>93818</v>
      </c>
      <c r="AI993" s="59">
        <v>170307</v>
      </c>
      <c r="AJ993" s="59">
        <v>21163</v>
      </c>
      <c r="AK993" s="59">
        <v>29860</v>
      </c>
    </row>
    <row r="994" spans="1:37" ht="16.5" customHeight="1">
      <c r="A994" s="42">
        <v>943</v>
      </c>
      <c r="B994" s="42" t="s">
        <v>3787</v>
      </c>
      <c r="C994" s="44" t="s">
        <v>3821</v>
      </c>
      <c r="D994" s="44" t="s">
        <v>65</v>
      </c>
      <c r="E994" s="68" t="s">
        <v>3822</v>
      </c>
      <c r="F994" s="57" t="s">
        <v>3823</v>
      </c>
      <c r="G994" s="44" t="s">
        <v>3824</v>
      </c>
      <c r="H994" s="44" t="s">
        <v>3825</v>
      </c>
      <c r="I994" s="69">
        <v>1990</v>
      </c>
      <c r="J994" s="31">
        <v>4795</v>
      </c>
      <c r="K994" s="31">
        <v>2794</v>
      </c>
      <c r="L994" s="31">
        <v>566</v>
      </c>
      <c r="M994" s="58">
        <v>105050</v>
      </c>
      <c r="N994" s="58">
        <v>7924</v>
      </c>
      <c r="O994" s="58">
        <v>108</v>
      </c>
      <c r="P994" s="58">
        <v>6638</v>
      </c>
      <c r="Q994" s="58">
        <v>1003</v>
      </c>
      <c r="R994" s="58">
        <v>3</v>
      </c>
      <c r="S994" s="43">
        <f t="shared" si="40"/>
        <v>6</v>
      </c>
      <c r="T994" s="43">
        <f t="shared" si="40"/>
        <v>6</v>
      </c>
      <c r="U994" s="44">
        <v>1</v>
      </c>
      <c r="V994" s="31">
        <v>1</v>
      </c>
      <c r="W994" s="44">
        <v>5</v>
      </c>
      <c r="X994" s="31">
        <v>5</v>
      </c>
      <c r="Y994" s="31">
        <v>0</v>
      </c>
      <c r="Z994" s="31">
        <v>0</v>
      </c>
      <c r="AA994" s="31">
        <v>0</v>
      </c>
      <c r="AB994" s="31">
        <v>0</v>
      </c>
      <c r="AC994" s="31">
        <v>0</v>
      </c>
      <c r="AD994" s="31">
        <v>5</v>
      </c>
      <c r="AE994" s="31">
        <v>0</v>
      </c>
      <c r="AF994" s="50">
        <v>826447</v>
      </c>
      <c r="AG994" s="59">
        <v>422314</v>
      </c>
      <c r="AH994" s="59">
        <v>135518</v>
      </c>
      <c r="AI994" s="59">
        <v>268615</v>
      </c>
      <c r="AJ994" s="59">
        <v>59753</v>
      </c>
      <c r="AK994" s="59">
        <v>47706</v>
      </c>
    </row>
    <row r="995" spans="1:37" ht="16.5" customHeight="1">
      <c r="A995" s="42">
        <v>944</v>
      </c>
      <c r="B995" s="42" t="s">
        <v>3787</v>
      </c>
      <c r="C995" s="44" t="s">
        <v>3826</v>
      </c>
      <c r="D995" s="44" t="s">
        <v>65</v>
      </c>
      <c r="E995" s="68" t="s">
        <v>3827</v>
      </c>
      <c r="F995" s="57" t="s">
        <v>3828</v>
      </c>
      <c r="G995" s="44" t="s">
        <v>3829</v>
      </c>
      <c r="H995" s="44" t="s">
        <v>3830</v>
      </c>
      <c r="I995" s="69">
        <v>1982</v>
      </c>
      <c r="J995" s="31">
        <v>4720</v>
      </c>
      <c r="K995" s="31">
        <v>6065</v>
      </c>
      <c r="L995" s="31">
        <v>754</v>
      </c>
      <c r="M995" s="58">
        <v>321863</v>
      </c>
      <c r="N995" s="58">
        <v>14461</v>
      </c>
      <c r="O995" s="58">
        <v>418</v>
      </c>
      <c r="P995" s="58">
        <v>13722</v>
      </c>
      <c r="Q995" s="58">
        <v>836</v>
      </c>
      <c r="R995" s="58">
        <v>418</v>
      </c>
      <c r="S995" s="43">
        <f t="shared" si="40"/>
        <v>33</v>
      </c>
      <c r="T995" s="43">
        <f t="shared" si="40"/>
        <v>35</v>
      </c>
      <c r="U995" s="44">
        <v>10</v>
      </c>
      <c r="V995" s="31">
        <v>10</v>
      </c>
      <c r="W995" s="44">
        <v>15</v>
      </c>
      <c r="X995" s="31">
        <v>17</v>
      </c>
      <c r="Y995" s="31">
        <v>0</v>
      </c>
      <c r="Z995" s="31">
        <v>0</v>
      </c>
      <c r="AA995" s="31">
        <v>8</v>
      </c>
      <c r="AB995" s="31">
        <v>8</v>
      </c>
      <c r="AC995" s="31">
        <v>0</v>
      </c>
      <c r="AD995" s="31">
        <v>15</v>
      </c>
      <c r="AE995" s="31">
        <v>0</v>
      </c>
      <c r="AF995" s="50">
        <v>3255823</v>
      </c>
      <c r="AG995" s="59">
        <v>1977400</v>
      </c>
      <c r="AH995" s="59">
        <v>182472</v>
      </c>
      <c r="AI995" s="59">
        <v>1095951</v>
      </c>
      <c r="AJ995" s="59">
        <v>147643</v>
      </c>
      <c r="AK995" s="59">
        <v>106243</v>
      </c>
    </row>
    <row r="996" spans="1:37" ht="16.5" customHeight="1">
      <c r="A996" s="42">
        <v>945</v>
      </c>
      <c r="B996" s="42" t="s">
        <v>3787</v>
      </c>
      <c r="C996" s="44" t="s">
        <v>3831</v>
      </c>
      <c r="D996" s="44" t="s">
        <v>65</v>
      </c>
      <c r="E996" s="68" t="s">
        <v>3832</v>
      </c>
      <c r="F996" s="57" t="s">
        <v>3833</v>
      </c>
      <c r="G996" s="44" t="s">
        <v>3834</v>
      </c>
      <c r="H996" s="44" t="s">
        <v>3835</v>
      </c>
      <c r="I996" s="69">
        <v>1990</v>
      </c>
      <c r="J996" s="31">
        <v>1613</v>
      </c>
      <c r="K996" s="31">
        <v>1012</v>
      </c>
      <c r="L996" s="31">
        <v>288</v>
      </c>
      <c r="M996" s="58">
        <v>94497</v>
      </c>
      <c r="N996" s="58">
        <v>5123</v>
      </c>
      <c r="O996" s="58">
        <v>51</v>
      </c>
      <c r="P996" s="58">
        <v>4386</v>
      </c>
      <c r="Q996" s="58">
        <v>212</v>
      </c>
      <c r="R996" s="58">
        <v>50</v>
      </c>
      <c r="S996" s="43">
        <f t="shared" si="40"/>
        <v>5</v>
      </c>
      <c r="T996" s="43">
        <f t="shared" si="40"/>
        <v>5</v>
      </c>
      <c r="U996" s="44">
        <v>1</v>
      </c>
      <c r="V996" s="31">
        <v>1</v>
      </c>
      <c r="W996" s="44">
        <v>4</v>
      </c>
      <c r="X996" s="31">
        <v>4</v>
      </c>
      <c r="Y996" s="31">
        <v>0</v>
      </c>
      <c r="Z996" s="31">
        <v>0</v>
      </c>
      <c r="AA996" s="31">
        <v>0</v>
      </c>
      <c r="AB996" s="31">
        <v>0</v>
      </c>
      <c r="AC996" s="31">
        <v>0</v>
      </c>
      <c r="AD996" s="31">
        <v>4</v>
      </c>
      <c r="AE996" s="31">
        <v>0</v>
      </c>
      <c r="AF996" s="50">
        <v>466228</v>
      </c>
      <c r="AG996" s="59">
        <v>220409</v>
      </c>
      <c r="AH996" s="59">
        <v>87586</v>
      </c>
      <c r="AI996" s="59">
        <v>158233</v>
      </c>
      <c r="AJ996" s="59">
        <v>17349</v>
      </c>
      <c r="AK996" s="59">
        <v>16301</v>
      </c>
    </row>
    <row r="997" spans="1:37" ht="16.5" customHeight="1">
      <c r="A997" s="42">
        <v>946</v>
      </c>
      <c r="B997" s="42" t="s">
        <v>3787</v>
      </c>
      <c r="C997" s="44" t="s">
        <v>3836</v>
      </c>
      <c r="D997" s="44" t="s">
        <v>65</v>
      </c>
      <c r="E997" s="68" t="s">
        <v>3837</v>
      </c>
      <c r="F997" s="57" t="s">
        <v>3838</v>
      </c>
      <c r="G997" s="44" t="s">
        <v>3839</v>
      </c>
      <c r="H997" s="44" t="s">
        <v>3840</v>
      </c>
      <c r="I997" s="69">
        <v>1990</v>
      </c>
      <c r="J997" s="31">
        <v>1029</v>
      </c>
      <c r="K997" s="31">
        <v>1047.42</v>
      </c>
      <c r="L997" s="31">
        <v>284</v>
      </c>
      <c r="M997" s="58">
        <v>74292</v>
      </c>
      <c r="N997" s="58">
        <v>3848</v>
      </c>
      <c r="O997" s="58">
        <v>27</v>
      </c>
      <c r="P997" s="58">
        <v>4209</v>
      </c>
      <c r="Q997" s="58">
        <v>613</v>
      </c>
      <c r="R997" s="58">
        <v>6</v>
      </c>
      <c r="S997" s="43">
        <f t="shared" si="40"/>
        <v>5</v>
      </c>
      <c r="T997" s="43">
        <f t="shared" si="40"/>
        <v>7</v>
      </c>
      <c r="U997" s="44">
        <v>1</v>
      </c>
      <c r="V997" s="31">
        <v>1</v>
      </c>
      <c r="W997" s="44">
        <v>3</v>
      </c>
      <c r="X997" s="31">
        <v>4</v>
      </c>
      <c r="Y997" s="31">
        <v>0</v>
      </c>
      <c r="Z997" s="31">
        <v>0</v>
      </c>
      <c r="AA997" s="31">
        <v>1</v>
      </c>
      <c r="AB997" s="31">
        <v>2</v>
      </c>
      <c r="AC997" s="31">
        <v>0</v>
      </c>
      <c r="AD997" s="31">
        <v>3</v>
      </c>
      <c r="AE997" s="31">
        <v>0</v>
      </c>
      <c r="AF997" s="50">
        <v>468992</v>
      </c>
      <c r="AG997" s="59">
        <v>288945</v>
      </c>
      <c r="AH997" s="59">
        <v>42500</v>
      </c>
      <c r="AI997" s="59">
        <v>137547</v>
      </c>
      <c r="AJ997" s="59">
        <v>30022</v>
      </c>
      <c r="AK997" s="59">
        <v>17208</v>
      </c>
    </row>
    <row r="998" spans="1:37" ht="16.5" customHeight="1">
      <c r="A998" s="42">
        <v>947</v>
      </c>
      <c r="B998" s="42" t="s">
        <v>3787</v>
      </c>
      <c r="C998" s="44" t="s">
        <v>3836</v>
      </c>
      <c r="D998" s="44" t="s">
        <v>65</v>
      </c>
      <c r="E998" s="68" t="s">
        <v>3841</v>
      </c>
      <c r="F998" s="57" t="s">
        <v>3842</v>
      </c>
      <c r="G998" s="44" t="s">
        <v>3843</v>
      </c>
      <c r="H998" s="44" t="s">
        <v>3844</v>
      </c>
      <c r="I998" s="69">
        <v>1985</v>
      </c>
      <c r="J998" s="31">
        <v>4876</v>
      </c>
      <c r="K998" s="31">
        <v>2625</v>
      </c>
      <c r="L998" s="31">
        <v>560</v>
      </c>
      <c r="M998" s="58">
        <v>78898</v>
      </c>
      <c r="N998" s="58">
        <v>5491</v>
      </c>
      <c r="O998" s="58">
        <v>41</v>
      </c>
      <c r="P998" s="58">
        <v>6880</v>
      </c>
      <c r="Q998" s="58">
        <v>312</v>
      </c>
      <c r="R998" s="58">
        <v>9</v>
      </c>
      <c r="S998" s="43">
        <f t="shared" si="40"/>
        <v>6</v>
      </c>
      <c r="T998" s="43">
        <f t="shared" si="40"/>
        <v>6</v>
      </c>
      <c r="U998" s="44">
        <v>1</v>
      </c>
      <c r="V998" s="31">
        <v>1</v>
      </c>
      <c r="W998" s="44">
        <v>5</v>
      </c>
      <c r="X998" s="31">
        <v>5</v>
      </c>
      <c r="Y998" s="31">
        <v>0</v>
      </c>
      <c r="Z998" s="31">
        <v>0</v>
      </c>
      <c r="AA998" s="31">
        <v>0</v>
      </c>
      <c r="AB998" s="31">
        <v>0</v>
      </c>
      <c r="AC998" s="31">
        <v>0</v>
      </c>
      <c r="AD998" s="31">
        <v>5</v>
      </c>
      <c r="AE998" s="31">
        <v>0</v>
      </c>
      <c r="AF998" s="50">
        <v>806979</v>
      </c>
      <c r="AG998" s="59">
        <v>514516</v>
      </c>
      <c r="AH998" s="59">
        <v>87318</v>
      </c>
      <c r="AI998" s="59">
        <v>205145</v>
      </c>
      <c r="AJ998" s="59">
        <v>44005</v>
      </c>
      <c r="AK998" s="59">
        <v>24802</v>
      </c>
    </row>
    <row r="999" spans="1:37" ht="16.5" customHeight="1">
      <c r="A999" s="42">
        <v>948</v>
      </c>
      <c r="B999" s="42" t="s">
        <v>3787</v>
      </c>
      <c r="C999" s="44" t="s">
        <v>3845</v>
      </c>
      <c r="D999" s="44" t="s">
        <v>65</v>
      </c>
      <c r="E999" s="68" t="s">
        <v>3846</v>
      </c>
      <c r="F999" s="57" t="s">
        <v>3847</v>
      </c>
      <c r="G999" s="44" t="s">
        <v>3848</v>
      </c>
      <c r="H999" s="44" t="s">
        <v>3849</v>
      </c>
      <c r="I999" s="69">
        <v>2019</v>
      </c>
      <c r="J999" s="31">
        <v>27055</v>
      </c>
      <c r="K999" s="31">
        <v>775.37</v>
      </c>
      <c r="L999" s="31">
        <v>125</v>
      </c>
      <c r="M999" s="58">
        <v>18655</v>
      </c>
      <c r="N999" s="58">
        <v>0</v>
      </c>
      <c r="O999" s="58">
        <v>37</v>
      </c>
      <c r="P999" s="58">
        <v>11795</v>
      </c>
      <c r="Q999" s="58">
        <v>0</v>
      </c>
      <c r="R999" s="58">
        <v>17</v>
      </c>
      <c r="S999" s="43">
        <f t="shared" si="40"/>
        <v>21</v>
      </c>
      <c r="T999" s="43">
        <f t="shared" si="40"/>
        <v>21</v>
      </c>
      <c r="U999" s="44">
        <v>14</v>
      </c>
      <c r="V999" s="31">
        <v>14</v>
      </c>
      <c r="W999" s="44">
        <v>4</v>
      </c>
      <c r="X999" s="31">
        <v>4</v>
      </c>
      <c r="Y999" s="31">
        <v>0</v>
      </c>
      <c r="Z999" s="31">
        <v>0</v>
      </c>
      <c r="AA999" s="31">
        <v>3</v>
      </c>
      <c r="AB999" s="31">
        <v>3</v>
      </c>
      <c r="AC999" s="31">
        <v>0</v>
      </c>
      <c r="AD999" s="31">
        <v>4</v>
      </c>
      <c r="AE999" s="31">
        <v>0</v>
      </c>
      <c r="AF999" s="50">
        <v>2253740</v>
      </c>
      <c r="AG999" s="59">
        <v>974433</v>
      </c>
      <c r="AH999" s="59">
        <v>122850</v>
      </c>
      <c r="AI999" s="59">
        <v>1156457</v>
      </c>
      <c r="AJ999" s="59">
        <v>6830</v>
      </c>
      <c r="AK999" s="59">
        <v>5809</v>
      </c>
    </row>
    <row r="1000" spans="1:37" ht="16.5" customHeight="1">
      <c r="A1000" s="42">
        <v>949</v>
      </c>
      <c r="B1000" s="42" t="s">
        <v>3787</v>
      </c>
      <c r="C1000" s="44" t="s">
        <v>3850</v>
      </c>
      <c r="D1000" s="44" t="s">
        <v>65</v>
      </c>
      <c r="E1000" s="68" t="s">
        <v>3851</v>
      </c>
      <c r="F1000" s="57" t="s">
        <v>3852</v>
      </c>
      <c r="G1000" s="44" t="s">
        <v>3853</v>
      </c>
      <c r="H1000" s="44" t="s">
        <v>3854</v>
      </c>
      <c r="I1000" s="69">
        <v>2008</v>
      </c>
      <c r="J1000" s="31">
        <v>29999</v>
      </c>
      <c r="K1000" s="31">
        <v>1248.3599999999999</v>
      </c>
      <c r="L1000" s="31">
        <v>146</v>
      </c>
      <c r="M1000" s="58">
        <v>192754</v>
      </c>
      <c r="N1000" s="58">
        <v>12311</v>
      </c>
      <c r="O1000" s="58">
        <v>89</v>
      </c>
      <c r="P1000" s="58">
        <v>11111</v>
      </c>
      <c r="Q1000" s="58">
        <v>857</v>
      </c>
      <c r="R1000" s="58">
        <v>89</v>
      </c>
      <c r="S1000" s="43">
        <f t="shared" si="40"/>
        <v>7</v>
      </c>
      <c r="T1000" s="43">
        <f t="shared" si="40"/>
        <v>9</v>
      </c>
      <c r="U1000" s="44">
        <v>0</v>
      </c>
      <c r="V1000" s="31">
        <v>0</v>
      </c>
      <c r="W1000" s="44">
        <v>7</v>
      </c>
      <c r="X1000" s="31">
        <v>8</v>
      </c>
      <c r="Y1000" s="31">
        <v>0</v>
      </c>
      <c r="Z1000" s="31">
        <v>0</v>
      </c>
      <c r="AA1000" s="31">
        <v>0</v>
      </c>
      <c r="AB1000" s="31">
        <v>1</v>
      </c>
      <c r="AC1000" s="31">
        <v>1</v>
      </c>
      <c r="AD1000" s="31">
        <v>8</v>
      </c>
      <c r="AE1000" s="31">
        <v>0</v>
      </c>
      <c r="AF1000" s="50">
        <v>992769</v>
      </c>
      <c r="AG1000" s="59">
        <v>684776</v>
      </c>
      <c r="AH1000" s="59">
        <v>146378</v>
      </c>
      <c r="AI1000" s="59">
        <v>161615</v>
      </c>
      <c r="AJ1000" s="59">
        <v>70206</v>
      </c>
      <c r="AK1000" s="59">
        <v>63660</v>
      </c>
    </row>
    <row r="1001" spans="1:37" ht="16.5" customHeight="1">
      <c r="A1001" s="42">
        <v>950</v>
      </c>
      <c r="B1001" s="42" t="s">
        <v>3787</v>
      </c>
      <c r="C1001" s="44" t="s">
        <v>3855</v>
      </c>
      <c r="D1001" s="44" t="s">
        <v>65</v>
      </c>
      <c r="E1001" s="68" t="s">
        <v>3856</v>
      </c>
      <c r="F1001" s="57" t="s">
        <v>3857</v>
      </c>
      <c r="G1001" s="44" t="s">
        <v>3858</v>
      </c>
      <c r="H1001" s="44" t="s">
        <v>3859</v>
      </c>
      <c r="I1001" s="69">
        <v>1972</v>
      </c>
      <c r="J1001" s="31">
        <v>3073</v>
      </c>
      <c r="K1001" s="31">
        <v>2590.7199999999998</v>
      </c>
      <c r="L1001" s="31">
        <v>510</v>
      </c>
      <c r="M1001" s="58">
        <v>85119</v>
      </c>
      <c r="N1001" s="58">
        <v>7663</v>
      </c>
      <c r="O1001" s="58">
        <v>42</v>
      </c>
      <c r="P1001" s="58">
        <v>7718</v>
      </c>
      <c r="Q1001" s="58">
        <v>464</v>
      </c>
      <c r="R1001" s="58">
        <v>2</v>
      </c>
      <c r="S1001" s="43">
        <f t="shared" si="40"/>
        <v>7</v>
      </c>
      <c r="T1001" s="43">
        <f t="shared" si="40"/>
        <v>7</v>
      </c>
      <c r="U1001" s="44">
        <v>1</v>
      </c>
      <c r="V1001" s="31">
        <v>1</v>
      </c>
      <c r="W1001" s="44">
        <v>6</v>
      </c>
      <c r="X1001" s="31">
        <v>6</v>
      </c>
      <c r="Y1001" s="31">
        <v>0</v>
      </c>
      <c r="Z1001" s="31">
        <v>0</v>
      </c>
      <c r="AA1001" s="31">
        <v>0</v>
      </c>
      <c r="AB1001" s="31">
        <v>0</v>
      </c>
      <c r="AC1001" s="31">
        <v>1</v>
      </c>
      <c r="AD1001" s="31">
        <v>6</v>
      </c>
      <c r="AE1001" s="31">
        <v>0</v>
      </c>
      <c r="AF1001" s="50">
        <v>747520</v>
      </c>
      <c r="AG1001" s="59">
        <v>438851</v>
      </c>
      <c r="AH1001" s="59">
        <v>98418</v>
      </c>
      <c r="AI1001" s="59">
        <v>210251</v>
      </c>
      <c r="AJ1001" s="59">
        <v>57005</v>
      </c>
      <c r="AK1001" s="59">
        <v>53925</v>
      </c>
    </row>
    <row r="1002" spans="1:37" ht="16.5" customHeight="1">
      <c r="A1002" s="42">
        <v>951</v>
      </c>
      <c r="B1002" s="42" t="s">
        <v>3787</v>
      </c>
      <c r="C1002" s="44" t="s">
        <v>3860</v>
      </c>
      <c r="D1002" s="44" t="s">
        <v>65</v>
      </c>
      <c r="E1002" s="68" t="s">
        <v>3861</v>
      </c>
      <c r="F1002" s="57" t="s">
        <v>3862</v>
      </c>
      <c r="G1002" s="44" t="s">
        <v>3863</v>
      </c>
      <c r="H1002" s="44" t="s">
        <v>3864</v>
      </c>
      <c r="I1002" s="69">
        <v>1987</v>
      </c>
      <c r="J1002" s="31">
        <v>3795</v>
      </c>
      <c r="K1002" s="31">
        <v>800.69</v>
      </c>
      <c r="L1002" s="31">
        <v>312</v>
      </c>
      <c r="M1002" s="58">
        <v>78108</v>
      </c>
      <c r="N1002" s="58">
        <v>4552</v>
      </c>
      <c r="O1002" s="58">
        <v>54</v>
      </c>
      <c r="P1002" s="58">
        <v>3896</v>
      </c>
      <c r="Q1002" s="58">
        <v>146</v>
      </c>
      <c r="R1002" s="58">
        <v>54</v>
      </c>
      <c r="S1002" s="43">
        <f t="shared" si="40"/>
        <v>5</v>
      </c>
      <c r="T1002" s="43">
        <f t="shared" si="40"/>
        <v>5</v>
      </c>
      <c r="U1002" s="44">
        <v>1</v>
      </c>
      <c r="V1002" s="31">
        <v>1</v>
      </c>
      <c r="W1002" s="44">
        <v>3</v>
      </c>
      <c r="X1002" s="31">
        <v>3</v>
      </c>
      <c r="Y1002" s="31">
        <v>0</v>
      </c>
      <c r="Z1002" s="31">
        <v>0</v>
      </c>
      <c r="AA1002" s="31">
        <v>1</v>
      </c>
      <c r="AB1002" s="31">
        <v>1</v>
      </c>
      <c r="AC1002" s="31">
        <v>0</v>
      </c>
      <c r="AD1002" s="31">
        <v>4</v>
      </c>
      <c r="AE1002" s="31">
        <v>0</v>
      </c>
      <c r="AF1002" s="50">
        <v>516283</v>
      </c>
      <c r="AG1002" s="59">
        <v>304935</v>
      </c>
      <c r="AH1002" s="59">
        <v>76918</v>
      </c>
      <c r="AI1002" s="59">
        <v>134430</v>
      </c>
      <c r="AJ1002" s="59">
        <v>17109</v>
      </c>
      <c r="AK1002" s="59">
        <v>19234</v>
      </c>
    </row>
    <row r="1003" spans="1:37" ht="16.5" customHeight="1">
      <c r="A1003" s="42">
        <v>952</v>
      </c>
      <c r="B1003" s="42" t="s">
        <v>3787</v>
      </c>
      <c r="C1003" s="44" t="s">
        <v>3865</v>
      </c>
      <c r="D1003" s="44" t="s">
        <v>65</v>
      </c>
      <c r="E1003" s="68" t="s">
        <v>3866</v>
      </c>
      <c r="F1003" s="57" t="s">
        <v>3867</v>
      </c>
      <c r="G1003" s="44" t="s">
        <v>3868</v>
      </c>
      <c r="H1003" s="44" t="s">
        <v>3869</v>
      </c>
      <c r="I1003" s="69">
        <v>1970</v>
      </c>
      <c r="J1003" s="31">
        <v>6720</v>
      </c>
      <c r="K1003" s="31">
        <v>3651.56</v>
      </c>
      <c r="L1003" s="31">
        <v>1000</v>
      </c>
      <c r="M1003" s="58">
        <v>116616</v>
      </c>
      <c r="N1003" s="58">
        <v>13672</v>
      </c>
      <c r="O1003" s="58">
        <v>64</v>
      </c>
      <c r="P1003" s="58">
        <v>11454</v>
      </c>
      <c r="Q1003" s="58">
        <v>1175</v>
      </c>
      <c r="R1003" s="58">
        <v>4</v>
      </c>
      <c r="S1003" s="43">
        <f t="shared" si="40"/>
        <v>14</v>
      </c>
      <c r="T1003" s="43">
        <f t="shared" si="40"/>
        <v>15</v>
      </c>
      <c r="U1003" s="44">
        <v>7</v>
      </c>
      <c r="V1003" s="31">
        <v>6</v>
      </c>
      <c r="W1003" s="44">
        <v>6</v>
      </c>
      <c r="X1003" s="31">
        <v>7</v>
      </c>
      <c r="Y1003" s="31">
        <v>0</v>
      </c>
      <c r="Z1003" s="31">
        <v>0</v>
      </c>
      <c r="AA1003" s="31">
        <v>1</v>
      </c>
      <c r="AB1003" s="31">
        <v>2</v>
      </c>
      <c r="AC1003" s="31">
        <v>0</v>
      </c>
      <c r="AD1003" s="31">
        <v>6</v>
      </c>
      <c r="AE1003" s="31">
        <v>0</v>
      </c>
      <c r="AF1003" s="50">
        <v>1631380</v>
      </c>
      <c r="AG1003" s="59">
        <v>937258</v>
      </c>
      <c r="AH1003" s="59">
        <v>123078</v>
      </c>
      <c r="AI1003" s="59">
        <v>571044</v>
      </c>
      <c r="AJ1003" s="59">
        <v>59040</v>
      </c>
      <c r="AK1003" s="59">
        <v>55024</v>
      </c>
    </row>
    <row r="1004" spans="1:37" ht="16.5" customHeight="1">
      <c r="A1004" s="42">
        <v>953</v>
      </c>
      <c r="B1004" s="42" t="s">
        <v>3787</v>
      </c>
      <c r="C1004" s="44" t="s">
        <v>3870</v>
      </c>
      <c r="D1004" s="44" t="s">
        <v>65</v>
      </c>
      <c r="E1004" s="68" t="s">
        <v>3871</v>
      </c>
      <c r="F1004" s="57" t="s">
        <v>3872</v>
      </c>
      <c r="G1004" s="44" t="s">
        <v>3873</v>
      </c>
      <c r="H1004" s="44" t="s">
        <v>3874</v>
      </c>
      <c r="I1004" s="69">
        <v>1991</v>
      </c>
      <c r="J1004" s="31">
        <v>1730</v>
      </c>
      <c r="K1004" s="31">
        <v>1054.8</v>
      </c>
      <c r="L1004" s="31">
        <v>275</v>
      </c>
      <c r="M1004" s="58">
        <v>68328</v>
      </c>
      <c r="N1004" s="58">
        <v>8064</v>
      </c>
      <c r="O1004" s="58">
        <v>35</v>
      </c>
      <c r="P1004" s="58">
        <v>3329</v>
      </c>
      <c r="Q1004" s="58">
        <v>325</v>
      </c>
      <c r="R1004" s="58">
        <v>0</v>
      </c>
      <c r="S1004" s="43">
        <f t="shared" si="40"/>
        <v>4</v>
      </c>
      <c r="T1004" s="43">
        <f t="shared" si="40"/>
        <v>5</v>
      </c>
      <c r="U1004" s="44">
        <v>1</v>
      </c>
      <c r="V1004" s="31">
        <v>1</v>
      </c>
      <c r="W1004" s="44">
        <v>3</v>
      </c>
      <c r="X1004" s="31">
        <v>3</v>
      </c>
      <c r="Y1004" s="31">
        <v>0</v>
      </c>
      <c r="Z1004" s="31">
        <v>0</v>
      </c>
      <c r="AA1004" s="31">
        <v>0</v>
      </c>
      <c r="AB1004" s="31">
        <v>1</v>
      </c>
      <c r="AC1004" s="31">
        <v>0</v>
      </c>
      <c r="AD1004" s="31">
        <v>3</v>
      </c>
      <c r="AE1004" s="31">
        <v>0</v>
      </c>
      <c r="AF1004" s="50">
        <v>447321</v>
      </c>
      <c r="AG1004" s="59">
        <v>270702</v>
      </c>
      <c r="AH1004" s="59">
        <v>37000</v>
      </c>
      <c r="AI1004" s="59">
        <v>139619</v>
      </c>
      <c r="AJ1004" s="59">
        <v>21004</v>
      </c>
      <c r="AK1004" s="59">
        <v>19668</v>
      </c>
    </row>
    <row r="1005" spans="1:37" ht="16.5" customHeight="1">
      <c r="A1005" s="42">
        <v>954</v>
      </c>
      <c r="B1005" s="42" t="s">
        <v>3787</v>
      </c>
      <c r="C1005" s="44" t="s">
        <v>3875</v>
      </c>
      <c r="D1005" s="44" t="s">
        <v>65</v>
      </c>
      <c r="E1005" s="68" t="s">
        <v>3876</v>
      </c>
      <c r="F1005" s="57" t="s">
        <v>3877</v>
      </c>
      <c r="G1005" s="44" t="s">
        <v>3878</v>
      </c>
      <c r="H1005" s="44" t="s">
        <v>3879</v>
      </c>
      <c r="I1005" s="69">
        <v>1972</v>
      </c>
      <c r="J1005" s="31">
        <v>2921</v>
      </c>
      <c r="K1005" s="31">
        <v>2265.1999999999998</v>
      </c>
      <c r="L1005" s="31">
        <v>450</v>
      </c>
      <c r="M1005" s="58">
        <v>82835</v>
      </c>
      <c r="N1005" s="58">
        <v>5201</v>
      </c>
      <c r="O1005" s="58">
        <v>35</v>
      </c>
      <c r="P1005" s="58">
        <v>3869</v>
      </c>
      <c r="Q1005" s="58">
        <v>295</v>
      </c>
      <c r="R1005" s="58">
        <v>9</v>
      </c>
      <c r="S1005" s="43">
        <f t="shared" si="40"/>
        <v>6</v>
      </c>
      <c r="T1005" s="43">
        <f t="shared" si="40"/>
        <v>6</v>
      </c>
      <c r="U1005" s="44">
        <v>2</v>
      </c>
      <c r="V1005" s="31">
        <v>2</v>
      </c>
      <c r="W1005" s="44">
        <v>3</v>
      </c>
      <c r="X1005" s="31">
        <v>3</v>
      </c>
      <c r="Y1005" s="31">
        <v>0</v>
      </c>
      <c r="Z1005" s="31">
        <v>0</v>
      </c>
      <c r="AA1005" s="31">
        <v>1</v>
      </c>
      <c r="AB1005" s="31">
        <v>1</v>
      </c>
      <c r="AC1005" s="31">
        <v>0</v>
      </c>
      <c r="AD1005" s="31">
        <v>3</v>
      </c>
      <c r="AE1005" s="31">
        <v>0</v>
      </c>
      <c r="AF1005" s="50">
        <v>257358</v>
      </c>
      <c r="AG1005" s="59">
        <v>5164</v>
      </c>
      <c r="AH1005" s="59">
        <v>81718</v>
      </c>
      <c r="AI1005" s="59">
        <v>170476</v>
      </c>
      <c r="AJ1005" s="59">
        <v>21951</v>
      </c>
      <c r="AK1005" s="59">
        <v>16338</v>
      </c>
    </row>
    <row r="1006" spans="1:37" ht="16.5" customHeight="1">
      <c r="A1006" s="42">
        <v>955</v>
      </c>
      <c r="B1006" s="42" t="s">
        <v>3787</v>
      </c>
      <c r="C1006" s="44" t="s">
        <v>3880</v>
      </c>
      <c r="D1006" s="44" t="s">
        <v>65</v>
      </c>
      <c r="E1006" s="68" t="s">
        <v>3881</v>
      </c>
      <c r="F1006" s="57" t="s">
        <v>3882</v>
      </c>
      <c r="G1006" s="44" t="s">
        <v>3883</v>
      </c>
      <c r="H1006" s="44" t="s">
        <v>3884</v>
      </c>
      <c r="I1006" s="69">
        <v>1988</v>
      </c>
      <c r="J1006" s="31">
        <v>1630</v>
      </c>
      <c r="K1006" s="31">
        <v>820.1</v>
      </c>
      <c r="L1006" s="31">
        <v>260</v>
      </c>
      <c r="M1006" s="58">
        <v>66801</v>
      </c>
      <c r="N1006" s="58">
        <v>7058</v>
      </c>
      <c r="O1006" s="58">
        <v>28</v>
      </c>
      <c r="P1006" s="58">
        <v>3875</v>
      </c>
      <c r="Q1006" s="58">
        <v>376</v>
      </c>
      <c r="R1006" s="58">
        <v>0</v>
      </c>
      <c r="S1006" s="43">
        <f t="shared" si="40"/>
        <v>6</v>
      </c>
      <c r="T1006" s="43">
        <f t="shared" si="40"/>
        <v>6</v>
      </c>
      <c r="U1006" s="44">
        <v>1</v>
      </c>
      <c r="V1006" s="31">
        <v>1</v>
      </c>
      <c r="W1006" s="44">
        <v>3</v>
      </c>
      <c r="X1006" s="31">
        <v>3</v>
      </c>
      <c r="Y1006" s="31">
        <v>0</v>
      </c>
      <c r="Z1006" s="31">
        <v>0</v>
      </c>
      <c r="AA1006" s="31">
        <v>2</v>
      </c>
      <c r="AB1006" s="31">
        <v>2</v>
      </c>
      <c r="AC1006" s="31">
        <v>0</v>
      </c>
      <c r="AD1006" s="31">
        <v>3</v>
      </c>
      <c r="AE1006" s="31">
        <v>0</v>
      </c>
      <c r="AF1006" s="50">
        <v>434445</v>
      </c>
      <c r="AG1006" s="59">
        <v>245264</v>
      </c>
      <c r="AH1006" s="59">
        <v>60198</v>
      </c>
      <c r="AI1006" s="59">
        <v>128983</v>
      </c>
      <c r="AJ1006" s="59">
        <v>25492</v>
      </c>
      <c r="AK1006" s="59">
        <v>14017</v>
      </c>
    </row>
    <row r="1007" spans="1:37" ht="16.5" customHeight="1">
      <c r="A1007" s="42">
        <v>956</v>
      </c>
      <c r="B1007" s="42" t="s">
        <v>3787</v>
      </c>
      <c r="C1007" s="44" t="s">
        <v>3885</v>
      </c>
      <c r="D1007" s="44" t="s">
        <v>65</v>
      </c>
      <c r="E1007" s="68" t="s">
        <v>3886</v>
      </c>
      <c r="F1007" s="57" t="s">
        <v>3887</v>
      </c>
      <c r="G1007" s="44" t="s">
        <v>3888</v>
      </c>
      <c r="H1007" s="44" t="s">
        <v>3889</v>
      </c>
      <c r="I1007" s="69">
        <v>1984</v>
      </c>
      <c r="J1007" s="31">
        <v>2198</v>
      </c>
      <c r="K1007" s="31">
        <v>2257.04</v>
      </c>
      <c r="L1007" s="31">
        <v>300</v>
      </c>
      <c r="M1007" s="58">
        <v>83119</v>
      </c>
      <c r="N1007" s="58">
        <v>7909</v>
      </c>
      <c r="O1007" s="58">
        <v>145</v>
      </c>
      <c r="P1007" s="58">
        <v>4738</v>
      </c>
      <c r="Q1007" s="58">
        <v>699</v>
      </c>
      <c r="R1007" s="58">
        <v>12</v>
      </c>
      <c r="S1007" s="43">
        <f t="shared" si="40"/>
        <v>7</v>
      </c>
      <c r="T1007" s="43">
        <f t="shared" si="40"/>
        <v>7</v>
      </c>
      <c r="U1007" s="44">
        <v>1</v>
      </c>
      <c r="V1007" s="31">
        <v>1</v>
      </c>
      <c r="W1007" s="44">
        <v>5</v>
      </c>
      <c r="X1007" s="31">
        <v>5</v>
      </c>
      <c r="Y1007" s="31">
        <v>0</v>
      </c>
      <c r="Z1007" s="31">
        <v>0</v>
      </c>
      <c r="AA1007" s="31">
        <v>1</v>
      </c>
      <c r="AB1007" s="31">
        <v>1</v>
      </c>
      <c r="AC1007" s="31">
        <v>0</v>
      </c>
      <c r="AD1007" s="31">
        <v>5</v>
      </c>
      <c r="AE1007" s="31">
        <v>0</v>
      </c>
      <c r="AF1007" s="50">
        <v>494867</v>
      </c>
      <c r="AG1007" s="59">
        <v>288765</v>
      </c>
      <c r="AH1007" s="59">
        <v>63318</v>
      </c>
      <c r="AI1007" s="59">
        <v>142784</v>
      </c>
      <c r="AJ1007" s="59">
        <v>36651</v>
      </c>
      <c r="AK1007" s="59">
        <v>35364</v>
      </c>
    </row>
    <row r="1008" spans="1:37" ht="16.5" customHeight="1">
      <c r="A1008" s="42">
        <v>957</v>
      </c>
      <c r="B1008" s="42" t="s">
        <v>3787</v>
      </c>
      <c r="C1008" s="44" t="s">
        <v>3890</v>
      </c>
      <c r="D1008" s="44" t="s">
        <v>65</v>
      </c>
      <c r="E1008" s="68" t="s">
        <v>3891</v>
      </c>
      <c r="F1008" s="57" t="s">
        <v>3892</v>
      </c>
      <c r="G1008" s="44" t="s">
        <v>3893</v>
      </c>
      <c r="H1008" s="44" t="s">
        <v>3894</v>
      </c>
      <c r="I1008" s="69">
        <v>1973</v>
      </c>
      <c r="J1008" s="31">
        <v>4152</v>
      </c>
      <c r="K1008" s="31">
        <v>1755</v>
      </c>
      <c r="L1008" s="31">
        <v>600</v>
      </c>
      <c r="M1008" s="58">
        <v>104870</v>
      </c>
      <c r="N1008" s="58">
        <v>7695</v>
      </c>
      <c r="O1008" s="58">
        <v>27</v>
      </c>
      <c r="P1008" s="58">
        <v>6348</v>
      </c>
      <c r="Q1008" s="58">
        <v>500</v>
      </c>
      <c r="R1008" s="58">
        <v>8</v>
      </c>
      <c r="S1008" s="43">
        <f t="shared" si="40"/>
        <v>9</v>
      </c>
      <c r="T1008" s="43">
        <f t="shared" si="40"/>
        <v>9</v>
      </c>
      <c r="U1008" s="44">
        <v>0</v>
      </c>
      <c r="V1008" s="31">
        <v>1</v>
      </c>
      <c r="W1008" s="44">
        <v>6</v>
      </c>
      <c r="X1008" s="31">
        <v>6</v>
      </c>
      <c r="Y1008" s="31">
        <v>0</v>
      </c>
      <c r="Z1008" s="31">
        <v>0</v>
      </c>
      <c r="AA1008" s="31">
        <v>3</v>
      </c>
      <c r="AB1008" s="31">
        <v>2</v>
      </c>
      <c r="AC1008" s="31">
        <v>0</v>
      </c>
      <c r="AD1008" s="31">
        <v>6</v>
      </c>
      <c r="AE1008" s="31">
        <v>0</v>
      </c>
      <c r="AF1008" s="50">
        <v>861723</v>
      </c>
      <c r="AG1008" s="59">
        <v>497823</v>
      </c>
      <c r="AH1008" s="59">
        <v>103918</v>
      </c>
      <c r="AI1008" s="59">
        <v>259982</v>
      </c>
      <c r="AJ1008" s="59">
        <v>50549</v>
      </c>
      <c r="AK1008" s="59">
        <v>40427</v>
      </c>
    </row>
    <row r="1009" spans="1:37" ht="16.5" customHeight="1">
      <c r="A1009" s="2482" t="s">
        <v>167</v>
      </c>
      <c r="B1009" s="2483"/>
      <c r="C1009" s="2484"/>
      <c r="D1009" s="51"/>
      <c r="E1009" s="52">
        <v>22</v>
      </c>
      <c r="F1009" s="53"/>
      <c r="G1009" s="53"/>
      <c r="H1009" s="53"/>
      <c r="I1009" s="51"/>
      <c r="J1009" s="54"/>
      <c r="K1009" s="54"/>
      <c r="L1009" s="54"/>
      <c r="M1009" s="54"/>
      <c r="N1009" s="54"/>
      <c r="O1009" s="54"/>
      <c r="P1009" s="54"/>
      <c r="Q1009" s="54"/>
      <c r="R1009" s="54"/>
      <c r="S1009" s="54"/>
      <c r="T1009" s="54"/>
      <c r="U1009" s="54"/>
      <c r="V1009" s="54"/>
      <c r="W1009" s="54"/>
      <c r="X1009" s="54"/>
      <c r="Y1009" s="54"/>
      <c r="Z1009" s="54"/>
      <c r="AA1009" s="54"/>
      <c r="AB1009" s="54"/>
      <c r="AC1009" s="54"/>
      <c r="AD1009" s="54"/>
      <c r="AE1009" s="54"/>
      <c r="AF1009" s="55"/>
      <c r="AG1009" s="54"/>
      <c r="AH1009" s="54"/>
      <c r="AI1009" s="54"/>
      <c r="AJ1009" s="54"/>
      <c r="AK1009" s="54"/>
    </row>
    <row r="1010" spans="1:37" ht="16.5" customHeight="1">
      <c r="A1010" s="42">
        <v>958</v>
      </c>
      <c r="B1010" s="42" t="s">
        <v>3787</v>
      </c>
      <c r="C1010" s="44" t="s">
        <v>3845</v>
      </c>
      <c r="D1010" s="44" t="s">
        <v>168</v>
      </c>
      <c r="E1010" s="68" t="s">
        <v>3895</v>
      </c>
      <c r="F1010" s="57" t="s">
        <v>3896</v>
      </c>
      <c r="G1010" s="44" t="s">
        <v>3897</v>
      </c>
      <c r="H1010" s="44" t="s">
        <v>3898</v>
      </c>
      <c r="I1010" s="69">
        <v>2018</v>
      </c>
      <c r="J1010" s="31">
        <v>14977</v>
      </c>
      <c r="K1010" s="31">
        <v>330</v>
      </c>
      <c r="L1010" s="31">
        <v>60</v>
      </c>
      <c r="M1010" s="58">
        <v>6200</v>
      </c>
      <c r="N1010" s="58">
        <v>0</v>
      </c>
      <c r="O1010" s="58">
        <v>15</v>
      </c>
      <c r="P1010" s="58">
        <v>1700</v>
      </c>
      <c r="Q1010" s="58">
        <v>0</v>
      </c>
      <c r="R1010" s="58">
        <v>0</v>
      </c>
      <c r="S1010" s="43">
        <f t="shared" ref="S1010:T1010" si="41">SUM(U1010,W1010,Y1010,AA1010)</f>
        <v>2</v>
      </c>
      <c r="T1010" s="43">
        <f t="shared" si="41"/>
        <v>0</v>
      </c>
      <c r="U1010" s="44">
        <v>1</v>
      </c>
      <c r="V1010" s="31">
        <v>0</v>
      </c>
      <c r="W1010" s="44">
        <v>0</v>
      </c>
      <c r="X1010" s="31">
        <v>0</v>
      </c>
      <c r="Y1010" s="31">
        <v>0</v>
      </c>
      <c r="Z1010" s="31">
        <v>0</v>
      </c>
      <c r="AA1010" s="31">
        <v>1</v>
      </c>
      <c r="AB1010" s="31">
        <v>0</v>
      </c>
      <c r="AC1010" s="31">
        <v>0</v>
      </c>
      <c r="AD1010" s="31">
        <v>1</v>
      </c>
      <c r="AE1010" s="31">
        <v>0</v>
      </c>
      <c r="AF1010" s="50">
        <v>3700</v>
      </c>
      <c r="AG1010" s="59">
        <v>1700</v>
      </c>
      <c r="AH1010" s="59">
        <v>500</v>
      </c>
      <c r="AI1010" s="59">
        <v>1500</v>
      </c>
      <c r="AJ1010" s="59">
        <v>1100</v>
      </c>
      <c r="AK1010" s="59">
        <v>1200</v>
      </c>
    </row>
    <row r="1011" spans="1:37" ht="16.5" customHeight="1">
      <c r="A1011" s="2482" t="s">
        <v>190</v>
      </c>
      <c r="B1011" s="2483"/>
      <c r="C1011" s="2484"/>
      <c r="D1011" s="51"/>
      <c r="E1011" s="52">
        <v>1</v>
      </c>
      <c r="F1011" s="53"/>
      <c r="G1011" s="53"/>
      <c r="H1011" s="53"/>
      <c r="I1011" s="51"/>
      <c r="J1011" s="54"/>
      <c r="K1011" s="54"/>
      <c r="L1011" s="54"/>
      <c r="M1011" s="54"/>
      <c r="N1011" s="54"/>
      <c r="O1011" s="54"/>
      <c r="P1011" s="54"/>
      <c r="Q1011" s="54"/>
      <c r="R1011" s="54"/>
      <c r="S1011" s="54"/>
      <c r="T1011" s="54"/>
      <c r="U1011" s="54"/>
      <c r="V1011" s="54"/>
      <c r="W1011" s="54"/>
      <c r="X1011" s="54"/>
      <c r="Y1011" s="54"/>
      <c r="Z1011" s="54"/>
      <c r="AA1011" s="54"/>
      <c r="AB1011" s="54"/>
      <c r="AC1011" s="54"/>
      <c r="AD1011" s="54"/>
      <c r="AE1011" s="54"/>
      <c r="AF1011" s="55"/>
      <c r="AG1011" s="54"/>
      <c r="AH1011" s="54"/>
      <c r="AI1011" s="54"/>
      <c r="AJ1011" s="54"/>
      <c r="AK1011" s="54"/>
    </row>
    <row r="1012" spans="1:37" ht="16.5" customHeight="1">
      <c r="A1012" s="42">
        <v>959</v>
      </c>
      <c r="B1012" s="42" t="s">
        <v>3787</v>
      </c>
      <c r="C1012" s="44" t="s">
        <v>3899</v>
      </c>
      <c r="D1012" s="44" t="s">
        <v>191</v>
      </c>
      <c r="E1012" s="68" t="s">
        <v>3900</v>
      </c>
      <c r="F1012" s="57" t="s">
        <v>3901</v>
      </c>
      <c r="G1012" s="44" t="s">
        <v>3902</v>
      </c>
      <c r="H1012" s="44" t="s">
        <v>3903</v>
      </c>
      <c r="I1012" s="69" t="s">
        <v>3904</v>
      </c>
      <c r="J1012" s="31">
        <v>4288</v>
      </c>
      <c r="K1012" s="31">
        <v>3183</v>
      </c>
      <c r="L1012" s="31">
        <v>579</v>
      </c>
      <c r="M1012" s="58">
        <v>134134</v>
      </c>
      <c r="N1012" s="58">
        <v>7227</v>
      </c>
      <c r="O1012" s="58">
        <v>65</v>
      </c>
      <c r="P1012" s="58">
        <v>5156</v>
      </c>
      <c r="Q1012" s="58">
        <v>121</v>
      </c>
      <c r="R1012" s="58">
        <v>65</v>
      </c>
      <c r="S1012" s="43">
        <f t="shared" ref="S1012:T1059" si="42">SUM(U1012,W1012,Y1012,AA1012)</f>
        <v>6</v>
      </c>
      <c r="T1012" s="43">
        <f t="shared" si="42"/>
        <v>7</v>
      </c>
      <c r="U1012" s="44">
        <v>3</v>
      </c>
      <c r="V1012" s="31">
        <v>2</v>
      </c>
      <c r="W1012" s="44">
        <v>2</v>
      </c>
      <c r="X1012" s="31">
        <v>4</v>
      </c>
      <c r="Y1012" s="31">
        <v>0</v>
      </c>
      <c r="Z1012" s="31">
        <v>0</v>
      </c>
      <c r="AA1012" s="31">
        <v>1</v>
      </c>
      <c r="AB1012" s="31">
        <v>1</v>
      </c>
      <c r="AC1012" s="31">
        <v>0</v>
      </c>
      <c r="AD1012" s="31">
        <v>2</v>
      </c>
      <c r="AE1012" s="31">
        <v>0</v>
      </c>
      <c r="AF1012" s="50">
        <v>2411928</v>
      </c>
      <c r="AG1012" s="59">
        <v>620526</v>
      </c>
      <c r="AH1012" s="59">
        <v>45200</v>
      </c>
      <c r="AI1012" s="59">
        <v>1746202</v>
      </c>
      <c r="AJ1012" s="59">
        <v>32794</v>
      </c>
      <c r="AK1012" s="59">
        <v>29237</v>
      </c>
    </row>
    <row r="1013" spans="1:37" ht="16.5" customHeight="1">
      <c r="A1013" s="42">
        <v>960</v>
      </c>
      <c r="B1013" s="42" t="s">
        <v>3787</v>
      </c>
      <c r="C1013" s="44" t="s">
        <v>3788</v>
      </c>
      <c r="D1013" s="44" t="s">
        <v>191</v>
      </c>
      <c r="E1013" s="68" t="s">
        <v>3905</v>
      </c>
      <c r="F1013" s="57" t="s">
        <v>3906</v>
      </c>
      <c r="G1013" s="44" t="s">
        <v>3907</v>
      </c>
      <c r="H1013" s="44" t="s">
        <v>3908</v>
      </c>
      <c r="I1013" s="69" t="s">
        <v>894</v>
      </c>
      <c r="J1013" s="31">
        <v>1525</v>
      </c>
      <c r="K1013" s="31">
        <v>1043</v>
      </c>
      <c r="L1013" s="31">
        <v>147</v>
      </c>
      <c r="M1013" s="58">
        <v>79407</v>
      </c>
      <c r="N1013" s="58">
        <v>9546</v>
      </c>
      <c r="O1013" s="58">
        <v>11</v>
      </c>
      <c r="P1013" s="58">
        <v>896</v>
      </c>
      <c r="Q1013" s="58">
        <v>40</v>
      </c>
      <c r="R1013" s="58">
        <v>0</v>
      </c>
      <c r="S1013" s="43">
        <f t="shared" si="42"/>
        <v>3</v>
      </c>
      <c r="T1013" s="43">
        <f t="shared" si="42"/>
        <v>3</v>
      </c>
      <c r="U1013" s="44">
        <v>0</v>
      </c>
      <c r="V1013" s="31">
        <v>0</v>
      </c>
      <c r="W1013" s="44">
        <v>0</v>
      </c>
      <c r="X1013" s="31">
        <v>0</v>
      </c>
      <c r="Y1013" s="31">
        <v>0</v>
      </c>
      <c r="Z1013" s="31">
        <v>0</v>
      </c>
      <c r="AA1013" s="31">
        <v>3</v>
      </c>
      <c r="AB1013" s="31">
        <v>3</v>
      </c>
      <c r="AC1013" s="31">
        <v>0</v>
      </c>
      <c r="AD1013" s="31">
        <v>0</v>
      </c>
      <c r="AE1013" s="31">
        <v>0</v>
      </c>
      <c r="AF1013" s="50">
        <v>260976</v>
      </c>
      <c r="AG1013" s="59">
        <v>167786</v>
      </c>
      <c r="AH1013" s="59">
        <v>27190</v>
      </c>
      <c r="AI1013" s="59">
        <v>66000</v>
      </c>
      <c r="AJ1013" s="59">
        <v>3663</v>
      </c>
      <c r="AK1013" s="59">
        <v>2507</v>
      </c>
    </row>
    <row r="1014" spans="1:37" ht="16.5" customHeight="1">
      <c r="A1014" s="42">
        <v>961</v>
      </c>
      <c r="B1014" s="42" t="s">
        <v>3787</v>
      </c>
      <c r="C1014" s="44" t="s">
        <v>3788</v>
      </c>
      <c r="D1014" s="44" t="s">
        <v>191</v>
      </c>
      <c r="E1014" s="68" t="s">
        <v>3909</v>
      </c>
      <c r="F1014" s="57" t="s">
        <v>3910</v>
      </c>
      <c r="G1014" s="44" t="s">
        <v>3911</v>
      </c>
      <c r="H1014" s="44" t="s">
        <v>3912</v>
      </c>
      <c r="I1014" s="69" t="s">
        <v>1023</v>
      </c>
      <c r="J1014" s="31">
        <v>3091</v>
      </c>
      <c r="K1014" s="31">
        <v>705</v>
      </c>
      <c r="L1014" s="31">
        <v>110</v>
      </c>
      <c r="M1014" s="58">
        <v>49280</v>
      </c>
      <c r="N1014" s="58">
        <v>2245</v>
      </c>
      <c r="O1014" s="58">
        <v>5</v>
      </c>
      <c r="P1014" s="58">
        <v>981</v>
      </c>
      <c r="Q1014" s="58">
        <v>41</v>
      </c>
      <c r="R1014" s="58">
        <v>0</v>
      </c>
      <c r="S1014" s="43">
        <f t="shared" si="42"/>
        <v>3</v>
      </c>
      <c r="T1014" s="43">
        <f t="shared" si="42"/>
        <v>3</v>
      </c>
      <c r="U1014" s="44">
        <v>0</v>
      </c>
      <c r="V1014" s="31">
        <v>0</v>
      </c>
      <c r="W1014" s="44">
        <v>0</v>
      </c>
      <c r="X1014" s="31">
        <v>0</v>
      </c>
      <c r="Y1014" s="31">
        <v>0</v>
      </c>
      <c r="Z1014" s="31">
        <v>0</v>
      </c>
      <c r="AA1014" s="31">
        <v>3</v>
      </c>
      <c r="AB1014" s="31">
        <v>3</v>
      </c>
      <c r="AC1014" s="31">
        <v>0</v>
      </c>
      <c r="AD1014" s="31">
        <v>0</v>
      </c>
      <c r="AE1014" s="31">
        <v>0</v>
      </c>
      <c r="AF1014" s="50">
        <v>189500</v>
      </c>
      <c r="AG1014" s="59">
        <v>106500</v>
      </c>
      <c r="AH1014" s="59">
        <v>27000</v>
      </c>
      <c r="AI1014" s="59">
        <v>56000</v>
      </c>
      <c r="AJ1014" s="59">
        <v>6888</v>
      </c>
      <c r="AK1014" s="59">
        <v>4695</v>
      </c>
    </row>
    <row r="1015" spans="1:37" ht="16.5" customHeight="1">
      <c r="A1015" s="42">
        <v>962</v>
      </c>
      <c r="B1015" s="42" t="s">
        <v>3787</v>
      </c>
      <c r="C1015" s="44" t="s">
        <v>3788</v>
      </c>
      <c r="D1015" s="44" t="s">
        <v>191</v>
      </c>
      <c r="E1015" s="68" t="s">
        <v>3913</v>
      </c>
      <c r="F1015" s="57" t="s">
        <v>3914</v>
      </c>
      <c r="G1015" s="44" t="s">
        <v>3915</v>
      </c>
      <c r="H1015" s="44" t="s">
        <v>3916</v>
      </c>
      <c r="I1015" s="69" t="s">
        <v>977</v>
      </c>
      <c r="J1015" s="31">
        <v>2351</v>
      </c>
      <c r="K1015" s="31">
        <v>1336</v>
      </c>
      <c r="L1015" s="31">
        <v>276</v>
      </c>
      <c r="M1015" s="58">
        <v>49942</v>
      </c>
      <c r="N1015" s="58">
        <v>2192</v>
      </c>
      <c r="O1015" s="58">
        <v>12</v>
      </c>
      <c r="P1015" s="58">
        <v>1169</v>
      </c>
      <c r="Q1015" s="58">
        <v>56</v>
      </c>
      <c r="R1015" s="58">
        <v>0</v>
      </c>
      <c r="S1015" s="43">
        <f t="shared" si="42"/>
        <v>6</v>
      </c>
      <c r="T1015" s="43">
        <f t="shared" si="42"/>
        <v>6</v>
      </c>
      <c r="U1015" s="44">
        <v>0</v>
      </c>
      <c r="V1015" s="31">
        <v>0</v>
      </c>
      <c r="W1015" s="44">
        <v>2</v>
      </c>
      <c r="X1015" s="31">
        <v>2</v>
      </c>
      <c r="Y1015" s="31">
        <v>0</v>
      </c>
      <c r="Z1015" s="31">
        <v>0</v>
      </c>
      <c r="AA1015" s="31">
        <v>4</v>
      </c>
      <c r="AB1015" s="31">
        <v>4</v>
      </c>
      <c r="AC1015" s="31">
        <v>0</v>
      </c>
      <c r="AD1015" s="31">
        <v>2</v>
      </c>
      <c r="AE1015" s="31">
        <v>0</v>
      </c>
      <c r="AF1015" s="50">
        <v>362254</v>
      </c>
      <c r="AG1015" s="59">
        <v>261254</v>
      </c>
      <c r="AH1015" s="59">
        <v>30000</v>
      </c>
      <c r="AI1015" s="59">
        <v>71000</v>
      </c>
      <c r="AJ1015" s="59">
        <v>17545</v>
      </c>
      <c r="AK1015" s="59">
        <v>6656</v>
      </c>
    </row>
    <row r="1016" spans="1:37" ht="16.5" customHeight="1">
      <c r="A1016" s="42">
        <v>963</v>
      </c>
      <c r="B1016" s="42" t="s">
        <v>3787</v>
      </c>
      <c r="C1016" s="44" t="s">
        <v>3793</v>
      </c>
      <c r="D1016" s="44" t="s">
        <v>191</v>
      </c>
      <c r="E1016" s="68" t="s">
        <v>3917</v>
      </c>
      <c r="F1016" s="57" t="s">
        <v>3918</v>
      </c>
      <c r="G1016" s="44" t="s">
        <v>3919</v>
      </c>
      <c r="H1016" s="44" t="s">
        <v>3920</v>
      </c>
      <c r="I1016" s="69" t="s">
        <v>2133</v>
      </c>
      <c r="J1016" s="31">
        <v>1825</v>
      </c>
      <c r="K1016" s="31">
        <v>1045</v>
      </c>
      <c r="L1016" s="31">
        <v>138</v>
      </c>
      <c r="M1016" s="58">
        <v>8200</v>
      </c>
      <c r="N1016" s="58">
        <v>0</v>
      </c>
      <c r="O1016" s="58">
        <v>0</v>
      </c>
      <c r="P1016" s="58">
        <v>0</v>
      </c>
      <c r="Q1016" s="58">
        <v>0</v>
      </c>
      <c r="R1016" s="58">
        <v>0</v>
      </c>
      <c r="S1016" s="43">
        <f t="shared" si="42"/>
        <v>5</v>
      </c>
      <c r="T1016" s="43">
        <f t="shared" si="42"/>
        <v>5</v>
      </c>
      <c r="U1016" s="44">
        <v>1</v>
      </c>
      <c r="V1016" s="31">
        <v>1</v>
      </c>
      <c r="W1016" s="44">
        <v>1</v>
      </c>
      <c r="X1016" s="31">
        <v>1</v>
      </c>
      <c r="Y1016" s="31">
        <v>0</v>
      </c>
      <c r="Z1016" s="31">
        <v>0</v>
      </c>
      <c r="AA1016" s="31">
        <v>3</v>
      </c>
      <c r="AB1016" s="31">
        <v>3</v>
      </c>
      <c r="AC1016" s="31">
        <v>0</v>
      </c>
      <c r="AD1016" s="31">
        <v>1</v>
      </c>
      <c r="AE1016" s="31">
        <v>0</v>
      </c>
      <c r="AF1016" s="50">
        <v>150000</v>
      </c>
      <c r="AG1016" s="59">
        <v>150000</v>
      </c>
      <c r="AH1016" s="59">
        <v>0</v>
      </c>
      <c r="AI1016" s="59">
        <v>0</v>
      </c>
      <c r="AJ1016" s="59">
        <v>4500</v>
      </c>
      <c r="AK1016" s="59">
        <v>0</v>
      </c>
    </row>
    <row r="1017" spans="1:37" ht="16.5" customHeight="1">
      <c r="A1017" s="42">
        <v>964</v>
      </c>
      <c r="B1017" s="42" t="s">
        <v>3787</v>
      </c>
      <c r="C1017" s="44" t="s">
        <v>3798</v>
      </c>
      <c r="D1017" s="44" t="s">
        <v>191</v>
      </c>
      <c r="E1017" s="68" t="s">
        <v>3921</v>
      </c>
      <c r="F1017" s="57" t="s">
        <v>3922</v>
      </c>
      <c r="G1017" s="44" t="s">
        <v>3923</v>
      </c>
      <c r="H1017" s="44" t="s">
        <v>3924</v>
      </c>
      <c r="I1017" s="69" t="s">
        <v>1313</v>
      </c>
      <c r="J1017" s="31">
        <v>3077</v>
      </c>
      <c r="K1017" s="31">
        <v>1659</v>
      </c>
      <c r="L1017" s="31">
        <v>136</v>
      </c>
      <c r="M1017" s="58">
        <v>114042</v>
      </c>
      <c r="N1017" s="58">
        <v>6608</v>
      </c>
      <c r="O1017" s="58">
        <v>36</v>
      </c>
      <c r="P1017" s="58">
        <v>4967</v>
      </c>
      <c r="Q1017" s="58">
        <v>89</v>
      </c>
      <c r="R1017" s="58">
        <v>36</v>
      </c>
      <c r="S1017" s="43">
        <f t="shared" si="42"/>
        <v>4</v>
      </c>
      <c r="T1017" s="43">
        <f t="shared" si="42"/>
        <v>4</v>
      </c>
      <c r="U1017" s="44">
        <v>0</v>
      </c>
      <c r="V1017" s="31">
        <v>0</v>
      </c>
      <c r="W1017" s="44">
        <v>4</v>
      </c>
      <c r="X1017" s="31">
        <v>4</v>
      </c>
      <c r="Y1017" s="31">
        <v>0</v>
      </c>
      <c r="Z1017" s="31">
        <v>0</v>
      </c>
      <c r="AA1017" s="31">
        <v>0</v>
      </c>
      <c r="AB1017" s="31">
        <v>0</v>
      </c>
      <c r="AC1017" s="31">
        <v>0</v>
      </c>
      <c r="AD1017" s="31">
        <v>5</v>
      </c>
      <c r="AE1017" s="31">
        <v>0</v>
      </c>
      <c r="AF1017" s="50">
        <v>772065</v>
      </c>
      <c r="AG1017" s="59">
        <v>508829</v>
      </c>
      <c r="AH1017" s="59">
        <v>57120</v>
      </c>
      <c r="AI1017" s="59">
        <v>206116</v>
      </c>
      <c r="AJ1017" s="59">
        <v>31149</v>
      </c>
      <c r="AK1017" s="59">
        <v>41262</v>
      </c>
    </row>
    <row r="1018" spans="1:37" ht="16.5" customHeight="1">
      <c r="A1018" s="42">
        <v>965</v>
      </c>
      <c r="B1018" s="42" t="s">
        <v>3787</v>
      </c>
      <c r="C1018" s="44" t="s">
        <v>3798</v>
      </c>
      <c r="D1018" s="44" t="s">
        <v>191</v>
      </c>
      <c r="E1018" s="68" t="s">
        <v>3925</v>
      </c>
      <c r="F1018" s="57" t="s">
        <v>3926</v>
      </c>
      <c r="G1018" s="44" t="s">
        <v>3927</v>
      </c>
      <c r="H1018" s="44" t="s">
        <v>3924</v>
      </c>
      <c r="I1018" s="69" t="s">
        <v>1065</v>
      </c>
      <c r="J1018" s="31">
        <v>8711</v>
      </c>
      <c r="K1018" s="31">
        <v>3752</v>
      </c>
      <c r="L1018" s="31">
        <v>214</v>
      </c>
      <c r="M1018" s="58">
        <v>194049</v>
      </c>
      <c r="N1018" s="58">
        <v>11524</v>
      </c>
      <c r="O1018" s="58">
        <v>69</v>
      </c>
      <c r="P1018" s="58">
        <v>4514</v>
      </c>
      <c r="Q1018" s="58">
        <v>266</v>
      </c>
      <c r="R1018" s="58">
        <v>24</v>
      </c>
      <c r="S1018" s="43">
        <f t="shared" si="42"/>
        <v>6</v>
      </c>
      <c r="T1018" s="43">
        <f t="shared" si="42"/>
        <v>6</v>
      </c>
      <c r="U1018" s="44">
        <v>1</v>
      </c>
      <c r="V1018" s="31">
        <v>1</v>
      </c>
      <c r="W1018" s="44">
        <v>3</v>
      </c>
      <c r="X1018" s="31">
        <v>3</v>
      </c>
      <c r="Y1018" s="31">
        <v>1</v>
      </c>
      <c r="Z1018" s="31">
        <v>1</v>
      </c>
      <c r="AA1018" s="31">
        <v>1</v>
      </c>
      <c r="AB1018" s="31">
        <v>1</v>
      </c>
      <c r="AC1018" s="31">
        <v>0</v>
      </c>
      <c r="AD1018" s="31">
        <v>3</v>
      </c>
      <c r="AE1018" s="31">
        <v>1</v>
      </c>
      <c r="AF1018" s="50">
        <v>999838</v>
      </c>
      <c r="AG1018" s="59">
        <v>545000</v>
      </c>
      <c r="AH1018" s="59">
        <v>63500</v>
      </c>
      <c r="AI1018" s="59">
        <v>391338</v>
      </c>
      <c r="AJ1018" s="59">
        <v>66000</v>
      </c>
      <c r="AK1018" s="59">
        <v>28457</v>
      </c>
    </row>
    <row r="1019" spans="1:37" ht="16.5" customHeight="1">
      <c r="A1019" s="42">
        <v>966</v>
      </c>
      <c r="B1019" s="42" t="s">
        <v>3787</v>
      </c>
      <c r="C1019" s="44" t="s">
        <v>3798</v>
      </c>
      <c r="D1019" s="44" t="s">
        <v>191</v>
      </c>
      <c r="E1019" s="68" t="s">
        <v>3928</v>
      </c>
      <c r="F1019" s="57" t="s">
        <v>3929</v>
      </c>
      <c r="G1019" s="44" t="s">
        <v>3930</v>
      </c>
      <c r="H1019" s="44" t="s">
        <v>3931</v>
      </c>
      <c r="I1019" s="69" t="s">
        <v>889</v>
      </c>
      <c r="J1019" s="31">
        <v>810.3</v>
      </c>
      <c r="K1019" s="31">
        <v>1309.26</v>
      </c>
      <c r="L1019" s="31">
        <v>89</v>
      </c>
      <c r="M1019" s="58">
        <v>35025</v>
      </c>
      <c r="N1019" s="58">
        <v>611</v>
      </c>
      <c r="O1019" s="58">
        <v>35</v>
      </c>
      <c r="P1019" s="58">
        <v>6650</v>
      </c>
      <c r="Q1019" s="58">
        <v>165</v>
      </c>
      <c r="R1019" s="58">
        <v>0</v>
      </c>
      <c r="S1019" s="43">
        <f t="shared" si="42"/>
        <v>4</v>
      </c>
      <c r="T1019" s="43">
        <f t="shared" si="42"/>
        <v>4</v>
      </c>
      <c r="U1019" s="44">
        <v>1</v>
      </c>
      <c r="V1019" s="31">
        <v>1</v>
      </c>
      <c r="W1019" s="44">
        <v>3</v>
      </c>
      <c r="X1019" s="31">
        <v>3</v>
      </c>
      <c r="Y1019" s="31">
        <v>0</v>
      </c>
      <c r="Z1019" s="31">
        <v>0</v>
      </c>
      <c r="AA1019" s="31">
        <v>0</v>
      </c>
      <c r="AB1019" s="31">
        <v>0</v>
      </c>
      <c r="AC1019" s="31">
        <v>0</v>
      </c>
      <c r="AD1019" s="31">
        <v>3</v>
      </c>
      <c r="AE1019" s="31">
        <v>0</v>
      </c>
      <c r="AF1019" s="50">
        <v>550593</v>
      </c>
      <c r="AG1019" s="59">
        <v>328597</v>
      </c>
      <c r="AH1019" s="59">
        <v>54951</v>
      </c>
      <c r="AI1019" s="59">
        <v>167045</v>
      </c>
      <c r="AJ1019" s="59">
        <v>25897</v>
      </c>
      <c r="AK1019" s="59">
        <v>37910</v>
      </c>
    </row>
    <row r="1020" spans="1:37" ht="16.5" customHeight="1">
      <c r="A1020" s="42">
        <v>967</v>
      </c>
      <c r="B1020" s="42" t="s">
        <v>3787</v>
      </c>
      <c r="C1020" s="44" t="s">
        <v>3798</v>
      </c>
      <c r="D1020" s="44" t="s">
        <v>191</v>
      </c>
      <c r="E1020" s="68" t="s">
        <v>3932</v>
      </c>
      <c r="F1020" s="57" t="s">
        <v>3933</v>
      </c>
      <c r="G1020" s="44" t="s">
        <v>3934</v>
      </c>
      <c r="H1020" s="44" t="s">
        <v>3931</v>
      </c>
      <c r="I1020" s="69" t="s">
        <v>1165</v>
      </c>
      <c r="J1020" s="31">
        <v>7242</v>
      </c>
      <c r="K1020" s="31">
        <v>2132</v>
      </c>
      <c r="L1020" s="31">
        <v>166</v>
      </c>
      <c r="M1020" s="58">
        <v>47059</v>
      </c>
      <c r="N1020" s="58">
        <v>504</v>
      </c>
      <c r="O1020" s="58">
        <v>41</v>
      </c>
      <c r="P1020" s="58">
        <v>6766</v>
      </c>
      <c r="Q1020" s="58">
        <v>174</v>
      </c>
      <c r="R1020" s="58">
        <v>0</v>
      </c>
      <c r="S1020" s="43">
        <f t="shared" si="42"/>
        <v>6</v>
      </c>
      <c r="T1020" s="43">
        <f t="shared" si="42"/>
        <v>6</v>
      </c>
      <c r="U1020" s="44">
        <v>0</v>
      </c>
      <c r="V1020" s="31">
        <v>0</v>
      </c>
      <c r="W1020" s="44">
        <v>5</v>
      </c>
      <c r="X1020" s="31">
        <v>5</v>
      </c>
      <c r="Y1020" s="31">
        <v>0</v>
      </c>
      <c r="Z1020" s="31">
        <v>0</v>
      </c>
      <c r="AA1020" s="31">
        <v>1</v>
      </c>
      <c r="AB1020" s="31">
        <v>1</v>
      </c>
      <c r="AC1020" s="31">
        <v>0</v>
      </c>
      <c r="AD1020" s="31">
        <v>5</v>
      </c>
      <c r="AE1020" s="31">
        <v>0</v>
      </c>
      <c r="AF1020" s="50">
        <v>778030</v>
      </c>
      <c r="AG1020" s="59">
        <v>506192</v>
      </c>
      <c r="AH1020" s="59">
        <v>53110</v>
      </c>
      <c r="AI1020" s="59">
        <v>218728</v>
      </c>
      <c r="AJ1020" s="59">
        <v>47792</v>
      </c>
      <c r="AK1020" s="59">
        <v>59447</v>
      </c>
    </row>
    <row r="1021" spans="1:37" ht="16.5" customHeight="1">
      <c r="A1021" s="42">
        <v>968</v>
      </c>
      <c r="B1021" s="42" t="s">
        <v>3787</v>
      </c>
      <c r="C1021" s="44" t="s">
        <v>3807</v>
      </c>
      <c r="D1021" s="44" t="s">
        <v>191</v>
      </c>
      <c r="E1021" s="68" t="s">
        <v>3935</v>
      </c>
      <c r="F1021" s="57" t="s">
        <v>3936</v>
      </c>
      <c r="G1021" s="44" t="s">
        <v>3937</v>
      </c>
      <c r="H1021" s="44" t="s">
        <v>3938</v>
      </c>
      <c r="I1021" s="69" t="s">
        <v>972</v>
      </c>
      <c r="J1021" s="31">
        <v>853</v>
      </c>
      <c r="K1021" s="31">
        <v>700</v>
      </c>
      <c r="L1021" s="31">
        <v>86</v>
      </c>
      <c r="M1021" s="58">
        <v>39270</v>
      </c>
      <c r="N1021" s="58">
        <v>419</v>
      </c>
      <c r="O1021" s="58">
        <v>15</v>
      </c>
      <c r="P1021" s="58">
        <v>1559</v>
      </c>
      <c r="Q1021" s="58">
        <v>0</v>
      </c>
      <c r="R1021" s="58">
        <v>0</v>
      </c>
      <c r="S1021" s="43">
        <f t="shared" si="42"/>
        <v>2</v>
      </c>
      <c r="T1021" s="43">
        <f t="shared" si="42"/>
        <v>2</v>
      </c>
      <c r="U1021" s="44">
        <v>0</v>
      </c>
      <c r="V1021" s="31">
        <v>0</v>
      </c>
      <c r="W1021" s="44">
        <v>1</v>
      </c>
      <c r="X1021" s="31">
        <v>1</v>
      </c>
      <c r="Y1021" s="31">
        <v>0</v>
      </c>
      <c r="Z1021" s="31">
        <v>0</v>
      </c>
      <c r="AA1021" s="31">
        <v>1</v>
      </c>
      <c r="AB1021" s="31">
        <v>1</v>
      </c>
      <c r="AC1021" s="31">
        <v>0</v>
      </c>
      <c r="AD1021" s="31">
        <v>1</v>
      </c>
      <c r="AE1021" s="31">
        <v>0</v>
      </c>
      <c r="AF1021" s="50">
        <v>339402</v>
      </c>
      <c r="AG1021" s="59">
        <v>160000</v>
      </c>
      <c r="AH1021" s="59">
        <v>15000</v>
      </c>
      <c r="AI1021" s="59">
        <v>164402</v>
      </c>
      <c r="AJ1021" s="59">
        <v>5354</v>
      </c>
      <c r="AK1021" s="59">
        <v>3929</v>
      </c>
    </row>
    <row r="1022" spans="1:37" ht="16.5" customHeight="1">
      <c r="A1022" s="42">
        <v>969</v>
      </c>
      <c r="B1022" s="42" t="s">
        <v>3787</v>
      </c>
      <c r="C1022" s="44" t="s">
        <v>3812</v>
      </c>
      <c r="D1022" s="44" t="s">
        <v>191</v>
      </c>
      <c r="E1022" s="68" t="s">
        <v>3939</v>
      </c>
      <c r="F1022" s="57" t="s">
        <v>3940</v>
      </c>
      <c r="G1022" s="44" t="s">
        <v>3941</v>
      </c>
      <c r="H1022" s="44" t="s">
        <v>3942</v>
      </c>
      <c r="I1022" s="69" t="s">
        <v>938</v>
      </c>
      <c r="J1022" s="31">
        <v>2010</v>
      </c>
      <c r="K1022" s="31">
        <v>1215.03</v>
      </c>
      <c r="L1022" s="31">
        <v>249</v>
      </c>
      <c r="M1022" s="58">
        <v>78817</v>
      </c>
      <c r="N1022" s="58">
        <v>2628</v>
      </c>
      <c r="O1022" s="58">
        <v>10</v>
      </c>
      <c r="P1022" s="58">
        <v>3094</v>
      </c>
      <c r="Q1022" s="58">
        <v>0</v>
      </c>
      <c r="R1022" s="58">
        <v>0</v>
      </c>
      <c r="S1022" s="43">
        <f t="shared" si="42"/>
        <v>7</v>
      </c>
      <c r="T1022" s="43">
        <f t="shared" si="42"/>
        <v>5</v>
      </c>
      <c r="U1022" s="44">
        <v>1</v>
      </c>
      <c r="V1022" s="31">
        <v>1</v>
      </c>
      <c r="W1022" s="44">
        <v>2</v>
      </c>
      <c r="X1022" s="31">
        <v>2</v>
      </c>
      <c r="Y1022" s="31">
        <v>0</v>
      </c>
      <c r="Z1022" s="31">
        <v>0</v>
      </c>
      <c r="AA1022" s="31">
        <v>4</v>
      </c>
      <c r="AB1022" s="31">
        <v>2</v>
      </c>
      <c r="AC1022" s="31">
        <v>0</v>
      </c>
      <c r="AD1022" s="31">
        <v>2</v>
      </c>
      <c r="AE1022" s="31">
        <v>0</v>
      </c>
      <c r="AF1022" s="50">
        <v>181933</v>
      </c>
      <c r="AG1022" s="59">
        <v>9075</v>
      </c>
      <c r="AH1022" s="59">
        <v>36352</v>
      </c>
      <c r="AI1022" s="59">
        <v>136506</v>
      </c>
      <c r="AJ1022" s="59">
        <v>8470</v>
      </c>
      <c r="AK1022" s="59">
        <v>3728</v>
      </c>
    </row>
    <row r="1023" spans="1:37" ht="16.5" customHeight="1">
      <c r="A1023" s="42">
        <v>970</v>
      </c>
      <c r="B1023" s="42" t="s">
        <v>3787</v>
      </c>
      <c r="C1023" s="44" t="s">
        <v>3812</v>
      </c>
      <c r="D1023" s="44" t="s">
        <v>191</v>
      </c>
      <c r="E1023" s="68" t="s">
        <v>3943</v>
      </c>
      <c r="F1023" s="57" t="s">
        <v>3944</v>
      </c>
      <c r="G1023" s="44" t="s">
        <v>3945</v>
      </c>
      <c r="H1023" s="44" t="s">
        <v>3946</v>
      </c>
      <c r="I1023" s="69" t="s">
        <v>915</v>
      </c>
      <c r="J1023" s="31">
        <v>8999.2999999999993</v>
      </c>
      <c r="K1023" s="31">
        <v>1452.84</v>
      </c>
      <c r="L1023" s="31">
        <v>267</v>
      </c>
      <c r="M1023" s="58">
        <v>77509</v>
      </c>
      <c r="N1023" s="58">
        <v>0</v>
      </c>
      <c r="O1023" s="58">
        <v>17</v>
      </c>
      <c r="P1023" s="58">
        <v>5790</v>
      </c>
      <c r="Q1023" s="58">
        <v>0</v>
      </c>
      <c r="R1023" s="58">
        <v>17</v>
      </c>
      <c r="S1023" s="43">
        <f t="shared" si="42"/>
        <v>7</v>
      </c>
      <c r="T1023" s="43">
        <f t="shared" si="42"/>
        <v>7</v>
      </c>
      <c r="U1023" s="44">
        <v>0</v>
      </c>
      <c r="V1023" s="31">
        <v>0</v>
      </c>
      <c r="W1023" s="44">
        <v>3</v>
      </c>
      <c r="X1023" s="31">
        <v>3</v>
      </c>
      <c r="Y1023" s="31">
        <v>0</v>
      </c>
      <c r="Z1023" s="31">
        <v>0</v>
      </c>
      <c r="AA1023" s="31">
        <v>4</v>
      </c>
      <c r="AB1023" s="31">
        <v>4</v>
      </c>
      <c r="AC1023" s="31">
        <v>0</v>
      </c>
      <c r="AD1023" s="31">
        <v>4</v>
      </c>
      <c r="AE1023" s="31">
        <v>0</v>
      </c>
      <c r="AF1023" s="50">
        <v>332110</v>
      </c>
      <c r="AG1023" s="59">
        <v>59477</v>
      </c>
      <c r="AH1023" s="59">
        <v>52352</v>
      </c>
      <c r="AI1023" s="59">
        <v>220281</v>
      </c>
      <c r="AJ1023" s="59">
        <v>39402</v>
      </c>
      <c r="AK1023" s="59">
        <v>109723</v>
      </c>
    </row>
    <row r="1024" spans="1:37" ht="16.5" customHeight="1">
      <c r="A1024" s="42">
        <v>971</v>
      </c>
      <c r="B1024" s="42" t="s">
        <v>3787</v>
      </c>
      <c r="C1024" s="44" t="s">
        <v>3826</v>
      </c>
      <c r="D1024" s="44" t="s">
        <v>191</v>
      </c>
      <c r="E1024" s="68" t="s">
        <v>3947</v>
      </c>
      <c r="F1024" s="57" t="s">
        <v>3948</v>
      </c>
      <c r="G1024" s="44" t="s">
        <v>3949</v>
      </c>
      <c r="H1024" s="44" t="s">
        <v>3950</v>
      </c>
      <c r="I1024" s="69" t="s">
        <v>3951</v>
      </c>
      <c r="J1024" s="31">
        <v>9814</v>
      </c>
      <c r="K1024" s="31">
        <v>5774</v>
      </c>
      <c r="L1024" s="31">
        <v>687</v>
      </c>
      <c r="M1024" s="58">
        <v>303925</v>
      </c>
      <c r="N1024" s="58">
        <v>3715</v>
      </c>
      <c r="O1024" s="58">
        <v>42</v>
      </c>
      <c r="P1024" s="58">
        <v>5829</v>
      </c>
      <c r="Q1024" s="58">
        <v>0</v>
      </c>
      <c r="R1024" s="58">
        <v>2</v>
      </c>
      <c r="S1024" s="43">
        <f t="shared" si="42"/>
        <v>13</v>
      </c>
      <c r="T1024" s="43">
        <f t="shared" si="42"/>
        <v>0</v>
      </c>
      <c r="U1024" s="44">
        <v>1</v>
      </c>
      <c r="V1024" s="31">
        <v>0</v>
      </c>
      <c r="W1024" s="44">
        <v>8</v>
      </c>
      <c r="X1024" s="31">
        <v>0</v>
      </c>
      <c r="Y1024" s="31">
        <v>1</v>
      </c>
      <c r="Z1024" s="31">
        <v>0</v>
      </c>
      <c r="AA1024" s="31">
        <v>3</v>
      </c>
      <c r="AB1024" s="31">
        <v>0</v>
      </c>
      <c r="AC1024" s="31">
        <v>0</v>
      </c>
      <c r="AD1024" s="31">
        <v>6</v>
      </c>
      <c r="AE1024" s="31">
        <v>1</v>
      </c>
      <c r="AF1024" s="50">
        <v>1515776</v>
      </c>
      <c r="AG1024" s="59">
        <v>1205128</v>
      </c>
      <c r="AH1024" s="59">
        <v>88280</v>
      </c>
      <c r="AI1024" s="59">
        <v>222368</v>
      </c>
      <c r="AJ1024" s="59">
        <v>72075</v>
      </c>
      <c r="AK1024" s="59">
        <v>21908</v>
      </c>
    </row>
    <row r="1025" spans="1:37" ht="16.5" customHeight="1">
      <c r="A1025" s="42">
        <v>972</v>
      </c>
      <c r="B1025" s="42" t="s">
        <v>3787</v>
      </c>
      <c r="C1025" s="44" t="s">
        <v>3826</v>
      </c>
      <c r="D1025" s="44" t="s">
        <v>191</v>
      </c>
      <c r="E1025" s="68" t="s">
        <v>3952</v>
      </c>
      <c r="F1025" s="57" t="s">
        <v>3953</v>
      </c>
      <c r="G1025" s="44" t="s">
        <v>3954</v>
      </c>
      <c r="H1025" s="44" t="s">
        <v>3950</v>
      </c>
      <c r="I1025" s="69" t="s">
        <v>977</v>
      </c>
      <c r="J1025" s="31">
        <v>3721</v>
      </c>
      <c r="K1025" s="31">
        <v>2177</v>
      </c>
      <c r="L1025" s="31">
        <v>178</v>
      </c>
      <c r="M1025" s="58">
        <v>65961</v>
      </c>
      <c r="N1025" s="58">
        <v>1332</v>
      </c>
      <c r="O1025" s="58">
        <v>17</v>
      </c>
      <c r="P1025" s="58">
        <v>2534</v>
      </c>
      <c r="Q1025" s="58">
        <v>0</v>
      </c>
      <c r="R1025" s="58">
        <v>25</v>
      </c>
      <c r="S1025" s="43">
        <f t="shared" si="42"/>
        <v>10</v>
      </c>
      <c r="T1025" s="43">
        <f t="shared" si="42"/>
        <v>10</v>
      </c>
      <c r="U1025" s="44">
        <v>1</v>
      </c>
      <c r="V1025" s="31">
        <v>1</v>
      </c>
      <c r="W1025" s="44">
        <v>3</v>
      </c>
      <c r="X1025" s="31">
        <v>3</v>
      </c>
      <c r="Y1025" s="31">
        <v>1</v>
      </c>
      <c r="Z1025" s="31">
        <v>1</v>
      </c>
      <c r="AA1025" s="31">
        <v>5</v>
      </c>
      <c r="AB1025" s="31">
        <v>5</v>
      </c>
      <c r="AC1025" s="31">
        <v>0</v>
      </c>
      <c r="AD1025" s="31">
        <v>3</v>
      </c>
      <c r="AE1025" s="31">
        <v>0</v>
      </c>
      <c r="AF1025" s="50">
        <v>582799</v>
      </c>
      <c r="AG1025" s="59">
        <v>418188</v>
      </c>
      <c r="AH1025" s="59">
        <v>22100</v>
      </c>
      <c r="AI1025" s="59">
        <v>142511</v>
      </c>
      <c r="AJ1025" s="59">
        <v>64464</v>
      </c>
      <c r="AK1025" s="59">
        <v>29396</v>
      </c>
    </row>
    <row r="1026" spans="1:37" ht="16.5" customHeight="1">
      <c r="A1026" s="42">
        <v>973</v>
      </c>
      <c r="B1026" s="42" t="s">
        <v>3787</v>
      </c>
      <c r="C1026" s="44" t="s">
        <v>3826</v>
      </c>
      <c r="D1026" s="44" t="s">
        <v>191</v>
      </c>
      <c r="E1026" s="68" t="s">
        <v>3955</v>
      </c>
      <c r="F1026" s="57" t="s">
        <v>3956</v>
      </c>
      <c r="G1026" s="44" t="s">
        <v>3957</v>
      </c>
      <c r="H1026" s="44" t="s">
        <v>3958</v>
      </c>
      <c r="I1026" s="69" t="s">
        <v>1165</v>
      </c>
      <c r="J1026" s="31">
        <v>2476</v>
      </c>
      <c r="K1026" s="31">
        <v>935.04</v>
      </c>
      <c r="L1026" s="31">
        <v>90</v>
      </c>
      <c r="M1026" s="58">
        <v>22797</v>
      </c>
      <c r="N1026" s="58">
        <v>595</v>
      </c>
      <c r="O1026" s="58">
        <v>2</v>
      </c>
      <c r="P1026" s="58">
        <v>692</v>
      </c>
      <c r="Q1026" s="58">
        <v>57</v>
      </c>
      <c r="R1026" s="58">
        <v>0</v>
      </c>
      <c r="S1026" s="43">
        <f t="shared" si="42"/>
        <v>6</v>
      </c>
      <c r="T1026" s="43">
        <f t="shared" si="42"/>
        <v>6</v>
      </c>
      <c r="U1026" s="44">
        <v>1</v>
      </c>
      <c r="V1026" s="31">
        <v>1</v>
      </c>
      <c r="W1026" s="44">
        <v>1</v>
      </c>
      <c r="X1026" s="31">
        <v>1</v>
      </c>
      <c r="Y1026" s="31">
        <v>0</v>
      </c>
      <c r="Z1026" s="31">
        <v>0</v>
      </c>
      <c r="AA1026" s="31">
        <v>4</v>
      </c>
      <c r="AB1026" s="31">
        <v>4</v>
      </c>
      <c r="AC1026" s="31">
        <v>0</v>
      </c>
      <c r="AD1026" s="31">
        <v>1</v>
      </c>
      <c r="AE1026" s="31">
        <v>0</v>
      </c>
      <c r="AF1026" s="50">
        <v>346906</v>
      </c>
      <c r="AG1026" s="59">
        <v>279567</v>
      </c>
      <c r="AH1026" s="59">
        <v>10720</v>
      </c>
      <c r="AI1026" s="59">
        <v>56619</v>
      </c>
      <c r="AJ1026" s="59">
        <v>13439</v>
      </c>
      <c r="AK1026" s="59">
        <v>22761</v>
      </c>
    </row>
    <row r="1027" spans="1:37" ht="16.5" customHeight="1">
      <c r="A1027" s="42">
        <v>974</v>
      </c>
      <c r="B1027" s="42" t="s">
        <v>3787</v>
      </c>
      <c r="C1027" s="44" t="s">
        <v>3831</v>
      </c>
      <c r="D1027" s="44" t="s">
        <v>191</v>
      </c>
      <c r="E1027" s="68" t="s">
        <v>3959</v>
      </c>
      <c r="F1027" s="57" t="s">
        <v>3960</v>
      </c>
      <c r="G1027" s="44" t="s">
        <v>3961</v>
      </c>
      <c r="H1027" s="44" t="s">
        <v>3962</v>
      </c>
      <c r="I1027" s="69" t="s">
        <v>1412</v>
      </c>
      <c r="J1027" s="31">
        <v>2382</v>
      </c>
      <c r="K1027" s="31">
        <v>705</v>
      </c>
      <c r="L1027" s="31">
        <v>150</v>
      </c>
      <c r="M1027" s="58">
        <v>63259</v>
      </c>
      <c r="N1027" s="58">
        <v>131</v>
      </c>
      <c r="O1027" s="58">
        <v>30</v>
      </c>
      <c r="P1027" s="58">
        <v>3313</v>
      </c>
      <c r="Q1027" s="58">
        <v>36</v>
      </c>
      <c r="R1027" s="58">
        <v>0</v>
      </c>
      <c r="S1027" s="43">
        <f t="shared" si="42"/>
        <v>4</v>
      </c>
      <c r="T1027" s="43">
        <f t="shared" si="42"/>
        <v>4</v>
      </c>
      <c r="U1027" s="44">
        <v>0</v>
      </c>
      <c r="V1027" s="31">
        <v>0</v>
      </c>
      <c r="W1027" s="44">
        <v>1</v>
      </c>
      <c r="X1027" s="31">
        <v>1</v>
      </c>
      <c r="Y1027" s="31">
        <v>0</v>
      </c>
      <c r="Z1027" s="31">
        <v>0</v>
      </c>
      <c r="AA1027" s="31">
        <v>3</v>
      </c>
      <c r="AB1027" s="31">
        <v>3</v>
      </c>
      <c r="AC1027" s="31">
        <v>0</v>
      </c>
      <c r="AD1027" s="31">
        <v>0</v>
      </c>
      <c r="AE1027" s="31">
        <v>1</v>
      </c>
      <c r="AF1027" s="50">
        <v>322167</v>
      </c>
      <c r="AG1027" s="59">
        <v>200000</v>
      </c>
      <c r="AH1027" s="59">
        <v>30000</v>
      </c>
      <c r="AI1027" s="59">
        <v>92167</v>
      </c>
      <c r="AJ1027" s="59">
        <v>3715</v>
      </c>
      <c r="AK1027" s="59">
        <v>4870</v>
      </c>
    </row>
    <row r="1028" spans="1:37" ht="16.5" customHeight="1">
      <c r="A1028" s="42">
        <v>975</v>
      </c>
      <c r="B1028" s="42" t="s">
        <v>3787</v>
      </c>
      <c r="C1028" s="44" t="s">
        <v>3831</v>
      </c>
      <c r="D1028" s="44" t="s">
        <v>191</v>
      </c>
      <c r="E1028" s="68" t="s">
        <v>3963</v>
      </c>
      <c r="F1028" s="57" t="s">
        <v>3964</v>
      </c>
      <c r="G1028" s="44" t="s">
        <v>3965</v>
      </c>
      <c r="H1028" s="44" t="s">
        <v>3966</v>
      </c>
      <c r="I1028" s="69" t="s">
        <v>1152</v>
      </c>
      <c r="J1028" s="31">
        <v>27583</v>
      </c>
      <c r="K1028" s="31">
        <v>12078</v>
      </c>
      <c r="L1028" s="31">
        <v>662</v>
      </c>
      <c r="M1028" s="58">
        <v>258899</v>
      </c>
      <c r="N1028" s="58">
        <v>5857</v>
      </c>
      <c r="O1028" s="58">
        <v>80</v>
      </c>
      <c r="P1028" s="58">
        <v>20504</v>
      </c>
      <c r="Q1028" s="58">
        <v>223</v>
      </c>
      <c r="R1028" s="58">
        <v>0</v>
      </c>
      <c r="S1028" s="43">
        <f t="shared" si="42"/>
        <v>15.5</v>
      </c>
      <c r="T1028" s="43">
        <f t="shared" si="42"/>
        <v>20</v>
      </c>
      <c r="U1028" s="44">
        <v>6</v>
      </c>
      <c r="V1028" s="31">
        <v>6</v>
      </c>
      <c r="W1028" s="44">
        <v>6.5</v>
      </c>
      <c r="X1028" s="31">
        <v>10</v>
      </c>
      <c r="Y1028" s="31">
        <v>1</v>
      </c>
      <c r="Z1028" s="31">
        <v>1</v>
      </c>
      <c r="AA1028" s="31">
        <v>2</v>
      </c>
      <c r="AB1028" s="31">
        <v>3</v>
      </c>
      <c r="AC1028" s="31">
        <v>0</v>
      </c>
      <c r="AD1028" s="31">
        <v>8</v>
      </c>
      <c r="AE1028" s="31">
        <v>0</v>
      </c>
      <c r="AF1028" s="50">
        <v>3088859</v>
      </c>
      <c r="AG1028" s="59">
        <v>1508387</v>
      </c>
      <c r="AH1028" s="59">
        <v>278500</v>
      </c>
      <c r="AI1028" s="59">
        <v>1301972</v>
      </c>
      <c r="AJ1028" s="59">
        <v>125798</v>
      </c>
      <c r="AK1028" s="59">
        <v>220804</v>
      </c>
    </row>
    <row r="1029" spans="1:37" ht="16.5" customHeight="1">
      <c r="A1029" s="42">
        <v>976</v>
      </c>
      <c r="B1029" s="42" t="s">
        <v>3787</v>
      </c>
      <c r="C1029" s="44" t="s">
        <v>3836</v>
      </c>
      <c r="D1029" s="44" t="s">
        <v>191</v>
      </c>
      <c r="E1029" s="68" t="s">
        <v>3967</v>
      </c>
      <c r="F1029" s="57" t="s">
        <v>3968</v>
      </c>
      <c r="G1029" s="44" t="s">
        <v>3969</v>
      </c>
      <c r="H1029" s="44"/>
      <c r="I1029" s="69" t="s">
        <v>894</v>
      </c>
      <c r="J1029" s="31">
        <v>3838</v>
      </c>
      <c r="K1029" s="31">
        <v>1189</v>
      </c>
      <c r="L1029" s="31">
        <v>36</v>
      </c>
      <c r="M1029" s="58">
        <v>23494</v>
      </c>
      <c r="N1029" s="58">
        <v>0</v>
      </c>
      <c r="O1029" s="58">
        <v>0</v>
      </c>
      <c r="P1029" s="58">
        <v>1273</v>
      </c>
      <c r="Q1029" s="58">
        <v>0</v>
      </c>
      <c r="R1029" s="58">
        <v>0</v>
      </c>
      <c r="S1029" s="43">
        <f t="shared" si="42"/>
        <v>0</v>
      </c>
      <c r="T1029" s="43">
        <f t="shared" si="42"/>
        <v>2</v>
      </c>
      <c r="U1029" s="44">
        <v>0</v>
      </c>
      <c r="V1029" s="31">
        <v>1</v>
      </c>
      <c r="W1029" s="44">
        <v>0</v>
      </c>
      <c r="X1029" s="31">
        <v>1</v>
      </c>
      <c r="Y1029" s="31">
        <v>0</v>
      </c>
      <c r="Z1029" s="31">
        <v>0</v>
      </c>
      <c r="AA1029" s="31">
        <v>0</v>
      </c>
      <c r="AB1029" s="31">
        <v>0</v>
      </c>
      <c r="AC1029" s="31">
        <v>0</v>
      </c>
      <c r="AD1029" s="31">
        <v>0</v>
      </c>
      <c r="AE1029" s="31">
        <v>0</v>
      </c>
      <c r="AF1029" s="50">
        <v>77815</v>
      </c>
      <c r="AG1029" s="59">
        <v>52656</v>
      </c>
      <c r="AH1029" s="59">
        <v>15000</v>
      </c>
      <c r="AI1029" s="59">
        <v>10159</v>
      </c>
      <c r="AJ1029" s="59">
        <v>1739</v>
      </c>
      <c r="AK1029" s="59">
        <v>919</v>
      </c>
    </row>
    <row r="1030" spans="1:37" ht="16.5" customHeight="1">
      <c r="A1030" s="42">
        <v>977</v>
      </c>
      <c r="B1030" s="42" t="s">
        <v>3787</v>
      </c>
      <c r="C1030" s="44" t="s">
        <v>3845</v>
      </c>
      <c r="D1030" s="44" t="s">
        <v>191</v>
      </c>
      <c r="E1030" s="68" t="s">
        <v>3970</v>
      </c>
      <c r="F1030" s="57" t="s">
        <v>3971</v>
      </c>
      <c r="G1030" s="44" t="s">
        <v>3972</v>
      </c>
      <c r="H1030" s="44" t="s">
        <v>3973</v>
      </c>
      <c r="I1030" s="69" t="s">
        <v>910</v>
      </c>
      <c r="J1030" s="31">
        <v>4204</v>
      </c>
      <c r="K1030" s="31">
        <v>1824</v>
      </c>
      <c r="L1030" s="31">
        <v>380</v>
      </c>
      <c r="M1030" s="58">
        <v>90983</v>
      </c>
      <c r="N1030" s="58">
        <v>1085</v>
      </c>
      <c r="O1030" s="58">
        <v>50</v>
      </c>
      <c r="P1030" s="58">
        <v>4853</v>
      </c>
      <c r="Q1030" s="58">
        <v>0</v>
      </c>
      <c r="R1030" s="58">
        <v>50</v>
      </c>
      <c r="S1030" s="43">
        <f t="shared" si="42"/>
        <v>5</v>
      </c>
      <c r="T1030" s="43">
        <f t="shared" si="42"/>
        <v>5</v>
      </c>
      <c r="U1030" s="44">
        <v>0</v>
      </c>
      <c r="V1030" s="31">
        <v>0</v>
      </c>
      <c r="W1030" s="44">
        <v>3</v>
      </c>
      <c r="X1030" s="31">
        <v>3</v>
      </c>
      <c r="Y1030" s="31">
        <v>0</v>
      </c>
      <c r="Z1030" s="31">
        <v>0</v>
      </c>
      <c r="AA1030" s="31">
        <v>2</v>
      </c>
      <c r="AB1030" s="31">
        <v>2</v>
      </c>
      <c r="AC1030" s="31">
        <v>0</v>
      </c>
      <c r="AD1030" s="31">
        <v>4</v>
      </c>
      <c r="AE1030" s="31">
        <v>0</v>
      </c>
      <c r="AF1030" s="50">
        <v>1069193</v>
      </c>
      <c r="AG1030" s="59">
        <v>217917</v>
      </c>
      <c r="AH1030" s="59">
        <v>66771</v>
      </c>
      <c r="AI1030" s="59">
        <v>784505</v>
      </c>
      <c r="AJ1030" s="59">
        <v>42713</v>
      </c>
      <c r="AK1030" s="59">
        <v>50157</v>
      </c>
    </row>
    <row r="1031" spans="1:37" ht="16.5" customHeight="1">
      <c r="A1031" s="42">
        <v>978</v>
      </c>
      <c r="B1031" s="42" t="s">
        <v>3787</v>
      </c>
      <c r="C1031" s="44" t="s">
        <v>3845</v>
      </c>
      <c r="D1031" s="44" t="s">
        <v>191</v>
      </c>
      <c r="E1031" s="68" t="s">
        <v>3974</v>
      </c>
      <c r="F1031" s="57" t="s">
        <v>3975</v>
      </c>
      <c r="G1031" s="44" t="s">
        <v>3976</v>
      </c>
      <c r="H1031" s="44" t="s">
        <v>3977</v>
      </c>
      <c r="I1031" s="69" t="s">
        <v>2976</v>
      </c>
      <c r="J1031" s="31">
        <v>5276</v>
      </c>
      <c r="K1031" s="31">
        <v>2332</v>
      </c>
      <c r="L1031" s="31">
        <v>45</v>
      </c>
      <c r="M1031" s="58">
        <v>96066</v>
      </c>
      <c r="N1031" s="58">
        <v>72</v>
      </c>
      <c r="O1031" s="58">
        <v>21</v>
      </c>
      <c r="P1031" s="58">
        <v>5726</v>
      </c>
      <c r="Q1031" s="58">
        <v>0</v>
      </c>
      <c r="R1031" s="58">
        <v>0</v>
      </c>
      <c r="S1031" s="43">
        <f t="shared" si="42"/>
        <v>7</v>
      </c>
      <c r="T1031" s="43">
        <f t="shared" si="42"/>
        <v>7</v>
      </c>
      <c r="U1031" s="44">
        <v>0</v>
      </c>
      <c r="V1031" s="31">
        <v>0</v>
      </c>
      <c r="W1031" s="44">
        <v>4</v>
      </c>
      <c r="X1031" s="31">
        <v>4</v>
      </c>
      <c r="Y1031" s="31">
        <v>0</v>
      </c>
      <c r="Z1031" s="31">
        <v>0</v>
      </c>
      <c r="AA1031" s="31">
        <v>3</v>
      </c>
      <c r="AB1031" s="31">
        <v>3</v>
      </c>
      <c r="AC1031" s="31">
        <v>0</v>
      </c>
      <c r="AD1031" s="31">
        <v>3</v>
      </c>
      <c r="AE1031" s="31">
        <v>0</v>
      </c>
      <c r="AF1031" s="50">
        <v>1284631</v>
      </c>
      <c r="AG1031" s="59">
        <v>207876</v>
      </c>
      <c r="AH1031" s="59">
        <v>71988</v>
      </c>
      <c r="AI1031" s="59">
        <v>1004767</v>
      </c>
      <c r="AJ1031" s="59">
        <v>7893</v>
      </c>
      <c r="AK1031" s="59">
        <v>1625</v>
      </c>
    </row>
    <row r="1032" spans="1:37" ht="16.5" customHeight="1">
      <c r="A1032" s="42">
        <v>979</v>
      </c>
      <c r="B1032" s="42" t="s">
        <v>3787</v>
      </c>
      <c r="C1032" s="44" t="s">
        <v>3845</v>
      </c>
      <c r="D1032" s="44" t="s">
        <v>191</v>
      </c>
      <c r="E1032" s="68" t="s">
        <v>3978</v>
      </c>
      <c r="F1032" s="57" t="s">
        <v>3979</v>
      </c>
      <c r="G1032" s="44" t="s">
        <v>3980</v>
      </c>
      <c r="H1032" s="44" t="s">
        <v>3981</v>
      </c>
      <c r="I1032" s="69" t="s">
        <v>894</v>
      </c>
      <c r="J1032" s="31">
        <v>6333</v>
      </c>
      <c r="K1032" s="31">
        <v>4114</v>
      </c>
      <c r="L1032" s="31">
        <v>250</v>
      </c>
      <c r="M1032" s="58">
        <v>152977</v>
      </c>
      <c r="N1032" s="58">
        <v>2524</v>
      </c>
      <c r="O1032" s="58">
        <v>19</v>
      </c>
      <c r="P1032" s="58">
        <v>6020</v>
      </c>
      <c r="Q1032" s="58">
        <v>538</v>
      </c>
      <c r="R1032" s="58">
        <v>0</v>
      </c>
      <c r="S1032" s="43">
        <f t="shared" si="42"/>
        <v>7</v>
      </c>
      <c r="T1032" s="43">
        <f t="shared" si="42"/>
        <v>7</v>
      </c>
      <c r="U1032" s="44">
        <v>1</v>
      </c>
      <c r="V1032" s="31">
        <v>1</v>
      </c>
      <c r="W1032" s="44">
        <v>3</v>
      </c>
      <c r="X1032" s="31">
        <v>3</v>
      </c>
      <c r="Y1032" s="31">
        <v>0</v>
      </c>
      <c r="Z1032" s="31">
        <v>0</v>
      </c>
      <c r="AA1032" s="31">
        <v>3</v>
      </c>
      <c r="AB1032" s="31">
        <v>3</v>
      </c>
      <c r="AC1032" s="31">
        <v>0</v>
      </c>
      <c r="AD1032" s="31">
        <v>3</v>
      </c>
      <c r="AE1032" s="31">
        <v>0</v>
      </c>
      <c r="AF1032" s="50">
        <v>1403230</v>
      </c>
      <c r="AG1032" s="59">
        <v>333428</v>
      </c>
      <c r="AH1032" s="59">
        <v>101457</v>
      </c>
      <c r="AI1032" s="59">
        <v>968345</v>
      </c>
      <c r="AJ1032" s="59">
        <v>96750</v>
      </c>
      <c r="AK1032" s="59">
        <v>57886</v>
      </c>
    </row>
    <row r="1033" spans="1:37" ht="16.5" customHeight="1">
      <c r="A1033" s="42">
        <v>980</v>
      </c>
      <c r="B1033" s="42" t="s">
        <v>3787</v>
      </c>
      <c r="C1033" s="44" t="s">
        <v>3845</v>
      </c>
      <c r="D1033" s="44" t="s">
        <v>191</v>
      </c>
      <c r="E1033" s="68" t="s">
        <v>3982</v>
      </c>
      <c r="F1033" s="57" t="s">
        <v>3983</v>
      </c>
      <c r="G1033" s="44" t="s">
        <v>3984</v>
      </c>
      <c r="H1033" s="44" t="s">
        <v>3985</v>
      </c>
      <c r="I1033" s="69" t="s">
        <v>1152</v>
      </c>
      <c r="J1033" s="31">
        <v>26160</v>
      </c>
      <c r="K1033" s="31">
        <v>5021</v>
      </c>
      <c r="L1033" s="31">
        <v>522</v>
      </c>
      <c r="M1033" s="58">
        <v>158870</v>
      </c>
      <c r="N1033" s="58">
        <v>9492</v>
      </c>
      <c r="O1033" s="58">
        <v>30</v>
      </c>
      <c r="P1033" s="58">
        <v>12562</v>
      </c>
      <c r="Q1033" s="58">
        <v>344</v>
      </c>
      <c r="R1033" s="58">
        <v>147</v>
      </c>
      <c r="S1033" s="43">
        <f t="shared" si="42"/>
        <v>17</v>
      </c>
      <c r="T1033" s="43">
        <f t="shared" si="42"/>
        <v>17</v>
      </c>
      <c r="U1033" s="44">
        <v>2</v>
      </c>
      <c r="V1033" s="31">
        <v>2</v>
      </c>
      <c r="W1033" s="44">
        <v>9</v>
      </c>
      <c r="X1033" s="31">
        <v>9</v>
      </c>
      <c r="Y1033" s="31">
        <v>0</v>
      </c>
      <c r="Z1033" s="31">
        <v>0</v>
      </c>
      <c r="AA1033" s="31">
        <v>6</v>
      </c>
      <c r="AB1033" s="31">
        <v>6</v>
      </c>
      <c r="AC1033" s="31">
        <v>0</v>
      </c>
      <c r="AD1033" s="31">
        <v>10</v>
      </c>
      <c r="AE1033" s="31">
        <v>0</v>
      </c>
      <c r="AF1033" s="50">
        <v>1672014</v>
      </c>
      <c r="AG1033" s="59">
        <v>750323</v>
      </c>
      <c r="AH1033" s="59">
        <v>152142</v>
      </c>
      <c r="AI1033" s="59">
        <v>769549</v>
      </c>
      <c r="AJ1033" s="59">
        <v>80020</v>
      </c>
      <c r="AK1033" s="59">
        <v>67438</v>
      </c>
    </row>
    <row r="1034" spans="1:37" ht="16.5" customHeight="1">
      <c r="A1034" s="42">
        <v>981</v>
      </c>
      <c r="B1034" s="42" t="s">
        <v>3787</v>
      </c>
      <c r="C1034" s="44" t="s">
        <v>3845</v>
      </c>
      <c r="D1034" s="44" t="s">
        <v>191</v>
      </c>
      <c r="E1034" s="68" t="s">
        <v>3986</v>
      </c>
      <c r="F1034" s="57" t="s">
        <v>3987</v>
      </c>
      <c r="G1034" s="44" t="s">
        <v>3988</v>
      </c>
      <c r="H1034" s="44" t="s">
        <v>3989</v>
      </c>
      <c r="I1034" s="69" t="s">
        <v>1165</v>
      </c>
      <c r="J1034" s="31">
        <v>1837.2</v>
      </c>
      <c r="K1034" s="31">
        <v>778.7</v>
      </c>
      <c r="L1034" s="31">
        <v>150</v>
      </c>
      <c r="M1034" s="58">
        <v>37277</v>
      </c>
      <c r="N1034" s="58">
        <v>1845</v>
      </c>
      <c r="O1034" s="58">
        <v>16</v>
      </c>
      <c r="P1034" s="58">
        <v>4597</v>
      </c>
      <c r="Q1034" s="58">
        <v>324</v>
      </c>
      <c r="R1034" s="58">
        <v>4</v>
      </c>
      <c r="S1034" s="43">
        <f t="shared" si="42"/>
        <v>4</v>
      </c>
      <c r="T1034" s="43">
        <f t="shared" si="42"/>
        <v>4</v>
      </c>
      <c r="U1034" s="44">
        <v>0</v>
      </c>
      <c r="V1034" s="31">
        <v>0</v>
      </c>
      <c r="W1034" s="44">
        <v>2</v>
      </c>
      <c r="X1034" s="31">
        <v>3</v>
      </c>
      <c r="Y1034" s="31">
        <v>1</v>
      </c>
      <c r="Z1034" s="31">
        <v>0</v>
      </c>
      <c r="AA1034" s="31">
        <v>1</v>
      </c>
      <c r="AB1034" s="31">
        <v>1</v>
      </c>
      <c r="AC1034" s="31">
        <v>0</v>
      </c>
      <c r="AD1034" s="31">
        <v>3</v>
      </c>
      <c r="AE1034" s="31">
        <v>0</v>
      </c>
      <c r="AF1034" s="50">
        <v>975229</v>
      </c>
      <c r="AG1034" s="59">
        <v>185175</v>
      </c>
      <c r="AH1034" s="59">
        <v>74477</v>
      </c>
      <c r="AI1034" s="59">
        <v>715577</v>
      </c>
      <c r="AJ1034" s="59">
        <v>100788</v>
      </c>
      <c r="AK1034" s="59">
        <v>87785</v>
      </c>
    </row>
    <row r="1035" spans="1:37" ht="16.5" customHeight="1">
      <c r="A1035" s="42">
        <v>982</v>
      </c>
      <c r="B1035" s="42" t="s">
        <v>3787</v>
      </c>
      <c r="C1035" s="44" t="s">
        <v>3845</v>
      </c>
      <c r="D1035" s="44" t="s">
        <v>191</v>
      </c>
      <c r="E1035" s="68" t="s">
        <v>3990</v>
      </c>
      <c r="F1035" s="57" t="s">
        <v>3991</v>
      </c>
      <c r="G1035" s="44" t="s">
        <v>3992</v>
      </c>
      <c r="H1035" s="44" t="s">
        <v>3985</v>
      </c>
      <c r="I1035" s="69" t="s">
        <v>977</v>
      </c>
      <c r="J1035" s="31">
        <v>4950</v>
      </c>
      <c r="K1035" s="31">
        <v>2320</v>
      </c>
      <c r="L1035" s="31">
        <v>363</v>
      </c>
      <c r="M1035" s="58">
        <v>92783</v>
      </c>
      <c r="N1035" s="58">
        <v>415</v>
      </c>
      <c r="O1035" s="58">
        <v>19</v>
      </c>
      <c r="P1035" s="58">
        <v>4743</v>
      </c>
      <c r="Q1035" s="58">
        <v>109</v>
      </c>
      <c r="R1035" s="58">
        <v>19</v>
      </c>
      <c r="S1035" s="43">
        <f t="shared" si="42"/>
        <v>5</v>
      </c>
      <c r="T1035" s="43">
        <f t="shared" si="42"/>
        <v>5</v>
      </c>
      <c r="U1035" s="44">
        <v>1</v>
      </c>
      <c r="V1035" s="31">
        <v>1</v>
      </c>
      <c r="W1035" s="44">
        <v>2</v>
      </c>
      <c r="X1035" s="31">
        <v>2</v>
      </c>
      <c r="Y1035" s="31">
        <v>0</v>
      </c>
      <c r="Z1035" s="31">
        <v>0</v>
      </c>
      <c r="AA1035" s="31">
        <v>2</v>
      </c>
      <c r="AB1035" s="31">
        <v>2</v>
      </c>
      <c r="AC1035" s="31">
        <v>0</v>
      </c>
      <c r="AD1035" s="31">
        <v>4</v>
      </c>
      <c r="AE1035" s="31">
        <v>0</v>
      </c>
      <c r="AF1035" s="50">
        <v>1516747</v>
      </c>
      <c r="AG1035" s="59">
        <v>273495</v>
      </c>
      <c r="AH1035" s="59">
        <v>77731</v>
      </c>
      <c r="AI1035" s="59">
        <v>1165521</v>
      </c>
      <c r="AJ1035" s="59">
        <v>91318</v>
      </c>
      <c r="AK1035" s="59">
        <v>63647</v>
      </c>
    </row>
    <row r="1036" spans="1:37" ht="16.5" customHeight="1">
      <c r="A1036" s="42">
        <v>983</v>
      </c>
      <c r="B1036" s="42" t="s">
        <v>3787</v>
      </c>
      <c r="C1036" s="44" t="s">
        <v>3845</v>
      </c>
      <c r="D1036" s="44" t="s">
        <v>191</v>
      </c>
      <c r="E1036" s="68" t="s">
        <v>3993</v>
      </c>
      <c r="F1036" s="57" t="s">
        <v>3994</v>
      </c>
      <c r="G1036" s="44" t="s">
        <v>3995</v>
      </c>
      <c r="H1036" s="44" t="s">
        <v>3996</v>
      </c>
      <c r="I1036" s="69" t="s">
        <v>977</v>
      </c>
      <c r="J1036" s="31">
        <v>1276</v>
      </c>
      <c r="K1036" s="31">
        <v>618</v>
      </c>
      <c r="L1036" s="31">
        <v>98</v>
      </c>
      <c r="M1036" s="58">
        <v>29066</v>
      </c>
      <c r="N1036" s="58">
        <v>0</v>
      </c>
      <c r="O1036" s="58">
        <v>6</v>
      </c>
      <c r="P1036" s="58">
        <v>1798</v>
      </c>
      <c r="Q1036" s="58">
        <v>0</v>
      </c>
      <c r="R1036" s="58">
        <v>1</v>
      </c>
      <c r="S1036" s="43">
        <f t="shared" si="42"/>
        <v>1</v>
      </c>
      <c r="T1036" s="43">
        <f t="shared" si="42"/>
        <v>2</v>
      </c>
      <c r="U1036" s="44">
        <v>0</v>
      </c>
      <c r="V1036" s="31">
        <v>0</v>
      </c>
      <c r="W1036" s="44">
        <v>0</v>
      </c>
      <c r="X1036" s="31">
        <v>1</v>
      </c>
      <c r="Y1036" s="31">
        <v>0</v>
      </c>
      <c r="Z1036" s="31">
        <v>0</v>
      </c>
      <c r="AA1036" s="31">
        <v>1</v>
      </c>
      <c r="AB1036" s="31">
        <v>1</v>
      </c>
      <c r="AC1036" s="31">
        <v>0</v>
      </c>
      <c r="AD1036" s="31">
        <v>0</v>
      </c>
      <c r="AE1036" s="31">
        <v>0</v>
      </c>
      <c r="AF1036" s="50">
        <v>704065</v>
      </c>
      <c r="AG1036" s="59">
        <v>25074</v>
      </c>
      <c r="AH1036" s="59">
        <v>20309</v>
      </c>
      <c r="AI1036" s="59">
        <v>658682</v>
      </c>
      <c r="AJ1036" s="59">
        <v>5193</v>
      </c>
      <c r="AK1036" s="59">
        <v>4108</v>
      </c>
    </row>
    <row r="1037" spans="1:37" ht="16.5" customHeight="1">
      <c r="A1037" s="42">
        <v>984</v>
      </c>
      <c r="B1037" s="42" t="s">
        <v>3787</v>
      </c>
      <c r="C1037" s="44" t="s">
        <v>3997</v>
      </c>
      <c r="D1037" s="44" t="s">
        <v>191</v>
      </c>
      <c r="E1037" s="68" t="s">
        <v>3998</v>
      </c>
      <c r="F1037" s="57" t="s">
        <v>3999</v>
      </c>
      <c r="G1037" s="44" t="s">
        <v>4000</v>
      </c>
      <c r="H1037" s="44" t="s">
        <v>4001</v>
      </c>
      <c r="I1037" s="69" t="s">
        <v>899</v>
      </c>
      <c r="J1037" s="31">
        <v>2859</v>
      </c>
      <c r="K1037" s="31">
        <v>1116</v>
      </c>
      <c r="L1037" s="31">
        <v>80</v>
      </c>
      <c r="M1037" s="58">
        <v>46627</v>
      </c>
      <c r="N1037" s="58">
        <v>820</v>
      </c>
      <c r="O1037" s="58">
        <v>204</v>
      </c>
      <c r="P1037" s="58">
        <v>1970</v>
      </c>
      <c r="Q1037" s="58">
        <v>63</v>
      </c>
      <c r="R1037" s="58">
        <v>23</v>
      </c>
      <c r="S1037" s="43">
        <f t="shared" si="42"/>
        <v>3</v>
      </c>
      <c r="T1037" s="43">
        <f t="shared" si="42"/>
        <v>4</v>
      </c>
      <c r="U1037" s="44">
        <v>2</v>
      </c>
      <c r="V1037" s="31">
        <v>2</v>
      </c>
      <c r="W1037" s="44">
        <v>0</v>
      </c>
      <c r="X1037" s="31">
        <v>0</v>
      </c>
      <c r="Y1037" s="31">
        <v>0</v>
      </c>
      <c r="Z1037" s="31">
        <v>0</v>
      </c>
      <c r="AA1037" s="31">
        <v>1</v>
      </c>
      <c r="AB1037" s="31">
        <v>2</v>
      </c>
      <c r="AC1037" s="31">
        <v>0</v>
      </c>
      <c r="AD1037" s="31">
        <v>1</v>
      </c>
      <c r="AE1037" s="31">
        <v>0</v>
      </c>
      <c r="AF1037" s="50">
        <v>144000</v>
      </c>
      <c r="AG1037" s="59">
        <v>92000</v>
      </c>
      <c r="AH1037" s="59">
        <v>41500</v>
      </c>
      <c r="AI1037" s="59">
        <v>10500</v>
      </c>
      <c r="AJ1037" s="59">
        <v>2034</v>
      </c>
      <c r="AK1037" s="59">
        <v>4426</v>
      </c>
    </row>
    <row r="1038" spans="1:37" ht="16.5" customHeight="1">
      <c r="A1038" s="42">
        <v>985</v>
      </c>
      <c r="B1038" s="42" t="s">
        <v>3787</v>
      </c>
      <c r="C1038" s="44" t="s">
        <v>3997</v>
      </c>
      <c r="D1038" s="44" t="s">
        <v>191</v>
      </c>
      <c r="E1038" s="68" t="s">
        <v>4002</v>
      </c>
      <c r="F1038" s="57" t="s">
        <v>4003</v>
      </c>
      <c r="G1038" s="44" t="s">
        <v>4004</v>
      </c>
      <c r="H1038" s="44"/>
      <c r="I1038" s="69" t="s">
        <v>910</v>
      </c>
      <c r="J1038" s="31">
        <v>99</v>
      </c>
      <c r="K1038" s="31">
        <v>132</v>
      </c>
      <c r="L1038" s="31">
        <v>10</v>
      </c>
      <c r="M1038" s="58">
        <v>36446</v>
      </c>
      <c r="N1038" s="58">
        <v>0</v>
      </c>
      <c r="O1038" s="58">
        <v>0</v>
      </c>
      <c r="P1038" s="58">
        <v>65</v>
      </c>
      <c r="Q1038" s="58">
        <v>0</v>
      </c>
      <c r="R1038" s="58">
        <v>0</v>
      </c>
      <c r="S1038" s="43">
        <f t="shared" si="42"/>
        <v>1</v>
      </c>
      <c r="T1038" s="43">
        <f t="shared" si="42"/>
        <v>1</v>
      </c>
      <c r="U1038" s="44">
        <v>0</v>
      </c>
      <c r="V1038" s="31">
        <v>0</v>
      </c>
      <c r="W1038" s="44">
        <v>0</v>
      </c>
      <c r="X1038" s="31">
        <v>0</v>
      </c>
      <c r="Y1038" s="31">
        <v>0</v>
      </c>
      <c r="Z1038" s="31">
        <v>0</v>
      </c>
      <c r="AA1038" s="31">
        <v>1</v>
      </c>
      <c r="AB1038" s="31">
        <v>1</v>
      </c>
      <c r="AC1038" s="31">
        <v>0</v>
      </c>
      <c r="AD1038" s="31">
        <v>0</v>
      </c>
      <c r="AE1038" s="31">
        <v>1</v>
      </c>
      <c r="AF1038" s="50">
        <v>0</v>
      </c>
      <c r="AG1038" s="59">
        <v>0</v>
      </c>
      <c r="AH1038" s="59">
        <v>0</v>
      </c>
      <c r="AI1038" s="59">
        <v>0</v>
      </c>
      <c r="AJ1038" s="59">
        <v>400</v>
      </c>
      <c r="AK1038" s="59">
        <v>595</v>
      </c>
    </row>
    <row r="1039" spans="1:37" ht="16.5" customHeight="1">
      <c r="A1039" s="42">
        <v>986</v>
      </c>
      <c r="B1039" s="42" t="s">
        <v>3787</v>
      </c>
      <c r="C1039" s="44" t="s">
        <v>3850</v>
      </c>
      <c r="D1039" s="44" t="s">
        <v>191</v>
      </c>
      <c r="E1039" s="68" t="s">
        <v>4005</v>
      </c>
      <c r="F1039" s="57" t="s">
        <v>4006</v>
      </c>
      <c r="G1039" s="44" t="s">
        <v>4007</v>
      </c>
      <c r="H1039" s="44" t="s">
        <v>4008</v>
      </c>
      <c r="I1039" s="69" t="s">
        <v>938</v>
      </c>
      <c r="J1039" s="31">
        <v>1820</v>
      </c>
      <c r="K1039" s="31">
        <v>1146</v>
      </c>
      <c r="L1039" s="31">
        <v>136</v>
      </c>
      <c r="M1039" s="58">
        <v>60910</v>
      </c>
      <c r="N1039" s="58">
        <v>223</v>
      </c>
      <c r="O1039" s="58">
        <v>36</v>
      </c>
      <c r="P1039" s="58">
        <v>4678</v>
      </c>
      <c r="Q1039" s="58">
        <v>223</v>
      </c>
      <c r="R1039" s="58">
        <v>36</v>
      </c>
      <c r="S1039" s="43">
        <f t="shared" si="42"/>
        <v>3</v>
      </c>
      <c r="T1039" s="43">
        <f t="shared" si="42"/>
        <v>3</v>
      </c>
      <c r="U1039" s="44">
        <v>1</v>
      </c>
      <c r="V1039" s="31">
        <v>1</v>
      </c>
      <c r="W1039" s="44">
        <v>1</v>
      </c>
      <c r="X1039" s="31">
        <v>1</v>
      </c>
      <c r="Y1039" s="31">
        <v>0</v>
      </c>
      <c r="Z1039" s="31">
        <v>0</v>
      </c>
      <c r="AA1039" s="31">
        <v>1</v>
      </c>
      <c r="AB1039" s="31">
        <v>1</v>
      </c>
      <c r="AC1039" s="31">
        <v>0</v>
      </c>
      <c r="AD1039" s="31">
        <v>1</v>
      </c>
      <c r="AE1039" s="31">
        <v>0</v>
      </c>
      <c r="AF1039" s="50">
        <v>482178</v>
      </c>
      <c r="AG1039" s="59">
        <v>197939</v>
      </c>
      <c r="AH1039" s="59">
        <v>75880</v>
      </c>
      <c r="AI1039" s="59">
        <v>208359</v>
      </c>
      <c r="AJ1039" s="59">
        <v>16006</v>
      </c>
      <c r="AK1039" s="59">
        <v>22518</v>
      </c>
    </row>
    <row r="1040" spans="1:37" ht="16.5" customHeight="1">
      <c r="A1040" s="42">
        <v>987</v>
      </c>
      <c r="B1040" s="42" t="s">
        <v>3787</v>
      </c>
      <c r="C1040" s="44" t="s">
        <v>3850</v>
      </c>
      <c r="D1040" s="44" t="s">
        <v>191</v>
      </c>
      <c r="E1040" s="68" t="s">
        <v>4009</v>
      </c>
      <c r="F1040" s="57" t="s">
        <v>4010</v>
      </c>
      <c r="G1040" s="44" t="s">
        <v>4011</v>
      </c>
      <c r="H1040" s="44" t="s">
        <v>4008</v>
      </c>
      <c r="I1040" s="69" t="s">
        <v>894</v>
      </c>
      <c r="J1040" s="31">
        <v>1660</v>
      </c>
      <c r="K1040" s="31">
        <v>1230</v>
      </c>
      <c r="L1040" s="31">
        <v>87</v>
      </c>
      <c r="M1040" s="58">
        <v>71807</v>
      </c>
      <c r="N1040" s="58">
        <v>227</v>
      </c>
      <c r="O1040" s="58">
        <v>40</v>
      </c>
      <c r="P1040" s="58">
        <v>3326</v>
      </c>
      <c r="Q1040" s="58">
        <v>227</v>
      </c>
      <c r="R1040" s="58">
        <v>11</v>
      </c>
      <c r="S1040" s="43">
        <f t="shared" si="42"/>
        <v>3</v>
      </c>
      <c r="T1040" s="43">
        <f t="shared" si="42"/>
        <v>3</v>
      </c>
      <c r="U1040" s="44">
        <v>2</v>
      </c>
      <c r="V1040" s="31">
        <v>2</v>
      </c>
      <c r="W1040" s="44">
        <v>1</v>
      </c>
      <c r="X1040" s="31">
        <v>1</v>
      </c>
      <c r="Y1040" s="31">
        <v>0</v>
      </c>
      <c r="Z1040" s="31">
        <v>0</v>
      </c>
      <c r="AA1040" s="31">
        <v>0</v>
      </c>
      <c r="AB1040" s="31">
        <v>0</v>
      </c>
      <c r="AC1040" s="31">
        <v>0</v>
      </c>
      <c r="AD1040" s="31">
        <v>1</v>
      </c>
      <c r="AE1040" s="31">
        <v>0</v>
      </c>
      <c r="AF1040" s="50">
        <v>431695</v>
      </c>
      <c r="AG1040" s="59">
        <v>181906</v>
      </c>
      <c r="AH1040" s="59">
        <v>60900</v>
      </c>
      <c r="AI1040" s="59">
        <v>188889</v>
      </c>
      <c r="AJ1040" s="59">
        <v>16969</v>
      </c>
      <c r="AK1040" s="59">
        <v>20399</v>
      </c>
    </row>
    <row r="1041" spans="1:37" ht="16.5" customHeight="1">
      <c r="A1041" s="42">
        <v>988</v>
      </c>
      <c r="B1041" s="42" t="s">
        <v>3787</v>
      </c>
      <c r="C1041" s="44" t="s">
        <v>3850</v>
      </c>
      <c r="D1041" s="44" t="s">
        <v>191</v>
      </c>
      <c r="E1041" s="68" t="s">
        <v>4012</v>
      </c>
      <c r="F1041" s="57" t="s">
        <v>4013</v>
      </c>
      <c r="G1041" s="44" t="s">
        <v>4014</v>
      </c>
      <c r="H1041" s="44" t="s">
        <v>4008</v>
      </c>
      <c r="I1041" s="69" t="s">
        <v>1917</v>
      </c>
      <c r="J1041" s="31">
        <v>30310.7</v>
      </c>
      <c r="K1041" s="31">
        <v>3735</v>
      </c>
      <c r="L1041" s="31">
        <v>148</v>
      </c>
      <c r="M1041" s="58">
        <v>173863</v>
      </c>
      <c r="N1041" s="58">
        <v>8166</v>
      </c>
      <c r="O1041" s="58">
        <v>65</v>
      </c>
      <c r="P1041" s="58">
        <v>7663</v>
      </c>
      <c r="Q1041" s="58">
        <v>230</v>
      </c>
      <c r="R1041" s="58">
        <v>4</v>
      </c>
      <c r="S1041" s="43">
        <f t="shared" si="42"/>
        <v>7</v>
      </c>
      <c r="T1041" s="43">
        <f t="shared" si="42"/>
        <v>7</v>
      </c>
      <c r="U1041" s="44">
        <v>3</v>
      </c>
      <c r="V1041" s="31">
        <v>3</v>
      </c>
      <c r="W1041" s="44">
        <v>4</v>
      </c>
      <c r="X1041" s="31">
        <v>4</v>
      </c>
      <c r="Y1041" s="31">
        <v>0</v>
      </c>
      <c r="Z1041" s="31">
        <v>0</v>
      </c>
      <c r="AA1041" s="31">
        <v>0</v>
      </c>
      <c r="AB1041" s="31">
        <v>0</v>
      </c>
      <c r="AC1041" s="31">
        <v>0</v>
      </c>
      <c r="AD1041" s="31">
        <v>4</v>
      </c>
      <c r="AE1041" s="31">
        <v>0</v>
      </c>
      <c r="AF1041" s="50">
        <v>979945</v>
      </c>
      <c r="AG1041" s="59">
        <v>472329</v>
      </c>
      <c r="AH1041" s="59">
        <v>124180</v>
      </c>
      <c r="AI1041" s="59">
        <v>383436</v>
      </c>
      <c r="AJ1041" s="59">
        <v>127882</v>
      </c>
      <c r="AK1041" s="59">
        <v>110531</v>
      </c>
    </row>
    <row r="1042" spans="1:37" ht="16.5" customHeight="1">
      <c r="A1042" s="42">
        <v>989</v>
      </c>
      <c r="B1042" s="42" t="s">
        <v>3787</v>
      </c>
      <c r="C1042" s="44" t="s">
        <v>3850</v>
      </c>
      <c r="D1042" s="44" t="s">
        <v>191</v>
      </c>
      <c r="E1042" s="68" t="s">
        <v>4015</v>
      </c>
      <c r="F1042" s="57" t="s">
        <v>4016</v>
      </c>
      <c r="G1042" s="44" t="s">
        <v>4017</v>
      </c>
      <c r="H1042" s="44" t="s">
        <v>4018</v>
      </c>
      <c r="I1042" s="69" t="s">
        <v>1097</v>
      </c>
      <c r="J1042" s="31">
        <v>5239</v>
      </c>
      <c r="K1042" s="31">
        <v>1579</v>
      </c>
      <c r="L1042" s="31">
        <v>253</v>
      </c>
      <c r="M1042" s="58">
        <v>55005</v>
      </c>
      <c r="N1042" s="58">
        <v>235</v>
      </c>
      <c r="O1042" s="58">
        <v>33</v>
      </c>
      <c r="P1042" s="58">
        <v>3505</v>
      </c>
      <c r="Q1042" s="58">
        <v>235</v>
      </c>
      <c r="R1042" s="58">
        <v>0</v>
      </c>
      <c r="S1042" s="43">
        <f t="shared" si="42"/>
        <v>3</v>
      </c>
      <c r="T1042" s="43">
        <f t="shared" si="42"/>
        <v>3</v>
      </c>
      <c r="U1042" s="44">
        <v>2</v>
      </c>
      <c r="V1042" s="31">
        <v>2</v>
      </c>
      <c r="W1042" s="44">
        <v>1</v>
      </c>
      <c r="X1042" s="31">
        <v>1</v>
      </c>
      <c r="Y1042" s="31">
        <v>0</v>
      </c>
      <c r="Z1042" s="31">
        <v>0</v>
      </c>
      <c r="AA1042" s="31">
        <v>0</v>
      </c>
      <c r="AB1042" s="31">
        <v>0</v>
      </c>
      <c r="AC1042" s="31">
        <v>0</v>
      </c>
      <c r="AD1042" s="31">
        <v>1</v>
      </c>
      <c r="AE1042" s="31">
        <v>0</v>
      </c>
      <c r="AF1042" s="50">
        <v>512575</v>
      </c>
      <c r="AG1042" s="59">
        <v>213045</v>
      </c>
      <c r="AH1042" s="59">
        <v>55544</v>
      </c>
      <c r="AI1042" s="59">
        <v>243986</v>
      </c>
      <c r="AJ1042" s="59">
        <v>7543</v>
      </c>
      <c r="AK1042" s="59">
        <v>6579</v>
      </c>
    </row>
    <row r="1043" spans="1:37" ht="16.5" customHeight="1">
      <c r="A1043" s="42">
        <v>990</v>
      </c>
      <c r="B1043" s="42" t="s">
        <v>3787</v>
      </c>
      <c r="C1043" s="44" t="s">
        <v>3850</v>
      </c>
      <c r="D1043" s="44" t="s">
        <v>191</v>
      </c>
      <c r="E1043" s="68" t="s">
        <v>4019</v>
      </c>
      <c r="F1043" s="57" t="s">
        <v>4020</v>
      </c>
      <c r="G1043" s="44" t="s">
        <v>4021</v>
      </c>
      <c r="H1043" s="44" t="s">
        <v>4018</v>
      </c>
      <c r="I1043" s="69" t="s">
        <v>1825</v>
      </c>
      <c r="J1043" s="31">
        <v>8782</v>
      </c>
      <c r="K1043" s="31">
        <v>3546</v>
      </c>
      <c r="L1043" s="31">
        <v>712</v>
      </c>
      <c r="M1043" s="58">
        <v>132581</v>
      </c>
      <c r="N1043" s="58">
        <v>5666</v>
      </c>
      <c r="O1043" s="58">
        <v>37</v>
      </c>
      <c r="P1043" s="58">
        <v>7933</v>
      </c>
      <c r="Q1043" s="58">
        <v>0</v>
      </c>
      <c r="R1043" s="58">
        <v>37</v>
      </c>
      <c r="S1043" s="43">
        <f t="shared" si="42"/>
        <v>5</v>
      </c>
      <c r="T1043" s="43">
        <f t="shared" si="42"/>
        <v>4</v>
      </c>
      <c r="U1043" s="44">
        <v>2</v>
      </c>
      <c r="V1043" s="31">
        <v>2</v>
      </c>
      <c r="W1043" s="44">
        <v>2</v>
      </c>
      <c r="X1043" s="31">
        <v>2</v>
      </c>
      <c r="Y1043" s="31">
        <v>0</v>
      </c>
      <c r="Z1043" s="31">
        <v>0</v>
      </c>
      <c r="AA1043" s="31">
        <v>1</v>
      </c>
      <c r="AB1043" s="31">
        <v>0</v>
      </c>
      <c r="AC1043" s="31">
        <v>0</v>
      </c>
      <c r="AD1043" s="31">
        <v>2</v>
      </c>
      <c r="AE1043" s="31">
        <v>0</v>
      </c>
      <c r="AF1043" s="50">
        <v>626073</v>
      </c>
      <c r="AG1043" s="59">
        <v>217505</v>
      </c>
      <c r="AH1043" s="59">
        <v>74145</v>
      </c>
      <c r="AI1043" s="59">
        <v>334423</v>
      </c>
      <c r="AJ1043" s="59">
        <v>21991</v>
      </c>
      <c r="AK1043" s="59">
        <v>4196</v>
      </c>
    </row>
    <row r="1044" spans="1:37" ht="16.5" customHeight="1">
      <c r="A1044" s="42">
        <v>991</v>
      </c>
      <c r="B1044" s="42" t="s">
        <v>3787</v>
      </c>
      <c r="C1044" s="44" t="s">
        <v>3850</v>
      </c>
      <c r="D1044" s="44" t="s">
        <v>191</v>
      </c>
      <c r="E1044" s="68" t="s">
        <v>4022</v>
      </c>
      <c r="F1044" s="57" t="s">
        <v>4023</v>
      </c>
      <c r="G1044" s="44" t="s">
        <v>4024</v>
      </c>
      <c r="H1044" s="44" t="s">
        <v>4018</v>
      </c>
      <c r="I1044" s="69" t="s">
        <v>1313</v>
      </c>
      <c r="J1044" s="31">
        <v>22388</v>
      </c>
      <c r="K1044" s="31">
        <v>2274</v>
      </c>
      <c r="L1044" s="31">
        <v>145</v>
      </c>
      <c r="M1044" s="58">
        <v>117997</v>
      </c>
      <c r="N1044" s="58">
        <v>3797</v>
      </c>
      <c r="O1044" s="58">
        <v>43</v>
      </c>
      <c r="P1044" s="58">
        <v>5656</v>
      </c>
      <c r="Q1044" s="58">
        <v>221</v>
      </c>
      <c r="R1044" s="58">
        <v>3</v>
      </c>
      <c r="S1044" s="43">
        <f t="shared" si="42"/>
        <v>4</v>
      </c>
      <c r="T1044" s="43">
        <f t="shared" si="42"/>
        <v>4</v>
      </c>
      <c r="U1044" s="44">
        <v>2</v>
      </c>
      <c r="V1044" s="31">
        <v>2</v>
      </c>
      <c r="W1044" s="44">
        <v>2</v>
      </c>
      <c r="X1044" s="31">
        <v>2</v>
      </c>
      <c r="Y1044" s="31">
        <v>0</v>
      </c>
      <c r="Z1044" s="31">
        <v>0</v>
      </c>
      <c r="AA1044" s="31">
        <v>0</v>
      </c>
      <c r="AB1044" s="31">
        <v>0</v>
      </c>
      <c r="AC1044" s="31">
        <v>0</v>
      </c>
      <c r="AD1044" s="31">
        <v>2</v>
      </c>
      <c r="AE1044" s="31">
        <v>0</v>
      </c>
      <c r="AF1044" s="50">
        <v>681707</v>
      </c>
      <c r="AG1044" s="59">
        <v>265699</v>
      </c>
      <c r="AH1044" s="59">
        <v>79220</v>
      </c>
      <c r="AI1044" s="59">
        <v>336788</v>
      </c>
      <c r="AJ1044" s="59">
        <v>64511</v>
      </c>
      <c r="AK1044" s="59">
        <v>51951</v>
      </c>
    </row>
    <row r="1045" spans="1:37" ht="16.5" customHeight="1">
      <c r="A1045" s="42">
        <v>992</v>
      </c>
      <c r="B1045" s="42" t="s">
        <v>3787</v>
      </c>
      <c r="C1045" s="44" t="s">
        <v>3850</v>
      </c>
      <c r="D1045" s="44" t="s">
        <v>191</v>
      </c>
      <c r="E1045" s="68" t="s">
        <v>4025</v>
      </c>
      <c r="F1045" s="57" t="s">
        <v>4026</v>
      </c>
      <c r="G1045" s="44" t="s">
        <v>4027</v>
      </c>
      <c r="H1045" s="44" t="s">
        <v>4028</v>
      </c>
      <c r="I1045" s="69" t="s">
        <v>905</v>
      </c>
      <c r="J1045" s="31">
        <v>7120</v>
      </c>
      <c r="K1045" s="31">
        <v>5622</v>
      </c>
      <c r="L1045" s="31">
        <v>481</v>
      </c>
      <c r="M1045" s="58">
        <v>54620</v>
      </c>
      <c r="N1045" s="58">
        <v>2671</v>
      </c>
      <c r="O1045" s="58">
        <v>65</v>
      </c>
      <c r="P1045" s="58">
        <v>54620</v>
      </c>
      <c r="Q1045" s="58">
        <v>2671</v>
      </c>
      <c r="R1045" s="58">
        <v>65</v>
      </c>
      <c r="S1045" s="43">
        <f t="shared" si="42"/>
        <v>19</v>
      </c>
      <c r="T1045" s="43">
        <f t="shared" si="42"/>
        <v>19</v>
      </c>
      <c r="U1045" s="44">
        <v>7</v>
      </c>
      <c r="V1045" s="31">
        <v>7</v>
      </c>
      <c r="W1045" s="44">
        <v>6</v>
      </c>
      <c r="X1045" s="31">
        <v>6</v>
      </c>
      <c r="Y1045" s="31">
        <v>1</v>
      </c>
      <c r="Z1045" s="31">
        <v>1</v>
      </c>
      <c r="AA1045" s="31">
        <v>5</v>
      </c>
      <c r="AB1045" s="31">
        <v>5</v>
      </c>
      <c r="AC1045" s="31">
        <v>0</v>
      </c>
      <c r="AD1045" s="31">
        <v>7</v>
      </c>
      <c r="AE1045" s="31">
        <v>0</v>
      </c>
      <c r="AF1045" s="50">
        <v>1709869</v>
      </c>
      <c r="AG1045" s="59">
        <v>1042033</v>
      </c>
      <c r="AH1045" s="59">
        <v>61616</v>
      </c>
      <c r="AI1045" s="59">
        <v>606220</v>
      </c>
      <c r="AJ1045" s="59">
        <v>151376</v>
      </c>
      <c r="AK1045" s="59">
        <v>190033</v>
      </c>
    </row>
    <row r="1046" spans="1:37" ht="16.5" customHeight="1">
      <c r="A1046" s="42">
        <v>993</v>
      </c>
      <c r="B1046" s="42" t="s">
        <v>3787</v>
      </c>
      <c r="C1046" s="44" t="s">
        <v>3855</v>
      </c>
      <c r="D1046" s="44" t="s">
        <v>191</v>
      </c>
      <c r="E1046" s="68" t="s">
        <v>4029</v>
      </c>
      <c r="F1046" s="57" t="s">
        <v>4030</v>
      </c>
      <c r="G1046" s="44" t="s">
        <v>4031</v>
      </c>
      <c r="H1046" s="44" t="s">
        <v>4032</v>
      </c>
      <c r="I1046" s="69" t="s">
        <v>1263</v>
      </c>
      <c r="J1046" s="31">
        <v>6692</v>
      </c>
      <c r="K1046" s="31">
        <v>1789.57</v>
      </c>
      <c r="L1046" s="31">
        <v>203</v>
      </c>
      <c r="M1046" s="58">
        <v>89144</v>
      </c>
      <c r="N1046" s="58">
        <v>3695</v>
      </c>
      <c r="O1046" s="58">
        <v>25</v>
      </c>
      <c r="P1046" s="58">
        <v>2283</v>
      </c>
      <c r="Q1046" s="58">
        <v>105</v>
      </c>
      <c r="R1046" s="58">
        <v>0</v>
      </c>
      <c r="S1046" s="43">
        <f t="shared" si="42"/>
        <v>2</v>
      </c>
      <c r="T1046" s="43">
        <f t="shared" si="42"/>
        <v>2</v>
      </c>
      <c r="U1046" s="44">
        <v>0</v>
      </c>
      <c r="V1046" s="31">
        <v>0</v>
      </c>
      <c r="W1046" s="44">
        <v>2</v>
      </c>
      <c r="X1046" s="31">
        <v>2</v>
      </c>
      <c r="Y1046" s="31">
        <v>0</v>
      </c>
      <c r="Z1046" s="31">
        <v>0</v>
      </c>
      <c r="AA1046" s="31">
        <v>0</v>
      </c>
      <c r="AB1046" s="31">
        <v>0</v>
      </c>
      <c r="AC1046" s="31">
        <v>0</v>
      </c>
      <c r="AD1046" s="31">
        <v>2</v>
      </c>
      <c r="AE1046" s="31">
        <v>0</v>
      </c>
      <c r="AF1046" s="50">
        <v>1627111</v>
      </c>
      <c r="AG1046" s="59">
        <v>329967</v>
      </c>
      <c r="AH1046" s="59">
        <v>50712</v>
      </c>
      <c r="AI1046" s="59">
        <v>1246432</v>
      </c>
      <c r="AJ1046" s="59">
        <v>8663</v>
      </c>
      <c r="AK1046" s="59">
        <v>6755</v>
      </c>
    </row>
    <row r="1047" spans="1:37" ht="16.5" customHeight="1">
      <c r="A1047" s="42">
        <v>994</v>
      </c>
      <c r="B1047" s="42" t="s">
        <v>3787</v>
      </c>
      <c r="C1047" s="44" t="s">
        <v>3860</v>
      </c>
      <c r="D1047" s="44" t="s">
        <v>191</v>
      </c>
      <c r="E1047" s="68" t="s">
        <v>4033</v>
      </c>
      <c r="F1047" s="57" t="s">
        <v>4034</v>
      </c>
      <c r="G1047" s="44" t="s">
        <v>4035</v>
      </c>
      <c r="H1047" s="44" t="s">
        <v>4036</v>
      </c>
      <c r="I1047" s="69" t="s">
        <v>910</v>
      </c>
      <c r="J1047" s="31">
        <v>4221</v>
      </c>
      <c r="K1047" s="31">
        <v>2382</v>
      </c>
      <c r="L1047" s="31">
        <v>494</v>
      </c>
      <c r="M1047" s="58">
        <v>116643</v>
      </c>
      <c r="N1047" s="58">
        <v>2715</v>
      </c>
      <c r="O1047" s="58">
        <v>10</v>
      </c>
      <c r="P1047" s="58">
        <v>8456</v>
      </c>
      <c r="Q1047" s="58">
        <v>1102</v>
      </c>
      <c r="R1047" s="58">
        <v>10</v>
      </c>
      <c r="S1047" s="43">
        <f t="shared" si="42"/>
        <v>6</v>
      </c>
      <c r="T1047" s="43">
        <f t="shared" si="42"/>
        <v>7</v>
      </c>
      <c r="U1047" s="44">
        <v>0</v>
      </c>
      <c r="V1047" s="31">
        <v>1</v>
      </c>
      <c r="W1047" s="44">
        <v>5</v>
      </c>
      <c r="X1047" s="31">
        <v>5</v>
      </c>
      <c r="Y1047" s="31">
        <v>0</v>
      </c>
      <c r="Z1047" s="31">
        <v>0</v>
      </c>
      <c r="AA1047" s="31">
        <v>1</v>
      </c>
      <c r="AB1047" s="31">
        <v>1</v>
      </c>
      <c r="AC1047" s="31">
        <v>0</v>
      </c>
      <c r="AD1047" s="31">
        <v>4</v>
      </c>
      <c r="AE1047" s="31">
        <v>1</v>
      </c>
      <c r="AF1047" s="50">
        <v>838809</v>
      </c>
      <c r="AG1047" s="59">
        <v>550000</v>
      </c>
      <c r="AH1047" s="59">
        <v>80800</v>
      </c>
      <c r="AI1047" s="59">
        <v>208009</v>
      </c>
      <c r="AJ1047" s="59">
        <v>44478</v>
      </c>
      <c r="AK1047" s="59">
        <v>13025</v>
      </c>
    </row>
    <row r="1048" spans="1:37" ht="16.5" customHeight="1">
      <c r="A1048" s="42">
        <v>995</v>
      </c>
      <c r="B1048" s="42" t="s">
        <v>3787</v>
      </c>
      <c r="C1048" s="44" t="s">
        <v>3860</v>
      </c>
      <c r="D1048" s="44" t="s">
        <v>191</v>
      </c>
      <c r="E1048" s="68" t="s">
        <v>4037</v>
      </c>
      <c r="F1048" s="57" t="s">
        <v>4038</v>
      </c>
      <c r="G1048" s="44" t="s">
        <v>4039</v>
      </c>
      <c r="H1048" s="44" t="s">
        <v>4036</v>
      </c>
      <c r="I1048" s="69" t="s">
        <v>1023</v>
      </c>
      <c r="J1048" s="31">
        <v>5500</v>
      </c>
      <c r="K1048" s="31">
        <v>2434</v>
      </c>
      <c r="L1048" s="31">
        <v>330</v>
      </c>
      <c r="M1048" s="58">
        <v>159125</v>
      </c>
      <c r="N1048" s="58">
        <v>3256</v>
      </c>
      <c r="O1048" s="58">
        <v>0</v>
      </c>
      <c r="P1048" s="58">
        <v>3330</v>
      </c>
      <c r="Q1048" s="58">
        <v>635</v>
      </c>
      <c r="R1048" s="58">
        <v>0</v>
      </c>
      <c r="S1048" s="43">
        <f t="shared" si="42"/>
        <v>6</v>
      </c>
      <c r="T1048" s="43">
        <f t="shared" si="42"/>
        <v>6</v>
      </c>
      <c r="U1048" s="44">
        <v>2</v>
      </c>
      <c r="V1048" s="31">
        <v>2</v>
      </c>
      <c r="W1048" s="44">
        <v>3</v>
      </c>
      <c r="X1048" s="31">
        <v>3</v>
      </c>
      <c r="Y1048" s="31">
        <v>0</v>
      </c>
      <c r="Z1048" s="31">
        <v>0</v>
      </c>
      <c r="AA1048" s="31">
        <v>1</v>
      </c>
      <c r="AB1048" s="31">
        <v>1</v>
      </c>
      <c r="AC1048" s="31">
        <v>0</v>
      </c>
      <c r="AD1048" s="31">
        <v>3</v>
      </c>
      <c r="AE1048" s="31">
        <v>0</v>
      </c>
      <c r="AF1048" s="50">
        <v>2364284</v>
      </c>
      <c r="AG1048" s="59">
        <v>409458</v>
      </c>
      <c r="AH1048" s="59">
        <v>25000</v>
      </c>
      <c r="AI1048" s="59">
        <v>1929826</v>
      </c>
      <c r="AJ1048" s="59">
        <v>16084</v>
      </c>
      <c r="AK1048" s="59">
        <v>9064</v>
      </c>
    </row>
    <row r="1049" spans="1:37" ht="16.5" customHeight="1">
      <c r="A1049" s="42">
        <v>996</v>
      </c>
      <c r="B1049" s="42" t="s">
        <v>3787</v>
      </c>
      <c r="C1049" s="44" t="s">
        <v>4040</v>
      </c>
      <c r="D1049" s="44" t="s">
        <v>191</v>
      </c>
      <c r="E1049" s="68" t="s">
        <v>4041</v>
      </c>
      <c r="F1049" s="57" t="s">
        <v>4042</v>
      </c>
      <c r="G1049" s="44" t="s">
        <v>4043</v>
      </c>
      <c r="H1049" s="44"/>
      <c r="I1049" s="69" t="s">
        <v>1018</v>
      </c>
      <c r="J1049" s="31">
        <v>5770.37</v>
      </c>
      <c r="K1049" s="31">
        <v>1079</v>
      </c>
      <c r="L1049" s="31">
        <v>50</v>
      </c>
      <c r="M1049" s="58">
        <v>47605</v>
      </c>
      <c r="N1049" s="58">
        <v>113</v>
      </c>
      <c r="O1049" s="58">
        <v>0</v>
      </c>
      <c r="P1049" s="58">
        <v>3900</v>
      </c>
      <c r="Q1049" s="58">
        <v>0</v>
      </c>
      <c r="R1049" s="58">
        <v>0</v>
      </c>
      <c r="S1049" s="43">
        <f t="shared" si="42"/>
        <v>1</v>
      </c>
      <c r="T1049" s="43">
        <f t="shared" si="42"/>
        <v>2</v>
      </c>
      <c r="U1049" s="44">
        <v>0</v>
      </c>
      <c r="V1049" s="31">
        <v>0</v>
      </c>
      <c r="W1049" s="44">
        <v>0</v>
      </c>
      <c r="X1049" s="31">
        <v>1</v>
      </c>
      <c r="Y1049" s="31">
        <v>0</v>
      </c>
      <c r="Z1049" s="31">
        <v>0</v>
      </c>
      <c r="AA1049" s="31">
        <v>1</v>
      </c>
      <c r="AB1049" s="31">
        <v>1</v>
      </c>
      <c r="AC1049" s="31">
        <v>0</v>
      </c>
      <c r="AD1049" s="31">
        <v>0</v>
      </c>
      <c r="AE1049" s="31">
        <v>0</v>
      </c>
      <c r="AF1049" s="50">
        <v>138880</v>
      </c>
      <c r="AG1049" s="59">
        <v>43880</v>
      </c>
      <c r="AH1049" s="59">
        <v>15000</v>
      </c>
      <c r="AI1049" s="59">
        <v>80000</v>
      </c>
      <c r="AJ1049" s="59">
        <v>7537</v>
      </c>
      <c r="AK1049" s="59">
        <v>4372</v>
      </c>
    </row>
    <row r="1050" spans="1:37" ht="16.5" customHeight="1">
      <c r="A1050" s="42">
        <v>997</v>
      </c>
      <c r="B1050" s="42" t="s">
        <v>3787</v>
      </c>
      <c r="C1050" s="44" t="s">
        <v>4040</v>
      </c>
      <c r="D1050" s="44" t="s">
        <v>191</v>
      </c>
      <c r="E1050" s="68" t="s">
        <v>4044</v>
      </c>
      <c r="F1050" s="57" t="s">
        <v>4045</v>
      </c>
      <c r="G1050" s="44" t="s">
        <v>4046</v>
      </c>
      <c r="H1050" s="44" t="s">
        <v>4047</v>
      </c>
      <c r="I1050" s="69" t="s">
        <v>899</v>
      </c>
      <c r="J1050" s="31">
        <v>1143</v>
      </c>
      <c r="K1050" s="31">
        <v>1165</v>
      </c>
      <c r="L1050" s="31">
        <v>130</v>
      </c>
      <c r="M1050" s="58">
        <v>57512</v>
      </c>
      <c r="N1050" s="58">
        <v>0</v>
      </c>
      <c r="O1050" s="58">
        <v>0</v>
      </c>
      <c r="P1050" s="58">
        <v>2424</v>
      </c>
      <c r="Q1050" s="58">
        <v>0</v>
      </c>
      <c r="R1050" s="58">
        <v>0</v>
      </c>
      <c r="S1050" s="43">
        <f t="shared" si="42"/>
        <v>2</v>
      </c>
      <c r="T1050" s="43">
        <f t="shared" si="42"/>
        <v>2</v>
      </c>
      <c r="U1050" s="44">
        <v>0</v>
      </c>
      <c r="V1050" s="31">
        <v>0</v>
      </c>
      <c r="W1050" s="44">
        <v>1</v>
      </c>
      <c r="X1050" s="31">
        <v>1</v>
      </c>
      <c r="Y1050" s="31">
        <v>0</v>
      </c>
      <c r="Z1050" s="31">
        <v>0</v>
      </c>
      <c r="AA1050" s="31">
        <v>1</v>
      </c>
      <c r="AB1050" s="31">
        <v>1</v>
      </c>
      <c r="AC1050" s="31">
        <v>0</v>
      </c>
      <c r="AD1050" s="31">
        <v>1</v>
      </c>
      <c r="AE1050" s="31">
        <v>0</v>
      </c>
      <c r="AF1050" s="50">
        <v>138880</v>
      </c>
      <c r="AG1050" s="59">
        <v>43880</v>
      </c>
      <c r="AH1050" s="59">
        <v>15000</v>
      </c>
      <c r="AI1050" s="59">
        <v>80000</v>
      </c>
      <c r="AJ1050" s="59">
        <v>3220</v>
      </c>
      <c r="AK1050" s="59">
        <v>3801</v>
      </c>
    </row>
    <row r="1051" spans="1:37" ht="16.5" customHeight="1">
      <c r="A1051" s="42">
        <v>998</v>
      </c>
      <c r="B1051" s="42" t="s">
        <v>3787</v>
      </c>
      <c r="C1051" s="44" t="s">
        <v>4040</v>
      </c>
      <c r="D1051" s="44" t="s">
        <v>191</v>
      </c>
      <c r="E1051" s="68" t="s">
        <v>4048</v>
      </c>
      <c r="F1051" s="57" t="s">
        <v>4049</v>
      </c>
      <c r="G1051" s="44" t="s">
        <v>4050</v>
      </c>
      <c r="H1051" s="44" t="s">
        <v>4051</v>
      </c>
      <c r="I1051" s="69" t="s">
        <v>1917</v>
      </c>
      <c r="J1051" s="31">
        <v>1507</v>
      </c>
      <c r="K1051" s="31">
        <v>1567</v>
      </c>
      <c r="L1051" s="31">
        <v>296</v>
      </c>
      <c r="M1051" s="58">
        <v>125365</v>
      </c>
      <c r="N1051" s="58">
        <v>330</v>
      </c>
      <c r="O1051" s="58">
        <v>20</v>
      </c>
      <c r="P1051" s="58">
        <v>5430</v>
      </c>
      <c r="Q1051" s="58">
        <v>0</v>
      </c>
      <c r="R1051" s="58">
        <v>0</v>
      </c>
      <c r="S1051" s="43">
        <f t="shared" si="42"/>
        <v>3</v>
      </c>
      <c r="T1051" s="43">
        <f t="shared" si="42"/>
        <v>5</v>
      </c>
      <c r="U1051" s="44">
        <v>1</v>
      </c>
      <c r="V1051" s="31">
        <v>0</v>
      </c>
      <c r="W1051" s="44">
        <v>1</v>
      </c>
      <c r="X1051" s="31">
        <v>2</v>
      </c>
      <c r="Y1051" s="31">
        <v>0</v>
      </c>
      <c r="Z1051" s="31">
        <v>0</v>
      </c>
      <c r="AA1051" s="31">
        <v>1</v>
      </c>
      <c r="AB1051" s="31">
        <v>3</v>
      </c>
      <c r="AC1051" s="31">
        <v>0</v>
      </c>
      <c r="AD1051" s="31">
        <v>1</v>
      </c>
      <c r="AE1051" s="31">
        <v>0</v>
      </c>
      <c r="AF1051" s="50">
        <v>774558</v>
      </c>
      <c r="AG1051" s="59">
        <v>43880</v>
      </c>
      <c r="AH1051" s="59">
        <v>31500</v>
      </c>
      <c r="AI1051" s="59">
        <v>699178</v>
      </c>
      <c r="AJ1051" s="59">
        <v>15266</v>
      </c>
      <c r="AK1051" s="59">
        <v>11689</v>
      </c>
    </row>
    <row r="1052" spans="1:37" ht="16.5" customHeight="1">
      <c r="A1052" s="42">
        <v>999</v>
      </c>
      <c r="B1052" s="42" t="s">
        <v>3787</v>
      </c>
      <c r="C1052" s="44" t="s">
        <v>3865</v>
      </c>
      <c r="D1052" s="44" t="s">
        <v>191</v>
      </c>
      <c r="E1052" s="68" t="s">
        <v>4052</v>
      </c>
      <c r="F1052" s="57" t="s">
        <v>4053</v>
      </c>
      <c r="G1052" s="44" t="s">
        <v>4054</v>
      </c>
      <c r="H1052" s="44" t="s">
        <v>4055</v>
      </c>
      <c r="I1052" s="69" t="s">
        <v>1004</v>
      </c>
      <c r="J1052" s="31">
        <v>3199</v>
      </c>
      <c r="K1052" s="31">
        <v>609.29999999999995</v>
      </c>
      <c r="L1052" s="31">
        <v>93</v>
      </c>
      <c r="M1052" s="58">
        <v>24340</v>
      </c>
      <c r="N1052" s="58">
        <v>0</v>
      </c>
      <c r="O1052" s="58">
        <v>23</v>
      </c>
      <c r="P1052" s="58">
        <v>1569</v>
      </c>
      <c r="Q1052" s="58">
        <v>0</v>
      </c>
      <c r="R1052" s="58">
        <v>0</v>
      </c>
      <c r="S1052" s="43">
        <f t="shared" si="42"/>
        <v>10</v>
      </c>
      <c r="T1052" s="43">
        <f t="shared" si="42"/>
        <v>1</v>
      </c>
      <c r="U1052" s="44">
        <v>10</v>
      </c>
      <c r="V1052" s="31">
        <v>1</v>
      </c>
      <c r="W1052" s="44">
        <v>0</v>
      </c>
      <c r="X1052" s="31">
        <v>0</v>
      </c>
      <c r="Y1052" s="31">
        <v>0</v>
      </c>
      <c r="Z1052" s="31">
        <v>0</v>
      </c>
      <c r="AA1052" s="31">
        <v>0</v>
      </c>
      <c r="AB1052" s="31">
        <v>0</v>
      </c>
      <c r="AC1052" s="31">
        <v>0</v>
      </c>
      <c r="AD1052" s="31">
        <v>0</v>
      </c>
      <c r="AE1052" s="31">
        <v>0</v>
      </c>
      <c r="AF1052" s="50">
        <v>188696</v>
      </c>
      <c r="AG1052" s="59">
        <v>95000</v>
      </c>
      <c r="AH1052" s="59">
        <v>26350</v>
      </c>
      <c r="AI1052" s="59">
        <v>67346</v>
      </c>
      <c r="AJ1052" s="59">
        <v>7180</v>
      </c>
      <c r="AK1052" s="59">
        <v>3736</v>
      </c>
    </row>
    <row r="1053" spans="1:37" ht="16.5" customHeight="1">
      <c r="A1053" s="42">
        <v>1000</v>
      </c>
      <c r="B1053" s="42" t="s">
        <v>3787</v>
      </c>
      <c r="C1053" s="44" t="s">
        <v>3865</v>
      </c>
      <c r="D1053" s="44" t="s">
        <v>191</v>
      </c>
      <c r="E1053" s="68" t="s">
        <v>4056</v>
      </c>
      <c r="F1053" s="57" t="s">
        <v>4057</v>
      </c>
      <c r="G1053" s="44" t="s">
        <v>4058</v>
      </c>
      <c r="H1053" s="44" t="s">
        <v>4059</v>
      </c>
      <c r="I1053" s="69" t="s">
        <v>1004</v>
      </c>
      <c r="J1053" s="31">
        <v>8525</v>
      </c>
      <c r="K1053" s="31">
        <v>627</v>
      </c>
      <c r="L1053" s="31">
        <v>90</v>
      </c>
      <c r="M1053" s="58">
        <v>19757</v>
      </c>
      <c r="N1053" s="58">
        <v>0</v>
      </c>
      <c r="O1053" s="58">
        <v>24</v>
      </c>
      <c r="P1053" s="58">
        <v>4387</v>
      </c>
      <c r="Q1053" s="58">
        <v>0</v>
      </c>
      <c r="R1053" s="58">
        <v>0</v>
      </c>
      <c r="S1053" s="43">
        <f t="shared" si="42"/>
        <v>2</v>
      </c>
      <c r="T1053" s="43">
        <f t="shared" si="42"/>
        <v>2</v>
      </c>
      <c r="U1053" s="44">
        <v>0</v>
      </c>
      <c r="V1053" s="31">
        <v>0</v>
      </c>
      <c r="W1053" s="44">
        <v>1</v>
      </c>
      <c r="X1053" s="31">
        <v>1</v>
      </c>
      <c r="Y1053" s="31">
        <v>0</v>
      </c>
      <c r="Z1053" s="31">
        <v>0</v>
      </c>
      <c r="AA1053" s="31">
        <v>1</v>
      </c>
      <c r="AB1053" s="31">
        <v>1</v>
      </c>
      <c r="AC1053" s="31">
        <v>0</v>
      </c>
      <c r="AD1053" s="31">
        <v>1</v>
      </c>
      <c r="AE1053" s="31">
        <v>0</v>
      </c>
      <c r="AF1053" s="50">
        <v>209769</v>
      </c>
      <c r="AG1053" s="59">
        <v>101781</v>
      </c>
      <c r="AH1053" s="59">
        <v>42808</v>
      </c>
      <c r="AI1053" s="59">
        <v>65180</v>
      </c>
      <c r="AJ1053" s="59">
        <v>13045</v>
      </c>
      <c r="AK1053" s="59">
        <v>16936</v>
      </c>
    </row>
    <row r="1054" spans="1:37" ht="16.5" customHeight="1">
      <c r="A1054" s="42">
        <v>1001</v>
      </c>
      <c r="B1054" s="42" t="s">
        <v>3787</v>
      </c>
      <c r="C1054" s="44" t="s">
        <v>3865</v>
      </c>
      <c r="D1054" s="44" t="s">
        <v>191</v>
      </c>
      <c r="E1054" s="68" t="s">
        <v>4060</v>
      </c>
      <c r="F1054" s="57" t="s">
        <v>4061</v>
      </c>
      <c r="G1054" s="44" t="s">
        <v>4062</v>
      </c>
      <c r="H1054" s="44" t="s">
        <v>4055</v>
      </c>
      <c r="I1054" s="69" t="s">
        <v>1097</v>
      </c>
      <c r="J1054" s="31">
        <v>57918</v>
      </c>
      <c r="K1054" s="31">
        <v>2925</v>
      </c>
      <c r="L1054" s="31">
        <v>300</v>
      </c>
      <c r="M1054" s="58">
        <v>142020</v>
      </c>
      <c r="N1054" s="58">
        <v>13158</v>
      </c>
      <c r="O1054" s="58">
        <v>57</v>
      </c>
      <c r="P1054" s="58">
        <v>7055</v>
      </c>
      <c r="Q1054" s="58">
        <v>199</v>
      </c>
      <c r="R1054" s="58">
        <v>1</v>
      </c>
      <c r="S1054" s="43">
        <f t="shared" si="42"/>
        <v>5</v>
      </c>
      <c r="T1054" s="43">
        <f t="shared" si="42"/>
        <v>5</v>
      </c>
      <c r="U1054" s="44">
        <v>1</v>
      </c>
      <c r="V1054" s="31">
        <v>1</v>
      </c>
      <c r="W1054" s="44">
        <v>3</v>
      </c>
      <c r="X1054" s="31">
        <v>3</v>
      </c>
      <c r="Y1054" s="31">
        <v>1</v>
      </c>
      <c r="Z1054" s="31">
        <v>1</v>
      </c>
      <c r="AA1054" s="31">
        <v>0</v>
      </c>
      <c r="AB1054" s="31">
        <v>0</v>
      </c>
      <c r="AC1054" s="31">
        <v>0</v>
      </c>
      <c r="AD1054" s="31">
        <v>3</v>
      </c>
      <c r="AE1054" s="31">
        <v>0</v>
      </c>
      <c r="AF1054" s="50">
        <v>658463</v>
      </c>
      <c r="AG1054" s="59">
        <v>317000</v>
      </c>
      <c r="AH1054" s="59">
        <v>96860</v>
      </c>
      <c r="AI1054" s="59">
        <v>244603</v>
      </c>
      <c r="AJ1054" s="59">
        <v>21984</v>
      </c>
      <c r="AK1054" s="59">
        <v>19102</v>
      </c>
    </row>
    <row r="1055" spans="1:37" ht="16.5" customHeight="1">
      <c r="A1055" s="42">
        <v>1002</v>
      </c>
      <c r="B1055" s="42" t="s">
        <v>3787</v>
      </c>
      <c r="C1055" s="44" t="s">
        <v>3870</v>
      </c>
      <c r="D1055" s="44" t="s">
        <v>191</v>
      </c>
      <c r="E1055" s="68" t="s">
        <v>4063</v>
      </c>
      <c r="F1055" s="57" t="s">
        <v>4064</v>
      </c>
      <c r="G1055" s="44" t="s">
        <v>4065</v>
      </c>
      <c r="H1055" s="44" t="s">
        <v>4066</v>
      </c>
      <c r="I1055" s="69" t="s">
        <v>977</v>
      </c>
      <c r="J1055" s="31">
        <v>2409</v>
      </c>
      <c r="K1055" s="31">
        <v>2339</v>
      </c>
      <c r="L1055" s="31">
        <v>377</v>
      </c>
      <c r="M1055" s="58">
        <v>94481</v>
      </c>
      <c r="N1055" s="58">
        <v>2017</v>
      </c>
      <c r="O1055" s="58">
        <v>0</v>
      </c>
      <c r="P1055" s="58">
        <v>3521</v>
      </c>
      <c r="Q1055" s="58">
        <v>245</v>
      </c>
      <c r="R1055" s="58">
        <v>0</v>
      </c>
      <c r="S1055" s="43">
        <f t="shared" si="42"/>
        <v>1</v>
      </c>
      <c r="T1055" s="43">
        <f t="shared" si="42"/>
        <v>0</v>
      </c>
      <c r="U1055" s="44">
        <v>1</v>
      </c>
      <c r="V1055" s="31">
        <v>0</v>
      </c>
      <c r="W1055" s="44">
        <v>0</v>
      </c>
      <c r="X1055" s="31">
        <v>0</v>
      </c>
      <c r="Y1055" s="31">
        <v>0</v>
      </c>
      <c r="Z1055" s="31">
        <v>0</v>
      </c>
      <c r="AA1055" s="31">
        <v>0</v>
      </c>
      <c r="AB1055" s="31">
        <v>0</v>
      </c>
      <c r="AC1055" s="31">
        <v>0</v>
      </c>
      <c r="AD1055" s="31">
        <v>2</v>
      </c>
      <c r="AE1055" s="31">
        <v>0</v>
      </c>
      <c r="AF1055" s="50">
        <v>238181</v>
      </c>
      <c r="AG1055" s="59">
        <v>105312</v>
      </c>
      <c r="AH1055" s="59">
        <v>50000</v>
      </c>
      <c r="AI1055" s="59">
        <v>82869</v>
      </c>
      <c r="AJ1055" s="59">
        <v>2872</v>
      </c>
      <c r="AK1055" s="59">
        <v>12315</v>
      </c>
    </row>
    <row r="1056" spans="1:37" ht="16.5" customHeight="1">
      <c r="A1056" s="42">
        <v>1003</v>
      </c>
      <c r="B1056" s="42" t="s">
        <v>3787</v>
      </c>
      <c r="C1056" s="44" t="s">
        <v>3875</v>
      </c>
      <c r="D1056" s="44" t="s">
        <v>191</v>
      </c>
      <c r="E1056" s="68" t="s">
        <v>4067</v>
      </c>
      <c r="F1056" s="57" t="s">
        <v>4068</v>
      </c>
      <c r="G1056" s="44" t="s">
        <v>4069</v>
      </c>
      <c r="H1056" s="44" t="s">
        <v>4070</v>
      </c>
      <c r="I1056" s="69" t="s">
        <v>1004</v>
      </c>
      <c r="J1056" s="31">
        <v>21755</v>
      </c>
      <c r="K1056" s="31">
        <v>1779</v>
      </c>
      <c r="L1056" s="31">
        <v>102</v>
      </c>
      <c r="M1056" s="58">
        <v>43575</v>
      </c>
      <c r="N1056" s="58">
        <v>2792</v>
      </c>
      <c r="O1056" s="58">
        <v>10</v>
      </c>
      <c r="P1056" s="58">
        <v>2765</v>
      </c>
      <c r="Q1056" s="58">
        <v>33</v>
      </c>
      <c r="R1056" s="58">
        <v>10</v>
      </c>
      <c r="S1056" s="43">
        <f t="shared" si="42"/>
        <v>3</v>
      </c>
      <c r="T1056" s="43">
        <f t="shared" si="42"/>
        <v>3</v>
      </c>
      <c r="U1056" s="44">
        <v>1</v>
      </c>
      <c r="V1056" s="31">
        <v>1</v>
      </c>
      <c r="W1056" s="44">
        <v>2</v>
      </c>
      <c r="X1056" s="31">
        <v>2</v>
      </c>
      <c r="Y1056" s="31">
        <v>0</v>
      </c>
      <c r="Z1056" s="31">
        <v>0</v>
      </c>
      <c r="AA1056" s="31">
        <v>0</v>
      </c>
      <c r="AB1056" s="31">
        <v>0</v>
      </c>
      <c r="AC1056" s="31">
        <v>0</v>
      </c>
      <c r="AD1056" s="31">
        <v>2</v>
      </c>
      <c r="AE1056" s="31">
        <v>0</v>
      </c>
      <c r="AF1056" s="50">
        <v>572853</v>
      </c>
      <c r="AG1056" s="59">
        <v>294402</v>
      </c>
      <c r="AH1056" s="59">
        <v>68000</v>
      </c>
      <c r="AI1056" s="59">
        <v>210451</v>
      </c>
      <c r="AJ1056" s="59">
        <v>2197</v>
      </c>
      <c r="AK1056" s="59">
        <v>2104</v>
      </c>
    </row>
    <row r="1057" spans="1:37" ht="16.5" customHeight="1">
      <c r="A1057" s="42">
        <v>1004</v>
      </c>
      <c r="B1057" s="42" t="s">
        <v>3787</v>
      </c>
      <c r="C1057" s="44" t="s">
        <v>3880</v>
      </c>
      <c r="D1057" s="44" t="s">
        <v>191</v>
      </c>
      <c r="E1057" s="68" t="s">
        <v>4071</v>
      </c>
      <c r="F1057" s="57" t="s">
        <v>4072</v>
      </c>
      <c r="G1057" s="44" t="s">
        <v>4073</v>
      </c>
      <c r="H1057" s="44" t="s">
        <v>4074</v>
      </c>
      <c r="I1057" s="69" t="s">
        <v>1106</v>
      </c>
      <c r="J1057" s="31">
        <v>4481</v>
      </c>
      <c r="K1057" s="31">
        <v>1198</v>
      </c>
      <c r="L1057" s="31">
        <v>100</v>
      </c>
      <c r="M1057" s="58">
        <v>29864</v>
      </c>
      <c r="N1057" s="58">
        <v>80</v>
      </c>
      <c r="O1057" s="58">
        <v>0</v>
      </c>
      <c r="P1057" s="58">
        <v>1050</v>
      </c>
      <c r="Q1057" s="58">
        <v>50</v>
      </c>
      <c r="R1057" s="58">
        <v>0</v>
      </c>
      <c r="S1057" s="43">
        <f t="shared" si="42"/>
        <v>4</v>
      </c>
      <c r="T1057" s="43">
        <f t="shared" si="42"/>
        <v>3</v>
      </c>
      <c r="U1057" s="44">
        <v>0</v>
      </c>
      <c r="V1057" s="31">
        <v>0</v>
      </c>
      <c r="W1057" s="44">
        <v>1</v>
      </c>
      <c r="X1057" s="31">
        <v>3</v>
      </c>
      <c r="Y1057" s="31">
        <v>0</v>
      </c>
      <c r="Z1057" s="31">
        <v>0</v>
      </c>
      <c r="AA1057" s="31">
        <v>3</v>
      </c>
      <c r="AB1057" s="31">
        <v>0</v>
      </c>
      <c r="AC1057" s="31">
        <v>0</v>
      </c>
      <c r="AD1057" s="31">
        <v>0</v>
      </c>
      <c r="AE1057" s="31">
        <v>0</v>
      </c>
      <c r="AF1057" s="50">
        <v>4750</v>
      </c>
      <c r="AG1057" s="59">
        <v>1250</v>
      </c>
      <c r="AH1057" s="59">
        <v>1000</v>
      </c>
      <c r="AI1057" s="59">
        <v>2500</v>
      </c>
      <c r="AJ1057" s="59">
        <v>100</v>
      </c>
      <c r="AK1057" s="59">
        <v>17799</v>
      </c>
    </row>
    <row r="1058" spans="1:37" ht="16.5" customHeight="1">
      <c r="A1058" s="42">
        <v>1005</v>
      </c>
      <c r="B1058" s="42" t="s">
        <v>3787</v>
      </c>
      <c r="C1058" s="44" t="s">
        <v>3885</v>
      </c>
      <c r="D1058" s="44" t="s">
        <v>191</v>
      </c>
      <c r="E1058" s="68" t="s">
        <v>4075</v>
      </c>
      <c r="F1058" s="57" t="s">
        <v>4076</v>
      </c>
      <c r="G1058" s="44" t="s">
        <v>4077</v>
      </c>
      <c r="H1058" s="44" t="s">
        <v>4078</v>
      </c>
      <c r="I1058" s="69" t="s">
        <v>972</v>
      </c>
      <c r="J1058" s="31">
        <v>21813</v>
      </c>
      <c r="K1058" s="31">
        <v>1475</v>
      </c>
      <c r="L1058" s="31">
        <v>372</v>
      </c>
      <c r="M1058" s="58">
        <v>104899</v>
      </c>
      <c r="N1058" s="58">
        <v>4180</v>
      </c>
      <c r="O1058" s="58">
        <v>144</v>
      </c>
      <c r="P1058" s="58">
        <v>1488</v>
      </c>
      <c r="Q1058" s="58">
        <v>64</v>
      </c>
      <c r="R1058" s="58">
        <v>143</v>
      </c>
      <c r="S1058" s="43">
        <f t="shared" si="42"/>
        <v>6</v>
      </c>
      <c r="T1058" s="43">
        <f t="shared" si="42"/>
        <v>6</v>
      </c>
      <c r="U1058" s="44">
        <v>2</v>
      </c>
      <c r="V1058" s="31">
        <v>0</v>
      </c>
      <c r="W1058" s="44">
        <v>4</v>
      </c>
      <c r="X1058" s="31">
        <v>6</v>
      </c>
      <c r="Y1058" s="31">
        <v>0</v>
      </c>
      <c r="Z1058" s="31">
        <v>0</v>
      </c>
      <c r="AA1058" s="31">
        <v>0</v>
      </c>
      <c r="AB1058" s="31">
        <v>0</v>
      </c>
      <c r="AC1058" s="31">
        <v>0</v>
      </c>
      <c r="AD1058" s="31">
        <v>4</v>
      </c>
      <c r="AE1058" s="31">
        <v>0</v>
      </c>
      <c r="AF1058" s="50">
        <v>908500</v>
      </c>
      <c r="AG1058" s="59">
        <v>440000</v>
      </c>
      <c r="AH1058" s="59">
        <v>49000</v>
      </c>
      <c r="AI1058" s="59">
        <v>419500</v>
      </c>
      <c r="AJ1058" s="59">
        <v>33276</v>
      </c>
      <c r="AK1058" s="59">
        <v>25341</v>
      </c>
    </row>
    <row r="1059" spans="1:37" ht="16.5" customHeight="1">
      <c r="A1059" s="42">
        <v>1006</v>
      </c>
      <c r="B1059" s="42" t="s">
        <v>3787</v>
      </c>
      <c r="C1059" s="70" t="s">
        <v>3890</v>
      </c>
      <c r="D1059" s="44" t="s">
        <v>191</v>
      </c>
      <c r="E1059" s="68" t="s">
        <v>4079</v>
      </c>
      <c r="F1059" s="57" t="s">
        <v>4080</v>
      </c>
      <c r="G1059" s="44" t="s">
        <v>4081</v>
      </c>
      <c r="H1059" s="44" t="s">
        <v>4082</v>
      </c>
      <c r="I1059" s="69" t="s">
        <v>1211</v>
      </c>
      <c r="J1059" s="31">
        <v>5222</v>
      </c>
      <c r="K1059" s="31">
        <v>1556</v>
      </c>
      <c r="L1059" s="31">
        <v>300</v>
      </c>
      <c r="M1059" s="58">
        <v>64662</v>
      </c>
      <c r="N1059" s="58">
        <v>759</v>
      </c>
      <c r="O1059" s="58">
        <v>17</v>
      </c>
      <c r="P1059" s="58">
        <v>4371</v>
      </c>
      <c r="Q1059" s="58">
        <v>187</v>
      </c>
      <c r="R1059" s="58">
        <v>0</v>
      </c>
      <c r="S1059" s="43">
        <f t="shared" si="42"/>
        <v>3</v>
      </c>
      <c r="T1059" s="43">
        <f t="shared" si="42"/>
        <v>3</v>
      </c>
      <c r="U1059" s="44">
        <v>1</v>
      </c>
      <c r="V1059" s="31">
        <v>1</v>
      </c>
      <c r="W1059" s="44">
        <v>2</v>
      </c>
      <c r="X1059" s="31">
        <v>2</v>
      </c>
      <c r="Y1059" s="31">
        <v>0</v>
      </c>
      <c r="Z1059" s="31">
        <v>0</v>
      </c>
      <c r="AA1059" s="31">
        <v>0</v>
      </c>
      <c r="AB1059" s="31">
        <v>0</v>
      </c>
      <c r="AC1059" s="31">
        <v>0</v>
      </c>
      <c r="AD1059" s="31">
        <v>3</v>
      </c>
      <c r="AE1059" s="31">
        <v>0</v>
      </c>
      <c r="AF1059" s="50">
        <v>673630</v>
      </c>
      <c r="AG1059" s="59">
        <v>421000</v>
      </c>
      <c r="AH1059" s="59">
        <v>71240</v>
      </c>
      <c r="AI1059" s="59">
        <v>181390</v>
      </c>
      <c r="AJ1059" s="59">
        <v>13651</v>
      </c>
      <c r="AK1059" s="59">
        <v>8831</v>
      </c>
    </row>
    <row r="1060" spans="1:37" ht="16.5" customHeight="1">
      <c r="A1060" s="2482" t="s">
        <v>809</v>
      </c>
      <c r="B1060" s="2483"/>
      <c r="C1060" s="2484"/>
      <c r="D1060" s="51"/>
      <c r="E1060" s="52">
        <v>48</v>
      </c>
      <c r="F1060" s="53"/>
      <c r="G1060" s="71"/>
      <c r="H1060" s="71"/>
      <c r="I1060" s="51"/>
      <c r="J1060" s="54"/>
      <c r="K1060" s="54"/>
      <c r="L1060" s="54"/>
      <c r="M1060" s="54"/>
      <c r="N1060" s="54"/>
      <c r="O1060" s="54"/>
      <c r="P1060" s="54"/>
      <c r="Q1060" s="54"/>
      <c r="R1060" s="54"/>
      <c r="S1060" s="54"/>
      <c r="T1060" s="54"/>
      <c r="U1060" s="54"/>
      <c r="V1060" s="54"/>
      <c r="W1060" s="54"/>
      <c r="X1060" s="54"/>
      <c r="Y1060" s="54"/>
      <c r="Z1060" s="54"/>
      <c r="AA1060" s="54"/>
      <c r="AB1060" s="54"/>
      <c r="AC1060" s="54"/>
      <c r="AD1060" s="54"/>
      <c r="AE1060" s="54"/>
      <c r="AF1060" s="55"/>
      <c r="AG1060" s="54"/>
      <c r="AH1060" s="54"/>
      <c r="AI1060" s="54"/>
      <c r="AJ1060" s="54"/>
      <c r="AK1060" s="54"/>
    </row>
    <row r="1061" spans="1:37" ht="16.5" customHeight="1">
      <c r="A1061" s="2485" t="s">
        <v>4083</v>
      </c>
      <c r="B1061" s="2486"/>
      <c r="C1061" s="2487"/>
      <c r="D1061" s="63"/>
      <c r="E1061" s="64">
        <v>71</v>
      </c>
      <c r="F1061" s="65"/>
      <c r="G1061" s="72"/>
      <c r="H1061" s="72"/>
      <c r="I1061" s="63"/>
      <c r="J1061" s="66"/>
      <c r="K1061" s="66"/>
      <c r="L1061" s="66"/>
      <c r="M1061" s="66"/>
      <c r="N1061" s="66"/>
      <c r="O1061" s="66"/>
      <c r="P1061" s="66"/>
      <c r="Q1061" s="66"/>
      <c r="R1061" s="66"/>
      <c r="S1061" s="66"/>
      <c r="T1061" s="66"/>
      <c r="U1061" s="66"/>
      <c r="V1061" s="66"/>
      <c r="W1061" s="66"/>
      <c r="X1061" s="66"/>
      <c r="Y1061" s="66"/>
      <c r="Z1061" s="66"/>
      <c r="AA1061" s="66"/>
      <c r="AB1061" s="66"/>
      <c r="AC1061" s="66"/>
      <c r="AD1061" s="66"/>
      <c r="AE1061" s="66"/>
      <c r="AF1061" s="67"/>
      <c r="AG1061" s="66"/>
      <c r="AH1061" s="66"/>
      <c r="AI1061" s="66"/>
      <c r="AJ1061" s="66"/>
      <c r="AK1061" s="66"/>
    </row>
    <row r="1062" spans="1:37" ht="16.5" customHeight="1">
      <c r="A1062" s="42">
        <v>1007</v>
      </c>
      <c r="B1062" s="42" t="s">
        <v>4084</v>
      </c>
      <c r="C1062" s="44" t="s">
        <v>4085</v>
      </c>
      <c r="D1062" s="44" t="s">
        <v>65</v>
      </c>
      <c r="E1062" s="68" t="s">
        <v>4086</v>
      </c>
      <c r="F1062" s="57" t="s">
        <v>4087</v>
      </c>
      <c r="G1062" s="44" t="s">
        <v>4088</v>
      </c>
      <c r="H1062" s="44" t="s">
        <v>4089</v>
      </c>
      <c r="I1062" s="69">
        <v>1998</v>
      </c>
      <c r="J1062" s="31">
        <v>6817</v>
      </c>
      <c r="K1062" s="31">
        <v>6442</v>
      </c>
      <c r="L1062" s="31">
        <v>691</v>
      </c>
      <c r="M1062" s="58">
        <v>182389</v>
      </c>
      <c r="N1062" s="58">
        <v>5963</v>
      </c>
      <c r="O1062" s="58">
        <v>186</v>
      </c>
      <c r="P1062" s="58">
        <v>9120</v>
      </c>
      <c r="Q1062" s="58">
        <v>227</v>
      </c>
      <c r="R1062" s="58">
        <v>10</v>
      </c>
      <c r="S1062" s="43">
        <f t="shared" ref="S1062:T1089" si="43">SUM(U1062,W1062,Y1062,AA1062)</f>
        <v>35</v>
      </c>
      <c r="T1062" s="43">
        <f t="shared" si="43"/>
        <v>42</v>
      </c>
      <c r="U1062" s="44">
        <v>8</v>
      </c>
      <c r="V1062" s="31">
        <v>11</v>
      </c>
      <c r="W1062" s="44">
        <v>10</v>
      </c>
      <c r="X1062" s="31">
        <v>13</v>
      </c>
      <c r="Y1062" s="31">
        <v>11</v>
      </c>
      <c r="Z1062" s="31">
        <v>15</v>
      </c>
      <c r="AA1062" s="31">
        <v>6</v>
      </c>
      <c r="AB1062" s="31">
        <v>3</v>
      </c>
      <c r="AC1062" s="31">
        <v>0</v>
      </c>
      <c r="AD1062" s="31">
        <v>12</v>
      </c>
      <c r="AE1062" s="31">
        <v>2</v>
      </c>
      <c r="AF1062" s="50">
        <v>5507477</v>
      </c>
      <c r="AG1062" s="59">
        <v>2913224</v>
      </c>
      <c r="AH1062" s="59">
        <v>170235</v>
      </c>
      <c r="AI1062" s="59">
        <v>2424018</v>
      </c>
      <c r="AJ1062" s="59">
        <v>218241</v>
      </c>
      <c r="AK1062" s="59">
        <v>163309</v>
      </c>
    </row>
    <row r="1063" spans="1:37" ht="16.5" customHeight="1">
      <c r="A1063" s="42">
        <v>1008</v>
      </c>
      <c r="B1063" s="42" t="s">
        <v>4084</v>
      </c>
      <c r="C1063" s="44" t="s">
        <v>4090</v>
      </c>
      <c r="D1063" s="44" t="s">
        <v>65</v>
      </c>
      <c r="E1063" s="68" t="s">
        <v>4091</v>
      </c>
      <c r="F1063" s="57" t="s">
        <v>4092</v>
      </c>
      <c r="G1063" s="44" t="s">
        <v>4093</v>
      </c>
      <c r="H1063" s="44" t="s">
        <v>4094</v>
      </c>
      <c r="I1063" s="69">
        <v>1988</v>
      </c>
      <c r="J1063" s="31">
        <v>2121</v>
      </c>
      <c r="K1063" s="31">
        <v>938</v>
      </c>
      <c r="L1063" s="31">
        <v>271</v>
      </c>
      <c r="M1063" s="58">
        <v>94963</v>
      </c>
      <c r="N1063" s="58">
        <v>2790</v>
      </c>
      <c r="O1063" s="58">
        <v>83</v>
      </c>
      <c r="P1063" s="58">
        <v>2960</v>
      </c>
      <c r="Q1063" s="58">
        <v>115</v>
      </c>
      <c r="R1063" s="58">
        <v>83</v>
      </c>
      <c r="S1063" s="43">
        <f t="shared" si="43"/>
        <v>4</v>
      </c>
      <c r="T1063" s="43">
        <f t="shared" si="43"/>
        <v>6</v>
      </c>
      <c r="U1063" s="44">
        <v>1</v>
      </c>
      <c r="V1063" s="31">
        <v>2</v>
      </c>
      <c r="W1063" s="44">
        <v>3</v>
      </c>
      <c r="X1063" s="31">
        <v>4</v>
      </c>
      <c r="Y1063" s="31">
        <v>0</v>
      </c>
      <c r="Z1063" s="31">
        <v>0</v>
      </c>
      <c r="AA1063" s="31">
        <v>0</v>
      </c>
      <c r="AB1063" s="31">
        <v>0</v>
      </c>
      <c r="AC1063" s="31">
        <v>0</v>
      </c>
      <c r="AD1063" s="31">
        <v>3</v>
      </c>
      <c r="AE1063" s="31">
        <v>1</v>
      </c>
      <c r="AF1063" s="50">
        <v>593124</v>
      </c>
      <c r="AG1063" s="59">
        <v>324164</v>
      </c>
      <c r="AH1063" s="59">
        <v>65970</v>
      </c>
      <c r="AI1063" s="59">
        <v>202990</v>
      </c>
      <c r="AJ1063" s="59">
        <v>24760</v>
      </c>
      <c r="AK1063" s="59">
        <v>24365</v>
      </c>
    </row>
    <row r="1064" spans="1:37" ht="16.5" customHeight="1">
      <c r="A1064" s="42">
        <v>1009</v>
      </c>
      <c r="B1064" s="42" t="s">
        <v>4084</v>
      </c>
      <c r="C1064" s="44" t="s">
        <v>4095</v>
      </c>
      <c r="D1064" s="44" t="s">
        <v>65</v>
      </c>
      <c r="E1064" s="68" t="s">
        <v>4096</v>
      </c>
      <c r="F1064" s="57" t="s">
        <v>4097</v>
      </c>
      <c r="G1064" s="44" t="s">
        <v>4098</v>
      </c>
      <c r="H1064" s="44" t="s">
        <v>4099</v>
      </c>
      <c r="I1064" s="69">
        <v>1990</v>
      </c>
      <c r="J1064" s="31">
        <v>3271</v>
      </c>
      <c r="K1064" s="31">
        <v>1731.16</v>
      </c>
      <c r="L1064" s="31">
        <v>143</v>
      </c>
      <c r="M1064" s="58">
        <v>64236</v>
      </c>
      <c r="N1064" s="58">
        <v>4062</v>
      </c>
      <c r="O1064" s="58">
        <v>104</v>
      </c>
      <c r="P1064" s="58">
        <v>2603</v>
      </c>
      <c r="Q1064" s="58">
        <v>479</v>
      </c>
      <c r="R1064" s="58">
        <v>2</v>
      </c>
      <c r="S1064" s="43">
        <f t="shared" si="43"/>
        <v>5</v>
      </c>
      <c r="T1064" s="43">
        <f t="shared" si="43"/>
        <v>6</v>
      </c>
      <c r="U1064" s="44">
        <v>1</v>
      </c>
      <c r="V1064" s="31">
        <v>2</v>
      </c>
      <c r="W1064" s="44">
        <v>3</v>
      </c>
      <c r="X1064" s="31">
        <v>3</v>
      </c>
      <c r="Y1064" s="31">
        <v>0</v>
      </c>
      <c r="Z1064" s="31">
        <v>0</v>
      </c>
      <c r="AA1064" s="31">
        <v>1</v>
      </c>
      <c r="AB1064" s="31">
        <v>1</v>
      </c>
      <c r="AC1064" s="31">
        <v>0</v>
      </c>
      <c r="AD1064" s="31">
        <v>4</v>
      </c>
      <c r="AE1064" s="31">
        <v>0</v>
      </c>
      <c r="AF1064" s="50">
        <v>614694</v>
      </c>
      <c r="AG1064" s="59">
        <v>360277</v>
      </c>
      <c r="AH1064" s="59">
        <v>46650</v>
      </c>
      <c r="AI1064" s="59">
        <v>207767</v>
      </c>
      <c r="AJ1064" s="59">
        <v>35314</v>
      </c>
      <c r="AK1064" s="59">
        <v>11160</v>
      </c>
    </row>
    <row r="1065" spans="1:37" ht="16.5" customHeight="1">
      <c r="A1065" s="42">
        <v>1010</v>
      </c>
      <c r="B1065" s="42" t="s">
        <v>4084</v>
      </c>
      <c r="C1065" s="44" t="s">
        <v>4100</v>
      </c>
      <c r="D1065" s="44" t="s">
        <v>65</v>
      </c>
      <c r="E1065" s="68" t="s">
        <v>4101</v>
      </c>
      <c r="F1065" s="57" t="s">
        <v>4102</v>
      </c>
      <c r="G1065" s="44" t="s">
        <v>4103</v>
      </c>
      <c r="H1065" s="44" t="s">
        <v>4104</v>
      </c>
      <c r="I1065" s="69">
        <v>1986</v>
      </c>
      <c r="J1065" s="31">
        <v>6470</v>
      </c>
      <c r="K1065" s="31">
        <v>4722</v>
      </c>
      <c r="L1065" s="31">
        <v>590</v>
      </c>
      <c r="M1065" s="58">
        <v>259845</v>
      </c>
      <c r="N1065" s="58">
        <v>6631</v>
      </c>
      <c r="O1065" s="58">
        <v>373</v>
      </c>
      <c r="P1065" s="58">
        <v>12885</v>
      </c>
      <c r="Q1065" s="58">
        <v>136</v>
      </c>
      <c r="R1065" s="58">
        <v>1</v>
      </c>
      <c r="S1065" s="43">
        <f t="shared" si="43"/>
        <v>19</v>
      </c>
      <c r="T1065" s="43">
        <f t="shared" si="43"/>
        <v>24</v>
      </c>
      <c r="U1065" s="44">
        <v>7</v>
      </c>
      <c r="V1065" s="31">
        <v>8</v>
      </c>
      <c r="W1065" s="44">
        <v>10</v>
      </c>
      <c r="X1065" s="31">
        <v>13</v>
      </c>
      <c r="Y1065" s="31">
        <v>0</v>
      </c>
      <c r="Z1065" s="31">
        <v>0</v>
      </c>
      <c r="AA1065" s="31">
        <v>2</v>
      </c>
      <c r="AB1065" s="31">
        <v>3</v>
      </c>
      <c r="AC1065" s="31">
        <v>1</v>
      </c>
      <c r="AD1065" s="31">
        <v>11</v>
      </c>
      <c r="AE1065" s="31">
        <v>3</v>
      </c>
      <c r="AF1065" s="50">
        <v>2100184</v>
      </c>
      <c r="AG1065" s="59">
        <v>1312081</v>
      </c>
      <c r="AH1065" s="59">
        <v>108150</v>
      </c>
      <c r="AI1065" s="59">
        <v>679953</v>
      </c>
      <c r="AJ1065" s="59">
        <v>120014</v>
      </c>
      <c r="AK1065" s="59">
        <v>148975</v>
      </c>
    </row>
    <row r="1066" spans="1:37" ht="16.5" customHeight="1">
      <c r="A1066" s="42">
        <v>1011</v>
      </c>
      <c r="B1066" s="42" t="s">
        <v>4084</v>
      </c>
      <c r="C1066" s="44" t="s">
        <v>4105</v>
      </c>
      <c r="D1066" s="44" t="s">
        <v>65</v>
      </c>
      <c r="E1066" s="68" t="s">
        <v>4106</v>
      </c>
      <c r="F1066" s="57" t="s">
        <v>4107</v>
      </c>
      <c r="G1066" s="44" t="s">
        <v>4108</v>
      </c>
      <c r="H1066" s="44" t="s">
        <v>4109</v>
      </c>
      <c r="I1066" s="69">
        <v>1975</v>
      </c>
      <c r="J1066" s="31">
        <v>5781</v>
      </c>
      <c r="K1066" s="31">
        <v>2205</v>
      </c>
      <c r="L1066" s="31">
        <v>261</v>
      </c>
      <c r="M1066" s="58">
        <v>85210</v>
      </c>
      <c r="N1066" s="58">
        <v>4031</v>
      </c>
      <c r="O1066" s="58">
        <v>99</v>
      </c>
      <c r="P1066" s="58">
        <v>4877</v>
      </c>
      <c r="Q1066" s="58">
        <v>227</v>
      </c>
      <c r="R1066" s="58">
        <v>0</v>
      </c>
      <c r="S1066" s="43">
        <f t="shared" si="43"/>
        <v>8</v>
      </c>
      <c r="T1066" s="43">
        <f t="shared" si="43"/>
        <v>9</v>
      </c>
      <c r="U1066" s="44">
        <v>2</v>
      </c>
      <c r="V1066" s="31">
        <v>3</v>
      </c>
      <c r="W1066" s="44">
        <v>5</v>
      </c>
      <c r="X1066" s="31">
        <v>6</v>
      </c>
      <c r="Y1066" s="31">
        <v>0</v>
      </c>
      <c r="Z1066" s="31">
        <v>0</v>
      </c>
      <c r="AA1066" s="31">
        <v>1</v>
      </c>
      <c r="AB1066" s="31">
        <v>0</v>
      </c>
      <c r="AC1066" s="31">
        <v>0</v>
      </c>
      <c r="AD1066" s="31">
        <v>5</v>
      </c>
      <c r="AE1066" s="31">
        <v>0</v>
      </c>
      <c r="AF1066" s="50">
        <v>799689</v>
      </c>
      <c r="AG1066" s="59">
        <v>519409</v>
      </c>
      <c r="AH1066" s="59">
        <v>77850</v>
      </c>
      <c r="AI1066" s="59">
        <v>202430</v>
      </c>
      <c r="AJ1066" s="59">
        <v>33660</v>
      </c>
      <c r="AK1066" s="59">
        <v>25615</v>
      </c>
    </row>
    <row r="1067" spans="1:37" ht="16.5" customHeight="1">
      <c r="A1067" s="42">
        <v>1012</v>
      </c>
      <c r="B1067" s="42" t="s">
        <v>4084</v>
      </c>
      <c r="C1067" s="44" t="s">
        <v>4110</v>
      </c>
      <c r="D1067" s="44" t="s">
        <v>65</v>
      </c>
      <c r="E1067" s="68" t="s">
        <v>4111</v>
      </c>
      <c r="F1067" s="57" t="s">
        <v>4112</v>
      </c>
      <c r="G1067" s="44" t="s">
        <v>4113</v>
      </c>
      <c r="H1067" s="44" t="s">
        <v>4114</v>
      </c>
      <c r="I1067" s="69">
        <v>1990</v>
      </c>
      <c r="J1067" s="31">
        <v>2203</v>
      </c>
      <c r="K1067" s="31">
        <v>1454.41</v>
      </c>
      <c r="L1067" s="31">
        <v>313</v>
      </c>
      <c r="M1067" s="58">
        <v>67324</v>
      </c>
      <c r="N1067" s="58">
        <v>3444</v>
      </c>
      <c r="O1067" s="58">
        <v>181</v>
      </c>
      <c r="P1067" s="58">
        <v>3139</v>
      </c>
      <c r="Q1067" s="58">
        <v>91</v>
      </c>
      <c r="R1067" s="58">
        <v>0</v>
      </c>
      <c r="S1067" s="43">
        <f t="shared" si="43"/>
        <v>8</v>
      </c>
      <c r="T1067" s="43">
        <f t="shared" si="43"/>
        <v>9</v>
      </c>
      <c r="U1067" s="44">
        <v>2</v>
      </c>
      <c r="V1067" s="31">
        <v>2</v>
      </c>
      <c r="W1067" s="44">
        <v>6</v>
      </c>
      <c r="X1067" s="31">
        <v>6</v>
      </c>
      <c r="Y1067" s="31">
        <v>0</v>
      </c>
      <c r="Z1067" s="31">
        <v>0</v>
      </c>
      <c r="AA1067" s="31">
        <v>0</v>
      </c>
      <c r="AB1067" s="31">
        <v>1</v>
      </c>
      <c r="AC1067" s="31">
        <v>0</v>
      </c>
      <c r="AD1067" s="31">
        <v>6</v>
      </c>
      <c r="AE1067" s="31">
        <v>0</v>
      </c>
      <c r="AF1067" s="50">
        <v>740571</v>
      </c>
      <c r="AG1067" s="59">
        <v>466514</v>
      </c>
      <c r="AH1067" s="59">
        <v>68850</v>
      </c>
      <c r="AI1067" s="59">
        <v>205207</v>
      </c>
      <c r="AJ1067" s="59">
        <v>33600</v>
      </c>
      <c r="AK1067" s="59">
        <v>25843</v>
      </c>
    </row>
    <row r="1068" spans="1:37" ht="16.5" customHeight="1">
      <c r="A1068" s="42">
        <v>1013</v>
      </c>
      <c r="B1068" s="42" t="s">
        <v>4084</v>
      </c>
      <c r="C1068" s="44" t="s">
        <v>4110</v>
      </c>
      <c r="D1068" s="44" t="s">
        <v>65</v>
      </c>
      <c r="E1068" s="68" t="s">
        <v>4115</v>
      </c>
      <c r="F1068" s="57" t="s">
        <v>4116</v>
      </c>
      <c r="G1068" s="44" t="s">
        <v>4117</v>
      </c>
      <c r="H1068" s="44" t="s">
        <v>4118</v>
      </c>
      <c r="I1068" s="69">
        <v>1991</v>
      </c>
      <c r="J1068" s="31">
        <v>2068</v>
      </c>
      <c r="K1068" s="31">
        <v>894</v>
      </c>
      <c r="L1068" s="31">
        <v>200</v>
      </c>
      <c r="M1068" s="58">
        <v>51605</v>
      </c>
      <c r="N1068" s="58">
        <v>2320</v>
      </c>
      <c r="O1068" s="58">
        <v>35</v>
      </c>
      <c r="P1068" s="58">
        <v>2281</v>
      </c>
      <c r="Q1068" s="58">
        <v>166</v>
      </c>
      <c r="R1068" s="58">
        <v>22</v>
      </c>
      <c r="S1068" s="43">
        <f t="shared" si="43"/>
        <v>4</v>
      </c>
      <c r="T1068" s="43">
        <f t="shared" si="43"/>
        <v>4</v>
      </c>
      <c r="U1068" s="44">
        <v>1</v>
      </c>
      <c r="V1068" s="31">
        <v>1</v>
      </c>
      <c r="W1068" s="44">
        <v>2</v>
      </c>
      <c r="X1068" s="31">
        <v>2</v>
      </c>
      <c r="Y1068" s="31">
        <v>0</v>
      </c>
      <c r="Z1068" s="31">
        <v>0</v>
      </c>
      <c r="AA1068" s="31">
        <v>1</v>
      </c>
      <c r="AB1068" s="31">
        <v>1</v>
      </c>
      <c r="AC1068" s="31">
        <v>1</v>
      </c>
      <c r="AD1068" s="31">
        <v>1</v>
      </c>
      <c r="AE1068" s="31">
        <v>0</v>
      </c>
      <c r="AF1068" s="50">
        <v>139053</v>
      </c>
      <c r="AG1068" s="59">
        <v>28216</v>
      </c>
      <c r="AH1068" s="59">
        <v>28740</v>
      </c>
      <c r="AI1068" s="59">
        <v>82097</v>
      </c>
      <c r="AJ1068" s="59">
        <v>4605</v>
      </c>
      <c r="AK1068" s="59">
        <v>3425</v>
      </c>
    </row>
    <row r="1069" spans="1:37" ht="16.5" customHeight="1">
      <c r="A1069" s="42">
        <v>1014</v>
      </c>
      <c r="B1069" s="42" t="s">
        <v>4084</v>
      </c>
      <c r="C1069" s="44" t="s">
        <v>4119</v>
      </c>
      <c r="D1069" s="44" t="s">
        <v>65</v>
      </c>
      <c r="E1069" s="68" t="s">
        <v>4120</v>
      </c>
      <c r="F1069" s="57" t="s">
        <v>4121</v>
      </c>
      <c r="G1069" s="44" t="s">
        <v>4122</v>
      </c>
      <c r="H1069" s="44" t="s">
        <v>4123</v>
      </c>
      <c r="I1069" s="69">
        <v>1976</v>
      </c>
      <c r="J1069" s="31">
        <v>940</v>
      </c>
      <c r="K1069" s="31">
        <v>1022.64</v>
      </c>
      <c r="L1069" s="31">
        <v>300</v>
      </c>
      <c r="M1069" s="58">
        <v>79612</v>
      </c>
      <c r="N1069" s="58">
        <v>3905</v>
      </c>
      <c r="O1069" s="58">
        <v>136</v>
      </c>
      <c r="P1069" s="58">
        <v>3452</v>
      </c>
      <c r="Q1069" s="58">
        <v>224</v>
      </c>
      <c r="R1069" s="58">
        <v>120</v>
      </c>
      <c r="S1069" s="43">
        <f t="shared" si="43"/>
        <v>6</v>
      </c>
      <c r="T1069" s="43">
        <f t="shared" si="43"/>
        <v>6</v>
      </c>
      <c r="U1069" s="44">
        <v>1</v>
      </c>
      <c r="V1069" s="31">
        <v>1</v>
      </c>
      <c r="W1069" s="44">
        <v>3</v>
      </c>
      <c r="X1069" s="31">
        <v>3</v>
      </c>
      <c r="Y1069" s="31">
        <v>0</v>
      </c>
      <c r="Z1069" s="31">
        <v>0</v>
      </c>
      <c r="AA1069" s="31">
        <v>2</v>
      </c>
      <c r="AB1069" s="31">
        <v>2</v>
      </c>
      <c r="AC1069" s="31">
        <v>0</v>
      </c>
      <c r="AD1069" s="31">
        <v>3</v>
      </c>
      <c r="AE1069" s="31">
        <v>0</v>
      </c>
      <c r="AF1069" s="50">
        <v>214355</v>
      </c>
      <c r="AG1069" s="59">
        <v>60025</v>
      </c>
      <c r="AH1069" s="59">
        <v>54200</v>
      </c>
      <c r="AI1069" s="59">
        <v>100130</v>
      </c>
      <c r="AJ1069" s="59">
        <v>32143</v>
      </c>
      <c r="AK1069" s="59">
        <v>23496</v>
      </c>
    </row>
    <row r="1070" spans="1:37" ht="16.5" customHeight="1">
      <c r="A1070" s="42">
        <v>1015</v>
      </c>
      <c r="B1070" s="42" t="s">
        <v>4084</v>
      </c>
      <c r="C1070" s="44" t="s">
        <v>4124</v>
      </c>
      <c r="D1070" s="44" t="s">
        <v>65</v>
      </c>
      <c r="E1070" s="68" t="s">
        <v>4125</v>
      </c>
      <c r="F1070" s="57" t="s">
        <v>4126</v>
      </c>
      <c r="G1070" s="44" t="s">
        <v>4127</v>
      </c>
      <c r="H1070" s="44" t="s">
        <v>4128</v>
      </c>
      <c r="I1070" s="69">
        <v>1987</v>
      </c>
      <c r="J1070" s="31">
        <v>7628</v>
      </c>
      <c r="K1070" s="31">
        <v>3898</v>
      </c>
      <c r="L1070" s="31">
        <v>1208</v>
      </c>
      <c r="M1070" s="58">
        <v>221382</v>
      </c>
      <c r="N1070" s="58">
        <v>9832</v>
      </c>
      <c r="O1070" s="58">
        <v>328</v>
      </c>
      <c r="P1070" s="58">
        <v>11143</v>
      </c>
      <c r="Q1070" s="58">
        <v>366</v>
      </c>
      <c r="R1070" s="58">
        <v>231</v>
      </c>
      <c r="S1070" s="43">
        <f t="shared" si="43"/>
        <v>23</v>
      </c>
      <c r="T1070" s="43">
        <f t="shared" si="43"/>
        <v>25</v>
      </c>
      <c r="U1070" s="44">
        <v>6</v>
      </c>
      <c r="V1070" s="31">
        <v>8</v>
      </c>
      <c r="W1070" s="44">
        <v>11</v>
      </c>
      <c r="X1070" s="31">
        <v>13</v>
      </c>
      <c r="Y1070" s="31">
        <v>0</v>
      </c>
      <c r="Z1070" s="31">
        <v>0</v>
      </c>
      <c r="AA1070" s="31">
        <v>6</v>
      </c>
      <c r="AB1070" s="31">
        <v>4</v>
      </c>
      <c r="AC1070" s="31">
        <v>0</v>
      </c>
      <c r="AD1070" s="31">
        <v>13</v>
      </c>
      <c r="AE1070" s="31">
        <v>1</v>
      </c>
      <c r="AF1070" s="50">
        <v>2282829</v>
      </c>
      <c r="AG1070" s="59">
        <v>1662614</v>
      </c>
      <c r="AH1070" s="59">
        <v>105650</v>
      </c>
      <c r="AI1070" s="59">
        <v>514565</v>
      </c>
      <c r="AJ1070" s="59">
        <v>200314</v>
      </c>
      <c r="AK1070" s="59">
        <v>129307</v>
      </c>
    </row>
    <row r="1071" spans="1:37" ht="16.5" customHeight="1">
      <c r="A1071" s="42">
        <v>1016</v>
      </c>
      <c r="B1071" s="42" t="s">
        <v>4084</v>
      </c>
      <c r="C1071" s="44" t="s">
        <v>4124</v>
      </c>
      <c r="D1071" s="44" t="s">
        <v>65</v>
      </c>
      <c r="E1071" s="68" t="s">
        <v>4129</v>
      </c>
      <c r="F1071" s="57" t="s">
        <v>4130</v>
      </c>
      <c r="G1071" s="44" t="s">
        <v>4131</v>
      </c>
      <c r="H1071" s="44" t="s">
        <v>4132</v>
      </c>
      <c r="I1071" s="69">
        <v>1992</v>
      </c>
      <c r="J1071" s="31">
        <v>1040</v>
      </c>
      <c r="K1071" s="31">
        <v>802.98</v>
      </c>
      <c r="L1071" s="31">
        <v>290</v>
      </c>
      <c r="M1071" s="58">
        <v>75285</v>
      </c>
      <c r="N1071" s="58">
        <v>4707</v>
      </c>
      <c r="O1071" s="58">
        <v>71</v>
      </c>
      <c r="P1071" s="58">
        <v>2429</v>
      </c>
      <c r="Q1071" s="58">
        <v>114</v>
      </c>
      <c r="R1071" s="58">
        <v>41</v>
      </c>
      <c r="S1071" s="43">
        <f t="shared" si="43"/>
        <v>2</v>
      </c>
      <c r="T1071" s="43">
        <f t="shared" si="43"/>
        <v>5</v>
      </c>
      <c r="U1071" s="44">
        <v>0</v>
      </c>
      <c r="V1071" s="31">
        <v>1</v>
      </c>
      <c r="W1071" s="44">
        <v>2</v>
      </c>
      <c r="X1071" s="31">
        <v>3</v>
      </c>
      <c r="Y1071" s="31">
        <v>0</v>
      </c>
      <c r="Z1071" s="31">
        <v>0</v>
      </c>
      <c r="AA1071" s="31">
        <v>0</v>
      </c>
      <c r="AB1071" s="31">
        <v>1</v>
      </c>
      <c r="AC1071" s="31">
        <v>0</v>
      </c>
      <c r="AD1071" s="31">
        <v>2</v>
      </c>
      <c r="AE1071" s="31">
        <v>0</v>
      </c>
      <c r="AF1071" s="50">
        <v>392105</v>
      </c>
      <c r="AG1071" s="59">
        <v>261420</v>
      </c>
      <c r="AH1071" s="59">
        <v>34550</v>
      </c>
      <c r="AI1071" s="59">
        <v>96135</v>
      </c>
      <c r="AJ1071" s="59">
        <v>15728</v>
      </c>
      <c r="AK1071" s="59">
        <v>9776</v>
      </c>
    </row>
    <row r="1072" spans="1:37" ht="16.5" customHeight="1">
      <c r="A1072" s="42">
        <v>1017</v>
      </c>
      <c r="B1072" s="42" t="s">
        <v>4084</v>
      </c>
      <c r="C1072" s="44" t="s">
        <v>4133</v>
      </c>
      <c r="D1072" s="44" t="s">
        <v>65</v>
      </c>
      <c r="E1072" s="68" t="s">
        <v>4134</v>
      </c>
      <c r="F1072" s="57" t="s">
        <v>4135</v>
      </c>
      <c r="G1072" s="44" t="s">
        <v>4136</v>
      </c>
      <c r="H1072" s="44" t="s">
        <v>4137</v>
      </c>
      <c r="I1072" s="69">
        <v>1973</v>
      </c>
      <c r="J1072" s="31">
        <v>5365</v>
      </c>
      <c r="K1072" s="31">
        <v>2292.8200000000002</v>
      </c>
      <c r="L1072" s="31">
        <v>510</v>
      </c>
      <c r="M1072" s="58">
        <v>81184</v>
      </c>
      <c r="N1072" s="58">
        <v>2589</v>
      </c>
      <c r="O1072" s="58">
        <v>117</v>
      </c>
      <c r="P1072" s="58">
        <v>4911</v>
      </c>
      <c r="Q1072" s="58">
        <v>182</v>
      </c>
      <c r="R1072" s="58">
        <v>4</v>
      </c>
      <c r="S1072" s="43">
        <f t="shared" si="43"/>
        <v>8</v>
      </c>
      <c r="T1072" s="43">
        <f t="shared" si="43"/>
        <v>9</v>
      </c>
      <c r="U1072" s="44">
        <v>3</v>
      </c>
      <c r="V1072" s="31">
        <v>3</v>
      </c>
      <c r="W1072" s="44">
        <v>5</v>
      </c>
      <c r="X1072" s="31">
        <v>6</v>
      </c>
      <c r="Y1072" s="31">
        <v>0</v>
      </c>
      <c r="Z1072" s="31">
        <v>0</v>
      </c>
      <c r="AA1072" s="31">
        <v>0</v>
      </c>
      <c r="AB1072" s="31">
        <v>0</v>
      </c>
      <c r="AC1072" s="31">
        <v>0</v>
      </c>
      <c r="AD1072" s="31">
        <v>5</v>
      </c>
      <c r="AE1072" s="31">
        <v>0</v>
      </c>
      <c r="AF1072" s="50">
        <v>783796</v>
      </c>
      <c r="AG1072" s="59">
        <v>523359</v>
      </c>
      <c r="AH1072" s="59">
        <v>65990</v>
      </c>
      <c r="AI1072" s="59">
        <v>194447</v>
      </c>
      <c r="AJ1072" s="59">
        <v>62818</v>
      </c>
      <c r="AK1072" s="59">
        <v>32315</v>
      </c>
    </row>
    <row r="1073" spans="1:37" ht="16.5" customHeight="1">
      <c r="A1073" s="42">
        <v>1018</v>
      </c>
      <c r="B1073" s="42" t="s">
        <v>4084</v>
      </c>
      <c r="C1073" s="44" t="s">
        <v>4138</v>
      </c>
      <c r="D1073" s="44" t="s">
        <v>65</v>
      </c>
      <c r="E1073" s="68" t="s">
        <v>4139</v>
      </c>
      <c r="F1073" s="57" t="s">
        <v>4140</v>
      </c>
      <c r="G1073" s="44" t="s">
        <v>4141</v>
      </c>
      <c r="H1073" s="44" t="s">
        <v>4142</v>
      </c>
      <c r="I1073" s="69">
        <v>1991</v>
      </c>
      <c r="J1073" s="31">
        <v>4827</v>
      </c>
      <c r="K1073" s="31">
        <v>4302</v>
      </c>
      <c r="L1073" s="31">
        <v>1276</v>
      </c>
      <c r="M1073" s="58">
        <v>219651</v>
      </c>
      <c r="N1073" s="58">
        <v>10433</v>
      </c>
      <c r="O1073" s="58">
        <v>263</v>
      </c>
      <c r="P1073" s="58">
        <v>10807</v>
      </c>
      <c r="Q1073" s="58">
        <v>447</v>
      </c>
      <c r="R1073" s="58">
        <v>63</v>
      </c>
      <c r="S1073" s="43">
        <f t="shared" si="43"/>
        <v>24</v>
      </c>
      <c r="T1073" s="43">
        <f t="shared" si="43"/>
        <v>24</v>
      </c>
      <c r="U1073" s="44">
        <v>6</v>
      </c>
      <c r="V1073" s="31">
        <v>7</v>
      </c>
      <c r="W1073" s="44">
        <v>11</v>
      </c>
      <c r="X1073" s="31">
        <v>12</v>
      </c>
      <c r="Y1073" s="31">
        <v>0</v>
      </c>
      <c r="Z1073" s="31">
        <v>0</v>
      </c>
      <c r="AA1073" s="31">
        <v>7</v>
      </c>
      <c r="AB1073" s="31">
        <v>5</v>
      </c>
      <c r="AC1073" s="31">
        <v>0</v>
      </c>
      <c r="AD1073" s="31">
        <v>12</v>
      </c>
      <c r="AE1073" s="31">
        <v>1</v>
      </c>
      <c r="AF1073" s="50">
        <v>3160825</v>
      </c>
      <c r="AG1073" s="59">
        <v>2295959</v>
      </c>
      <c r="AH1073" s="59">
        <v>189797</v>
      </c>
      <c r="AI1073" s="59">
        <v>675069</v>
      </c>
      <c r="AJ1073" s="59">
        <v>176892</v>
      </c>
      <c r="AK1073" s="59">
        <v>156891</v>
      </c>
    </row>
    <row r="1074" spans="1:37" ht="16.5" customHeight="1">
      <c r="A1074" s="42">
        <v>1019</v>
      </c>
      <c r="B1074" s="42" t="s">
        <v>4084</v>
      </c>
      <c r="C1074" s="44" t="s">
        <v>4138</v>
      </c>
      <c r="D1074" s="44" t="s">
        <v>65</v>
      </c>
      <c r="E1074" s="68" t="s">
        <v>4143</v>
      </c>
      <c r="F1074" s="57" t="s">
        <v>4144</v>
      </c>
      <c r="G1074" s="44" t="s">
        <v>4145</v>
      </c>
      <c r="H1074" s="44" t="s">
        <v>4146</v>
      </c>
      <c r="I1074" s="69">
        <v>1977</v>
      </c>
      <c r="J1074" s="31">
        <v>2671</v>
      </c>
      <c r="K1074" s="31">
        <v>2077.56</v>
      </c>
      <c r="L1074" s="31">
        <v>418</v>
      </c>
      <c r="M1074" s="58">
        <v>85241</v>
      </c>
      <c r="N1074" s="58">
        <v>4787</v>
      </c>
      <c r="O1074" s="58">
        <v>144</v>
      </c>
      <c r="P1074" s="58">
        <v>4564</v>
      </c>
      <c r="Q1074" s="58">
        <v>165</v>
      </c>
      <c r="R1074" s="58">
        <v>0</v>
      </c>
      <c r="S1074" s="43">
        <f t="shared" si="43"/>
        <v>7</v>
      </c>
      <c r="T1074" s="43">
        <f t="shared" si="43"/>
        <v>8</v>
      </c>
      <c r="U1074" s="44">
        <v>1</v>
      </c>
      <c r="V1074" s="31">
        <v>2</v>
      </c>
      <c r="W1074" s="44">
        <v>3</v>
      </c>
      <c r="X1074" s="31">
        <v>4</v>
      </c>
      <c r="Y1074" s="31">
        <v>0</v>
      </c>
      <c r="Z1074" s="31">
        <v>0</v>
      </c>
      <c r="AA1074" s="31">
        <v>3</v>
      </c>
      <c r="AB1074" s="31">
        <v>2</v>
      </c>
      <c r="AC1074" s="31">
        <v>0</v>
      </c>
      <c r="AD1074" s="31">
        <v>4</v>
      </c>
      <c r="AE1074" s="31">
        <v>0</v>
      </c>
      <c r="AF1074" s="50">
        <v>275959</v>
      </c>
      <c r="AG1074" s="59">
        <v>50652</v>
      </c>
      <c r="AH1074" s="59">
        <v>52570</v>
      </c>
      <c r="AI1074" s="59">
        <v>172737</v>
      </c>
      <c r="AJ1074" s="59">
        <v>46692</v>
      </c>
      <c r="AK1074" s="59">
        <v>53060</v>
      </c>
    </row>
    <row r="1075" spans="1:37" ht="16.5" customHeight="1">
      <c r="A1075" s="42">
        <v>1020</v>
      </c>
      <c r="B1075" s="42" t="s">
        <v>4084</v>
      </c>
      <c r="C1075" s="44" t="s">
        <v>4138</v>
      </c>
      <c r="D1075" s="44" t="s">
        <v>65</v>
      </c>
      <c r="E1075" s="68" t="s">
        <v>4147</v>
      </c>
      <c r="F1075" s="57" t="s">
        <v>4148</v>
      </c>
      <c r="G1075" s="44" t="s">
        <v>4149</v>
      </c>
      <c r="H1075" s="44" t="s">
        <v>4150</v>
      </c>
      <c r="I1075" s="69">
        <v>1992</v>
      </c>
      <c r="J1075" s="31">
        <v>2800</v>
      </c>
      <c r="K1075" s="31">
        <v>1333</v>
      </c>
      <c r="L1075" s="31">
        <v>350</v>
      </c>
      <c r="M1075" s="58">
        <v>90712</v>
      </c>
      <c r="N1075" s="58">
        <v>3039</v>
      </c>
      <c r="O1075" s="58">
        <v>137</v>
      </c>
      <c r="P1075" s="58">
        <v>3592</v>
      </c>
      <c r="Q1075" s="58">
        <v>132</v>
      </c>
      <c r="R1075" s="58">
        <v>6</v>
      </c>
      <c r="S1075" s="43">
        <f t="shared" si="43"/>
        <v>6</v>
      </c>
      <c r="T1075" s="43">
        <f t="shared" si="43"/>
        <v>6</v>
      </c>
      <c r="U1075" s="44">
        <v>2</v>
      </c>
      <c r="V1075" s="31">
        <v>2</v>
      </c>
      <c r="W1075" s="44">
        <v>3</v>
      </c>
      <c r="X1075" s="31">
        <v>3</v>
      </c>
      <c r="Y1075" s="31">
        <v>0</v>
      </c>
      <c r="Z1075" s="31">
        <v>0</v>
      </c>
      <c r="AA1075" s="31">
        <v>1</v>
      </c>
      <c r="AB1075" s="31">
        <v>1</v>
      </c>
      <c r="AC1075" s="31">
        <v>0</v>
      </c>
      <c r="AD1075" s="31">
        <v>2</v>
      </c>
      <c r="AE1075" s="31">
        <v>1</v>
      </c>
      <c r="AF1075" s="50">
        <v>517276</v>
      </c>
      <c r="AG1075" s="59">
        <v>336925</v>
      </c>
      <c r="AH1075" s="59">
        <v>44850</v>
      </c>
      <c r="AI1075" s="59">
        <v>135501</v>
      </c>
      <c r="AJ1075" s="59">
        <v>15018</v>
      </c>
      <c r="AK1075" s="59">
        <v>40562</v>
      </c>
    </row>
    <row r="1076" spans="1:37" ht="16.5" customHeight="1">
      <c r="A1076" s="42">
        <v>1021</v>
      </c>
      <c r="B1076" s="42" t="s">
        <v>4084</v>
      </c>
      <c r="C1076" s="44" t="s">
        <v>4151</v>
      </c>
      <c r="D1076" s="44" t="s">
        <v>65</v>
      </c>
      <c r="E1076" s="68" t="s">
        <v>4152</v>
      </c>
      <c r="F1076" s="57" t="s">
        <v>4153</v>
      </c>
      <c r="G1076" s="44" t="s">
        <v>4154</v>
      </c>
      <c r="H1076" s="44" t="s">
        <v>4155</v>
      </c>
      <c r="I1076" s="69">
        <v>1973</v>
      </c>
      <c r="J1076" s="31">
        <v>1808</v>
      </c>
      <c r="K1076" s="31">
        <v>1598</v>
      </c>
      <c r="L1076" s="31">
        <v>226</v>
      </c>
      <c r="M1076" s="58">
        <v>81228</v>
      </c>
      <c r="N1076" s="58">
        <v>3598</v>
      </c>
      <c r="O1076" s="58">
        <v>105</v>
      </c>
      <c r="P1076" s="58">
        <v>4050</v>
      </c>
      <c r="Q1076" s="58">
        <v>367</v>
      </c>
      <c r="R1076" s="58">
        <v>2</v>
      </c>
      <c r="S1076" s="43">
        <f t="shared" si="43"/>
        <v>6</v>
      </c>
      <c r="T1076" s="43">
        <f t="shared" si="43"/>
        <v>6</v>
      </c>
      <c r="U1076" s="44">
        <v>1</v>
      </c>
      <c r="V1076" s="31">
        <v>2</v>
      </c>
      <c r="W1076" s="44">
        <v>3</v>
      </c>
      <c r="X1076" s="31">
        <v>3</v>
      </c>
      <c r="Y1076" s="31">
        <v>0</v>
      </c>
      <c r="Z1076" s="31">
        <v>0</v>
      </c>
      <c r="AA1076" s="31">
        <v>2</v>
      </c>
      <c r="AB1076" s="31">
        <v>1</v>
      </c>
      <c r="AC1076" s="31">
        <v>0</v>
      </c>
      <c r="AD1076" s="31">
        <v>2</v>
      </c>
      <c r="AE1076" s="31">
        <v>1</v>
      </c>
      <c r="AF1076" s="50">
        <v>587655</v>
      </c>
      <c r="AG1076" s="59">
        <v>344212</v>
      </c>
      <c r="AH1076" s="59">
        <v>86485</v>
      </c>
      <c r="AI1076" s="59">
        <v>156958</v>
      </c>
      <c r="AJ1076" s="59">
        <v>42783</v>
      </c>
      <c r="AK1076" s="59">
        <v>28124</v>
      </c>
    </row>
    <row r="1077" spans="1:37" ht="16.5" customHeight="1">
      <c r="A1077" s="42">
        <v>1022</v>
      </c>
      <c r="B1077" s="42" t="s">
        <v>4084</v>
      </c>
      <c r="C1077" s="44" t="s">
        <v>4156</v>
      </c>
      <c r="D1077" s="44" t="s">
        <v>65</v>
      </c>
      <c r="E1077" s="68" t="s">
        <v>4157</v>
      </c>
      <c r="F1077" s="57" t="s">
        <v>4158</v>
      </c>
      <c r="G1077" s="44" t="s">
        <v>4159</v>
      </c>
      <c r="H1077" s="44" t="s">
        <v>4160</v>
      </c>
      <c r="I1077" s="69">
        <v>1973</v>
      </c>
      <c r="J1077" s="31">
        <v>1800</v>
      </c>
      <c r="K1077" s="31">
        <v>1125</v>
      </c>
      <c r="L1077" s="31">
        <v>113</v>
      </c>
      <c r="M1077" s="58">
        <v>94139</v>
      </c>
      <c r="N1077" s="58">
        <v>5331</v>
      </c>
      <c r="O1077" s="58">
        <v>372</v>
      </c>
      <c r="P1077" s="58">
        <v>3191</v>
      </c>
      <c r="Q1077" s="58">
        <v>84</v>
      </c>
      <c r="R1077" s="58">
        <v>0</v>
      </c>
      <c r="S1077" s="43">
        <f t="shared" si="43"/>
        <v>5</v>
      </c>
      <c r="T1077" s="43">
        <f t="shared" si="43"/>
        <v>6</v>
      </c>
      <c r="U1077" s="44">
        <v>1</v>
      </c>
      <c r="V1077" s="31">
        <v>2</v>
      </c>
      <c r="W1077" s="44">
        <v>3</v>
      </c>
      <c r="X1077" s="31">
        <v>3</v>
      </c>
      <c r="Y1077" s="31">
        <v>0</v>
      </c>
      <c r="Z1077" s="31">
        <v>0</v>
      </c>
      <c r="AA1077" s="31">
        <v>1</v>
      </c>
      <c r="AB1077" s="31">
        <v>1</v>
      </c>
      <c r="AC1077" s="31">
        <v>0</v>
      </c>
      <c r="AD1077" s="31">
        <v>3</v>
      </c>
      <c r="AE1077" s="31">
        <v>0</v>
      </c>
      <c r="AF1077" s="50">
        <v>619882</v>
      </c>
      <c r="AG1077" s="59">
        <v>381336</v>
      </c>
      <c r="AH1077" s="59">
        <v>71050</v>
      </c>
      <c r="AI1077" s="59">
        <v>167496</v>
      </c>
      <c r="AJ1077" s="59">
        <v>22639</v>
      </c>
      <c r="AK1077" s="59">
        <v>17012</v>
      </c>
    </row>
    <row r="1078" spans="1:37" ht="16.5" customHeight="1">
      <c r="A1078" s="42">
        <v>1023</v>
      </c>
      <c r="B1078" s="42" t="s">
        <v>4084</v>
      </c>
      <c r="C1078" s="44" t="s">
        <v>4161</v>
      </c>
      <c r="D1078" s="44" t="s">
        <v>65</v>
      </c>
      <c r="E1078" s="68" t="s">
        <v>4162</v>
      </c>
      <c r="F1078" s="57" t="s">
        <v>4163</v>
      </c>
      <c r="G1078" s="44" t="s">
        <v>4164</v>
      </c>
      <c r="H1078" s="44" t="s">
        <v>4165</v>
      </c>
      <c r="I1078" s="69">
        <v>1983</v>
      </c>
      <c r="J1078" s="31">
        <v>6000</v>
      </c>
      <c r="K1078" s="31">
        <v>4785</v>
      </c>
      <c r="L1078" s="31">
        <v>440</v>
      </c>
      <c r="M1078" s="58">
        <v>140189</v>
      </c>
      <c r="N1078" s="58">
        <v>5543</v>
      </c>
      <c r="O1078" s="58">
        <v>268</v>
      </c>
      <c r="P1078" s="58">
        <v>11599</v>
      </c>
      <c r="Q1078" s="58">
        <v>325</v>
      </c>
      <c r="R1078" s="58">
        <v>11</v>
      </c>
      <c r="S1078" s="43">
        <f t="shared" si="43"/>
        <v>18</v>
      </c>
      <c r="T1078" s="43">
        <f t="shared" si="43"/>
        <v>21</v>
      </c>
      <c r="U1078" s="44">
        <v>6</v>
      </c>
      <c r="V1078" s="31">
        <v>6</v>
      </c>
      <c r="W1078" s="44">
        <v>11</v>
      </c>
      <c r="X1078" s="31">
        <v>13</v>
      </c>
      <c r="Y1078" s="31">
        <v>0</v>
      </c>
      <c r="Z1078" s="31">
        <v>0</v>
      </c>
      <c r="AA1078" s="31">
        <v>1</v>
      </c>
      <c r="AB1078" s="31">
        <v>2</v>
      </c>
      <c r="AC1078" s="31">
        <v>0</v>
      </c>
      <c r="AD1078" s="31">
        <v>11</v>
      </c>
      <c r="AE1078" s="31">
        <v>0</v>
      </c>
      <c r="AF1078" s="50">
        <v>2122385</v>
      </c>
      <c r="AG1078" s="59">
        <v>1215715</v>
      </c>
      <c r="AH1078" s="59">
        <v>189220</v>
      </c>
      <c r="AI1078" s="59">
        <v>717450</v>
      </c>
      <c r="AJ1078" s="59">
        <v>156778</v>
      </c>
      <c r="AK1078" s="59">
        <v>126357</v>
      </c>
    </row>
    <row r="1079" spans="1:37" ht="16.5" customHeight="1">
      <c r="A1079" s="42">
        <v>1024</v>
      </c>
      <c r="B1079" s="42" t="s">
        <v>4084</v>
      </c>
      <c r="C1079" s="44" t="s">
        <v>4161</v>
      </c>
      <c r="D1079" s="44" t="s">
        <v>65</v>
      </c>
      <c r="E1079" s="68" t="s">
        <v>4166</v>
      </c>
      <c r="F1079" s="57" t="s">
        <v>4167</v>
      </c>
      <c r="G1079" s="44" t="s">
        <v>4168</v>
      </c>
      <c r="H1079" s="44" t="s">
        <v>4169</v>
      </c>
      <c r="I1079" s="69">
        <v>1988</v>
      </c>
      <c r="J1079" s="31">
        <v>4889</v>
      </c>
      <c r="K1079" s="31">
        <v>1002.42</v>
      </c>
      <c r="L1079" s="31">
        <v>420</v>
      </c>
      <c r="M1079" s="58">
        <v>78890</v>
      </c>
      <c r="N1079" s="58">
        <v>2084</v>
      </c>
      <c r="O1079" s="58">
        <v>154</v>
      </c>
      <c r="P1079" s="58">
        <v>3418</v>
      </c>
      <c r="Q1079" s="58">
        <v>38</v>
      </c>
      <c r="R1079" s="58">
        <v>154</v>
      </c>
      <c r="S1079" s="43">
        <f t="shared" si="43"/>
        <v>4</v>
      </c>
      <c r="T1079" s="43">
        <f t="shared" si="43"/>
        <v>4</v>
      </c>
      <c r="U1079" s="44">
        <v>1</v>
      </c>
      <c r="V1079" s="31">
        <v>1</v>
      </c>
      <c r="W1079" s="44">
        <v>2</v>
      </c>
      <c r="X1079" s="31">
        <v>2</v>
      </c>
      <c r="Y1079" s="31">
        <v>0</v>
      </c>
      <c r="Z1079" s="31">
        <v>0</v>
      </c>
      <c r="AA1079" s="31">
        <v>1</v>
      </c>
      <c r="AB1079" s="31">
        <v>1</v>
      </c>
      <c r="AC1079" s="31">
        <v>2</v>
      </c>
      <c r="AD1079" s="31">
        <v>1</v>
      </c>
      <c r="AE1079" s="31">
        <v>0</v>
      </c>
      <c r="AF1079" s="50">
        <v>492408</v>
      </c>
      <c r="AG1079" s="59">
        <v>295671</v>
      </c>
      <c r="AH1079" s="59">
        <v>58200</v>
      </c>
      <c r="AI1079" s="59">
        <v>138537</v>
      </c>
      <c r="AJ1079" s="59">
        <v>21717</v>
      </c>
      <c r="AK1079" s="59">
        <v>18761</v>
      </c>
    </row>
    <row r="1080" spans="1:37" ht="16.5" customHeight="1">
      <c r="A1080" s="42">
        <v>1025</v>
      </c>
      <c r="B1080" s="42" t="s">
        <v>4084</v>
      </c>
      <c r="C1080" s="44" t="s">
        <v>4170</v>
      </c>
      <c r="D1080" s="44" t="s">
        <v>65</v>
      </c>
      <c r="E1080" s="68" t="s">
        <v>4171</v>
      </c>
      <c r="F1080" s="57" t="s">
        <v>4172</v>
      </c>
      <c r="G1080" s="44" t="s">
        <v>4173</v>
      </c>
      <c r="H1080" s="44" t="s">
        <v>4174</v>
      </c>
      <c r="I1080" s="69">
        <v>1992</v>
      </c>
      <c r="J1080" s="31">
        <v>990</v>
      </c>
      <c r="K1080" s="31">
        <v>1237</v>
      </c>
      <c r="L1080" s="31">
        <v>200</v>
      </c>
      <c r="M1080" s="58">
        <v>77890</v>
      </c>
      <c r="N1080" s="58">
        <v>2938</v>
      </c>
      <c r="O1080" s="58">
        <v>195</v>
      </c>
      <c r="P1080" s="58">
        <v>4040</v>
      </c>
      <c r="Q1080" s="58">
        <v>178</v>
      </c>
      <c r="R1080" s="58">
        <v>32</v>
      </c>
      <c r="S1080" s="43">
        <f t="shared" si="43"/>
        <v>5</v>
      </c>
      <c r="T1080" s="43">
        <f t="shared" si="43"/>
        <v>6</v>
      </c>
      <c r="U1080" s="44">
        <v>2</v>
      </c>
      <c r="V1080" s="31">
        <v>2</v>
      </c>
      <c r="W1080" s="44">
        <v>3</v>
      </c>
      <c r="X1080" s="31">
        <v>4</v>
      </c>
      <c r="Y1080" s="31">
        <v>0</v>
      </c>
      <c r="Z1080" s="31">
        <v>0</v>
      </c>
      <c r="AA1080" s="31">
        <v>0</v>
      </c>
      <c r="AB1080" s="31">
        <v>0</v>
      </c>
      <c r="AC1080" s="31">
        <v>0</v>
      </c>
      <c r="AD1080" s="31">
        <v>2</v>
      </c>
      <c r="AE1080" s="31">
        <v>1</v>
      </c>
      <c r="AF1080" s="50">
        <v>638201</v>
      </c>
      <c r="AG1080" s="59">
        <v>399924</v>
      </c>
      <c r="AH1080" s="59">
        <v>77450</v>
      </c>
      <c r="AI1080" s="59">
        <v>160827</v>
      </c>
      <c r="AJ1080" s="59">
        <v>36672</v>
      </c>
      <c r="AK1080" s="59">
        <v>32860</v>
      </c>
    </row>
    <row r="1081" spans="1:37" ht="16.5" customHeight="1">
      <c r="A1081" s="42">
        <v>1026</v>
      </c>
      <c r="B1081" s="42" t="s">
        <v>4084</v>
      </c>
      <c r="C1081" s="44" t="s">
        <v>4175</v>
      </c>
      <c r="D1081" s="44" t="s">
        <v>65</v>
      </c>
      <c r="E1081" s="68" t="s">
        <v>4176</v>
      </c>
      <c r="F1081" s="57" t="s">
        <v>4177</v>
      </c>
      <c r="G1081" s="44" t="s">
        <v>4178</v>
      </c>
      <c r="H1081" s="44" t="s">
        <v>4179</v>
      </c>
      <c r="I1081" s="69">
        <v>1990</v>
      </c>
      <c r="J1081" s="31">
        <v>439.36</v>
      </c>
      <c r="K1081" s="31">
        <v>1345.08</v>
      </c>
      <c r="L1081" s="31">
        <v>300</v>
      </c>
      <c r="M1081" s="58">
        <v>75161</v>
      </c>
      <c r="N1081" s="58">
        <v>4734</v>
      </c>
      <c r="O1081" s="58">
        <v>65</v>
      </c>
      <c r="P1081" s="58">
        <v>4161</v>
      </c>
      <c r="Q1081" s="58">
        <v>251</v>
      </c>
      <c r="R1081" s="58">
        <v>55</v>
      </c>
      <c r="S1081" s="43">
        <f t="shared" si="43"/>
        <v>6</v>
      </c>
      <c r="T1081" s="43">
        <f t="shared" si="43"/>
        <v>6</v>
      </c>
      <c r="U1081" s="44">
        <v>2</v>
      </c>
      <c r="V1081" s="31">
        <v>3</v>
      </c>
      <c r="W1081" s="44">
        <v>3</v>
      </c>
      <c r="X1081" s="31">
        <v>3</v>
      </c>
      <c r="Y1081" s="31">
        <v>0</v>
      </c>
      <c r="Z1081" s="31">
        <v>0</v>
      </c>
      <c r="AA1081" s="31">
        <v>1</v>
      </c>
      <c r="AB1081" s="31">
        <v>0</v>
      </c>
      <c r="AC1081" s="31">
        <v>0</v>
      </c>
      <c r="AD1081" s="31">
        <v>3</v>
      </c>
      <c r="AE1081" s="31">
        <v>0</v>
      </c>
      <c r="AF1081" s="50">
        <v>565798</v>
      </c>
      <c r="AG1081" s="59">
        <v>315516</v>
      </c>
      <c r="AH1081" s="59">
        <v>83485</v>
      </c>
      <c r="AI1081" s="59">
        <v>166797</v>
      </c>
      <c r="AJ1081" s="59">
        <v>31232</v>
      </c>
      <c r="AK1081" s="59">
        <v>28240</v>
      </c>
    </row>
    <row r="1082" spans="1:37" ht="16.5" customHeight="1">
      <c r="A1082" s="42">
        <v>1027</v>
      </c>
      <c r="B1082" s="42" t="s">
        <v>4084</v>
      </c>
      <c r="C1082" s="44" t="s">
        <v>4180</v>
      </c>
      <c r="D1082" s="44" t="s">
        <v>65</v>
      </c>
      <c r="E1082" s="68" t="s">
        <v>4181</v>
      </c>
      <c r="F1082" s="57" t="s">
        <v>4182</v>
      </c>
      <c r="G1082" s="44" t="s">
        <v>4183</v>
      </c>
      <c r="H1082" s="44" t="s">
        <v>4184</v>
      </c>
      <c r="I1082" s="69">
        <v>1974</v>
      </c>
      <c r="J1082" s="31">
        <v>731</v>
      </c>
      <c r="K1082" s="31">
        <v>633.48</v>
      </c>
      <c r="L1082" s="31">
        <v>150</v>
      </c>
      <c r="M1082" s="58">
        <v>78149</v>
      </c>
      <c r="N1082" s="58">
        <v>4917</v>
      </c>
      <c r="O1082" s="58">
        <v>87</v>
      </c>
      <c r="P1082" s="58">
        <v>2289</v>
      </c>
      <c r="Q1082" s="58">
        <v>181</v>
      </c>
      <c r="R1082" s="58">
        <v>0</v>
      </c>
      <c r="S1082" s="43">
        <f t="shared" si="43"/>
        <v>5</v>
      </c>
      <c r="T1082" s="43">
        <f t="shared" si="43"/>
        <v>5</v>
      </c>
      <c r="U1082" s="44">
        <v>1</v>
      </c>
      <c r="V1082" s="31">
        <v>1</v>
      </c>
      <c r="W1082" s="44">
        <v>2</v>
      </c>
      <c r="X1082" s="31">
        <v>2</v>
      </c>
      <c r="Y1082" s="31">
        <v>0</v>
      </c>
      <c r="Z1082" s="31">
        <v>0</v>
      </c>
      <c r="AA1082" s="31">
        <v>2</v>
      </c>
      <c r="AB1082" s="31">
        <v>2</v>
      </c>
      <c r="AC1082" s="31">
        <v>0</v>
      </c>
      <c r="AD1082" s="31">
        <v>2</v>
      </c>
      <c r="AE1082" s="31">
        <v>1</v>
      </c>
      <c r="AF1082" s="50">
        <v>545791</v>
      </c>
      <c r="AG1082" s="59">
        <v>267630</v>
      </c>
      <c r="AH1082" s="59">
        <v>54970</v>
      </c>
      <c r="AI1082" s="59">
        <v>223191</v>
      </c>
      <c r="AJ1082" s="59">
        <v>14954</v>
      </c>
      <c r="AK1082" s="59">
        <v>9708</v>
      </c>
    </row>
    <row r="1083" spans="1:37" ht="16.5" customHeight="1">
      <c r="A1083" s="42">
        <v>1028</v>
      </c>
      <c r="B1083" s="42" t="s">
        <v>4084</v>
      </c>
      <c r="C1083" s="44" t="s">
        <v>4185</v>
      </c>
      <c r="D1083" s="44" t="s">
        <v>65</v>
      </c>
      <c r="E1083" s="68" t="s">
        <v>4186</v>
      </c>
      <c r="F1083" s="57" t="s">
        <v>4187</v>
      </c>
      <c r="G1083" s="44" t="s">
        <v>4188</v>
      </c>
      <c r="H1083" s="44" t="s">
        <v>4189</v>
      </c>
      <c r="I1083" s="69">
        <v>1974</v>
      </c>
      <c r="J1083" s="31">
        <v>2263</v>
      </c>
      <c r="K1083" s="31">
        <v>1672.85</v>
      </c>
      <c r="L1083" s="31">
        <v>350</v>
      </c>
      <c r="M1083" s="58">
        <v>92958</v>
      </c>
      <c r="N1083" s="58">
        <v>2747</v>
      </c>
      <c r="O1083" s="58">
        <v>130</v>
      </c>
      <c r="P1083" s="58">
        <v>4270</v>
      </c>
      <c r="Q1083" s="58">
        <v>149</v>
      </c>
      <c r="R1083" s="58">
        <v>4</v>
      </c>
      <c r="S1083" s="43">
        <f t="shared" si="43"/>
        <v>5</v>
      </c>
      <c r="T1083" s="43">
        <f t="shared" si="43"/>
        <v>6</v>
      </c>
      <c r="U1083" s="44">
        <v>1</v>
      </c>
      <c r="V1083" s="31">
        <v>2</v>
      </c>
      <c r="W1083" s="44">
        <v>3</v>
      </c>
      <c r="X1083" s="31">
        <v>4</v>
      </c>
      <c r="Y1083" s="31">
        <v>0</v>
      </c>
      <c r="Z1083" s="31">
        <v>0</v>
      </c>
      <c r="AA1083" s="31">
        <v>1</v>
      </c>
      <c r="AB1083" s="31">
        <v>0</v>
      </c>
      <c r="AC1083" s="31">
        <v>0</v>
      </c>
      <c r="AD1083" s="31">
        <v>4</v>
      </c>
      <c r="AE1083" s="31">
        <v>1</v>
      </c>
      <c r="AF1083" s="50">
        <v>540207</v>
      </c>
      <c r="AG1083" s="59">
        <v>304350</v>
      </c>
      <c r="AH1083" s="59">
        <v>78990</v>
      </c>
      <c r="AI1083" s="59">
        <v>156867</v>
      </c>
      <c r="AJ1083" s="59">
        <v>41396</v>
      </c>
      <c r="AK1083" s="59">
        <v>45448</v>
      </c>
    </row>
    <row r="1084" spans="1:37" ht="16.5" customHeight="1">
      <c r="A1084" s="42">
        <v>1029</v>
      </c>
      <c r="B1084" s="42" t="s">
        <v>4084</v>
      </c>
      <c r="C1084" s="44" t="s">
        <v>4190</v>
      </c>
      <c r="D1084" s="44" t="s">
        <v>65</v>
      </c>
      <c r="E1084" s="68" t="s">
        <v>4191</v>
      </c>
      <c r="F1084" s="57" t="s">
        <v>4192</v>
      </c>
      <c r="G1084" s="44" t="s">
        <v>4193</v>
      </c>
      <c r="H1084" s="44" t="s">
        <v>4194</v>
      </c>
      <c r="I1084" s="69">
        <v>1973</v>
      </c>
      <c r="J1084" s="31">
        <v>6716</v>
      </c>
      <c r="K1084" s="31">
        <v>2966</v>
      </c>
      <c r="L1084" s="31">
        <v>550</v>
      </c>
      <c r="M1084" s="58">
        <v>95937</v>
      </c>
      <c r="N1084" s="58">
        <v>5075</v>
      </c>
      <c r="O1084" s="58">
        <v>186</v>
      </c>
      <c r="P1084" s="58">
        <v>4086</v>
      </c>
      <c r="Q1084" s="58">
        <v>183</v>
      </c>
      <c r="R1084" s="58">
        <v>0</v>
      </c>
      <c r="S1084" s="43">
        <f t="shared" si="43"/>
        <v>8</v>
      </c>
      <c r="T1084" s="43">
        <f t="shared" si="43"/>
        <v>9</v>
      </c>
      <c r="U1084" s="44">
        <v>1</v>
      </c>
      <c r="V1084" s="31">
        <v>3</v>
      </c>
      <c r="W1084" s="44">
        <v>5</v>
      </c>
      <c r="X1084" s="31">
        <v>6</v>
      </c>
      <c r="Y1084" s="31">
        <v>0</v>
      </c>
      <c r="Z1084" s="31">
        <v>0</v>
      </c>
      <c r="AA1084" s="31">
        <v>2</v>
      </c>
      <c r="AB1084" s="31">
        <v>0</v>
      </c>
      <c r="AC1084" s="31">
        <v>0</v>
      </c>
      <c r="AD1084" s="31">
        <v>6</v>
      </c>
      <c r="AE1084" s="31">
        <v>0</v>
      </c>
      <c r="AF1084" s="50">
        <v>617917</v>
      </c>
      <c r="AG1084" s="59">
        <v>538382</v>
      </c>
      <c r="AH1084" s="59">
        <v>79535</v>
      </c>
      <c r="AI1084" s="59">
        <v>0</v>
      </c>
      <c r="AJ1084" s="59">
        <v>33529</v>
      </c>
      <c r="AK1084" s="59">
        <v>26769</v>
      </c>
    </row>
    <row r="1085" spans="1:37" ht="16.5" customHeight="1">
      <c r="A1085" s="42">
        <v>1030</v>
      </c>
      <c r="B1085" s="42" t="s">
        <v>4084</v>
      </c>
      <c r="C1085" s="44" t="s">
        <v>4195</v>
      </c>
      <c r="D1085" s="44" t="s">
        <v>65</v>
      </c>
      <c r="E1085" s="68" t="s">
        <v>4196</v>
      </c>
      <c r="F1085" s="57" t="s">
        <v>4197</v>
      </c>
      <c r="G1085" s="44" t="s">
        <v>4198</v>
      </c>
      <c r="H1085" s="44" t="s">
        <v>4199</v>
      </c>
      <c r="I1085" s="69">
        <v>1984</v>
      </c>
      <c r="J1085" s="31">
        <v>3724</v>
      </c>
      <c r="K1085" s="31">
        <v>2813.59</v>
      </c>
      <c r="L1085" s="31">
        <v>510</v>
      </c>
      <c r="M1085" s="58">
        <v>93513</v>
      </c>
      <c r="N1085" s="58">
        <v>3152</v>
      </c>
      <c r="O1085" s="58">
        <v>206</v>
      </c>
      <c r="P1085" s="58">
        <v>5886</v>
      </c>
      <c r="Q1085" s="58">
        <v>64</v>
      </c>
      <c r="R1085" s="58">
        <v>1</v>
      </c>
      <c r="S1085" s="43">
        <f t="shared" si="43"/>
        <v>9</v>
      </c>
      <c r="T1085" s="43">
        <f t="shared" si="43"/>
        <v>10</v>
      </c>
      <c r="U1085" s="44">
        <v>2</v>
      </c>
      <c r="V1085" s="31">
        <v>2</v>
      </c>
      <c r="W1085" s="44">
        <v>6</v>
      </c>
      <c r="X1085" s="31">
        <v>7</v>
      </c>
      <c r="Y1085" s="31">
        <v>0</v>
      </c>
      <c r="Z1085" s="31">
        <v>0</v>
      </c>
      <c r="AA1085" s="31">
        <v>1</v>
      </c>
      <c r="AB1085" s="31">
        <v>1</v>
      </c>
      <c r="AC1085" s="31">
        <v>1</v>
      </c>
      <c r="AD1085" s="31">
        <v>6</v>
      </c>
      <c r="AE1085" s="31">
        <v>0</v>
      </c>
      <c r="AF1085" s="50">
        <v>892750</v>
      </c>
      <c r="AG1085" s="59">
        <v>622333</v>
      </c>
      <c r="AH1085" s="59">
        <v>53850</v>
      </c>
      <c r="AI1085" s="59">
        <v>216567</v>
      </c>
      <c r="AJ1085" s="59">
        <v>29039</v>
      </c>
      <c r="AK1085" s="59">
        <v>19308</v>
      </c>
    </row>
    <row r="1086" spans="1:37" ht="16.5" customHeight="1">
      <c r="A1086" s="42">
        <v>1031</v>
      </c>
      <c r="B1086" s="42" t="s">
        <v>4084</v>
      </c>
      <c r="C1086" s="44" t="s">
        <v>4200</v>
      </c>
      <c r="D1086" s="44" t="s">
        <v>65</v>
      </c>
      <c r="E1086" s="68" t="s">
        <v>4201</v>
      </c>
      <c r="F1086" s="57" t="s">
        <v>4202</v>
      </c>
      <c r="G1086" s="44" t="s">
        <v>4203</v>
      </c>
      <c r="H1086" s="44" t="s">
        <v>4204</v>
      </c>
      <c r="I1086" s="69">
        <v>1990</v>
      </c>
      <c r="J1086" s="31">
        <v>4111</v>
      </c>
      <c r="K1086" s="31">
        <v>1387</v>
      </c>
      <c r="L1086" s="31">
        <v>350</v>
      </c>
      <c r="M1086" s="58">
        <v>87882</v>
      </c>
      <c r="N1086" s="58">
        <v>5336</v>
      </c>
      <c r="O1086" s="58">
        <v>109</v>
      </c>
      <c r="P1086" s="58">
        <v>4340</v>
      </c>
      <c r="Q1086" s="58">
        <v>198</v>
      </c>
      <c r="R1086" s="58">
        <v>11</v>
      </c>
      <c r="S1086" s="43">
        <f t="shared" si="43"/>
        <v>6</v>
      </c>
      <c r="T1086" s="43">
        <f t="shared" si="43"/>
        <v>6</v>
      </c>
      <c r="U1086" s="44">
        <v>1</v>
      </c>
      <c r="V1086" s="31">
        <v>2</v>
      </c>
      <c r="W1086" s="44">
        <v>3</v>
      </c>
      <c r="X1086" s="31">
        <v>3</v>
      </c>
      <c r="Y1086" s="31">
        <v>0</v>
      </c>
      <c r="Z1086" s="31">
        <v>0</v>
      </c>
      <c r="AA1086" s="31">
        <v>2</v>
      </c>
      <c r="AB1086" s="31">
        <v>1</v>
      </c>
      <c r="AC1086" s="31">
        <v>0</v>
      </c>
      <c r="AD1086" s="31">
        <v>2</v>
      </c>
      <c r="AE1086" s="31">
        <v>1</v>
      </c>
      <c r="AF1086" s="50">
        <v>667777</v>
      </c>
      <c r="AG1086" s="59">
        <v>436393</v>
      </c>
      <c r="AH1086" s="59">
        <v>48700</v>
      </c>
      <c r="AI1086" s="59">
        <v>182684</v>
      </c>
      <c r="AJ1086" s="59">
        <v>11420</v>
      </c>
      <c r="AK1086" s="59">
        <v>12874</v>
      </c>
    </row>
    <row r="1087" spans="1:37" ht="16.5" customHeight="1">
      <c r="A1087" s="42">
        <v>1032</v>
      </c>
      <c r="B1087" s="42" t="s">
        <v>4084</v>
      </c>
      <c r="C1087" s="44" t="s">
        <v>4205</v>
      </c>
      <c r="D1087" s="44" t="s">
        <v>65</v>
      </c>
      <c r="E1087" s="68" t="s">
        <v>4206</v>
      </c>
      <c r="F1087" s="57" t="s">
        <v>4207</v>
      </c>
      <c r="G1087" s="44" t="s">
        <v>4208</v>
      </c>
      <c r="H1087" s="44" t="s">
        <v>4209</v>
      </c>
      <c r="I1087" s="69">
        <v>1985</v>
      </c>
      <c r="J1087" s="31">
        <v>2836</v>
      </c>
      <c r="K1087" s="31">
        <v>1242.45</v>
      </c>
      <c r="L1087" s="31">
        <v>507</v>
      </c>
      <c r="M1087" s="58">
        <v>61284</v>
      </c>
      <c r="N1087" s="58">
        <v>3150</v>
      </c>
      <c r="O1087" s="58">
        <v>71</v>
      </c>
      <c r="P1087" s="58">
        <v>3364</v>
      </c>
      <c r="Q1087" s="58">
        <v>96</v>
      </c>
      <c r="R1087" s="58">
        <v>71</v>
      </c>
      <c r="S1087" s="43">
        <f t="shared" si="43"/>
        <v>8</v>
      </c>
      <c r="T1087" s="43">
        <f t="shared" si="43"/>
        <v>8</v>
      </c>
      <c r="U1087" s="44">
        <v>1</v>
      </c>
      <c r="V1087" s="31">
        <v>3</v>
      </c>
      <c r="W1087" s="44">
        <v>4</v>
      </c>
      <c r="X1087" s="31">
        <v>5</v>
      </c>
      <c r="Y1087" s="31">
        <v>0</v>
      </c>
      <c r="Z1087" s="31">
        <v>0</v>
      </c>
      <c r="AA1087" s="31">
        <v>3</v>
      </c>
      <c r="AB1087" s="31">
        <v>0</v>
      </c>
      <c r="AC1087" s="31">
        <v>1</v>
      </c>
      <c r="AD1087" s="31">
        <v>3</v>
      </c>
      <c r="AE1087" s="31">
        <v>1</v>
      </c>
      <c r="AF1087" s="50">
        <v>635467</v>
      </c>
      <c r="AG1087" s="59">
        <v>428665</v>
      </c>
      <c r="AH1087" s="59">
        <v>44965</v>
      </c>
      <c r="AI1087" s="59">
        <v>161837</v>
      </c>
      <c r="AJ1087" s="59">
        <v>34685</v>
      </c>
      <c r="AK1087" s="59">
        <v>26049</v>
      </c>
    </row>
    <row r="1088" spans="1:37" ht="16.5" customHeight="1">
      <c r="A1088" s="42">
        <v>1033</v>
      </c>
      <c r="B1088" s="42" t="s">
        <v>4084</v>
      </c>
      <c r="C1088" s="44" t="s">
        <v>4210</v>
      </c>
      <c r="D1088" s="44" t="s">
        <v>65</v>
      </c>
      <c r="E1088" s="68" t="s">
        <v>4211</v>
      </c>
      <c r="F1088" s="57" t="s">
        <v>4212</v>
      </c>
      <c r="G1088" s="44" t="s">
        <v>4213</v>
      </c>
      <c r="H1088" s="44" t="s">
        <v>4214</v>
      </c>
      <c r="I1088" s="69">
        <v>1990</v>
      </c>
      <c r="J1088" s="31">
        <v>1826</v>
      </c>
      <c r="K1088" s="31">
        <v>1086</v>
      </c>
      <c r="L1088" s="31">
        <v>160</v>
      </c>
      <c r="M1088" s="58">
        <v>96434</v>
      </c>
      <c r="N1088" s="58">
        <v>4656</v>
      </c>
      <c r="O1088" s="58">
        <v>120</v>
      </c>
      <c r="P1088" s="58">
        <v>4094</v>
      </c>
      <c r="Q1088" s="58">
        <v>67</v>
      </c>
      <c r="R1088" s="58">
        <v>120</v>
      </c>
      <c r="S1088" s="43">
        <f t="shared" si="43"/>
        <v>5</v>
      </c>
      <c r="T1088" s="43">
        <f t="shared" si="43"/>
        <v>6</v>
      </c>
      <c r="U1088" s="44">
        <v>2</v>
      </c>
      <c r="V1088" s="31">
        <v>2</v>
      </c>
      <c r="W1088" s="44">
        <v>3</v>
      </c>
      <c r="X1088" s="31">
        <v>4</v>
      </c>
      <c r="Y1088" s="31">
        <v>0</v>
      </c>
      <c r="Z1088" s="31">
        <v>0</v>
      </c>
      <c r="AA1088" s="31">
        <v>0</v>
      </c>
      <c r="AB1088" s="31">
        <v>0</v>
      </c>
      <c r="AC1088" s="31">
        <v>0</v>
      </c>
      <c r="AD1088" s="31">
        <v>5</v>
      </c>
      <c r="AE1088" s="31">
        <v>0</v>
      </c>
      <c r="AF1088" s="50">
        <v>566831</v>
      </c>
      <c r="AG1088" s="59">
        <v>339585</v>
      </c>
      <c r="AH1088" s="59">
        <v>43860</v>
      </c>
      <c r="AI1088" s="59">
        <v>183386</v>
      </c>
      <c r="AJ1088" s="59">
        <v>34805</v>
      </c>
      <c r="AK1088" s="59">
        <v>56429</v>
      </c>
    </row>
    <row r="1089" spans="1:37" ht="16.5" customHeight="1">
      <c r="A1089" s="42">
        <v>1034</v>
      </c>
      <c r="B1089" s="42" t="s">
        <v>4084</v>
      </c>
      <c r="C1089" s="44" t="s">
        <v>4210</v>
      </c>
      <c r="D1089" s="44" t="s">
        <v>65</v>
      </c>
      <c r="E1089" s="68" t="s">
        <v>4215</v>
      </c>
      <c r="F1089" s="57" t="s">
        <v>4216</v>
      </c>
      <c r="G1089" s="44" t="s">
        <v>4217</v>
      </c>
      <c r="H1089" s="44" t="s">
        <v>4218</v>
      </c>
      <c r="I1089" s="69">
        <v>2010</v>
      </c>
      <c r="J1089" s="31">
        <v>42712</v>
      </c>
      <c r="K1089" s="31">
        <v>604.22</v>
      </c>
      <c r="L1089" s="31">
        <v>70</v>
      </c>
      <c r="M1089" s="58">
        <v>51322</v>
      </c>
      <c r="N1089" s="58">
        <v>1087</v>
      </c>
      <c r="O1089" s="58">
        <v>76</v>
      </c>
      <c r="P1089" s="58">
        <v>2097</v>
      </c>
      <c r="Q1089" s="58">
        <v>58</v>
      </c>
      <c r="R1089" s="58">
        <v>76</v>
      </c>
      <c r="S1089" s="43">
        <f t="shared" si="43"/>
        <v>1</v>
      </c>
      <c r="T1089" s="43">
        <f t="shared" si="43"/>
        <v>2</v>
      </c>
      <c r="U1089" s="44">
        <v>0</v>
      </c>
      <c r="V1089" s="31">
        <v>0</v>
      </c>
      <c r="W1089" s="44">
        <v>1</v>
      </c>
      <c r="X1089" s="31">
        <v>2</v>
      </c>
      <c r="Y1089" s="31">
        <v>0</v>
      </c>
      <c r="Z1089" s="31">
        <v>0</v>
      </c>
      <c r="AA1089" s="31">
        <v>0</v>
      </c>
      <c r="AB1089" s="31">
        <v>0</v>
      </c>
      <c r="AC1089" s="31">
        <v>0</v>
      </c>
      <c r="AD1089" s="31">
        <v>2</v>
      </c>
      <c r="AE1089" s="31">
        <v>0</v>
      </c>
      <c r="AF1089" s="50">
        <v>196324</v>
      </c>
      <c r="AG1089" s="59">
        <v>120408</v>
      </c>
      <c r="AH1089" s="59">
        <v>51140</v>
      </c>
      <c r="AI1089" s="59">
        <v>24776</v>
      </c>
      <c r="AJ1089" s="59">
        <v>18423</v>
      </c>
      <c r="AK1089" s="59">
        <v>38017</v>
      </c>
    </row>
    <row r="1090" spans="1:37" ht="16.5" customHeight="1">
      <c r="A1090" s="2482" t="s">
        <v>167</v>
      </c>
      <c r="B1090" s="2483"/>
      <c r="C1090" s="2484"/>
      <c r="D1090" s="51"/>
      <c r="E1090" s="52">
        <v>28</v>
      </c>
      <c r="F1090" s="53"/>
      <c r="G1090" s="53"/>
      <c r="H1090" s="53"/>
      <c r="I1090" s="51"/>
      <c r="J1090" s="54"/>
      <c r="K1090" s="54"/>
      <c r="L1090" s="54"/>
      <c r="M1090" s="54"/>
      <c r="N1090" s="54"/>
      <c r="O1090" s="54"/>
      <c r="P1090" s="54"/>
      <c r="Q1090" s="54"/>
      <c r="R1090" s="54"/>
      <c r="S1090" s="54"/>
      <c r="T1090" s="54"/>
      <c r="U1090" s="54"/>
      <c r="V1090" s="54"/>
      <c r="W1090" s="54"/>
      <c r="X1090" s="54"/>
      <c r="Y1090" s="54"/>
      <c r="Z1090" s="54"/>
      <c r="AA1090" s="54"/>
      <c r="AB1090" s="54"/>
      <c r="AC1090" s="54"/>
      <c r="AD1090" s="54"/>
      <c r="AE1090" s="54"/>
      <c r="AF1090" s="55"/>
      <c r="AG1090" s="54"/>
      <c r="AH1090" s="54"/>
      <c r="AI1090" s="54"/>
      <c r="AJ1090" s="54"/>
      <c r="AK1090" s="54"/>
    </row>
    <row r="1091" spans="1:37" ht="16.5" customHeight="1">
      <c r="A1091" s="42">
        <v>1035</v>
      </c>
      <c r="B1091" s="42" t="s">
        <v>4084</v>
      </c>
      <c r="C1091" s="44" t="s">
        <v>4085</v>
      </c>
      <c r="D1091" s="44" t="s">
        <v>191</v>
      </c>
      <c r="E1091" s="68" t="s">
        <v>4219</v>
      </c>
      <c r="F1091" s="57" t="s">
        <v>4220</v>
      </c>
      <c r="G1091" s="44" t="s">
        <v>4221</v>
      </c>
      <c r="H1091" s="44" t="s">
        <v>4222</v>
      </c>
      <c r="I1091" s="69" t="s">
        <v>1313</v>
      </c>
      <c r="J1091" s="31">
        <v>4343</v>
      </c>
      <c r="K1091" s="31">
        <v>2557.4299999999998</v>
      </c>
      <c r="L1091" s="31">
        <v>25</v>
      </c>
      <c r="M1091" s="58">
        <v>98898</v>
      </c>
      <c r="N1091" s="58">
        <v>3199</v>
      </c>
      <c r="O1091" s="58">
        <v>11</v>
      </c>
      <c r="P1091" s="58">
        <v>3560</v>
      </c>
      <c r="Q1091" s="58">
        <v>99</v>
      </c>
      <c r="R1091" s="58">
        <v>0</v>
      </c>
      <c r="S1091" s="43">
        <f t="shared" ref="S1091:T1131" si="44">SUM(U1091,W1091,Y1091,AA1091)</f>
        <v>13</v>
      </c>
      <c r="T1091" s="43">
        <f t="shared" si="44"/>
        <v>13</v>
      </c>
      <c r="U1091" s="44">
        <v>3</v>
      </c>
      <c r="V1091" s="31">
        <v>3</v>
      </c>
      <c r="W1091" s="44">
        <v>6</v>
      </c>
      <c r="X1091" s="31">
        <v>6</v>
      </c>
      <c r="Y1091" s="31">
        <v>1</v>
      </c>
      <c r="Z1091" s="31">
        <v>1</v>
      </c>
      <c r="AA1091" s="31">
        <v>3</v>
      </c>
      <c r="AB1091" s="31">
        <v>3</v>
      </c>
      <c r="AC1091" s="31">
        <v>0</v>
      </c>
      <c r="AD1091" s="31">
        <v>6</v>
      </c>
      <c r="AE1091" s="31">
        <v>0</v>
      </c>
      <c r="AF1091" s="50">
        <v>509990</v>
      </c>
      <c r="AG1091" s="59">
        <v>432142</v>
      </c>
      <c r="AH1091" s="59">
        <v>76348</v>
      </c>
      <c r="AI1091" s="59">
        <v>1500</v>
      </c>
      <c r="AJ1091" s="59">
        <v>36847</v>
      </c>
      <c r="AK1091" s="59">
        <v>33185</v>
      </c>
    </row>
    <row r="1092" spans="1:37" ht="16.5" customHeight="1">
      <c r="A1092" s="42">
        <v>1036</v>
      </c>
      <c r="B1092" s="42" t="s">
        <v>4084</v>
      </c>
      <c r="C1092" s="44" t="s">
        <v>4085</v>
      </c>
      <c r="D1092" s="44" t="s">
        <v>191</v>
      </c>
      <c r="E1092" s="68" t="s">
        <v>4223</v>
      </c>
      <c r="F1092" s="57" t="s">
        <v>4224</v>
      </c>
      <c r="G1092" s="44" t="s">
        <v>4225</v>
      </c>
      <c r="H1092" s="44" t="s">
        <v>4222</v>
      </c>
      <c r="I1092" s="69" t="s">
        <v>1165</v>
      </c>
      <c r="J1092" s="31">
        <v>2324.5</v>
      </c>
      <c r="K1092" s="31">
        <v>1496.7</v>
      </c>
      <c r="L1092" s="31">
        <v>106</v>
      </c>
      <c r="M1092" s="58">
        <v>106438</v>
      </c>
      <c r="N1092" s="58">
        <v>221</v>
      </c>
      <c r="O1092" s="58">
        <v>33</v>
      </c>
      <c r="P1092" s="58">
        <v>3737</v>
      </c>
      <c r="Q1092" s="58">
        <v>64</v>
      </c>
      <c r="R1092" s="58">
        <v>0</v>
      </c>
      <c r="S1092" s="43">
        <f t="shared" si="44"/>
        <v>5</v>
      </c>
      <c r="T1092" s="43">
        <f t="shared" si="44"/>
        <v>0</v>
      </c>
      <c r="U1092" s="44">
        <v>1</v>
      </c>
      <c r="V1092" s="31">
        <v>0</v>
      </c>
      <c r="W1092" s="44">
        <v>3</v>
      </c>
      <c r="X1092" s="31">
        <v>0</v>
      </c>
      <c r="Y1092" s="31">
        <v>0</v>
      </c>
      <c r="Z1092" s="31">
        <v>0</v>
      </c>
      <c r="AA1092" s="31">
        <v>1</v>
      </c>
      <c r="AB1092" s="31">
        <v>0</v>
      </c>
      <c r="AC1092" s="31">
        <v>0</v>
      </c>
      <c r="AD1092" s="31">
        <v>3</v>
      </c>
      <c r="AE1092" s="31">
        <v>0</v>
      </c>
      <c r="AF1092" s="50">
        <v>552019</v>
      </c>
      <c r="AG1092" s="59">
        <v>230000</v>
      </c>
      <c r="AH1092" s="59">
        <v>40580</v>
      </c>
      <c r="AI1092" s="59">
        <v>281439</v>
      </c>
      <c r="AJ1092" s="59">
        <v>22814</v>
      </c>
      <c r="AK1092" s="59">
        <v>72561</v>
      </c>
    </row>
    <row r="1093" spans="1:37" ht="16.5" customHeight="1">
      <c r="A1093" s="42">
        <v>1037</v>
      </c>
      <c r="B1093" s="42" t="s">
        <v>4084</v>
      </c>
      <c r="C1093" s="44" t="s">
        <v>4090</v>
      </c>
      <c r="D1093" s="44" t="s">
        <v>191</v>
      </c>
      <c r="E1093" s="68" t="s">
        <v>4226</v>
      </c>
      <c r="F1093" s="57" t="s">
        <v>4227</v>
      </c>
      <c r="G1093" s="44" t="s">
        <v>4228</v>
      </c>
      <c r="H1093" s="44" t="s">
        <v>4229</v>
      </c>
      <c r="I1093" s="69" t="s">
        <v>899</v>
      </c>
      <c r="J1093" s="31">
        <v>3000</v>
      </c>
      <c r="K1093" s="31">
        <v>308</v>
      </c>
      <c r="L1093" s="31">
        <v>12</v>
      </c>
      <c r="M1093" s="58">
        <v>60740</v>
      </c>
      <c r="N1093" s="58">
        <v>0</v>
      </c>
      <c r="O1093" s="58">
        <v>21</v>
      </c>
      <c r="P1093" s="58">
        <v>2214</v>
      </c>
      <c r="Q1093" s="58">
        <v>0</v>
      </c>
      <c r="R1093" s="58">
        <v>0</v>
      </c>
      <c r="S1093" s="43">
        <f t="shared" si="44"/>
        <v>2</v>
      </c>
      <c r="T1093" s="43">
        <f t="shared" si="44"/>
        <v>2</v>
      </c>
      <c r="U1093" s="44">
        <v>0</v>
      </c>
      <c r="V1093" s="31">
        <v>0</v>
      </c>
      <c r="W1093" s="44">
        <v>1</v>
      </c>
      <c r="X1093" s="31">
        <v>2</v>
      </c>
      <c r="Y1093" s="31">
        <v>0</v>
      </c>
      <c r="Z1093" s="31">
        <v>0</v>
      </c>
      <c r="AA1093" s="31">
        <v>1</v>
      </c>
      <c r="AB1093" s="31">
        <v>0</v>
      </c>
      <c r="AC1093" s="31">
        <v>0</v>
      </c>
      <c r="AD1093" s="31">
        <v>1</v>
      </c>
      <c r="AE1093" s="31">
        <v>0</v>
      </c>
      <c r="AF1093" s="50">
        <v>154324</v>
      </c>
      <c r="AG1093" s="59">
        <v>113454</v>
      </c>
      <c r="AH1093" s="59">
        <v>24080</v>
      </c>
      <c r="AI1093" s="59">
        <v>16790</v>
      </c>
      <c r="AJ1093" s="59">
        <v>3648</v>
      </c>
      <c r="AK1093" s="59">
        <v>8700</v>
      </c>
    </row>
    <row r="1094" spans="1:37" ht="16.5" customHeight="1">
      <c r="A1094" s="42">
        <v>1038</v>
      </c>
      <c r="B1094" s="42" t="s">
        <v>4084</v>
      </c>
      <c r="C1094" s="44" t="s">
        <v>4090</v>
      </c>
      <c r="D1094" s="44" t="s">
        <v>191</v>
      </c>
      <c r="E1094" s="68" t="s">
        <v>4230</v>
      </c>
      <c r="F1094" s="57" t="s">
        <v>4231</v>
      </c>
      <c r="G1094" s="44" t="s">
        <v>4232</v>
      </c>
      <c r="H1094" s="44" t="s">
        <v>4229</v>
      </c>
      <c r="I1094" s="69" t="s">
        <v>1071</v>
      </c>
      <c r="J1094" s="31">
        <v>8378</v>
      </c>
      <c r="K1094" s="31">
        <v>3968</v>
      </c>
      <c r="L1094" s="31">
        <v>400</v>
      </c>
      <c r="M1094" s="58">
        <v>210423</v>
      </c>
      <c r="N1094" s="58">
        <v>4834</v>
      </c>
      <c r="O1094" s="58">
        <v>144</v>
      </c>
      <c r="P1094" s="58">
        <v>12132</v>
      </c>
      <c r="Q1094" s="58">
        <v>219</v>
      </c>
      <c r="R1094" s="58">
        <v>144</v>
      </c>
      <c r="S1094" s="43">
        <f t="shared" si="44"/>
        <v>15</v>
      </c>
      <c r="T1094" s="43">
        <f t="shared" si="44"/>
        <v>15</v>
      </c>
      <c r="U1094" s="44">
        <v>1</v>
      </c>
      <c r="V1094" s="31">
        <v>1</v>
      </c>
      <c r="W1094" s="44">
        <v>10</v>
      </c>
      <c r="X1094" s="31">
        <v>10</v>
      </c>
      <c r="Y1094" s="31">
        <v>0</v>
      </c>
      <c r="Z1094" s="31">
        <v>0</v>
      </c>
      <c r="AA1094" s="31">
        <v>4</v>
      </c>
      <c r="AB1094" s="31">
        <v>4</v>
      </c>
      <c r="AC1094" s="31">
        <v>0</v>
      </c>
      <c r="AD1094" s="31">
        <v>10</v>
      </c>
      <c r="AE1094" s="31">
        <v>0</v>
      </c>
      <c r="AF1094" s="50">
        <v>2319499</v>
      </c>
      <c r="AG1094" s="59">
        <v>825933</v>
      </c>
      <c r="AH1094" s="59">
        <v>225760</v>
      </c>
      <c r="AI1094" s="59">
        <v>1267806</v>
      </c>
      <c r="AJ1094" s="59">
        <v>105896</v>
      </c>
      <c r="AK1094" s="59">
        <v>218487</v>
      </c>
    </row>
    <row r="1095" spans="1:37" ht="16.5" customHeight="1">
      <c r="A1095" s="42">
        <v>1039</v>
      </c>
      <c r="B1095" s="42" t="s">
        <v>4084</v>
      </c>
      <c r="C1095" s="44" t="s">
        <v>4090</v>
      </c>
      <c r="D1095" s="44" t="s">
        <v>191</v>
      </c>
      <c r="E1095" s="68" t="s">
        <v>4233</v>
      </c>
      <c r="F1095" s="57" t="s">
        <v>4234</v>
      </c>
      <c r="G1095" s="44" t="s">
        <v>4235</v>
      </c>
      <c r="H1095" s="44" t="s">
        <v>4229</v>
      </c>
      <c r="I1095" s="69" t="s">
        <v>4236</v>
      </c>
      <c r="J1095" s="31">
        <v>2013</v>
      </c>
      <c r="K1095" s="31">
        <v>536</v>
      </c>
      <c r="L1095" s="31">
        <v>61</v>
      </c>
      <c r="M1095" s="58">
        <v>50604</v>
      </c>
      <c r="N1095" s="58">
        <v>0</v>
      </c>
      <c r="O1095" s="58">
        <v>103</v>
      </c>
      <c r="P1095" s="58">
        <v>2008</v>
      </c>
      <c r="Q1095" s="58">
        <v>0</v>
      </c>
      <c r="R1095" s="58">
        <v>50</v>
      </c>
      <c r="S1095" s="43">
        <f t="shared" si="44"/>
        <v>2</v>
      </c>
      <c r="T1095" s="43">
        <f t="shared" si="44"/>
        <v>2</v>
      </c>
      <c r="U1095" s="44">
        <v>0</v>
      </c>
      <c r="V1095" s="31">
        <v>0</v>
      </c>
      <c r="W1095" s="44">
        <v>2</v>
      </c>
      <c r="X1095" s="31">
        <v>2</v>
      </c>
      <c r="Y1095" s="31">
        <v>0</v>
      </c>
      <c r="Z1095" s="31">
        <v>0</v>
      </c>
      <c r="AA1095" s="31">
        <v>0</v>
      </c>
      <c r="AB1095" s="31">
        <v>0</v>
      </c>
      <c r="AC1095" s="31">
        <v>0</v>
      </c>
      <c r="AD1095" s="31">
        <v>2</v>
      </c>
      <c r="AE1095" s="31">
        <v>0</v>
      </c>
      <c r="AF1095" s="50">
        <v>171722</v>
      </c>
      <c r="AG1095" s="59">
        <v>123952</v>
      </c>
      <c r="AH1095" s="59">
        <v>28592</v>
      </c>
      <c r="AI1095" s="59">
        <v>19178</v>
      </c>
      <c r="AJ1095" s="59">
        <v>12748</v>
      </c>
      <c r="AK1095" s="59">
        <v>15476</v>
      </c>
    </row>
    <row r="1096" spans="1:37" ht="16.5" customHeight="1">
      <c r="A1096" s="42">
        <v>1040</v>
      </c>
      <c r="B1096" s="42" t="s">
        <v>4084</v>
      </c>
      <c r="C1096" s="44" t="s">
        <v>4090</v>
      </c>
      <c r="D1096" s="44" t="s">
        <v>191</v>
      </c>
      <c r="E1096" s="68" t="s">
        <v>4237</v>
      </c>
      <c r="F1096" s="57" t="s">
        <v>4238</v>
      </c>
      <c r="G1096" s="44" t="s">
        <v>4239</v>
      </c>
      <c r="H1096" s="44" t="s">
        <v>4240</v>
      </c>
      <c r="I1096" s="69" t="s">
        <v>899</v>
      </c>
      <c r="J1096" s="31">
        <v>938</v>
      </c>
      <c r="K1096" s="31">
        <v>668</v>
      </c>
      <c r="L1096" s="31">
        <v>46</v>
      </c>
      <c r="M1096" s="58">
        <v>47267</v>
      </c>
      <c r="N1096" s="58">
        <v>0</v>
      </c>
      <c r="O1096" s="58">
        <v>34</v>
      </c>
      <c r="P1096" s="58">
        <v>1558</v>
      </c>
      <c r="Q1096" s="58">
        <v>0</v>
      </c>
      <c r="R1096" s="58">
        <v>0</v>
      </c>
      <c r="S1096" s="43">
        <f t="shared" si="44"/>
        <v>2</v>
      </c>
      <c r="T1096" s="43">
        <f t="shared" si="44"/>
        <v>2</v>
      </c>
      <c r="U1096" s="44">
        <v>0</v>
      </c>
      <c r="V1096" s="31">
        <v>0</v>
      </c>
      <c r="W1096" s="44">
        <v>1</v>
      </c>
      <c r="X1096" s="31">
        <v>1</v>
      </c>
      <c r="Y1096" s="31">
        <v>0</v>
      </c>
      <c r="Z1096" s="31">
        <v>0</v>
      </c>
      <c r="AA1096" s="31">
        <v>1</v>
      </c>
      <c r="AB1096" s="31">
        <v>1</v>
      </c>
      <c r="AC1096" s="31">
        <v>0</v>
      </c>
      <c r="AD1096" s="31">
        <v>0</v>
      </c>
      <c r="AE1096" s="31">
        <v>1</v>
      </c>
      <c r="AF1096" s="50">
        <v>176216</v>
      </c>
      <c r="AG1096" s="59">
        <v>135000</v>
      </c>
      <c r="AH1096" s="59">
        <v>24416</v>
      </c>
      <c r="AI1096" s="59">
        <v>16800</v>
      </c>
      <c r="AJ1096" s="59">
        <v>7259</v>
      </c>
      <c r="AK1096" s="59">
        <v>7554</v>
      </c>
    </row>
    <row r="1097" spans="1:37" ht="16.5" customHeight="1">
      <c r="A1097" s="42">
        <v>1041</v>
      </c>
      <c r="B1097" s="42" t="s">
        <v>4084</v>
      </c>
      <c r="C1097" s="44" t="s">
        <v>4090</v>
      </c>
      <c r="D1097" s="44" t="s">
        <v>191</v>
      </c>
      <c r="E1097" s="68" t="s">
        <v>4241</v>
      </c>
      <c r="F1097" s="57" t="s">
        <v>4242</v>
      </c>
      <c r="G1097" s="44" t="s">
        <v>4243</v>
      </c>
      <c r="H1097" s="44" t="s">
        <v>4244</v>
      </c>
      <c r="I1097" s="69" t="s">
        <v>1131</v>
      </c>
      <c r="J1097" s="31">
        <v>2745</v>
      </c>
      <c r="K1097" s="31">
        <v>2031</v>
      </c>
      <c r="L1097" s="31">
        <v>320</v>
      </c>
      <c r="M1097" s="58">
        <v>71194</v>
      </c>
      <c r="N1097" s="58">
        <v>2368</v>
      </c>
      <c r="O1097" s="58">
        <v>86</v>
      </c>
      <c r="P1097" s="58">
        <v>4946</v>
      </c>
      <c r="Q1097" s="58">
        <v>634</v>
      </c>
      <c r="R1097" s="58">
        <v>1</v>
      </c>
      <c r="S1097" s="43">
        <f t="shared" si="44"/>
        <v>3</v>
      </c>
      <c r="T1097" s="43">
        <f t="shared" si="44"/>
        <v>4</v>
      </c>
      <c r="U1097" s="44">
        <v>0</v>
      </c>
      <c r="V1097" s="31">
        <v>0</v>
      </c>
      <c r="W1097" s="44">
        <v>3</v>
      </c>
      <c r="X1097" s="31">
        <v>4</v>
      </c>
      <c r="Y1097" s="31">
        <v>0</v>
      </c>
      <c r="Z1097" s="31">
        <v>0</v>
      </c>
      <c r="AA1097" s="31">
        <v>0</v>
      </c>
      <c r="AB1097" s="31">
        <v>0</v>
      </c>
      <c r="AC1097" s="31">
        <v>0</v>
      </c>
      <c r="AD1097" s="31">
        <v>3</v>
      </c>
      <c r="AE1097" s="31">
        <v>0</v>
      </c>
      <c r="AF1097" s="50">
        <v>398916</v>
      </c>
      <c r="AG1097" s="59">
        <v>210532</v>
      </c>
      <c r="AH1097" s="59">
        <v>79690</v>
      </c>
      <c r="AI1097" s="59">
        <v>108694</v>
      </c>
      <c r="AJ1097" s="59">
        <v>38595</v>
      </c>
      <c r="AK1097" s="59">
        <v>209210</v>
      </c>
    </row>
    <row r="1098" spans="1:37" ht="16.5" customHeight="1">
      <c r="A1098" s="42">
        <v>1042</v>
      </c>
      <c r="B1098" s="42" t="s">
        <v>4084</v>
      </c>
      <c r="C1098" s="44" t="s">
        <v>4090</v>
      </c>
      <c r="D1098" s="44" t="s">
        <v>191</v>
      </c>
      <c r="E1098" s="68" t="s">
        <v>4245</v>
      </c>
      <c r="F1098" s="57" t="s">
        <v>4246</v>
      </c>
      <c r="G1098" s="44" t="s">
        <v>4247</v>
      </c>
      <c r="H1098" s="44"/>
      <c r="I1098" s="69" t="s">
        <v>1018</v>
      </c>
      <c r="J1098" s="31">
        <v>1155</v>
      </c>
      <c r="K1098" s="31">
        <v>994</v>
      </c>
      <c r="L1098" s="31">
        <v>130</v>
      </c>
      <c r="M1098" s="58">
        <v>59253</v>
      </c>
      <c r="N1098" s="58">
        <v>0</v>
      </c>
      <c r="O1098" s="58">
        <v>49</v>
      </c>
      <c r="P1098" s="58">
        <v>2729</v>
      </c>
      <c r="Q1098" s="58">
        <v>0</v>
      </c>
      <c r="R1098" s="58">
        <v>2</v>
      </c>
      <c r="S1098" s="43">
        <f t="shared" si="44"/>
        <v>3</v>
      </c>
      <c r="T1098" s="43">
        <f t="shared" si="44"/>
        <v>2</v>
      </c>
      <c r="U1098" s="44">
        <v>0</v>
      </c>
      <c r="V1098" s="31">
        <v>0</v>
      </c>
      <c r="W1098" s="44">
        <v>2</v>
      </c>
      <c r="X1098" s="31">
        <v>2</v>
      </c>
      <c r="Y1098" s="31">
        <v>0</v>
      </c>
      <c r="Z1098" s="31">
        <v>0</v>
      </c>
      <c r="AA1098" s="31">
        <v>1</v>
      </c>
      <c r="AB1098" s="31">
        <v>0</v>
      </c>
      <c r="AC1098" s="31">
        <v>0</v>
      </c>
      <c r="AD1098" s="31">
        <v>1</v>
      </c>
      <c r="AE1098" s="31">
        <v>1</v>
      </c>
      <c r="AF1098" s="50">
        <v>205968</v>
      </c>
      <c r="AG1098" s="59">
        <v>153952</v>
      </c>
      <c r="AH1098" s="59">
        <v>43016</v>
      </c>
      <c r="AI1098" s="59">
        <v>9000</v>
      </c>
      <c r="AJ1098" s="59">
        <v>16778</v>
      </c>
      <c r="AK1098" s="59">
        <v>26381</v>
      </c>
    </row>
    <row r="1099" spans="1:37" ht="16.5" customHeight="1">
      <c r="A1099" s="42">
        <v>1043</v>
      </c>
      <c r="B1099" s="42" t="s">
        <v>4084</v>
      </c>
      <c r="C1099" s="44" t="s">
        <v>4095</v>
      </c>
      <c r="D1099" s="44" t="s">
        <v>191</v>
      </c>
      <c r="E1099" s="68" t="s">
        <v>4248</v>
      </c>
      <c r="F1099" s="57" t="s">
        <v>4249</v>
      </c>
      <c r="G1099" s="44" t="s">
        <v>4250</v>
      </c>
      <c r="H1099" s="44" t="s">
        <v>4251</v>
      </c>
      <c r="I1099" s="69" t="s">
        <v>889</v>
      </c>
      <c r="J1099" s="31">
        <v>8121</v>
      </c>
      <c r="K1099" s="31">
        <v>890</v>
      </c>
      <c r="L1099" s="31">
        <v>212</v>
      </c>
      <c r="M1099" s="58">
        <v>21615</v>
      </c>
      <c r="N1099" s="58">
        <v>460</v>
      </c>
      <c r="O1099" s="58">
        <v>29</v>
      </c>
      <c r="P1099" s="58">
        <v>2348</v>
      </c>
      <c r="Q1099" s="58">
        <v>351</v>
      </c>
      <c r="R1099" s="58">
        <v>33</v>
      </c>
      <c r="S1099" s="43">
        <f t="shared" si="44"/>
        <v>4</v>
      </c>
      <c r="T1099" s="43">
        <f t="shared" si="44"/>
        <v>4</v>
      </c>
      <c r="U1099" s="44">
        <v>0</v>
      </c>
      <c r="V1099" s="31">
        <v>1</v>
      </c>
      <c r="W1099" s="44">
        <v>2</v>
      </c>
      <c r="X1099" s="31">
        <v>3</v>
      </c>
      <c r="Y1099" s="31">
        <v>0</v>
      </c>
      <c r="Z1099" s="31">
        <v>0</v>
      </c>
      <c r="AA1099" s="31">
        <v>2</v>
      </c>
      <c r="AB1099" s="31">
        <v>0</v>
      </c>
      <c r="AC1099" s="31">
        <v>0</v>
      </c>
      <c r="AD1099" s="31">
        <v>2</v>
      </c>
      <c r="AE1099" s="31">
        <v>0</v>
      </c>
      <c r="AF1099" s="50">
        <v>356696</v>
      </c>
      <c r="AG1099" s="59">
        <v>244588</v>
      </c>
      <c r="AH1099" s="59">
        <v>46600</v>
      </c>
      <c r="AI1099" s="59">
        <v>65508</v>
      </c>
      <c r="AJ1099" s="59">
        <v>40653</v>
      </c>
      <c r="AK1099" s="59">
        <v>13187</v>
      </c>
    </row>
    <row r="1100" spans="1:37" ht="16.5" customHeight="1">
      <c r="A1100" s="42">
        <v>1044</v>
      </c>
      <c r="B1100" s="42" t="s">
        <v>4084</v>
      </c>
      <c r="C1100" s="44" t="s">
        <v>4100</v>
      </c>
      <c r="D1100" s="44" t="s">
        <v>191</v>
      </c>
      <c r="E1100" s="68" t="s">
        <v>4252</v>
      </c>
      <c r="F1100" s="57" t="s">
        <v>4253</v>
      </c>
      <c r="G1100" s="44" t="s">
        <v>4254</v>
      </c>
      <c r="H1100" s="44" t="s">
        <v>4255</v>
      </c>
      <c r="I1100" s="69" t="s">
        <v>1313</v>
      </c>
      <c r="J1100" s="31">
        <v>11839</v>
      </c>
      <c r="K1100" s="31">
        <v>4826</v>
      </c>
      <c r="L1100" s="31">
        <v>584</v>
      </c>
      <c r="M1100" s="58">
        <v>138375</v>
      </c>
      <c r="N1100" s="58">
        <v>1125</v>
      </c>
      <c r="O1100" s="58">
        <v>121</v>
      </c>
      <c r="P1100" s="58">
        <v>2008</v>
      </c>
      <c r="Q1100" s="58">
        <v>51</v>
      </c>
      <c r="R1100" s="58">
        <v>179</v>
      </c>
      <c r="S1100" s="43">
        <f t="shared" si="44"/>
        <v>13</v>
      </c>
      <c r="T1100" s="43">
        <f t="shared" si="44"/>
        <v>12</v>
      </c>
      <c r="U1100" s="44">
        <v>5</v>
      </c>
      <c r="V1100" s="31">
        <v>2</v>
      </c>
      <c r="W1100" s="44">
        <v>4</v>
      </c>
      <c r="X1100" s="31">
        <v>6</v>
      </c>
      <c r="Y1100" s="31">
        <v>0</v>
      </c>
      <c r="Z1100" s="31">
        <v>0</v>
      </c>
      <c r="AA1100" s="31">
        <v>4</v>
      </c>
      <c r="AB1100" s="31">
        <v>4</v>
      </c>
      <c r="AC1100" s="31">
        <v>0</v>
      </c>
      <c r="AD1100" s="31">
        <v>10</v>
      </c>
      <c r="AE1100" s="31">
        <v>1</v>
      </c>
      <c r="AF1100" s="50">
        <v>1072631</v>
      </c>
      <c r="AG1100" s="59">
        <v>910393</v>
      </c>
      <c r="AH1100" s="59">
        <v>41328</v>
      </c>
      <c r="AI1100" s="59">
        <v>120910</v>
      </c>
      <c r="AJ1100" s="59">
        <v>108686</v>
      </c>
      <c r="AK1100" s="59">
        <v>132647</v>
      </c>
    </row>
    <row r="1101" spans="1:37" ht="16.5" customHeight="1">
      <c r="A1101" s="42">
        <v>1045</v>
      </c>
      <c r="B1101" s="42" t="s">
        <v>4084</v>
      </c>
      <c r="C1101" s="44" t="s">
        <v>4100</v>
      </c>
      <c r="D1101" s="44" t="s">
        <v>191</v>
      </c>
      <c r="E1101" s="68" t="s">
        <v>4256</v>
      </c>
      <c r="F1101" s="57" t="s">
        <v>4257</v>
      </c>
      <c r="G1101" s="44" t="s">
        <v>4258</v>
      </c>
      <c r="H1101" s="44" t="s">
        <v>4259</v>
      </c>
      <c r="I1101" s="69" t="s">
        <v>1131</v>
      </c>
      <c r="J1101" s="31">
        <v>4503</v>
      </c>
      <c r="K1101" s="31">
        <v>3716</v>
      </c>
      <c r="L1101" s="31">
        <v>640</v>
      </c>
      <c r="M1101" s="58">
        <v>92442</v>
      </c>
      <c r="N1101" s="58">
        <v>0</v>
      </c>
      <c r="O1101" s="58">
        <v>93</v>
      </c>
      <c r="P1101" s="58">
        <v>1637</v>
      </c>
      <c r="Q1101" s="58">
        <v>0</v>
      </c>
      <c r="R1101" s="58">
        <v>0</v>
      </c>
      <c r="S1101" s="43">
        <f t="shared" si="44"/>
        <v>5</v>
      </c>
      <c r="T1101" s="43">
        <f t="shared" si="44"/>
        <v>7</v>
      </c>
      <c r="U1101" s="44">
        <v>1</v>
      </c>
      <c r="V1101" s="31">
        <v>0</v>
      </c>
      <c r="W1101" s="44">
        <v>2</v>
      </c>
      <c r="X1101" s="31">
        <v>4</v>
      </c>
      <c r="Y1101" s="31">
        <v>0</v>
      </c>
      <c r="Z1101" s="31">
        <v>0</v>
      </c>
      <c r="AA1101" s="31">
        <v>2</v>
      </c>
      <c r="AB1101" s="31">
        <v>3</v>
      </c>
      <c r="AC1101" s="31">
        <v>0</v>
      </c>
      <c r="AD1101" s="31">
        <v>2</v>
      </c>
      <c r="AE1101" s="31">
        <v>0</v>
      </c>
      <c r="AF1101" s="50">
        <v>875048</v>
      </c>
      <c r="AG1101" s="59">
        <v>486751</v>
      </c>
      <c r="AH1101" s="59">
        <v>60398</v>
      </c>
      <c r="AI1101" s="59">
        <v>327899</v>
      </c>
      <c r="AJ1101" s="59">
        <v>69870</v>
      </c>
      <c r="AK1101" s="59">
        <v>73347</v>
      </c>
    </row>
    <row r="1102" spans="1:37" ht="16.5" customHeight="1">
      <c r="A1102" s="42">
        <v>1046</v>
      </c>
      <c r="B1102" s="42" t="s">
        <v>4084</v>
      </c>
      <c r="C1102" s="44" t="s">
        <v>4100</v>
      </c>
      <c r="D1102" s="44" t="s">
        <v>191</v>
      </c>
      <c r="E1102" s="68" t="s">
        <v>4260</v>
      </c>
      <c r="F1102" s="57" t="s">
        <v>4261</v>
      </c>
      <c r="G1102" s="44" t="s">
        <v>4262</v>
      </c>
      <c r="H1102" s="44" t="s">
        <v>4263</v>
      </c>
      <c r="I1102" s="69" t="s">
        <v>1313</v>
      </c>
      <c r="J1102" s="31">
        <v>4576</v>
      </c>
      <c r="K1102" s="31">
        <v>2942</v>
      </c>
      <c r="L1102" s="31">
        <v>422</v>
      </c>
      <c r="M1102" s="58">
        <v>138031</v>
      </c>
      <c r="N1102" s="58">
        <v>732</v>
      </c>
      <c r="O1102" s="58">
        <v>91</v>
      </c>
      <c r="P1102" s="58">
        <v>1536</v>
      </c>
      <c r="Q1102" s="58">
        <v>47</v>
      </c>
      <c r="R1102" s="58">
        <v>0</v>
      </c>
      <c r="S1102" s="43">
        <f t="shared" si="44"/>
        <v>7</v>
      </c>
      <c r="T1102" s="43">
        <f t="shared" si="44"/>
        <v>6</v>
      </c>
      <c r="U1102" s="44">
        <v>3</v>
      </c>
      <c r="V1102" s="31">
        <v>2</v>
      </c>
      <c r="W1102" s="44">
        <v>3</v>
      </c>
      <c r="X1102" s="31">
        <v>3</v>
      </c>
      <c r="Y1102" s="31">
        <v>0</v>
      </c>
      <c r="Z1102" s="31">
        <v>0</v>
      </c>
      <c r="AA1102" s="31">
        <v>1</v>
      </c>
      <c r="AB1102" s="31">
        <v>1</v>
      </c>
      <c r="AC1102" s="31">
        <v>0</v>
      </c>
      <c r="AD1102" s="31">
        <v>4</v>
      </c>
      <c r="AE1102" s="31">
        <v>0</v>
      </c>
      <c r="AF1102" s="50">
        <v>953853</v>
      </c>
      <c r="AG1102" s="59">
        <v>575042</v>
      </c>
      <c r="AH1102" s="59">
        <v>30265</v>
      </c>
      <c r="AI1102" s="59">
        <v>348546</v>
      </c>
      <c r="AJ1102" s="59">
        <v>43360</v>
      </c>
      <c r="AK1102" s="59">
        <v>34851</v>
      </c>
    </row>
    <row r="1103" spans="1:37" ht="16.5" customHeight="1">
      <c r="A1103" s="42">
        <v>1047</v>
      </c>
      <c r="B1103" s="42" t="s">
        <v>4084</v>
      </c>
      <c r="C1103" s="44" t="s">
        <v>4100</v>
      </c>
      <c r="D1103" s="44" t="s">
        <v>191</v>
      </c>
      <c r="E1103" s="68" t="s">
        <v>4264</v>
      </c>
      <c r="F1103" s="57" t="s">
        <v>4265</v>
      </c>
      <c r="G1103" s="44" t="s">
        <v>4266</v>
      </c>
      <c r="H1103" s="44" t="s">
        <v>4267</v>
      </c>
      <c r="I1103" s="69" t="s">
        <v>905</v>
      </c>
      <c r="J1103" s="31">
        <v>10063</v>
      </c>
      <c r="K1103" s="31">
        <v>5258</v>
      </c>
      <c r="L1103" s="31">
        <v>800</v>
      </c>
      <c r="M1103" s="58">
        <v>19908</v>
      </c>
      <c r="N1103" s="58">
        <v>0</v>
      </c>
      <c r="O1103" s="58">
        <v>61</v>
      </c>
      <c r="P1103" s="58">
        <v>19901</v>
      </c>
      <c r="Q1103" s="58">
        <v>0</v>
      </c>
      <c r="R1103" s="58">
        <v>61</v>
      </c>
      <c r="S1103" s="43">
        <f t="shared" si="44"/>
        <v>7</v>
      </c>
      <c r="T1103" s="43">
        <f t="shared" si="44"/>
        <v>6</v>
      </c>
      <c r="U1103" s="44">
        <v>0</v>
      </c>
      <c r="V1103" s="31">
        <v>2</v>
      </c>
      <c r="W1103" s="44">
        <v>4</v>
      </c>
      <c r="X1103" s="31">
        <v>4</v>
      </c>
      <c r="Y1103" s="31">
        <v>0</v>
      </c>
      <c r="Z1103" s="31">
        <v>0</v>
      </c>
      <c r="AA1103" s="31">
        <v>3</v>
      </c>
      <c r="AB1103" s="31">
        <v>0</v>
      </c>
      <c r="AC1103" s="31">
        <v>0</v>
      </c>
      <c r="AD1103" s="31">
        <v>4</v>
      </c>
      <c r="AE1103" s="31">
        <v>0</v>
      </c>
      <c r="AF1103" s="50">
        <v>459637</v>
      </c>
      <c r="AG1103" s="59">
        <v>251528</v>
      </c>
      <c r="AH1103" s="59">
        <v>112835</v>
      </c>
      <c r="AI1103" s="59">
        <v>95274</v>
      </c>
      <c r="AJ1103" s="59">
        <v>120217</v>
      </c>
      <c r="AK1103" s="59">
        <v>68787</v>
      </c>
    </row>
    <row r="1104" spans="1:37" ht="16.5" customHeight="1">
      <c r="A1104" s="42">
        <v>1048</v>
      </c>
      <c r="B1104" s="42" t="s">
        <v>4084</v>
      </c>
      <c r="C1104" s="44" t="s">
        <v>4100</v>
      </c>
      <c r="D1104" s="44" t="s">
        <v>191</v>
      </c>
      <c r="E1104" s="68" t="s">
        <v>4268</v>
      </c>
      <c r="F1104" s="57" t="s">
        <v>4269</v>
      </c>
      <c r="G1104" s="44" t="s">
        <v>4270</v>
      </c>
      <c r="H1104" s="44" t="s">
        <v>4271</v>
      </c>
      <c r="I1104" s="69" t="s">
        <v>1412</v>
      </c>
      <c r="J1104" s="31">
        <v>10148</v>
      </c>
      <c r="K1104" s="31">
        <v>5069</v>
      </c>
      <c r="L1104" s="31">
        <v>201</v>
      </c>
      <c r="M1104" s="58">
        <v>173140</v>
      </c>
      <c r="N1104" s="58">
        <v>264</v>
      </c>
      <c r="O1104" s="58">
        <v>127</v>
      </c>
      <c r="P1104" s="58">
        <v>2394</v>
      </c>
      <c r="Q1104" s="58">
        <v>0</v>
      </c>
      <c r="R1104" s="58">
        <v>0</v>
      </c>
      <c r="S1104" s="43">
        <f t="shared" si="44"/>
        <v>8</v>
      </c>
      <c r="T1104" s="43">
        <f t="shared" si="44"/>
        <v>8</v>
      </c>
      <c r="U1104" s="44">
        <v>3</v>
      </c>
      <c r="V1104" s="31">
        <v>3</v>
      </c>
      <c r="W1104" s="44">
        <v>2</v>
      </c>
      <c r="X1104" s="31">
        <v>2</v>
      </c>
      <c r="Y1104" s="31">
        <v>0</v>
      </c>
      <c r="Z1104" s="31">
        <v>0</v>
      </c>
      <c r="AA1104" s="31">
        <v>3</v>
      </c>
      <c r="AB1104" s="31">
        <v>3</v>
      </c>
      <c r="AC1104" s="31">
        <v>0</v>
      </c>
      <c r="AD1104" s="31">
        <v>1</v>
      </c>
      <c r="AE1104" s="31">
        <v>1</v>
      </c>
      <c r="AF1104" s="50">
        <v>1157111</v>
      </c>
      <c r="AG1104" s="59">
        <v>649001</v>
      </c>
      <c r="AH1104" s="59">
        <v>74915</v>
      </c>
      <c r="AI1104" s="59">
        <v>433195</v>
      </c>
      <c r="AJ1104" s="59">
        <v>88035</v>
      </c>
      <c r="AK1104" s="59">
        <v>91143</v>
      </c>
    </row>
    <row r="1105" spans="1:37" ht="16.5" customHeight="1">
      <c r="A1105" s="42">
        <v>1049</v>
      </c>
      <c r="B1105" s="42" t="s">
        <v>4084</v>
      </c>
      <c r="C1105" s="44" t="s">
        <v>4100</v>
      </c>
      <c r="D1105" s="44" t="s">
        <v>191</v>
      </c>
      <c r="E1105" s="68" t="s">
        <v>4272</v>
      </c>
      <c r="F1105" s="57" t="s">
        <v>4273</v>
      </c>
      <c r="G1105" s="44" t="s">
        <v>4274</v>
      </c>
      <c r="H1105" s="44" t="s">
        <v>4275</v>
      </c>
      <c r="I1105" s="69" t="s">
        <v>1263</v>
      </c>
      <c r="J1105" s="31">
        <v>6783.4</v>
      </c>
      <c r="K1105" s="31">
        <v>8395.3700000000008</v>
      </c>
      <c r="L1105" s="31">
        <v>1366</v>
      </c>
      <c r="M1105" s="58">
        <v>286542</v>
      </c>
      <c r="N1105" s="58">
        <v>3122</v>
      </c>
      <c r="O1105" s="58">
        <v>93</v>
      </c>
      <c r="P1105" s="58">
        <v>2887</v>
      </c>
      <c r="Q1105" s="58">
        <v>67</v>
      </c>
      <c r="R1105" s="58">
        <v>0</v>
      </c>
      <c r="S1105" s="43">
        <f t="shared" si="44"/>
        <v>19</v>
      </c>
      <c r="T1105" s="43">
        <f t="shared" si="44"/>
        <v>20</v>
      </c>
      <c r="U1105" s="44">
        <v>1</v>
      </c>
      <c r="V1105" s="31">
        <v>4</v>
      </c>
      <c r="W1105" s="44">
        <v>11</v>
      </c>
      <c r="X1105" s="31">
        <v>10</v>
      </c>
      <c r="Y1105" s="31">
        <v>1</v>
      </c>
      <c r="Z1105" s="31">
        <v>1</v>
      </c>
      <c r="AA1105" s="31">
        <v>6</v>
      </c>
      <c r="AB1105" s="31">
        <v>5</v>
      </c>
      <c r="AC1105" s="31">
        <v>1</v>
      </c>
      <c r="AD1105" s="31">
        <v>12</v>
      </c>
      <c r="AE1105" s="31">
        <v>0</v>
      </c>
      <c r="AF1105" s="50">
        <v>2429598</v>
      </c>
      <c r="AG1105" s="59">
        <v>1379129</v>
      </c>
      <c r="AH1105" s="59">
        <v>143438</v>
      </c>
      <c r="AI1105" s="59">
        <v>907031</v>
      </c>
      <c r="AJ1105" s="59">
        <v>111888</v>
      </c>
      <c r="AK1105" s="59">
        <v>89807</v>
      </c>
    </row>
    <row r="1106" spans="1:37" ht="16.5" customHeight="1">
      <c r="A1106" s="42">
        <v>1050</v>
      </c>
      <c r="B1106" s="42" t="s">
        <v>4084</v>
      </c>
      <c r="C1106" s="44" t="s">
        <v>4276</v>
      </c>
      <c r="D1106" s="44" t="s">
        <v>191</v>
      </c>
      <c r="E1106" s="68" t="s">
        <v>4277</v>
      </c>
      <c r="F1106" s="57" t="s">
        <v>4278</v>
      </c>
      <c r="G1106" s="44" t="s">
        <v>4279</v>
      </c>
      <c r="H1106" s="44" t="s">
        <v>4280</v>
      </c>
      <c r="I1106" s="69" t="s">
        <v>4281</v>
      </c>
      <c r="J1106" s="31">
        <v>18770</v>
      </c>
      <c r="K1106" s="31">
        <v>7278</v>
      </c>
      <c r="L1106" s="31">
        <v>530</v>
      </c>
      <c r="M1106" s="58">
        <v>247034</v>
      </c>
      <c r="N1106" s="58">
        <v>6303</v>
      </c>
      <c r="O1106" s="58">
        <v>101</v>
      </c>
      <c r="P1106" s="58">
        <v>10357</v>
      </c>
      <c r="Q1106" s="58">
        <v>223</v>
      </c>
      <c r="R1106" s="58">
        <v>0</v>
      </c>
      <c r="S1106" s="43">
        <f t="shared" si="44"/>
        <v>16</v>
      </c>
      <c r="T1106" s="43">
        <f t="shared" si="44"/>
        <v>16</v>
      </c>
      <c r="U1106" s="44">
        <v>4</v>
      </c>
      <c r="V1106" s="31">
        <v>2</v>
      </c>
      <c r="W1106" s="44">
        <v>8</v>
      </c>
      <c r="X1106" s="31">
        <v>11</v>
      </c>
      <c r="Y1106" s="31">
        <v>1</v>
      </c>
      <c r="Z1106" s="31">
        <v>1</v>
      </c>
      <c r="AA1106" s="31">
        <v>3</v>
      </c>
      <c r="AB1106" s="31">
        <v>2</v>
      </c>
      <c r="AC1106" s="31">
        <v>2</v>
      </c>
      <c r="AD1106" s="31">
        <v>6</v>
      </c>
      <c r="AE1106" s="31">
        <v>0</v>
      </c>
      <c r="AF1106" s="50">
        <v>2304659</v>
      </c>
      <c r="AG1106" s="59">
        <v>1154649</v>
      </c>
      <c r="AH1106" s="59">
        <v>226500</v>
      </c>
      <c r="AI1106" s="59">
        <v>923510</v>
      </c>
      <c r="AJ1106" s="59">
        <v>96239</v>
      </c>
      <c r="AK1106" s="59">
        <v>106039</v>
      </c>
    </row>
    <row r="1107" spans="1:37" ht="16.5" customHeight="1">
      <c r="A1107" s="42">
        <v>1051</v>
      </c>
      <c r="B1107" s="42" t="s">
        <v>4084</v>
      </c>
      <c r="C1107" s="44" t="s">
        <v>4110</v>
      </c>
      <c r="D1107" s="44" t="s">
        <v>191</v>
      </c>
      <c r="E1107" s="68" t="s">
        <v>4282</v>
      </c>
      <c r="F1107" s="57" t="s">
        <v>4283</v>
      </c>
      <c r="G1107" s="44" t="s">
        <v>4284</v>
      </c>
      <c r="H1107" s="44" t="s">
        <v>4285</v>
      </c>
      <c r="I1107" s="69" t="s">
        <v>996</v>
      </c>
      <c r="J1107" s="31">
        <v>3727</v>
      </c>
      <c r="K1107" s="31">
        <v>2322</v>
      </c>
      <c r="L1107" s="31">
        <v>328</v>
      </c>
      <c r="M1107" s="58">
        <v>81858</v>
      </c>
      <c r="N1107" s="58">
        <v>0</v>
      </c>
      <c r="O1107" s="58">
        <v>57</v>
      </c>
      <c r="P1107" s="58">
        <v>2980</v>
      </c>
      <c r="Q1107" s="58">
        <v>0</v>
      </c>
      <c r="R1107" s="58">
        <v>3</v>
      </c>
      <c r="S1107" s="43">
        <f t="shared" si="44"/>
        <v>3</v>
      </c>
      <c r="T1107" s="43">
        <f t="shared" si="44"/>
        <v>3</v>
      </c>
      <c r="U1107" s="44">
        <v>0</v>
      </c>
      <c r="V1107" s="31">
        <v>0</v>
      </c>
      <c r="W1107" s="44">
        <v>3</v>
      </c>
      <c r="X1107" s="31">
        <v>3</v>
      </c>
      <c r="Y1107" s="31">
        <v>0</v>
      </c>
      <c r="Z1107" s="31">
        <v>0</v>
      </c>
      <c r="AA1107" s="31">
        <v>0</v>
      </c>
      <c r="AB1107" s="31">
        <v>0</v>
      </c>
      <c r="AC1107" s="31">
        <v>0</v>
      </c>
      <c r="AD1107" s="31">
        <v>3</v>
      </c>
      <c r="AE1107" s="31">
        <v>0</v>
      </c>
      <c r="AF1107" s="50">
        <v>392271</v>
      </c>
      <c r="AG1107" s="59">
        <v>228479</v>
      </c>
      <c r="AH1107" s="59">
        <v>52600</v>
      </c>
      <c r="AI1107" s="59">
        <v>111192</v>
      </c>
      <c r="AJ1107" s="59">
        <v>93048</v>
      </c>
      <c r="AK1107" s="59">
        <v>46806</v>
      </c>
    </row>
    <row r="1108" spans="1:37" ht="16.5" customHeight="1">
      <c r="A1108" s="42">
        <v>1052</v>
      </c>
      <c r="B1108" s="42" t="s">
        <v>4084</v>
      </c>
      <c r="C1108" s="44" t="s">
        <v>4110</v>
      </c>
      <c r="D1108" s="44" t="s">
        <v>191</v>
      </c>
      <c r="E1108" s="68" t="s">
        <v>4286</v>
      </c>
      <c r="F1108" s="57" t="s">
        <v>4287</v>
      </c>
      <c r="G1108" s="44" t="s">
        <v>4288</v>
      </c>
      <c r="H1108" s="44" t="s">
        <v>4289</v>
      </c>
      <c r="I1108" s="69" t="s">
        <v>894</v>
      </c>
      <c r="J1108" s="31">
        <v>4338</v>
      </c>
      <c r="K1108" s="31">
        <v>1668</v>
      </c>
      <c r="L1108" s="31">
        <v>234</v>
      </c>
      <c r="M1108" s="58">
        <v>70021</v>
      </c>
      <c r="N1108" s="58">
        <v>0</v>
      </c>
      <c r="O1108" s="58">
        <v>22</v>
      </c>
      <c r="P1108" s="58">
        <v>1301</v>
      </c>
      <c r="Q1108" s="58">
        <v>0</v>
      </c>
      <c r="R1108" s="58">
        <v>22</v>
      </c>
      <c r="S1108" s="43">
        <f t="shared" si="44"/>
        <v>3</v>
      </c>
      <c r="T1108" s="43">
        <f t="shared" si="44"/>
        <v>3</v>
      </c>
      <c r="U1108" s="44">
        <v>2</v>
      </c>
      <c r="V1108" s="31">
        <v>2</v>
      </c>
      <c r="W1108" s="44">
        <v>0</v>
      </c>
      <c r="X1108" s="31">
        <v>0</v>
      </c>
      <c r="Y1108" s="31">
        <v>0</v>
      </c>
      <c r="Z1108" s="31">
        <v>0</v>
      </c>
      <c r="AA1108" s="31">
        <v>1</v>
      </c>
      <c r="AB1108" s="31">
        <v>1</v>
      </c>
      <c r="AC1108" s="31">
        <v>0</v>
      </c>
      <c r="AD1108" s="31">
        <v>0</v>
      </c>
      <c r="AE1108" s="31">
        <v>0</v>
      </c>
      <c r="AF1108" s="50">
        <v>249622</v>
      </c>
      <c r="AG1108" s="59">
        <v>160786</v>
      </c>
      <c r="AH1108" s="59">
        <v>24500</v>
      </c>
      <c r="AI1108" s="59">
        <v>64336</v>
      </c>
      <c r="AJ1108" s="59">
        <v>9196</v>
      </c>
      <c r="AK1108" s="59">
        <v>4923</v>
      </c>
    </row>
    <row r="1109" spans="1:37" ht="16.5" customHeight="1">
      <c r="A1109" s="42">
        <v>1053</v>
      </c>
      <c r="B1109" s="42" t="s">
        <v>4084</v>
      </c>
      <c r="C1109" s="44" t="s">
        <v>4110</v>
      </c>
      <c r="D1109" s="44" t="s">
        <v>191</v>
      </c>
      <c r="E1109" s="68" t="s">
        <v>4290</v>
      </c>
      <c r="F1109" s="57" t="s">
        <v>4291</v>
      </c>
      <c r="G1109" s="44" t="s">
        <v>4292</v>
      </c>
      <c r="H1109" s="44" t="s">
        <v>4285</v>
      </c>
      <c r="I1109" s="69" t="s">
        <v>938</v>
      </c>
      <c r="J1109" s="31">
        <v>4000</v>
      </c>
      <c r="K1109" s="31">
        <v>2530</v>
      </c>
      <c r="L1109" s="31">
        <v>402</v>
      </c>
      <c r="M1109" s="58">
        <v>113092</v>
      </c>
      <c r="N1109" s="58">
        <v>0</v>
      </c>
      <c r="O1109" s="58">
        <v>38</v>
      </c>
      <c r="P1109" s="58">
        <v>3456</v>
      </c>
      <c r="Q1109" s="58">
        <v>0</v>
      </c>
      <c r="R1109" s="58">
        <v>0</v>
      </c>
      <c r="S1109" s="43">
        <f t="shared" si="44"/>
        <v>3</v>
      </c>
      <c r="T1109" s="43">
        <f t="shared" si="44"/>
        <v>3</v>
      </c>
      <c r="U1109" s="44">
        <v>0</v>
      </c>
      <c r="V1109" s="31">
        <v>0</v>
      </c>
      <c r="W1109" s="44">
        <v>2</v>
      </c>
      <c r="X1109" s="31">
        <v>2</v>
      </c>
      <c r="Y1109" s="31">
        <v>1</v>
      </c>
      <c r="Z1109" s="31">
        <v>1</v>
      </c>
      <c r="AA1109" s="31">
        <v>0</v>
      </c>
      <c r="AB1109" s="31">
        <v>0</v>
      </c>
      <c r="AC1109" s="31">
        <v>0</v>
      </c>
      <c r="AD1109" s="31">
        <v>3</v>
      </c>
      <c r="AE1109" s="31">
        <v>0</v>
      </c>
      <c r="AF1109" s="50">
        <v>509268</v>
      </c>
      <c r="AG1109" s="59">
        <v>304748</v>
      </c>
      <c r="AH1109" s="59">
        <v>79000</v>
      </c>
      <c r="AI1109" s="59">
        <v>125520</v>
      </c>
      <c r="AJ1109" s="59">
        <v>25900</v>
      </c>
      <c r="AK1109" s="59">
        <v>32346</v>
      </c>
    </row>
    <row r="1110" spans="1:37" ht="16.5" customHeight="1">
      <c r="A1110" s="42">
        <v>1054</v>
      </c>
      <c r="B1110" s="42" t="s">
        <v>4084</v>
      </c>
      <c r="C1110" s="44" t="s">
        <v>4133</v>
      </c>
      <c r="D1110" s="44" t="s">
        <v>191</v>
      </c>
      <c r="E1110" s="68" t="s">
        <v>4293</v>
      </c>
      <c r="F1110" s="57" t="s">
        <v>4294</v>
      </c>
      <c r="G1110" s="44" t="s">
        <v>4295</v>
      </c>
      <c r="H1110" s="44"/>
      <c r="I1110" s="69" t="s">
        <v>4296</v>
      </c>
      <c r="J1110" s="31">
        <v>1132</v>
      </c>
      <c r="K1110" s="31">
        <v>385.16</v>
      </c>
      <c r="L1110" s="31">
        <v>100</v>
      </c>
      <c r="M1110" s="58">
        <v>10675</v>
      </c>
      <c r="N1110" s="58">
        <v>182</v>
      </c>
      <c r="O1110" s="58">
        <v>182</v>
      </c>
      <c r="P1110" s="58">
        <v>521</v>
      </c>
      <c r="Q1110" s="58">
        <v>0</v>
      </c>
      <c r="R1110" s="58">
        <v>0</v>
      </c>
      <c r="S1110" s="43">
        <f t="shared" si="44"/>
        <v>1</v>
      </c>
      <c r="T1110" s="43">
        <f t="shared" si="44"/>
        <v>1</v>
      </c>
      <c r="U1110" s="44">
        <v>0</v>
      </c>
      <c r="V1110" s="31">
        <v>0</v>
      </c>
      <c r="W1110" s="44">
        <v>1</v>
      </c>
      <c r="X1110" s="31">
        <v>1</v>
      </c>
      <c r="Y1110" s="31">
        <v>0</v>
      </c>
      <c r="Z1110" s="31">
        <v>0</v>
      </c>
      <c r="AA1110" s="31">
        <v>0</v>
      </c>
      <c r="AB1110" s="31">
        <v>0</v>
      </c>
      <c r="AC1110" s="31">
        <v>0</v>
      </c>
      <c r="AD1110" s="31">
        <v>0</v>
      </c>
      <c r="AE1110" s="31">
        <v>2</v>
      </c>
      <c r="AF1110" s="50">
        <v>125307</v>
      </c>
      <c r="AG1110" s="59">
        <v>65000</v>
      </c>
      <c r="AH1110" s="59">
        <v>20000</v>
      </c>
      <c r="AI1110" s="59">
        <v>40307</v>
      </c>
      <c r="AJ1110" s="59">
        <v>600</v>
      </c>
      <c r="AK1110" s="59">
        <v>24</v>
      </c>
    </row>
    <row r="1111" spans="1:37" ht="16.5" customHeight="1">
      <c r="A1111" s="42">
        <v>1055</v>
      </c>
      <c r="B1111" s="42" t="s">
        <v>4084</v>
      </c>
      <c r="C1111" s="44" t="s">
        <v>4138</v>
      </c>
      <c r="D1111" s="44" t="s">
        <v>191</v>
      </c>
      <c r="E1111" s="68" t="s">
        <v>4297</v>
      </c>
      <c r="F1111" s="57" t="s">
        <v>4298</v>
      </c>
      <c r="G1111" s="44" t="s">
        <v>4299</v>
      </c>
      <c r="H1111" s="44" t="s">
        <v>4300</v>
      </c>
      <c r="I1111" s="69" t="s">
        <v>924</v>
      </c>
      <c r="J1111" s="31">
        <v>4850</v>
      </c>
      <c r="K1111" s="31">
        <v>2176.96</v>
      </c>
      <c r="L1111" s="31">
        <v>204</v>
      </c>
      <c r="M1111" s="58">
        <v>46691</v>
      </c>
      <c r="N1111" s="58">
        <v>2229</v>
      </c>
      <c r="O1111" s="58">
        <v>19</v>
      </c>
      <c r="P1111" s="58">
        <v>4139</v>
      </c>
      <c r="Q1111" s="58">
        <v>513</v>
      </c>
      <c r="R1111" s="58">
        <v>0</v>
      </c>
      <c r="S1111" s="43">
        <f t="shared" si="44"/>
        <v>4</v>
      </c>
      <c r="T1111" s="43">
        <f t="shared" si="44"/>
        <v>6</v>
      </c>
      <c r="U1111" s="44">
        <v>0</v>
      </c>
      <c r="V1111" s="31">
        <v>1</v>
      </c>
      <c r="W1111" s="44">
        <v>2</v>
      </c>
      <c r="X1111" s="31">
        <v>3</v>
      </c>
      <c r="Y1111" s="31">
        <v>0</v>
      </c>
      <c r="Z1111" s="31">
        <v>1</v>
      </c>
      <c r="AA1111" s="31">
        <v>2</v>
      </c>
      <c r="AB1111" s="31">
        <v>1</v>
      </c>
      <c r="AC1111" s="31">
        <v>0</v>
      </c>
      <c r="AD1111" s="31">
        <v>2</v>
      </c>
      <c r="AE1111" s="31">
        <v>2</v>
      </c>
      <c r="AF1111" s="50">
        <v>619360</v>
      </c>
      <c r="AG1111" s="59">
        <v>120549</v>
      </c>
      <c r="AH1111" s="59">
        <v>52000</v>
      </c>
      <c r="AI1111" s="59">
        <v>446811</v>
      </c>
      <c r="AJ1111" s="59">
        <v>4533</v>
      </c>
      <c r="AK1111" s="59">
        <v>106952</v>
      </c>
    </row>
    <row r="1112" spans="1:37" ht="16.5" customHeight="1">
      <c r="A1112" s="42">
        <v>1056</v>
      </c>
      <c r="B1112" s="42" t="s">
        <v>4084</v>
      </c>
      <c r="C1112" s="44" t="s">
        <v>4138</v>
      </c>
      <c r="D1112" s="44" t="s">
        <v>191</v>
      </c>
      <c r="E1112" s="68" t="s">
        <v>4301</v>
      </c>
      <c r="F1112" s="57" t="s">
        <v>4302</v>
      </c>
      <c r="G1112" s="44" t="s">
        <v>4303</v>
      </c>
      <c r="H1112" s="44" t="s">
        <v>4300</v>
      </c>
      <c r="I1112" s="69" t="s">
        <v>3904</v>
      </c>
      <c r="J1112" s="31">
        <v>1385</v>
      </c>
      <c r="K1112" s="31">
        <v>1898</v>
      </c>
      <c r="L1112" s="31">
        <v>51</v>
      </c>
      <c r="M1112" s="58">
        <v>95952</v>
      </c>
      <c r="N1112" s="58">
        <v>0</v>
      </c>
      <c r="O1112" s="58">
        <v>0</v>
      </c>
      <c r="P1112" s="58">
        <v>2906</v>
      </c>
      <c r="Q1112" s="58">
        <v>0</v>
      </c>
      <c r="R1112" s="58">
        <v>0</v>
      </c>
      <c r="S1112" s="43">
        <f t="shared" si="44"/>
        <v>5</v>
      </c>
      <c r="T1112" s="43">
        <f t="shared" si="44"/>
        <v>5</v>
      </c>
      <c r="U1112" s="44">
        <v>1</v>
      </c>
      <c r="V1112" s="31">
        <v>1</v>
      </c>
      <c r="W1112" s="44">
        <v>2</v>
      </c>
      <c r="X1112" s="31">
        <v>2</v>
      </c>
      <c r="Y1112" s="31">
        <v>0</v>
      </c>
      <c r="Z1112" s="31">
        <v>0</v>
      </c>
      <c r="AA1112" s="31">
        <v>2</v>
      </c>
      <c r="AB1112" s="31">
        <v>2</v>
      </c>
      <c r="AC1112" s="31">
        <v>0</v>
      </c>
      <c r="AD1112" s="31">
        <v>3</v>
      </c>
      <c r="AE1112" s="31">
        <v>0</v>
      </c>
      <c r="AF1112" s="50">
        <v>525068</v>
      </c>
      <c r="AG1112" s="59">
        <v>45856</v>
      </c>
      <c r="AH1112" s="59">
        <v>32400</v>
      </c>
      <c r="AI1112" s="59">
        <v>446812</v>
      </c>
      <c r="AJ1112" s="59">
        <v>2033</v>
      </c>
      <c r="AK1112" s="59">
        <v>5414</v>
      </c>
    </row>
    <row r="1113" spans="1:37" ht="16.5" customHeight="1">
      <c r="A1113" s="42">
        <v>1057</v>
      </c>
      <c r="B1113" s="42" t="s">
        <v>4084</v>
      </c>
      <c r="C1113" s="44" t="s">
        <v>4138</v>
      </c>
      <c r="D1113" s="44" t="s">
        <v>191</v>
      </c>
      <c r="E1113" s="68" t="s">
        <v>4304</v>
      </c>
      <c r="F1113" s="57" t="s">
        <v>4305</v>
      </c>
      <c r="G1113" s="44" t="s">
        <v>4306</v>
      </c>
      <c r="H1113" s="44" t="s">
        <v>4300</v>
      </c>
      <c r="I1113" s="69" t="s">
        <v>905</v>
      </c>
      <c r="J1113" s="31">
        <v>6752</v>
      </c>
      <c r="K1113" s="31">
        <v>3469.92</v>
      </c>
      <c r="L1113" s="31">
        <v>354</v>
      </c>
      <c r="M1113" s="58">
        <v>32594</v>
      </c>
      <c r="N1113" s="58">
        <v>0</v>
      </c>
      <c r="O1113" s="58">
        <v>40</v>
      </c>
      <c r="P1113" s="58">
        <v>0</v>
      </c>
      <c r="Q1113" s="58">
        <v>0</v>
      </c>
      <c r="R1113" s="58">
        <v>0</v>
      </c>
      <c r="S1113" s="43">
        <f t="shared" si="44"/>
        <v>12</v>
      </c>
      <c r="T1113" s="43">
        <f t="shared" si="44"/>
        <v>11</v>
      </c>
      <c r="U1113" s="44">
        <v>3</v>
      </c>
      <c r="V1113" s="31">
        <v>0</v>
      </c>
      <c r="W1113" s="44">
        <v>5</v>
      </c>
      <c r="X1113" s="31">
        <v>8</v>
      </c>
      <c r="Y1113" s="31">
        <v>1</v>
      </c>
      <c r="Z1113" s="31">
        <v>1</v>
      </c>
      <c r="AA1113" s="31">
        <v>3</v>
      </c>
      <c r="AB1113" s="31">
        <v>2</v>
      </c>
      <c r="AC1113" s="31">
        <v>0</v>
      </c>
      <c r="AD1113" s="31">
        <v>6</v>
      </c>
      <c r="AE1113" s="31">
        <v>0</v>
      </c>
      <c r="AF1113" s="50">
        <v>929888</v>
      </c>
      <c r="AG1113" s="59">
        <v>99929</v>
      </c>
      <c r="AH1113" s="59">
        <v>92500</v>
      </c>
      <c r="AI1113" s="59">
        <v>737459</v>
      </c>
      <c r="AJ1113" s="59">
        <v>12453</v>
      </c>
      <c r="AK1113" s="59">
        <v>27261</v>
      </c>
    </row>
    <row r="1114" spans="1:37" ht="16.5" customHeight="1">
      <c r="A1114" s="42">
        <v>1058</v>
      </c>
      <c r="B1114" s="42" t="s">
        <v>4084</v>
      </c>
      <c r="C1114" s="44" t="s">
        <v>4161</v>
      </c>
      <c r="D1114" s="44" t="s">
        <v>191</v>
      </c>
      <c r="E1114" s="68" t="s">
        <v>4307</v>
      </c>
      <c r="F1114" s="57" t="s">
        <v>4308</v>
      </c>
      <c r="G1114" s="44" t="s">
        <v>4309</v>
      </c>
      <c r="H1114" s="44" t="s">
        <v>4310</v>
      </c>
      <c r="I1114" s="69" t="s">
        <v>1358</v>
      </c>
      <c r="J1114" s="31">
        <v>9470</v>
      </c>
      <c r="K1114" s="31">
        <v>1338</v>
      </c>
      <c r="L1114" s="31">
        <v>340</v>
      </c>
      <c r="M1114" s="58">
        <v>85463</v>
      </c>
      <c r="N1114" s="58">
        <v>2679</v>
      </c>
      <c r="O1114" s="58">
        <v>37</v>
      </c>
      <c r="P1114" s="58">
        <v>3483</v>
      </c>
      <c r="Q1114" s="58">
        <v>0</v>
      </c>
      <c r="R1114" s="58">
        <v>0</v>
      </c>
      <c r="S1114" s="43">
        <f t="shared" si="44"/>
        <v>5</v>
      </c>
      <c r="T1114" s="43">
        <f t="shared" si="44"/>
        <v>5</v>
      </c>
      <c r="U1114" s="44">
        <v>1</v>
      </c>
      <c r="V1114" s="31">
        <v>1</v>
      </c>
      <c r="W1114" s="44">
        <v>2</v>
      </c>
      <c r="X1114" s="31">
        <v>2</v>
      </c>
      <c r="Y1114" s="31">
        <v>0</v>
      </c>
      <c r="Z1114" s="31">
        <v>0</v>
      </c>
      <c r="AA1114" s="31">
        <v>2</v>
      </c>
      <c r="AB1114" s="31">
        <v>2</v>
      </c>
      <c r="AC1114" s="31">
        <v>0</v>
      </c>
      <c r="AD1114" s="31">
        <v>3</v>
      </c>
      <c r="AE1114" s="31">
        <v>0</v>
      </c>
      <c r="AF1114" s="50">
        <v>3488804</v>
      </c>
      <c r="AG1114" s="59">
        <v>313387</v>
      </c>
      <c r="AH1114" s="59">
        <v>54900</v>
      </c>
      <c r="AI1114" s="59">
        <v>3120517</v>
      </c>
      <c r="AJ1114" s="59">
        <v>43119</v>
      </c>
      <c r="AK1114" s="59">
        <v>37837</v>
      </c>
    </row>
    <row r="1115" spans="1:37" ht="16.5" customHeight="1">
      <c r="A1115" s="42">
        <v>1059</v>
      </c>
      <c r="B1115" s="42" t="s">
        <v>4084</v>
      </c>
      <c r="C1115" s="44" t="s">
        <v>4170</v>
      </c>
      <c r="D1115" s="44" t="s">
        <v>191</v>
      </c>
      <c r="E1115" s="68" t="s">
        <v>4311</v>
      </c>
      <c r="F1115" s="57" t="s">
        <v>4312</v>
      </c>
      <c r="G1115" s="44" t="s">
        <v>4313</v>
      </c>
      <c r="H1115" s="44" t="s">
        <v>4314</v>
      </c>
      <c r="I1115" s="69" t="s">
        <v>1825</v>
      </c>
      <c r="J1115" s="31">
        <v>12857</v>
      </c>
      <c r="K1115" s="31">
        <v>4392</v>
      </c>
      <c r="L1115" s="31">
        <v>640</v>
      </c>
      <c r="M1115" s="58">
        <v>140237</v>
      </c>
      <c r="N1115" s="58">
        <v>867</v>
      </c>
      <c r="O1115" s="58">
        <v>58</v>
      </c>
      <c r="P1115" s="58">
        <v>9416</v>
      </c>
      <c r="Q1115" s="58">
        <v>0</v>
      </c>
      <c r="R1115" s="58">
        <v>0</v>
      </c>
      <c r="S1115" s="43">
        <f t="shared" si="44"/>
        <v>5</v>
      </c>
      <c r="T1115" s="43">
        <f t="shared" si="44"/>
        <v>6</v>
      </c>
      <c r="U1115" s="44">
        <v>1</v>
      </c>
      <c r="V1115" s="31">
        <v>1</v>
      </c>
      <c r="W1115" s="44">
        <v>3</v>
      </c>
      <c r="X1115" s="31">
        <v>4</v>
      </c>
      <c r="Y1115" s="31">
        <v>0</v>
      </c>
      <c r="Z1115" s="31">
        <v>0</v>
      </c>
      <c r="AA1115" s="31">
        <v>1</v>
      </c>
      <c r="AB1115" s="31">
        <v>1</v>
      </c>
      <c r="AC1115" s="31">
        <v>0</v>
      </c>
      <c r="AD1115" s="31">
        <v>3</v>
      </c>
      <c r="AE1115" s="31">
        <v>1</v>
      </c>
      <c r="AF1115" s="50">
        <v>965988</v>
      </c>
      <c r="AG1115" s="59">
        <v>170107</v>
      </c>
      <c r="AH1115" s="59">
        <v>162840</v>
      </c>
      <c r="AI1115" s="59">
        <v>633041</v>
      </c>
      <c r="AJ1115" s="59">
        <v>66044</v>
      </c>
      <c r="AK1115" s="59">
        <v>66485</v>
      </c>
    </row>
    <row r="1116" spans="1:37" ht="16.5" customHeight="1">
      <c r="A1116" s="42">
        <v>1060</v>
      </c>
      <c r="B1116" s="42" t="s">
        <v>4084</v>
      </c>
      <c r="C1116" s="44" t="s">
        <v>4175</v>
      </c>
      <c r="D1116" s="44" t="s">
        <v>191</v>
      </c>
      <c r="E1116" s="68" t="s">
        <v>4315</v>
      </c>
      <c r="F1116" s="57" t="s">
        <v>4316</v>
      </c>
      <c r="G1116" s="44" t="s">
        <v>4317</v>
      </c>
      <c r="H1116" s="44" t="s">
        <v>4318</v>
      </c>
      <c r="I1116" s="69" t="s">
        <v>951</v>
      </c>
      <c r="J1116" s="31">
        <v>9500</v>
      </c>
      <c r="K1116" s="31">
        <v>8273.27</v>
      </c>
      <c r="L1116" s="31">
        <v>740</v>
      </c>
      <c r="M1116" s="58">
        <v>80897</v>
      </c>
      <c r="N1116" s="58">
        <v>3603</v>
      </c>
      <c r="O1116" s="58">
        <v>167</v>
      </c>
      <c r="P1116" s="58">
        <v>21080</v>
      </c>
      <c r="Q1116" s="58">
        <v>1154</v>
      </c>
      <c r="R1116" s="58">
        <v>64</v>
      </c>
      <c r="S1116" s="43">
        <f t="shared" si="44"/>
        <v>20</v>
      </c>
      <c r="T1116" s="43">
        <f t="shared" si="44"/>
        <v>21</v>
      </c>
      <c r="U1116" s="44">
        <v>8</v>
      </c>
      <c r="V1116" s="31">
        <v>10</v>
      </c>
      <c r="W1116" s="44">
        <v>6</v>
      </c>
      <c r="X1116" s="31">
        <v>6</v>
      </c>
      <c r="Y1116" s="31">
        <v>2</v>
      </c>
      <c r="Z1116" s="31">
        <v>1</v>
      </c>
      <c r="AA1116" s="31">
        <v>4</v>
      </c>
      <c r="AB1116" s="31">
        <v>4</v>
      </c>
      <c r="AC1116" s="31">
        <v>0</v>
      </c>
      <c r="AD1116" s="31">
        <v>6</v>
      </c>
      <c r="AE1116" s="31">
        <v>0</v>
      </c>
      <c r="AF1116" s="50">
        <v>4776278</v>
      </c>
      <c r="AG1116" s="59">
        <v>2060541</v>
      </c>
      <c r="AH1116" s="59">
        <v>599110</v>
      </c>
      <c r="AI1116" s="59">
        <v>2116627</v>
      </c>
      <c r="AJ1116" s="59">
        <v>72673</v>
      </c>
      <c r="AK1116" s="59">
        <v>111865</v>
      </c>
    </row>
    <row r="1117" spans="1:37" ht="16.5" customHeight="1">
      <c r="A1117" s="42">
        <v>1061</v>
      </c>
      <c r="B1117" s="42" t="s">
        <v>4084</v>
      </c>
      <c r="C1117" s="44" t="s">
        <v>4185</v>
      </c>
      <c r="D1117" s="44" t="s">
        <v>191</v>
      </c>
      <c r="E1117" s="68" t="s">
        <v>4319</v>
      </c>
      <c r="F1117" s="57" t="s">
        <v>4320</v>
      </c>
      <c r="G1117" s="44" t="s">
        <v>4321</v>
      </c>
      <c r="H1117" s="44" t="s">
        <v>4322</v>
      </c>
      <c r="I1117" s="69" t="s">
        <v>977</v>
      </c>
      <c r="J1117" s="31">
        <v>18830</v>
      </c>
      <c r="K1117" s="31">
        <v>2362</v>
      </c>
      <c r="L1117" s="31">
        <v>108</v>
      </c>
      <c r="M1117" s="58">
        <v>55676</v>
      </c>
      <c r="N1117" s="58">
        <v>1127</v>
      </c>
      <c r="O1117" s="58">
        <v>80</v>
      </c>
      <c r="P1117" s="58">
        <v>1603</v>
      </c>
      <c r="Q1117" s="58">
        <v>0</v>
      </c>
      <c r="R1117" s="58">
        <v>4</v>
      </c>
      <c r="S1117" s="43">
        <f t="shared" si="44"/>
        <v>4</v>
      </c>
      <c r="T1117" s="43">
        <f t="shared" si="44"/>
        <v>5</v>
      </c>
      <c r="U1117" s="44">
        <v>1</v>
      </c>
      <c r="V1117" s="31">
        <v>1</v>
      </c>
      <c r="W1117" s="44">
        <v>2</v>
      </c>
      <c r="X1117" s="31">
        <v>3</v>
      </c>
      <c r="Y1117" s="31">
        <v>1</v>
      </c>
      <c r="Z1117" s="31">
        <v>1</v>
      </c>
      <c r="AA1117" s="31">
        <v>0</v>
      </c>
      <c r="AB1117" s="31">
        <v>0</v>
      </c>
      <c r="AC1117" s="31">
        <v>0</v>
      </c>
      <c r="AD1117" s="31">
        <v>2</v>
      </c>
      <c r="AE1117" s="31">
        <v>0</v>
      </c>
      <c r="AF1117" s="50">
        <v>490506</v>
      </c>
      <c r="AG1117" s="59">
        <v>234706</v>
      </c>
      <c r="AH1117" s="59">
        <v>21000</v>
      </c>
      <c r="AI1117" s="59">
        <v>234800</v>
      </c>
      <c r="AJ1117" s="59">
        <v>7200</v>
      </c>
      <c r="AK1117" s="59">
        <v>6454</v>
      </c>
    </row>
    <row r="1118" spans="1:37" ht="16.5" customHeight="1">
      <c r="A1118" s="42">
        <v>1062</v>
      </c>
      <c r="B1118" s="42" t="s">
        <v>4084</v>
      </c>
      <c r="C1118" s="44" t="s">
        <v>4185</v>
      </c>
      <c r="D1118" s="44" t="s">
        <v>191</v>
      </c>
      <c r="E1118" s="68" t="s">
        <v>4323</v>
      </c>
      <c r="F1118" s="57" t="s">
        <v>4324</v>
      </c>
      <c r="G1118" s="44" t="s">
        <v>4325</v>
      </c>
      <c r="H1118" s="44" t="s">
        <v>4322</v>
      </c>
      <c r="I1118" s="69" t="s">
        <v>1263</v>
      </c>
      <c r="J1118" s="31">
        <v>2017</v>
      </c>
      <c r="K1118" s="31">
        <v>924</v>
      </c>
      <c r="L1118" s="31">
        <v>60</v>
      </c>
      <c r="M1118" s="58">
        <v>63485</v>
      </c>
      <c r="N1118" s="58">
        <v>1045</v>
      </c>
      <c r="O1118" s="58">
        <v>115</v>
      </c>
      <c r="P1118" s="58">
        <v>745</v>
      </c>
      <c r="Q1118" s="58">
        <v>0</v>
      </c>
      <c r="R1118" s="58">
        <v>115</v>
      </c>
      <c r="S1118" s="43">
        <f t="shared" si="44"/>
        <v>4</v>
      </c>
      <c r="T1118" s="43">
        <f t="shared" si="44"/>
        <v>4</v>
      </c>
      <c r="U1118" s="44">
        <v>0</v>
      </c>
      <c r="V1118" s="31">
        <v>0</v>
      </c>
      <c r="W1118" s="44">
        <v>4</v>
      </c>
      <c r="X1118" s="31">
        <v>4</v>
      </c>
      <c r="Y1118" s="31">
        <v>0</v>
      </c>
      <c r="Z1118" s="31">
        <v>0</v>
      </c>
      <c r="AA1118" s="31">
        <v>0</v>
      </c>
      <c r="AB1118" s="31">
        <v>0</v>
      </c>
      <c r="AC1118" s="31">
        <v>0</v>
      </c>
      <c r="AD1118" s="31">
        <v>5</v>
      </c>
      <c r="AE1118" s="31">
        <v>0</v>
      </c>
      <c r="AF1118" s="50">
        <v>440137</v>
      </c>
      <c r="AG1118" s="59">
        <v>269395</v>
      </c>
      <c r="AH1118" s="59">
        <v>720</v>
      </c>
      <c r="AI1118" s="59">
        <v>170022</v>
      </c>
      <c r="AJ1118" s="59">
        <v>25041</v>
      </c>
      <c r="AK1118" s="59">
        <v>32459</v>
      </c>
    </row>
    <row r="1119" spans="1:37" ht="16.5" customHeight="1">
      <c r="A1119" s="42">
        <v>1063</v>
      </c>
      <c r="B1119" s="42" t="s">
        <v>4084</v>
      </c>
      <c r="C1119" s="44" t="s">
        <v>4190</v>
      </c>
      <c r="D1119" s="44" t="s">
        <v>191</v>
      </c>
      <c r="E1119" s="68" t="s">
        <v>4326</v>
      </c>
      <c r="F1119" s="57" t="s">
        <v>4327</v>
      </c>
      <c r="G1119" s="44" t="s">
        <v>4328</v>
      </c>
      <c r="H1119" s="44" t="s">
        <v>4329</v>
      </c>
      <c r="I1119" s="69" t="s">
        <v>2133</v>
      </c>
      <c r="J1119" s="31">
        <v>1177</v>
      </c>
      <c r="K1119" s="31">
        <v>1228.68</v>
      </c>
      <c r="L1119" s="31">
        <v>253</v>
      </c>
      <c r="M1119" s="58">
        <v>55164</v>
      </c>
      <c r="N1119" s="58">
        <v>808</v>
      </c>
      <c r="O1119" s="58">
        <v>191</v>
      </c>
      <c r="P1119" s="58">
        <v>3086</v>
      </c>
      <c r="Q1119" s="58">
        <v>0</v>
      </c>
      <c r="R1119" s="58">
        <v>191</v>
      </c>
      <c r="S1119" s="43">
        <f t="shared" si="44"/>
        <v>6</v>
      </c>
      <c r="T1119" s="43">
        <f t="shared" si="44"/>
        <v>4</v>
      </c>
      <c r="U1119" s="44">
        <v>1</v>
      </c>
      <c r="V1119" s="31">
        <v>0</v>
      </c>
      <c r="W1119" s="44">
        <v>3</v>
      </c>
      <c r="X1119" s="31">
        <v>4</v>
      </c>
      <c r="Y1119" s="31">
        <v>0</v>
      </c>
      <c r="Z1119" s="31">
        <v>0</v>
      </c>
      <c r="AA1119" s="31">
        <v>2</v>
      </c>
      <c r="AB1119" s="31">
        <v>0</v>
      </c>
      <c r="AC1119" s="31">
        <v>0</v>
      </c>
      <c r="AD1119" s="31">
        <v>3</v>
      </c>
      <c r="AE1119" s="31">
        <v>0</v>
      </c>
      <c r="AF1119" s="50">
        <v>279990</v>
      </c>
      <c r="AG1119" s="59">
        <v>28798</v>
      </c>
      <c r="AH1119" s="59">
        <v>38920</v>
      </c>
      <c r="AI1119" s="59">
        <v>212272</v>
      </c>
      <c r="AJ1119" s="59">
        <v>23971</v>
      </c>
      <c r="AK1119" s="59">
        <v>16500</v>
      </c>
    </row>
    <row r="1120" spans="1:37" ht="16.5" customHeight="1">
      <c r="A1120" s="42">
        <v>1064</v>
      </c>
      <c r="B1120" s="42" t="s">
        <v>4084</v>
      </c>
      <c r="C1120" s="44" t="s">
        <v>4195</v>
      </c>
      <c r="D1120" s="44" t="s">
        <v>191</v>
      </c>
      <c r="E1120" s="68" t="s">
        <v>4330</v>
      </c>
      <c r="F1120" s="57" t="s">
        <v>4331</v>
      </c>
      <c r="G1120" s="44" t="s">
        <v>4332</v>
      </c>
      <c r="H1120" s="44" t="s">
        <v>4333</v>
      </c>
      <c r="I1120" s="69" t="s">
        <v>1152</v>
      </c>
      <c r="J1120" s="31">
        <v>1822</v>
      </c>
      <c r="K1120" s="31">
        <v>1120.8</v>
      </c>
      <c r="L1120" s="31">
        <v>65</v>
      </c>
      <c r="M1120" s="58">
        <v>58323</v>
      </c>
      <c r="N1120" s="58">
        <v>1277</v>
      </c>
      <c r="O1120" s="58">
        <v>34</v>
      </c>
      <c r="P1120" s="58">
        <v>3788</v>
      </c>
      <c r="Q1120" s="58">
        <v>113</v>
      </c>
      <c r="R1120" s="58">
        <v>0</v>
      </c>
      <c r="S1120" s="43">
        <f t="shared" si="44"/>
        <v>3</v>
      </c>
      <c r="T1120" s="43">
        <f t="shared" si="44"/>
        <v>5</v>
      </c>
      <c r="U1120" s="44">
        <v>2</v>
      </c>
      <c r="V1120" s="31">
        <v>2</v>
      </c>
      <c r="W1120" s="44">
        <v>1</v>
      </c>
      <c r="X1120" s="31">
        <v>1</v>
      </c>
      <c r="Y1120" s="31">
        <v>0</v>
      </c>
      <c r="Z1120" s="31">
        <v>0</v>
      </c>
      <c r="AA1120" s="31">
        <v>0</v>
      </c>
      <c r="AB1120" s="31">
        <v>2</v>
      </c>
      <c r="AC1120" s="31">
        <v>0</v>
      </c>
      <c r="AD1120" s="31">
        <v>1</v>
      </c>
      <c r="AE1120" s="31">
        <v>0</v>
      </c>
      <c r="AF1120" s="50">
        <v>531845</v>
      </c>
      <c r="AG1120" s="59">
        <v>280795</v>
      </c>
      <c r="AH1120" s="59">
        <v>35400</v>
      </c>
      <c r="AI1120" s="59">
        <v>215650</v>
      </c>
      <c r="AJ1120" s="59">
        <v>15000</v>
      </c>
      <c r="AK1120" s="59">
        <v>15008</v>
      </c>
    </row>
    <row r="1121" spans="1:37" ht="16.5" customHeight="1">
      <c r="A1121" s="42">
        <v>1065</v>
      </c>
      <c r="B1121" s="42" t="s">
        <v>4084</v>
      </c>
      <c r="C1121" s="44" t="s">
        <v>4200</v>
      </c>
      <c r="D1121" s="44" t="s">
        <v>191</v>
      </c>
      <c r="E1121" s="68" t="s">
        <v>4334</v>
      </c>
      <c r="F1121" s="57" t="s">
        <v>4335</v>
      </c>
      <c r="G1121" s="44" t="s">
        <v>4336</v>
      </c>
      <c r="H1121" s="44" t="s">
        <v>4337</v>
      </c>
      <c r="I1121" s="69" t="s">
        <v>996</v>
      </c>
      <c r="J1121" s="31">
        <v>2567</v>
      </c>
      <c r="K1121" s="31">
        <v>1000</v>
      </c>
      <c r="L1121" s="31">
        <v>156</v>
      </c>
      <c r="M1121" s="58">
        <v>33204</v>
      </c>
      <c r="N1121" s="58">
        <v>0</v>
      </c>
      <c r="O1121" s="58">
        <v>25</v>
      </c>
      <c r="P1121" s="58">
        <v>1326</v>
      </c>
      <c r="Q1121" s="58">
        <v>0</v>
      </c>
      <c r="R1121" s="58">
        <v>8</v>
      </c>
      <c r="S1121" s="43">
        <f t="shared" si="44"/>
        <v>1</v>
      </c>
      <c r="T1121" s="43">
        <f t="shared" si="44"/>
        <v>2</v>
      </c>
      <c r="U1121" s="44">
        <v>1</v>
      </c>
      <c r="V1121" s="31">
        <v>1</v>
      </c>
      <c r="W1121" s="44">
        <v>0</v>
      </c>
      <c r="X1121" s="31">
        <v>1</v>
      </c>
      <c r="Y1121" s="31">
        <v>0</v>
      </c>
      <c r="Z1121" s="31">
        <v>0</v>
      </c>
      <c r="AA1121" s="31">
        <v>0</v>
      </c>
      <c r="AB1121" s="31">
        <v>0</v>
      </c>
      <c r="AC1121" s="31">
        <v>0</v>
      </c>
      <c r="AD1121" s="31">
        <v>0</v>
      </c>
      <c r="AE1121" s="31">
        <v>0</v>
      </c>
      <c r="AF1121" s="50">
        <v>99667</v>
      </c>
      <c r="AG1121" s="59">
        <v>50247</v>
      </c>
      <c r="AH1121" s="59">
        <v>23420</v>
      </c>
      <c r="AI1121" s="59">
        <v>26000</v>
      </c>
      <c r="AJ1121" s="59">
        <v>0</v>
      </c>
      <c r="AK1121" s="59">
        <v>4885</v>
      </c>
    </row>
    <row r="1122" spans="1:37" ht="16.5" customHeight="1">
      <c r="A1122" s="42">
        <v>1066</v>
      </c>
      <c r="B1122" s="42" t="s">
        <v>4084</v>
      </c>
      <c r="C1122" s="44" t="s">
        <v>4205</v>
      </c>
      <c r="D1122" s="44" t="s">
        <v>191</v>
      </c>
      <c r="E1122" s="68" t="s">
        <v>4338</v>
      </c>
      <c r="F1122" s="57" t="s">
        <v>4339</v>
      </c>
      <c r="G1122" s="44" t="s">
        <v>4340</v>
      </c>
      <c r="H1122" s="44" t="s">
        <v>4341</v>
      </c>
      <c r="I1122" s="69" t="s">
        <v>1211</v>
      </c>
      <c r="J1122" s="31">
        <v>680</v>
      </c>
      <c r="K1122" s="31">
        <v>1419</v>
      </c>
      <c r="L1122" s="31">
        <v>216</v>
      </c>
      <c r="M1122" s="58">
        <v>70428</v>
      </c>
      <c r="N1122" s="58">
        <v>1531</v>
      </c>
      <c r="O1122" s="58">
        <v>34</v>
      </c>
      <c r="P1122" s="58">
        <v>2721</v>
      </c>
      <c r="Q1122" s="58">
        <v>68</v>
      </c>
      <c r="R1122" s="58">
        <v>4</v>
      </c>
      <c r="S1122" s="43">
        <f t="shared" si="44"/>
        <v>3</v>
      </c>
      <c r="T1122" s="43">
        <f t="shared" si="44"/>
        <v>3</v>
      </c>
      <c r="U1122" s="44">
        <v>0</v>
      </c>
      <c r="V1122" s="31">
        <v>0</v>
      </c>
      <c r="W1122" s="44">
        <v>2</v>
      </c>
      <c r="X1122" s="31">
        <v>3</v>
      </c>
      <c r="Y1122" s="31">
        <v>0</v>
      </c>
      <c r="Z1122" s="31">
        <v>0</v>
      </c>
      <c r="AA1122" s="31">
        <v>1</v>
      </c>
      <c r="AB1122" s="31">
        <v>0</v>
      </c>
      <c r="AC1122" s="31">
        <v>0</v>
      </c>
      <c r="AD1122" s="31">
        <v>1</v>
      </c>
      <c r="AE1122" s="31">
        <v>1</v>
      </c>
      <c r="AF1122" s="50">
        <v>369740</v>
      </c>
      <c r="AG1122" s="59">
        <v>193952</v>
      </c>
      <c r="AH1122" s="59">
        <v>42180</v>
      </c>
      <c r="AI1122" s="59">
        <v>133608</v>
      </c>
      <c r="AJ1122" s="59">
        <v>15836</v>
      </c>
      <c r="AK1122" s="59">
        <v>24094</v>
      </c>
    </row>
    <row r="1123" spans="1:37" ht="16.5" customHeight="1">
      <c r="A1123" s="42">
        <v>1067</v>
      </c>
      <c r="B1123" s="42" t="s">
        <v>4084</v>
      </c>
      <c r="C1123" s="44" t="s">
        <v>4205</v>
      </c>
      <c r="D1123" s="44" t="s">
        <v>191</v>
      </c>
      <c r="E1123" s="68" t="s">
        <v>4342</v>
      </c>
      <c r="F1123" s="57" t="s">
        <v>4343</v>
      </c>
      <c r="G1123" s="44" t="s">
        <v>4344</v>
      </c>
      <c r="H1123" s="44" t="s">
        <v>4341</v>
      </c>
      <c r="I1123" s="69" t="s">
        <v>1152</v>
      </c>
      <c r="J1123" s="31">
        <v>2166.6</v>
      </c>
      <c r="K1123" s="31">
        <v>960.13</v>
      </c>
      <c r="L1123" s="31">
        <v>124</v>
      </c>
      <c r="M1123" s="58">
        <v>68343</v>
      </c>
      <c r="N1123" s="58">
        <v>1135</v>
      </c>
      <c r="O1123" s="58">
        <v>35</v>
      </c>
      <c r="P1123" s="58">
        <v>2612</v>
      </c>
      <c r="Q1123" s="58">
        <v>67</v>
      </c>
      <c r="R1123" s="58">
        <v>35</v>
      </c>
      <c r="S1123" s="43">
        <f t="shared" si="44"/>
        <v>3</v>
      </c>
      <c r="T1123" s="43">
        <f t="shared" si="44"/>
        <v>4</v>
      </c>
      <c r="U1123" s="44">
        <v>0</v>
      </c>
      <c r="V1123" s="31">
        <v>0</v>
      </c>
      <c r="W1123" s="44">
        <v>2</v>
      </c>
      <c r="X1123" s="31">
        <v>3</v>
      </c>
      <c r="Y1123" s="31">
        <v>0</v>
      </c>
      <c r="Z1123" s="31">
        <v>0</v>
      </c>
      <c r="AA1123" s="31">
        <v>1</v>
      </c>
      <c r="AB1123" s="31">
        <v>1</v>
      </c>
      <c r="AC1123" s="31">
        <v>0</v>
      </c>
      <c r="AD1123" s="31">
        <v>2</v>
      </c>
      <c r="AE1123" s="31">
        <v>1</v>
      </c>
      <c r="AF1123" s="50">
        <v>342121</v>
      </c>
      <c r="AG1123" s="59">
        <v>203400</v>
      </c>
      <c r="AH1123" s="59">
        <v>36180</v>
      </c>
      <c r="AI1123" s="59">
        <v>102541</v>
      </c>
      <c r="AJ1123" s="59">
        <v>44047</v>
      </c>
      <c r="AK1123" s="59">
        <v>45977</v>
      </c>
    </row>
    <row r="1124" spans="1:37" ht="16.5" customHeight="1">
      <c r="A1124" s="42">
        <v>1068</v>
      </c>
      <c r="B1124" s="42" t="s">
        <v>4084</v>
      </c>
      <c r="C1124" s="44" t="s">
        <v>4205</v>
      </c>
      <c r="D1124" s="44" t="s">
        <v>191</v>
      </c>
      <c r="E1124" s="68" t="s">
        <v>4345</v>
      </c>
      <c r="F1124" s="57" t="s">
        <v>4346</v>
      </c>
      <c r="G1124" s="44" t="s">
        <v>4347</v>
      </c>
      <c r="H1124" s="44" t="s">
        <v>4348</v>
      </c>
      <c r="I1124" s="69" t="s">
        <v>977</v>
      </c>
      <c r="J1124" s="31">
        <v>2449</v>
      </c>
      <c r="K1124" s="31">
        <v>2208</v>
      </c>
      <c r="L1124" s="31">
        <v>280</v>
      </c>
      <c r="M1124" s="58">
        <v>80563</v>
      </c>
      <c r="N1124" s="58">
        <v>2003</v>
      </c>
      <c r="O1124" s="58">
        <v>38</v>
      </c>
      <c r="P1124" s="58">
        <v>3666</v>
      </c>
      <c r="Q1124" s="58">
        <v>71</v>
      </c>
      <c r="R1124" s="58">
        <v>0</v>
      </c>
      <c r="S1124" s="43">
        <f t="shared" si="44"/>
        <v>7</v>
      </c>
      <c r="T1124" s="43">
        <f t="shared" si="44"/>
        <v>7</v>
      </c>
      <c r="U1124" s="44">
        <v>1</v>
      </c>
      <c r="V1124" s="31">
        <v>1</v>
      </c>
      <c r="W1124" s="44">
        <v>4</v>
      </c>
      <c r="X1124" s="31">
        <v>4</v>
      </c>
      <c r="Y1124" s="31">
        <v>1</v>
      </c>
      <c r="Z1124" s="31">
        <v>1</v>
      </c>
      <c r="AA1124" s="31">
        <v>1</v>
      </c>
      <c r="AB1124" s="31">
        <v>1</v>
      </c>
      <c r="AC1124" s="31">
        <v>0</v>
      </c>
      <c r="AD1124" s="31">
        <v>4</v>
      </c>
      <c r="AE1124" s="31">
        <v>2</v>
      </c>
      <c r="AF1124" s="50">
        <v>595832</v>
      </c>
      <c r="AG1124" s="59">
        <v>297155</v>
      </c>
      <c r="AH1124" s="59">
        <v>44780</v>
      </c>
      <c r="AI1124" s="59">
        <v>253897</v>
      </c>
      <c r="AJ1124" s="59">
        <v>79222</v>
      </c>
      <c r="AK1124" s="59">
        <v>44312</v>
      </c>
    </row>
    <row r="1125" spans="1:37" ht="16.5" customHeight="1">
      <c r="A1125" s="42">
        <v>1069</v>
      </c>
      <c r="B1125" s="42" t="s">
        <v>4084</v>
      </c>
      <c r="C1125" s="44" t="s">
        <v>4349</v>
      </c>
      <c r="D1125" s="44" t="s">
        <v>191</v>
      </c>
      <c r="E1125" s="68" t="s">
        <v>4350</v>
      </c>
      <c r="F1125" s="57" t="s">
        <v>4351</v>
      </c>
      <c r="G1125" s="44" t="s">
        <v>4352</v>
      </c>
      <c r="H1125" s="44" t="s">
        <v>4353</v>
      </c>
      <c r="I1125" s="69" t="s">
        <v>1313</v>
      </c>
      <c r="J1125" s="31">
        <v>928</v>
      </c>
      <c r="K1125" s="31">
        <v>1856</v>
      </c>
      <c r="L1125" s="31">
        <v>180</v>
      </c>
      <c r="M1125" s="58">
        <v>141383</v>
      </c>
      <c r="N1125" s="58">
        <v>9002</v>
      </c>
      <c r="O1125" s="58">
        <v>52</v>
      </c>
      <c r="P1125" s="58">
        <v>3697</v>
      </c>
      <c r="Q1125" s="58">
        <v>122</v>
      </c>
      <c r="R1125" s="58">
        <v>1</v>
      </c>
      <c r="S1125" s="43">
        <f t="shared" si="44"/>
        <v>3</v>
      </c>
      <c r="T1125" s="43">
        <f t="shared" si="44"/>
        <v>3</v>
      </c>
      <c r="U1125" s="44">
        <v>0</v>
      </c>
      <c r="V1125" s="31">
        <v>0</v>
      </c>
      <c r="W1125" s="44">
        <v>3</v>
      </c>
      <c r="X1125" s="31">
        <v>3</v>
      </c>
      <c r="Y1125" s="31">
        <v>0</v>
      </c>
      <c r="Z1125" s="31">
        <v>0</v>
      </c>
      <c r="AA1125" s="31">
        <v>0</v>
      </c>
      <c r="AB1125" s="31">
        <v>0</v>
      </c>
      <c r="AC1125" s="31">
        <v>0</v>
      </c>
      <c r="AD1125" s="31">
        <v>5</v>
      </c>
      <c r="AE1125" s="31">
        <v>1</v>
      </c>
      <c r="AF1125" s="50">
        <v>375132</v>
      </c>
      <c r="AG1125" s="59">
        <v>258525</v>
      </c>
      <c r="AH1125" s="59">
        <v>47040</v>
      </c>
      <c r="AI1125" s="59">
        <v>69567</v>
      </c>
      <c r="AJ1125" s="59">
        <v>118815</v>
      </c>
      <c r="AK1125" s="59">
        <v>142291</v>
      </c>
    </row>
    <row r="1126" spans="1:37" ht="16.5" customHeight="1">
      <c r="A1126" s="42">
        <v>1070</v>
      </c>
      <c r="B1126" s="42" t="s">
        <v>4084</v>
      </c>
      <c r="C1126" s="70" t="s">
        <v>4349</v>
      </c>
      <c r="D1126" s="44" t="s">
        <v>191</v>
      </c>
      <c r="E1126" s="68" t="s">
        <v>4354</v>
      </c>
      <c r="F1126" s="57" t="s">
        <v>4355</v>
      </c>
      <c r="G1126" s="44" t="s">
        <v>4356</v>
      </c>
      <c r="H1126" s="44" t="s">
        <v>4357</v>
      </c>
      <c r="I1126" s="69" t="s">
        <v>996</v>
      </c>
      <c r="J1126" s="31">
        <v>4468</v>
      </c>
      <c r="K1126" s="31">
        <v>1210</v>
      </c>
      <c r="L1126" s="31">
        <v>130</v>
      </c>
      <c r="M1126" s="58">
        <v>36544</v>
      </c>
      <c r="N1126" s="58">
        <v>5073</v>
      </c>
      <c r="O1126" s="58">
        <v>17</v>
      </c>
      <c r="P1126" s="58">
        <v>1579</v>
      </c>
      <c r="Q1126" s="58">
        <v>123</v>
      </c>
      <c r="R1126" s="58">
        <v>0</v>
      </c>
      <c r="S1126" s="43">
        <f t="shared" si="44"/>
        <v>3</v>
      </c>
      <c r="T1126" s="43">
        <f t="shared" si="44"/>
        <v>3</v>
      </c>
      <c r="U1126" s="44">
        <v>1</v>
      </c>
      <c r="V1126" s="31">
        <v>1</v>
      </c>
      <c r="W1126" s="44">
        <v>2</v>
      </c>
      <c r="X1126" s="31">
        <v>2</v>
      </c>
      <c r="Y1126" s="31">
        <v>0</v>
      </c>
      <c r="Z1126" s="31">
        <v>0</v>
      </c>
      <c r="AA1126" s="31">
        <v>0</v>
      </c>
      <c r="AB1126" s="31">
        <v>0</v>
      </c>
      <c r="AC1126" s="31">
        <v>0</v>
      </c>
      <c r="AD1126" s="31">
        <v>2</v>
      </c>
      <c r="AE1126" s="31">
        <v>0</v>
      </c>
      <c r="AF1126" s="50">
        <v>337477</v>
      </c>
      <c r="AG1126" s="59">
        <v>208769</v>
      </c>
      <c r="AH1126" s="59">
        <v>25173</v>
      </c>
      <c r="AI1126" s="59">
        <v>103535</v>
      </c>
      <c r="AJ1126" s="59">
        <v>28791</v>
      </c>
      <c r="AK1126" s="59">
        <v>9578</v>
      </c>
    </row>
    <row r="1127" spans="1:37" ht="16.5" customHeight="1">
      <c r="A1127" s="42">
        <v>1071</v>
      </c>
      <c r="B1127" s="42" t="s">
        <v>4084</v>
      </c>
      <c r="C1127" s="70" t="s">
        <v>4349</v>
      </c>
      <c r="D1127" s="44" t="s">
        <v>191</v>
      </c>
      <c r="E1127" s="68" t="s">
        <v>4358</v>
      </c>
      <c r="F1127" s="57" t="s">
        <v>4359</v>
      </c>
      <c r="G1127" s="44" t="s">
        <v>4360</v>
      </c>
      <c r="H1127" s="44" t="s">
        <v>4361</v>
      </c>
      <c r="I1127" s="69" t="s">
        <v>1004</v>
      </c>
      <c r="J1127" s="31">
        <v>745.39</v>
      </c>
      <c r="K1127" s="31">
        <v>745.39</v>
      </c>
      <c r="L1127" s="31">
        <v>43</v>
      </c>
      <c r="M1127" s="58">
        <v>21843</v>
      </c>
      <c r="N1127" s="58">
        <v>0</v>
      </c>
      <c r="O1127" s="58">
        <v>13</v>
      </c>
      <c r="P1127" s="58">
        <v>1862</v>
      </c>
      <c r="Q1127" s="58">
        <v>0</v>
      </c>
      <c r="R1127" s="58">
        <v>0</v>
      </c>
      <c r="S1127" s="43">
        <f t="shared" si="44"/>
        <v>3</v>
      </c>
      <c r="T1127" s="43">
        <f t="shared" si="44"/>
        <v>3</v>
      </c>
      <c r="U1127" s="44">
        <v>0</v>
      </c>
      <c r="V1127" s="31">
        <v>0</v>
      </c>
      <c r="W1127" s="44">
        <v>2</v>
      </c>
      <c r="X1127" s="31">
        <v>2</v>
      </c>
      <c r="Y1127" s="31">
        <v>0</v>
      </c>
      <c r="Z1127" s="31">
        <v>0</v>
      </c>
      <c r="AA1127" s="31">
        <v>1</v>
      </c>
      <c r="AB1127" s="31">
        <v>1</v>
      </c>
      <c r="AC1127" s="31">
        <v>0</v>
      </c>
      <c r="AD1127" s="31">
        <v>1</v>
      </c>
      <c r="AE1127" s="31">
        <v>1</v>
      </c>
      <c r="AF1127" s="50">
        <v>222223</v>
      </c>
      <c r="AG1127" s="59">
        <v>184171</v>
      </c>
      <c r="AH1127" s="59">
        <v>27632</v>
      </c>
      <c r="AI1127" s="59">
        <v>10420</v>
      </c>
      <c r="AJ1127" s="59">
        <v>154077</v>
      </c>
      <c r="AK1127" s="59">
        <v>44079</v>
      </c>
    </row>
    <row r="1128" spans="1:37" ht="16.5" customHeight="1">
      <c r="A1128" s="42">
        <v>1072</v>
      </c>
      <c r="B1128" s="42" t="s">
        <v>4084</v>
      </c>
      <c r="C1128" s="70" t="s">
        <v>4349</v>
      </c>
      <c r="D1128" s="44" t="s">
        <v>191</v>
      </c>
      <c r="E1128" s="68" t="s">
        <v>4362</v>
      </c>
      <c r="F1128" s="57" t="s">
        <v>4363</v>
      </c>
      <c r="G1128" s="44" t="s">
        <v>4364</v>
      </c>
      <c r="H1128" s="44" t="s">
        <v>4365</v>
      </c>
      <c r="I1128" s="69" t="s">
        <v>905</v>
      </c>
      <c r="J1128" s="31">
        <v>1248</v>
      </c>
      <c r="K1128" s="31">
        <v>1171</v>
      </c>
      <c r="L1128" s="31">
        <v>116</v>
      </c>
      <c r="M1128" s="58">
        <v>22031</v>
      </c>
      <c r="N1128" s="58">
        <v>0</v>
      </c>
      <c r="O1128" s="58">
        <v>31</v>
      </c>
      <c r="P1128" s="58">
        <v>22031</v>
      </c>
      <c r="Q1128" s="58">
        <v>0</v>
      </c>
      <c r="R1128" s="58">
        <v>31</v>
      </c>
      <c r="S1128" s="43">
        <f t="shared" si="44"/>
        <v>3</v>
      </c>
      <c r="T1128" s="43">
        <f t="shared" si="44"/>
        <v>3</v>
      </c>
      <c r="U1128" s="44">
        <v>1</v>
      </c>
      <c r="V1128" s="31">
        <v>1</v>
      </c>
      <c r="W1128" s="44">
        <v>2</v>
      </c>
      <c r="X1128" s="31">
        <v>2</v>
      </c>
      <c r="Y1128" s="31">
        <v>0</v>
      </c>
      <c r="Z1128" s="31">
        <v>0</v>
      </c>
      <c r="AA1128" s="31">
        <v>0</v>
      </c>
      <c r="AB1128" s="31">
        <v>0</v>
      </c>
      <c r="AC1128" s="31">
        <v>0</v>
      </c>
      <c r="AD1128" s="31">
        <v>4</v>
      </c>
      <c r="AE1128" s="31">
        <v>0</v>
      </c>
      <c r="AF1128" s="50">
        <v>367213</v>
      </c>
      <c r="AG1128" s="59">
        <v>244965</v>
      </c>
      <c r="AH1128" s="59">
        <v>30890</v>
      </c>
      <c r="AI1128" s="59">
        <v>91358</v>
      </c>
      <c r="AJ1128" s="59">
        <v>11140</v>
      </c>
      <c r="AK1128" s="59">
        <v>9340</v>
      </c>
    </row>
    <row r="1129" spans="1:37" ht="16.5" customHeight="1">
      <c r="A1129" s="42">
        <v>1073</v>
      </c>
      <c r="B1129" s="42" t="s">
        <v>4084</v>
      </c>
      <c r="C1129" s="70" t="s">
        <v>4349</v>
      </c>
      <c r="D1129" s="44" t="s">
        <v>191</v>
      </c>
      <c r="E1129" s="68" t="s">
        <v>4366</v>
      </c>
      <c r="F1129" s="57" t="s">
        <v>4367</v>
      </c>
      <c r="G1129" s="44" t="s">
        <v>4368</v>
      </c>
      <c r="H1129" s="44" t="s">
        <v>4369</v>
      </c>
      <c r="I1129" s="69" t="s">
        <v>4296</v>
      </c>
      <c r="J1129" s="31">
        <v>5665</v>
      </c>
      <c r="K1129" s="31">
        <v>1743.89</v>
      </c>
      <c r="L1129" s="31">
        <v>352</v>
      </c>
      <c r="M1129" s="58">
        <v>93139</v>
      </c>
      <c r="N1129" s="58">
        <v>10846</v>
      </c>
      <c r="O1129" s="58">
        <v>47</v>
      </c>
      <c r="P1129" s="58">
        <v>4066</v>
      </c>
      <c r="Q1129" s="58">
        <v>225</v>
      </c>
      <c r="R1129" s="58">
        <v>23</v>
      </c>
      <c r="S1129" s="43">
        <f t="shared" si="44"/>
        <v>3</v>
      </c>
      <c r="T1129" s="43">
        <f t="shared" si="44"/>
        <v>3</v>
      </c>
      <c r="U1129" s="44">
        <v>1</v>
      </c>
      <c r="V1129" s="31">
        <v>1</v>
      </c>
      <c r="W1129" s="44">
        <v>2</v>
      </c>
      <c r="X1129" s="31">
        <v>2</v>
      </c>
      <c r="Y1129" s="31">
        <v>0</v>
      </c>
      <c r="Z1129" s="31">
        <v>0</v>
      </c>
      <c r="AA1129" s="31">
        <v>0</v>
      </c>
      <c r="AB1129" s="31">
        <v>0</v>
      </c>
      <c r="AC1129" s="31">
        <v>0</v>
      </c>
      <c r="AD1129" s="31">
        <v>5</v>
      </c>
      <c r="AE1129" s="31">
        <v>0</v>
      </c>
      <c r="AF1129" s="50">
        <v>294161</v>
      </c>
      <c r="AG1129" s="59">
        <v>235526</v>
      </c>
      <c r="AH1129" s="59">
        <v>44493</v>
      </c>
      <c r="AI1129" s="59">
        <v>14142</v>
      </c>
      <c r="AJ1129" s="59">
        <v>21811</v>
      </c>
      <c r="AK1129" s="59">
        <v>31408</v>
      </c>
    </row>
    <row r="1130" spans="1:37" ht="16.5" customHeight="1">
      <c r="A1130" s="42">
        <v>1074</v>
      </c>
      <c r="B1130" s="42" t="s">
        <v>4084</v>
      </c>
      <c r="C1130" s="70" t="s">
        <v>4349</v>
      </c>
      <c r="D1130" s="44" t="s">
        <v>191</v>
      </c>
      <c r="E1130" s="68" t="s">
        <v>4370</v>
      </c>
      <c r="F1130" s="57" t="s">
        <v>4371</v>
      </c>
      <c r="G1130" s="44" t="s">
        <v>4372</v>
      </c>
      <c r="H1130" s="44" t="s">
        <v>4353</v>
      </c>
      <c r="I1130" s="69" t="s">
        <v>1018</v>
      </c>
      <c r="J1130" s="31">
        <v>2661</v>
      </c>
      <c r="K1130" s="31">
        <v>2548</v>
      </c>
      <c r="L1130" s="31">
        <v>302</v>
      </c>
      <c r="M1130" s="58">
        <v>55048</v>
      </c>
      <c r="N1130" s="58">
        <v>3469</v>
      </c>
      <c r="O1130" s="58">
        <v>37</v>
      </c>
      <c r="P1130" s="58">
        <v>1688</v>
      </c>
      <c r="Q1130" s="58">
        <v>133</v>
      </c>
      <c r="R1130" s="58">
        <v>0</v>
      </c>
      <c r="S1130" s="43">
        <f t="shared" si="44"/>
        <v>3</v>
      </c>
      <c r="T1130" s="43">
        <f t="shared" si="44"/>
        <v>3</v>
      </c>
      <c r="U1130" s="44">
        <v>1</v>
      </c>
      <c r="V1130" s="31">
        <v>1</v>
      </c>
      <c r="W1130" s="44">
        <v>2</v>
      </c>
      <c r="X1130" s="31">
        <v>2</v>
      </c>
      <c r="Y1130" s="31">
        <v>0</v>
      </c>
      <c r="Z1130" s="31">
        <v>0</v>
      </c>
      <c r="AA1130" s="31">
        <v>0</v>
      </c>
      <c r="AB1130" s="31">
        <v>0</v>
      </c>
      <c r="AC1130" s="31">
        <v>0</v>
      </c>
      <c r="AD1130" s="31">
        <v>2</v>
      </c>
      <c r="AE1130" s="31">
        <v>2</v>
      </c>
      <c r="AF1130" s="50">
        <v>498508</v>
      </c>
      <c r="AG1130" s="59">
        <v>353592</v>
      </c>
      <c r="AH1130" s="59">
        <v>39400</v>
      </c>
      <c r="AI1130" s="59">
        <v>105516</v>
      </c>
      <c r="AJ1130" s="59">
        <v>57322</v>
      </c>
      <c r="AK1130" s="59">
        <v>32380</v>
      </c>
    </row>
    <row r="1131" spans="1:37" ht="16.5" customHeight="1">
      <c r="A1131" s="42">
        <v>1075</v>
      </c>
      <c r="B1131" s="42" t="s">
        <v>4084</v>
      </c>
      <c r="C1131" s="70" t="s">
        <v>4349</v>
      </c>
      <c r="D1131" s="44" t="s">
        <v>191</v>
      </c>
      <c r="E1131" s="68" t="s">
        <v>4373</v>
      </c>
      <c r="F1131" s="57" t="s">
        <v>4374</v>
      </c>
      <c r="G1131" s="44" t="s">
        <v>4375</v>
      </c>
      <c r="H1131" s="44" t="s">
        <v>4353</v>
      </c>
      <c r="I1131" s="69" t="s">
        <v>1313</v>
      </c>
      <c r="J1131" s="31">
        <v>6815</v>
      </c>
      <c r="K1131" s="31">
        <v>9812</v>
      </c>
      <c r="L1131" s="31">
        <v>598</v>
      </c>
      <c r="M1131" s="58">
        <v>208324</v>
      </c>
      <c r="N1131" s="58">
        <v>5108</v>
      </c>
      <c r="O1131" s="58">
        <v>177</v>
      </c>
      <c r="P1131" s="58">
        <v>13986</v>
      </c>
      <c r="Q1131" s="58">
        <v>134</v>
      </c>
      <c r="R1131" s="58">
        <v>5</v>
      </c>
      <c r="S1131" s="43">
        <f t="shared" si="44"/>
        <v>18</v>
      </c>
      <c r="T1131" s="43">
        <f t="shared" si="44"/>
        <v>18</v>
      </c>
      <c r="U1131" s="44">
        <v>3</v>
      </c>
      <c r="V1131" s="31">
        <v>3</v>
      </c>
      <c r="W1131" s="44">
        <v>11</v>
      </c>
      <c r="X1131" s="31">
        <v>11</v>
      </c>
      <c r="Y1131" s="31">
        <v>0</v>
      </c>
      <c r="Z1131" s="31">
        <v>0</v>
      </c>
      <c r="AA1131" s="31">
        <v>4</v>
      </c>
      <c r="AB1131" s="31">
        <v>4</v>
      </c>
      <c r="AC1131" s="31">
        <v>0</v>
      </c>
      <c r="AD1131" s="31">
        <v>21</v>
      </c>
      <c r="AE1131" s="31">
        <v>2</v>
      </c>
      <c r="AF1131" s="50">
        <v>2604098</v>
      </c>
      <c r="AG1131" s="59">
        <v>1581942</v>
      </c>
      <c r="AH1131" s="59">
        <v>222980</v>
      </c>
      <c r="AI1131" s="59">
        <v>799176</v>
      </c>
      <c r="AJ1131" s="59">
        <v>568507</v>
      </c>
      <c r="AK1131" s="59">
        <v>215723</v>
      </c>
    </row>
    <row r="1132" spans="1:37" ht="16.5" customHeight="1">
      <c r="A1132" s="2489" t="s">
        <v>809</v>
      </c>
      <c r="B1132" s="2490"/>
      <c r="C1132" s="2491"/>
      <c r="D1132" s="51"/>
      <c r="E1132" s="52">
        <v>41</v>
      </c>
      <c r="F1132" s="53"/>
      <c r="G1132" s="71"/>
      <c r="H1132" s="71"/>
      <c r="I1132" s="51"/>
      <c r="J1132" s="54"/>
      <c r="K1132" s="54"/>
      <c r="L1132" s="54"/>
      <c r="M1132" s="54"/>
      <c r="N1132" s="54"/>
      <c r="O1132" s="54"/>
      <c r="P1132" s="54"/>
      <c r="Q1132" s="54"/>
      <c r="R1132" s="54"/>
      <c r="S1132" s="54"/>
      <c r="T1132" s="54"/>
      <c r="U1132" s="54"/>
      <c r="V1132" s="54"/>
      <c r="W1132" s="54"/>
      <c r="X1132" s="54"/>
      <c r="Y1132" s="54"/>
      <c r="Z1132" s="54"/>
      <c r="AA1132" s="54"/>
      <c r="AB1132" s="54"/>
      <c r="AC1132" s="54"/>
      <c r="AD1132" s="54"/>
      <c r="AE1132" s="54"/>
      <c r="AF1132" s="55"/>
      <c r="AG1132" s="54"/>
      <c r="AH1132" s="54"/>
      <c r="AI1132" s="54"/>
      <c r="AJ1132" s="54"/>
      <c r="AK1132" s="54"/>
    </row>
    <row r="1133" spans="1:37" ht="16.5" customHeight="1">
      <c r="A1133" s="2485" t="s">
        <v>4376</v>
      </c>
      <c r="B1133" s="2486"/>
      <c r="C1133" s="2487"/>
      <c r="D1133" s="63"/>
      <c r="E1133" s="64">
        <v>69</v>
      </c>
      <c r="F1133" s="65"/>
      <c r="G1133" s="72"/>
      <c r="H1133" s="72"/>
      <c r="I1133" s="63"/>
      <c r="J1133" s="66"/>
      <c r="K1133" s="66"/>
      <c r="L1133" s="66"/>
      <c r="M1133" s="66"/>
      <c r="N1133" s="66"/>
      <c r="O1133" s="66"/>
      <c r="P1133" s="66"/>
      <c r="Q1133" s="66"/>
      <c r="R1133" s="66"/>
      <c r="S1133" s="66"/>
      <c r="T1133" s="66"/>
      <c r="U1133" s="66"/>
      <c r="V1133" s="66"/>
      <c r="W1133" s="66"/>
      <c r="X1133" s="66"/>
      <c r="Y1133" s="66"/>
      <c r="Z1133" s="66"/>
      <c r="AA1133" s="66"/>
      <c r="AB1133" s="66"/>
      <c r="AC1133" s="66"/>
      <c r="AD1133" s="66"/>
      <c r="AE1133" s="66"/>
      <c r="AF1133" s="67"/>
      <c r="AG1133" s="66"/>
      <c r="AH1133" s="66"/>
      <c r="AI1133" s="66"/>
      <c r="AJ1133" s="66"/>
      <c r="AK1133" s="66"/>
    </row>
    <row r="1134" spans="1:37" ht="16.5" customHeight="1">
      <c r="A1134" s="42">
        <v>1076</v>
      </c>
      <c r="B1134" s="42" t="s">
        <v>4377</v>
      </c>
      <c r="C1134" s="44" t="s">
        <v>4378</v>
      </c>
      <c r="D1134" s="44" t="s">
        <v>65</v>
      </c>
      <c r="E1134" s="68" t="s">
        <v>4379</v>
      </c>
      <c r="F1134" s="57" t="s">
        <v>4380</v>
      </c>
      <c r="G1134" s="44" t="s">
        <v>4381</v>
      </c>
      <c r="H1134" s="44" t="s">
        <v>4382</v>
      </c>
      <c r="I1134" s="69" t="s">
        <v>4383</v>
      </c>
      <c r="J1134" s="31">
        <v>3665</v>
      </c>
      <c r="K1134" s="31">
        <v>3004</v>
      </c>
      <c r="L1134" s="31">
        <v>585</v>
      </c>
      <c r="M1134" s="58">
        <v>114210</v>
      </c>
      <c r="N1134" s="58">
        <v>9539</v>
      </c>
      <c r="O1134" s="58">
        <v>68</v>
      </c>
      <c r="P1134" s="58">
        <v>7067</v>
      </c>
      <c r="Q1134" s="58">
        <v>234</v>
      </c>
      <c r="R1134" s="58">
        <v>2</v>
      </c>
      <c r="S1134" s="43">
        <f t="shared" ref="S1134:T1160" si="45">SUM(U1134,W1134,Y1134,AA1134)</f>
        <v>9</v>
      </c>
      <c r="T1134" s="43">
        <f t="shared" si="45"/>
        <v>9</v>
      </c>
      <c r="U1134" s="44">
        <v>2</v>
      </c>
      <c r="V1134" s="31">
        <v>2</v>
      </c>
      <c r="W1134" s="44">
        <v>7</v>
      </c>
      <c r="X1134" s="31">
        <v>7</v>
      </c>
      <c r="Y1134" s="31">
        <v>0</v>
      </c>
      <c r="Z1134" s="31">
        <v>0</v>
      </c>
      <c r="AA1134" s="31">
        <v>0</v>
      </c>
      <c r="AB1134" s="31">
        <v>0</v>
      </c>
      <c r="AC1134" s="31">
        <v>0</v>
      </c>
      <c r="AD1134" s="31">
        <v>7</v>
      </c>
      <c r="AE1134" s="31">
        <v>2</v>
      </c>
      <c r="AF1134" s="50">
        <v>599044</v>
      </c>
      <c r="AG1134" s="59">
        <v>154822</v>
      </c>
      <c r="AH1134" s="59">
        <v>115518</v>
      </c>
      <c r="AI1134" s="59">
        <v>328704</v>
      </c>
      <c r="AJ1134" s="59">
        <v>92195</v>
      </c>
      <c r="AK1134" s="59">
        <v>151954</v>
      </c>
    </row>
    <row r="1135" spans="1:37" ht="16.5" customHeight="1">
      <c r="A1135" s="42">
        <v>1077</v>
      </c>
      <c r="B1135" s="42" t="s">
        <v>4377</v>
      </c>
      <c r="C1135" s="44" t="s">
        <v>4384</v>
      </c>
      <c r="D1135" s="44" t="s">
        <v>65</v>
      </c>
      <c r="E1135" s="68" t="s">
        <v>4385</v>
      </c>
      <c r="F1135" s="57" t="s">
        <v>4386</v>
      </c>
      <c r="G1135" s="44" t="s">
        <v>4387</v>
      </c>
      <c r="H1135" s="44" t="s">
        <v>4388</v>
      </c>
      <c r="I1135" s="69" t="s">
        <v>4389</v>
      </c>
      <c r="J1135" s="31">
        <v>1475</v>
      </c>
      <c r="K1135" s="31">
        <v>1074</v>
      </c>
      <c r="L1135" s="31">
        <v>110</v>
      </c>
      <c r="M1135" s="58">
        <v>69991</v>
      </c>
      <c r="N1135" s="58">
        <v>6144</v>
      </c>
      <c r="O1135" s="58">
        <v>79</v>
      </c>
      <c r="P1135" s="58">
        <v>3449</v>
      </c>
      <c r="Q1135" s="58">
        <v>139</v>
      </c>
      <c r="R1135" s="58">
        <v>1</v>
      </c>
      <c r="S1135" s="43">
        <f t="shared" si="45"/>
        <v>4</v>
      </c>
      <c r="T1135" s="43">
        <f t="shared" si="45"/>
        <v>6</v>
      </c>
      <c r="U1135" s="44">
        <v>1</v>
      </c>
      <c r="V1135" s="31">
        <v>1</v>
      </c>
      <c r="W1135" s="44">
        <v>3</v>
      </c>
      <c r="X1135" s="31">
        <v>5</v>
      </c>
      <c r="Y1135" s="31">
        <v>0</v>
      </c>
      <c r="Z1135" s="31">
        <v>0</v>
      </c>
      <c r="AA1135" s="31">
        <v>0</v>
      </c>
      <c r="AB1135" s="31">
        <v>0</v>
      </c>
      <c r="AC1135" s="31">
        <v>0</v>
      </c>
      <c r="AD1135" s="31">
        <v>4</v>
      </c>
      <c r="AE1135" s="31">
        <v>1</v>
      </c>
      <c r="AF1135" s="50">
        <v>534027</v>
      </c>
      <c r="AG1135" s="59">
        <v>336253</v>
      </c>
      <c r="AH1135" s="59">
        <v>69018</v>
      </c>
      <c r="AI1135" s="59">
        <v>128756</v>
      </c>
      <c r="AJ1135" s="59">
        <v>19871</v>
      </c>
      <c r="AK1135" s="59">
        <v>29430</v>
      </c>
    </row>
    <row r="1136" spans="1:37" ht="16.5" customHeight="1">
      <c r="A1136" s="42">
        <v>1078</v>
      </c>
      <c r="B1136" s="42" t="s">
        <v>4377</v>
      </c>
      <c r="C1136" s="44" t="s">
        <v>2840</v>
      </c>
      <c r="D1136" s="44" t="s">
        <v>65</v>
      </c>
      <c r="E1136" s="68" t="s">
        <v>4390</v>
      </c>
      <c r="F1136" s="57" t="s">
        <v>4391</v>
      </c>
      <c r="G1136" s="44" t="s">
        <v>4392</v>
      </c>
      <c r="H1136" s="44" t="s">
        <v>4393</v>
      </c>
      <c r="I1136" s="69" t="s">
        <v>3516</v>
      </c>
      <c r="J1136" s="31">
        <v>1993</v>
      </c>
      <c r="K1136" s="31">
        <v>2750.61</v>
      </c>
      <c r="L1136" s="31">
        <v>240</v>
      </c>
      <c r="M1136" s="58">
        <v>96888</v>
      </c>
      <c r="N1136" s="58">
        <v>7218</v>
      </c>
      <c r="O1136" s="58">
        <v>64</v>
      </c>
      <c r="P1136" s="58">
        <v>5673</v>
      </c>
      <c r="Q1136" s="58">
        <v>482</v>
      </c>
      <c r="R1136" s="58">
        <v>179</v>
      </c>
      <c r="S1136" s="43">
        <f t="shared" si="45"/>
        <v>7</v>
      </c>
      <c r="T1136" s="43">
        <f t="shared" si="45"/>
        <v>8</v>
      </c>
      <c r="U1136" s="44">
        <v>1</v>
      </c>
      <c r="V1136" s="31">
        <v>1</v>
      </c>
      <c r="W1136" s="44">
        <v>6</v>
      </c>
      <c r="X1136" s="31">
        <v>7</v>
      </c>
      <c r="Y1136" s="31">
        <v>0</v>
      </c>
      <c r="Z1136" s="31">
        <v>0</v>
      </c>
      <c r="AA1136" s="31">
        <v>0</v>
      </c>
      <c r="AB1136" s="31">
        <v>0</v>
      </c>
      <c r="AC1136" s="31">
        <v>1</v>
      </c>
      <c r="AD1136" s="31">
        <v>6</v>
      </c>
      <c r="AE1136" s="31">
        <v>1</v>
      </c>
      <c r="AF1136" s="50">
        <v>865094</v>
      </c>
      <c r="AG1136" s="59">
        <v>536036</v>
      </c>
      <c r="AH1136" s="59">
        <v>98518</v>
      </c>
      <c r="AI1136" s="59">
        <v>230540</v>
      </c>
      <c r="AJ1136" s="59">
        <v>72398</v>
      </c>
      <c r="AK1136" s="59">
        <v>43838</v>
      </c>
    </row>
    <row r="1137" spans="1:37" ht="16.5" customHeight="1">
      <c r="A1137" s="42">
        <v>1079</v>
      </c>
      <c r="B1137" s="42" t="s">
        <v>4377</v>
      </c>
      <c r="C1137" s="44" t="s">
        <v>4394</v>
      </c>
      <c r="D1137" s="44" t="s">
        <v>65</v>
      </c>
      <c r="E1137" s="68" t="s">
        <v>4395</v>
      </c>
      <c r="F1137" s="57" t="s">
        <v>4396</v>
      </c>
      <c r="G1137" s="44" t="s">
        <v>4397</v>
      </c>
      <c r="H1137" s="44" t="s">
        <v>4398</v>
      </c>
      <c r="I1137" s="69" t="s">
        <v>1825</v>
      </c>
      <c r="J1137" s="31">
        <v>7560</v>
      </c>
      <c r="K1137" s="31">
        <v>6679</v>
      </c>
      <c r="L1137" s="31">
        <v>674</v>
      </c>
      <c r="M1137" s="58">
        <v>359596</v>
      </c>
      <c r="N1137" s="58">
        <v>18199</v>
      </c>
      <c r="O1137" s="58">
        <v>492</v>
      </c>
      <c r="P1137" s="58">
        <v>15516</v>
      </c>
      <c r="Q1137" s="58">
        <v>472</v>
      </c>
      <c r="R1137" s="58">
        <v>492</v>
      </c>
      <c r="S1137" s="43">
        <f t="shared" si="45"/>
        <v>28</v>
      </c>
      <c r="T1137" s="43">
        <f t="shared" si="45"/>
        <v>28</v>
      </c>
      <c r="U1137" s="44">
        <v>6</v>
      </c>
      <c r="V1137" s="31">
        <v>6</v>
      </c>
      <c r="W1137" s="44">
        <v>20</v>
      </c>
      <c r="X1137" s="31">
        <v>20</v>
      </c>
      <c r="Y1137" s="31">
        <v>0</v>
      </c>
      <c r="Z1137" s="31">
        <v>0</v>
      </c>
      <c r="AA1137" s="31">
        <v>2</v>
      </c>
      <c r="AB1137" s="31">
        <v>2</v>
      </c>
      <c r="AC1137" s="31">
        <v>2</v>
      </c>
      <c r="AD1137" s="31">
        <v>19</v>
      </c>
      <c r="AE1137" s="31">
        <v>9</v>
      </c>
      <c r="AF1137" s="50">
        <v>2752805</v>
      </c>
      <c r="AG1137" s="59">
        <v>1885290</v>
      </c>
      <c r="AH1137" s="59">
        <v>238258</v>
      </c>
      <c r="AI1137" s="59">
        <v>629257</v>
      </c>
      <c r="AJ1137" s="59">
        <v>500396</v>
      </c>
      <c r="AK1137" s="59">
        <v>241380</v>
      </c>
    </row>
    <row r="1138" spans="1:37" ht="16.5" customHeight="1">
      <c r="A1138" s="42">
        <v>1080</v>
      </c>
      <c r="B1138" s="42" t="s">
        <v>4377</v>
      </c>
      <c r="C1138" s="44" t="s">
        <v>4394</v>
      </c>
      <c r="D1138" s="44" t="s">
        <v>65</v>
      </c>
      <c r="E1138" s="68" t="s">
        <v>4399</v>
      </c>
      <c r="F1138" s="57" t="s">
        <v>4400</v>
      </c>
      <c r="G1138" s="44" t="s">
        <v>4401</v>
      </c>
      <c r="H1138" s="44" t="s">
        <v>4402</v>
      </c>
      <c r="I1138" s="69" t="s">
        <v>951</v>
      </c>
      <c r="J1138" s="31">
        <v>13399</v>
      </c>
      <c r="K1138" s="31">
        <v>3449</v>
      </c>
      <c r="L1138" s="31">
        <v>431</v>
      </c>
      <c r="M1138" s="58">
        <v>63438</v>
      </c>
      <c r="N1138" s="58">
        <v>0</v>
      </c>
      <c r="O1138" s="58">
        <v>52</v>
      </c>
      <c r="P1138" s="58">
        <v>16897</v>
      </c>
      <c r="Q1138" s="58">
        <v>0</v>
      </c>
      <c r="R1138" s="58">
        <v>52</v>
      </c>
      <c r="S1138" s="43">
        <f t="shared" si="45"/>
        <v>14</v>
      </c>
      <c r="T1138" s="43">
        <f t="shared" si="45"/>
        <v>14</v>
      </c>
      <c r="U1138" s="44">
        <v>1</v>
      </c>
      <c r="V1138" s="31">
        <v>1</v>
      </c>
      <c r="W1138" s="44">
        <v>10</v>
      </c>
      <c r="X1138" s="31">
        <v>10</v>
      </c>
      <c r="Y1138" s="31">
        <v>0</v>
      </c>
      <c r="Z1138" s="31">
        <v>0</v>
      </c>
      <c r="AA1138" s="31">
        <v>3</v>
      </c>
      <c r="AB1138" s="31">
        <v>3</v>
      </c>
      <c r="AC1138" s="31">
        <v>0</v>
      </c>
      <c r="AD1138" s="31">
        <v>10</v>
      </c>
      <c r="AE1138" s="31">
        <v>2</v>
      </c>
      <c r="AF1138" s="50">
        <v>810731</v>
      </c>
      <c r="AG1138" s="59">
        <v>243371</v>
      </c>
      <c r="AH1138" s="59">
        <v>161518</v>
      </c>
      <c r="AI1138" s="59">
        <v>405842</v>
      </c>
      <c r="AJ1138" s="59">
        <v>260776</v>
      </c>
      <c r="AK1138" s="59">
        <v>130536</v>
      </c>
    </row>
    <row r="1139" spans="1:37" ht="16.5" customHeight="1">
      <c r="A1139" s="42">
        <v>1081</v>
      </c>
      <c r="B1139" s="42" t="s">
        <v>4377</v>
      </c>
      <c r="C1139" s="44" t="s">
        <v>4394</v>
      </c>
      <c r="D1139" s="44" t="s">
        <v>65</v>
      </c>
      <c r="E1139" s="68" t="s">
        <v>4403</v>
      </c>
      <c r="F1139" s="57" t="s">
        <v>4404</v>
      </c>
      <c r="G1139" s="44" t="s">
        <v>4405</v>
      </c>
      <c r="H1139" s="44" t="s">
        <v>4406</v>
      </c>
      <c r="I1139" s="69" t="s">
        <v>3516</v>
      </c>
      <c r="J1139" s="31">
        <v>6762</v>
      </c>
      <c r="K1139" s="31">
        <v>1324.43</v>
      </c>
      <c r="L1139" s="31">
        <v>216</v>
      </c>
      <c r="M1139" s="58">
        <v>96823</v>
      </c>
      <c r="N1139" s="58">
        <v>8591</v>
      </c>
      <c r="O1139" s="58">
        <v>162</v>
      </c>
      <c r="P1139" s="58">
        <v>2959</v>
      </c>
      <c r="Q1139" s="58">
        <v>233</v>
      </c>
      <c r="R1139" s="58">
        <v>12</v>
      </c>
      <c r="S1139" s="43">
        <f t="shared" si="45"/>
        <v>7</v>
      </c>
      <c r="T1139" s="43">
        <f t="shared" si="45"/>
        <v>7</v>
      </c>
      <c r="U1139" s="44">
        <v>1</v>
      </c>
      <c r="V1139" s="31">
        <v>1</v>
      </c>
      <c r="W1139" s="44">
        <v>5</v>
      </c>
      <c r="X1139" s="31">
        <v>5</v>
      </c>
      <c r="Y1139" s="31">
        <v>0</v>
      </c>
      <c r="Z1139" s="31">
        <v>0</v>
      </c>
      <c r="AA1139" s="31">
        <v>1</v>
      </c>
      <c r="AB1139" s="31">
        <v>1</v>
      </c>
      <c r="AC1139" s="31">
        <v>0</v>
      </c>
      <c r="AD1139" s="31">
        <v>4</v>
      </c>
      <c r="AE1139" s="31">
        <v>1</v>
      </c>
      <c r="AF1139" s="50">
        <v>678353</v>
      </c>
      <c r="AG1139" s="59">
        <v>475555</v>
      </c>
      <c r="AH1139" s="59">
        <v>65200</v>
      </c>
      <c r="AI1139" s="59">
        <v>137598</v>
      </c>
      <c r="AJ1139" s="59">
        <v>32074</v>
      </c>
      <c r="AK1139" s="59">
        <v>39280</v>
      </c>
    </row>
    <row r="1140" spans="1:37" ht="16.5" customHeight="1">
      <c r="A1140" s="42">
        <v>1082</v>
      </c>
      <c r="B1140" s="42" t="s">
        <v>4377</v>
      </c>
      <c r="C1140" s="44" t="s">
        <v>4407</v>
      </c>
      <c r="D1140" s="44" t="s">
        <v>65</v>
      </c>
      <c r="E1140" s="68" t="s">
        <v>4408</v>
      </c>
      <c r="F1140" s="57" t="s">
        <v>4409</v>
      </c>
      <c r="G1140" s="44" t="s">
        <v>4410</v>
      </c>
      <c r="H1140" s="44" t="s">
        <v>4411</v>
      </c>
      <c r="I1140" s="69" t="s">
        <v>4412</v>
      </c>
      <c r="J1140" s="31">
        <v>1071</v>
      </c>
      <c r="K1140" s="31">
        <v>1374.43</v>
      </c>
      <c r="L1140" s="31">
        <v>58</v>
      </c>
      <c r="M1140" s="58">
        <v>90926</v>
      </c>
      <c r="N1140" s="58">
        <v>5608</v>
      </c>
      <c r="O1140" s="58">
        <v>65</v>
      </c>
      <c r="P1140" s="58">
        <v>4578</v>
      </c>
      <c r="Q1140" s="58">
        <v>232</v>
      </c>
      <c r="R1140" s="58">
        <v>4</v>
      </c>
      <c r="S1140" s="43">
        <f t="shared" si="45"/>
        <v>5</v>
      </c>
      <c r="T1140" s="43">
        <f t="shared" si="45"/>
        <v>7</v>
      </c>
      <c r="U1140" s="44">
        <v>1</v>
      </c>
      <c r="V1140" s="31">
        <v>1</v>
      </c>
      <c r="W1140" s="44">
        <v>4</v>
      </c>
      <c r="X1140" s="31">
        <v>5</v>
      </c>
      <c r="Y1140" s="31">
        <v>0</v>
      </c>
      <c r="Z1140" s="31">
        <v>0</v>
      </c>
      <c r="AA1140" s="31">
        <v>0</v>
      </c>
      <c r="AB1140" s="31">
        <v>1</v>
      </c>
      <c r="AC1140" s="31">
        <v>0</v>
      </c>
      <c r="AD1140" s="31">
        <v>4</v>
      </c>
      <c r="AE1140" s="31">
        <v>1</v>
      </c>
      <c r="AF1140" s="50">
        <v>506238</v>
      </c>
      <c r="AG1140" s="59">
        <v>274086</v>
      </c>
      <c r="AH1140" s="59">
        <v>77518</v>
      </c>
      <c r="AI1140" s="59">
        <v>154634</v>
      </c>
      <c r="AJ1140" s="59">
        <v>51082</v>
      </c>
      <c r="AK1140" s="59">
        <v>29749</v>
      </c>
    </row>
    <row r="1141" spans="1:37" ht="16.5" customHeight="1">
      <c r="A1141" s="42">
        <v>1083</v>
      </c>
      <c r="B1141" s="42" t="s">
        <v>4377</v>
      </c>
      <c r="C1141" s="44" t="s">
        <v>4413</v>
      </c>
      <c r="D1141" s="44" t="s">
        <v>65</v>
      </c>
      <c r="E1141" s="68" t="s">
        <v>4414</v>
      </c>
      <c r="F1141" s="57" t="s">
        <v>4415</v>
      </c>
      <c r="G1141" s="44" t="s">
        <v>4416</v>
      </c>
      <c r="H1141" s="44" t="s">
        <v>4417</v>
      </c>
      <c r="I1141" s="69" t="s">
        <v>4418</v>
      </c>
      <c r="J1141" s="31">
        <v>1720</v>
      </c>
      <c r="K1141" s="31">
        <v>1110.7</v>
      </c>
      <c r="L1141" s="31">
        <v>273</v>
      </c>
      <c r="M1141" s="58">
        <v>98403</v>
      </c>
      <c r="N1141" s="58">
        <v>8567</v>
      </c>
      <c r="O1141" s="58">
        <v>30</v>
      </c>
      <c r="P1141" s="58">
        <v>5458</v>
      </c>
      <c r="Q1141" s="58">
        <v>450</v>
      </c>
      <c r="R1141" s="58">
        <v>0</v>
      </c>
      <c r="S1141" s="43">
        <f t="shared" si="45"/>
        <v>7</v>
      </c>
      <c r="T1141" s="43">
        <f t="shared" si="45"/>
        <v>7</v>
      </c>
      <c r="U1141" s="44">
        <v>1</v>
      </c>
      <c r="V1141" s="31">
        <v>1</v>
      </c>
      <c r="W1141" s="44">
        <v>6</v>
      </c>
      <c r="X1141" s="31">
        <v>6</v>
      </c>
      <c r="Y1141" s="31">
        <v>0</v>
      </c>
      <c r="Z1141" s="31">
        <v>0</v>
      </c>
      <c r="AA1141" s="31">
        <v>0</v>
      </c>
      <c r="AB1141" s="31">
        <v>0</v>
      </c>
      <c r="AC1141" s="31">
        <v>0</v>
      </c>
      <c r="AD1141" s="31">
        <v>6</v>
      </c>
      <c r="AE1141" s="31">
        <v>1</v>
      </c>
      <c r="AF1141" s="50">
        <v>754013</v>
      </c>
      <c r="AG1141" s="59">
        <v>483577</v>
      </c>
      <c r="AH1141" s="59">
        <v>87118</v>
      </c>
      <c r="AI1141" s="59">
        <v>183318</v>
      </c>
      <c r="AJ1141" s="59">
        <v>8659</v>
      </c>
      <c r="AK1141" s="59">
        <v>17338</v>
      </c>
    </row>
    <row r="1142" spans="1:37" ht="16.5" customHeight="1">
      <c r="A1142" s="42">
        <v>1084</v>
      </c>
      <c r="B1142" s="42" t="s">
        <v>4377</v>
      </c>
      <c r="C1142" s="44" t="s">
        <v>4413</v>
      </c>
      <c r="D1142" s="44" t="s">
        <v>65</v>
      </c>
      <c r="E1142" s="68" t="s">
        <v>4419</v>
      </c>
      <c r="F1142" s="57" t="s">
        <v>4420</v>
      </c>
      <c r="G1142" s="44" t="s">
        <v>4421</v>
      </c>
      <c r="H1142" s="44" t="s">
        <v>4422</v>
      </c>
      <c r="I1142" s="69" t="s">
        <v>1263</v>
      </c>
      <c r="J1142" s="31">
        <v>1382</v>
      </c>
      <c r="K1142" s="31">
        <v>1019</v>
      </c>
      <c r="L1142" s="31">
        <v>221</v>
      </c>
      <c r="M1142" s="58">
        <v>70140</v>
      </c>
      <c r="N1142" s="58">
        <v>7897</v>
      </c>
      <c r="O1142" s="58">
        <v>32</v>
      </c>
      <c r="P1142" s="58">
        <v>4144</v>
      </c>
      <c r="Q1142" s="58">
        <v>136</v>
      </c>
      <c r="R1142" s="58">
        <v>32</v>
      </c>
      <c r="S1142" s="43">
        <f t="shared" si="45"/>
        <v>6</v>
      </c>
      <c r="T1142" s="43">
        <f t="shared" si="45"/>
        <v>6</v>
      </c>
      <c r="U1142" s="44">
        <v>2</v>
      </c>
      <c r="V1142" s="31">
        <v>2</v>
      </c>
      <c r="W1142" s="44">
        <v>4</v>
      </c>
      <c r="X1142" s="31">
        <v>4</v>
      </c>
      <c r="Y1142" s="31">
        <v>0</v>
      </c>
      <c r="Z1142" s="31">
        <v>0</v>
      </c>
      <c r="AA1142" s="31">
        <v>0</v>
      </c>
      <c r="AB1142" s="31">
        <v>0</v>
      </c>
      <c r="AC1142" s="31">
        <v>0</v>
      </c>
      <c r="AD1142" s="31">
        <v>3</v>
      </c>
      <c r="AE1142" s="31">
        <v>1</v>
      </c>
      <c r="AF1142" s="50">
        <v>590448</v>
      </c>
      <c r="AG1142" s="59">
        <v>379900</v>
      </c>
      <c r="AH1142" s="59">
        <v>63530</v>
      </c>
      <c r="AI1142" s="59">
        <v>147018</v>
      </c>
      <c r="AJ1142" s="59">
        <v>20205</v>
      </c>
      <c r="AK1142" s="59">
        <v>15089</v>
      </c>
    </row>
    <row r="1143" spans="1:37" ht="16.5" customHeight="1">
      <c r="A1143" s="42">
        <v>1085</v>
      </c>
      <c r="B1143" s="42" t="s">
        <v>4377</v>
      </c>
      <c r="C1143" s="44" t="s">
        <v>4423</v>
      </c>
      <c r="D1143" s="44" t="s">
        <v>65</v>
      </c>
      <c r="E1143" s="68" t="s">
        <v>4424</v>
      </c>
      <c r="F1143" s="57" t="s">
        <v>4425</v>
      </c>
      <c r="G1143" s="44" t="s">
        <v>4426</v>
      </c>
      <c r="H1143" s="44" t="s">
        <v>4427</v>
      </c>
      <c r="I1143" s="69" t="s">
        <v>1046</v>
      </c>
      <c r="J1143" s="31">
        <v>2315</v>
      </c>
      <c r="K1143" s="31">
        <v>1819</v>
      </c>
      <c r="L1143" s="31">
        <v>134</v>
      </c>
      <c r="M1143" s="58">
        <v>88233</v>
      </c>
      <c r="N1143" s="58">
        <v>8652</v>
      </c>
      <c r="O1143" s="58">
        <v>40</v>
      </c>
      <c r="P1143" s="58">
        <v>5148</v>
      </c>
      <c r="Q1143" s="58">
        <v>247</v>
      </c>
      <c r="R1143" s="58">
        <v>4</v>
      </c>
      <c r="S1143" s="43">
        <f t="shared" si="45"/>
        <v>9</v>
      </c>
      <c r="T1143" s="43">
        <f t="shared" si="45"/>
        <v>10</v>
      </c>
      <c r="U1143" s="44">
        <v>3</v>
      </c>
      <c r="V1143" s="31">
        <v>3</v>
      </c>
      <c r="W1143" s="44">
        <v>6</v>
      </c>
      <c r="X1143" s="31">
        <v>7</v>
      </c>
      <c r="Y1143" s="31">
        <v>0</v>
      </c>
      <c r="Z1143" s="31">
        <v>0</v>
      </c>
      <c r="AA1143" s="31">
        <v>0</v>
      </c>
      <c r="AB1143" s="31">
        <v>0</v>
      </c>
      <c r="AC1143" s="31">
        <v>0</v>
      </c>
      <c r="AD1143" s="31">
        <v>6</v>
      </c>
      <c r="AE1143" s="31">
        <v>0</v>
      </c>
      <c r="AF1143" s="50">
        <v>811065</v>
      </c>
      <c r="AG1143" s="59">
        <v>610688</v>
      </c>
      <c r="AH1143" s="59">
        <v>50680</v>
      </c>
      <c r="AI1143" s="59">
        <v>149697</v>
      </c>
      <c r="AJ1143" s="59">
        <v>33154</v>
      </c>
      <c r="AK1143" s="59">
        <v>56362</v>
      </c>
    </row>
    <row r="1144" spans="1:37" ht="16.5" customHeight="1">
      <c r="A1144" s="42">
        <v>1086</v>
      </c>
      <c r="B1144" s="42" t="s">
        <v>4377</v>
      </c>
      <c r="C1144" s="44" t="s">
        <v>4423</v>
      </c>
      <c r="D1144" s="44" t="s">
        <v>65</v>
      </c>
      <c r="E1144" s="68" t="s">
        <v>4428</v>
      </c>
      <c r="F1144" s="57" t="s">
        <v>4429</v>
      </c>
      <c r="G1144" s="44" t="s">
        <v>4430</v>
      </c>
      <c r="H1144" s="44" t="s">
        <v>4431</v>
      </c>
      <c r="I1144" s="69" t="s">
        <v>3516</v>
      </c>
      <c r="J1144" s="31">
        <v>2216</v>
      </c>
      <c r="K1144" s="31">
        <v>1534</v>
      </c>
      <c r="L1144" s="31">
        <v>284</v>
      </c>
      <c r="M1144" s="58">
        <v>110270</v>
      </c>
      <c r="N1144" s="58">
        <v>10838</v>
      </c>
      <c r="O1144" s="58">
        <v>134</v>
      </c>
      <c r="P1144" s="58">
        <v>5922</v>
      </c>
      <c r="Q1144" s="58">
        <v>231</v>
      </c>
      <c r="R1144" s="58">
        <v>144</v>
      </c>
      <c r="S1144" s="43">
        <f t="shared" si="45"/>
        <v>8</v>
      </c>
      <c r="T1144" s="43">
        <f t="shared" si="45"/>
        <v>9</v>
      </c>
      <c r="U1144" s="44">
        <v>2</v>
      </c>
      <c r="V1144" s="31">
        <v>2</v>
      </c>
      <c r="W1144" s="44">
        <v>6</v>
      </c>
      <c r="X1144" s="31">
        <v>6</v>
      </c>
      <c r="Y1144" s="31">
        <v>0</v>
      </c>
      <c r="Z1144" s="31">
        <v>0</v>
      </c>
      <c r="AA1144" s="31">
        <v>0</v>
      </c>
      <c r="AB1144" s="31">
        <v>1</v>
      </c>
      <c r="AC1144" s="31">
        <v>0</v>
      </c>
      <c r="AD1144" s="31">
        <v>7</v>
      </c>
      <c r="AE1144" s="31">
        <v>1</v>
      </c>
      <c r="AF1144" s="50">
        <v>831272</v>
      </c>
      <c r="AG1144" s="59">
        <v>549676</v>
      </c>
      <c r="AH1144" s="59">
        <v>81518</v>
      </c>
      <c r="AI1144" s="59">
        <v>200078</v>
      </c>
      <c r="AJ1144" s="59">
        <v>52969</v>
      </c>
      <c r="AK1144" s="59">
        <v>64586</v>
      </c>
    </row>
    <row r="1145" spans="1:37" ht="16.5" customHeight="1">
      <c r="A1145" s="42">
        <v>1087</v>
      </c>
      <c r="B1145" s="42" t="s">
        <v>4377</v>
      </c>
      <c r="C1145" s="44" t="s">
        <v>4432</v>
      </c>
      <c r="D1145" s="44" t="s">
        <v>65</v>
      </c>
      <c r="E1145" s="68" t="s">
        <v>4433</v>
      </c>
      <c r="F1145" s="57" t="s">
        <v>4434</v>
      </c>
      <c r="G1145" s="44" t="s">
        <v>4435</v>
      </c>
      <c r="H1145" s="44" t="s">
        <v>4436</v>
      </c>
      <c r="I1145" s="69" t="s">
        <v>4389</v>
      </c>
      <c r="J1145" s="31">
        <v>1497</v>
      </c>
      <c r="K1145" s="31">
        <v>1299.9000000000001</v>
      </c>
      <c r="L1145" s="31">
        <v>211</v>
      </c>
      <c r="M1145" s="58">
        <v>89249</v>
      </c>
      <c r="N1145" s="58">
        <v>6051</v>
      </c>
      <c r="O1145" s="58">
        <v>170</v>
      </c>
      <c r="P1145" s="58">
        <v>4990</v>
      </c>
      <c r="Q1145" s="58">
        <v>183</v>
      </c>
      <c r="R1145" s="58">
        <v>170</v>
      </c>
      <c r="S1145" s="43">
        <f t="shared" si="45"/>
        <v>5</v>
      </c>
      <c r="T1145" s="43">
        <f t="shared" si="45"/>
        <v>6</v>
      </c>
      <c r="U1145" s="44">
        <v>1</v>
      </c>
      <c r="V1145" s="31">
        <v>1</v>
      </c>
      <c r="W1145" s="44">
        <v>4</v>
      </c>
      <c r="X1145" s="31">
        <v>5</v>
      </c>
      <c r="Y1145" s="31">
        <v>0</v>
      </c>
      <c r="Z1145" s="31">
        <v>0</v>
      </c>
      <c r="AA1145" s="31">
        <v>0</v>
      </c>
      <c r="AB1145" s="31">
        <v>0</v>
      </c>
      <c r="AC1145" s="31">
        <v>0</v>
      </c>
      <c r="AD1145" s="31">
        <v>4</v>
      </c>
      <c r="AE1145" s="31">
        <v>0</v>
      </c>
      <c r="AF1145" s="50">
        <v>358496</v>
      </c>
      <c r="AG1145" s="59">
        <v>277605</v>
      </c>
      <c r="AH1145" s="59">
        <v>61518</v>
      </c>
      <c r="AI1145" s="59">
        <v>19373</v>
      </c>
      <c r="AJ1145" s="59">
        <v>38020</v>
      </c>
      <c r="AK1145" s="59">
        <v>8357</v>
      </c>
    </row>
    <row r="1146" spans="1:37" ht="16.5" customHeight="1">
      <c r="A1146" s="42">
        <v>1088</v>
      </c>
      <c r="B1146" s="42" t="s">
        <v>4377</v>
      </c>
      <c r="C1146" s="44" t="s">
        <v>4432</v>
      </c>
      <c r="D1146" s="44" t="s">
        <v>65</v>
      </c>
      <c r="E1146" s="68" t="s">
        <v>4437</v>
      </c>
      <c r="F1146" s="57" t="s">
        <v>4438</v>
      </c>
      <c r="G1146" s="44" t="s">
        <v>4439</v>
      </c>
      <c r="H1146" s="44" t="s">
        <v>4440</v>
      </c>
      <c r="I1146" s="69" t="s">
        <v>905</v>
      </c>
      <c r="J1146" s="31">
        <v>1620</v>
      </c>
      <c r="K1146" s="31">
        <v>1197</v>
      </c>
      <c r="L1146" s="31">
        <v>200</v>
      </c>
      <c r="M1146" s="58">
        <v>37622</v>
      </c>
      <c r="N1146" s="58">
        <v>0</v>
      </c>
      <c r="O1146" s="58">
        <v>39</v>
      </c>
      <c r="P1146" s="58">
        <v>37701</v>
      </c>
      <c r="Q1146" s="58">
        <v>0</v>
      </c>
      <c r="R1146" s="58">
        <v>39</v>
      </c>
      <c r="S1146" s="43">
        <f t="shared" si="45"/>
        <v>6</v>
      </c>
      <c r="T1146" s="43">
        <f t="shared" si="45"/>
        <v>6</v>
      </c>
      <c r="U1146" s="44">
        <v>1</v>
      </c>
      <c r="V1146" s="31">
        <v>1</v>
      </c>
      <c r="W1146" s="44">
        <v>4</v>
      </c>
      <c r="X1146" s="31">
        <v>4</v>
      </c>
      <c r="Y1146" s="31">
        <v>0</v>
      </c>
      <c r="Z1146" s="31">
        <v>0</v>
      </c>
      <c r="AA1146" s="31">
        <v>1</v>
      </c>
      <c r="AB1146" s="31">
        <v>1</v>
      </c>
      <c r="AC1146" s="31">
        <v>0</v>
      </c>
      <c r="AD1146" s="31">
        <v>5</v>
      </c>
      <c r="AE1146" s="31">
        <v>0</v>
      </c>
      <c r="AF1146" s="50">
        <v>619991</v>
      </c>
      <c r="AG1146" s="59">
        <v>427639</v>
      </c>
      <c r="AH1146" s="59">
        <v>61518</v>
      </c>
      <c r="AI1146" s="59">
        <v>130834</v>
      </c>
      <c r="AJ1146" s="59">
        <v>4598</v>
      </c>
      <c r="AK1146" s="59">
        <v>4546</v>
      </c>
    </row>
    <row r="1147" spans="1:37" ht="16.5" customHeight="1">
      <c r="A1147" s="42">
        <v>1089</v>
      </c>
      <c r="B1147" s="42" t="s">
        <v>4377</v>
      </c>
      <c r="C1147" s="44" t="s">
        <v>4441</v>
      </c>
      <c r="D1147" s="44" t="s">
        <v>65</v>
      </c>
      <c r="E1147" s="68" t="s">
        <v>4442</v>
      </c>
      <c r="F1147" s="57" t="s">
        <v>4443</v>
      </c>
      <c r="G1147" s="44" t="s">
        <v>4444</v>
      </c>
      <c r="H1147" s="44" t="s">
        <v>4445</v>
      </c>
      <c r="I1147" s="69" t="s">
        <v>1065</v>
      </c>
      <c r="J1147" s="31">
        <v>1661</v>
      </c>
      <c r="K1147" s="31">
        <v>2204.11</v>
      </c>
      <c r="L1147" s="31">
        <v>480</v>
      </c>
      <c r="M1147" s="58">
        <v>134904</v>
      </c>
      <c r="N1147" s="58">
        <v>8279</v>
      </c>
      <c r="O1147" s="58">
        <v>200</v>
      </c>
      <c r="P1147" s="58">
        <v>6935</v>
      </c>
      <c r="Q1147" s="58">
        <v>414</v>
      </c>
      <c r="R1147" s="58">
        <v>0</v>
      </c>
      <c r="S1147" s="43">
        <f t="shared" si="45"/>
        <v>9</v>
      </c>
      <c r="T1147" s="43">
        <f t="shared" si="45"/>
        <v>9</v>
      </c>
      <c r="U1147" s="44">
        <v>1</v>
      </c>
      <c r="V1147" s="31">
        <v>1</v>
      </c>
      <c r="W1147" s="44">
        <v>7</v>
      </c>
      <c r="X1147" s="31">
        <v>7</v>
      </c>
      <c r="Y1147" s="31">
        <v>0</v>
      </c>
      <c r="Z1147" s="31">
        <v>0</v>
      </c>
      <c r="AA1147" s="31">
        <v>1</v>
      </c>
      <c r="AB1147" s="31">
        <v>1</v>
      </c>
      <c r="AC1147" s="31">
        <v>0</v>
      </c>
      <c r="AD1147" s="31">
        <v>7</v>
      </c>
      <c r="AE1147" s="31">
        <v>0</v>
      </c>
      <c r="AF1147" s="50">
        <v>1211982</v>
      </c>
      <c r="AG1147" s="59">
        <v>582973</v>
      </c>
      <c r="AH1147" s="59">
        <v>112418</v>
      </c>
      <c r="AI1147" s="59">
        <v>516591</v>
      </c>
      <c r="AJ1147" s="59">
        <v>101036</v>
      </c>
      <c r="AK1147" s="59">
        <v>81982</v>
      </c>
    </row>
    <row r="1148" spans="1:37" ht="16.5" customHeight="1">
      <c r="A1148" s="42">
        <v>1090</v>
      </c>
      <c r="B1148" s="42" t="s">
        <v>4377</v>
      </c>
      <c r="C1148" s="44" t="s">
        <v>4446</v>
      </c>
      <c r="D1148" s="44" t="s">
        <v>65</v>
      </c>
      <c r="E1148" s="68" t="s">
        <v>4447</v>
      </c>
      <c r="F1148" s="57" t="s">
        <v>4448</v>
      </c>
      <c r="G1148" s="44" t="s">
        <v>4449</v>
      </c>
      <c r="H1148" s="44" t="s">
        <v>4450</v>
      </c>
      <c r="I1148" s="69" t="s">
        <v>3951</v>
      </c>
      <c r="J1148" s="31">
        <v>3323</v>
      </c>
      <c r="K1148" s="31">
        <v>1678</v>
      </c>
      <c r="L1148" s="31">
        <v>187</v>
      </c>
      <c r="M1148" s="58">
        <v>107932</v>
      </c>
      <c r="N1148" s="58">
        <v>4204</v>
      </c>
      <c r="O1148" s="58">
        <v>109</v>
      </c>
      <c r="P1148" s="58">
        <v>5709</v>
      </c>
      <c r="Q1148" s="58">
        <v>137</v>
      </c>
      <c r="R1148" s="58">
        <v>5</v>
      </c>
      <c r="S1148" s="43">
        <f t="shared" si="45"/>
        <v>6</v>
      </c>
      <c r="T1148" s="43">
        <f t="shared" si="45"/>
        <v>8</v>
      </c>
      <c r="U1148" s="44">
        <v>1</v>
      </c>
      <c r="V1148" s="31">
        <v>1</v>
      </c>
      <c r="W1148" s="44">
        <v>5</v>
      </c>
      <c r="X1148" s="31">
        <v>6</v>
      </c>
      <c r="Y1148" s="31">
        <v>0</v>
      </c>
      <c r="Z1148" s="31">
        <v>0</v>
      </c>
      <c r="AA1148" s="31">
        <v>0</v>
      </c>
      <c r="AB1148" s="31">
        <v>1</v>
      </c>
      <c r="AC1148" s="31">
        <v>1</v>
      </c>
      <c r="AD1148" s="31">
        <v>3</v>
      </c>
      <c r="AE1148" s="31">
        <v>1</v>
      </c>
      <c r="AF1148" s="50">
        <v>746519</v>
      </c>
      <c r="AG1148" s="59">
        <v>466334</v>
      </c>
      <c r="AH1148" s="59">
        <v>92518</v>
      </c>
      <c r="AI1148" s="59">
        <v>187667</v>
      </c>
      <c r="AJ1148" s="59">
        <v>41114</v>
      </c>
      <c r="AK1148" s="59">
        <v>32899</v>
      </c>
    </row>
    <row r="1149" spans="1:37" ht="16.5" customHeight="1">
      <c r="A1149" s="42">
        <v>1091</v>
      </c>
      <c r="B1149" s="42" t="s">
        <v>4377</v>
      </c>
      <c r="C1149" s="44" t="s">
        <v>4451</v>
      </c>
      <c r="D1149" s="44" t="s">
        <v>65</v>
      </c>
      <c r="E1149" s="68" t="s">
        <v>4452</v>
      </c>
      <c r="F1149" s="57" t="s">
        <v>4453</v>
      </c>
      <c r="G1149" s="44" t="s">
        <v>4454</v>
      </c>
      <c r="H1149" s="44" t="s">
        <v>4455</v>
      </c>
      <c r="I1149" s="69" t="s">
        <v>1065</v>
      </c>
      <c r="J1149" s="31">
        <v>1000</v>
      </c>
      <c r="K1149" s="31">
        <v>1233</v>
      </c>
      <c r="L1149" s="31">
        <v>262</v>
      </c>
      <c r="M1149" s="58">
        <v>95285</v>
      </c>
      <c r="N1149" s="58">
        <v>9034</v>
      </c>
      <c r="O1149" s="58">
        <v>120</v>
      </c>
      <c r="P1149" s="58">
        <v>5902</v>
      </c>
      <c r="Q1149" s="58">
        <v>137</v>
      </c>
      <c r="R1149" s="58">
        <v>137</v>
      </c>
      <c r="S1149" s="43">
        <f t="shared" si="45"/>
        <v>9</v>
      </c>
      <c r="T1149" s="43">
        <f t="shared" si="45"/>
        <v>9</v>
      </c>
      <c r="U1149" s="44">
        <v>1</v>
      </c>
      <c r="V1149" s="31">
        <v>1</v>
      </c>
      <c r="W1149" s="44">
        <v>6</v>
      </c>
      <c r="X1149" s="31">
        <v>6</v>
      </c>
      <c r="Y1149" s="31">
        <v>0</v>
      </c>
      <c r="Z1149" s="31">
        <v>0</v>
      </c>
      <c r="AA1149" s="31">
        <v>2</v>
      </c>
      <c r="AB1149" s="31">
        <v>2</v>
      </c>
      <c r="AC1149" s="31">
        <v>0</v>
      </c>
      <c r="AD1149" s="31">
        <v>8</v>
      </c>
      <c r="AE1149" s="31">
        <v>1</v>
      </c>
      <c r="AF1149" s="50">
        <v>1060288</v>
      </c>
      <c r="AG1149" s="59">
        <v>759550</v>
      </c>
      <c r="AH1149" s="59">
        <v>85918</v>
      </c>
      <c r="AI1149" s="59">
        <v>214820</v>
      </c>
      <c r="AJ1149" s="59">
        <v>63418</v>
      </c>
      <c r="AK1149" s="59">
        <v>123147</v>
      </c>
    </row>
    <row r="1150" spans="1:37" ht="16.5" customHeight="1">
      <c r="A1150" s="42">
        <v>1092</v>
      </c>
      <c r="B1150" s="42" t="s">
        <v>4377</v>
      </c>
      <c r="C1150" s="44" t="s">
        <v>4456</v>
      </c>
      <c r="D1150" s="44" t="s">
        <v>65</v>
      </c>
      <c r="E1150" s="68" t="s">
        <v>4457</v>
      </c>
      <c r="F1150" s="57" t="s">
        <v>4458</v>
      </c>
      <c r="G1150" s="44" t="s">
        <v>4459</v>
      </c>
      <c r="H1150" s="44" t="s">
        <v>4460</v>
      </c>
      <c r="I1150" s="69" t="s">
        <v>1917</v>
      </c>
      <c r="J1150" s="31">
        <v>1650</v>
      </c>
      <c r="K1150" s="31">
        <v>1246</v>
      </c>
      <c r="L1150" s="31">
        <v>120</v>
      </c>
      <c r="M1150" s="58">
        <v>83382</v>
      </c>
      <c r="N1150" s="58">
        <v>7790</v>
      </c>
      <c r="O1150" s="58">
        <v>137</v>
      </c>
      <c r="P1150" s="58">
        <v>3448</v>
      </c>
      <c r="Q1150" s="58">
        <v>143</v>
      </c>
      <c r="R1150" s="58">
        <v>137</v>
      </c>
      <c r="S1150" s="43">
        <f t="shared" si="45"/>
        <v>6</v>
      </c>
      <c r="T1150" s="43">
        <f t="shared" si="45"/>
        <v>7</v>
      </c>
      <c r="U1150" s="44">
        <v>0</v>
      </c>
      <c r="V1150" s="31">
        <v>1</v>
      </c>
      <c r="W1150" s="44">
        <v>5</v>
      </c>
      <c r="X1150" s="31">
        <v>5</v>
      </c>
      <c r="Y1150" s="31">
        <v>0</v>
      </c>
      <c r="Z1150" s="31">
        <v>0</v>
      </c>
      <c r="AA1150" s="31">
        <v>1</v>
      </c>
      <c r="AB1150" s="31">
        <v>1</v>
      </c>
      <c r="AC1150" s="31">
        <v>0</v>
      </c>
      <c r="AD1150" s="31">
        <v>4</v>
      </c>
      <c r="AE1150" s="31">
        <v>2</v>
      </c>
      <c r="AF1150" s="50">
        <v>631100</v>
      </c>
      <c r="AG1150" s="59">
        <v>398445</v>
      </c>
      <c r="AH1150" s="59">
        <v>68918</v>
      </c>
      <c r="AI1150" s="59">
        <v>163737</v>
      </c>
      <c r="AJ1150" s="59">
        <v>25360</v>
      </c>
      <c r="AK1150" s="59">
        <v>29005</v>
      </c>
    </row>
    <row r="1151" spans="1:37" ht="16.5" customHeight="1">
      <c r="A1151" s="42">
        <v>1093</v>
      </c>
      <c r="B1151" s="42" t="s">
        <v>4377</v>
      </c>
      <c r="C1151" s="44" t="s">
        <v>4456</v>
      </c>
      <c r="D1151" s="44" t="s">
        <v>65</v>
      </c>
      <c r="E1151" s="68" t="s">
        <v>4461</v>
      </c>
      <c r="F1151" s="57" t="s">
        <v>4462</v>
      </c>
      <c r="G1151" s="44" t="s">
        <v>4463</v>
      </c>
      <c r="H1151" s="44" t="s">
        <v>4464</v>
      </c>
      <c r="I1151" s="69" t="s">
        <v>4412</v>
      </c>
      <c r="J1151" s="31">
        <v>5803</v>
      </c>
      <c r="K1151" s="31">
        <v>2303.27</v>
      </c>
      <c r="L1151" s="31">
        <v>182</v>
      </c>
      <c r="M1151" s="58">
        <v>108211</v>
      </c>
      <c r="N1151" s="58">
        <v>4872</v>
      </c>
      <c r="O1151" s="58">
        <v>32</v>
      </c>
      <c r="P1151" s="58">
        <v>5315</v>
      </c>
      <c r="Q1151" s="58">
        <v>231</v>
      </c>
      <c r="R1151" s="58">
        <v>0</v>
      </c>
      <c r="S1151" s="43">
        <f t="shared" si="45"/>
        <v>11</v>
      </c>
      <c r="T1151" s="43">
        <f t="shared" si="45"/>
        <v>11</v>
      </c>
      <c r="U1151" s="44">
        <v>1</v>
      </c>
      <c r="V1151" s="31">
        <v>1</v>
      </c>
      <c r="W1151" s="44">
        <v>7</v>
      </c>
      <c r="X1151" s="31">
        <v>7</v>
      </c>
      <c r="Y1151" s="31">
        <v>0</v>
      </c>
      <c r="Z1151" s="31">
        <v>0</v>
      </c>
      <c r="AA1151" s="31">
        <v>3</v>
      </c>
      <c r="AB1151" s="31">
        <v>3</v>
      </c>
      <c r="AC1151" s="31">
        <v>0</v>
      </c>
      <c r="AD1151" s="31">
        <v>5</v>
      </c>
      <c r="AE1151" s="31">
        <v>3</v>
      </c>
      <c r="AF1151" s="50">
        <v>979103</v>
      </c>
      <c r="AG1151" s="59">
        <v>637335</v>
      </c>
      <c r="AH1151" s="59">
        <v>92018</v>
      </c>
      <c r="AI1151" s="59">
        <v>249750</v>
      </c>
      <c r="AJ1151" s="59">
        <v>37691</v>
      </c>
      <c r="AK1151" s="59">
        <v>38894</v>
      </c>
    </row>
    <row r="1152" spans="1:37" ht="16.5" customHeight="1">
      <c r="A1152" s="42">
        <v>1094</v>
      </c>
      <c r="B1152" s="42" t="s">
        <v>4377</v>
      </c>
      <c r="C1152" s="44" t="s">
        <v>4465</v>
      </c>
      <c r="D1152" s="44" t="s">
        <v>65</v>
      </c>
      <c r="E1152" s="68" t="s">
        <v>4466</v>
      </c>
      <c r="F1152" s="57" t="s">
        <v>4467</v>
      </c>
      <c r="G1152" s="44" t="s">
        <v>4468</v>
      </c>
      <c r="H1152" s="44" t="s">
        <v>4469</v>
      </c>
      <c r="I1152" s="69" t="s">
        <v>3275</v>
      </c>
      <c r="J1152" s="31">
        <v>13105</v>
      </c>
      <c r="K1152" s="31">
        <v>4662.6400000000003</v>
      </c>
      <c r="L1152" s="31">
        <v>799</v>
      </c>
      <c r="M1152" s="58">
        <v>330924</v>
      </c>
      <c r="N1152" s="58">
        <v>10786</v>
      </c>
      <c r="O1152" s="58">
        <v>424</v>
      </c>
      <c r="P1152" s="58">
        <v>13835</v>
      </c>
      <c r="Q1152" s="58">
        <v>472</v>
      </c>
      <c r="R1152" s="58">
        <v>424</v>
      </c>
      <c r="S1152" s="43">
        <f t="shared" si="45"/>
        <v>29</v>
      </c>
      <c r="T1152" s="43">
        <f t="shared" si="45"/>
        <v>30</v>
      </c>
      <c r="U1152" s="44">
        <v>6</v>
      </c>
      <c r="V1152" s="31">
        <v>6</v>
      </c>
      <c r="W1152" s="44">
        <v>15</v>
      </c>
      <c r="X1152" s="31">
        <v>16</v>
      </c>
      <c r="Y1152" s="31">
        <v>0</v>
      </c>
      <c r="Z1152" s="31">
        <v>0</v>
      </c>
      <c r="AA1152" s="31">
        <v>8</v>
      </c>
      <c r="AB1152" s="31">
        <v>8</v>
      </c>
      <c r="AC1152" s="31">
        <v>1</v>
      </c>
      <c r="AD1152" s="31">
        <v>14</v>
      </c>
      <c r="AE1152" s="31">
        <v>4</v>
      </c>
      <c r="AF1152" s="50">
        <v>2413565</v>
      </c>
      <c r="AG1152" s="59">
        <v>1766451</v>
      </c>
      <c r="AH1152" s="59">
        <v>201614</v>
      </c>
      <c r="AI1152" s="59">
        <v>445500</v>
      </c>
      <c r="AJ1152" s="59">
        <v>217414</v>
      </c>
      <c r="AK1152" s="59">
        <v>171201</v>
      </c>
    </row>
    <row r="1153" spans="1:37" ht="16.5" customHeight="1">
      <c r="A1153" s="42">
        <v>1095</v>
      </c>
      <c r="B1153" s="42" t="s">
        <v>4377</v>
      </c>
      <c r="C1153" s="44" t="s">
        <v>4465</v>
      </c>
      <c r="D1153" s="44" t="s">
        <v>65</v>
      </c>
      <c r="E1153" s="68" t="s">
        <v>4470</v>
      </c>
      <c r="F1153" s="57" t="s">
        <v>4471</v>
      </c>
      <c r="G1153" s="44" t="s">
        <v>4472</v>
      </c>
      <c r="H1153" s="44" t="s">
        <v>4473</v>
      </c>
      <c r="I1153" s="69" t="s">
        <v>889</v>
      </c>
      <c r="J1153" s="31">
        <v>3697.5</v>
      </c>
      <c r="K1153" s="31">
        <v>2642.36</v>
      </c>
      <c r="L1153" s="31">
        <v>602</v>
      </c>
      <c r="M1153" s="58">
        <v>86096</v>
      </c>
      <c r="N1153" s="58">
        <v>0</v>
      </c>
      <c r="O1153" s="58">
        <v>0</v>
      </c>
      <c r="P1153" s="58">
        <v>11933</v>
      </c>
      <c r="Q1153" s="58">
        <v>0</v>
      </c>
      <c r="R1153" s="58">
        <v>0</v>
      </c>
      <c r="S1153" s="43">
        <f t="shared" si="45"/>
        <v>11</v>
      </c>
      <c r="T1153" s="43">
        <f t="shared" si="45"/>
        <v>11</v>
      </c>
      <c r="U1153" s="44">
        <v>1</v>
      </c>
      <c r="V1153" s="31">
        <v>1</v>
      </c>
      <c r="W1153" s="44">
        <v>9</v>
      </c>
      <c r="X1153" s="31">
        <v>9</v>
      </c>
      <c r="Y1153" s="31">
        <v>0</v>
      </c>
      <c r="Z1153" s="31">
        <v>0</v>
      </c>
      <c r="AA1153" s="31">
        <v>1</v>
      </c>
      <c r="AB1153" s="31">
        <v>1</v>
      </c>
      <c r="AC1153" s="31">
        <v>1</v>
      </c>
      <c r="AD1153" s="31">
        <v>7</v>
      </c>
      <c r="AE1153" s="31">
        <v>3</v>
      </c>
      <c r="AF1153" s="50">
        <v>779645</v>
      </c>
      <c r="AG1153" s="59">
        <v>229090</v>
      </c>
      <c r="AH1153" s="59">
        <v>198118</v>
      </c>
      <c r="AI1153" s="59">
        <v>352437</v>
      </c>
      <c r="AJ1153" s="59">
        <v>213051</v>
      </c>
      <c r="AK1153" s="59">
        <v>224717</v>
      </c>
    </row>
    <row r="1154" spans="1:37" ht="16.5" customHeight="1">
      <c r="A1154" s="42">
        <v>1096</v>
      </c>
      <c r="B1154" s="42" t="s">
        <v>4377</v>
      </c>
      <c r="C1154" s="44" t="s">
        <v>4465</v>
      </c>
      <c r="D1154" s="44" t="s">
        <v>65</v>
      </c>
      <c r="E1154" s="68" t="s">
        <v>4474</v>
      </c>
      <c r="F1154" s="57" t="s">
        <v>4475</v>
      </c>
      <c r="G1154" s="44" t="s">
        <v>4476</v>
      </c>
      <c r="H1154" s="44" t="s">
        <v>4477</v>
      </c>
      <c r="I1154" s="69" t="s">
        <v>1917</v>
      </c>
      <c r="J1154" s="31">
        <v>4078</v>
      </c>
      <c r="K1154" s="31">
        <v>1423</v>
      </c>
      <c r="L1154" s="31">
        <v>288</v>
      </c>
      <c r="M1154" s="58">
        <v>98107</v>
      </c>
      <c r="N1154" s="58">
        <v>5031</v>
      </c>
      <c r="O1154" s="58">
        <v>98</v>
      </c>
      <c r="P1154" s="58">
        <v>5099</v>
      </c>
      <c r="Q1154" s="58">
        <v>148</v>
      </c>
      <c r="R1154" s="58">
        <v>98</v>
      </c>
      <c r="S1154" s="43">
        <f t="shared" si="45"/>
        <v>7</v>
      </c>
      <c r="T1154" s="43">
        <f t="shared" si="45"/>
        <v>7</v>
      </c>
      <c r="U1154" s="44">
        <v>2</v>
      </c>
      <c r="V1154" s="31">
        <v>1</v>
      </c>
      <c r="W1154" s="44">
        <v>4</v>
      </c>
      <c r="X1154" s="31">
        <v>5</v>
      </c>
      <c r="Y1154" s="31">
        <v>0</v>
      </c>
      <c r="Z1154" s="31">
        <v>0</v>
      </c>
      <c r="AA1154" s="31">
        <v>1</v>
      </c>
      <c r="AB1154" s="31">
        <v>1</v>
      </c>
      <c r="AC1154" s="31">
        <v>0</v>
      </c>
      <c r="AD1154" s="31">
        <v>4</v>
      </c>
      <c r="AE1154" s="31">
        <v>0</v>
      </c>
      <c r="AF1154" s="50">
        <v>687355</v>
      </c>
      <c r="AG1154" s="59">
        <v>435254</v>
      </c>
      <c r="AH1154" s="59">
        <v>90518</v>
      </c>
      <c r="AI1154" s="59">
        <v>161583</v>
      </c>
      <c r="AJ1154" s="59">
        <v>37751</v>
      </c>
      <c r="AK1154" s="59">
        <v>34292</v>
      </c>
    </row>
    <row r="1155" spans="1:37" ht="16.5" customHeight="1">
      <c r="A1155" s="42">
        <v>1097</v>
      </c>
      <c r="B1155" s="42" t="s">
        <v>4377</v>
      </c>
      <c r="C1155" s="44" t="s">
        <v>4465</v>
      </c>
      <c r="D1155" s="44" t="s">
        <v>65</v>
      </c>
      <c r="E1155" s="68" t="s">
        <v>4478</v>
      </c>
      <c r="F1155" s="57" t="s">
        <v>4479</v>
      </c>
      <c r="G1155" s="44" t="s">
        <v>4480</v>
      </c>
      <c r="H1155" s="44" t="s">
        <v>4481</v>
      </c>
      <c r="I1155" s="69" t="s">
        <v>1060</v>
      </c>
      <c r="J1155" s="31">
        <v>12199.6</v>
      </c>
      <c r="K1155" s="31">
        <v>7271.95</v>
      </c>
      <c r="L1155" s="31">
        <v>1215</v>
      </c>
      <c r="M1155" s="58">
        <v>357137</v>
      </c>
      <c r="N1155" s="58">
        <v>22192</v>
      </c>
      <c r="O1155" s="58">
        <v>262</v>
      </c>
      <c r="P1155" s="58">
        <v>16339</v>
      </c>
      <c r="Q1155" s="58">
        <v>954</v>
      </c>
      <c r="R1155" s="58">
        <v>40</v>
      </c>
      <c r="S1155" s="43">
        <f t="shared" si="45"/>
        <v>37</v>
      </c>
      <c r="T1155" s="43">
        <f t="shared" si="45"/>
        <v>41</v>
      </c>
      <c r="U1155" s="44">
        <v>8</v>
      </c>
      <c r="V1155" s="31">
        <v>8</v>
      </c>
      <c r="W1155" s="44">
        <v>17</v>
      </c>
      <c r="X1155" s="31">
        <v>21</v>
      </c>
      <c r="Y1155" s="31">
        <v>0</v>
      </c>
      <c r="Z1155" s="31">
        <v>0</v>
      </c>
      <c r="AA1155" s="31">
        <v>12</v>
      </c>
      <c r="AB1155" s="31">
        <v>12</v>
      </c>
      <c r="AC1155" s="31">
        <v>1</v>
      </c>
      <c r="AD1155" s="31">
        <v>16</v>
      </c>
      <c r="AE1155" s="31">
        <v>7</v>
      </c>
      <c r="AF1155" s="50">
        <v>3295037</v>
      </c>
      <c r="AG1155" s="59">
        <v>2189147</v>
      </c>
      <c r="AH1155" s="59">
        <v>237298</v>
      </c>
      <c r="AI1155" s="59">
        <v>868592</v>
      </c>
      <c r="AJ1155" s="59">
        <v>361856</v>
      </c>
      <c r="AK1155" s="59">
        <v>212653</v>
      </c>
    </row>
    <row r="1156" spans="1:37" ht="16.5" customHeight="1">
      <c r="A1156" s="42">
        <v>1098</v>
      </c>
      <c r="B1156" s="42" t="s">
        <v>4377</v>
      </c>
      <c r="C1156" s="44" t="s">
        <v>4482</v>
      </c>
      <c r="D1156" s="44" t="s">
        <v>65</v>
      </c>
      <c r="E1156" s="68" t="s">
        <v>4483</v>
      </c>
      <c r="F1156" s="57" t="s">
        <v>4484</v>
      </c>
      <c r="G1156" s="44" t="s">
        <v>4485</v>
      </c>
      <c r="H1156" s="44" t="s">
        <v>4486</v>
      </c>
      <c r="I1156" s="69" t="s">
        <v>4281</v>
      </c>
      <c r="J1156" s="31">
        <v>1650</v>
      </c>
      <c r="K1156" s="31">
        <v>1599.12</v>
      </c>
      <c r="L1156" s="31">
        <v>323</v>
      </c>
      <c r="M1156" s="58">
        <v>102933</v>
      </c>
      <c r="N1156" s="58">
        <v>5965</v>
      </c>
      <c r="O1156" s="58">
        <v>317</v>
      </c>
      <c r="P1156" s="58">
        <v>6733</v>
      </c>
      <c r="Q1156" s="58">
        <v>172</v>
      </c>
      <c r="R1156" s="58">
        <v>187</v>
      </c>
      <c r="S1156" s="43">
        <f t="shared" si="45"/>
        <v>10</v>
      </c>
      <c r="T1156" s="43">
        <f t="shared" si="45"/>
        <v>10</v>
      </c>
      <c r="U1156" s="44">
        <v>2</v>
      </c>
      <c r="V1156" s="31">
        <v>2</v>
      </c>
      <c r="W1156" s="44">
        <v>7</v>
      </c>
      <c r="X1156" s="31">
        <v>7</v>
      </c>
      <c r="Y1156" s="31">
        <v>0</v>
      </c>
      <c r="Z1156" s="31">
        <v>0</v>
      </c>
      <c r="AA1156" s="31">
        <v>1</v>
      </c>
      <c r="AB1156" s="31">
        <v>1</v>
      </c>
      <c r="AC1156" s="31">
        <v>0</v>
      </c>
      <c r="AD1156" s="31">
        <v>7</v>
      </c>
      <c r="AE1156" s="31">
        <v>0</v>
      </c>
      <c r="AF1156" s="50">
        <v>849844</v>
      </c>
      <c r="AG1156" s="59">
        <v>584751</v>
      </c>
      <c r="AH1156" s="59">
        <v>114518</v>
      </c>
      <c r="AI1156" s="59">
        <v>150575</v>
      </c>
      <c r="AJ1156" s="59">
        <v>65768</v>
      </c>
      <c r="AK1156" s="59">
        <v>50115</v>
      </c>
    </row>
    <row r="1157" spans="1:37" ht="16.5" customHeight="1">
      <c r="A1157" s="42">
        <v>1099</v>
      </c>
      <c r="B1157" s="42" t="s">
        <v>4377</v>
      </c>
      <c r="C1157" s="44" t="s">
        <v>4487</v>
      </c>
      <c r="D1157" s="44" t="s">
        <v>65</v>
      </c>
      <c r="E1157" s="68" t="s">
        <v>4488</v>
      </c>
      <c r="F1157" s="57" t="s">
        <v>4489</v>
      </c>
      <c r="G1157" s="44" t="s">
        <v>4490</v>
      </c>
      <c r="H1157" s="44" t="s">
        <v>4491</v>
      </c>
      <c r="I1157" s="69" t="s">
        <v>1825</v>
      </c>
      <c r="J1157" s="31">
        <v>4844</v>
      </c>
      <c r="K1157" s="31">
        <v>1753.58</v>
      </c>
      <c r="L1157" s="31">
        <v>136</v>
      </c>
      <c r="M1157" s="58">
        <v>106728</v>
      </c>
      <c r="N1157" s="58">
        <v>2060</v>
      </c>
      <c r="O1157" s="58">
        <v>58</v>
      </c>
      <c r="P1157" s="58">
        <v>4467</v>
      </c>
      <c r="Q1157" s="58">
        <v>137</v>
      </c>
      <c r="R1157" s="58">
        <v>15</v>
      </c>
      <c r="S1157" s="43">
        <f t="shared" si="45"/>
        <v>7</v>
      </c>
      <c r="T1157" s="43">
        <f t="shared" si="45"/>
        <v>8</v>
      </c>
      <c r="U1157" s="44">
        <v>2</v>
      </c>
      <c r="V1157" s="31">
        <v>2</v>
      </c>
      <c r="W1157" s="44">
        <v>5</v>
      </c>
      <c r="X1157" s="31">
        <v>6</v>
      </c>
      <c r="Y1157" s="31">
        <v>0</v>
      </c>
      <c r="Z1157" s="31">
        <v>0</v>
      </c>
      <c r="AA1157" s="31">
        <v>0</v>
      </c>
      <c r="AB1157" s="31">
        <v>0</v>
      </c>
      <c r="AC1157" s="31">
        <v>0</v>
      </c>
      <c r="AD1157" s="31">
        <v>6</v>
      </c>
      <c r="AE1157" s="31">
        <v>1</v>
      </c>
      <c r="AF1157" s="50">
        <v>959342</v>
      </c>
      <c r="AG1157" s="59">
        <v>534935</v>
      </c>
      <c r="AH1157" s="59">
        <v>64136</v>
      </c>
      <c r="AI1157" s="59">
        <v>360271</v>
      </c>
      <c r="AJ1157" s="59">
        <v>53915</v>
      </c>
      <c r="AK1157" s="59">
        <v>35679</v>
      </c>
    </row>
    <row r="1158" spans="1:37" ht="16.5" customHeight="1">
      <c r="A1158" s="42">
        <v>1100</v>
      </c>
      <c r="B1158" s="42" t="s">
        <v>4377</v>
      </c>
      <c r="C1158" s="44" t="s">
        <v>4492</v>
      </c>
      <c r="D1158" s="44" t="s">
        <v>65</v>
      </c>
      <c r="E1158" s="68" t="s">
        <v>4493</v>
      </c>
      <c r="F1158" s="57" t="s">
        <v>4494</v>
      </c>
      <c r="G1158" s="44" t="s">
        <v>4495</v>
      </c>
      <c r="H1158" s="44" t="s">
        <v>4496</v>
      </c>
      <c r="I1158" s="69" t="s">
        <v>3516</v>
      </c>
      <c r="J1158" s="31">
        <v>450</v>
      </c>
      <c r="K1158" s="31">
        <v>964</v>
      </c>
      <c r="L1158" s="31">
        <v>79</v>
      </c>
      <c r="M1158" s="58">
        <v>80496</v>
      </c>
      <c r="N1158" s="58">
        <v>7522</v>
      </c>
      <c r="O1158" s="58">
        <v>47</v>
      </c>
      <c r="P1158" s="58">
        <v>5901</v>
      </c>
      <c r="Q1158" s="58">
        <v>132</v>
      </c>
      <c r="R1158" s="58">
        <v>0</v>
      </c>
      <c r="S1158" s="43">
        <f t="shared" si="45"/>
        <v>8</v>
      </c>
      <c r="T1158" s="43">
        <f t="shared" si="45"/>
        <v>9</v>
      </c>
      <c r="U1158" s="44">
        <v>1</v>
      </c>
      <c r="V1158" s="31">
        <v>1</v>
      </c>
      <c r="W1158" s="44">
        <v>5</v>
      </c>
      <c r="X1158" s="31">
        <v>6</v>
      </c>
      <c r="Y1158" s="31">
        <v>0</v>
      </c>
      <c r="Z1158" s="31">
        <v>0</v>
      </c>
      <c r="AA1158" s="31">
        <v>2</v>
      </c>
      <c r="AB1158" s="31">
        <v>2</v>
      </c>
      <c r="AC1158" s="31">
        <v>0</v>
      </c>
      <c r="AD1158" s="31">
        <v>3</v>
      </c>
      <c r="AE1158" s="31">
        <v>2</v>
      </c>
      <c r="AF1158" s="50">
        <v>672397</v>
      </c>
      <c r="AG1158" s="59">
        <v>450605</v>
      </c>
      <c r="AH1158" s="59">
        <v>93518</v>
      </c>
      <c r="AI1158" s="59">
        <v>128274</v>
      </c>
      <c r="AJ1158" s="59">
        <v>38895</v>
      </c>
      <c r="AK1158" s="59">
        <v>40436</v>
      </c>
    </row>
    <row r="1159" spans="1:37" ht="16.5" customHeight="1">
      <c r="A1159" s="42">
        <v>1101</v>
      </c>
      <c r="B1159" s="42" t="s">
        <v>4377</v>
      </c>
      <c r="C1159" s="44" t="s">
        <v>4497</v>
      </c>
      <c r="D1159" s="44" t="s">
        <v>65</v>
      </c>
      <c r="E1159" s="68" t="s">
        <v>4498</v>
      </c>
      <c r="F1159" s="57" t="s">
        <v>4499</v>
      </c>
      <c r="G1159" s="44" t="s">
        <v>4500</v>
      </c>
      <c r="H1159" s="44" t="s">
        <v>4501</v>
      </c>
      <c r="I1159" s="69" t="s">
        <v>4281</v>
      </c>
      <c r="J1159" s="31">
        <v>1387</v>
      </c>
      <c r="K1159" s="31">
        <v>1318</v>
      </c>
      <c r="L1159" s="31">
        <v>204</v>
      </c>
      <c r="M1159" s="58">
        <v>98020</v>
      </c>
      <c r="N1159" s="58">
        <v>9950</v>
      </c>
      <c r="O1159" s="58">
        <v>222</v>
      </c>
      <c r="P1159" s="58">
        <v>4964</v>
      </c>
      <c r="Q1159" s="58">
        <v>231</v>
      </c>
      <c r="R1159" s="58">
        <v>67</v>
      </c>
      <c r="S1159" s="43">
        <f t="shared" si="45"/>
        <v>6</v>
      </c>
      <c r="T1159" s="43">
        <f t="shared" si="45"/>
        <v>7</v>
      </c>
      <c r="U1159" s="44">
        <v>1</v>
      </c>
      <c r="V1159" s="31">
        <v>1</v>
      </c>
      <c r="W1159" s="44">
        <v>5</v>
      </c>
      <c r="X1159" s="31">
        <v>6</v>
      </c>
      <c r="Y1159" s="31">
        <v>0</v>
      </c>
      <c r="Z1159" s="31">
        <v>0</v>
      </c>
      <c r="AA1159" s="31">
        <v>0</v>
      </c>
      <c r="AB1159" s="31">
        <v>0</v>
      </c>
      <c r="AC1159" s="31">
        <v>1</v>
      </c>
      <c r="AD1159" s="31">
        <v>4</v>
      </c>
      <c r="AE1159" s="31">
        <v>0</v>
      </c>
      <c r="AF1159" s="50">
        <v>557874</v>
      </c>
      <c r="AG1159" s="59">
        <v>371813</v>
      </c>
      <c r="AH1159" s="59">
        <v>72518</v>
      </c>
      <c r="AI1159" s="59">
        <v>113543</v>
      </c>
      <c r="AJ1159" s="59">
        <v>33714</v>
      </c>
      <c r="AK1159" s="59">
        <v>42553</v>
      </c>
    </row>
    <row r="1160" spans="1:37" ht="16.5" customHeight="1">
      <c r="A1160" s="42">
        <v>1102</v>
      </c>
      <c r="B1160" s="42" t="s">
        <v>4377</v>
      </c>
      <c r="C1160" s="70" t="s">
        <v>4502</v>
      </c>
      <c r="D1160" s="44" t="s">
        <v>65</v>
      </c>
      <c r="E1160" s="68" t="s">
        <v>4503</v>
      </c>
      <c r="F1160" s="57" t="s">
        <v>4504</v>
      </c>
      <c r="G1160" s="44" t="s">
        <v>4505</v>
      </c>
      <c r="H1160" s="44" t="s">
        <v>4506</v>
      </c>
      <c r="I1160" s="69" t="s">
        <v>4412</v>
      </c>
      <c r="J1160" s="31">
        <v>6477</v>
      </c>
      <c r="K1160" s="31">
        <v>2096</v>
      </c>
      <c r="L1160" s="31">
        <v>258</v>
      </c>
      <c r="M1160" s="58">
        <v>74952</v>
      </c>
      <c r="N1160" s="58">
        <v>6640</v>
      </c>
      <c r="O1160" s="58">
        <v>160</v>
      </c>
      <c r="P1160" s="58">
        <v>3563</v>
      </c>
      <c r="Q1160" s="58">
        <v>274</v>
      </c>
      <c r="R1160" s="58">
        <v>160</v>
      </c>
      <c r="S1160" s="43">
        <f t="shared" si="45"/>
        <v>11</v>
      </c>
      <c r="T1160" s="43">
        <f t="shared" si="45"/>
        <v>12</v>
      </c>
      <c r="U1160" s="44">
        <v>1</v>
      </c>
      <c r="V1160" s="31">
        <v>2</v>
      </c>
      <c r="W1160" s="44">
        <v>5</v>
      </c>
      <c r="X1160" s="31">
        <v>5</v>
      </c>
      <c r="Y1160" s="31">
        <v>0</v>
      </c>
      <c r="Z1160" s="31">
        <v>0</v>
      </c>
      <c r="AA1160" s="31">
        <v>5</v>
      </c>
      <c r="AB1160" s="31">
        <v>5</v>
      </c>
      <c r="AC1160" s="31">
        <v>0</v>
      </c>
      <c r="AD1160" s="31">
        <v>5</v>
      </c>
      <c r="AE1160" s="31">
        <v>1</v>
      </c>
      <c r="AF1160" s="50">
        <v>361728</v>
      </c>
      <c r="AG1160" s="59">
        <v>166516</v>
      </c>
      <c r="AH1160" s="59">
        <v>72838</v>
      </c>
      <c r="AI1160" s="59">
        <v>122374</v>
      </c>
      <c r="AJ1160" s="59">
        <v>21609</v>
      </c>
      <c r="AK1160" s="59">
        <v>29403</v>
      </c>
    </row>
    <row r="1161" spans="1:37" ht="16.5" customHeight="1">
      <c r="A1161" s="2489" t="s">
        <v>167</v>
      </c>
      <c r="B1161" s="2490"/>
      <c r="C1161" s="2491"/>
      <c r="D1161" s="51"/>
      <c r="E1161" s="52">
        <v>27</v>
      </c>
      <c r="F1161" s="53"/>
      <c r="G1161" s="53"/>
      <c r="H1161" s="53"/>
      <c r="I1161" s="51"/>
      <c r="J1161" s="54"/>
      <c r="K1161" s="54"/>
      <c r="L1161" s="54"/>
      <c r="M1161" s="54"/>
      <c r="N1161" s="54"/>
      <c r="O1161" s="54"/>
      <c r="P1161" s="54"/>
      <c r="Q1161" s="54"/>
      <c r="R1161" s="54"/>
      <c r="S1161" s="54"/>
      <c r="T1161" s="54"/>
      <c r="U1161" s="54"/>
      <c r="V1161" s="54"/>
      <c r="W1161" s="54"/>
      <c r="X1161" s="54"/>
      <c r="Y1161" s="54"/>
      <c r="Z1161" s="54"/>
      <c r="AA1161" s="54"/>
      <c r="AB1161" s="54"/>
      <c r="AC1161" s="54"/>
      <c r="AD1161" s="54"/>
      <c r="AE1161" s="54"/>
      <c r="AF1161" s="55"/>
      <c r="AG1161" s="54"/>
      <c r="AH1161" s="54"/>
      <c r="AI1161" s="54"/>
      <c r="AJ1161" s="54"/>
      <c r="AK1161" s="54"/>
    </row>
    <row r="1162" spans="1:37" ht="16.5" customHeight="1">
      <c r="A1162" s="42">
        <v>1103</v>
      </c>
      <c r="B1162" s="42" t="s">
        <v>4377</v>
      </c>
      <c r="C1162" s="44" t="s">
        <v>4451</v>
      </c>
      <c r="D1162" s="44" t="s">
        <v>168</v>
      </c>
      <c r="E1162" s="68" t="s">
        <v>4507</v>
      </c>
      <c r="F1162" s="57" t="s">
        <v>4508</v>
      </c>
      <c r="G1162" s="44" t="s">
        <v>4509</v>
      </c>
      <c r="H1162" s="44" t="s">
        <v>4510</v>
      </c>
      <c r="I1162" s="69">
        <v>2018</v>
      </c>
      <c r="J1162" s="31">
        <v>600</v>
      </c>
      <c r="K1162" s="31">
        <v>309.11</v>
      </c>
      <c r="L1162" s="31">
        <v>100</v>
      </c>
      <c r="M1162" s="58">
        <v>15770</v>
      </c>
      <c r="N1162" s="58">
        <v>200</v>
      </c>
      <c r="O1162" s="58">
        <v>5</v>
      </c>
      <c r="P1162" s="58">
        <v>600</v>
      </c>
      <c r="Q1162" s="58">
        <v>0</v>
      </c>
      <c r="R1162" s="58">
        <v>0</v>
      </c>
      <c r="S1162" s="43">
        <f t="shared" ref="S1162:T1162" si="46">SUM(U1162,W1162,Y1162,AA1162)</f>
        <v>3</v>
      </c>
      <c r="T1162" s="43">
        <f t="shared" si="46"/>
        <v>3</v>
      </c>
      <c r="U1162" s="44">
        <v>0</v>
      </c>
      <c r="V1162" s="31">
        <v>0</v>
      </c>
      <c r="W1162" s="44">
        <v>1</v>
      </c>
      <c r="X1162" s="31">
        <v>1</v>
      </c>
      <c r="Y1162" s="31">
        <v>0</v>
      </c>
      <c r="Z1162" s="31">
        <v>0</v>
      </c>
      <c r="AA1162" s="31">
        <v>2</v>
      </c>
      <c r="AB1162" s="31">
        <v>2</v>
      </c>
      <c r="AC1162" s="31">
        <v>0</v>
      </c>
      <c r="AD1162" s="31">
        <v>1</v>
      </c>
      <c r="AE1162" s="31">
        <v>0</v>
      </c>
      <c r="AF1162" s="50">
        <v>44020</v>
      </c>
      <c r="AG1162" s="59">
        <v>24000</v>
      </c>
      <c r="AH1162" s="59">
        <v>3020</v>
      </c>
      <c r="AI1162" s="59">
        <v>17000</v>
      </c>
      <c r="AJ1162" s="59">
        <v>5280</v>
      </c>
      <c r="AK1162" s="59">
        <v>990</v>
      </c>
    </row>
    <row r="1163" spans="1:37" ht="16.5" customHeight="1">
      <c r="A1163" s="2489" t="s">
        <v>190</v>
      </c>
      <c r="B1163" s="2490"/>
      <c r="C1163" s="2491"/>
      <c r="D1163" s="51"/>
      <c r="E1163" s="52">
        <v>1</v>
      </c>
      <c r="F1163" s="53"/>
      <c r="G1163" s="53"/>
      <c r="H1163" s="53"/>
      <c r="I1163" s="51"/>
      <c r="J1163" s="54"/>
      <c r="K1163" s="54"/>
      <c r="L1163" s="54"/>
      <c r="M1163" s="54"/>
      <c r="N1163" s="54"/>
      <c r="O1163" s="54"/>
      <c r="P1163" s="54"/>
      <c r="Q1163" s="54"/>
      <c r="R1163" s="54"/>
      <c r="S1163" s="54"/>
      <c r="T1163" s="54"/>
      <c r="U1163" s="54"/>
      <c r="V1163" s="54"/>
      <c r="W1163" s="54"/>
      <c r="X1163" s="54"/>
      <c r="Y1163" s="54"/>
      <c r="Z1163" s="54"/>
      <c r="AA1163" s="54"/>
      <c r="AB1163" s="54"/>
      <c r="AC1163" s="54"/>
      <c r="AD1163" s="54"/>
      <c r="AE1163" s="54"/>
      <c r="AF1163" s="55"/>
      <c r="AG1163" s="54"/>
      <c r="AH1163" s="54"/>
      <c r="AI1163" s="54"/>
      <c r="AJ1163" s="54"/>
      <c r="AK1163" s="54"/>
    </row>
    <row r="1164" spans="1:37" ht="16.5" customHeight="1">
      <c r="A1164" s="42">
        <v>1104</v>
      </c>
      <c r="B1164" s="42" t="s">
        <v>4377</v>
      </c>
      <c r="C1164" s="44" t="s">
        <v>4378</v>
      </c>
      <c r="D1164" s="44" t="s">
        <v>191</v>
      </c>
      <c r="E1164" s="68" t="s">
        <v>4511</v>
      </c>
      <c r="F1164" s="57" t="s">
        <v>4512</v>
      </c>
      <c r="G1164" s="44" t="s">
        <v>4513</v>
      </c>
      <c r="H1164" s="44" t="s">
        <v>4514</v>
      </c>
      <c r="I1164" s="69" t="s">
        <v>915</v>
      </c>
      <c r="J1164" s="31">
        <v>4450</v>
      </c>
      <c r="K1164" s="31">
        <v>1153</v>
      </c>
      <c r="L1164" s="31">
        <v>250</v>
      </c>
      <c r="M1164" s="58">
        <v>42896</v>
      </c>
      <c r="N1164" s="58">
        <v>394</v>
      </c>
      <c r="O1164" s="58">
        <v>36</v>
      </c>
      <c r="P1164" s="58">
        <v>4698</v>
      </c>
      <c r="Q1164" s="58">
        <v>91</v>
      </c>
      <c r="R1164" s="58">
        <v>432</v>
      </c>
      <c r="S1164" s="43">
        <f t="shared" ref="S1164:T1210" si="47">SUM(U1164,W1164,Y1164,AA1164)</f>
        <v>5</v>
      </c>
      <c r="T1164" s="43">
        <f t="shared" si="47"/>
        <v>5</v>
      </c>
      <c r="U1164" s="44">
        <v>1</v>
      </c>
      <c r="V1164" s="31">
        <v>1</v>
      </c>
      <c r="W1164" s="44">
        <v>2</v>
      </c>
      <c r="X1164" s="31">
        <v>2</v>
      </c>
      <c r="Y1164" s="31">
        <v>0</v>
      </c>
      <c r="Z1164" s="31">
        <v>0</v>
      </c>
      <c r="AA1164" s="31">
        <v>2</v>
      </c>
      <c r="AB1164" s="31">
        <v>2</v>
      </c>
      <c r="AC1164" s="31">
        <v>0</v>
      </c>
      <c r="AD1164" s="31">
        <v>2</v>
      </c>
      <c r="AE1164" s="31">
        <v>0</v>
      </c>
      <c r="AF1164" s="50">
        <v>411011</v>
      </c>
      <c r="AG1164" s="59">
        <v>274239</v>
      </c>
      <c r="AH1164" s="59">
        <v>50744</v>
      </c>
      <c r="AI1164" s="59">
        <v>86028</v>
      </c>
      <c r="AJ1164" s="59">
        <v>112156</v>
      </c>
      <c r="AK1164" s="59">
        <v>94848</v>
      </c>
    </row>
    <row r="1165" spans="1:37" ht="16.5" customHeight="1">
      <c r="A1165" s="42">
        <v>1105</v>
      </c>
      <c r="B1165" s="42" t="s">
        <v>4377</v>
      </c>
      <c r="C1165" s="44" t="s">
        <v>4378</v>
      </c>
      <c r="D1165" s="44" t="s">
        <v>191</v>
      </c>
      <c r="E1165" s="68" t="s">
        <v>4515</v>
      </c>
      <c r="F1165" s="57" t="s">
        <v>4516</v>
      </c>
      <c r="G1165" s="44" t="s">
        <v>4517</v>
      </c>
      <c r="H1165" s="44" t="s">
        <v>4518</v>
      </c>
      <c r="I1165" s="69" t="s">
        <v>977</v>
      </c>
      <c r="J1165" s="31">
        <v>3715.6</v>
      </c>
      <c r="K1165" s="31">
        <v>1158.6199999999999</v>
      </c>
      <c r="L1165" s="31">
        <v>197</v>
      </c>
      <c r="M1165" s="58">
        <v>51887</v>
      </c>
      <c r="N1165" s="58">
        <v>1086</v>
      </c>
      <c r="O1165" s="58">
        <v>526</v>
      </c>
      <c r="P1165" s="58">
        <v>6742</v>
      </c>
      <c r="Q1165" s="58">
        <v>0</v>
      </c>
      <c r="R1165" s="58">
        <v>213</v>
      </c>
      <c r="S1165" s="43">
        <f t="shared" si="47"/>
        <v>5</v>
      </c>
      <c r="T1165" s="43">
        <f t="shared" si="47"/>
        <v>5</v>
      </c>
      <c r="U1165" s="44">
        <v>1</v>
      </c>
      <c r="V1165" s="31">
        <v>1</v>
      </c>
      <c r="W1165" s="44">
        <v>2</v>
      </c>
      <c r="X1165" s="31">
        <v>2</v>
      </c>
      <c r="Y1165" s="31">
        <v>0</v>
      </c>
      <c r="Z1165" s="31">
        <v>0</v>
      </c>
      <c r="AA1165" s="31">
        <v>2</v>
      </c>
      <c r="AB1165" s="31">
        <v>2</v>
      </c>
      <c r="AC1165" s="31">
        <v>0</v>
      </c>
      <c r="AD1165" s="31">
        <v>2</v>
      </c>
      <c r="AE1165" s="31">
        <v>0</v>
      </c>
      <c r="AF1165" s="50">
        <v>411011</v>
      </c>
      <c r="AG1165" s="59">
        <v>274239</v>
      </c>
      <c r="AH1165" s="59">
        <v>50744</v>
      </c>
      <c r="AI1165" s="59">
        <v>86028</v>
      </c>
      <c r="AJ1165" s="59">
        <v>0</v>
      </c>
      <c r="AK1165" s="59">
        <v>72654</v>
      </c>
    </row>
    <row r="1166" spans="1:37" ht="16.5" customHeight="1">
      <c r="A1166" s="42">
        <v>1106</v>
      </c>
      <c r="B1166" s="42" t="s">
        <v>4377</v>
      </c>
      <c r="C1166" s="44" t="s">
        <v>4378</v>
      </c>
      <c r="D1166" s="44" t="s">
        <v>191</v>
      </c>
      <c r="E1166" s="68" t="s">
        <v>4519</v>
      </c>
      <c r="F1166" s="57" t="s">
        <v>4520</v>
      </c>
      <c r="G1166" s="44" t="s">
        <v>4521</v>
      </c>
      <c r="H1166" s="44" t="s">
        <v>4522</v>
      </c>
      <c r="I1166" s="69" t="s">
        <v>1263</v>
      </c>
      <c r="J1166" s="31">
        <v>1461</v>
      </c>
      <c r="K1166" s="31">
        <v>857</v>
      </c>
      <c r="L1166" s="31">
        <v>164</v>
      </c>
      <c r="M1166" s="58">
        <v>52404</v>
      </c>
      <c r="N1166" s="58">
        <v>2069</v>
      </c>
      <c r="O1166" s="58">
        <v>35</v>
      </c>
      <c r="P1166" s="58">
        <v>4817</v>
      </c>
      <c r="Q1166" s="58">
        <v>0</v>
      </c>
      <c r="R1166" s="58">
        <v>0</v>
      </c>
      <c r="S1166" s="43">
        <f t="shared" si="47"/>
        <v>5</v>
      </c>
      <c r="T1166" s="43">
        <f t="shared" si="47"/>
        <v>5</v>
      </c>
      <c r="U1166" s="44">
        <v>1</v>
      </c>
      <c r="V1166" s="31">
        <v>1</v>
      </c>
      <c r="W1166" s="44">
        <v>2</v>
      </c>
      <c r="X1166" s="31">
        <v>2</v>
      </c>
      <c r="Y1166" s="31">
        <v>0</v>
      </c>
      <c r="Z1166" s="31">
        <v>0</v>
      </c>
      <c r="AA1166" s="31">
        <v>2</v>
      </c>
      <c r="AB1166" s="31">
        <v>2</v>
      </c>
      <c r="AC1166" s="31">
        <v>1</v>
      </c>
      <c r="AD1166" s="31">
        <v>0</v>
      </c>
      <c r="AE1166" s="31">
        <v>0</v>
      </c>
      <c r="AF1166" s="50">
        <v>411011</v>
      </c>
      <c r="AG1166" s="59">
        <v>274239</v>
      </c>
      <c r="AH1166" s="59">
        <v>50744</v>
      </c>
      <c r="AI1166" s="59">
        <v>86028</v>
      </c>
      <c r="AJ1166" s="59">
        <v>33927</v>
      </c>
      <c r="AK1166" s="59">
        <v>43237</v>
      </c>
    </row>
    <row r="1167" spans="1:37" ht="16.5" customHeight="1">
      <c r="A1167" s="42">
        <v>1107</v>
      </c>
      <c r="B1167" s="42" t="s">
        <v>4377</v>
      </c>
      <c r="C1167" s="44" t="s">
        <v>4378</v>
      </c>
      <c r="D1167" s="44" t="s">
        <v>191</v>
      </c>
      <c r="E1167" s="68" t="s">
        <v>4523</v>
      </c>
      <c r="F1167" s="57" t="s">
        <v>4524</v>
      </c>
      <c r="G1167" s="44" t="s">
        <v>4525</v>
      </c>
      <c r="H1167" s="44" t="s">
        <v>4514</v>
      </c>
      <c r="I1167" s="69" t="s">
        <v>1152</v>
      </c>
      <c r="J1167" s="31">
        <v>2300</v>
      </c>
      <c r="K1167" s="31">
        <v>1194</v>
      </c>
      <c r="L1167" s="31">
        <v>305</v>
      </c>
      <c r="M1167" s="58">
        <v>64688</v>
      </c>
      <c r="N1167" s="58">
        <v>387</v>
      </c>
      <c r="O1167" s="58">
        <v>37</v>
      </c>
      <c r="P1167" s="58">
        <v>5591</v>
      </c>
      <c r="Q1167" s="58">
        <v>42</v>
      </c>
      <c r="R1167" s="58">
        <v>1</v>
      </c>
      <c r="S1167" s="43">
        <f t="shared" si="47"/>
        <v>5</v>
      </c>
      <c r="T1167" s="43">
        <f t="shared" si="47"/>
        <v>5</v>
      </c>
      <c r="U1167" s="44">
        <v>0</v>
      </c>
      <c r="V1167" s="31">
        <v>1</v>
      </c>
      <c r="W1167" s="44">
        <v>3</v>
      </c>
      <c r="X1167" s="31">
        <v>2</v>
      </c>
      <c r="Y1167" s="31">
        <v>1</v>
      </c>
      <c r="Z1167" s="31">
        <v>0</v>
      </c>
      <c r="AA1167" s="31">
        <v>1</v>
      </c>
      <c r="AB1167" s="31">
        <v>2</v>
      </c>
      <c r="AC1167" s="31">
        <v>0</v>
      </c>
      <c r="AD1167" s="31">
        <v>3</v>
      </c>
      <c r="AE1167" s="31">
        <v>1</v>
      </c>
      <c r="AF1167" s="50">
        <v>414911</v>
      </c>
      <c r="AG1167" s="59">
        <v>274239</v>
      </c>
      <c r="AH1167" s="59">
        <v>54644</v>
      </c>
      <c r="AI1167" s="59">
        <v>86028</v>
      </c>
      <c r="AJ1167" s="59">
        <v>7071</v>
      </c>
      <c r="AK1167" s="59">
        <v>64551</v>
      </c>
    </row>
    <row r="1168" spans="1:37" ht="16.5" customHeight="1">
      <c r="A1168" s="42">
        <v>1108</v>
      </c>
      <c r="B1168" s="42" t="s">
        <v>4377</v>
      </c>
      <c r="C1168" s="44" t="s">
        <v>4378</v>
      </c>
      <c r="D1168" s="44" t="s">
        <v>191</v>
      </c>
      <c r="E1168" s="68" t="s">
        <v>4526</v>
      </c>
      <c r="F1168" s="57" t="s">
        <v>4527</v>
      </c>
      <c r="G1168" s="44" t="s">
        <v>4528</v>
      </c>
      <c r="H1168" s="44"/>
      <c r="I1168" s="69" t="s">
        <v>1165</v>
      </c>
      <c r="J1168" s="31">
        <v>1684</v>
      </c>
      <c r="K1168" s="31">
        <v>1097</v>
      </c>
      <c r="L1168" s="31">
        <v>170</v>
      </c>
      <c r="M1168" s="58">
        <v>29372</v>
      </c>
      <c r="N1168" s="58">
        <v>349</v>
      </c>
      <c r="O1168" s="58">
        <v>40</v>
      </c>
      <c r="P1168" s="58">
        <v>5221</v>
      </c>
      <c r="Q1168" s="58">
        <v>91</v>
      </c>
      <c r="R1168" s="58">
        <v>11</v>
      </c>
      <c r="S1168" s="43">
        <f t="shared" si="47"/>
        <v>5</v>
      </c>
      <c r="T1168" s="43">
        <f t="shared" si="47"/>
        <v>5</v>
      </c>
      <c r="U1168" s="44">
        <v>1</v>
      </c>
      <c r="V1168" s="31">
        <v>1</v>
      </c>
      <c r="W1168" s="44">
        <v>2</v>
      </c>
      <c r="X1168" s="31">
        <v>2</v>
      </c>
      <c r="Y1168" s="31">
        <v>0</v>
      </c>
      <c r="Z1168" s="31">
        <v>0</v>
      </c>
      <c r="AA1168" s="31">
        <v>2</v>
      </c>
      <c r="AB1168" s="31">
        <v>2</v>
      </c>
      <c r="AC1168" s="31">
        <v>0</v>
      </c>
      <c r="AD1168" s="31">
        <v>2</v>
      </c>
      <c r="AE1168" s="31">
        <v>0</v>
      </c>
      <c r="AF1168" s="50">
        <v>411011</v>
      </c>
      <c r="AG1168" s="59">
        <v>274239</v>
      </c>
      <c r="AH1168" s="59">
        <v>50744</v>
      </c>
      <c r="AI1168" s="59">
        <v>86028</v>
      </c>
      <c r="AJ1168" s="59">
        <v>39501</v>
      </c>
      <c r="AK1168" s="59">
        <v>51800</v>
      </c>
    </row>
    <row r="1169" spans="1:37" ht="16.5" customHeight="1">
      <c r="A1169" s="42">
        <v>1109</v>
      </c>
      <c r="B1169" s="42" t="s">
        <v>4377</v>
      </c>
      <c r="C1169" s="44" t="s">
        <v>4384</v>
      </c>
      <c r="D1169" s="44" t="s">
        <v>191</v>
      </c>
      <c r="E1169" s="68" t="s">
        <v>4529</v>
      </c>
      <c r="F1169" s="57" t="s">
        <v>4530</v>
      </c>
      <c r="G1169" s="44" t="s">
        <v>4531</v>
      </c>
      <c r="H1169" s="44" t="s">
        <v>4532</v>
      </c>
      <c r="I1169" s="69" t="s">
        <v>1023</v>
      </c>
      <c r="J1169" s="31">
        <v>1538.5</v>
      </c>
      <c r="K1169" s="31">
        <v>2406.2800000000002</v>
      </c>
      <c r="L1169" s="31">
        <v>406</v>
      </c>
      <c r="M1169" s="58">
        <v>113209</v>
      </c>
      <c r="N1169" s="58">
        <v>7883</v>
      </c>
      <c r="O1169" s="58">
        <v>55</v>
      </c>
      <c r="P1169" s="58">
        <v>5449</v>
      </c>
      <c r="Q1169" s="58">
        <v>469</v>
      </c>
      <c r="R1169" s="58">
        <v>2</v>
      </c>
      <c r="S1169" s="43">
        <f t="shared" si="47"/>
        <v>5</v>
      </c>
      <c r="T1169" s="43">
        <f t="shared" si="47"/>
        <v>5</v>
      </c>
      <c r="U1169" s="44">
        <v>0</v>
      </c>
      <c r="V1169" s="31">
        <v>0</v>
      </c>
      <c r="W1169" s="44">
        <v>4</v>
      </c>
      <c r="X1169" s="31">
        <v>4</v>
      </c>
      <c r="Y1169" s="31">
        <v>1</v>
      </c>
      <c r="Z1169" s="31">
        <v>1</v>
      </c>
      <c r="AA1169" s="31">
        <v>0</v>
      </c>
      <c r="AB1169" s="31">
        <v>0</v>
      </c>
      <c r="AC1169" s="31">
        <v>0</v>
      </c>
      <c r="AD1169" s="31">
        <v>3</v>
      </c>
      <c r="AE1169" s="31">
        <v>2</v>
      </c>
      <c r="AF1169" s="50">
        <v>1328572</v>
      </c>
      <c r="AG1169" s="59">
        <v>366000</v>
      </c>
      <c r="AH1169" s="59">
        <v>118920</v>
      </c>
      <c r="AI1169" s="59">
        <v>843652</v>
      </c>
      <c r="AJ1169" s="59">
        <v>95901</v>
      </c>
      <c r="AK1169" s="59">
        <v>56397</v>
      </c>
    </row>
    <row r="1170" spans="1:37" ht="16.5" customHeight="1">
      <c r="A1170" s="42">
        <v>1110</v>
      </c>
      <c r="B1170" s="42" t="s">
        <v>4377</v>
      </c>
      <c r="C1170" s="44" t="s">
        <v>2840</v>
      </c>
      <c r="D1170" s="44" t="s">
        <v>191</v>
      </c>
      <c r="E1170" s="68" t="s">
        <v>4533</v>
      </c>
      <c r="F1170" s="57" t="s">
        <v>4534</v>
      </c>
      <c r="G1170" s="44" t="s">
        <v>4535</v>
      </c>
      <c r="H1170" s="44"/>
      <c r="I1170" s="69" t="s">
        <v>910</v>
      </c>
      <c r="J1170" s="31">
        <v>1134</v>
      </c>
      <c r="K1170" s="31">
        <v>997</v>
      </c>
      <c r="L1170" s="31">
        <v>45</v>
      </c>
      <c r="M1170" s="58">
        <v>36568</v>
      </c>
      <c r="N1170" s="58">
        <v>1112</v>
      </c>
      <c r="O1170" s="58">
        <v>8</v>
      </c>
      <c r="P1170" s="58">
        <v>1836</v>
      </c>
      <c r="Q1170" s="58">
        <v>0</v>
      </c>
      <c r="R1170" s="58">
        <v>0</v>
      </c>
      <c r="S1170" s="43">
        <f t="shared" si="47"/>
        <v>2</v>
      </c>
      <c r="T1170" s="43">
        <f t="shared" si="47"/>
        <v>2</v>
      </c>
      <c r="U1170" s="44">
        <v>0</v>
      </c>
      <c r="V1170" s="31">
        <v>0</v>
      </c>
      <c r="W1170" s="44">
        <v>0</v>
      </c>
      <c r="X1170" s="31">
        <v>0</v>
      </c>
      <c r="Y1170" s="31">
        <v>0</v>
      </c>
      <c r="Z1170" s="31">
        <v>0</v>
      </c>
      <c r="AA1170" s="31">
        <v>2</v>
      </c>
      <c r="AB1170" s="31">
        <v>2</v>
      </c>
      <c r="AC1170" s="31">
        <v>0</v>
      </c>
      <c r="AD1170" s="31">
        <v>1</v>
      </c>
      <c r="AE1170" s="31">
        <v>0</v>
      </c>
      <c r="AF1170" s="50">
        <v>83080</v>
      </c>
      <c r="AG1170" s="59">
        <v>41500</v>
      </c>
      <c r="AH1170" s="59">
        <v>8000</v>
      </c>
      <c r="AI1170" s="59">
        <v>33580</v>
      </c>
      <c r="AJ1170" s="59">
        <v>2232</v>
      </c>
      <c r="AK1170" s="59">
        <v>1602</v>
      </c>
    </row>
    <row r="1171" spans="1:37" ht="16.5" customHeight="1">
      <c r="A1171" s="42">
        <v>1111</v>
      </c>
      <c r="B1171" s="42" t="s">
        <v>4377</v>
      </c>
      <c r="C1171" s="44" t="s">
        <v>4394</v>
      </c>
      <c r="D1171" s="44" t="s">
        <v>191</v>
      </c>
      <c r="E1171" s="68" t="s">
        <v>4536</v>
      </c>
      <c r="F1171" s="57" t="s">
        <v>4537</v>
      </c>
      <c r="G1171" s="44" t="s">
        <v>4538</v>
      </c>
      <c r="H1171" s="44" t="s">
        <v>4539</v>
      </c>
      <c r="I1171" s="69" t="s">
        <v>1131</v>
      </c>
      <c r="J1171" s="31">
        <v>2783</v>
      </c>
      <c r="K1171" s="31">
        <v>1458</v>
      </c>
      <c r="L1171" s="31">
        <v>300</v>
      </c>
      <c r="M1171" s="58">
        <v>58855</v>
      </c>
      <c r="N1171" s="58">
        <v>1227</v>
      </c>
      <c r="O1171" s="58">
        <v>50</v>
      </c>
      <c r="P1171" s="58">
        <v>5791</v>
      </c>
      <c r="Q1171" s="58">
        <v>67</v>
      </c>
      <c r="R1171" s="58">
        <v>2</v>
      </c>
      <c r="S1171" s="43">
        <f t="shared" si="47"/>
        <v>5.5</v>
      </c>
      <c r="T1171" s="43">
        <f t="shared" si="47"/>
        <v>6</v>
      </c>
      <c r="U1171" s="44">
        <v>2</v>
      </c>
      <c r="V1171" s="31">
        <v>2</v>
      </c>
      <c r="W1171" s="44">
        <v>2.5</v>
      </c>
      <c r="X1171" s="31">
        <v>3</v>
      </c>
      <c r="Y1171" s="31">
        <v>0</v>
      </c>
      <c r="Z1171" s="31">
        <v>0</v>
      </c>
      <c r="AA1171" s="31">
        <v>1</v>
      </c>
      <c r="AB1171" s="31">
        <v>1</v>
      </c>
      <c r="AC1171" s="31">
        <v>0</v>
      </c>
      <c r="AD1171" s="31">
        <v>3</v>
      </c>
      <c r="AE1171" s="31">
        <v>4</v>
      </c>
      <c r="AF1171" s="50">
        <v>791081</v>
      </c>
      <c r="AG1171" s="59">
        <v>549864</v>
      </c>
      <c r="AH1171" s="59">
        <v>16943</v>
      </c>
      <c r="AI1171" s="59">
        <v>224274</v>
      </c>
      <c r="AJ1171" s="59">
        <v>71619</v>
      </c>
      <c r="AK1171" s="59">
        <v>194495</v>
      </c>
    </row>
    <row r="1172" spans="1:37" ht="16.5" customHeight="1">
      <c r="A1172" s="42">
        <v>1112</v>
      </c>
      <c r="B1172" s="42" t="s">
        <v>4377</v>
      </c>
      <c r="C1172" s="44" t="s">
        <v>4394</v>
      </c>
      <c r="D1172" s="44" t="s">
        <v>191</v>
      </c>
      <c r="E1172" s="68" t="s">
        <v>4540</v>
      </c>
      <c r="F1172" s="57" t="s">
        <v>4541</v>
      </c>
      <c r="G1172" s="44" t="s">
        <v>4542</v>
      </c>
      <c r="H1172" s="44" t="s">
        <v>4543</v>
      </c>
      <c r="I1172" s="69" t="s">
        <v>889</v>
      </c>
      <c r="J1172" s="31">
        <v>12228.7</v>
      </c>
      <c r="K1172" s="31">
        <v>2348.59</v>
      </c>
      <c r="L1172" s="31">
        <v>248</v>
      </c>
      <c r="M1172" s="58">
        <v>49232</v>
      </c>
      <c r="N1172" s="58">
        <v>221</v>
      </c>
      <c r="O1172" s="58">
        <v>56</v>
      </c>
      <c r="P1172" s="58">
        <v>9522</v>
      </c>
      <c r="Q1172" s="58">
        <v>79</v>
      </c>
      <c r="R1172" s="58">
        <v>3</v>
      </c>
      <c r="S1172" s="43">
        <f t="shared" si="47"/>
        <v>6</v>
      </c>
      <c r="T1172" s="43">
        <f t="shared" si="47"/>
        <v>6</v>
      </c>
      <c r="U1172" s="44">
        <v>2</v>
      </c>
      <c r="V1172" s="31">
        <v>2</v>
      </c>
      <c r="W1172" s="44">
        <v>4</v>
      </c>
      <c r="X1172" s="31">
        <v>4</v>
      </c>
      <c r="Y1172" s="31">
        <v>0</v>
      </c>
      <c r="Z1172" s="31">
        <v>0</v>
      </c>
      <c r="AA1172" s="31">
        <v>0</v>
      </c>
      <c r="AB1172" s="31">
        <v>0</v>
      </c>
      <c r="AC1172" s="31">
        <v>0</v>
      </c>
      <c r="AD1172" s="31">
        <v>6</v>
      </c>
      <c r="AE1172" s="31">
        <v>2</v>
      </c>
      <c r="AF1172" s="50">
        <v>1012860</v>
      </c>
      <c r="AG1172" s="59">
        <v>683102</v>
      </c>
      <c r="AH1172" s="59">
        <v>105033</v>
      </c>
      <c r="AI1172" s="59">
        <v>224725</v>
      </c>
      <c r="AJ1172" s="59">
        <v>97927</v>
      </c>
      <c r="AK1172" s="59">
        <v>164230</v>
      </c>
    </row>
    <row r="1173" spans="1:37" ht="16.5" customHeight="1">
      <c r="A1173" s="42">
        <v>1113</v>
      </c>
      <c r="B1173" s="42" t="s">
        <v>4377</v>
      </c>
      <c r="C1173" s="44" t="s">
        <v>4394</v>
      </c>
      <c r="D1173" s="44" t="s">
        <v>191</v>
      </c>
      <c r="E1173" s="68" t="s">
        <v>4544</v>
      </c>
      <c r="F1173" s="57" t="s">
        <v>4545</v>
      </c>
      <c r="G1173" s="44" t="s">
        <v>4546</v>
      </c>
      <c r="H1173" s="44" t="s">
        <v>4543</v>
      </c>
      <c r="I1173" s="69" t="s">
        <v>972</v>
      </c>
      <c r="J1173" s="31">
        <v>16529</v>
      </c>
      <c r="K1173" s="31">
        <v>7480</v>
      </c>
      <c r="L1173" s="31">
        <v>483</v>
      </c>
      <c r="M1173" s="58">
        <v>175704</v>
      </c>
      <c r="N1173" s="58">
        <v>6781</v>
      </c>
      <c r="O1173" s="58">
        <v>105</v>
      </c>
      <c r="P1173" s="58">
        <v>9437</v>
      </c>
      <c r="Q1173" s="58">
        <v>189</v>
      </c>
      <c r="R1173" s="58">
        <v>0</v>
      </c>
      <c r="S1173" s="43">
        <f t="shared" si="47"/>
        <v>14</v>
      </c>
      <c r="T1173" s="43">
        <f t="shared" si="47"/>
        <v>14</v>
      </c>
      <c r="U1173" s="44">
        <v>2</v>
      </c>
      <c r="V1173" s="31">
        <v>2</v>
      </c>
      <c r="W1173" s="44">
        <v>9</v>
      </c>
      <c r="X1173" s="31">
        <v>9</v>
      </c>
      <c r="Y1173" s="31">
        <v>1</v>
      </c>
      <c r="Z1173" s="31">
        <v>1</v>
      </c>
      <c r="AA1173" s="31">
        <v>2</v>
      </c>
      <c r="AB1173" s="31">
        <v>2</v>
      </c>
      <c r="AC1173" s="31">
        <v>1</v>
      </c>
      <c r="AD1173" s="31">
        <v>18</v>
      </c>
      <c r="AE1173" s="31">
        <v>3</v>
      </c>
      <c r="AF1173" s="50">
        <v>2226910</v>
      </c>
      <c r="AG1173" s="59">
        <v>1141789</v>
      </c>
      <c r="AH1173" s="59">
        <v>119866</v>
      </c>
      <c r="AI1173" s="59">
        <v>965255</v>
      </c>
      <c r="AJ1173" s="59">
        <v>101227</v>
      </c>
      <c r="AK1173" s="59">
        <v>155827</v>
      </c>
    </row>
    <row r="1174" spans="1:37" ht="16.5" customHeight="1">
      <c r="A1174" s="42">
        <v>1114</v>
      </c>
      <c r="B1174" s="42" t="s">
        <v>4377</v>
      </c>
      <c r="C1174" s="44" t="s">
        <v>4394</v>
      </c>
      <c r="D1174" s="44" t="s">
        <v>191</v>
      </c>
      <c r="E1174" s="68" t="s">
        <v>4547</v>
      </c>
      <c r="F1174" s="57" t="s">
        <v>4548</v>
      </c>
      <c r="G1174" s="44" t="s">
        <v>4549</v>
      </c>
      <c r="H1174" s="44" t="s">
        <v>4543</v>
      </c>
      <c r="I1174" s="69" t="s">
        <v>996</v>
      </c>
      <c r="J1174" s="31">
        <v>20044</v>
      </c>
      <c r="K1174" s="31">
        <v>6568</v>
      </c>
      <c r="L1174" s="31">
        <v>227</v>
      </c>
      <c r="M1174" s="58">
        <v>125524</v>
      </c>
      <c r="N1174" s="58">
        <v>6257</v>
      </c>
      <c r="O1174" s="58">
        <v>103</v>
      </c>
      <c r="P1174" s="58">
        <v>8367</v>
      </c>
      <c r="Q1174" s="58">
        <v>298</v>
      </c>
      <c r="R1174" s="58">
        <v>1</v>
      </c>
      <c r="S1174" s="43">
        <f t="shared" si="47"/>
        <v>11</v>
      </c>
      <c r="T1174" s="43">
        <f t="shared" si="47"/>
        <v>11</v>
      </c>
      <c r="U1174" s="44">
        <v>4</v>
      </c>
      <c r="V1174" s="31">
        <v>4</v>
      </c>
      <c r="W1174" s="44">
        <v>5</v>
      </c>
      <c r="X1174" s="31">
        <v>5</v>
      </c>
      <c r="Y1174" s="31">
        <v>0</v>
      </c>
      <c r="Z1174" s="31">
        <v>0</v>
      </c>
      <c r="AA1174" s="31">
        <v>2</v>
      </c>
      <c r="AB1174" s="31">
        <v>2</v>
      </c>
      <c r="AC1174" s="31">
        <v>0</v>
      </c>
      <c r="AD1174" s="31">
        <v>4</v>
      </c>
      <c r="AE1174" s="31">
        <v>5</v>
      </c>
      <c r="AF1174" s="50">
        <v>1751878</v>
      </c>
      <c r="AG1174" s="59">
        <v>1150740</v>
      </c>
      <c r="AH1174" s="59">
        <v>112233</v>
      </c>
      <c r="AI1174" s="59">
        <v>488905</v>
      </c>
      <c r="AJ1174" s="59">
        <v>87784</v>
      </c>
      <c r="AK1174" s="59">
        <v>101463</v>
      </c>
    </row>
    <row r="1175" spans="1:37" ht="16.5" customHeight="1">
      <c r="A1175" s="42">
        <v>1115</v>
      </c>
      <c r="B1175" s="42" t="s">
        <v>4377</v>
      </c>
      <c r="C1175" s="44" t="s">
        <v>4394</v>
      </c>
      <c r="D1175" s="44" t="s">
        <v>191</v>
      </c>
      <c r="E1175" s="68" t="s">
        <v>4550</v>
      </c>
      <c r="F1175" s="57" t="s">
        <v>4551</v>
      </c>
      <c r="G1175" s="44" t="s">
        <v>4552</v>
      </c>
      <c r="H1175" s="44" t="s">
        <v>4539</v>
      </c>
      <c r="I1175" s="69" t="s">
        <v>1018</v>
      </c>
      <c r="J1175" s="31">
        <v>10362</v>
      </c>
      <c r="K1175" s="31">
        <v>5869</v>
      </c>
      <c r="L1175" s="31">
        <v>450</v>
      </c>
      <c r="M1175" s="58">
        <v>162687</v>
      </c>
      <c r="N1175" s="58">
        <v>7302</v>
      </c>
      <c r="O1175" s="58">
        <v>123</v>
      </c>
      <c r="P1175" s="58">
        <v>8466</v>
      </c>
      <c r="Q1175" s="58">
        <v>177</v>
      </c>
      <c r="R1175" s="58">
        <v>1</v>
      </c>
      <c r="S1175" s="43">
        <f t="shared" si="47"/>
        <v>10.5</v>
      </c>
      <c r="T1175" s="43">
        <f t="shared" si="47"/>
        <v>10.5</v>
      </c>
      <c r="U1175" s="44">
        <v>4</v>
      </c>
      <c r="V1175" s="31">
        <v>4</v>
      </c>
      <c r="W1175" s="44">
        <v>4.5</v>
      </c>
      <c r="X1175" s="31">
        <v>4.5</v>
      </c>
      <c r="Y1175" s="31">
        <v>1</v>
      </c>
      <c r="Z1175" s="31">
        <v>1</v>
      </c>
      <c r="AA1175" s="31">
        <v>1</v>
      </c>
      <c r="AB1175" s="31">
        <v>1</v>
      </c>
      <c r="AC1175" s="31">
        <v>0</v>
      </c>
      <c r="AD1175" s="31">
        <v>7</v>
      </c>
      <c r="AE1175" s="31">
        <v>2</v>
      </c>
      <c r="AF1175" s="50">
        <v>1052096</v>
      </c>
      <c r="AG1175" s="59">
        <v>615877</v>
      </c>
      <c r="AH1175" s="59">
        <v>177160</v>
      </c>
      <c r="AI1175" s="59">
        <v>259059</v>
      </c>
      <c r="AJ1175" s="59">
        <v>78145</v>
      </c>
      <c r="AK1175" s="59">
        <v>74647</v>
      </c>
    </row>
    <row r="1176" spans="1:37" ht="16.5" customHeight="1">
      <c r="A1176" s="42">
        <v>1116</v>
      </c>
      <c r="B1176" s="42" t="s">
        <v>4377</v>
      </c>
      <c r="C1176" s="44" t="s">
        <v>4394</v>
      </c>
      <c r="D1176" s="44" t="s">
        <v>191</v>
      </c>
      <c r="E1176" s="68" t="s">
        <v>4553</v>
      </c>
      <c r="F1176" s="57" t="s">
        <v>4554</v>
      </c>
      <c r="G1176" s="44" t="s">
        <v>4555</v>
      </c>
      <c r="H1176" s="44" t="s">
        <v>4543</v>
      </c>
      <c r="I1176" s="69" t="s">
        <v>1106</v>
      </c>
      <c r="J1176" s="31">
        <v>22686</v>
      </c>
      <c r="K1176" s="31">
        <v>4245</v>
      </c>
      <c r="L1176" s="31">
        <v>410</v>
      </c>
      <c r="M1176" s="58">
        <v>126044</v>
      </c>
      <c r="N1176" s="58">
        <v>10364</v>
      </c>
      <c r="O1176" s="58">
        <v>150</v>
      </c>
      <c r="P1176" s="58">
        <v>8836</v>
      </c>
      <c r="Q1176" s="58">
        <v>103</v>
      </c>
      <c r="R1176" s="58">
        <v>30</v>
      </c>
      <c r="S1176" s="43">
        <f t="shared" si="47"/>
        <v>11</v>
      </c>
      <c r="T1176" s="43">
        <f t="shared" si="47"/>
        <v>11</v>
      </c>
      <c r="U1176" s="44">
        <v>2</v>
      </c>
      <c r="V1176" s="31">
        <v>2</v>
      </c>
      <c r="W1176" s="44">
        <v>7</v>
      </c>
      <c r="X1176" s="31">
        <v>7</v>
      </c>
      <c r="Y1176" s="31">
        <v>0</v>
      </c>
      <c r="Z1176" s="31">
        <v>0</v>
      </c>
      <c r="AA1176" s="31">
        <v>2</v>
      </c>
      <c r="AB1176" s="31">
        <v>2</v>
      </c>
      <c r="AC1176" s="31">
        <v>0</v>
      </c>
      <c r="AD1176" s="31">
        <v>6</v>
      </c>
      <c r="AE1176" s="31">
        <v>5</v>
      </c>
      <c r="AF1176" s="50">
        <v>1496835</v>
      </c>
      <c r="AG1176" s="59">
        <v>1092720</v>
      </c>
      <c r="AH1176" s="59">
        <v>111813</v>
      </c>
      <c r="AI1176" s="59">
        <v>292302</v>
      </c>
      <c r="AJ1176" s="59">
        <v>146750</v>
      </c>
      <c r="AK1176" s="59">
        <v>171882</v>
      </c>
    </row>
    <row r="1177" spans="1:37" ht="16.5" customHeight="1">
      <c r="A1177" s="42">
        <v>1117</v>
      </c>
      <c r="B1177" s="42" t="s">
        <v>4377</v>
      </c>
      <c r="C1177" s="44" t="s">
        <v>4407</v>
      </c>
      <c r="D1177" s="44" t="s">
        <v>191</v>
      </c>
      <c r="E1177" s="68" t="s">
        <v>4556</v>
      </c>
      <c r="F1177" s="57" t="s">
        <v>4557</v>
      </c>
      <c r="G1177" s="44" t="s">
        <v>4558</v>
      </c>
      <c r="H1177" s="44" t="s">
        <v>4559</v>
      </c>
      <c r="I1177" s="69" t="s">
        <v>996</v>
      </c>
      <c r="J1177" s="31">
        <v>3041</v>
      </c>
      <c r="K1177" s="31">
        <v>2345</v>
      </c>
      <c r="L1177" s="31">
        <v>170</v>
      </c>
      <c r="M1177" s="58">
        <v>64811</v>
      </c>
      <c r="N1177" s="58">
        <v>537</v>
      </c>
      <c r="O1177" s="58">
        <v>22</v>
      </c>
      <c r="P1177" s="58">
        <v>2553</v>
      </c>
      <c r="Q1177" s="58">
        <v>0</v>
      </c>
      <c r="R1177" s="58">
        <v>348</v>
      </c>
      <c r="S1177" s="43">
        <f t="shared" si="47"/>
        <v>5</v>
      </c>
      <c r="T1177" s="43">
        <f t="shared" si="47"/>
        <v>4</v>
      </c>
      <c r="U1177" s="44">
        <v>1</v>
      </c>
      <c r="V1177" s="31">
        <v>1</v>
      </c>
      <c r="W1177" s="44">
        <v>3</v>
      </c>
      <c r="X1177" s="31">
        <v>2</v>
      </c>
      <c r="Y1177" s="31">
        <v>0</v>
      </c>
      <c r="Z1177" s="31">
        <v>0</v>
      </c>
      <c r="AA1177" s="31">
        <v>1</v>
      </c>
      <c r="AB1177" s="31">
        <v>1</v>
      </c>
      <c r="AC1177" s="31">
        <v>0</v>
      </c>
      <c r="AD1177" s="31">
        <v>4</v>
      </c>
      <c r="AE1177" s="31">
        <v>0</v>
      </c>
      <c r="AF1177" s="50">
        <v>2782180</v>
      </c>
      <c r="AG1177" s="59">
        <v>330000</v>
      </c>
      <c r="AH1177" s="59">
        <v>44500</v>
      </c>
      <c r="AI1177" s="59">
        <v>2407680</v>
      </c>
      <c r="AJ1177" s="59">
        <v>34610</v>
      </c>
      <c r="AK1177" s="59">
        <v>13395</v>
      </c>
    </row>
    <row r="1178" spans="1:37" ht="16.5" customHeight="1">
      <c r="A1178" s="42">
        <v>1118</v>
      </c>
      <c r="B1178" s="42" t="s">
        <v>4377</v>
      </c>
      <c r="C1178" s="44" t="s">
        <v>4413</v>
      </c>
      <c r="D1178" s="44" t="s">
        <v>191</v>
      </c>
      <c r="E1178" s="68" t="s">
        <v>4560</v>
      </c>
      <c r="F1178" s="57" t="s">
        <v>4561</v>
      </c>
      <c r="G1178" s="44" t="s">
        <v>4562</v>
      </c>
      <c r="H1178" s="44" t="s">
        <v>4563</v>
      </c>
      <c r="I1178" s="69" t="s">
        <v>4564</v>
      </c>
      <c r="J1178" s="31">
        <v>5379</v>
      </c>
      <c r="K1178" s="31">
        <v>5907</v>
      </c>
      <c r="L1178" s="31">
        <v>552</v>
      </c>
      <c r="M1178" s="58">
        <v>145902</v>
      </c>
      <c r="N1178" s="58">
        <v>6036</v>
      </c>
      <c r="O1178" s="58">
        <v>56</v>
      </c>
      <c r="P1178" s="58">
        <v>5931</v>
      </c>
      <c r="Q1178" s="58">
        <v>209</v>
      </c>
      <c r="R1178" s="58">
        <v>2</v>
      </c>
      <c r="S1178" s="43">
        <f t="shared" si="47"/>
        <v>16</v>
      </c>
      <c r="T1178" s="43">
        <f t="shared" si="47"/>
        <v>16</v>
      </c>
      <c r="U1178" s="44">
        <v>0</v>
      </c>
      <c r="V1178" s="31">
        <v>0</v>
      </c>
      <c r="W1178" s="44">
        <v>4</v>
      </c>
      <c r="X1178" s="31">
        <v>4</v>
      </c>
      <c r="Y1178" s="31">
        <v>1</v>
      </c>
      <c r="Z1178" s="31">
        <v>1</v>
      </c>
      <c r="AA1178" s="31">
        <v>11</v>
      </c>
      <c r="AB1178" s="31">
        <v>11</v>
      </c>
      <c r="AC1178" s="31">
        <v>1</v>
      </c>
      <c r="AD1178" s="31">
        <v>2</v>
      </c>
      <c r="AE1178" s="31">
        <v>1</v>
      </c>
      <c r="AF1178" s="50">
        <v>1341805</v>
      </c>
      <c r="AG1178" s="59">
        <v>1147825</v>
      </c>
      <c r="AH1178" s="59">
        <v>73000</v>
      </c>
      <c r="AI1178" s="59">
        <v>120980</v>
      </c>
      <c r="AJ1178" s="59">
        <v>142350</v>
      </c>
      <c r="AK1178" s="59">
        <v>82173</v>
      </c>
    </row>
    <row r="1179" spans="1:37" ht="16.5" customHeight="1">
      <c r="A1179" s="42">
        <v>1119</v>
      </c>
      <c r="B1179" s="42" t="s">
        <v>4377</v>
      </c>
      <c r="C1179" s="44" t="s">
        <v>4413</v>
      </c>
      <c r="D1179" s="44" t="s">
        <v>191</v>
      </c>
      <c r="E1179" s="68" t="s">
        <v>4565</v>
      </c>
      <c r="F1179" s="57" t="s">
        <v>4566</v>
      </c>
      <c r="G1179" s="44" t="s">
        <v>4567</v>
      </c>
      <c r="H1179" s="44"/>
      <c r="I1179" s="69" t="s">
        <v>1004</v>
      </c>
      <c r="J1179" s="31">
        <v>5047</v>
      </c>
      <c r="K1179" s="31">
        <v>1104.8800000000001</v>
      </c>
      <c r="L1179" s="31">
        <v>89</v>
      </c>
      <c r="M1179" s="58">
        <v>36460</v>
      </c>
      <c r="N1179" s="58">
        <v>2089</v>
      </c>
      <c r="O1179" s="58">
        <v>30</v>
      </c>
      <c r="P1179" s="58">
        <v>2075</v>
      </c>
      <c r="Q1179" s="58">
        <v>178</v>
      </c>
      <c r="R1179" s="58">
        <v>0</v>
      </c>
      <c r="S1179" s="43">
        <f t="shared" si="47"/>
        <v>4</v>
      </c>
      <c r="T1179" s="43">
        <f t="shared" si="47"/>
        <v>4</v>
      </c>
      <c r="U1179" s="44">
        <v>1</v>
      </c>
      <c r="V1179" s="31">
        <v>1</v>
      </c>
      <c r="W1179" s="44">
        <v>1</v>
      </c>
      <c r="X1179" s="31">
        <v>1</v>
      </c>
      <c r="Y1179" s="31">
        <v>0</v>
      </c>
      <c r="Z1179" s="31">
        <v>0</v>
      </c>
      <c r="AA1179" s="31">
        <v>2</v>
      </c>
      <c r="AB1179" s="31">
        <v>2</v>
      </c>
      <c r="AC1179" s="31">
        <v>0</v>
      </c>
      <c r="AD1179" s="31">
        <v>1</v>
      </c>
      <c r="AE1179" s="31">
        <v>0</v>
      </c>
      <c r="AF1179" s="50">
        <v>397791</v>
      </c>
      <c r="AG1179" s="59">
        <v>139208</v>
      </c>
      <c r="AH1179" s="59">
        <v>50035</v>
      </c>
      <c r="AI1179" s="59">
        <v>208548</v>
      </c>
      <c r="AJ1179" s="59">
        <v>11838</v>
      </c>
      <c r="AK1179" s="59">
        <v>12495</v>
      </c>
    </row>
    <row r="1180" spans="1:37" ht="16.5" customHeight="1">
      <c r="A1180" s="42">
        <v>1120</v>
      </c>
      <c r="B1180" s="42" t="s">
        <v>4377</v>
      </c>
      <c r="C1180" s="44" t="s">
        <v>4423</v>
      </c>
      <c r="D1180" s="44" t="s">
        <v>191</v>
      </c>
      <c r="E1180" s="68" t="s">
        <v>4568</v>
      </c>
      <c r="F1180" s="57" t="s">
        <v>4569</v>
      </c>
      <c r="G1180" s="44" t="s">
        <v>4570</v>
      </c>
      <c r="H1180" s="44" t="s">
        <v>4571</v>
      </c>
      <c r="I1180" s="69" t="s">
        <v>1131</v>
      </c>
      <c r="J1180" s="31">
        <v>1000</v>
      </c>
      <c r="K1180" s="31">
        <v>904.52</v>
      </c>
      <c r="L1180" s="31">
        <v>120</v>
      </c>
      <c r="M1180" s="58">
        <v>28233</v>
      </c>
      <c r="N1180" s="58">
        <v>6826</v>
      </c>
      <c r="O1180" s="58">
        <v>14</v>
      </c>
      <c r="P1180" s="58">
        <v>3213</v>
      </c>
      <c r="Q1180" s="58">
        <v>138</v>
      </c>
      <c r="R1180" s="58">
        <v>0</v>
      </c>
      <c r="S1180" s="43">
        <f t="shared" si="47"/>
        <v>2</v>
      </c>
      <c r="T1180" s="43">
        <f t="shared" si="47"/>
        <v>2</v>
      </c>
      <c r="U1180" s="44">
        <v>1</v>
      </c>
      <c r="V1180" s="31">
        <v>1</v>
      </c>
      <c r="W1180" s="44">
        <v>1</v>
      </c>
      <c r="X1180" s="31">
        <v>1</v>
      </c>
      <c r="Y1180" s="31">
        <v>0</v>
      </c>
      <c r="Z1180" s="31">
        <v>0</v>
      </c>
      <c r="AA1180" s="31">
        <v>0</v>
      </c>
      <c r="AB1180" s="31">
        <v>0</v>
      </c>
      <c r="AC1180" s="31">
        <v>0</v>
      </c>
      <c r="AD1180" s="31">
        <v>3</v>
      </c>
      <c r="AE1180" s="31">
        <v>0</v>
      </c>
      <c r="AF1180" s="50">
        <v>343000</v>
      </c>
      <c r="AG1180" s="59">
        <v>152500</v>
      </c>
      <c r="AH1180" s="59">
        <v>34300</v>
      </c>
      <c r="AI1180" s="59">
        <v>156200</v>
      </c>
      <c r="AJ1180" s="59">
        <v>16279</v>
      </c>
      <c r="AK1180" s="59">
        <v>20731</v>
      </c>
    </row>
    <row r="1181" spans="1:37" ht="16.5" customHeight="1">
      <c r="A1181" s="42">
        <v>1121</v>
      </c>
      <c r="B1181" s="42" t="s">
        <v>4377</v>
      </c>
      <c r="C1181" s="44" t="s">
        <v>4441</v>
      </c>
      <c r="D1181" s="44" t="s">
        <v>191</v>
      </c>
      <c r="E1181" s="68" t="s">
        <v>4572</v>
      </c>
      <c r="F1181" s="57" t="s">
        <v>4573</v>
      </c>
      <c r="G1181" s="44" t="s">
        <v>4574</v>
      </c>
      <c r="H1181" s="44" t="s">
        <v>4575</v>
      </c>
      <c r="I1181" s="69" t="s">
        <v>1165</v>
      </c>
      <c r="J1181" s="31">
        <v>609</v>
      </c>
      <c r="K1181" s="31">
        <v>265.33999999999997</v>
      </c>
      <c r="L1181" s="31">
        <v>80</v>
      </c>
      <c r="M1181" s="58">
        <v>17616</v>
      </c>
      <c r="N1181" s="58">
        <v>275</v>
      </c>
      <c r="O1181" s="58">
        <v>8</v>
      </c>
      <c r="P1181" s="58">
        <v>1454</v>
      </c>
      <c r="Q1181" s="58">
        <v>0</v>
      </c>
      <c r="R1181" s="58">
        <v>0</v>
      </c>
      <c r="S1181" s="43">
        <f t="shared" si="47"/>
        <v>1</v>
      </c>
      <c r="T1181" s="43">
        <f t="shared" si="47"/>
        <v>1</v>
      </c>
      <c r="U1181" s="44">
        <v>0</v>
      </c>
      <c r="V1181" s="31">
        <v>0</v>
      </c>
      <c r="W1181" s="44">
        <v>1</v>
      </c>
      <c r="X1181" s="31">
        <v>1</v>
      </c>
      <c r="Y1181" s="31">
        <v>0</v>
      </c>
      <c r="Z1181" s="31">
        <v>0</v>
      </c>
      <c r="AA1181" s="31">
        <v>0</v>
      </c>
      <c r="AB1181" s="31">
        <v>0</v>
      </c>
      <c r="AC1181" s="31">
        <v>0</v>
      </c>
      <c r="AD1181" s="31">
        <v>1</v>
      </c>
      <c r="AE1181" s="31">
        <v>0</v>
      </c>
      <c r="AF1181" s="50">
        <v>158219</v>
      </c>
      <c r="AG1181" s="59">
        <v>111188</v>
      </c>
      <c r="AH1181" s="59">
        <v>9844</v>
      </c>
      <c r="AI1181" s="59">
        <v>37187</v>
      </c>
      <c r="AJ1181" s="59">
        <v>13627</v>
      </c>
      <c r="AK1181" s="59">
        <v>14573</v>
      </c>
    </row>
    <row r="1182" spans="1:37" ht="16.5" customHeight="1">
      <c r="A1182" s="42">
        <v>1122</v>
      </c>
      <c r="B1182" s="42" t="s">
        <v>4377</v>
      </c>
      <c r="C1182" s="44" t="s">
        <v>4441</v>
      </c>
      <c r="D1182" s="44" t="s">
        <v>191</v>
      </c>
      <c r="E1182" s="68" t="s">
        <v>4576</v>
      </c>
      <c r="F1182" s="57" t="s">
        <v>4577</v>
      </c>
      <c r="G1182" s="44" t="s">
        <v>4578</v>
      </c>
      <c r="H1182" s="44" t="s">
        <v>4579</v>
      </c>
      <c r="I1182" s="69" t="s">
        <v>905</v>
      </c>
      <c r="J1182" s="31">
        <v>14124</v>
      </c>
      <c r="K1182" s="31">
        <v>2108.96</v>
      </c>
      <c r="L1182" s="31">
        <v>221</v>
      </c>
      <c r="M1182" s="58">
        <v>15092</v>
      </c>
      <c r="N1182" s="58">
        <v>224</v>
      </c>
      <c r="O1182" s="58">
        <v>25</v>
      </c>
      <c r="P1182" s="58">
        <v>15092</v>
      </c>
      <c r="Q1182" s="58">
        <v>0</v>
      </c>
      <c r="R1182" s="58">
        <v>25</v>
      </c>
      <c r="S1182" s="43">
        <f t="shared" si="47"/>
        <v>2</v>
      </c>
      <c r="T1182" s="43">
        <f t="shared" si="47"/>
        <v>4</v>
      </c>
      <c r="U1182" s="44">
        <v>0</v>
      </c>
      <c r="V1182" s="31">
        <v>1</v>
      </c>
      <c r="W1182" s="44">
        <v>2</v>
      </c>
      <c r="X1182" s="31">
        <v>2</v>
      </c>
      <c r="Y1182" s="31">
        <v>0</v>
      </c>
      <c r="Z1182" s="31">
        <v>1</v>
      </c>
      <c r="AA1182" s="31">
        <v>0</v>
      </c>
      <c r="AB1182" s="31">
        <v>0</v>
      </c>
      <c r="AC1182" s="31">
        <v>0</v>
      </c>
      <c r="AD1182" s="31">
        <v>5</v>
      </c>
      <c r="AE1182" s="31">
        <v>0</v>
      </c>
      <c r="AF1182" s="50">
        <v>926235</v>
      </c>
      <c r="AG1182" s="59">
        <v>280811</v>
      </c>
      <c r="AH1182" s="59">
        <v>87400</v>
      </c>
      <c r="AI1182" s="59">
        <v>558024</v>
      </c>
      <c r="AJ1182" s="59">
        <v>5242</v>
      </c>
      <c r="AK1182" s="59">
        <v>9123</v>
      </c>
    </row>
    <row r="1183" spans="1:37" ht="16.5" customHeight="1">
      <c r="A1183" s="42">
        <v>1123</v>
      </c>
      <c r="B1183" s="42" t="s">
        <v>4377</v>
      </c>
      <c r="C1183" s="44" t="s">
        <v>4441</v>
      </c>
      <c r="D1183" s="44" t="s">
        <v>191</v>
      </c>
      <c r="E1183" s="68" t="s">
        <v>4580</v>
      </c>
      <c r="F1183" s="57" t="s">
        <v>4581</v>
      </c>
      <c r="G1183" s="44" t="s">
        <v>4582</v>
      </c>
      <c r="H1183" s="44" t="s">
        <v>4583</v>
      </c>
      <c r="I1183" s="69" t="s">
        <v>1004</v>
      </c>
      <c r="J1183" s="31">
        <v>1527.3</v>
      </c>
      <c r="K1183" s="31">
        <v>995.78</v>
      </c>
      <c r="L1183" s="31">
        <v>318</v>
      </c>
      <c r="M1183" s="58">
        <v>38293</v>
      </c>
      <c r="N1183" s="58">
        <v>5711</v>
      </c>
      <c r="O1183" s="58">
        <v>13</v>
      </c>
      <c r="P1183" s="58">
        <v>3137</v>
      </c>
      <c r="Q1183" s="58">
        <v>127</v>
      </c>
      <c r="R1183" s="58">
        <v>1</v>
      </c>
      <c r="S1183" s="43">
        <f t="shared" si="47"/>
        <v>3</v>
      </c>
      <c r="T1183" s="43">
        <f t="shared" si="47"/>
        <v>2</v>
      </c>
      <c r="U1183" s="44">
        <v>0</v>
      </c>
      <c r="V1183" s="31">
        <v>0</v>
      </c>
      <c r="W1183" s="44">
        <v>2</v>
      </c>
      <c r="X1183" s="31">
        <v>2</v>
      </c>
      <c r="Y1183" s="31">
        <v>0</v>
      </c>
      <c r="Z1183" s="31">
        <v>0</v>
      </c>
      <c r="AA1183" s="31">
        <v>1</v>
      </c>
      <c r="AB1183" s="31">
        <v>0</v>
      </c>
      <c r="AC1183" s="31">
        <v>0</v>
      </c>
      <c r="AD1183" s="31">
        <v>2</v>
      </c>
      <c r="AE1183" s="31">
        <v>0</v>
      </c>
      <c r="AF1183" s="50">
        <v>376948</v>
      </c>
      <c r="AG1183" s="59">
        <v>176605</v>
      </c>
      <c r="AH1183" s="59">
        <v>54900</v>
      </c>
      <c r="AI1183" s="59">
        <v>145443</v>
      </c>
      <c r="AJ1183" s="59">
        <v>15467</v>
      </c>
      <c r="AK1183" s="59">
        <v>32920</v>
      </c>
    </row>
    <row r="1184" spans="1:37" ht="16.5" customHeight="1">
      <c r="A1184" s="42">
        <v>1124</v>
      </c>
      <c r="B1184" s="42" t="s">
        <v>4377</v>
      </c>
      <c r="C1184" s="44" t="s">
        <v>4441</v>
      </c>
      <c r="D1184" s="44" t="s">
        <v>191</v>
      </c>
      <c r="E1184" s="68" t="s">
        <v>4584</v>
      </c>
      <c r="F1184" s="57" t="s">
        <v>4585</v>
      </c>
      <c r="G1184" s="44" t="s">
        <v>4586</v>
      </c>
      <c r="H1184" s="44" t="s">
        <v>4587</v>
      </c>
      <c r="I1184" s="69" t="s">
        <v>1018</v>
      </c>
      <c r="J1184" s="31">
        <v>15199</v>
      </c>
      <c r="K1184" s="31">
        <v>5582</v>
      </c>
      <c r="L1184" s="31">
        <v>1200</v>
      </c>
      <c r="M1184" s="58">
        <v>198587</v>
      </c>
      <c r="N1184" s="58">
        <v>11659</v>
      </c>
      <c r="O1184" s="58">
        <v>53</v>
      </c>
      <c r="P1184" s="58">
        <v>10436</v>
      </c>
      <c r="Q1184" s="58">
        <v>241</v>
      </c>
      <c r="R1184" s="58">
        <v>1</v>
      </c>
      <c r="S1184" s="43">
        <f t="shared" si="47"/>
        <v>6</v>
      </c>
      <c r="T1184" s="43">
        <f t="shared" si="47"/>
        <v>6</v>
      </c>
      <c r="U1184" s="44">
        <v>1</v>
      </c>
      <c r="V1184" s="31">
        <v>1</v>
      </c>
      <c r="W1184" s="44">
        <v>3</v>
      </c>
      <c r="X1184" s="31">
        <v>3</v>
      </c>
      <c r="Y1184" s="31">
        <v>1</v>
      </c>
      <c r="Z1184" s="31">
        <v>1</v>
      </c>
      <c r="AA1184" s="31">
        <v>1</v>
      </c>
      <c r="AB1184" s="31">
        <v>1</v>
      </c>
      <c r="AC1184" s="31">
        <v>0</v>
      </c>
      <c r="AD1184" s="31">
        <v>4</v>
      </c>
      <c r="AE1184" s="31">
        <v>3</v>
      </c>
      <c r="AF1184" s="50">
        <v>973451</v>
      </c>
      <c r="AG1184" s="59">
        <v>532858</v>
      </c>
      <c r="AH1184" s="59">
        <v>128460</v>
      </c>
      <c r="AI1184" s="59">
        <v>312133</v>
      </c>
      <c r="AJ1184" s="59">
        <v>69583</v>
      </c>
      <c r="AK1184" s="59">
        <v>112237</v>
      </c>
    </row>
    <row r="1185" spans="1:37" ht="16.5" customHeight="1">
      <c r="A1185" s="42">
        <v>1125</v>
      </c>
      <c r="B1185" s="42" t="s">
        <v>4377</v>
      </c>
      <c r="C1185" s="44" t="s">
        <v>4441</v>
      </c>
      <c r="D1185" s="44" t="s">
        <v>191</v>
      </c>
      <c r="E1185" s="68" t="s">
        <v>4588</v>
      </c>
      <c r="F1185" s="57" t="s">
        <v>4589</v>
      </c>
      <c r="G1185" s="44" t="s">
        <v>4590</v>
      </c>
      <c r="H1185" s="44" t="s">
        <v>4591</v>
      </c>
      <c r="I1185" s="69" t="s">
        <v>1131</v>
      </c>
      <c r="J1185" s="31">
        <v>16735</v>
      </c>
      <c r="K1185" s="31">
        <v>6560</v>
      </c>
      <c r="L1185" s="31">
        <v>1317</v>
      </c>
      <c r="M1185" s="58">
        <v>156430</v>
      </c>
      <c r="N1185" s="58">
        <v>9696</v>
      </c>
      <c r="O1185" s="58">
        <v>84</v>
      </c>
      <c r="P1185" s="58">
        <v>11496</v>
      </c>
      <c r="Q1185" s="58">
        <v>316</v>
      </c>
      <c r="R1185" s="58">
        <v>0</v>
      </c>
      <c r="S1185" s="43">
        <f t="shared" si="47"/>
        <v>13</v>
      </c>
      <c r="T1185" s="43">
        <f t="shared" si="47"/>
        <v>13</v>
      </c>
      <c r="U1185" s="44">
        <v>2</v>
      </c>
      <c r="V1185" s="31">
        <v>2</v>
      </c>
      <c r="W1185" s="44">
        <v>7</v>
      </c>
      <c r="X1185" s="31">
        <v>7</v>
      </c>
      <c r="Y1185" s="31">
        <v>1</v>
      </c>
      <c r="Z1185" s="31">
        <v>1</v>
      </c>
      <c r="AA1185" s="31">
        <v>3</v>
      </c>
      <c r="AB1185" s="31">
        <v>3</v>
      </c>
      <c r="AC1185" s="31">
        <v>0</v>
      </c>
      <c r="AD1185" s="31">
        <v>7</v>
      </c>
      <c r="AE1185" s="31">
        <v>3</v>
      </c>
      <c r="AF1185" s="50">
        <v>1964211</v>
      </c>
      <c r="AG1185" s="59">
        <v>1124291</v>
      </c>
      <c r="AH1185" s="59">
        <v>132150</v>
      </c>
      <c r="AI1185" s="59">
        <v>707770</v>
      </c>
      <c r="AJ1185" s="59">
        <v>136790</v>
      </c>
      <c r="AK1185" s="59">
        <v>294604</v>
      </c>
    </row>
    <row r="1186" spans="1:37" ht="16.5" customHeight="1">
      <c r="A1186" s="42">
        <v>1126</v>
      </c>
      <c r="B1186" s="42" t="s">
        <v>4377</v>
      </c>
      <c r="C1186" s="44" t="s">
        <v>4451</v>
      </c>
      <c r="D1186" s="44" t="s">
        <v>191</v>
      </c>
      <c r="E1186" s="68" t="s">
        <v>4592</v>
      </c>
      <c r="F1186" s="57" t="s">
        <v>4593</v>
      </c>
      <c r="G1186" s="44" t="s">
        <v>4594</v>
      </c>
      <c r="H1186" s="44" t="s">
        <v>4595</v>
      </c>
      <c r="I1186" s="69" t="s">
        <v>996</v>
      </c>
      <c r="J1186" s="31">
        <v>330</v>
      </c>
      <c r="K1186" s="31">
        <v>335</v>
      </c>
      <c r="L1186" s="31">
        <v>60</v>
      </c>
      <c r="M1186" s="58">
        <v>24111</v>
      </c>
      <c r="N1186" s="58">
        <v>497</v>
      </c>
      <c r="O1186" s="58">
        <v>13</v>
      </c>
      <c r="P1186" s="58">
        <v>2100</v>
      </c>
      <c r="Q1186" s="58">
        <v>0</v>
      </c>
      <c r="R1186" s="58">
        <v>13</v>
      </c>
      <c r="S1186" s="43">
        <f t="shared" si="47"/>
        <v>1.5</v>
      </c>
      <c r="T1186" s="43">
        <f t="shared" si="47"/>
        <v>2</v>
      </c>
      <c r="U1186" s="44">
        <v>0</v>
      </c>
      <c r="V1186" s="31">
        <v>0</v>
      </c>
      <c r="W1186" s="44">
        <v>0.5</v>
      </c>
      <c r="X1186" s="31">
        <v>1</v>
      </c>
      <c r="Y1186" s="31">
        <v>0</v>
      </c>
      <c r="Z1186" s="31">
        <v>0</v>
      </c>
      <c r="AA1186" s="31">
        <v>1</v>
      </c>
      <c r="AB1186" s="31">
        <v>1</v>
      </c>
      <c r="AC1186" s="31">
        <v>0</v>
      </c>
      <c r="AD1186" s="31">
        <v>0</v>
      </c>
      <c r="AE1186" s="31">
        <v>1</v>
      </c>
      <c r="AF1186" s="50">
        <v>114058</v>
      </c>
      <c r="AG1186" s="59">
        <v>47953</v>
      </c>
      <c r="AH1186" s="59">
        <v>22904</v>
      </c>
      <c r="AI1186" s="59">
        <v>43201</v>
      </c>
      <c r="AJ1186" s="59">
        <v>16332</v>
      </c>
      <c r="AK1186" s="59">
        <v>24893</v>
      </c>
    </row>
    <row r="1187" spans="1:37" ht="16.5" customHeight="1">
      <c r="A1187" s="42">
        <v>1127</v>
      </c>
      <c r="B1187" s="42" t="s">
        <v>4377</v>
      </c>
      <c r="C1187" s="44" t="s">
        <v>4451</v>
      </c>
      <c r="D1187" s="44" t="s">
        <v>191</v>
      </c>
      <c r="E1187" s="68" t="s">
        <v>4596</v>
      </c>
      <c r="F1187" s="57" t="s">
        <v>4597</v>
      </c>
      <c r="G1187" s="44" t="s">
        <v>4598</v>
      </c>
      <c r="H1187" s="44" t="s">
        <v>4599</v>
      </c>
      <c r="I1187" s="69" t="s">
        <v>996</v>
      </c>
      <c r="J1187" s="31">
        <v>1057</v>
      </c>
      <c r="K1187" s="31">
        <v>201</v>
      </c>
      <c r="L1187" s="31">
        <v>38</v>
      </c>
      <c r="M1187" s="58">
        <v>23052</v>
      </c>
      <c r="N1187" s="58">
        <v>348</v>
      </c>
      <c r="O1187" s="58">
        <v>9</v>
      </c>
      <c r="P1187" s="58">
        <v>1134</v>
      </c>
      <c r="Q1187" s="58">
        <v>0</v>
      </c>
      <c r="R1187" s="58">
        <v>1</v>
      </c>
      <c r="S1187" s="43">
        <f t="shared" si="47"/>
        <v>1.5</v>
      </c>
      <c r="T1187" s="43">
        <f t="shared" si="47"/>
        <v>2</v>
      </c>
      <c r="U1187" s="44">
        <v>0</v>
      </c>
      <c r="V1187" s="31">
        <v>0</v>
      </c>
      <c r="W1187" s="44">
        <v>0.5</v>
      </c>
      <c r="X1187" s="31">
        <v>1</v>
      </c>
      <c r="Y1187" s="31">
        <v>0</v>
      </c>
      <c r="Z1187" s="31">
        <v>0</v>
      </c>
      <c r="AA1187" s="31">
        <v>1</v>
      </c>
      <c r="AB1187" s="31">
        <v>1</v>
      </c>
      <c r="AC1187" s="31">
        <v>0</v>
      </c>
      <c r="AD1187" s="31">
        <v>1</v>
      </c>
      <c r="AE1187" s="31">
        <v>0</v>
      </c>
      <c r="AF1187" s="50">
        <v>99418</v>
      </c>
      <c r="AG1187" s="59">
        <v>47953</v>
      </c>
      <c r="AH1187" s="59">
        <v>14232</v>
      </c>
      <c r="AI1187" s="59">
        <v>37233</v>
      </c>
      <c r="AJ1187" s="59">
        <v>10556</v>
      </c>
      <c r="AK1187" s="59">
        <v>17003</v>
      </c>
    </row>
    <row r="1188" spans="1:37" ht="16.5" customHeight="1">
      <c r="A1188" s="42">
        <v>1128</v>
      </c>
      <c r="B1188" s="42" t="s">
        <v>4377</v>
      </c>
      <c r="C1188" s="44" t="s">
        <v>4451</v>
      </c>
      <c r="D1188" s="44" t="s">
        <v>191</v>
      </c>
      <c r="E1188" s="68" t="s">
        <v>4600</v>
      </c>
      <c r="F1188" s="57" t="s">
        <v>4601</v>
      </c>
      <c r="G1188" s="44" t="s">
        <v>4602</v>
      </c>
      <c r="H1188" s="44" t="s">
        <v>4603</v>
      </c>
      <c r="I1188" s="69" t="s">
        <v>894</v>
      </c>
      <c r="J1188" s="31">
        <v>14545</v>
      </c>
      <c r="K1188" s="31">
        <v>3782</v>
      </c>
      <c r="L1188" s="31">
        <v>769</v>
      </c>
      <c r="M1188" s="58">
        <v>178334</v>
      </c>
      <c r="N1188" s="58">
        <v>5378</v>
      </c>
      <c r="O1188" s="58">
        <v>160</v>
      </c>
      <c r="P1188" s="58">
        <v>5913</v>
      </c>
      <c r="Q1188" s="58">
        <v>32</v>
      </c>
      <c r="R1188" s="58">
        <v>0</v>
      </c>
      <c r="S1188" s="43">
        <f t="shared" si="47"/>
        <v>3</v>
      </c>
      <c r="T1188" s="43">
        <f t="shared" si="47"/>
        <v>9</v>
      </c>
      <c r="U1188" s="44">
        <v>0</v>
      </c>
      <c r="V1188" s="31">
        <v>0</v>
      </c>
      <c r="W1188" s="44">
        <v>2</v>
      </c>
      <c r="X1188" s="31">
        <v>5</v>
      </c>
      <c r="Y1188" s="31">
        <v>0</v>
      </c>
      <c r="Z1188" s="31">
        <v>0</v>
      </c>
      <c r="AA1188" s="31">
        <v>1</v>
      </c>
      <c r="AB1188" s="31">
        <v>4</v>
      </c>
      <c r="AC1188" s="31">
        <v>0</v>
      </c>
      <c r="AD1188" s="31">
        <v>1</v>
      </c>
      <c r="AE1188" s="31">
        <v>1</v>
      </c>
      <c r="AF1188" s="50">
        <v>306759</v>
      </c>
      <c r="AG1188" s="59">
        <v>108318</v>
      </c>
      <c r="AH1188" s="59">
        <v>123975</v>
      </c>
      <c r="AI1188" s="59">
        <v>74466</v>
      </c>
      <c r="AJ1188" s="59">
        <v>51170</v>
      </c>
      <c r="AK1188" s="59">
        <v>41838</v>
      </c>
    </row>
    <row r="1189" spans="1:37" ht="16.5" customHeight="1">
      <c r="A1189" s="42">
        <v>1129</v>
      </c>
      <c r="B1189" s="42" t="s">
        <v>4377</v>
      </c>
      <c r="C1189" s="44" t="s">
        <v>4451</v>
      </c>
      <c r="D1189" s="44" t="s">
        <v>191</v>
      </c>
      <c r="E1189" s="68" t="s">
        <v>4604</v>
      </c>
      <c r="F1189" s="57" t="s">
        <v>4605</v>
      </c>
      <c r="G1189" s="44" t="s">
        <v>4606</v>
      </c>
      <c r="H1189" s="44" t="s">
        <v>4599</v>
      </c>
      <c r="I1189" s="69" t="s">
        <v>1825</v>
      </c>
      <c r="J1189" s="31">
        <v>12807</v>
      </c>
      <c r="K1189" s="31">
        <v>2534</v>
      </c>
      <c r="L1189" s="31">
        <v>397</v>
      </c>
      <c r="M1189" s="58">
        <v>206199</v>
      </c>
      <c r="N1189" s="58">
        <v>2808</v>
      </c>
      <c r="O1189" s="58">
        <v>71</v>
      </c>
      <c r="P1189" s="58">
        <v>13806</v>
      </c>
      <c r="Q1189" s="58">
        <v>40</v>
      </c>
      <c r="R1189" s="58">
        <v>659</v>
      </c>
      <c r="S1189" s="43">
        <f t="shared" si="47"/>
        <v>14</v>
      </c>
      <c r="T1189" s="43">
        <f t="shared" si="47"/>
        <v>27</v>
      </c>
      <c r="U1189" s="44">
        <v>3</v>
      </c>
      <c r="V1189" s="31">
        <v>9</v>
      </c>
      <c r="W1189" s="44">
        <v>7</v>
      </c>
      <c r="X1189" s="31">
        <v>13</v>
      </c>
      <c r="Y1189" s="31">
        <v>0</v>
      </c>
      <c r="Z1189" s="31">
        <v>0</v>
      </c>
      <c r="AA1189" s="31">
        <v>4</v>
      </c>
      <c r="AB1189" s="31">
        <v>5</v>
      </c>
      <c r="AC1189" s="31">
        <v>1</v>
      </c>
      <c r="AD1189" s="31">
        <v>4</v>
      </c>
      <c r="AE1189" s="31">
        <v>2</v>
      </c>
      <c r="AF1189" s="50">
        <v>355947</v>
      </c>
      <c r="AG1189" s="59">
        <v>143859</v>
      </c>
      <c r="AH1189" s="59">
        <v>127542</v>
      </c>
      <c r="AI1189" s="59">
        <v>84546</v>
      </c>
      <c r="AJ1189" s="59">
        <v>142608</v>
      </c>
      <c r="AK1189" s="59">
        <v>166821</v>
      </c>
    </row>
    <row r="1190" spans="1:37" ht="16.5" customHeight="1">
      <c r="A1190" s="42">
        <v>1130</v>
      </c>
      <c r="B1190" s="42" t="s">
        <v>4377</v>
      </c>
      <c r="C1190" s="44" t="s">
        <v>4451</v>
      </c>
      <c r="D1190" s="44" t="s">
        <v>191</v>
      </c>
      <c r="E1190" s="68" t="s">
        <v>4607</v>
      </c>
      <c r="F1190" s="57" t="s">
        <v>4608</v>
      </c>
      <c r="G1190" s="44" t="s">
        <v>4609</v>
      </c>
      <c r="H1190" s="44" t="s">
        <v>4599</v>
      </c>
      <c r="I1190" s="69" t="s">
        <v>1023</v>
      </c>
      <c r="J1190" s="31">
        <v>1429.5</v>
      </c>
      <c r="K1190" s="31">
        <v>1112.1400000000001</v>
      </c>
      <c r="L1190" s="31">
        <v>200</v>
      </c>
      <c r="M1190" s="58">
        <v>77894</v>
      </c>
      <c r="N1190" s="58">
        <v>1592</v>
      </c>
      <c r="O1190" s="58">
        <v>22</v>
      </c>
      <c r="P1190" s="58">
        <v>6173</v>
      </c>
      <c r="Q1190" s="58">
        <v>21</v>
      </c>
      <c r="R1190" s="58">
        <v>3</v>
      </c>
      <c r="S1190" s="43">
        <f t="shared" si="47"/>
        <v>4.5</v>
      </c>
      <c r="T1190" s="43">
        <f t="shared" si="47"/>
        <v>5</v>
      </c>
      <c r="U1190" s="44">
        <v>0</v>
      </c>
      <c r="V1190" s="31">
        <v>0</v>
      </c>
      <c r="W1190" s="44">
        <v>3.5</v>
      </c>
      <c r="X1190" s="31">
        <v>4</v>
      </c>
      <c r="Y1190" s="31">
        <v>1</v>
      </c>
      <c r="Z1190" s="31">
        <v>0</v>
      </c>
      <c r="AA1190" s="31">
        <v>0</v>
      </c>
      <c r="AB1190" s="31">
        <v>1</v>
      </c>
      <c r="AC1190" s="31">
        <v>0</v>
      </c>
      <c r="AD1190" s="31">
        <v>4</v>
      </c>
      <c r="AE1190" s="31">
        <v>1</v>
      </c>
      <c r="AF1190" s="50">
        <v>204037</v>
      </c>
      <c r="AG1190" s="59">
        <v>83494</v>
      </c>
      <c r="AH1190" s="59">
        <v>51117</v>
      </c>
      <c r="AI1190" s="59">
        <v>69426</v>
      </c>
      <c r="AJ1190" s="59">
        <v>80383</v>
      </c>
      <c r="AK1190" s="59">
        <v>100584</v>
      </c>
    </row>
    <row r="1191" spans="1:37" ht="16.5" customHeight="1">
      <c r="A1191" s="42">
        <v>1131</v>
      </c>
      <c r="B1191" s="42" t="s">
        <v>4377</v>
      </c>
      <c r="C1191" s="44" t="s">
        <v>4451</v>
      </c>
      <c r="D1191" s="44" t="s">
        <v>191</v>
      </c>
      <c r="E1191" s="68" t="s">
        <v>4610</v>
      </c>
      <c r="F1191" s="57" t="s">
        <v>4611</v>
      </c>
      <c r="G1191" s="44" t="s">
        <v>4612</v>
      </c>
      <c r="H1191" s="44" t="s">
        <v>4613</v>
      </c>
      <c r="I1191" s="69" t="s">
        <v>905</v>
      </c>
      <c r="J1191" s="31">
        <v>350</v>
      </c>
      <c r="K1191" s="31">
        <v>350</v>
      </c>
      <c r="L1191" s="31">
        <v>60</v>
      </c>
      <c r="M1191" s="58">
        <v>40964</v>
      </c>
      <c r="N1191" s="58">
        <v>0</v>
      </c>
      <c r="O1191" s="58">
        <v>15</v>
      </c>
      <c r="P1191" s="58">
        <v>40964</v>
      </c>
      <c r="Q1191" s="58">
        <v>0</v>
      </c>
      <c r="R1191" s="58">
        <v>15</v>
      </c>
      <c r="S1191" s="43">
        <f t="shared" si="47"/>
        <v>2</v>
      </c>
      <c r="T1191" s="43">
        <f t="shared" si="47"/>
        <v>2</v>
      </c>
      <c r="U1191" s="44">
        <v>0</v>
      </c>
      <c r="V1191" s="31">
        <v>0</v>
      </c>
      <c r="W1191" s="44">
        <v>2</v>
      </c>
      <c r="X1191" s="31">
        <v>2</v>
      </c>
      <c r="Y1191" s="31">
        <v>0</v>
      </c>
      <c r="Z1191" s="31">
        <v>0</v>
      </c>
      <c r="AA1191" s="31">
        <v>0</v>
      </c>
      <c r="AB1191" s="31">
        <v>0</v>
      </c>
      <c r="AC1191" s="31">
        <v>0</v>
      </c>
      <c r="AD1191" s="31">
        <v>1</v>
      </c>
      <c r="AE1191" s="31">
        <v>2</v>
      </c>
      <c r="AF1191" s="50">
        <v>155391</v>
      </c>
      <c r="AG1191" s="59">
        <v>47953</v>
      </c>
      <c r="AH1191" s="59">
        <v>43980</v>
      </c>
      <c r="AI1191" s="59">
        <v>63458</v>
      </c>
      <c r="AJ1191" s="59">
        <v>12692</v>
      </c>
      <c r="AK1191" s="59">
        <v>23730</v>
      </c>
    </row>
    <row r="1192" spans="1:37" ht="16.5" customHeight="1">
      <c r="A1192" s="42">
        <v>1132</v>
      </c>
      <c r="B1192" s="42" t="s">
        <v>4377</v>
      </c>
      <c r="C1192" s="44" t="s">
        <v>4456</v>
      </c>
      <c r="D1192" s="44" t="s">
        <v>191</v>
      </c>
      <c r="E1192" s="68" t="s">
        <v>4614</v>
      </c>
      <c r="F1192" s="57" t="s">
        <v>4615</v>
      </c>
      <c r="G1192" s="44" t="s">
        <v>4616</v>
      </c>
      <c r="H1192" s="44" t="s">
        <v>4617</v>
      </c>
      <c r="I1192" s="69" t="s">
        <v>1004</v>
      </c>
      <c r="J1192" s="31">
        <v>6500</v>
      </c>
      <c r="K1192" s="31">
        <v>1400.84</v>
      </c>
      <c r="L1192" s="31">
        <v>110</v>
      </c>
      <c r="M1192" s="58">
        <v>51971</v>
      </c>
      <c r="N1192" s="58">
        <v>2560</v>
      </c>
      <c r="O1192" s="58">
        <v>29</v>
      </c>
      <c r="P1192" s="58">
        <v>5304</v>
      </c>
      <c r="Q1192" s="58">
        <v>122</v>
      </c>
      <c r="R1192" s="58">
        <v>29</v>
      </c>
      <c r="S1192" s="43">
        <f t="shared" si="47"/>
        <v>4</v>
      </c>
      <c r="T1192" s="43">
        <f t="shared" si="47"/>
        <v>4</v>
      </c>
      <c r="U1192" s="44">
        <v>2</v>
      </c>
      <c r="V1192" s="31">
        <v>1</v>
      </c>
      <c r="W1192" s="44">
        <v>1</v>
      </c>
      <c r="X1192" s="31">
        <v>2</v>
      </c>
      <c r="Y1192" s="31">
        <v>0</v>
      </c>
      <c r="Z1192" s="31">
        <v>0</v>
      </c>
      <c r="AA1192" s="31">
        <v>1</v>
      </c>
      <c r="AB1192" s="31">
        <v>1</v>
      </c>
      <c r="AC1192" s="31">
        <v>0</v>
      </c>
      <c r="AD1192" s="31">
        <v>2</v>
      </c>
      <c r="AE1192" s="31">
        <v>0</v>
      </c>
      <c r="AF1192" s="50">
        <v>187099</v>
      </c>
      <c r="AG1192" s="59">
        <v>72619</v>
      </c>
      <c r="AH1192" s="59">
        <v>67480</v>
      </c>
      <c r="AI1192" s="59">
        <v>47000</v>
      </c>
      <c r="AJ1192" s="59">
        <v>6712</v>
      </c>
      <c r="AK1192" s="59">
        <v>6257</v>
      </c>
    </row>
    <row r="1193" spans="1:37" ht="16.5" customHeight="1">
      <c r="A1193" s="42">
        <v>1133</v>
      </c>
      <c r="B1193" s="42" t="s">
        <v>4377</v>
      </c>
      <c r="C1193" s="44" t="s">
        <v>4465</v>
      </c>
      <c r="D1193" s="44" t="s">
        <v>191</v>
      </c>
      <c r="E1193" s="68" t="s">
        <v>4618</v>
      </c>
      <c r="F1193" s="57" t="s">
        <v>4619</v>
      </c>
      <c r="G1193" s="44" t="s">
        <v>4620</v>
      </c>
      <c r="H1193" s="44" t="s">
        <v>4621</v>
      </c>
      <c r="I1193" s="69" t="s">
        <v>889</v>
      </c>
      <c r="J1193" s="31">
        <v>14226</v>
      </c>
      <c r="K1193" s="31">
        <v>7869</v>
      </c>
      <c r="L1193" s="31">
        <v>548</v>
      </c>
      <c r="M1193" s="58">
        <v>170293</v>
      </c>
      <c r="N1193" s="58">
        <v>5020</v>
      </c>
      <c r="O1193" s="58">
        <v>104</v>
      </c>
      <c r="P1193" s="58">
        <v>20867</v>
      </c>
      <c r="Q1193" s="58">
        <v>112</v>
      </c>
      <c r="R1193" s="58">
        <v>14</v>
      </c>
      <c r="S1193" s="43">
        <f t="shared" si="47"/>
        <v>26</v>
      </c>
      <c r="T1193" s="43">
        <f t="shared" si="47"/>
        <v>26</v>
      </c>
      <c r="U1193" s="44">
        <v>9</v>
      </c>
      <c r="V1193" s="31">
        <v>9</v>
      </c>
      <c r="W1193" s="44">
        <v>12</v>
      </c>
      <c r="X1193" s="31">
        <v>13</v>
      </c>
      <c r="Y1193" s="31">
        <v>1</v>
      </c>
      <c r="Z1193" s="31">
        <v>1</v>
      </c>
      <c r="AA1193" s="31">
        <v>4</v>
      </c>
      <c r="AB1193" s="31">
        <v>3</v>
      </c>
      <c r="AC1193" s="31">
        <v>1</v>
      </c>
      <c r="AD1193" s="31">
        <v>14</v>
      </c>
      <c r="AE1193" s="31">
        <v>1</v>
      </c>
      <c r="AF1193" s="50">
        <v>5430632</v>
      </c>
      <c r="AG1193" s="59">
        <v>2066581</v>
      </c>
      <c r="AH1193" s="59">
        <v>318032</v>
      </c>
      <c r="AI1193" s="59">
        <v>3046019</v>
      </c>
      <c r="AJ1193" s="59">
        <v>110587</v>
      </c>
      <c r="AK1193" s="59">
        <v>102398</v>
      </c>
    </row>
    <row r="1194" spans="1:37" ht="16.5" customHeight="1">
      <c r="A1194" s="42">
        <v>1134</v>
      </c>
      <c r="B1194" s="42" t="s">
        <v>4377</v>
      </c>
      <c r="C1194" s="44" t="s">
        <v>4465</v>
      </c>
      <c r="D1194" s="44" t="s">
        <v>191</v>
      </c>
      <c r="E1194" s="68" t="s">
        <v>4622</v>
      </c>
      <c r="F1194" s="57" t="s">
        <v>4623</v>
      </c>
      <c r="G1194" s="44" t="s">
        <v>4624</v>
      </c>
      <c r="H1194" s="44" t="s">
        <v>4625</v>
      </c>
      <c r="I1194" s="69" t="s">
        <v>972</v>
      </c>
      <c r="J1194" s="31">
        <v>9122</v>
      </c>
      <c r="K1194" s="31">
        <v>3753</v>
      </c>
      <c r="L1194" s="31">
        <v>363</v>
      </c>
      <c r="M1194" s="58">
        <v>160589</v>
      </c>
      <c r="N1194" s="58">
        <v>7278</v>
      </c>
      <c r="O1194" s="58">
        <v>178</v>
      </c>
      <c r="P1194" s="58">
        <v>7893</v>
      </c>
      <c r="Q1194" s="58">
        <v>120</v>
      </c>
      <c r="R1194" s="58">
        <v>178</v>
      </c>
      <c r="S1194" s="43">
        <f t="shared" si="47"/>
        <v>5</v>
      </c>
      <c r="T1194" s="43">
        <f t="shared" si="47"/>
        <v>5</v>
      </c>
      <c r="U1194" s="44">
        <v>1</v>
      </c>
      <c r="V1194" s="31">
        <v>1</v>
      </c>
      <c r="W1194" s="44">
        <v>3</v>
      </c>
      <c r="X1194" s="31">
        <v>3</v>
      </c>
      <c r="Y1194" s="31">
        <v>0</v>
      </c>
      <c r="Z1194" s="31">
        <v>0</v>
      </c>
      <c r="AA1194" s="31">
        <v>1</v>
      </c>
      <c r="AB1194" s="31">
        <v>1</v>
      </c>
      <c r="AC1194" s="31">
        <v>0</v>
      </c>
      <c r="AD1194" s="31">
        <v>7</v>
      </c>
      <c r="AE1194" s="31">
        <v>2</v>
      </c>
      <c r="AF1194" s="50">
        <v>2241450</v>
      </c>
      <c r="AG1194" s="59">
        <v>660514</v>
      </c>
      <c r="AH1194" s="59">
        <v>89190</v>
      </c>
      <c r="AI1194" s="59">
        <v>1491746</v>
      </c>
      <c r="AJ1194" s="59">
        <v>54382</v>
      </c>
      <c r="AK1194" s="59">
        <v>102589</v>
      </c>
    </row>
    <row r="1195" spans="1:37" ht="16.5" customHeight="1">
      <c r="A1195" s="42">
        <v>1135</v>
      </c>
      <c r="B1195" s="42" t="s">
        <v>4377</v>
      </c>
      <c r="C1195" s="44" t="s">
        <v>4465</v>
      </c>
      <c r="D1195" s="44" t="s">
        <v>191</v>
      </c>
      <c r="E1195" s="68" t="s">
        <v>4626</v>
      </c>
      <c r="F1195" s="57" t="s">
        <v>4627</v>
      </c>
      <c r="G1195" s="44" t="s">
        <v>4628</v>
      </c>
      <c r="H1195" s="44" t="s">
        <v>4629</v>
      </c>
      <c r="I1195" s="69" t="s">
        <v>1023</v>
      </c>
      <c r="J1195" s="31">
        <v>14792</v>
      </c>
      <c r="K1195" s="31">
        <v>3622</v>
      </c>
      <c r="L1195" s="31">
        <v>267</v>
      </c>
      <c r="M1195" s="58">
        <v>135774</v>
      </c>
      <c r="N1195" s="58">
        <v>6023</v>
      </c>
      <c r="O1195" s="58">
        <v>200</v>
      </c>
      <c r="P1195" s="58">
        <v>7091</v>
      </c>
      <c r="Q1195" s="58">
        <v>137</v>
      </c>
      <c r="R1195" s="58">
        <v>0</v>
      </c>
      <c r="S1195" s="43">
        <f t="shared" si="47"/>
        <v>5</v>
      </c>
      <c r="T1195" s="43">
        <f t="shared" si="47"/>
        <v>5</v>
      </c>
      <c r="U1195" s="44">
        <v>1</v>
      </c>
      <c r="V1195" s="31">
        <v>1</v>
      </c>
      <c r="W1195" s="44">
        <v>4</v>
      </c>
      <c r="X1195" s="31">
        <v>3</v>
      </c>
      <c r="Y1195" s="31">
        <v>0</v>
      </c>
      <c r="Z1195" s="31">
        <v>0</v>
      </c>
      <c r="AA1195" s="31">
        <v>0</v>
      </c>
      <c r="AB1195" s="31">
        <v>1</v>
      </c>
      <c r="AC1195" s="31">
        <v>0</v>
      </c>
      <c r="AD1195" s="31">
        <v>4</v>
      </c>
      <c r="AE1195" s="31">
        <v>6</v>
      </c>
      <c r="AF1195" s="50">
        <v>1351305</v>
      </c>
      <c r="AG1195" s="59">
        <v>831316</v>
      </c>
      <c r="AH1195" s="59">
        <v>88900</v>
      </c>
      <c r="AI1195" s="59">
        <v>431089</v>
      </c>
      <c r="AJ1195" s="59">
        <v>70983</v>
      </c>
      <c r="AK1195" s="59">
        <v>92106</v>
      </c>
    </row>
    <row r="1196" spans="1:37" ht="16.5" customHeight="1">
      <c r="A1196" s="42">
        <v>1136</v>
      </c>
      <c r="B1196" s="42" t="s">
        <v>4377</v>
      </c>
      <c r="C1196" s="44" t="s">
        <v>4465</v>
      </c>
      <c r="D1196" s="44" t="s">
        <v>191</v>
      </c>
      <c r="E1196" s="68" t="s">
        <v>4630</v>
      </c>
      <c r="F1196" s="57" t="s">
        <v>4631</v>
      </c>
      <c r="G1196" s="44" t="s">
        <v>4632</v>
      </c>
      <c r="H1196" s="44" t="s">
        <v>4633</v>
      </c>
      <c r="I1196" s="69" t="s">
        <v>1152</v>
      </c>
      <c r="J1196" s="31">
        <v>2652</v>
      </c>
      <c r="K1196" s="31">
        <v>4266</v>
      </c>
      <c r="L1196" s="31">
        <v>671</v>
      </c>
      <c r="M1196" s="58">
        <v>82485</v>
      </c>
      <c r="N1196" s="58">
        <v>2566</v>
      </c>
      <c r="O1196" s="58">
        <v>116</v>
      </c>
      <c r="P1196" s="58">
        <v>7183</v>
      </c>
      <c r="Q1196" s="58">
        <v>118</v>
      </c>
      <c r="R1196" s="58">
        <v>1</v>
      </c>
      <c r="S1196" s="43">
        <f t="shared" si="47"/>
        <v>6</v>
      </c>
      <c r="T1196" s="43">
        <f t="shared" si="47"/>
        <v>6</v>
      </c>
      <c r="U1196" s="44">
        <v>2</v>
      </c>
      <c r="V1196" s="31">
        <v>2</v>
      </c>
      <c r="W1196" s="44">
        <v>3</v>
      </c>
      <c r="X1196" s="31">
        <v>3</v>
      </c>
      <c r="Y1196" s="31">
        <v>0</v>
      </c>
      <c r="Z1196" s="31">
        <v>0</v>
      </c>
      <c r="AA1196" s="31">
        <v>1</v>
      </c>
      <c r="AB1196" s="31">
        <v>1</v>
      </c>
      <c r="AC1196" s="31">
        <v>0</v>
      </c>
      <c r="AD1196" s="31">
        <v>6</v>
      </c>
      <c r="AE1196" s="31">
        <v>2</v>
      </c>
      <c r="AF1196" s="50">
        <v>2292359</v>
      </c>
      <c r="AG1196" s="59">
        <v>709083</v>
      </c>
      <c r="AH1196" s="59">
        <v>91530</v>
      </c>
      <c r="AI1196" s="59">
        <v>1491746</v>
      </c>
      <c r="AJ1196" s="59">
        <v>83583</v>
      </c>
      <c r="AK1196" s="59">
        <v>107361</v>
      </c>
    </row>
    <row r="1197" spans="1:37" ht="16.5" customHeight="1">
      <c r="A1197" s="42">
        <v>1137</v>
      </c>
      <c r="B1197" s="42" t="s">
        <v>4377</v>
      </c>
      <c r="C1197" s="44" t="s">
        <v>4465</v>
      </c>
      <c r="D1197" s="44" t="s">
        <v>191</v>
      </c>
      <c r="E1197" s="68" t="s">
        <v>4634</v>
      </c>
      <c r="F1197" s="57" t="s">
        <v>4635</v>
      </c>
      <c r="G1197" s="44" t="s">
        <v>4636</v>
      </c>
      <c r="H1197" s="44" t="s">
        <v>4637</v>
      </c>
      <c r="I1197" s="69" t="s">
        <v>977</v>
      </c>
      <c r="J1197" s="31">
        <v>8162</v>
      </c>
      <c r="K1197" s="31">
        <v>4943</v>
      </c>
      <c r="L1197" s="31">
        <v>372</v>
      </c>
      <c r="M1197" s="58">
        <v>111824</v>
      </c>
      <c r="N1197" s="58">
        <v>4645</v>
      </c>
      <c r="O1197" s="58">
        <v>166</v>
      </c>
      <c r="P1197" s="58">
        <v>7103</v>
      </c>
      <c r="Q1197" s="58">
        <v>117</v>
      </c>
      <c r="R1197" s="58">
        <v>61</v>
      </c>
      <c r="S1197" s="43">
        <f t="shared" si="47"/>
        <v>12</v>
      </c>
      <c r="T1197" s="43">
        <f t="shared" si="47"/>
        <v>12</v>
      </c>
      <c r="U1197" s="44">
        <v>4</v>
      </c>
      <c r="V1197" s="31">
        <v>3</v>
      </c>
      <c r="W1197" s="44">
        <v>6</v>
      </c>
      <c r="X1197" s="31">
        <v>8</v>
      </c>
      <c r="Y1197" s="31">
        <v>0</v>
      </c>
      <c r="Z1197" s="31">
        <v>0</v>
      </c>
      <c r="AA1197" s="31">
        <v>2</v>
      </c>
      <c r="AB1197" s="31">
        <v>1</v>
      </c>
      <c r="AC1197" s="31">
        <v>0</v>
      </c>
      <c r="AD1197" s="31">
        <v>4</v>
      </c>
      <c r="AE1197" s="31">
        <v>7</v>
      </c>
      <c r="AF1197" s="50">
        <v>1818261</v>
      </c>
      <c r="AG1197" s="59">
        <v>1232640</v>
      </c>
      <c r="AH1197" s="59">
        <v>97600</v>
      </c>
      <c r="AI1197" s="59">
        <v>488021</v>
      </c>
      <c r="AJ1197" s="59">
        <v>125562</v>
      </c>
      <c r="AK1197" s="59">
        <v>179031</v>
      </c>
    </row>
    <row r="1198" spans="1:37" ht="16.5" customHeight="1">
      <c r="A1198" s="42">
        <v>1138</v>
      </c>
      <c r="B1198" s="42" t="s">
        <v>4377</v>
      </c>
      <c r="C1198" s="44" t="s">
        <v>4465</v>
      </c>
      <c r="D1198" s="44" t="s">
        <v>191</v>
      </c>
      <c r="E1198" s="68" t="s">
        <v>4638</v>
      </c>
      <c r="F1198" s="57" t="s">
        <v>4639</v>
      </c>
      <c r="G1198" s="44" t="s">
        <v>4640</v>
      </c>
      <c r="H1198" s="44" t="s">
        <v>4629</v>
      </c>
      <c r="I1198" s="69" t="s">
        <v>1917</v>
      </c>
      <c r="J1198" s="31">
        <v>17382</v>
      </c>
      <c r="K1198" s="31">
        <v>5497</v>
      </c>
      <c r="L1198" s="31">
        <v>724</v>
      </c>
      <c r="M1198" s="58">
        <v>327317</v>
      </c>
      <c r="N1198" s="58">
        <v>17024</v>
      </c>
      <c r="O1198" s="58">
        <v>285</v>
      </c>
      <c r="P1198" s="58">
        <v>12775</v>
      </c>
      <c r="Q1198" s="58">
        <v>159</v>
      </c>
      <c r="R1198" s="58">
        <v>2</v>
      </c>
      <c r="S1198" s="43">
        <f t="shared" si="47"/>
        <v>18</v>
      </c>
      <c r="T1198" s="43">
        <f t="shared" si="47"/>
        <v>19</v>
      </c>
      <c r="U1198" s="44">
        <v>6</v>
      </c>
      <c r="V1198" s="31">
        <v>5</v>
      </c>
      <c r="W1198" s="44">
        <v>10</v>
      </c>
      <c r="X1198" s="31">
        <v>12</v>
      </c>
      <c r="Y1198" s="31">
        <v>1</v>
      </c>
      <c r="Z1198" s="31">
        <v>1</v>
      </c>
      <c r="AA1198" s="31">
        <v>1</v>
      </c>
      <c r="AB1198" s="31">
        <v>1</v>
      </c>
      <c r="AC1198" s="31">
        <v>1</v>
      </c>
      <c r="AD1198" s="31">
        <v>9</v>
      </c>
      <c r="AE1198" s="31">
        <v>6</v>
      </c>
      <c r="AF1198" s="50">
        <v>13200676</v>
      </c>
      <c r="AG1198" s="59">
        <v>1739199</v>
      </c>
      <c r="AH1198" s="59">
        <v>97980</v>
      </c>
      <c r="AI1198" s="59">
        <v>11363497</v>
      </c>
      <c r="AJ1198" s="59">
        <v>68819</v>
      </c>
      <c r="AK1198" s="59">
        <v>110416</v>
      </c>
    </row>
    <row r="1199" spans="1:37" ht="16.5" customHeight="1">
      <c r="A1199" s="42">
        <v>1139</v>
      </c>
      <c r="B1199" s="42" t="s">
        <v>4377</v>
      </c>
      <c r="C1199" s="44" t="s">
        <v>4465</v>
      </c>
      <c r="D1199" s="44" t="s">
        <v>191</v>
      </c>
      <c r="E1199" s="68" t="s">
        <v>4641</v>
      </c>
      <c r="F1199" s="57" t="s">
        <v>4642</v>
      </c>
      <c r="G1199" s="44" t="s">
        <v>4643</v>
      </c>
      <c r="H1199" s="44" t="s">
        <v>4644</v>
      </c>
      <c r="I1199" s="69" t="s">
        <v>1358</v>
      </c>
      <c r="J1199" s="31">
        <v>2504.8000000000002</v>
      </c>
      <c r="K1199" s="31">
        <v>842.08</v>
      </c>
      <c r="L1199" s="31">
        <v>200</v>
      </c>
      <c r="M1199" s="58">
        <v>75314</v>
      </c>
      <c r="N1199" s="58">
        <v>2346</v>
      </c>
      <c r="O1199" s="58">
        <v>63</v>
      </c>
      <c r="P1199" s="58">
        <v>2338</v>
      </c>
      <c r="Q1199" s="58">
        <v>88</v>
      </c>
      <c r="R1199" s="58">
        <v>26</v>
      </c>
      <c r="S1199" s="43">
        <f t="shared" si="47"/>
        <v>6</v>
      </c>
      <c r="T1199" s="43">
        <f t="shared" si="47"/>
        <v>6</v>
      </c>
      <c r="U1199" s="44">
        <v>1</v>
      </c>
      <c r="V1199" s="31">
        <v>1</v>
      </c>
      <c r="W1199" s="44">
        <v>3</v>
      </c>
      <c r="X1199" s="31">
        <v>3</v>
      </c>
      <c r="Y1199" s="31">
        <v>1</v>
      </c>
      <c r="Z1199" s="31">
        <v>1</v>
      </c>
      <c r="AA1199" s="31">
        <v>1</v>
      </c>
      <c r="AB1199" s="31">
        <v>1</v>
      </c>
      <c r="AC1199" s="31">
        <v>0</v>
      </c>
      <c r="AD1199" s="31">
        <v>3</v>
      </c>
      <c r="AE1199" s="31">
        <v>0</v>
      </c>
      <c r="AF1199" s="50">
        <v>426800</v>
      </c>
      <c r="AG1199" s="59">
        <v>218290</v>
      </c>
      <c r="AH1199" s="59">
        <v>34220</v>
      </c>
      <c r="AI1199" s="59">
        <v>174290</v>
      </c>
      <c r="AJ1199" s="59">
        <v>99859</v>
      </c>
      <c r="AK1199" s="59">
        <v>59492</v>
      </c>
    </row>
    <row r="1200" spans="1:37" ht="16.5" customHeight="1">
      <c r="A1200" s="42">
        <v>1140</v>
      </c>
      <c r="B1200" s="42" t="s">
        <v>4377</v>
      </c>
      <c r="C1200" s="44" t="s">
        <v>4465</v>
      </c>
      <c r="D1200" s="44" t="s">
        <v>191</v>
      </c>
      <c r="E1200" s="68" t="s">
        <v>4645</v>
      </c>
      <c r="F1200" s="57" t="s">
        <v>4646</v>
      </c>
      <c r="G1200" s="44" t="s">
        <v>4647</v>
      </c>
      <c r="H1200" s="44" t="s">
        <v>4648</v>
      </c>
      <c r="I1200" s="69" t="s">
        <v>4649</v>
      </c>
      <c r="J1200" s="31">
        <v>1881.74</v>
      </c>
      <c r="K1200" s="31">
        <v>4440.41</v>
      </c>
      <c r="L1200" s="31">
        <v>431</v>
      </c>
      <c r="M1200" s="58">
        <v>201933</v>
      </c>
      <c r="N1200" s="58">
        <v>7375</v>
      </c>
      <c r="O1200" s="58">
        <v>200</v>
      </c>
      <c r="P1200" s="58">
        <v>8254</v>
      </c>
      <c r="Q1200" s="58">
        <v>137</v>
      </c>
      <c r="R1200" s="58">
        <v>22</v>
      </c>
      <c r="S1200" s="43">
        <f t="shared" si="47"/>
        <v>10</v>
      </c>
      <c r="T1200" s="43">
        <f t="shared" si="47"/>
        <v>15</v>
      </c>
      <c r="U1200" s="44">
        <v>4</v>
      </c>
      <c r="V1200" s="31">
        <v>6</v>
      </c>
      <c r="W1200" s="44">
        <v>4</v>
      </c>
      <c r="X1200" s="31">
        <v>6</v>
      </c>
      <c r="Y1200" s="31">
        <v>0</v>
      </c>
      <c r="Z1200" s="31">
        <v>0</v>
      </c>
      <c r="AA1200" s="31">
        <v>2</v>
      </c>
      <c r="AB1200" s="31">
        <v>3</v>
      </c>
      <c r="AC1200" s="31">
        <v>0</v>
      </c>
      <c r="AD1200" s="31">
        <v>6</v>
      </c>
      <c r="AE1200" s="31">
        <v>2</v>
      </c>
      <c r="AF1200" s="50">
        <v>1755726</v>
      </c>
      <c r="AG1200" s="59">
        <v>1158573</v>
      </c>
      <c r="AH1200" s="59">
        <v>103900</v>
      </c>
      <c r="AI1200" s="59">
        <v>493253</v>
      </c>
      <c r="AJ1200" s="59">
        <v>119128</v>
      </c>
      <c r="AK1200" s="59">
        <v>134450</v>
      </c>
    </row>
    <row r="1201" spans="1:37" ht="16.5" customHeight="1">
      <c r="A1201" s="42">
        <v>1141</v>
      </c>
      <c r="B1201" s="42" t="s">
        <v>4377</v>
      </c>
      <c r="C1201" s="44" t="s">
        <v>4465</v>
      </c>
      <c r="D1201" s="44" t="s">
        <v>191</v>
      </c>
      <c r="E1201" s="68" t="s">
        <v>4650</v>
      </c>
      <c r="F1201" s="57" t="s">
        <v>4651</v>
      </c>
      <c r="G1201" s="44" t="s">
        <v>4652</v>
      </c>
      <c r="H1201" s="44" t="s">
        <v>4653</v>
      </c>
      <c r="I1201" s="69" t="s">
        <v>972</v>
      </c>
      <c r="J1201" s="31">
        <v>6840</v>
      </c>
      <c r="K1201" s="31">
        <v>7397</v>
      </c>
      <c r="L1201" s="31">
        <v>578</v>
      </c>
      <c r="M1201" s="58">
        <v>202075</v>
      </c>
      <c r="N1201" s="58">
        <v>8087</v>
      </c>
      <c r="O1201" s="58">
        <v>65</v>
      </c>
      <c r="P1201" s="58">
        <v>8042</v>
      </c>
      <c r="Q1201" s="58">
        <v>114</v>
      </c>
      <c r="R1201" s="58">
        <v>0</v>
      </c>
      <c r="S1201" s="43">
        <f t="shared" si="47"/>
        <v>11.5</v>
      </c>
      <c r="T1201" s="43">
        <f t="shared" si="47"/>
        <v>11.5</v>
      </c>
      <c r="U1201" s="44">
        <v>4</v>
      </c>
      <c r="V1201" s="31">
        <v>4</v>
      </c>
      <c r="W1201" s="44">
        <v>6.5</v>
      </c>
      <c r="X1201" s="31">
        <v>6.5</v>
      </c>
      <c r="Y1201" s="31">
        <v>0</v>
      </c>
      <c r="Z1201" s="31">
        <v>0</v>
      </c>
      <c r="AA1201" s="31">
        <v>1</v>
      </c>
      <c r="AB1201" s="31">
        <v>1</v>
      </c>
      <c r="AC1201" s="31">
        <v>0</v>
      </c>
      <c r="AD1201" s="31">
        <v>9</v>
      </c>
      <c r="AE1201" s="31">
        <v>4</v>
      </c>
      <c r="AF1201" s="50">
        <v>1844536</v>
      </c>
      <c r="AG1201" s="59">
        <v>1170160</v>
      </c>
      <c r="AH1201" s="59">
        <v>163035</v>
      </c>
      <c r="AI1201" s="59">
        <v>511341</v>
      </c>
      <c r="AJ1201" s="59">
        <v>99652</v>
      </c>
      <c r="AK1201" s="59">
        <v>141064</v>
      </c>
    </row>
    <row r="1202" spans="1:37" ht="16.5" customHeight="1">
      <c r="A1202" s="42">
        <v>1142</v>
      </c>
      <c r="B1202" s="42" t="s">
        <v>4377</v>
      </c>
      <c r="C1202" s="44" t="s">
        <v>4465</v>
      </c>
      <c r="D1202" s="44" t="s">
        <v>191</v>
      </c>
      <c r="E1202" s="68" t="s">
        <v>4654</v>
      </c>
      <c r="F1202" s="57" t="s">
        <v>4655</v>
      </c>
      <c r="G1202" s="44" t="s">
        <v>4656</v>
      </c>
      <c r="H1202" s="44" t="s">
        <v>4657</v>
      </c>
      <c r="I1202" s="69" t="s">
        <v>938</v>
      </c>
      <c r="J1202" s="31">
        <v>1717</v>
      </c>
      <c r="K1202" s="31">
        <v>1147.56</v>
      </c>
      <c r="L1202" s="31">
        <v>222</v>
      </c>
      <c r="M1202" s="58">
        <v>126658</v>
      </c>
      <c r="N1202" s="58">
        <v>3785</v>
      </c>
      <c r="O1202" s="58">
        <v>60</v>
      </c>
      <c r="P1202" s="58">
        <v>6406</v>
      </c>
      <c r="Q1202" s="58">
        <v>132</v>
      </c>
      <c r="R1202" s="58">
        <v>4</v>
      </c>
      <c r="S1202" s="43">
        <f t="shared" si="47"/>
        <v>4</v>
      </c>
      <c r="T1202" s="43">
        <f t="shared" si="47"/>
        <v>4</v>
      </c>
      <c r="U1202" s="44">
        <v>2</v>
      </c>
      <c r="V1202" s="31">
        <v>2</v>
      </c>
      <c r="W1202" s="44">
        <v>2</v>
      </c>
      <c r="X1202" s="31">
        <v>2</v>
      </c>
      <c r="Y1202" s="31">
        <v>0</v>
      </c>
      <c r="Z1202" s="31">
        <v>0</v>
      </c>
      <c r="AA1202" s="31">
        <v>0</v>
      </c>
      <c r="AB1202" s="31">
        <v>0</v>
      </c>
      <c r="AC1202" s="31">
        <v>0</v>
      </c>
      <c r="AD1202" s="31">
        <v>2</v>
      </c>
      <c r="AE1202" s="31">
        <v>0</v>
      </c>
      <c r="AF1202" s="50">
        <v>981081</v>
      </c>
      <c r="AG1202" s="59">
        <v>477061</v>
      </c>
      <c r="AH1202" s="59">
        <v>85735</v>
      </c>
      <c r="AI1202" s="59">
        <v>418285</v>
      </c>
      <c r="AJ1202" s="59">
        <v>56368</v>
      </c>
      <c r="AK1202" s="59">
        <v>82520</v>
      </c>
    </row>
    <row r="1203" spans="1:37" ht="16.5" customHeight="1">
      <c r="A1203" s="42">
        <v>1143</v>
      </c>
      <c r="B1203" s="42" t="s">
        <v>4377</v>
      </c>
      <c r="C1203" s="44" t="s">
        <v>4465</v>
      </c>
      <c r="D1203" s="44" t="s">
        <v>191</v>
      </c>
      <c r="E1203" s="68" t="s">
        <v>4658</v>
      </c>
      <c r="F1203" s="57" t="s">
        <v>4659</v>
      </c>
      <c r="G1203" s="44" t="s">
        <v>4660</v>
      </c>
      <c r="H1203" s="44" t="s">
        <v>4661</v>
      </c>
      <c r="I1203" s="69" t="s">
        <v>1034</v>
      </c>
      <c r="J1203" s="31">
        <v>5173</v>
      </c>
      <c r="K1203" s="31">
        <v>2081</v>
      </c>
      <c r="L1203" s="31">
        <v>404</v>
      </c>
      <c r="M1203" s="58">
        <v>192389</v>
      </c>
      <c r="N1203" s="58">
        <v>6584</v>
      </c>
      <c r="O1203" s="58">
        <v>198</v>
      </c>
      <c r="P1203" s="58">
        <v>6834</v>
      </c>
      <c r="Q1203" s="58">
        <v>146</v>
      </c>
      <c r="R1203" s="58">
        <v>5</v>
      </c>
      <c r="S1203" s="43">
        <f t="shared" si="47"/>
        <v>11</v>
      </c>
      <c r="T1203" s="43">
        <f t="shared" si="47"/>
        <v>10</v>
      </c>
      <c r="U1203" s="44">
        <v>6</v>
      </c>
      <c r="V1203" s="31">
        <v>4</v>
      </c>
      <c r="W1203" s="44">
        <v>3</v>
      </c>
      <c r="X1203" s="31">
        <v>5</v>
      </c>
      <c r="Y1203" s="31">
        <v>0</v>
      </c>
      <c r="Z1203" s="31">
        <v>0</v>
      </c>
      <c r="AA1203" s="31">
        <v>2</v>
      </c>
      <c r="AB1203" s="31">
        <v>1</v>
      </c>
      <c r="AC1203" s="31">
        <v>1</v>
      </c>
      <c r="AD1203" s="31">
        <v>5</v>
      </c>
      <c r="AE1203" s="31">
        <v>2</v>
      </c>
      <c r="AF1203" s="50">
        <v>2189197</v>
      </c>
      <c r="AG1203" s="59">
        <v>968265</v>
      </c>
      <c r="AH1203" s="59">
        <v>95197</v>
      </c>
      <c r="AI1203" s="59">
        <v>1125735</v>
      </c>
      <c r="AJ1203" s="59">
        <v>105952</v>
      </c>
      <c r="AK1203" s="59">
        <v>94178</v>
      </c>
    </row>
    <row r="1204" spans="1:37" ht="16.5" customHeight="1">
      <c r="A1204" s="42">
        <v>1144</v>
      </c>
      <c r="B1204" s="42" t="s">
        <v>4377</v>
      </c>
      <c r="C1204" s="44" t="s">
        <v>4465</v>
      </c>
      <c r="D1204" s="44" t="s">
        <v>191</v>
      </c>
      <c r="E1204" s="68" t="s">
        <v>4662</v>
      </c>
      <c r="F1204" s="57" t="s">
        <v>4663</v>
      </c>
      <c r="G1204" s="44" t="s">
        <v>4664</v>
      </c>
      <c r="H1204" s="44" t="s">
        <v>4665</v>
      </c>
      <c r="I1204" s="69" t="s">
        <v>1004</v>
      </c>
      <c r="J1204" s="31">
        <v>1058</v>
      </c>
      <c r="K1204" s="31">
        <v>1058</v>
      </c>
      <c r="L1204" s="31">
        <v>200</v>
      </c>
      <c r="M1204" s="58">
        <v>87905</v>
      </c>
      <c r="N1204" s="58">
        <v>0</v>
      </c>
      <c r="O1204" s="58">
        <v>39</v>
      </c>
      <c r="P1204" s="58">
        <v>11938</v>
      </c>
      <c r="Q1204" s="58">
        <v>0</v>
      </c>
      <c r="R1204" s="58">
        <v>17</v>
      </c>
      <c r="S1204" s="43">
        <f t="shared" si="47"/>
        <v>1</v>
      </c>
      <c r="T1204" s="43">
        <f t="shared" si="47"/>
        <v>1</v>
      </c>
      <c r="U1204" s="44">
        <v>0</v>
      </c>
      <c r="V1204" s="31">
        <v>0</v>
      </c>
      <c r="W1204" s="44">
        <v>1</v>
      </c>
      <c r="X1204" s="31">
        <v>1</v>
      </c>
      <c r="Y1204" s="31">
        <v>0</v>
      </c>
      <c r="Z1204" s="31">
        <v>0</v>
      </c>
      <c r="AA1204" s="31">
        <v>0</v>
      </c>
      <c r="AB1204" s="31">
        <v>0</v>
      </c>
      <c r="AC1204" s="31">
        <v>0</v>
      </c>
      <c r="AD1204" s="31">
        <v>1</v>
      </c>
      <c r="AE1204" s="31">
        <v>0</v>
      </c>
      <c r="AF1204" s="50">
        <v>219155</v>
      </c>
      <c r="AG1204" s="59">
        <v>105670</v>
      </c>
      <c r="AH1204" s="59">
        <v>65009</v>
      </c>
      <c r="AI1204" s="59">
        <v>48476</v>
      </c>
      <c r="AJ1204" s="59">
        <v>22804</v>
      </c>
      <c r="AK1204" s="59">
        <v>15425</v>
      </c>
    </row>
    <row r="1205" spans="1:37" ht="16.5" customHeight="1">
      <c r="A1205" s="42">
        <v>1145</v>
      </c>
      <c r="B1205" s="42" t="s">
        <v>4377</v>
      </c>
      <c r="C1205" s="44" t="s">
        <v>4465</v>
      </c>
      <c r="D1205" s="44" t="s">
        <v>191</v>
      </c>
      <c r="E1205" s="68" t="s">
        <v>4666</v>
      </c>
      <c r="F1205" s="57" t="s">
        <v>4667</v>
      </c>
      <c r="G1205" s="44" t="s">
        <v>4668</v>
      </c>
      <c r="H1205" s="44" t="s">
        <v>4669</v>
      </c>
      <c r="I1205" s="69" t="s">
        <v>972</v>
      </c>
      <c r="J1205" s="31">
        <v>11880</v>
      </c>
      <c r="K1205" s="31">
        <v>3481</v>
      </c>
      <c r="L1205" s="31">
        <v>516</v>
      </c>
      <c r="M1205" s="58">
        <v>173633</v>
      </c>
      <c r="N1205" s="58">
        <v>6994</v>
      </c>
      <c r="O1205" s="58">
        <v>164</v>
      </c>
      <c r="P1205" s="58">
        <v>6658</v>
      </c>
      <c r="Q1205" s="58">
        <v>113</v>
      </c>
      <c r="R1205" s="58">
        <v>2</v>
      </c>
      <c r="S1205" s="43">
        <f t="shared" si="47"/>
        <v>6</v>
      </c>
      <c r="T1205" s="43">
        <f t="shared" si="47"/>
        <v>6</v>
      </c>
      <c r="U1205" s="44">
        <v>0</v>
      </c>
      <c r="V1205" s="31">
        <v>0</v>
      </c>
      <c r="W1205" s="44">
        <v>4</v>
      </c>
      <c r="X1205" s="31">
        <v>4</v>
      </c>
      <c r="Y1205" s="31">
        <v>0</v>
      </c>
      <c r="Z1205" s="31">
        <v>0</v>
      </c>
      <c r="AA1205" s="31">
        <v>2</v>
      </c>
      <c r="AB1205" s="31">
        <v>2</v>
      </c>
      <c r="AC1205" s="31">
        <v>0</v>
      </c>
      <c r="AD1205" s="31">
        <v>7</v>
      </c>
      <c r="AE1205" s="31">
        <v>3</v>
      </c>
      <c r="AF1205" s="50">
        <v>1212499</v>
      </c>
      <c r="AG1205" s="59">
        <v>673397</v>
      </c>
      <c r="AH1205" s="59">
        <v>89600</v>
      </c>
      <c r="AI1205" s="59">
        <v>449502</v>
      </c>
      <c r="AJ1205" s="59">
        <v>94464</v>
      </c>
      <c r="AK1205" s="59">
        <v>144981</v>
      </c>
    </row>
    <row r="1206" spans="1:37" ht="16.5" customHeight="1">
      <c r="A1206" s="42">
        <v>1146</v>
      </c>
      <c r="B1206" s="42" t="s">
        <v>4377</v>
      </c>
      <c r="C1206" s="44" t="s">
        <v>4482</v>
      </c>
      <c r="D1206" s="44" t="s">
        <v>191</v>
      </c>
      <c r="E1206" s="68" t="s">
        <v>4670</v>
      </c>
      <c r="F1206" s="57" t="s">
        <v>4671</v>
      </c>
      <c r="G1206" s="44" t="s">
        <v>4672</v>
      </c>
      <c r="H1206" s="44" t="s">
        <v>4673</v>
      </c>
      <c r="I1206" s="69" t="s">
        <v>977</v>
      </c>
      <c r="J1206" s="31">
        <v>564.51</v>
      </c>
      <c r="K1206" s="31">
        <v>1693.84</v>
      </c>
      <c r="L1206" s="31">
        <v>145</v>
      </c>
      <c r="M1206" s="58">
        <v>81903</v>
      </c>
      <c r="N1206" s="58">
        <v>2598</v>
      </c>
      <c r="O1206" s="58">
        <v>54</v>
      </c>
      <c r="P1206" s="58">
        <v>5195</v>
      </c>
      <c r="Q1206" s="58">
        <v>1335</v>
      </c>
      <c r="R1206" s="58">
        <v>0</v>
      </c>
      <c r="S1206" s="43">
        <f t="shared" si="47"/>
        <v>6.5</v>
      </c>
      <c r="T1206" s="43">
        <f t="shared" si="47"/>
        <v>7</v>
      </c>
      <c r="U1206" s="44">
        <v>3</v>
      </c>
      <c r="V1206" s="31">
        <v>3</v>
      </c>
      <c r="W1206" s="44">
        <v>3.5</v>
      </c>
      <c r="X1206" s="31">
        <v>4</v>
      </c>
      <c r="Y1206" s="31">
        <v>0</v>
      </c>
      <c r="Z1206" s="31">
        <v>0</v>
      </c>
      <c r="AA1206" s="31">
        <v>0</v>
      </c>
      <c r="AB1206" s="31">
        <v>0</v>
      </c>
      <c r="AC1206" s="31">
        <v>0</v>
      </c>
      <c r="AD1206" s="31">
        <v>5</v>
      </c>
      <c r="AE1206" s="31">
        <v>0</v>
      </c>
      <c r="AF1206" s="50">
        <v>2456765</v>
      </c>
      <c r="AG1206" s="59">
        <v>58754</v>
      </c>
      <c r="AH1206" s="59">
        <v>47000</v>
      </c>
      <c r="AI1206" s="59">
        <v>2351011</v>
      </c>
      <c r="AJ1206" s="59">
        <v>50406</v>
      </c>
      <c r="AK1206" s="59">
        <v>67819</v>
      </c>
    </row>
    <row r="1207" spans="1:37" ht="16.5" customHeight="1">
      <c r="A1207" s="42">
        <v>1147</v>
      </c>
      <c r="B1207" s="42" t="s">
        <v>4377</v>
      </c>
      <c r="C1207" s="44" t="s">
        <v>4482</v>
      </c>
      <c r="D1207" s="44" t="s">
        <v>191</v>
      </c>
      <c r="E1207" s="68" t="s">
        <v>4674</v>
      </c>
      <c r="F1207" s="57" t="s">
        <v>4675</v>
      </c>
      <c r="G1207" s="44" t="s">
        <v>4676</v>
      </c>
      <c r="H1207" s="44" t="s">
        <v>4677</v>
      </c>
      <c r="I1207" s="69" t="s">
        <v>938</v>
      </c>
      <c r="J1207" s="31">
        <v>2443</v>
      </c>
      <c r="K1207" s="31">
        <v>1223.47</v>
      </c>
      <c r="L1207" s="31">
        <v>125</v>
      </c>
      <c r="M1207" s="58">
        <v>26399</v>
      </c>
      <c r="N1207" s="58">
        <v>0</v>
      </c>
      <c r="O1207" s="58">
        <v>0</v>
      </c>
      <c r="P1207" s="58">
        <v>73</v>
      </c>
      <c r="Q1207" s="58">
        <v>0</v>
      </c>
      <c r="R1207" s="58">
        <v>0</v>
      </c>
      <c r="S1207" s="43">
        <f t="shared" si="47"/>
        <v>0</v>
      </c>
      <c r="T1207" s="43">
        <f t="shared" si="47"/>
        <v>0</v>
      </c>
      <c r="U1207" s="44">
        <v>0</v>
      </c>
      <c r="V1207" s="31">
        <v>0</v>
      </c>
      <c r="W1207" s="44">
        <v>0</v>
      </c>
      <c r="X1207" s="31">
        <v>0</v>
      </c>
      <c r="Y1207" s="31">
        <v>0</v>
      </c>
      <c r="Z1207" s="31">
        <v>0</v>
      </c>
      <c r="AA1207" s="31">
        <v>0</v>
      </c>
      <c r="AB1207" s="31">
        <v>0</v>
      </c>
      <c r="AC1207" s="31">
        <v>0</v>
      </c>
      <c r="AD1207" s="31">
        <v>2</v>
      </c>
      <c r="AE1207" s="31">
        <v>0</v>
      </c>
      <c r="AF1207" s="50">
        <v>366182</v>
      </c>
      <c r="AG1207" s="59">
        <v>51161</v>
      </c>
      <c r="AH1207" s="59">
        <v>42000</v>
      </c>
      <c r="AI1207" s="59">
        <v>273021</v>
      </c>
      <c r="AJ1207" s="59">
        <v>3408</v>
      </c>
      <c r="AK1207" s="59">
        <v>3495</v>
      </c>
    </row>
    <row r="1208" spans="1:37" ht="16.5" customHeight="1">
      <c r="A1208" s="42">
        <v>1148</v>
      </c>
      <c r="B1208" s="42" t="s">
        <v>4377</v>
      </c>
      <c r="C1208" s="44" t="s">
        <v>4482</v>
      </c>
      <c r="D1208" s="44" t="s">
        <v>191</v>
      </c>
      <c r="E1208" s="68" t="s">
        <v>4678</v>
      </c>
      <c r="F1208" s="57" t="s">
        <v>4679</v>
      </c>
      <c r="G1208" s="44" t="s">
        <v>4680</v>
      </c>
      <c r="H1208" s="44" t="s">
        <v>4677</v>
      </c>
      <c r="I1208" s="69" t="s">
        <v>2133</v>
      </c>
      <c r="J1208" s="31">
        <v>3022</v>
      </c>
      <c r="K1208" s="31">
        <v>886.31</v>
      </c>
      <c r="L1208" s="31">
        <v>152</v>
      </c>
      <c r="M1208" s="58">
        <v>46297</v>
      </c>
      <c r="N1208" s="58">
        <v>230</v>
      </c>
      <c r="O1208" s="58">
        <v>12</v>
      </c>
      <c r="P1208" s="58">
        <v>504</v>
      </c>
      <c r="Q1208" s="58">
        <v>0</v>
      </c>
      <c r="R1208" s="58">
        <v>0</v>
      </c>
      <c r="S1208" s="43">
        <f t="shared" si="47"/>
        <v>1</v>
      </c>
      <c r="T1208" s="43">
        <f t="shared" si="47"/>
        <v>1</v>
      </c>
      <c r="U1208" s="44">
        <v>0</v>
      </c>
      <c r="V1208" s="31">
        <v>0</v>
      </c>
      <c r="W1208" s="44">
        <v>0</v>
      </c>
      <c r="X1208" s="31">
        <v>0</v>
      </c>
      <c r="Y1208" s="31">
        <v>0</v>
      </c>
      <c r="Z1208" s="31">
        <v>0</v>
      </c>
      <c r="AA1208" s="31">
        <v>1</v>
      </c>
      <c r="AB1208" s="31">
        <v>1</v>
      </c>
      <c r="AC1208" s="31">
        <v>0</v>
      </c>
      <c r="AD1208" s="31">
        <v>0</v>
      </c>
      <c r="AE1208" s="31">
        <v>0</v>
      </c>
      <c r="AF1208" s="50">
        <v>106827</v>
      </c>
      <c r="AG1208" s="59">
        <v>0</v>
      </c>
      <c r="AH1208" s="59">
        <v>27600</v>
      </c>
      <c r="AI1208" s="59">
        <v>79227</v>
      </c>
      <c r="AJ1208" s="59">
        <v>2015</v>
      </c>
      <c r="AK1208" s="59">
        <v>2281</v>
      </c>
    </row>
    <row r="1209" spans="1:37" ht="16.5" customHeight="1">
      <c r="A1209" s="42">
        <v>1149</v>
      </c>
      <c r="B1209" s="42" t="s">
        <v>4377</v>
      </c>
      <c r="C1209" s="70" t="s">
        <v>4482</v>
      </c>
      <c r="D1209" s="44" t="s">
        <v>191</v>
      </c>
      <c r="E1209" s="68" t="s">
        <v>4681</v>
      </c>
      <c r="F1209" s="57" t="s">
        <v>4682</v>
      </c>
      <c r="G1209" s="44" t="s">
        <v>4683</v>
      </c>
      <c r="H1209" s="44" t="s">
        <v>4684</v>
      </c>
      <c r="I1209" s="69" t="s">
        <v>1211</v>
      </c>
      <c r="J1209" s="31">
        <v>5155</v>
      </c>
      <c r="K1209" s="31">
        <v>2001.39</v>
      </c>
      <c r="L1209" s="31">
        <v>46</v>
      </c>
      <c r="M1209" s="58">
        <v>61776</v>
      </c>
      <c r="N1209" s="58">
        <v>0</v>
      </c>
      <c r="O1209" s="58">
        <v>27</v>
      </c>
      <c r="P1209" s="58">
        <v>5389</v>
      </c>
      <c r="Q1209" s="58">
        <v>0</v>
      </c>
      <c r="R1209" s="58">
        <v>35</v>
      </c>
      <c r="S1209" s="43">
        <f t="shared" si="47"/>
        <v>4</v>
      </c>
      <c r="T1209" s="43">
        <f t="shared" si="47"/>
        <v>4</v>
      </c>
      <c r="U1209" s="44">
        <v>0</v>
      </c>
      <c r="V1209" s="31">
        <v>0</v>
      </c>
      <c r="W1209" s="44">
        <v>3</v>
      </c>
      <c r="X1209" s="31">
        <v>4</v>
      </c>
      <c r="Y1209" s="31">
        <v>0</v>
      </c>
      <c r="Z1209" s="31">
        <v>0</v>
      </c>
      <c r="AA1209" s="31">
        <v>1</v>
      </c>
      <c r="AB1209" s="31">
        <v>0</v>
      </c>
      <c r="AC1209" s="31">
        <v>0</v>
      </c>
      <c r="AD1209" s="31">
        <v>4</v>
      </c>
      <c r="AE1209" s="31">
        <v>0</v>
      </c>
      <c r="AF1209" s="50">
        <v>331429</v>
      </c>
      <c r="AG1209" s="59">
        <v>80538</v>
      </c>
      <c r="AH1209" s="59">
        <v>49800</v>
      </c>
      <c r="AI1209" s="59">
        <v>201091</v>
      </c>
      <c r="AJ1209" s="59">
        <v>41083</v>
      </c>
      <c r="AK1209" s="59">
        <v>95471</v>
      </c>
    </row>
    <row r="1210" spans="1:37" ht="16.5" customHeight="1">
      <c r="A1210" s="42">
        <v>1150</v>
      </c>
      <c r="B1210" s="42" t="s">
        <v>4377</v>
      </c>
      <c r="C1210" s="70" t="s">
        <v>4492</v>
      </c>
      <c r="D1210" s="44" t="s">
        <v>191</v>
      </c>
      <c r="E1210" s="68" t="s">
        <v>4685</v>
      </c>
      <c r="F1210" s="57" t="s">
        <v>4686</v>
      </c>
      <c r="G1210" s="44" t="s">
        <v>4687</v>
      </c>
      <c r="H1210" s="44" t="s">
        <v>4688</v>
      </c>
      <c r="I1210" s="69" t="s">
        <v>1131</v>
      </c>
      <c r="J1210" s="31">
        <v>8137</v>
      </c>
      <c r="K1210" s="31">
        <v>1914.71</v>
      </c>
      <c r="L1210" s="31">
        <v>321</v>
      </c>
      <c r="M1210" s="58">
        <v>55594</v>
      </c>
      <c r="N1210" s="58">
        <v>2075</v>
      </c>
      <c r="O1210" s="58">
        <v>0</v>
      </c>
      <c r="P1210" s="58">
        <v>5473</v>
      </c>
      <c r="Q1210" s="58">
        <v>0</v>
      </c>
      <c r="R1210" s="58">
        <v>0</v>
      </c>
      <c r="S1210" s="43">
        <f t="shared" si="47"/>
        <v>2</v>
      </c>
      <c r="T1210" s="43">
        <f t="shared" si="47"/>
        <v>2</v>
      </c>
      <c r="U1210" s="44">
        <v>1</v>
      </c>
      <c r="V1210" s="31">
        <v>1</v>
      </c>
      <c r="W1210" s="44">
        <v>1</v>
      </c>
      <c r="X1210" s="31">
        <v>1</v>
      </c>
      <c r="Y1210" s="31">
        <v>0</v>
      </c>
      <c r="Z1210" s="31">
        <v>0</v>
      </c>
      <c r="AA1210" s="31">
        <v>0</v>
      </c>
      <c r="AB1210" s="31">
        <v>0</v>
      </c>
      <c r="AC1210" s="31">
        <v>0</v>
      </c>
      <c r="AD1210" s="31">
        <v>0</v>
      </c>
      <c r="AE1210" s="31">
        <v>3</v>
      </c>
      <c r="AF1210" s="50">
        <v>761251</v>
      </c>
      <c r="AG1210" s="59">
        <v>366000</v>
      </c>
      <c r="AH1210" s="59">
        <v>49300</v>
      </c>
      <c r="AI1210" s="59">
        <v>345951</v>
      </c>
      <c r="AJ1210" s="59">
        <v>27621</v>
      </c>
      <c r="AK1210" s="59">
        <v>21204</v>
      </c>
    </row>
    <row r="1211" spans="1:37" ht="16.5" customHeight="1">
      <c r="A1211" s="2489" t="s">
        <v>809</v>
      </c>
      <c r="B1211" s="2490"/>
      <c r="C1211" s="2491"/>
      <c r="D1211" s="51"/>
      <c r="E1211" s="52">
        <v>47</v>
      </c>
      <c r="F1211" s="53"/>
      <c r="G1211" s="71"/>
      <c r="H1211" s="71"/>
      <c r="I1211" s="51"/>
      <c r="J1211" s="54"/>
      <c r="K1211" s="54"/>
      <c r="L1211" s="54"/>
      <c r="M1211" s="54"/>
      <c r="N1211" s="54"/>
      <c r="O1211" s="54"/>
      <c r="P1211" s="54"/>
      <c r="Q1211" s="54"/>
      <c r="R1211" s="54"/>
      <c r="S1211" s="54"/>
      <c r="T1211" s="54"/>
      <c r="U1211" s="54"/>
      <c r="V1211" s="54"/>
      <c r="W1211" s="54"/>
      <c r="X1211" s="54"/>
      <c r="Y1211" s="54"/>
      <c r="Z1211" s="54"/>
      <c r="AA1211" s="54"/>
      <c r="AB1211" s="54"/>
      <c r="AC1211" s="54"/>
      <c r="AD1211" s="54"/>
      <c r="AE1211" s="54"/>
      <c r="AF1211" s="55"/>
      <c r="AG1211" s="54"/>
      <c r="AH1211" s="54"/>
      <c r="AI1211" s="54"/>
      <c r="AJ1211" s="54"/>
      <c r="AK1211" s="54"/>
    </row>
    <row r="1212" spans="1:37" ht="16.5" customHeight="1">
      <c r="A1212" s="2485" t="s">
        <v>4689</v>
      </c>
      <c r="B1212" s="2486"/>
      <c r="C1212" s="2487"/>
      <c r="D1212" s="63"/>
      <c r="E1212" s="64">
        <v>75</v>
      </c>
      <c r="F1212" s="65"/>
      <c r="G1212" s="72"/>
      <c r="H1212" s="72"/>
      <c r="I1212" s="63"/>
      <c r="J1212" s="66"/>
      <c r="K1212" s="66"/>
      <c r="L1212" s="66"/>
      <c r="M1212" s="66"/>
      <c r="N1212" s="66"/>
      <c r="O1212" s="66"/>
      <c r="P1212" s="66"/>
      <c r="Q1212" s="66"/>
      <c r="R1212" s="66"/>
      <c r="S1212" s="66"/>
      <c r="T1212" s="66"/>
      <c r="U1212" s="66"/>
      <c r="V1212" s="66"/>
      <c r="W1212" s="66"/>
      <c r="X1212" s="66"/>
      <c r="Y1212" s="66"/>
      <c r="Z1212" s="66"/>
      <c r="AA1212" s="66"/>
      <c r="AB1212" s="66"/>
      <c r="AC1212" s="66"/>
      <c r="AD1212" s="66"/>
      <c r="AE1212" s="66"/>
      <c r="AF1212" s="67"/>
      <c r="AG1212" s="66"/>
      <c r="AH1212" s="66"/>
      <c r="AI1212" s="66"/>
      <c r="AJ1212" s="66"/>
      <c r="AK1212" s="66"/>
    </row>
    <row r="1213" spans="1:37" ht="16.5" customHeight="1">
      <c r="A1213" s="42">
        <v>1151</v>
      </c>
      <c r="B1213" s="42" t="s">
        <v>4690</v>
      </c>
      <c r="C1213" s="44" t="s">
        <v>4691</v>
      </c>
      <c r="D1213" s="44" t="s">
        <v>65</v>
      </c>
      <c r="E1213" s="68" t="s">
        <v>4692</v>
      </c>
      <c r="F1213" s="57" t="s">
        <v>4693</v>
      </c>
      <c r="G1213" s="44" t="s">
        <v>4694</v>
      </c>
      <c r="H1213" s="44" t="s">
        <v>4695</v>
      </c>
      <c r="I1213" s="69">
        <v>1964</v>
      </c>
      <c r="J1213" s="31">
        <v>30093</v>
      </c>
      <c r="K1213" s="31">
        <v>2613</v>
      </c>
      <c r="L1213" s="31">
        <v>409</v>
      </c>
      <c r="M1213" s="58">
        <v>211325</v>
      </c>
      <c r="N1213" s="58">
        <v>3164</v>
      </c>
      <c r="O1213" s="58">
        <v>73</v>
      </c>
      <c r="P1213" s="58">
        <v>6093</v>
      </c>
      <c r="Q1213" s="58">
        <v>486</v>
      </c>
      <c r="R1213" s="58">
        <v>73</v>
      </c>
      <c r="S1213" s="43">
        <f t="shared" ref="S1213:T1218" si="48">SUM(U1213,W1213,Y1213,AA1213)</f>
        <v>11</v>
      </c>
      <c r="T1213" s="43">
        <f t="shared" si="48"/>
        <v>11</v>
      </c>
      <c r="U1213" s="44">
        <v>2</v>
      </c>
      <c r="V1213" s="31">
        <v>2</v>
      </c>
      <c r="W1213" s="44">
        <v>5</v>
      </c>
      <c r="X1213" s="31">
        <v>5</v>
      </c>
      <c r="Y1213" s="31">
        <v>0</v>
      </c>
      <c r="Z1213" s="31">
        <v>0</v>
      </c>
      <c r="AA1213" s="31">
        <v>4</v>
      </c>
      <c r="AB1213" s="31">
        <v>4</v>
      </c>
      <c r="AC1213" s="31">
        <v>0</v>
      </c>
      <c r="AD1213" s="31">
        <v>3</v>
      </c>
      <c r="AE1213" s="31">
        <v>2</v>
      </c>
      <c r="AF1213" s="50">
        <v>616260</v>
      </c>
      <c r="AG1213" s="59">
        <v>343899</v>
      </c>
      <c r="AH1213" s="59">
        <v>110800</v>
      </c>
      <c r="AI1213" s="59">
        <v>161561</v>
      </c>
      <c r="AJ1213" s="59">
        <v>28691</v>
      </c>
      <c r="AK1213" s="59">
        <v>36218</v>
      </c>
    </row>
    <row r="1214" spans="1:37" ht="16.5" customHeight="1">
      <c r="A1214" s="42">
        <v>1152</v>
      </c>
      <c r="B1214" s="42" t="s">
        <v>4690</v>
      </c>
      <c r="C1214" s="44" t="s">
        <v>4691</v>
      </c>
      <c r="D1214" s="44" t="s">
        <v>65</v>
      </c>
      <c r="E1214" s="68" t="s">
        <v>4696</v>
      </c>
      <c r="F1214" s="57" t="s">
        <v>4697</v>
      </c>
      <c r="G1214" s="44" t="s">
        <v>4698</v>
      </c>
      <c r="H1214" s="44" t="s">
        <v>4699</v>
      </c>
      <c r="I1214" s="69">
        <v>1990</v>
      </c>
      <c r="J1214" s="31">
        <v>4397</v>
      </c>
      <c r="K1214" s="31">
        <v>1511.11</v>
      </c>
      <c r="L1214" s="31">
        <v>152</v>
      </c>
      <c r="M1214" s="58">
        <v>107149</v>
      </c>
      <c r="N1214" s="58">
        <v>2479</v>
      </c>
      <c r="O1214" s="58">
        <v>37</v>
      </c>
      <c r="P1214" s="58">
        <v>4361</v>
      </c>
      <c r="Q1214" s="58">
        <v>192</v>
      </c>
      <c r="R1214" s="58">
        <v>0</v>
      </c>
      <c r="S1214" s="43">
        <f t="shared" si="48"/>
        <v>10</v>
      </c>
      <c r="T1214" s="43">
        <f t="shared" si="48"/>
        <v>10</v>
      </c>
      <c r="U1214" s="44">
        <v>1</v>
      </c>
      <c r="V1214" s="31">
        <v>2</v>
      </c>
      <c r="W1214" s="44">
        <v>3</v>
      </c>
      <c r="X1214" s="31">
        <v>3</v>
      </c>
      <c r="Y1214" s="31">
        <v>0</v>
      </c>
      <c r="Z1214" s="31">
        <v>0</v>
      </c>
      <c r="AA1214" s="31">
        <v>6</v>
      </c>
      <c r="AB1214" s="31">
        <v>5</v>
      </c>
      <c r="AC1214" s="31">
        <v>0</v>
      </c>
      <c r="AD1214" s="31">
        <v>2</v>
      </c>
      <c r="AE1214" s="31">
        <v>2</v>
      </c>
      <c r="AF1214" s="50">
        <v>406057</v>
      </c>
      <c r="AG1214" s="59">
        <v>249991</v>
      </c>
      <c r="AH1214" s="59">
        <v>75400</v>
      </c>
      <c r="AI1214" s="59">
        <v>80666</v>
      </c>
      <c r="AJ1214" s="59">
        <v>17604</v>
      </c>
      <c r="AK1214" s="59">
        <v>28136</v>
      </c>
    </row>
    <row r="1215" spans="1:37" ht="16.5" customHeight="1">
      <c r="A1215" s="42">
        <v>1153</v>
      </c>
      <c r="B1215" s="42" t="s">
        <v>4690</v>
      </c>
      <c r="C1215" s="44" t="s">
        <v>4691</v>
      </c>
      <c r="D1215" s="44" t="s">
        <v>65</v>
      </c>
      <c r="E1215" s="68" t="s">
        <v>4700</v>
      </c>
      <c r="F1215" s="57" t="s">
        <v>4701</v>
      </c>
      <c r="G1215" s="44" t="s">
        <v>4702</v>
      </c>
      <c r="H1215" s="44" t="s">
        <v>4703</v>
      </c>
      <c r="I1215" s="69">
        <v>1996</v>
      </c>
      <c r="J1215" s="31">
        <v>4889</v>
      </c>
      <c r="K1215" s="31">
        <v>2040.57</v>
      </c>
      <c r="L1215" s="31">
        <v>196</v>
      </c>
      <c r="M1215" s="58">
        <v>112370</v>
      </c>
      <c r="N1215" s="58">
        <v>3914</v>
      </c>
      <c r="O1215" s="58">
        <v>46</v>
      </c>
      <c r="P1215" s="58">
        <v>3710</v>
      </c>
      <c r="Q1215" s="58">
        <v>149</v>
      </c>
      <c r="R1215" s="58">
        <v>3</v>
      </c>
      <c r="S1215" s="43">
        <f t="shared" si="48"/>
        <v>8</v>
      </c>
      <c r="T1215" s="43">
        <f t="shared" si="48"/>
        <v>9</v>
      </c>
      <c r="U1215" s="44">
        <v>2</v>
      </c>
      <c r="V1215" s="31">
        <v>2</v>
      </c>
      <c r="W1215" s="44">
        <v>3</v>
      </c>
      <c r="X1215" s="31">
        <v>3</v>
      </c>
      <c r="Y1215" s="31">
        <v>0</v>
      </c>
      <c r="Z1215" s="31">
        <v>0</v>
      </c>
      <c r="AA1215" s="31">
        <v>3</v>
      </c>
      <c r="AB1215" s="31">
        <v>4</v>
      </c>
      <c r="AC1215" s="31">
        <v>0</v>
      </c>
      <c r="AD1215" s="31">
        <v>0</v>
      </c>
      <c r="AE1215" s="31">
        <v>3</v>
      </c>
      <c r="AF1215" s="50">
        <v>290691</v>
      </c>
      <c r="AG1215" s="59">
        <v>24063</v>
      </c>
      <c r="AH1215" s="59">
        <v>65400</v>
      </c>
      <c r="AI1215" s="59">
        <v>201228</v>
      </c>
      <c r="AJ1215" s="59">
        <v>10783</v>
      </c>
      <c r="AK1215" s="59">
        <v>16102</v>
      </c>
    </row>
    <row r="1216" spans="1:37" ht="16.5" customHeight="1">
      <c r="A1216" s="42">
        <v>1154</v>
      </c>
      <c r="B1216" s="42" t="s">
        <v>4690</v>
      </c>
      <c r="C1216" s="44" t="s">
        <v>4704</v>
      </c>
      <c r="D1216" s="44" t="s">
        <v>65</v>
      </c>
      <c r="E1216" s="68" t="s">
        <v>4705</v>
      </c>
      <c r="F1216" s="57" t="s">
        <v>4706</v>
      </c>
      <c r="G1216" s="44" t="s">
        <v>4707</v>
      </c>
      <c r="H1216" s="44" t="s">
        <v>4708</v>
      </c>
      <c r="I1216" s="69">
        <v>1995</v>
      </c>
      <c r="J1216" s="31">
        <v>6325</v>
      </c>
      <c r="K1216" s="31">
        <v>2077.46</v>
      </c>
      <c r="L1216" s="31">
        <v>151</v>
      </c>
      <c r="M1216" s="58">
        <v>88136</v>
      </c>
      <c r="N1216" s="58">
        <v>3944</v>
      </c>
      <c r="O1216" s="58">
        <v>44</v>
      </c>
      <c r="P1216" s="58">
        <v>3572</v>
      </c>
      <c r="Q1216" s="58">
        <v>210</v>
      </c>
      <c r="R1216" s="58">
        <v>44</v>
      </c>
      <c r="S1216" s="43">
        <f t="shared" si="48"/>
        <v>10</v>
      </c>
      <c r="T1216" s="43">
        <f t="shared" si="48"/>
        <v>10</v>
      </c>
      <c r="U1216" s="44">
        <v>2</v>
      </c>
      <c r="V1216" s="31">
        <v>2</v>
      </c>
      <c r="W1216" s="44">
        <v>3</v>
      </c>
      <c r="X1216" s="31">
        <v>3</v>
      </c>
      <c r="Y1216" s="31">
        <v>0</v>
      </c>
      <c r="Z1216" s="31">
        <v>0</v>
      </c>
      <c r="AA1216" s="31">
        <v>5</v>
      </c>
      <c r="AB1216" s="31">
        <v>5</v>
      </c>
      <c r="AC1216" s="31">
        <v>0</v>
      </c>
      <c r="AD1216" s="31">
        <v>3</v>
      </c>
      <c r="AE1216" s="31">
        <v>2</v>
      </c>
      <c r="AF1216" s="50">
        <v>614726</v>
      </c>
      <c r="AG1216" s="59">
        <v>371259</v>
      </c>
      <c r="AH1216" s="59">
        <v>65040</v>
      </c>
      <c r="AI1216" s="59">
        <v>178427</v>
      </c>
      <c r="AJ1216" s="59">
        <v>10355</v>
      </c>
      <c r="AK1216" s="59">
        <v>23271</v>
      </c>
    </row>
    <row r="1217" spans="1:37" ht="16.5" customHeight="1">
      <c r="A1217" s="42">
        <v>1155</v>
      </c>
      <c r="B1217" s="42" t="s">
        <v>4690</v>
      </c>
      <c r="C1217" s="44" t="s">
        <v>4704</v>
      </c>
      <c r="D1217" s="44" t="s">
        <v>65</v>
      </c>
      <c r="E1217" s="68" t="s">
        <v>4709</v>
      </c>
      <c r="F1217" s="57" t="s">
        <v>4710</v>
      </c>
      <c r="G1217" s="44" t="s">
        <v>4711</v>
      </c>
      <c r="H1217" s="44" t="s">
        <v>4712</v>
      </c>
      <c r="I1217" s="69">
        <v>1957</v>
      </c>
      <c r="J1217" s="31">
        <v>24788.6</v>
      </c>
      <c r="K1217" s="31">
        <v>3324.43</v>
      </c>
      <c r="L1217" s="31">
        <v>543</v>
      </c>
      <c r="M1217" s="58">
        <v>271112</v>
      </c>
      <c r="N1217" s="58">
        <v>8242</v>
      </c>
      <c r="O1217" s="58">
        <v>112</v>
      </c>
      <c r="P1217" s="58">
        <v>9883</v>
      </c>
      <c r="Q1217" s="58">
        <v>263</v>
      </c>
      <c r="R1217" s="58">
        <v>19</v>
      </c>
      <c r="S1217" s="43">
        <f t="shared" si="48"/>
        <v>24</v>
      </c>
      <c r="T1217" s="43">
        <f t="shared" si="48"/>
        <v>24</v>
      </c>
      <c r="U1217" s="44">
        <v>6</v>
      </c>
      <c r="V1217" s="31">
        <v>6</v>
      </c>
      <c r="W1217" s="44">
        <v>8</v>
      </c>
      <c r="X1217" s="31">
        <v>8</v>
      </c>
      <c r="Y1217" s="31">
        <v>1</v>
      </c>
      <c r="Z1217" s="31">
        <v>1</v>
      </c>
      <c r="AA1217" s="31">
        <v>9</v>
      </c>
      <c r="AB1217" s="31">
        <v>9</v>
      </c>
      <c r="AC1217" s="31">
        <v>0</v>
      </c>
      <c r="AD1217" s="31">
        <v>4</v>
      </c>
      <c r="AE1217" s="31">
        <v>5</v>
      </c>
      <c r="AF1217" s="50">
        <v>4420551</v>
      </c>
      <c r="AG1217" s="59">
        <v>2065570</v>
      </c>
      <c r="AH1217" s="59">
        <v>204480</v>
      </c>
      <c r="AI1217" s="59">
        <v>2150501</v>
      </c>
      <c r="AJ1217" s="59">
        <v>86568</v>
      </c>
      <c r="AK1217" s="59">
        <v>103416</v>
      </c>
    </row>
    <row r="1218" spans="1:37" ht="16.5" customHeight="1">
      <c r="A1218" s="42">
        <v>1156</v>
      </c>
      <c r="B1218" s="42" t="s">
        <v>4690</v>
      </c>
      <c r="C1218" s="44" t="s">
        <v>4704</v>
      </c>
      <c r="D1218" s="44" t="s">
        <v>65</v>
      </c>
      <c r="E1218" s="68" t="s">
        <v>4713</v>
      </c>
      <c r="F1218" s="57" t="s">
        <v>4714</v>
      </c>
      <c r="G1218" s="44" t="s">
        <v>4715</v>
      </c>
      <c r="H1218" s="44" t="s">
        <v>4716</v>
      </c>
      <c r="I1218" s="69">
        <v>1990</v>
      </c>
      <c r="J1218" s="31">
        <v>4274</v>
      </c>
      <c r="K1218" s="31">
        <v>2194.63</v>
      </c>
      <c r="L1218" s="31">
        <v>217</v>
      </c>
      <c r="M1218" s="58">
        <v>116379</v>
      </c>
      <c r="N1218" s="58">
        <v>2283</v>
      </c>
      <c r="O1218" s="58">
        <v>34</v>
      </c>
      <c r="P1218" s="58">
        <v>4096</v>
      </c>
      <c r="Q1218" s="58">
        <v>98</v>
      </c>
      <c r="R1218" s="58">
        <v>1</v>
      </c>
      <c r="S1218" s="43">
        <f t="shared" si="48"/>
        <v>10</v>
      </c>
      <c r="T1218" s="43">
        <f t="shared" si="48"/>
        <v>10</v>
      </c>
      <c r="U1218" s="44">
        <v>2</v>
      </c>
      <c r="V1218" s="31">
        <v>2</v>
      </c>
      <c r="W1218" s="44">
        <v>3</v>
      </c>
      <c r="X1218" s="31">
        <v>3</v>
      </c>
      <c r="Y1218" s="31">
        <v>0</v>
      </c>
      <c r="Z1218" s="31">
        <v>0</v>
      </c>
      <c r="AA1218" s="31">
        <v>5</v>
      </c>
      <c r="AB1218" s="31">
        <v>5</v>
      </c>
      <c r="AC1218" s="31">
        <v>0</v>
      </c>
      <c r="AD1218" s="31">
        <v>1</v>
      </c>
      <c r="AE1218" s="31">
        <v>2</v>
      </c>
      <c r="AF1218" s="50">
        <v>332355</v>
      </c>
      <c r="AG1218" s="59">
        <v>22965</v>
      </c>
      <c r="AH1218" s="59">
        <v>65400</v>
      </c>
      <c r="AI1218" s="59">
        <v>243990</v>
      </c>
      <c r="AJ1218" s="59">
        <v>11569</v>
      </c>
      <c r="AK1218" s="59">
        <v>27081</v>
      </c>
    </row>
    <row r="1219" spans="1:37" ht="16.5" customHeight="1">
      <c r="A1219" s="2489" t="s">
        <v>167</v>
      </c>
      <c r="B1219" s="2490"/>
      <c r="C1219" s="2491"/>
      <c r="D1219" s="51"/>
      <c r="E1219" s="52">
        <v>6</v>
      </c>
      <c r="F1219" s="53"/>
      <c r="G1219" s="53"/>
      <c r="H1219" s="53"/>
      <c r="I1219" s="51"/>
      <c r="J1219" s="54"/>
      <c r="K1219" s="54"/>
      <c r="L1219" s="54"/>
      <c r="M1219" s="54"/>
      <c r="N1219" s="54"/>
      <c r="O1219" s="54"/>
      <c r="P1219" s="54"/>
      <c r="Q1219" s="54"/>
      <c r="R1219" s="54"/>
      <c r="S1219" s="54"/>
      <c r="T1219" s="54"/>
      <c r="U1219" s="54"/>
      <c r="V1219" s="54"/>
      <c r="W1219" s="54"/>
      <c r="X1219" s="54"/>
      <c r="Y1219" s="54"/>
      <c r="Z1219" s="54"/>
      <c r="AA1219" s="54"/>
      <c r="AB1219" s="54"/>
      <c r="AC1219" s="54"/>
      <c r="AD1219" s="54"/>
      <c r="AE1219" s="54"/>
      <c r="AF1219" s="55"/>
      <c r="AG1219" s="54"/>
      <c r="AH1219" s="54"/>
      <c r="AI1219" s="54"/>
      <c r="AJ1219" s="54"/>
      <c r="AK1219" s="54"/>
    </row>
    <row r="1220" spans="1:37" ht="16.5" customHeight="1">
      <c r="A1220" s="42">
        <v>1157</v>
      </c>
      <c r="B1220" s="42" t="s">
        <v>4690</v>
      </c>
      <c r="C1220" s="44" t="s">
        <v>4691</v>
      </c>
      <c r="D1220" s="44" t="s">
        <v>191</v>
      </c>
      <c r="E1220" s="68" t="s">
        <v>4717</v>
      </c>
      <c r="F1220" s="57" t="s">
        <v>4718</v>
      </c>
      <c r="G1220" s="44" t="s">
        <v>4719</v>
      </c>
      <c r="H1220" s="44" t="s">
        <v>4720</v>
      </c>
      <c r="I1220" s="69">
        <v>2004</v>
      </c>
      <c r="J1220" s="31">
        <v>16190</v>
      </c>
      <c r="K1220" s="31">
        <v>911</v>
      </c>
      <c r="L1220" s="31">
        <v>70</v>
      </c>
      <c r="M1220" s="58">
        <v>69154</v>
      </c>
      <c r="N1220" s="58">
        <v>1495</v>
      </c>
      <c r="O1220" s="58">
        <v>26</v>
      </c>
      <c r="P1220" s="58">
        <v>3092</v>
      </c>
      <c r="Q1220" s="58">
        <v>21</v>
      </c>
      <c r="R1220" s="58">
        <v>0</v>
      </c>
      <c r="S1220" s="43">
        <f t="shared" ref="S1220:T1235" si="49">SUM(U1220,W1220,Y1220,AA1220)</f>
        <v>7</v>
      </c>
      <c r="T1220" s="43">
        <f t="shared" si="49"/>
        <v>7</v>
      </c>
      <c r="U1220" s="44">
        <v>0</v>
      </c>
      <c r="V1220" s="31">
        <v>0</v>
      </c>
      <c r="W1220" s="44">
        <v>4</v>
      </c>
      <c r="X1220" s="31">
        <v>4</v>
      </c>
      <c r="Y1220" s="31">
        <v>0</v>
      </c>
      <c r="Z1220" s="31">
        <v>0</v>
      </c>
      <c r="AA1220" s="31">
        <v>3</v>
      </c>
      <c r="AB1220" s="31">
        <v>3</v>
      </c>
      <c r="AC1220" s="31">
        <v>0</v>
      </c>
      <c r="AD1220" s="31">
        <v>0</v>
      </c>
      <c r="AE1220" s="31">
        <v>5</v>
      </c>
      <c r="AF1220" s="50">
        <v>378953</v>
      </c>
      <c r="AG1220" s="59">
        <v>271415</v>
      </c>
      <c r="AH1220" s="59">
        <v>40800</v>
      </c>
      <c r="AI1220" s="59">
        <v>66738</v>
      </c>
      <c r="AJ1220" s="59">
        <v>30586</v>
      </c>
      <c r="AK1220" s="59">
        <v>43581</v>
      </c>
    </row>
    <row r="1221" spans="1:37" ht="16.5" customHeight="1">
      <c r="A1221" s="42">
        <v>1158</v>
      </c>
      <c r="B1221" s="42" t="s">
        <v>4690</v>
      </c>
      <c r="C1221" s="44" t="s">
        <v>4691</v>
      </c>
      <c r="D1221" s="44" t="s">
        <v>191</v>
      </c>
      <c r="E1221" s="68" t="s">
        <v>4721</v>
      </c>
      <c r="F1221" s="57" t="s">
        <v>4722</v>
      </c>
      <c r="G1221" s="44" t="s">
        <v>4723</v>
      </c>
      <c r="H1221" s="44" t="s">
        <v>4720</v>
      </c>
      <c r="I1221" s="69">
        <v>2000</v>
      </c>
      <c r="J1221" s="31">
        <v>8859</v>
      </c>
      <c r="K1221" s="31">
        <v>1424</v>
      </c>
      <c r="L1221" s="31">
        <v>314</v>
      </c>
      <c r="M1221" s="58">
        <v>77671</v>
      </c>
      <c r="N1221" s="58">
        <v>2424</v>
      </c>
      <c r="O1221" s="58">
        <v>31</v>
      </c>
      <c r="P1221" s="58">
        <v>4249</v>
      </c>
      <c r="Q1221" s="58">
        <v>36</v>
      </c>
      <c r="R1221" s="58">
        <v>46</v>
      </c>
      <c r="S1221" s="43">
        <f t="shared" si="49"/>
        <v>9</v>
      </c>
      <c r="T1221" s="43">
        <f t="shared" si="49"/>
        <v>9</v>
      </c>
      <c r="U1221" s="44">
        <v>0</v>
      </c>
      <c r="V1221" s="31">
        <v>0</v>
      </c>
      <c r="W1221" s="44">
        <v>3</v>
      </c>
      <c r="X1221" s="31">
        <v>3</v>
      </c>
      <c r="Y1221" s="31">
        <v>1</v>
      </c>
      <c r="Z1221" s="31">
        <v>1</v>
      </c>
      <c r="AA1221" s="31">
        <v>5</v>
      </c>
      <c r="AB1221" s="31">
        <v>5</v>
      </c>
      <c r="AC1221" s="31">
        <v>0</v>
      </c>
      <c r="AD1221" s="31">
        <v>2</v>
      </c>
      <c r="AE1221" s="31">
        <v>2</v>
      </c>
      <c r="AF1221" s="50">
        <v>584042</v>
      </c>
      <c r="AG1221" s="59">
        <v>407444</v>
      </c>
      <c r="AH1221" s="59">
        <v>54500</v>
      </c>
      <c r="AI1221" s="59">
        <v>122098</v>
      </c>
      <c r="AJ1221" s="59">
        <v>26499</v>
      </c>
      <c r="AK1221" s="59">
        <v>26893</v>
      </c>
    </row>
    <row r="1222" spans="1:37" ht="16.5" customHeight="1">
      <c r="A1222" s="42">
        <v>1159</v>
      </c>
      <c r="B1222" s="42" t="s">
        <v>4690</v>
      </c>
      <c r="C1222" s="44" t="s">
        <v>4691</v>
      </c>
      <c r="D1222" s="44" t="s">
        <v>191</v>
      </c>
      <c r="E1222" s="68" t="s">
        <v>4724</v>
      </c>
      <c r="F1222" s="57" t="s">
        <v>4725</v>
      </c>
      <c r="G1222" s="44" t="s">
        <v>4726</v>
      </c>
      <c r="H1222" s="44" t="s">
        <v>4727</v>
      </c>
      <c r="I1222" s="69">
        <v>1986</v>
      </c>
      <c r="J1222" s="31">
        <v>13189</v>
      </c>
      <c r="K1222" s="31">
        <v>1624</v>
      </c>
      <c r="L1222" s="31">
        <v>229</v>
      </c>
      <c r="M1222" s="58">
        <v>111586</v>
      </c>
      <c r="N1222" s="58">
        <v>1905</v>
      </c>
      <c r="O1222" s="58">
        <v>29</v>
      </c>
      <c r="P1222" s="58">
        <v>4052</v>
      </c>
      <c r="Q1222" s="58">
        <v>42</v>
      </c>
      <c r="R1222" s="58">
        <v>3</v>
      </c>
      <c r="S1222" s="43">
        <f t="shared" si="49"/>
        <v>13</v>
      </c>
      <c r="T1222" s="43">
        <f t="shared" si="49"/>
        <v>13</v>
      </c>
      <c r="U1222" s="44">
        <v>1</v>
      </c>
      <c r="V1222" s="31">
        <v>1</v>
      </c>
      <c r="W1222" s="44">
        <v>8</v>
      </c>
      <c r="X1222" s="31">
        <v>6</v>
      </c>
      <c r="Y1222" s="31">
        <v>0</v>
      </c>
      <c r="Z1222" s="31">
        <v>0</v>
      </c>
      <c r="AA1222" s="31">
        <v>4</v>
      </c>
      <c r="AB1222" s="31">
        <v>6</v>
      </c>
      <c r="AC1222" s="31">
        <v>0</v>
      </c>
      <c r="AD1222" s="31">
        <v>2</v>
      </c>
      <c r="AE1222" s="31">
        <v>7</v>
      </c>
      <c r="AF1222" s="50">
        <v>1451183</v>
      </c>
      <c r="AG1222" s="59">
        <v>743904</v>
      </c>
      <c r="AH1222" s="59">
        <v>54136</v>
      </c>
      <c r="AI1222" s="59">
        <v>653143</v>
      </c>
      <c r="AJ1222" s="59">
        <v>25441</v>
      </c>
      <c r="AK1222" s="59">
        <v>35951</v>
      </c>
    </row>
    <row r="1223" spans="1:37" ht="16.5" customHeight="1">
      <c r="A1223" s="42">
        <v>1160</v>
      </c>
      <c r="B1223" s="42" t="s">
        <v>4690</v>
      </c>
      <c r="C1223" s="44" t="s">
        <v>4691</v>
      </c>
      <c r="D1223" s="44" t="s">
        <v>191</v>
      </c>
      <c r="E1223" s="68" t="s">
        <v>4728</v>
      </c>
      <c r="F1223" s="57" t="s">
        <v>4729</v>
      </c>
      <c r="G1223" s="44" t="s">
        <v>4730</v>
      </c>
      <c r="H1223" s="44" t="s">
        <v>4720</v>
      </c>
      <c r="I1223" s="69">
        <v>2006</v>
      </c>
      <c r="J1223" s="31">
        <v>7927</v>
      </c>
      <c r="K1223" s="31">
        <v>1300.8399999999999</v>
      </c>
      <c r="L1223" s="31">
        <v>227</v>
      </c>
      <c r="M1223" s="58">
        <v>68775</v>
      </c>
      <c r="N1223" s="58">
        <v>1822</v>
      </c>
      <c r="O1223" s="58">
        <v>30</v>
      </c>
      <c r="P1223" s="58">
        <v>3704</v>
      </c>
      <c r="Q1223" s="58">
        <v>44</v>
      </c>
      <c r="R1223" s="58">
        <v>30</v>
      </c>
      <c r="S1223" s="43">
        <f t="shared" si="49"/>
        <v>9</v>
      </c>
      <c r="T1223" s="43">
        <f t="shared" si="49"/>
        <v>9</v>
      </c>
      <c r="U1223" s="44">
        <v>1</v>
      </c>
      <c r="V1223" s="31">
        <v>1</v>
      </c>
      <c r="W1223" s="44">
        <v>4</v>
      </c>
      <c r="X1223" s="31">
        <v>4</v>
      </c>
      <c r="Y1223" s="31">
        <v>0</v>
      </c>
      <c r="Z1223" s="31">
        <v>0</v>
      </c>
      <c r="AA1223" s="31">
        <v>4</v>
      </c>
      <c r="AB1223" s="31">
        <v>4</v>
      </c>
      <c r="AC1223" s="31">
        <v>0</v>
      </c>
      <c r="AD1223" s="31">
        <v>2</v>
      </c>
      <c r="AE1223" s="31">
        <v>2</v>
      </c>
      <c r="AF1223" s="50">
        <v>521656</v>
      </c>
      <c r="AG1223" s="59">
        <v>425826</v>
      </c>
      <c r="AH1223" s="59">
        <v>53500</v>
      </c>
      <c r="AI1223" s="59">
        <v>42330</v>
      </c>
      <c r="AJ1223" s="59">
        <v>35606</v>
      </c>
      <c r="AK1223" s="59">
        <v>42160</v>
      </c>
    </row>
    <row r="1224" spans="1:37" ht="16.5" customHeight="1">
      <c r="A1224" s="42">
        <v>1161</v>
      </c>
      <c r="B1224" s="42" t="s">
        <v>4690</v>
      </c>
      <c r="C1224" s="44" t="s">
        <v>4691</v>
      </c>
      <c r="D1224" s="44" t="s">
        <v>191</v>
      </c>
      <c r="E1224" s="68" t="s">
        <v>4731</v>
      </c>
      <c r="F1224" s="57" t="s">
        <v>4732</v>
      </c>
      <c r="G1224" s="44" t="s">
        <v>4733</v>
      </c>
      <c r="H1224" s="44" t="s">
        <v>4734</v>
      </c>
      <c r="I1224" s="69">
        <v>1994</v>
      </c>
      <c r="J1224" s="31">
        <v>20882</v>
      </c>
      <c r="K1224" s="31">
        <v>3415.57</v>
      </c>
      <c r="L1224" s="31">
        <v>325</v>
      </c>
      <c r="M1224" s="58">
        <v>108576</v>
      </c>
      <c r="N1224" s="58">
        <v>4240</v>
      </c>
      <c r="O1224" s="58">
        <v>46</v>
      </c>
      <c r="P1224" s="58">
        <v>4215</v>
      </c>
      <c r="Q1224" s="58">
        <v>16</v>
      </c>
      <c r="R1224" s="58">
        <v>30</v>
      </c>
      <c r="S1224" s="43">
        <f t="shared" si="49"/>
        <v>10</v>
      </c>
      <c r="T1224" s="43">
        <f t="shared" si="49"/>
        <v>10</v>
      </c>
      <c r="U1224" s="44">
        <v>0</v>
      </c>
      <c r="V1224" s="31">
        <v>0</v>
      </c>
      <c r="W1224" s="44">
        <v>4</v>
      </c>
      <c r="X1224" s="31">
        <v>4</v>
      </c>
      <c r="Y1224" s="31">
        <v>0</v>
      </c>
      <c r="Z1224" s="31">
        <v>0</v>
      </c>
      <c r="AA1224" s="31">
        <v>6</v>
      </c>
      <c r="AB1224" s="31">
        <v>6</v>
      </c>
      <c r="AC1224" s="31">
        <v>0</v>
      </c>
      <c r="AD1224" s="31">
        <v>2</v>
      </c>
      <c r="AE1224" s="31">
        <v>3</v>
      </c>
      <c r="AF1224" s="50">
        <v>574990</v>
      </c>
      <c r="AG1224" s="59">
        <v>395102</v>
      </c>
      <c r="AH1224" s="59">
        <v>54040</v>
      </c>
      <c r="AI1224" s="59">
        <v>125848</v>
      </c>
      <c r="AJ1224" s="59">
        <v>20268</v>
      </c>
      <c r="AK1224" s="59">
        <v>16392</v>
      </c>
    </row>
    <row r="1225" spans="1:37" ht="16.5" customHeight="1">
      <c r="A1225" s="42">
        <v>1162</v>
      </c>
      <c r="B1225" s="42" t="s">
        <v>4690</v>
      </c>
      <c r="C1225" s="44" t="s">
        <v>4691</v>
      </c>
      <c r="D1225" s="44" t="s">
        <v>191</v>
      </c>
      <c r="E1225" s="68" t="s">
        <v>4735</v>
      </c>
      <c r="F1225" s="57" t="s">
        <v>4736</v>
      </c>
      <c r="G1225" s="44" t="s">
        <v>4737</v>
      </c>
      <c r="H1225" s="44" t="s">
        <v>4720</v>
      </c>
      <c r="I1225" s="69">
        <v>1998</v>
      </c>
      <c r="J1225" s="31">
        <v>7007</v>
      </c>
      <c r="K1225" s="31">
        <v>2115</v>
      </c>
      <c r="L1225" s="31">
        <v>190</v>
      </c>
      <c r="M1225" s="58">
        <v>86137</v>
      </c>
      <c r="N1225" s="58">
        <v>2876</v>
      </c>
      <c r="O1225" s="58">
        <v>20</v>
      </c>
      <c r="P1225" s="58">
        <v>2994</v>
      </c>
      <c r="Q1225" s="58">
        <v>20</v>
      </c>
      <c r="R1225" s="58">
        <v>30</v>
      </c>
      <c r="S1225" s="43">
        <f t="shared" si="49"/>
        <v>7</v>
      </c>
      <c r="T1225" s="43">
        <f t="shared" si="49"/>
        <v>7</v>
      </c>
      <c r="U1225" s="44">
        <v>0</v>
      </c>
      <c r="V1225" s="31">
        <v>0</v>
      </c>
      <c r="W1225" s="44">
        <v>3</v>
      </c>
      <c r="X1225" s="31">
        <v>3</v>
      </c>
      <c r="Y1225" s="31">
        <v>0</v>
      </c>
      <c r="Z1225" s="31">
        <v>0</v>
      </c>
      <c r="AA1225" s="31">
        <v>4</v>
      </c>
      <c r="AB1225" s="31">
        <v>4</v>
      </c>
      <c r="AC1225" s="31">
        <v>1</v>
      </c>
      <c r="AD1225" s="31">
        <v>1</v>
      </c>
      <c r="AE1225" s="31">
        <v>1</v>
      </c>
      <c r="AF1225" s="50">
        <v>198561</v>
      </c>
      <c r="AG1225" s="59">
        <v>83320</v>
      </c>
      <c r="AH1225" s="59">
        <v>42000</v>
      </c>
      <c r="AI1225" s="59">
        <v>73241</v>
      </c>
      <c r="AJ1225" s="59">
        <v>16371</v>
      </c>
      <c r="AK1225" s="59">
        <v>27043</v>
      </c>
    </row>
    <row r="1226" spans="1:37" ht="16.5" customHeight="1">
      <c r="A1226" s="42">
        <v>1163</v>
      </c>
      <c r="B1226" s="42" t="s">
        <v>4690</v>
      </c>
      <c r="C1226" s="44" t="s">
        <v>4691</v>
      </c>
      <c r="D1226" s="44" t="s">
        <v>191</v>
      </c>
      <c r="E1226" s="68" t="s">
        <v>4738</v>
      </c>
      <c r="F1226" s="57" t="s">
        <v>4739</v>
      </c>
      <c r="G1226" s="44" t="s">
        <v>4740</v>
      </c>
      <c r="H1226" s="44" t="s">
        <v>4720</v>
      </c>
      <c r="I1226" s="69">
        <v>2001</v>
      </c>
      <c r="J1226" s="31">
        <v>3306</v>
      </c>
      <c r="K1226" s="31">
        <v>1838</v>
      </c>
      <c r="L1226" s="31">
        <v>290</v>
      </c>
      <c r="M1226" s="58">
        <v>72535</v>
      </c>
      <c r="N1226" s="58">
        <v>2428</v>
      </c>
      <c r="O1226" s="58">
        <v>28</v>
      </c>
      <c r="P1226" s="58">
        <v>2943</v>
      </c>
      <c r="Q1226" s="58">
        <v>35</v>
      </c>
      <c r="R1226" s="58">
        <v>0</v>
      </c>
      <c r="S1226" s="43">
        <f t="shared" si="49"/>
        <v>6</v>
      </c>
      <c r="T1226" s="43">
        <f t="shared" si="49"/>
        <v>6</v>
      </c>
      <c r="U1226" s="44">
        <v>1</v>
      </c>
      <c r="V1226" s="31">
        <v>1</v>
      </c>
      <c r="W1226" s="44">
        <v>2</v>
      </c>
      <c r="X1226" s="31">
        <v>2</v>
      </c>
      <c r="Y1226" s="31">
        <v>0</v>
      </c>
      <c r="Z1226" s="31">
        <v>0</v>
      </c>
      <c r="AA1226" s="31">
        <v>3</v>
      </c>
      <c r="AB1226" s="31">
        <v>3</v>
      </c>
      <c r="AC1226" s="31">
        <v>0</v>
      </c>
      <c r="AD1226" s="31">
        <v>1</v>
      </c>
      <c r="AE1226" s="31">
        <v>3</v>
      </c>
      <c r="AF1226" s="50">
        <v>334052</v>
      </c>
      <c r="AG1226" s="59">
        <v>289077</v>
      </c>
      <c r="AH1226" s="59">
        <v>34285</v>
      </c>
      <c r="AI1226" s="59">
        <v>10690</v>
      </c>
      <c r="AJ1226" s="59">
        <v>29215</v>
      </c>
      <c r="AK1226" s="59">
        <v>36700</v>
      </c>
    </row>
    <row r="1227" spans="1:37" ht="16.5" customHeight="1">
      <c r="A1227" s="42">
        <v>1164</v>
      </c>
      <c r="B1227" s="42" t="s">
        <v>4690</v>
      </c>
      <c r="C1227" s="44" t="s">
        <v>4691</v>
      </c>
      <c r="D1227" s="44" t="s">
        <v>191</v>
      </c>
      <c r="E1227" s="68" t="s">
        <v>4741</v>
      </c>
      <c r="F1227" s="57" t="s">
        <v>4742</v>
      </c>
      <c r="G1227" s="44" t="s">
        <v>4743</v>
      </c>
      <c r="H1227" s="44" t="s">
        <v>4744</v>
      </c>
      <c r="I1227" s="69">
        <v>2002</v>
      </c>
      <c r="J1227" s="31">
        <v>5840</v>
      </c>
      <c r="K1227" s="31">
        <v>2039</v>
      </c>
      <c r="L1227" s="31">
        <v>148</v>
      </c>
      <c r="M1227" s="58">
        <v>75267</v>
      </c>
      <c r="N1227" s="58">
        <v>1214</v>
      </c>
      <c r="O1227" s="58">
        <v>52</v>
      </c>
      <c r="P1227" s="58">
        <v>2520</v>
      </c>
      <c r="Q1227" s="58">
        <v>35</v>
      </c>
      <c r="R1227" s="58">
        <v>52</v>
      </c>
      <c r="S1227" s="43">
        <f t="shared" si="49"/>
        <v>6</v>
      </c>
      <c r="T1227" s="43">
        <f t="shared" si="49"/>
        <v>6</v>
      </c>
      <c r="U1227" s="44">
        <v>1</v>
      </c>
      <c r="V1227" s="31">
        <v>1</v>
      </c>
      <c r="W1227" s="44">
        <v>2</v>
      </c>
      <c r="X1227" s="31">
        <v>2</v>
      </c>
      <c r="Y1227" s="31">
        <v>0</v>
      </c>
      <c r="Z1227" s="31">
        <v>0</v>
      </c>
      <c r="AA1227" s="31">
        <v>3</v>
      </c>
      <c r="AB1227" s="31">
        <v>3</v>
      </c>
      <c r="AC1227" s="31">
        <v>0</v>
      </c>
      <c r="AD1227" s="31">
        <v>1</v>
      </c>
      <c r="AE1227" s="31">
        <v>2</v>
      </c>
      <c r="AF1227" s="50">
        <v>433255</v>
      </c>
      <c r="AG1227" s="59">
        <v>312815</v>
      </c>
      <c r="AH1227" s="59">
        <v>44000</v>
      </c>
      <c r="AI1227" s="59">
        <v>76440</v>
      </c>
      <c r="AJ1227" s="59">
        <v>25691</v>
      </c>
      <c r="AK1227" s="59">
        <v>34603</v>
      </c>
    </row>
    <row r="1228" spans="1:37" ht="16.5" customHeight="1">
      <c r="A1228" s="42">
        <v>1165</v>
      </c>
      <c r="B1228" s="42" t="s">
        <v>4690</v>
      </c>
      <c r="C1228" s="44" t="s">
        <v>4704</v>
      </c>
      <c r="D1228" s="44" t="s">
        <v>191</v>
      </c>
      <c r="E1228" s="68" t="s">
        <v>4745</v>
      </c>
      <c r="F1228" s="57" t="s">
        <v>4746</v>
      </c>
      <c r="G1228" s="44" t="s">
        <v>4747</v>
      </c>
      <c r="H1228" s="44" t="s">
        <v>4720</v>
      </c>
      <c r="I1228" s="69">
        <v>1997</v>
      </c>
      <c r="J1228" s="31">
        <v>3599</v>
      </c>
      <c r="K1228" s="31">
        <v>1501</v>
      </c>
      <c r="L1228" s="31">
        <v>181</v>
      </c>
      <c r="M1228" s="58">
        <v>75401</v>
      </c>
      <c r="N1228" s="58">
        <v>2691</v>
      </c>
      <c r="O1228" s="58">
        <v>17</v>
      </c>
      <c r="P1228" s="58">
        <v>5042</v>
      </c>
      <c r="Q1228" s="58">
        <v>89</v>
      </c>
      <c r="R1228" s="58">
        <v>17</v>
      </c>
      <c r="S1228" s="43">
        <f t="shared" si="49"/>
        <v>7</v>
      </c>
      <c r="T1228" s="43">
        <f t="shared" si="49"/>
        <v>10</v>
      </c>
      <c r="U1228" s="44">
        <v>2</v>
      </c>
      <c r="V1228" s="31">
        <v>3</v>
      </c>
      <c r="W1228" s="44">
        <v>1</v>
      </c>
      <c r="X1228" s="31">
        <v>3</v>
      </c>
      <c r="Y1228" s="31">
        <v>0</v>
      </c>
      <c r="Z1228" s="31">
        <v>0</v>
      </c>
      <c r="AA1228" s="31">
        <v>4</v>
      </c>
      <c r="AB1228" s="31">
        <v>4</v>
      </c>
      <c r="AC1228" s="31">
        <v>0</v>
      </c>
      <c r="AD1228" s="31">
        <v>0</v>
      </c>
      <c r="AE1228" s="31">
        <v>2</v>
      </c>
      <c r="AF1228" s="50">
        <v>630900</v>
      </c>
      <c r="AG1228" s="59">
        <v>385510</v>
      </c>
      <c r="AH1228" s="59">
        <v>43500</v>
      </c>
      <c r="AI1228" s="59">
        <v>201890</v>
      </c>
      <c r="AJ1228" s="59">
        <v>24764</v>
      </c>
      <c r="AK1228" s="59">
        <v>50707</v>
      </c>
    </row>
    <row r="1229" spans="1:37" ht="16.5" customHeight="1">
      <c r="A1229" s="42">
        <v>1166</v>
      </c>
      <c r="B1229" s="42" t="s">
        <v>4690</v>
      </c>
      <c r="C1229" s="44" t="s">
        <v>4704</v>
      </c>
      <c r="D1229" s="44" t="s">
        <v>191</v>
      </c>
      <c r="E1229" s="68" t="s">
        <v>4748</v>
      </c>
      <c r="F1229" s="57" t="s">
        <v>4749</v>
      </c>
      <c r="G1229" s="44" t="s">
        <v>4750</v>
      </c>
      <c r="H1229" s="44" t="s">
        <v>4751</v>
      </c>
      <c r="I1229" s="69">
        <v>2018</v>
      </c>
      <c r="J1229" s="31">
        <v>15025</v>
      </c>
      <c r="K1229" s="31">
        <v>1025</v>
      </c>
      <c r="L1229" s="31">
        <v>130</v>
      </c>
      <c r="M1229" s="58">
        <v>36719</v>
      </c>
      <c r="N1229" s="58">
        <v>193</v>
      </c>
      <c r="O1229" s="58">
        <v>23</v>
      </c>
      <c r="P1229" s="58">
        <v>137</v>
      </c>
      <c r="Q1229" s="58">
        <v>77</v>
      </c>
      <c r="R1229" s="58">
        <v>0</v>
      </c>
      <c r="S1229" s="43">
        <f t="shared" si="49"/>
        <v>0</v>
      </c>
      <c r="T1229" s="43">
        <f t="shared" si="49"/>
        <v>0</v>
      </c>
      <c r="U1229" s="44">
        <v>0</v>
      </c>
      <c r="V1229" s="31">
        <v>0</v>
      </c>
      <c r="W1229" s="44">
        <v>0</v>
      </c>
      <c r="X1229" s="31">
        <v>0</v>
      </c>
      <c r="Y1229" s="31">
        <v>0</v>
      </c>
      <c r="Z1229" s="31">
        <v>0</v>
      </c>
      <c r="AA1229" s="31">
        <v>0</v>
      </c>
      <c r="AB1229" s="31">
        <v>0</v>
      </c>
      <c r="AC1229" s="31">
        <v>1</v>
      </c>
      <c r="AD1229" s="31">
        <v>1</v>
      </c>
      <c r="AE1229" s="31">
        <v>0</v>
      </c>
      <c r="AF1229" s="50">
        <v>800000</v>
      </c>
      <c r="AG1229" s="59">
        <v>328440</v>
      </c>
      <c r="AH1229" s="59">
        <v>42500</v>
      </c>
      <c r="AI1229" s="59">
        <v>429060</v>
      </c>
      <c r="AJ1229" s="59">
        <v>41622</v>
      </c>
      <c r="AK1229" s="59">
        <v>1185</v>
      </c>
    </row>
    <row r="1230" spans="1:37" ht="16.5" customHeight="1">
      <c r="A1230" s="42">
        <v>1167</v>
      </c>
      <c r="B1230" s="42" t="s">
        <v>4690</v>
      </c>
      <c r="C1230" s="44" t="s">
        <v>4704</v>
      </c>
      <c r="D1230" s="44" t="s">
        <v>191</v>
      </c>
      <c r="E1230" s="68" t="s">
        <v>4752</v>
      </c>
      <c r="F1230" s="57" t="s">
        <v>4753</v>
      </c>
      <c r="G1230" s="44" t="s">
        <v>4754</v>
      </c>
      <c r="H1230" s="44" t="s">
        <v>4734</v>
      </c>
      <c r="I1230" s="69">
        <v>2004</v>
      </c>
      <c r="J1230" s="31">
        <v>2126</v>
      </c>
      <c r="K1230" s="31">
        <v>728</v>
      </c>
      <c r="L1230" s="31">
        <v>100</v>
      </c>
      <c r="M1230" s="58">
        <v>61059</v>
      </c>
      <c r="N1230" s="58">
        <v>2745</v>
      </c>
      <c r="O1230" s="58">
        <v>113</v>
      </c>
      <c r="P1230" s="58">
        <v>3867</v>
      </c>
      <c r="Q1230" s="58">
        <v>138</v>
      </c>
      <c r="R1230" s="58">
        <v>4</v>
      </c>
      <c r="S1230" s="43">
        <f t="shared" si="49"/>
        <v>6</v>
      </c>
      <c r="T1230" s="43">
        <f t="shared" si="49"/>
        <v>6</v>
      </c>
      <c r="U1230" s="44">
        <v>1</v>
      </c>
      <c r="V1230" s="31">
        <v>1</v>
      </c>
      <c r="W1230" s="44">
        <v>2</v>
      </c>
      <c r="X1230" s="31">
        <v>2</v>
      </c>
      <c r="Y1230" s="31">
        <v>0</v>
      </c>
      <c r="Z1230" s="31">
        <v>0</v>
      </c>
      <c r="AA1230" s="31">
        <v>3</v>
      </c>
      <c r="AB1230" s="31">
        <v>3</v>
      </c>
      <c r="AC1230" s="31">
        <v>0</v>
      </c>
      <c r="AD1230" s="31">
        <v>0</v>
      </c>
      <c r="AE1230" s="31">
        <v>2</v>
      </c>
      <c r="AF1230" s="50">
        <v>261000</v>
      </c>
      <c r="AG1230" s="59">
        <v>4129</v>
      </c>
      <c r="AH1230" s="59">
        <v>40700</v>
      </c>
      <c r="AI1230" s="59">
        <v>216171</v>
      </c>
      <c r="AJ1230" s="59">
        <v>28030</v>
      </c>
      <c r="AK1230" s="59">
        <v>52892</v>
      </c>
    </row>
    <row r="1231" spans="1:37" ht="16.5" customHeight="1">
      <c r="A1231" s="42">
        <v>1168</v>
      </c>
      <c r="B1231" s="42" t="s">
        <v>4690</v>
      </c>
      <c r="C1231" s="44" t="s">
        <v>4704</v>
      </c>
      <c r="D1231" s="44" t="s">
        <v>191</v>
      </c>
      <c r="E1231" s="68" t="s">
        <v>4755</v>
      </c>
      <c r="F1231" s="57" t="s">
        <v>4756</v>
      </c>
      <c r="G1231" s="44" t="s">
        <v>4757</v>
      </c>
      <c r="H1231" s="44" t="s">
        <v>4720</v>
      </c>
      <c r="I1231" s="69">
        <v>1984</v>
      </c>
      <c r="J1231" s="31">
        <v>24389</v>
      </c>
      <c r="K1231" s="31">
        <v>6796</v>
      </c>
      <c r="L1231" s="31">
        <v>896</v>
      </c>
      <c r="M1231" s="58">
        <v>262734</v>
      </c>
      <c r="N1231" s="58">
        <v>5005</v>
      </c>
      <c r="O1231" s="58">
        <v>58</v>
      </c>
      <c r="P1231" s="58">
        <v>16403</v>
      </c>
      <c r="Q1231" s="58">
        <v>266</v>
      </c>
      <c r="R1231" s="58">
        <v>0</v>
      </c>
      <c r="S1231" s="43">
        <f t="shared" si="49"/>
        <v>22</v>
      </c>
      <c r="T1231" s="43">
        <f t="shared" si="49"/>
        <v>18</v>
      </c>
      <c r="U1231" s="44">
        <v>1</v>
      </c>
      <c r="V1231" s="31">
        <v>4</v>
      </c>
      <c r="W1231" s="44">
        <v>8</v>
      </c>
      <c r="X1231" s="31">
        <v>10</v>
      </c>
      <c r="Y1231" s="31">
        <v>0</v>
      </c>
      <c r="Z1231" s="31">
        <v>0</v>
      </c>
      <c r="AA1231" s="31">
        <v>13</v>
      </c>
      <c r="AB1231" s="31">
        <v>4</v>
      </c>
      <c r="AC1231" s="31">
        <v>2</v>
      </c>
      <c r="AD1231" s="31">
        <v>4</v>
      </c>
      <c r="AE1231" s="31">
        <v>3</v>
      </c>
      <c r="AF1231" s="50">
        <v>1695944</v>
      </c>
      <c r="AG1231" s="59">
        <v>178888</v>
      </c>
      <c r="AH1231" s="59">
        <v>165330</v>
      </c>
      <c r="AI1231" s="59">
        <v>1351726</v>
      </c>
      <c r="AJ1231" s="59">
        <v>139215</v>
      </c>
      <c r="AK1231" s="59">
        <v>145189</v>
      </c>
    </row>
    <row r="1232" spans="1:37" ht="16.5" customHeight="1">
      <c r="A1232" s="42">
        <v>1169</v>
      </c>
      <c r="B1232" s="42" t="s">
        <v>4690</v>
      </c>
      <c r="C1232" s="44" t="s">
        <v>4704</v>
      </c>
      <c r="D1232" s="44" t="s">
        <v>191</v>
      </c>
      <c r="E1232" s="68" t="s">
        <v>4758</v>
      </c>
      <c r="F1232" s="57" t="s">
        <v>4759</v>
      </c>
      <c r="G1232" s="44" t="s">
        <v>4760</v>
      </c>
      <c r="H1232" s="44" t="s">
        <v>4720</v>
      </c>
      <c r="I1232" s="69">
        <v>2008</v>
      </c>
      <c r="J1232" s="31">
        <v>22820</v>
      </c>
      <c r="K1232" s="31">
        <v>4823.21</v>
      </c>
      <c r="L1232" s="31">
        <v>300</v>
      </c>
      <c r="M1232" s="58">
        <v>291913</v>
      </c>
      <c r="N1232" s="58">
        <v>10963</v>
      </c>
      <c r="O1232" s="58">
        <v>119</v>
      </c>
      <c r="P1232" s="58">
        <v>23250</v>
      </c>
      <c r="Q1232" s="58">
        <v>150</v>
      </c>
      <c r="R1232" s="58">
        <v>0</v>
      </c>
      <c r="S1232" s="43">
        <f t="shared" si="49"/>
        <v>32</v>
      </c>
      <c r="T1232" s="43">
        <f t="shared" si="49"/>
        <v>15</v>
      </c>
      <c r="U1232" s="44">
        <v>4</v>
      </c>
      <c r="V1232" s="31">
        <v>5</v>
      </c>
      <c r="W1232" s="44">
        <v>10</v>
      </c>
      <c r="X1232" s="31">
        <v>10</v>
      </c>
      <c r="Y1232" s="31">
        <v>0</v>
      </c>
      <c r="Z1232" s="31">
        <v>0</v>
      </c>
      <c r="AA1232" s="31">
        <v>18</v>
      </c>
      <c r="AB1232" s="31">
        <v>0</v>
      </c>
      <c r="AC1232" s="31">
        <v>2</v>
      </c>
      <c r="AD1232" s="31">
        <v>1</v>
      </c>
      <c r="AE1232" s="31">
        <v>11</v>
      </c>
      <c r="AF1232" s="50">
        <v>1811374</v>
      </c>
      <c r="AG1232" s="59">
        <v>1463104</v>
      </c>
      <c r="AH1232" s="59">
        <v>306700</v>
      </c>
      <c r="AI1232" s="59">
        <v>41570</v>
      </c>
      <c r="AJ1232" s="59">
        <v>87847</v>
      </c>
      <c r="AK1232" s="59">
        <v>234628</v>
      </c>
    </row>
    <row r="1233" spans="1:37" ht="16.5" customHeight="1">
      <c r="A1233" s="42">
        <v>1170</v>
      </c>
      <c r="B1233" s="42" t="s">
        <v>4690</v>
      </c>
      <c r="C1233" s="44" t="s">
        <v>4704</v>
      </c>
      <c r="D1233" s="44" t="s">
        <v>191</v>
      </c>
      <c r="E1233" s="68" t="s">
        <v>4761</v>
      </c>
      <c r="F1233" s="57" t="s">
        <v>4762</v>
      </c>
      <c r="G1233" s="44" t="s">
        <v>4763</v>
      </c>
      <c r="H1233" s="44" t="s">
        <v>4720</v>
      </c>
      <c r="I1233" s="69">
        <v>1999</v>
      </c>
      <c r="J1233" s="31">
        <v>9336</v>
      </c>
      <c r="K1233" s="31">
        <v>1231.02</v>
      </c>
      <c r="L1233" s="31">
        <v>160</v>
      </c>
      <c r="M1233" s="58">
        <v>66440</v>
      </c>
      <c r="N1233" s="58">
        <v>2280</v>
      </c>
      <c r="O1233" s="58">
        <v>60</v>
      </c>
      <c r="P1233" s="58">
        <v>4637</v>
      </c>
      <c r="Q1233" s="58">
        <v>90</v>
      </c>
      <c r="R1233" s="58">
        <v>0</v>
      </c>
      <c r="S1233" s="43">
        <f t="shared" si="49"/>
        <v>6</v>
      </c>
      <c r="T1233" s="43">
        <f t="shared" si="49"/>
        <v>6</v>
      </c>
      <c r="U1233" s="44">
        <v>0</v>
      </c>
      <c r="V1233" s="31">
        <v>0</v>
      </c>
      <c r="W1233" s="44">
        <v>2</v>
      </c>
      <c r="X1233" s="31">
        <v>6</v>
      </c>
      <c r="Y1233" s="31">
        <v>0</v>
      </c>
      <c r="Z1233" s="31">
        <v>0</v>
      </c>
      <c r="AA1233" s="31">
        <v>4</v>
      </c>
      <c r="AB1233" s="31">
        <v>0</v>
      </c>
      <c r="AC1233" s="31">
        <v>0</v>
      </c>
      <c r="AD1233" s="31">
        <v>0</v>
      </c>
      <c r="AE1233" s="31">
        <v>2</v>
      </c>
      <c r="AF1233" s="50">
        <v>286178</v>
      </c>
      <c r="AG1233" s="59">
        <v>93410</v>
      </c>
      <c r="AH1233" s="59">
        <v>45840</v>
      </c>
      <c r="AI1233" s="59">
        <v>146928</v>
      </c>
      <c r="AJ1233" s="59">
        <v>34560</v>
      </c>
      <c r="AK1233" s="59">
        <v>45826</v>
      </c>
    </row>
    <row r="1234" spans="1:37" ht="16.5" customHeight="1">
      <c r="A1234" s="42">
        <v>1171</v>
      </c>
      <c r="B1234" s="42" t="s">
        <v>4690</v>
      </c>
      <c r="C1234" s="44" t="s">
        <v>4704</v>
      </c>
      <c r="D1234" s="44" t="s">
        <v>191</v>
      </c>
      <c r="E1234" s="68" t="s">
        <v>4764</v>
      </c>
      <c r="F1234" s="57" t="s">
        <v>4765</v>
      </c>
      <c r="G1234" s="44" t="s">
        <v>4766</v>
      </c>
      <c r="H1234" s="44" t="s">
        <v>4720</v>
      </c>
      <c r="I1234" s="69">
        <v>1989</v>
      </c>
      <c r="J1234" s="31">
        <v>15897</v>
      </c>
      <c r="K1234" s="31">
        <v>4998</v>
      </c>
      <c r="L1234" s="31">
        <v>1280</v>
      </c>
      <c r="M1234" s="58">
        <v>210785</v>
      </c>
      <c r="N1234" s="58">
        <v>5163</v>
      </c>
      <c r="O1234" s="58">
        <v>166</v>
      </c>
      <c r="P1234" s="58">
        <v>13581</v>
      </c>
      <c r="Q1234" s="58">
        <v>209</v>
      </c>
      <c r="R1234" s="58">
        <v>1</v>
      </c>
      <c r="S1234" s="43">
        <f t="shared" si="49"/>
        <v>25</v>
      </c>
      <c r="T1234" s="43">
        <f t="shared" si="49"/>
        <v>24</v>
      </c>
      <c r="U1234" s="44">
        <v>6</v>
      </c>
      <c r="V1234" s="31">
        <v>6</v>
      </c>
      <c r="W1234" s="44">
        <v>5</v>
      </c>
      <c r="X1234" s="31">
        <v>5</v>
      </c>
      <c r="Y1234" s="31">
        <v>0</v>
      </c>
      <c r="Z1234" s="31">
        <v>0</v>
      </c>
      <c r="AA1234" s="31">
        <v>14</v>
      </c>
      <c r="AB1234" s="31">
        <v>13</v>
      </c>
      <c r="AC1234" s="31">
        <v>0</v>
      </c>
      <c r="AD1234" s="31">
        <v>2</v>
      </c>
      <c r="AE1234" s="31">
        <v>5</v>
      </c>
      <c r="AF1234" s="50">
        <v>1773152</v>
      </c>
      <c r="AG1234" s="59">
        <v>249385</v>
      </c>
      <c r="AH1234" s="59">
        <v>170000</v>
      </c>
      <c r="AI1234" s="59">
        <v>1353767</v>
      </c>
      <c r="AJ1234" s="59">
        <v>173865</v>
      </c>
      <c r="AK1234" s="59">
        <v>183582</v>
      </c>
    </row>
    <row r="1235" spans="1:37" ht="16.5" customHeight="1">
      <c r="A1235" s="42">
        <v>1172</v>
      </c>
      <c r="B1235" s="42" t="s">
        <v>4690</v>
      </c>
      <c r="C1235" s="44" t="s">
        <v>4704</v>
      </c>
      <c r="D1235" s="44" t="s">
        <v>191</v>
      </c>
      <c r="E1235" s="68" t="s">
        <v>4767</v>
      </c>
      <c r="F1235" s="57" t="s">
        <v>4768</v>
      </c>
      <c r="G1235" s="44" t="s">
        <v>4769</v>
      </c>
      <c r="H1235" s="44" t="s">
        <v>4734</v>
      </c>
      <c r="I1235" s="69">
        <v>2002</v>
      </c>
      <c r="J1235" s="31">
        <v>5852</v>
      </c>
      <c r="K1235" s="31">
        <v>1048.81</v>
      </c>
      <c r="L1235" s="31">
        <v>124</v>
      </c>
      <c r="M1235" s="58">
        <v>62092</v>
      </c>
      <c r="N1235" s="58">
        <v>1735</v>
      </c>
      <c r="O1235" s="58">
        <v>20</v>
      </c>
      <c r="P1235" s="58">
        <v>4820</v>
      </c>
      <c r="Q1235" s="58">
        <v>84</v>
      </c>
      <c r="R1235" s="58">
        <v>20</v>
      </c>
      <c r="S1235" s="43">
        <f t="shared" si="49"/>
        <v>6</v>
      </c>
      <c r="T1235" s="43">
        <f t="shared" si="49"/>
        <v>6</v>
      </c>
      <c r="U1235" s="44">
        <v>0</v>
      </c>
      <c r="V1235" s="31">
        <v>0</v>
      </c>
      <c r="W1235" s="44">
        <v>3</v>
      </c>
      <c r="X1235" s="31">
        <v>3</v>
      </c>
      <c r="Y1235" s="31">
        <v>0</v>
      </c>
      <c r="Z1235" s="31">
        <v>0</v>
      </c>
      <c r="AA1235" s="31">
        <v>3</v>
      </c>
      <c r="AB1235" s="31">
        <v>3</v>
      </c>
      <c r="AC1235" s="31">
        <v>0</v>
      </c>
      <c r="AD1235" s="31">
        <v>1</v>
      </c>
      <c r="AE1235" s="31">
        <v>2</v>
      </c>
      <c r="AF1235" s="50">
        <v>282386</v>
      </c>
      <c r="AG1235" s="59">
        <v>120154</v>
      </c>
      <c r="AH1235" s="59">
        <v>49500</v>
      </c>
      <c r="AI1235" s="59">
        <v>112732</v>
      </c>
      <c r="AJ1235" s="59">
        <v>14889</v>
      </c>
      <c r="AK1235" s="59">
        <v>26620</v>
      </c>
    </row>
    <row r="1236" spans="1:37" ht="16.5" customHeight="1">
      <c r="A1236" s="2489" t="s">
        <v>809</v>
      </c>
      <c r="B1236" s="2490"/>
      <c r="C1236" s="2491"/>
      <c r="D1236" s="51"/>
      <c r="E1236" s="52">
        <v>16</v>
      </c>
      <c r="F1236" s="53"/>
      <c r="G1236" s="71"/>
      <c r="H1236" s="71"/>
      <c r="I1236" s="51"/>
      <c r="J1236" s="54"/>
      <c r="K1236" s="54"/>
      <c r="L1236" s="54"/>
      <c r="M1236" s="54"/>
      <c r="N1236" s="54"/>
      <c r="O1236" s="54"/>
      <c r="P1236" s="54"/>
      <c r="Q1236" s="54"/>
      <c r="R1236" s="54"/>
      <c r="S1236" s="54"/>
      <c r="T1236" s="54"/>
      <c r="U1236" s="54"/>
      <c r="V1236" s="54"/>
      <c r="W1236" s="54"/>
      <c r="X1236" s="54"/>
      <c r="Y1236" s="54"/>
      <c r="Z1236" s="54"/>
      <c r="AA1236" s="54"/>
      <c r="AB1236" s="54"/>
      <c r="AC1236" s="54"/>
      <c r="AD1236" s="54"/>
      <c r="AE1236" s="54"/>
      <c r="AF1236" s="55"/>
      <c r="AG1236" s="54"/>
      <c r="AH1236" s="54"/>
      <c r="AI1236" s="54"/>
      <c r="AJ1236" s="54"/>
      <c r="AK1236" s="54"/>
    </row>
    <row r="1237" spans="1:37" ht="16.5" customHeight="1">
      <c r="A1237" s="2485" t="s">
        <v>4770</v>
      </c>
      <c r="B1237" s="2486"/>
      <c r="C1237" s="2487"/>
      <c r="D1237" s="63"/>
      <c r="E1237" s="64">
        <v>22</v>
      </c>
      <c r="F1237" s="65"/>
      <c r="G1237" s="72"/>
      <c r="H1237" s="72"/>
      <c r="I1237" s="63"/>
      <c r="J1237" s="66"/>
      <c r="K1237" s="66"/>
      <c r="L1237" s="66"/>
      <c r="M1237" s="66"/>
      <c r="N1237" s="66"/>
      <c r="O1237" s="66"/>
      <c r="P1237" s="66"/>
      <c r="Q1237" s="66"/>
      <c r="R1237" s="66"/>
      <c r="S1237" s="66"/>
      <c r="T1237" s="66"/>
      <c r="U1237" s="66"/>
      <c r="V1237" s="66"/>
      <c r="W1237" s="66"/>
      <c r="X1237" s="66"/>
      <c r="Y1237" s="66"/>
      <c r="Z1237" s="66"/>
      <c r="AA1237" s="66"/>
      <c r="AB1237" s="66"/>
      <c r="AC1237" s="66"/>
      <c r="AD1237" s="66"/>
      <c r="AE1237" s="66"/>
      <c r="AF1237" s="67"/>
      <c r="AG1237" s="66"/>
      <c r="AH1237" s="66"/>
      <c r="AI1237" s="66"/>
      <c r="AJ1237" s="66"/>
      <c r="AK1237" s="66"/>
    </row>
    <row r="1238" spans="1:37" ht="16.5" customHeight="1">
      <c r="A1238" s="2485" t="s">
        <v>4771</v>
      </c>
      <c r="B1238" s="2486"/>
      <c r="C1238" s="2487"/>
      <c r="D1238" s="63"/>
      <c r="E1238" s="75">
        <v>1172</v>
      </c>
      <c r="F1238" s="63"/>
      <c r="G1238" s="63"/>
      <c r="H1238" s="63"/>
      <c r="I1238" s="63"/>
      <c r="J1238" s="66"/>
      <c r="K1238" s="66"/>
      <c r="L1238" s="66"/>
      <c r="M1238" s="66"/>
      <c r="N1238" s="66"/>
      <c r="O1238" s="66"/>
      <c r="P1238" s="66"/>
      <c r="Q1238" s="66"/>
      <c r="R1238" s="66"/>
      <c r="S1238" s="66"/>
      <c r="T1238" s="66"/>
      <c r="U1238" s="66"/>
      <c r="V1238" s="66"/>
      <c r="W1238" s="66"/>
      <c r="X1238" s="66"/>
      <c r="Y1238" s="66"/>
      <c r="Z1238" s="66"/>
      <c r="AA1238" s="66"/>
      <c r="AB1238" s="66"/>
      <c r="AC1238" s="66"/>
      <c r="AD1238" s="66"/>
      <c r="AE1238" s="66"/>
      <c r="AF1238" s="66"/>
      <c r="AG1238" s="66"/>
      <c r="AH1238" s="66"/>
      <c r="AI1238" s="66"/>
      <c r="AJ1238" s="66"/>
      <c r="AK1238" s="66"/>
    </row>
  </sheetData>
  <mergeCells count="81">
    <mergeCell ref="A1212:C1212"/>
    <mergeCell ref="A1219:C1219"/>
    <mergeCell ref="A1236:C1236"/>
    <mergeCell ref="A1237:C1237"/>
    <mergeCell ref="A1238:C1238"/>
    <mergeCell ref="A1211:C1211"/>
    <mergeCell ref="A985:C985"/>
    <mergeCell ref="A986:C986"/>
    <mergeCell ref="A1009:C1009"/>
    <mergeCell ref="A1011:C1011"/>
    <mergeCell ref="A1060:C1060"/>
    <mergeCell ref="A1061:C1061"/>
    <mergeCell ref="A1090:C1090"/>
    <mergeCell ref="A1132:C1132"/>
    <mergeCell ref="A1133:C1133"/>
    <mergeCell ref="A1161:C1161"/>
    <mergeCell ref="A1163:C1163"/>
    <mergeCell ref="A940:C940"/>
    <mergeCell ref="A760:C760"/>
    <mergeCell ref="A798:C798"/>
    <mergeCell ref="A799:C799"/>
    <mergeCell ref="A815:C815"/>
    <mergeCell ref="A817:C817"/>
    <mergeCell ref="A852:C852"/>
    <mergeCell ref="A853:C853"/>
    <mergeCell ref="A873:C873"/>
    <mergeCell ref="A918:C918"/>
    <mergeCell ref="A919:C919"/>
    <mergeCell ref="A938:C938"/>
    <mergeCell ref="A737:C737"/>
    <mergeCell ref="A409:C409"/>
    <mergeCell ref="A410:C410"/>
    <mergeCell ref="A415:C415"/>
    <mergeCell ref="A431:C431"/>
    <mergeCell ref="A432:C432"/>
    <mergeCell ref="A434:C434"/>
    <mergeCell ref="A446:C446"/>
    <mergeCell ref="A447:C447"/>
    <mergeCell ref="A459:C459"/>
    <mergeCell ref="A464:C464"/>
    <mergeCell ref="A736:C736"/>
    <mergeCell ref="A385:C385"/>
    <mergeCell ref="A249:C249"/>
    <mergeCell ref="A259:C259"/>
    <mergeCell ref="A268:C268"/>
    <mergeCell ref="A296:C296"/>
    <mergeCell ref="A297:C297"/>
    <mergeCell ref="A307:C307"/>
    <mergeCell ref="A354:C354"/>
    <mergeCell ref="A355:C355"/>
    <mergeCell ref="A362:C362"/>
    <mergeCell ref="A381:C381"/>
    <mergeCell ref="A382:C382"/>
    <mergeCell ref="A248:C248"/>
    <mergeCell ref="Y4:Z5"/>
    <mergeCell ref="AA4:AB5"/>
    <mergeCell ref="AC4:AE5"/>
    <mergeCell ref="AF4:AI5"/>
    <mergeCell ref="A35:C35"/>
    <mergeCell ref="A197:C197"/>
    <mergeCell ref="A198:C198"/>
    <mergeCell ref="A213:C213"/>
    <mergeCell ref="A216:C216"/>
    <mergeCell ref="A29:C29"/>
    <mergeCell ref="I4:I6"/>
    <mergeCell ref="J4:L5"/>
    <mergeCell ref="M4:R5"/>
    <mergeCell ref="S4:T5"/>
    <mergeCell ref="E4:E6"/>
    <mergeCell ref="A2:C2"/>
    <mergeCell ref="F4:F6"/>
    <mergeCell ref="G4:G6"/>
    <mergeCell ref="H4:H6"/>
    <mergeCell ref="AJ4:AK5"/>
    <mergeCell ref="U4:V5"/>
    <mergeCell ref="W4:X5"/>
    <mergeCell ref="A3:C3"/>
    <mergeCell ref="A4:A6"/>
    <mergeCell ref="B4:B6"/>
    <mergeCell ref="C4:C6"/>
    <mergeCell ref="D4:D6"/>
  </mergeCells>
  <phoneticPr fontId="2" type="noConversion"/>
  <pageMargins left="0.7" right="0.7" top="0.75" bottom="0.75" header="0.3" footer="0.3"/>
  <pageSetup paperSize="9" scale="1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7D077-EB58-44C8-B874-6EBAE1EB9203}">
  <dimension ref="A1:EK1036"/>
  <sheetViews>
    <sheetView view="pageBreakPreview" zoomScaleNormal="100" zoomScaleSheetLayoutView="100" workbookViewId="0">
      <selection activeCell="A2" sqref="A2:D2"/>
    </sheetView>
  </sheetViews>
  <sheetFormatPr defaultColWidth="9" defaultRowHeight="12"/>
  <cols>
    <col min="1" max="1" width="5.125" style="978" customWidth="1"/>
    <col min="2" max="3" width="6.625" style="978" customWidth="1"/>
    <col min="4" max="4" width="5.125" style="978" customWidth="1"/>
    <col min="5" max="5" width="6.625" style="978" customWidth="1"/>
    <col min="6" max="6" width="28.125" style="979" customWidth="1"/>
    <col min="7" max="7" width="34.125" style="980" customWidth="1"/>
    <col min="8" max="9" width="10.625" style="979" customWidth="1"/>
    <col min="10" max="10" width="7.625" style="979" customWidth="1"/>
    <col min="11" max="11" width="10.625" style="979" customWidth="1"/>
    <col min="12" max="12" width="16.625" style="978" customWidth="1"/>
    <col min="13" max="13" width="23.625" style="981" customWidth="1"/>
    <col min="14" max="16" width="6.625" style="981" customWidth="1"/>
    <col min="17" max="17" width="9.625" style="982" customWidth="1"/>
    <col min="18" max="18" width="9.625" style="983" customWidth="1"/>
    <col min="19" max="20" width="8.625" style="982" customWidth="1"/>
    <col min="21" max="21" width="8.625" style="979" customWidth="1"/>
    <col min="22" max="23" width="8.625" style="983" customWidth="1"/>
    <col min="24" max="24" width="8.625" style="979" customWidth="1"/>
    <col min="25" max="28" width="8.625" style="983" customWidth="1"/>
    <col min="29" max="30" width="8.625" style="982" customWidth="1"/>
    <col min="31" max="31" width="8.625" style="981" customWidth="1"/>
    <col min="32" max="32" width="30.625" style="981" customWidth="1"/>
    <col min="33" max="33" width="8.625" style="984" customWidth="1"/>
    <col min="34" max="34" width="8.625" style="985" customWidth="1"/>
    <col min="35" max="36" width="7.625" style="984" customWidth="1"/>
    <col min="37" max="38" width="16.625" style="979" customWidth="1"/>
    <col min="39" max="44" width="8.625" style="981" customWidth="1"/>
    <col min="45" max="45" width="8.625" style="979" customWidth="1"/>
    <col min="46" max="47" width="10.625" style="981" customWidth="1"/>
    <col min="48" max="49" width="8.625" style="983" customWidth="1"/>
    <col min="50" max="56" width="6.625" style="984" customWidth="1"/>
    <col min="57" max="58" width="24.625" style="981" customWidth="1"/>
    <col min="59" max="65" width="6.625" style="984" customWidth="1"/>
    <col min="66" max="66" width="24.625" style="981" customWidth="1"/>
    <col min="67" max="67" width="24.625" style="978" customWidth="1"/>
    <col min="68" max="68" width="6.625" style="986" customWidth="1"/>
    <col min="69" max="69" width="6.625" style="981" customWidth="1"/>
    <col min="70" max="70" width="6.625" style="986" customWidth="1"/>
    <col min="71" max="82" width="6.625" style="981" customWidth="1"/>
    <col min="83" max="16384" width="9" style="86"/>
  </cols>
  <sheetData>
    <row r="1" spans="1:128" ht="16.5" customHeight="1">
      <c r="A1" s="76"/>
      <c r="B1" s="76"/>
      <c r="C1" s="76"/>
      <c r="D1" s="76"/>
      <c r="E1" s="76"/>
      <c r="F1" s="76"/>
      <c r="G1" s="77"/>
      <c r="H1" s="78"/>
      <c r="I1" s="78"/>
      <c r="J1" s="78"/>
      <c r="K1" s="78"/>
      <c r="L1" s="79"/>
      <c r="M1" s="80"/>
      <c r="N1" s="80"/>
      <c r="O1" s="80"/>
      <c r="P1" s="80"/>
      <c r="Q1" s="81"/>
      <c r="R1" s="82"/>
      <c r="S1" s="81"/>
      <c r="T1" s="81"/>
      <c r="U1" s="78"/>
      <c r="V1" s="82"/>
      <c r="W1" s="82"/>
      <c r="X1" s="78"/>
      <c r="Y1" s="82"/>
      <c r="Z1" s="82"/>
      <c r="AA1" s="82"/>
      <c r="AB1" s="82"/>
      <c r="AC1" s="81"/>
      <c r="AD1" s="81"/>
      <c r="AE1" s="80"/>
      <c r="AF1" s="80"/>
      <c r="AG1" s="83"/>
      <c r="AH1" s="84"/>
      <c r="AI1" s="83"/>
      <c r="AJ1" s="83"/>
      <c r="AK1" s="80"/>
      <c r="AL1" s="80"/>
      <c r="AM1" s="80"/>
      <c r="AN1" s="80"/>
      <c r="AO1" s="80"/>
      <c r="AP1" s="80"/>
      <c r="AQ1" s="80"/>
      <c r="AR1" s="80"/>
      <c r="AS1" s="80"/>
      <c r="AT1" s="80"/>
      <c r="AU1" s="80"/>
      <c r="AV1" s="82"/>
      <c r="AW1" s="82"/>
      <c r="AX1" s="83"/>
      <c r="AY1" s="83"/>
      <c r="AZ1" s="83"/>
      <c r="BA1" s="83"/>
      <c r="BB1" s="83"/>
      <c r="BC1" s="83"/>
      <c r="BD1" s="83"/>
      <c r="BE1" s="80"/>
      <c r="BF1" s="80"/>
      <c r="BG1" s="83"/>
      <c r="BH1" s="83"/>
      <c r="BI1" s="83"/>
      <c r="BJ1" s="83"/>
      <c r="BK1" s="83"/>
      <c r="BL1" s="83"/>
      <c r="BM1" s="83"/>
      <c r="BN1" s="80"/>
      <c r="BO1" s="79"/>
      <c r="BP1" s="85"/>
      <c r="BQ1" s="80"/>
      <c r="BR1" s="85"/>
      <c r="BS1" s="80"/>
      <c r="BT1" s="80"/>
      <c r="BU1" s="80"/>
      <c r="BV1" s="80"/>
      <c r="BW1" s="80"/>
      <c r="BX1" s="80"/>
      <c r="BY1" s="80"/>
      <c r="BZ1" s="80"/>
      <c r="CA1" s="80"/>
      <c r="CB1" s="80"/>
      <c r="CC1" s="80"/>
      <c r="CD1" s="80"/>
    </row>
    <row r="2" spans="1:128" ht="16.5" customHeight="1">
      <c r="A2" s="2501" t="s">
        <v>4772</v>
      </c>
      <c r="B2" s="2501"/>
      <c r="C2" s="2501"/>
      <c r="D2" s="2501"/>
      <c r="E2" s="76"/>
      <c r="F2" s="76"/>
      <c r="G2" s="87"/>
      <c r="H2" s="88"/>
      <c r="I2" s="88"/>
      <c r="J2" s="88"/>
      <c r="K2" s="88"/>
      <c r="L2" s="89"/>
      <c r="M2" s="90"/>
      <c r="N2" s="91"/>
      <c r="O2" s="91"/>
      <c r="P2" s="91"/>
      <c r="Q2" s="92"/>
      <c r="R2" s="93"/>
      <c r="S2" s="92"/>
      <c r="T2" s="92"/>
      <c r="U2" s="88"/>
      <c r="V2" s="93"/>
      <c r="W2" s="93"/>
      <c r="X2" s="88"/>
      <c r="Y2" s="93"/>
      <c r="Z2" s="93"/>
      <c r="AA2" s="93"/>
      <c r="AB2" s="93"/>
      <c r="AC2" s="92"/>
      <c r="AD2" s="92"/>
      <c r="AE2" s="91"/>
      <c r="AF2" s="91"/>
      <c r="AG2" s="91"/>
      <c r="AH2" s="94"/>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91"/>
      <c r="BK2" s="91"/>
      <c r="BL2" s="91"/>
      <c r="BM2" s="91"/>
      <c r="BN2" s="91"/>
      <c r="BO2" s="95"/>
      <c r="BP2" s="91"/>
      <c r="BQ2" s="91"/>
      <c r="BR2" s="91"/>
      <c r="BS2" s="91"/>
      <c r="BT2" s="91"/>
      <c r="BU2" s="91"/>
      <c r="BV2" s="91"/>
      <c r="BW2" s="91"/>
      <c r="BX2" s="91"/>
      <c r="BY2" s="91"/>
      <c r="BZ2" s="91"/>
      <c r="CA2" s="91"/>
      <c r="CB2" s="91"/>
      <c r="CC2" s="91"/>
      <c r="CD2" s="96"/>
    </row>
    <row r="3" spans="1:128" ht="16.5" customHeight="1">
      <c r="A3" s="97" t="s">
        <v>4773</v>
      </c>
      <c r="B3" s="98"/>
      <c r="C3" s="98"/>
      <c r="D3" s="99"/>
      <c r="E3" s="99"/>
      <c r="F3" s="100"/>
      <c r="G3" s="101"/>
      <c r="H3" s="100"/>
      <c r="I3" s="100"/>
      <c r="J3" s="100"/>
      <c r="K3" s="100"/>
      <c r="L3" s="99"/>
      <c r="M3" s="102"/>
      <c r="N3" s="102"/>
      <c r="O3" s="102"/>
      <c r="P3" s="102"/>
      <c r="Q3" s="103"/>
      <c r="R3" s="104"/>
      <c r="S3" s="103"/>
      <c r="T3" s="103"/>
      <c r="U3" s="102"/>
      <c r="V3" s="105"/>
      <c r="W3" s="105"/>
      <c r="X3" s="102"/>
      <c r="Y3" s="105"/>
      <c r="Z3" s="105"/>
      <c r="AA3" s="105"/>
      <c r="AB3" s="105"/>
      <c r="AC3" s="103"/>
      <c r="AD3" s="103"/>
      <c r="AE3" s="106"/>
      <c r="AF3" s="102"/>
      <c r="AG3" s="105"/>
      <c r="AH3" s="107"/>
      <c r="AI3" s="105"/>
      <c r="AJ3" s="105"/>
      <c r="AK3" s="102"/>
      <c r="AL3" s="102"/>
      <c r="AM3" s="102"/>
      <c r="AN3" s="102"/>
      <c r="AO3" s="102"/>
      <c r="AP3" s="102"/>
      <c r="AQ3" s="102"/>
      <c r="AR3" s="102"/>
      <c r="AS3" s="102"/>
      <c r="AT3" s="102"/>
      <c r="AU3" s="102"/>
      <c r="AV3" s="105"/>
      <c r="AW3" s="103"/>
      <c r="AX3" s="105"/>
      <c r="AY3" s="105"/>
      <c r="AZ3" s="105"/>
      <c r="BA3" s="105"/>
      <c r="BB3" s="105"/>
      <c r="BC3" s="105"/>
      <c r="BD3" s="103"/>
      <c r="BE3" s="102"/>
      <c r="BF3" s="102"/>
      <c r="BG3" s="105"/>
      <c r="BH3" s="105"/>
      <c r="BI3" s="105"/>
      <c r="BJ3" s="105"/>
      <c r="BK3" s="105"/>
      <c r="BL3" s="105"/>
      <c r="BM3" s="105"/>
      <c r="BN3" s="102"/>
      <c r="BO3" s="108"/>
      <c r="BP3" s="109"/>
      <c r="BQ3" s="102"/>
      <c r="BR3" s="109"/>
      <c r="BS3" s="102"/>
      <c r="BT3" s="102"/>
      <c r="BU3" s="102"/>
      <c r="BV3" s="102"/>
      <c r="BW3" s="102"/>
      <c r="BX3" s="102"/>
      <c r="BY3" s="102"/>
      <c r="BZ3" s="102"/>
      <c r="CA3" s="102"/>
      <c r="CB3" s="102"/>
      <c r="CC3" s="102"/>
      <c r="CD3" s="102"/>
    </row>
    <row r="4" spans="1:128" s="110" customFormat="1" ht="17.25" customHeight="1">
      <c r="A4" s="2492" t="s">
        <v>4774</v>
      </c>
      <c r="B4" s="2492"/>
      <c r="C4" s="2492"/>
      <c r="D4" s="2492"/>
      <c r="E4" s="2492"/>
      <c r="F4" s="2492"/>
      <c r="G4" s="2492"/>
      <c r="H4" s="2492"/>
      <c r="I4" s="2492"/>
      <c r="J4" s="2492"/>
      <c r="K4" s="2492"/>
      <c r="L4" s="2493"/>
      <c r="M4" s="2494" t="s">
        <v>4775</v>
      </c>
      <c r="N4" s="2492"/>
      <c r="O4" s="2492"/>
      <c r="P4" s="2493"/>
      <c r="Q4" s="2495" t="s">
        <v>4776</v>
      </c>
      <c r="R4" s="2496"/>
      <c r="S4" s="2496"/>
      <c r="T4" s="2496"/>
      <c r="U4" s="2496"/>
      <c r="V4" s="2496"/>
      <c r="W4" s="2496"/>
      <c r="X4" s="2496"/>
      <c r="Y4" s="2496"/>
      <c r="Z4" s="2496"/>
      <c r="AA4" s="2496"/>
      <c r="AB4" s="2496"/>
      <c r="AC4" s="2496"/>
      <c r="AD4" s="2496"/>
      <c r="AE4" s="2497"/>
      <c r="AF4" s="2494" t="s">
        <v>4777</v>
      </c>
      <c r="AG4" s="2492"/>
      <c r="AH4" s="2492"/>
      <c r="AI4" s="2492"/>
      <c r="AJ4" s="2492"/>
      <c r="AK4" s="2492"/>
      <c r="AL4" s="2493"/>
      <c r="AM4" s="2494" t="s">
        <v>4778</v>
      </c>
      <c r="AN4" s="2492"/>
      <c r="AO4" s="2492"/>
      <c r="AP4" s="2492"/>
      <c r="AQ4" s="2492"/>
      <c r="AR4" s="2493"/>
      <c r="AS4" s="2495" t="s">
        <v>4779</v>
      </c>
      <c r="AT4" s="2496"/>
      <c r="AU4" s="2497"/>
      <c r="AV4" s="2494" t="s">
        <v>4780</v>
      </c>
      <c r="AW4" s="2493"/>
      <c r="AX4" s="2498" t="s">
        <v>4781</v>
      </c>
      <c r="AY4" s="2499"/>
      <c r="AZ4" s="2499"/>
      <c r="BA4" s="2499"/>
      <c r="BB4" s="2499"/>
      <c r="BC4" s="2499"/>
      <c r="BD4" s="2499"/>
      <c r="BE4" s="2499"/>
      <c r="BF4" s="2499"/>
      <c r="BG4" s="2499"/>
      <c r="BH4" s="2499"/>
      <c r="BI4" s="2499"/>
      <c r="BJ4" s="2499"/>
      <c r="BK4" s="2499"/>
      <c r="BL4" s="2499"/>
      <c r="BM4" s="2499"/>
      <c r="BN4" s="2499"/>
      <c r="BO4" s="2500"/>
      <c r="BP4" s="2494" t="s">
        <v>4782</v>
      </c>
      <c r="BQ4" s="2492"/>
      <c r="BR4" s="2492"/>
      <c r="BS4" s="2492"/>
      <c r="BT4" s="2492"/>
      <c r="BU4" s="2492"/>
      <c r="BV4" s="2492"/>
      <c r="BW4" s="2492"/>
      <c r="BX4" s="2492"/>
      <c r="BY4" s="2493"/>
      <c r="BZ4" s="2494" t="s">
        <v>4783</v>
      </c>
      <c r="CA4" s="2492"/>
      <c r="CB4" s="2492"/>
      <c r="CC4" s="2492"/>
      <c r="CD4" s="2493"/>
    </row>
    <row r="5" spans="1:128" s="110" customFormat="1" ht="16.5" customHeight="1">
      <c r="A5" s="2502" t="s">
        <v>1</v>
      </c>
      <c r="B5" s="2495" t="s">
        <v>4784</v>
      </c>
      <c r="C5" s="2497"/>
      <c r="D5" s="2495" t="s">
        <v>4785</v>
      </c>
      <c r="E5" s="2497"/>
      <c r="F5" s="2502" t="s">
        <v>4786</v>
      </c>
      <c r="G5" s="2502" t="s">
        <v>4787</v>
      </c>
      <c r="H5" s="2502" t="s">
        <v>4788</v>
      </c>
      <c r="I5" s="2502" t="s">
        <v>4789</v>
      </c>
      <c r="J5" s="2502" t="s">
        <v>4790</v>
      </c>
      <c r="K5" s="2502" t="s">
        <v>4791</v>
      </c>
      <c r="L5" s="2502" t="s">
        <v>4792</v>
      </c>
      <c r="M5" s="1220" t="s">
        <v>4793</v>
      </c>
      <c r="N5" s="2495" t="s">
        <v>4794</v>
      </c>
      <c r="O5" s="2496"/>
      <c r="P5" s="2497"/>
      <c r="Q5" s="2505" t="s">
        <v>4795</v>
      </c>
      <c r="R5" s="2505" t="s">
        <v>4796</v>
      </c>
      <c r="S5" s="2495" t="s">
        <v>4797</v>
      </c>
      <c r="T5" s="2496"/>
      <c r="U5" s="2496"/>
      <c r="V5" s="2497"/>
      <c r="W5" s="2495" t="s">
        <v>4798</v>
      </c>
      <c r="X5" s="2497"/>
      <c r="Y5" s="2505" t="s">
        <v>4799</v>
      </c>
      <c r="Z5" s="2508" t="s">
        <v>4800</v>
      </c>
      <c r="AA5" s="2509"/>
      <c r="AB5" s="2505" t="s">
        <v>4801</v>
      </c>
      <c r="AC5" s="2505" t="s">
        <v>4802</v>
      </c>
      <c r="AD5" s="2505" t="s">
        <v>4803</v>
      </c>
      <c r="AE5" s="2502" t="s">
        <v>4804</v>
      </c>
      <c r="AF5" s="2494" t="s">
        <v>4805</v>
      </c>
      <c r="AG5" s="2492"/>
      <c r="AH5" s="2493"/>
      <c r="AI5" s="2505" t="s">
        <v>4806</v>
      </c>
      <c r="AJ5" s="2505" t="s">
        <v>4807</v>
      </c>
      <c r="AK5" s="2494" t="s">
        <v>4808</v>
      </c>
      <c r="AL5" s="2493"/>
      <c r="AM5" s="2502" t="s">
        <v>4809</v>
      </c>
      <c r="AN5" s="2495" t="s">
        <v>4810</v>
      </c>
      <c r="AO5" s="2496"/>
      <c r="AP5" s="2496"/>
      <c r="AQ5" s="2496"/>
      <c r="AR5" s="2497"/>
      <c r="AS5" s="2502" t="s">
        <v>4811</v>
      </c>
      <c r="AT5" s="2502" t="s">
        <v>4812</v>
      </c>
      <c r="AU5" s="2502" t="s">
        <v>4813</v>
      </c>
      <c r="AV5" s="2505" t="s">
        <v>4814</v>
      </c>
      <c r="AW5" s="2505" t="s">
        <v>4815</v>
      </c>
      <c r="AX5" s="2498" t="s">
        <v>4816</v>
      </c>
      <c r="AY5" s="2499"/>
      <c r="AZ5" s="2499"/>
      <c r="BA5" s="2499"/>
      <c r="BB5" s="2499"/>
      <c r="BC5" s="2499"/>
      <c r="BD5" s="2499"/>
      <c r="BE5" s="2499"/>
      <c r="BF5" s="2500"/>
      <c r="BG5" s="2498" t="s">
        <v>4817</v>
      </c>
      <c r="BH5" s="2499"/>
      <c r="BI5" s="2499"/>
      <c r="BJ5" s="2499"/>
      <c r="BK5" s="2499"/>
      <c r="BL5" s="2499"/>
      <c r="BM5" s="2499"/>
      <c r="BN5" s="2499"/>
      <c r="BO5" s="2500"/>
      <c r="BP5" s="2494" t="s">
        <v>4818</v>
      </c>
      <c r="BQ5" s="2492"/>
      <c r="BR5" s="2492"/>
      <c r="BS5" s="2492"/>
      <c r="BT5" s="2493"/>
      <c r="BU5" s="2494" t="s">
        <v>4819</v>
      </c>
      <c r="BV5" s="2492"/>
      <c r="BW5" s="2492"/>
      <c r="BX5" s="2493"/>
      <c r="BY5" s="2502" t="s">
        <v>4820</v>
      </c>
      <c r="BZ5" s="2502" t="s">
        <v>4821</v>
      </c>
      <c r="CA5" s="2495" t="s">
        <v>4822</v>
      </c>
      <c r="CB5" s="2496"/>
      <c r="CC5" s="2497"/>
      <c r="CD5" s="2502" t="s">
        <v>4823</v>
      </c>
    </row>
    <row r="6" spans="1:128" s="110" customFormat="1" ht="16.5" customHeight="1">
      <c r="A6" s="2503"/>
      <c r="B6" s="2502" t="s">
        <v>4824</v>
      </c>
      <c r="C6" s="2502" t="s">
        <v>4825</v>
      </c>
      <c r="D6" s="2502" t="s">
        <v>4826</v>
      </c>
      <c r="E6" s="2502" t="s">
        <v>4827</v>
      </c>
      <c r="F6" s="2503"/>
      <c r="G6" s="2503"/>
      <c r="H6" s="2503"/>
      <c r="I6" s="2503"/>
      <c r="J6" s="2503"/>
      <c r="K6" s="2503"/>
      <c r="L6" s="2503"/>
      <c r="M6" s="2502" t="s">
        <v>4828</v>
      </c>
      <c r="N6" s="2502" t="s">
        <v>4829</v>
      </c>
      <c r="O6" s="2502" t="s">
        <v>4830</v>
      </c>
      <c r="P6" s="2502" t="s">
        <v>4831</v>
      </c>
      <c r="Q6" s="2506"/>
      <c r="R6" s="2506"/>
      <c r="S6" s="2505" t="s">
        <v>4832</v>
      </c>
      <c r="T6" s="2505" t="s">
        <v>4833</v>
      </c>
      <c r="U6" s="2502" t="s">
        <v>4834</v>
      </c>
      <c r="V6" s="2505" t="s">
        <v>4835</v>
      </c>
      <c r="W6" s="2505" t="s">
        <v>4836</v>
      </c>
      <c r="X6" s="2502" t="s">
        <v>4837</v>
      </c>
      <c r="Y6" s="2506"/>
      <c r="Z6" s="2505" t="s">
        <v>4836</v>
      </c>
      <c r="AA6" s="2505" t="s">
        <v>4838</v>
      </c>
      <c r="AB6" s="2506"/>
      <c r="AC6" s="2506"/>
      <c r="AD6" s="2506"/>
      <c r="AE6" s="2503"/>
      <c r="AF6" s="2513" t="s">
        <v>4839</v>
      </c>
      <c r="AG6" s="2495" t="s">
        <v>4840</v>
      </c>
      <c r="AH6" s="2497"/>
      <c r="AI6" s="2506"/>
      <c r="AJ6" s="2506"/>
      <c r="AK6" s="2502" t="s">
        <v>4841</v>
      </c>
      <c r="AL6" s="2513" t="s">
        <v>4842</v>
      </c>
      <c r="AM6" s="2503"/>
      <c r="AN6" s="2502" t="s">
        <v>4843</v>
      </c>
      <c r="AO6" s="2502" t="s">
        <v>4844</v>
      </c>
      <c r="AP6" s="2494" t="s">
        <v>4845</v>
      </c>
      <c r="AQ6" s="2493"/>
      <c r="AR6" s="2502" t="s">
        <v>4846</v>
      </c>
      <c r="AS6" s="2503"/>
      <c r="AT6" s="2503"/>
      <c r="AU6" s="2503"/>
      <c r="AV6" s="2506"/>
      <c r="AW6" s="2506"/>
      <c r="AX6" s="2505" t="s">
        <v>4847</v>
      </c>
      <c r="AY6" s="2505" t="s">
        <v>4848</v>
      </c>
      <c r="AZ6" s="2505" t="s">
        <v>4849</v>
      </c>
      <c r="BA6" s="2505" t="s">
        <v>4850</v>
      </c>
      <c r="BB6" s="2505" t="s">
        <v>4851</v>
      </c>
      <c r="BC6" s="2498" t="s">
        <v>4852</v>
      </c>
      <c r="BD6" s="2499"/>
      <c r="BE6" s="2500"/>
      <c r="BF6" s="2510" t="s">
        <v>4853</v>
      </c>
      <c r="BG6" s="2505" t="s">
        <v>4847</v>
      </c>
      <c r="BH6" s="2505" t="s">
        <v>4848</v>
      </c>
      <c r="BI6" s="2505" t="s">
        <v>4854</v>
      </c>
      <c r="BJ6" s="2505" t="s">
        <v>4855</v>
      </c>
      <c r="BK6" s="2505" t="s">
        <v>4851</v>
      </c>
      <c r="BL6" s="2508" t="s">
        <v>4856</v>
      </c>
      <c r="BM6" s="2516"/>
      <c r="BN6" s="2509"/>
      <c r="BO6" s="2502" t="s">
        <v>4853</v>
      </c>
      <c r="BP6" s="2502" t="s">
        <v>4857</v>
      </c>
      <c r="BQ6" s="2494" t="s">
        <v>4858</v>
      </c>
      <c r="BR6" s="2493"/>
      <c r="BS6" s="2502" t="s">
        <v>4859</v>
      </c>
      <c r="BT6" s="2502" t="s">
        <v>4860</v>
      </c>
      <c r="BU6" s="2502" t="s">
        <v>4861</v>
      </c>
      <c r="BV6" s="2502" t="s">
        <v>4862</v>
      </c>
      <c r="BW6" s="2502" t="s">
        <v>4863</v>
      </c>
      <c r="BX6" s="2513" t="s">
        <v>4864</v>
      </c>
      <c r="BY6" s="2503"/>
      <c r="BZ6" s="2503"/>
      <c r="CA6" s="2502" t="s">
        <v>4865</v>
      </c>
      <c r="CB6" s="2502" t="s">
        <v>4866</v>
      </c>
      <c r="CC6" s="2502" t="s">
        <v>4864</v>
      </c>
      <c r="CD6" s="2503"/>
    </row>
    <row r="7" spans="1:128" s="110" customFormat="1" ht="16.5" customHeight="1">
      <c r="A7" s="2503"/>
      <c r="B7" s="2503"/>
      <c r="C7" s="2503"/>
      <c r="D7" s="2503"/>
      <c r="E7" s="2503"/>
      <c r="F7" s="2503"/>
      <c r="G7" s="2503"/>
      <c r="H7" s="2503"/>
      <c r="I7" s="2503"/>
      <c r="J7" s="2503"/>
      <c r="K7" s="2503"/>
      <c r="L7" s="2503"/>
      <c r="M7" s="2503"/>
      <c r="N7" s="2503"/>
      <c r="O7" s="2503"/>
      <c r="P7" s="2503"/>
      <c r="Q7" s="2506"/>
      <c r="R7" s="2506"/>
      <c r="S7" s="2506"/>
      <c r="T7" s="2506"/>
      <c r="U7" s="2503"/>
      <c r="V7" s="2506"/>
      <c r="W7" s="2506"/>
      <c r="X7" s="2503"/>
      <c r="Y7" s="2506"/>
      <c r="Z7" s="2506"/>
      <c r="AA7" s="2506"/>
      <c r="AB7" s="2506"/>
      <c r="AC7" s="2506"/>
      <c r="AD7" s="2506"/>
      <c r="AE7" s="2503"/>
      <c r="AF7" s="2514"/>
      <c r="AG7" s="2521" t="s">
        <v>4867</v>
      </c>
      <c r="AH7" s="2505" t="s">
        <v>4868</v>
      </c>
      <c r="AI7" s="2506"/>
      <c r="AJ7" s="2506"/>
      <c r="AK7" s="2503"/>
      <c r="AL7" s="2514"/>
      <c r="AM7" s="2503"/>
      <c r="AN7" s="2503"/>
      <c r="AO7" s="2503"/>
      <c r="AP7" s="2502" t="s">
        <v>4869</v>
      </c>
      <c r="AQ7" s="2502" t="s">
        <v>4870</v>
      </c>
      <c r="AR7" s="2503"/>
      <c r="AS7" s="2503"/>
      <c r="AT7" s="2503"/>
      <c r="AU7" s="2503"/>
      <c r="AV7" s="2506"/>
      <c r="AW7" s="2506"/>
      <c r="AX7" s="2506"/>
      <c r="AY7" s="2506"/>
      <c r="AZ7" s="2506"/>
      <c r="BA7" s="2506"/>
      <c r="BB7" s="2506"/>
      <c r="BC7" s="2505" t="s">
        <v>4871</v>
      </c>
      <c r="BD7" s="2505" t="s">
        <v>4872</v>
      </c>
      <c r="BE7" s="2510" t="s">
        <v>4873</v>
      </c>
      <c r="BF7" s="2511"/>
      <c r="BG7" s="2506"/>
      <c r="BH7" s="2506"/>
      <c r="BI7" s="2506"/>
      <c r="BJ7" s="2506"/>
      <c r="BK7" s="2506"/>
      <c r="BL7" s="2505" t="s">
        <v>4871</v>
      </c>
      <c r="BM7" s="2505" t="s">
        <v>4872</v>
      </c>
      <c r="BN7" s="2502" t="s">
        <v>4873</v>
      </c>
      <c r="BO7" s="2503"/>
      <c r="BP7" s="2503"/>
      <c r="BQ7" s="2502" t="s">
        <v>4874</v>
      </c>
      <c r="BR7" s="2502" t="s">
        <v>4875</v>
      </c>
      <c r="BS7" s="2503"/>
      <c r="BT7" s="2503"/>
      <c r="BU7" s="2503"/>
      <c r="BV7" s="2503"/>
      <c r="BW7" s="2503"/>
      <c r="BX7" s="2514"/>
      <c r="BY7" s="2503"/>
      <c r="BZ7" s="2503"/>
      <c r="CA7" s="2503"/>
      <c r="CB7" s="2503"/>
      <c r="CC7" s="2503"/>
      <c r="CD7" s="2503"/>
    </row>
    <row r="8" spans="1:128" s="110" customFormat="1" ht="16.5" customHeight="1">
      <c r="A8" s="2504"/>
      <c r="B8" s="2504"/>
      <c r="C8" s="2504"/>
      <c r="D8" s="2504"/>
      <c r="E8" s="2504"/>
      <c r="F8" s="2504"/>
      <c r="G8" s="2504"/>
      <c r="H8" s="2504"/>
      <c r="I8" s="2504"/>
      <c r="J8" s="2504"/>
      <c r="K8" s="2504"/>
      <c r="L8" s="2504"/>
      <c r="M8" s="2504"/>
      <c r="N8" s="2504"/>
      <c r="O8" s="2504"/>
      <c r="P8" s="2504"/>
      <c r="Q8" s="2507"/>
      <c r="R8" s="2507"/>
      <c r="S8" s="2507"/>
      <c r="T8" s="2507"/>
      <c r="U8" s="2504"/>
      <c r="V8" s="2507"/>
      <c r="W8" s="2507"/>
      <c r="X8" s="2504"/>
      <c r="Y8" s="2507"/>
      <c r="Z8" s="2507"/>
      <c r="AA8" s="2507"/>
      <c r="AB8" s="2507"/>
      <c r="AC8" s="2507"/>
      <c r="AD8" s="2507"/>
      <c r="AE8" s="2504"/>
      <c r="AF8" s="2515"/>
      <c r="AG8" s="2522"/>
      <c r="AH8" s="2507"/>
      <c r="AI8" s="2507"/>
      <c r="AJ8" s="2507"/>
      <c r="AK8" s="2504"/>
      <c r="AL8" s="2515"/>
      <c r="AM8" s="2504"/>
      <c r="AN8" s="2504"/>
      <c r="AO8" s="2504"/>
      <c r="AP8" s="2504"/>
      <c r="AQ8" s="2504"/>
      <c r="AR8" s="2504"/>
      <c r="AS8" s="2504"/>
      <c r="AT8" s="2504"/>
      <c r="AU8" s="2504"/>
      <c r="AV8" s="2507"/>
      <c r="AW8" s="2507"/>
      <c r="AX8" s="2507"/>
      <c r="AY8" s="2507"/>
      <c r="AZ8" s="2507"/>
      <c r="BA8" s="2507"/>
      <c r="BB8" s="2507"/>
      <c r="BC8" s="2507"/>
      <c r="BD8" s="2507"/>
      <c r="BE8" s="2512"/>
      <c r="BF8" s="2512"/>
      <c r="BG8" s="2507"/>
      <c r="BH8" s="2507"/>
      <c r="BI8" s="2507"/>
      <c r="BJ8" s="2507"/>
      <c r="BK8" s="2507"/>
      <c r="BL8" s="2507"/>
      <c r="BM8" s="2507"/>
      <c r="BN8" s="2504"/>
      <c r="BO8" s="2504"/>
      <c r="BP8" s="2504"/>
      <c r="BQ8" s="2504"/>
      <c r="BR8" s="2504"/>
      <c r="BS8" s="2504"/>
      <c r="BT8" s="2504"/>
      <c r="BU8" s="2504"/>
      <c r="BV8" s="2504"/>
      <c r="BW8" s="2504"/>
      <c r="BX8" s="2515"/>
      <c r="BY8" s="2504"/>
      <c r="BZ8" s="2504"/>
      <c r="CA8" s="2504"/>
      <c r="CB8" s="2504"/>
      <c r="CC8" s="2504"/>
      <c r="CD8" s="2504"/>
    </row>
    <row r="9" spans="1:128" s="139" customFormat="1" ht="16.5" customHeight="1">
      <c r="A9" s="111"/>
      <c r="B9" s="111" t="s">
        <v>4876</v>
      </c>
      <c r="C9" s="112"/>
      <c r="D9" s="111"/>
      <c r="E9" s="111"/>
      <c r="F9" s="111"/>
      <c r="G9" s="113"/>
      <c r="H9" s="114"/>
      <c r="I9" s="115"/>
      <c r="J9" s="114"/>
      <c r="K9" s="115"/>
      <c r="L9" s="116"/>
      <c r="M9" s="117"/>
      <c r="N9" s="114"/>
      <c r="O9" s="114"/>
      <c r="P9" s="118"/>
      <c r="Q9" s="119"/>
      <c r="R9" s="120"/>
      <c r="S9" s="119"/>
      <c r="T9" s="119"/>
      <c r="U9" s="121"/>
      <c r="V9" s="122"/>
      <c r="W9" s="122"/>
      <c r="X9" s="121"/>
      <c r="Y9" s="122"/>
      <c r="Z9" s="122"/>
      <c r="AA9" s="123"/>
      <c r="AB9" s="122"/>
      <c r="AC9" s="124"/>
      <c r="AD9" s="124"/>
      <c r="AE9" s="125"/>
      <c r="AF9" s="126"/>
      <c r="AG9" s="127"/>
      <c r="AH9" s="127"/>
      <c r="AI9" s="128"/>
      <c r="AJ9" s="128"/>
      <c r="AK9" s="112"/>
      <c r="AL9" s="112"/>
      <c r="AM9" s="118"/>
      <c r="AN9" s="111"/>
      <c r="AO9" s="111"/>
      <c r="AP9" s="111"/>
      <c r="AQ9" s="111"/>
      <c r="AR9" s="111"/>
      <c r="AS9" s="129"/>
      <c r="AT9" s="129"/>
      <c r="AU9" s="129"/>
      <c r="AV9" s="130"/>
      <c r="AW9" s="130"/>
      <c r="AX9" s="131"/>
      <c r="AY9" s="131"/>
      <c r="AZ9" s="131"/>
      <c r="BA9" s="131"/>
      <c r="BB9" s="131"/>
      <c r="BC9" s="132"/>
      <c r="BD9" s="133"/>
      <c r="BE9" s="133"/>
      <c r="BF9" s="133"/>
      <c r="BG9" s="134"/>
      <c r="BH9" s="134"/>
      <c r="BI9" s="134"/>
      <c r="BJ9" s="134"/>
      <c r="BK9" s="134"/>
      <c r="BL9" s="134"/>
      <c r="BM9" s="134"/>
      <c r="BN9" s="135"/>
      <c r="BO9" s="136"/>
      <c r="BP9" s="137"/>
      <c r="BQ9" s="137"/>
      <c r="BR9" s="137"/>
      <c r="BS9" s="137"/>
      <c r="BT9" s="137"/>
      <c r="BU9" s="137"/>
      <c r="BV9" s="137"/>
      <c r="BW9" s="137"/>
      <c r="BX9" s="137"/>
      <c r="BY9" s="137"/>
      <c r="BZ9" s="138"/>
      <c r="CA9" s="138"/>
      <c r="CB9" s="138"/>
      <c r="CC9" s="138"/>
      <c r="CD9" s="138"/>
    </row>
    <row r="10" spans="1:128" ht="16.5" customHeight="1">
      <c r="A10" s="111">
        <v>1</v>
      </c>
      <c r="B10" s="111" t="s">
        <v>4876</v>
      </c>
      <c r="C10" s="112" t="s">
        <v>4877</v>
      </c>
      <c r="D10" s="111" t="s">
        <v>4878</v>
      </c>
      <c r="E10" s="111" t="s">
        <v>4879</v>
      </c>
      <c r="F10" s="111" t="s">
        <v>4880</v>
      </c>
      <c r="G10" s="113" t="s">
        <v>4881</v>
      </c>
      <c r="H10" s="111" t="s">
        <v>4882</v>
      </c>
      <c r="I10" s="111" t="s">
        <v>4883</v>
      </c>
      <c r="J10" s="118" t="s">
        <v>4884</v>
      </c>
      <c r="K10" s="111" t="s">
        <v>4885</v>
      </c>
      <c r="L10" s="140" t="s">
        <v>4886</v>
      </c>
      <c r="M10" s="141" t="s">
        <v>4887</v>
      </c>
      <c r="N10" s="142" t="s">
        <v>4888</v>
      </c>
      <c r="O10" s="142"/>
      <c r="P10" s="142" t="s">
        <v>4884</v>
      </c>
      <c r="Q10" s="143">
        <v>295551</v>
      </c>
      <c r="R10" s="144">
        <v>138156</v>
      </c>
      <c r="S10" s="143">
        <v>21076</v>
      </c>
      <c r="T10" s="143">
        <v>18450</v>
      </c>
      <c r="U10" s="145" t="s">
        <v>4889</v>
      </c>
      <c r="V10" s="143">
        <v>2626</v>
      </c>
      <c r="W10" s="143">
        <v>17134</v>
      </c>
      <c r="X10" s="146" t="s">
        <v>4890</v>
      </c>
      <c r="Y10" s="143">
        <v>3556</v>
      </c>
      <c r="Z10" s="143">
        <v>1552</v>
      </c>
      <c r="AA10" s="143">
        <v>155795</v>
      </c>
      <c r="AB10" s="143">
        <v>20242</v>
      </c>
      <c r="AC10" s="127">
        <v>639</v>
      </c>
      <c r="AD10" s="127">
        <v>2780</v>
      </c>
      <c r="AE10" s="147">
        <v>862</v>
      </c>
      <c r="AF10" s="112" t="s">
        <v>4891</v>
      </c>
      <c r="AG10" s="143">
        <v>202773</v>
      </c>
      <c r="AH10" s="143">
        <v>413004</v>
      </c>
      <c r="AI10" s="148">
        <v>413004</v>
      </c>
      <c r="AJ10" s="148">
        <v>9000</v>
      </c>
      <c r="AK10" s="112" t="s">
        <v>4892</v>
      </c>
      <c r="AL10" s="112" t="s">
        <v>4893</v>
      </c>
      <c r="AM10" s="118" t="s">
        <v>4894</v>
      </c>
      <c r="AN10" s="111">
        <v>74</v>
      </c>
      <c r="AO10" s="111">
        <v>20</v>
      </c>
      <c r="AP10" s="111">
        <v>48</v>
      </c>
      <c r="AQ10" s="111">
        <v>6</v>
      </c>
      <c r="AR10" s="111"/>
      <c r="AS10" s="129">
        <v>172</v>
      </c>
      <c r="AT10" s="129" t="s">
        <v>4895</v>
      </c>
      <c r="AU10" s="129" t="s">
        <v>4896</v>
      </c>
      <c r="AV10" s="127">
        <v>773621</v>
      </c>
      <c r="AW10" s="127">
        <v>4497.7965116279074</v>
      </c>
      <c r="AX10" s="149"/>
      <c r="AY10" s="149"/>
      <c r="AZ10" s="149"/>
      <c r="BA10" s="149"/>
      <c r="BB10" s="149"/>
      <c r="BC10" s="150"/>
      <c r="BD10" s="150"/>
      <c r="BE10" s="150"/>
      <c r="BF10" s="151" t="s">
        <v>4897</v>
      </c>
      <c r="BG10" s="134">
        <v>3700</v>
      </c>
      <c r="BH10" s="134"/>
      <c r="BI10" s="134">
        <v>2200</v>
      </c>
      <c r="BJ10" s="134">
        <v>2200</v>
      </c>
      <c r="BK10" s="134">
        <v>2200</v>
      </c>
      <c r="BL10" s="149"/>
      <c r="BM10" s="149" t="s">
        <v>4898</v>
      </c>
      <c r="BN10" s="133" t="s">
        <v>4899</v>
      </c>
      <c r="BO10" s="151" t="s">
        <v>4900</v>
      </c>
      <c r="BP10" s="138">
        <v>91</v>
      </c>
      <c r="BQ10" s="138">
        <v>31</v>
      </c>
      <c r="BR10" s="138">
        <v>60</v>
      </c>
      <c r="BS10" s="138">
        <v>10</v>
      </c>
      <c r="BT10" s="138">
        <v>68</v>
      </c>
      <c r="BU10" s="138">
        <v>122</v>
      </c>
      <c r="BV10" s="138"/>
      <c r="BW10" s="138">
        <v>297</v>
      </c>
      <c r="BX10" s="138"/>
      <c r="BY10" s="138">
        <v>242</v>
      </c>
      <c r="BZ10" s="138"/>
      <c r="CA10" s="138"/>
      <c r="CB10" s="138"/>
      <c r="CC10" s="138"/>
      <c r="CD10" s="138"/>
      <c r="CE10" s="139"/>
      <c r="CF10" s="139"/>
      <c r="DV10" s="152"/>
      <c r="DW10" s="152"/>
      <c r="DX10" s="152"/>
    </row>
    <row r="11" spans="1:128" ht="16.5" customHeight="1">
      <c r="A11" s="153">
        <v>2</v>
      </c>
      <c r="B11" s="111" t="s">
        <v>4876</v>
      </c>
      <c r="C11" s="112" t="s">
        <v>4901</v>
      </c>
      <c r="D11" s="111" t="s">
        <v>4878</v>
      </c>
      <c r="E11" s="111" t="s">
        <v>4879</v>
      </c>
      <c r="F11" s="154" t="s">
        <v>4902</v>
      </c>
      <c r="G11" s="113" t="s">
        <v>4903</v>
      </c>
      <c r="H11" s="111" t="s">
        <v>4904</v>
      </c>
      <c r="I11" s="154" t="s">
        <v>4905</v>
      </c>
      <c r="J11" s="118" t="s">
        <v>4884</v>
      </c>
      <c r="K11" s="154" t="s">
        <v>4906</v>
      </c>
      <c r="L11" s="155" t="s">
        <v>4907</v>
      </c>
      <c r="M11" s="156" t="s">
        <v>4908</v>
      </c>
      <c r="N11" s="142" t="s">
        <v>4884</v>
      </c>
      <c r="O11" s="142" t="s">
        <v>4909</v>
      </c>
      <c r="P11" s="142" t="s">
        <v>4884</v>
      </c>
      <c r="Q11" s="143">
        <v>39627</v>
      </c>
      <c r="R11" s="144">
        <v>20038.45</v>
      </c>
      <c r="S11" s="143">
        <v>5875</v>
      </c>
      <c r="T11" s="143">
        <v>5095</v>
      </c>
      <c r="U11" s="157" t="s">
        <v>4910</v>
      </c>
      <c r="V11" s="144">
        <v>780</v>
      </c>
      <c r="W11" s="144">
        <v>3484.95</v>
      </c>
      <c r="X11" s="146" t="s">
        <v>4890</v>
      </c>
      <c r="Y11" s="143">
        <v>1016.7</v>
      </c>
      <c r="Z11" s="143">
        <v>324</v>
      </c>
      <c r="AA11" s="143">
        <v>90779</v>
      </c>
      <c r="AB11" s="143">
        <v>2282.59</v>
      </c>
      <c r="AC11" s="127">
        <v>56.07</v>
      </c>
      <c r="AD11" s="127">
        <v>43.1</v>
      </c>
      <c r="AE11" s="127"/>
      <c r="AF11" s="158" t="s">
        <v>4911</v>
      </c>
      <c r="AG11" s="143">
        <v>108777</v>
      </c>
      <c r="AH11" s="143">
        <v>169218</v>
      </c>
      <c r="AI11" s="148">
        <v>108743</v>
      </c>
      <c r="AJ11" s="148">
        <v>169167</v>
      </c>
      <c r="AK11" s="158" t="s">
        <v>4912</v>
      </c>
      <c r="AL11" s="158" t="s">
        <v>4913</v>
      </c>
      <c r="AM11" s="118" t="s">
        <v>4914</v>
      </c>
      <c r="AN11" s="111">
        <v>155</v>
      </c>
      <c r="AO11" s="111">
        <v>141</v>
      </c>
      <c r="AP11" s="111">
        <v>6</v>
      </c>
      <c r="AQ11" s="111">
        <v>8</v>
      </c>
      <c r="AR11" s="111"/>
      <c r="AS11" s="159">
        <v>173</v>
      </c>
      <c r="AT11" s="159" t="s">
        <v>4915</v>
      </c>
      <c r="AU11" s="159" t="s">
        <v>4916</v>
      </c>
      <c r="AV11" s="127">
        <v>303346</v>
      </c>
      <c r="AW11" s="127">
        <v>1753.4450867052024</v>
      </c>
      <c r="AX11" s="149"/>
      <c r="AY11" s="149"/>
      <c r="AZ11" s="149"/>
      <c r="BA11" s="149"/>
      <c r="BB11" s="149"/>
      <c r="BC11" s="150"/>
      <c r="BD11" s="150"/>
      <c r="BE11" s="150"/>
      <c r="BF11" s="151" t="s">
        <v>4897</v>
      </c>
      <c r="BG11" s="134"/>
      <c r="BH11" s="134"/>
      <c r="BI11" s="134"/>
      <c r="BJ11" s="134"/>
      <c r="BK11" s="134"/>
      <c r="BL11" s="149"/>
      <c r="BM11" s="149"/>
      <c r="BN11" s="133"/>
      <c r="BO11" s="151" t="s">
        <v>4897</v>
      </c>
      <c r="BP11" s="138">
        <v>49</v>
      </c>
      <c r="BQ11" s="138">
        <v>15</v>
      </c>
      <c r="BR11" s="138">
        <v>34</v>
      </c>
      <c r="BS11" s="138">
        <v>1</v>
      </c>
      <c r="BT11" s="138">
        <v>36</v>
      </c>
      <c r="BU11" s="138">
        <v>41</v>
      </c>
      <c r="BV11" s="138">
        <v>129</v>
      </c>
      <c r="BW11" s="138">
        <v>5</v>
      </c>
      <c r="BX11" s="138"/>
      <c r="BY11" s="138">
        <v>103</v>
      </c>
      <c r="BZ11" s="138"/>
      <c r="CA11" s="138"/>
      <c r="CB11" s="138"/>
      <c r="CC11" s="138"/>
      <c r="CD11" s="138"/>
    </row>
    <row r="12" spans="1:128" ht="16.5" customHeight="1">
      <c r="A12" s="111">
        <v>3</v>
      </c>
      <c r="B12" s="153" t="s">
        <v>4876</v>
      </c>
      <c r="C12" s="153" t="s">
        <v>4901</v>
      </c>
      <c r="D12" s="153" t="s">
        <v>4878</v>
      </c>
      <c r="E12" s="153" t="s">
        <v>4879</v>
      </c>
      <c r="F12" s="135" t="s">
        <v>4917</v>
      </c>
      <c r="G12" s="160" t="s">
        <v>4918</v>
      </c>
      <c r="H12" s="135" t="s">
        <v>4919</v>
      </c>
      <c r="I12" s="161" t="s">
        <v>4920</v>
      </c>
      <c r="J12" s="118" t="s">
        <v>4884</v>
      </c>
      <c r="K12" s="135" t="s">
        <v>4921</v>
      </c>
      <c r="L12" s="153" t="s">
        <v>4922</v>
      </c>
      <c r="M12" s="156" t="s">
        <v>4923</v>
      </c>
      <c r="N12" s="142" t="s">
        <v>4884</v>
      </c>
      <c r="O12" s="135" t="s">
        <v>4909</v>
      </c>
      <c r="P12" s="137" t="s">
        <v>4924</v>
      </c>
      <c r="Q12" s="143">
        <v>6445</v>
      </c>
      <c r="R12" s="144">
        <v>11117</v>
      </c>
      <c r="S12" s="143">
        <v>3539</v>
      </c>
      <c r="T12" s="143">
        <v>2964</v>
      </c>
      <c r="U12" s="157" t="s">
        <v>4925</v>
      </c>
      <c r="V12" s="144">
        <v>575</v>
      </c>
      <c r="W12" s="144">
        <v>433</v>
      </c>
      <c r="X12" s="135" t="s">
        <v>4926</v>
      </c>
      <c r="Y12" s="143">
        <v>496</v>
      </c>
      <c r="Z12" s="143">
        <v>81</v>
      </c>
      <c r="AA12" s="143">
        <v>1578</v>
      </c>
      <c r="AB12" s="143">
        <v>861</v>
      </c>
      <c r="AC12" s="127">
        <v>45</v>
      </c>
      <c r="AD12" s="127">
        <v>60</v>
      </c>
      <c r="AE12" s="127">
        <v>10</v>
      </c>
      <c r="AF12" s="135" t="s">
        <v>4927</v>
      </c>
      <c r="AG12" s="143">
        <v>99848</v>
      </c>
      <c r="AH12" s="143">
        <v>151664</v>
      </c>
      <c r="AI12" s="127">
        <v>117911</v>
      </c>
      <c r="AJ12" s="148" t="s">
        <v>4928</v>
      </c>
      <c r="AK12" s="162" t="s">
        <v>4929</v>
      </c>
      <c r="AL12" s="145" t="s">
        <v>4930</v>
      </c>
      <c r="AM12" s="135" t="s">
        <v>4931</v>
      </c>
      <c r="AN12" s="135">
        <v>28</v>
      </c>
      <c r="AO12" s="135">
        <v>6</v>
      </c>
      <c r="AP12" s="135">
        <v>1</v>
      </c>
      <c r="AQ12" s="135">
        <v>21</v>
      </c>
      <c r="AR12" s="135"/>
      <c r="AS12" s="136">
        <v>172</v>
      </c>
      <c r="AT12" s="136" t="s">
        <v>4895</v>
      </c>
      <c r="AU12" s="136" t="s">
        <v>4895</v>
      </c>
      <c r="AV12" s="128">
        <v>140425</v>
      </c>
      <c r="AW12" s="127">
        <v>816.42441860465112</v>
      </c>
      <c r="AX12" s="134"/>
      <c r="AY12" s="134"/>
      <c r="AZ12" s="134"/>
      <c r="BA12" s="134"/>
      <c r="BB12" s="134"/>
      <c r="BC12" s="123"/>
      <c r="BD12" s="123"/>
      <c r="BE12" s="135"/>
      <c r="BF12" s="135" t="s">
        <v>4897</v>
      </c>
      <c r="BG12" s="134"/>
      <c r="BH12" s="134"/>
      <c r="BI12" s="134"/>
      <c r="BJ12" s="134"/>
      <c r="BK12" s="134"/>
      <c r="BL12" s="134"/>
      <c r="BM12" s="134"/>
      <c r="BN12" s="135"/>
      <c r="BO12" s="136" t="s">
        <v>4897</v>
      </c>
      <c r="BP12" s="137">
        <f>BQ12+BR12</f>
        <v>29</v>
      </c>
      <c r="BQ12" s="137">
        <v>10</v>
      </c>
      <c r="BR12" s="137">
        <v>19</v>
      </c>
      <c r="BS12" s="137">
        <v>3</v>
      </c>
      <c r="BT12" s="137">
        <v>39</v>
      </c>
      <c r="BU12" s="137">
        <v>19</v>
      </c>
      <c r="BV12" s="137">
        <v>70</v>
      </c>
      <c r="BW12" s="137">
        <v>1</v>
      </c>
      <c r="BX12" s="137"/>
      <c r="BY12" s="137">
        <v>62</v>
      </c>
      <c r="BZ12" s="137"/>
      <c r="CA12" s="137"/>
      <c r="CB12" s="137"/>
      <c r="CC12" s="137"/>
      <c r="CD12" s="137"/>
    </row>
    <row r="13" spans="1:128" ht="16.5" customHeight="1">
      <c r="A13" s="153">
        <v>4</v>
      </c>
      <c r="B13" s="111" t="s">
        <v>4876</v>
      </c>
      <c r="C13" s="112" t="s">
        <v>145</v>
      </c>
      <c r="D13" s="111" t="s">
        <v>45</v>
      </c>
      <c r="E13" s="111" t="s">
        <v>4932</v>
      </c>
      <c r="F13" s="154" t="s">
        <v>4933</v>
      </c>
      <c r="G13" s="113" t="s">
        <v>4934</v>
      </c>
      <c r="H13" s="111" t="s">
        <v>4935</v>
      </c>
      <c r="I13" s="111" t="s">
        <v>4936</v>
      </c>
      <c r="J13" s="118" t="s">
        <v>4884</v>
      </c>
      <c r="K13" s="163" t="s">
        <v>4937</v>
      </c>
      <c r="L13" s="116" t="s">
        <v>4938</v>
      </c>
      <c r="M13" s="153" t="s">
        <v>4939</v>
      </c>
      <c r="N13" s="142" t="s">
        <v>4940</v>
      </c>
      <c r="O13" s="142" t="s">
        <v>4941</v>
      </c>
      <c r="P13" s="142" t="s">
        <v>4940</v>
      </c>
      <c r="Q13" s="143">
        <v>295551</v>
      </c>
      <c r="R13" s="144">
        <v>11767.29</v>
      </c>
      <c r="S13" s="143">
        <v>2190</v>
      </c>
      <c r="T13" s="143">
        <v>1240</v>
      </c>
      <c r="U13" s="157" t="s">
        <v>4925</v>
      </c>
      <c r="V13" s="144">
        <v>950</v>
      </c>
      <c r="W13" s="144">
        <v>969</v>
      </c>
      <c r="X13" s="138" t="s">
        <v>4890</v>
      </c>
      <c r="Y13" s="143">
        <v>378</v>
      </c>
      <c r="Z13" s="143">
        <v>220</v>
      </c>
      <c r="AA13" s="143">
        <v>25142</v>
      </c>
      <c r="AB13" s="143">
        <v>699</v>
      </c>
      <c r="AC13" s="127">
        <v>52</v>
      </c>
      <c r="AD13" s="127">
        <v>53</v>
      </c>
      <c r="AE13" s="127">
        <v>76</v>
      </c>
      <c r="AF13" s="137" t="s">
        <v>4942</v>
      </c>
      <c r="AG13" s="164">
        <v>24606</v>
      </c>
      <c r="AH13" s="143">
        <v>75089</v>
      </c>
      <c r="AI13" s="148">
        <v>3521</v>
      </c>
      <c r="AJ13" s="148">
        <v>462</v>
      </c>
      <c r="AK13" s="112" t="s">
        <v>4943</v>
      </c>
      <c r="AL13" s="112" t="s">
        <v>4944</v>
      </c>
      <c r="AM13" s="118" t="s">
        <v>4931</v>
      </c>
      <c r="AN13" s="111">
        <v>17</v>
      </c>
      <c r="AO13" s="111">
        <v>1</v>
      </c>
      <c r="AP13" s="111">
        <v>15</v>
      </c>
      <c r="AQ13" s="111">
        <v>1</v>
      </c>
      <c r="AR13" s="111"/>
      <c r="AS13" s="129">
        <v>175</v>
      </c>
      <c r="AT13" s="129" t="s">
        <v>4895</v>
      </c>
      <c r="AU13" s="129" t="s">
        <v>4895</v>
      </c>
      <c r="AV13" s="127">
        <v>104348</v>
      </c>
      <c r="AW13" s="127">
        <v>596.27428571428572</v>
      </c>
      <c r="AX13" s="149"/>
      <c r="AY13" s="149"/>
      <c r="AZ13" s="149"/>
      <c r="BA13" s="149"/>
      <c r="BB13" s="149"/>
      <c r="BC13" s="150"/>
      <c r="BD13" s="150"/>
      <c r="BE13" s="150"/>
      <c r="BF13" s="151" t="s">
        <v>4945</v>
      </c>
      <c r="BG13" s="134"/>
      <c r="BH13" s="134"/>
      <c r="BI13" s="134"/>
      <c r="BJ13" s="134"/>
      <c r="BK13" s="134"/>
      <c r="BL13" s="149"/>
      <c r="BM13" s="149"/>
      <c r="BN13" s="133"/>
      <c r="BO13" s="151" t="s">
        <v>4945</v>
      </c>
      <c r="BP13" s="138">
        <v>18</v>
      </c>
      <c r="BQ13" s="138">
        <v>4</v>
      </c>
      <c r="BR13" s="138">
        <v>14</v>
      </c>
      <c r="BS13" s="138"/>
      <c r="BT13" s="138">
        <v>29</v>
      </c>
      <c r="BU13" s="138">
        <v>22</v>
      </c>
      <c r="BV13" s="138">
        <v>22</v>
      </c>
      <c r="BW13" s="138"/>
      <c r="BX13" s="138"/>
      <c r="BY13" s="138">
        <v>68</v>
      </c>
      <c r="BZ13" s="138"/>
      <c r="CA13" s="138"/>
      <c r="CB13" s="138"/>
      <c r="CC13" s="138"/>
      <c r="CD13" s="138"/>
    </row>
    <row r="14" spans="1:128" ht="16.5" customHeight="1">
      <c r="A14" s="111">
        <v>5</v>
      </c>
      <c r="B14" s="129" t="s">
        <v>43</v>
      </c>
      <c r="C14" s="129" t="s">
        <v>44</v>
      </c>
      <c r="D14" s="129" t="s">
        <v>45</v>
      </c>
      <c r="E14" s="111" t="s">
        <v>4932</v>
      </c>
      <c r="F14" s="129" t="s">
        <v>4946</v>
      </c>
      <c r="G14" s="113" t="s">
        <v>4947</v>
      </c>
      <c r="H14" s="111" t="s">
        <v>4948</v>
      </c>
      <c r="I14" s="129" t="s">
        <v>4949</v>
      </c>
      <c r="J14" s="138" t="s">
        <v>4950</v>
      </c>
      <c r="K14" s="129" t="s">
        <v>4951</v>
      </c>
      <c r="L14" s="129" t="s">
        <v>4952</v>
      </c>
      <c r="M14" s="156" t="s">
        <v>4953</v>
      </c>
      <c r="N14" s="142" t="s">
        <v>4950</v>
      </c>
      <c r="O14" s="142" t="s">
        <v>4954</v>
      </c>
      <c r="P14" s="142" t="s">
        <v>4950</v>
      </c>
      <c r="Q14" s="143">
        <v>41338</v>
      </c>
      <c r="R14" s="144">
        <v>3899</v>
      </c>
      <c r="S14" s="143">
        <v>1018</v>
      </c>
      <c r="T14" s="143">
        <v>718</v>
      </c>
      <c r="U14" s="158" t="s">
        <v>4955</v>
      </c>
      <c r="V14" s="143">
        <v>300</v>
      </c>
      <c r="W14" s="143">
        <v>244</v>
      </c>
      <c r="X14" s="146" t="s">
        <v>4956</v>
      </c>
      <c r="Y14" s="143">
        <v>98</v>
      </c>
      <c r="Z14" s="143">
        <v>487</v>
      </c>
      <c r="AA14" s="165" t="s">
        <v>4957</v>
      </c>
      <c r="AB14" s="143">
        <v>179</v>
      </c>
      <c r="AC14" s="127"/>
      <c r="AD14" s="127"/>
      <c r="AE14" s="147">
        <v>227</v>
      </c>
      <c r="AF14" s="158" t="s">
        <v>4958</v>
      </c>
      <c r="AG14" s="143">
        <v>6288</v>
      </c>
      <c r="AH14" s="143">
        <v>27622</v>
      </c>
      <c r="AI14" s="166">
        <v>27658</v>
      </c>
      <c r="AJ14" s="167">
        <v>193</v>
      </c>
      <c r="AK14" s="158" t="s">
        <v>4959</v>
      </c>
      <c r="AL14" s="158" t="s">
        <v>4960</v>
      </c>
      <c r="AM14" s="118" t="s">
        <v>4961</v>
      </c>
      <c r="AN14" s="154">
        <v>10</v>
      </c>
      <c r="AO14" s="154">
        <v>10</v>
      </c>
      <c r="AP14" s="111"/>
      <c r="AQ14" s="111"/>
      <c r="AR14" s="111"/>
      <c r="AS14" s="129">
        <v>134</v>
      </c>
      <c r="AT14" s="129" t="s">
        <v>4895</v>
      </c>
      <c r="AU14" s="129" t="s">
        <v>4895</v>
      </c>
      <c r="AV14" s="168">
        <v>14180</v>
      </c>
      <c r="AW14" s="127">
        <v>105.82089552238806</v>
      </c>
      <c r="AX14" s="169"/>
      <c r="AY14" s="169"/>
      <c r="AZ14" s="169"/>
      <c r="BA14" s="169"/>
      <c r="BB14" s="169"/>
      <c r="BC14" s="170"/>
      <c r="BD14" s="170"/>
      <c r="BE14" s="170"/>
      <c r="BF14" s="151" t="s">
        <v>4962</v>
      </c>
      <c r="BG14" s="171"/>
      <c r="BH14" s="171"/>
      <c r="BI14" s="171"/>
      <c r="BJ14" s="171"/>
      <c r="BK14" s="171"/>
      <c r="BL14" s="169"/>
      <c r="BM14" s="169"/>
      <c r="BN14" s="133"/>
      <c r="BO14" s="151"/>
      <c r="BP14" s="138">
        <v>3</v>
      </c>
      <c r="BQ14" s="138">
        <v>1</v>
      </c>
      <c r="BR14" s="138">
        <v>2</v>
      </c>
      <c r="BS14" s="138">
        <v>1</v>
      </c>
      <c r="BT14" s="138">
        <v>2</v>
      </c>
      <c r="BU14" s="138">
        <v>1</v>
      </c>
      <c r="BV14" s="138">
        <v>1</v>
      </c>
      <c r="BW14" s="138"/>
      <c r="BX14" s="138"/>
      <c r="BY14" s="138"/>
      <c r="BZ14" s="138"/>
      <c r="CA14" s="138"/>
      <c r="CB14" s="138"/>
      <c r="CC14" s="138"/>
      <c r="CD14" s="138"/>
    </row>
    <row r="15" spans="1:128" ht="16.5" customHeight="1">
      <c r="A15" s="153">
        <v>6</v>
      </c>
      <c r="B15" s="111" t="s">
        <v>4876</v>
      </c>
      <c r="C15" s="112" t="s">
        <v>4963</v>
      </c>
      <c r="D15" s="111" t="s">
        <v>4878</v>
      </c>
      <c r="E15" s="111" t="s">
        <v>4879</v>
      </c>
      <c r="F15" s="154" t="s">
        <v>4964</v>
      </c>
      <c r="G15" s="113" t="s">
        <v>4965</v>
      </c>
      <c r="H15" s="111" t="s">
        <v>4966</v>
      </c>
      <c r="I15" s="111" t="s">
        <v>4967</v>
      </c>
      <c r="J15" s="118" t="s">
        <v>4884</v>
      </c>
      <c r="K15" s="163" t="s">
        <v>4968</v>
      </c>
      <c r="L15" s="116" t="s">
        <v>4969</v>
      </c>
      <c r="M15" s="153" t="s">
        <v>4970</v>
      </c>
      <c r="N15" s="142" t="s">
        <v>4884</v>
      </c>
      <c r="O15" s="142" t="s">
        <v>4909</v>
      </c>
      <c r="P15" s="142" t="s">
        <v>4884</v>
      </c>
      <c r="Q15" s="143">
        <v>13490</v>
      </c>
      <c r="R15" s="144">
        <v>2851</v>
      </c>
      <c r="S15" s="143">
        <v>885</v>
      </c>
      <c r="T15" s="143">
        <v>655</v>
      </c>
      <c r="U15" s="157" t="s">
        <v>4971</v>
      </c>
      <c r="V15" s="144">
        <v>230</v>
      </c>
      <c r="W15" s="144">
        <v>213</v>
      </c>
      <c r="X15" s="138" t="s">
        <v>4972</v>
      </c>
      <c r="Y15" s="143">
        <v>169</v>
      </c>
      <c r="Z15" s="143">
        <v>175</v>
      </c>
      <c r="AA15" s="143">
        <v>23146</v>
      </c>
      <c r="AB15" s="143">
        <v>168</v>
      </c>
      <c r="AC15" s="127"/>
      <c r="AD15" s="127">
        <v>15</v>
      </c>
      <c r="AE15" s="127">
        <v>384</v>
      </c>
      <c r="AF15" s="112" t="s">
        <v>4973</v>
      </c>
      <c r="AG15" s="165">
        <v>47122</v>
      </c>
      <c r="AH15" s="143">
        <v>440614</v>
      </c>
      <c r="AI15" s="172"/>
      <c r="AJ15" s="172">
        <v>461</v>
      </c>
      <c r="AK15" s="112"/>
      <c r="AL15" s="112"/>
      <c r="AM15" s="118" t="s">
        <v>4974</v>
      </c>
      <c r="AN15" s="111">
        <v>4</v>
      </c>
      <c r="AO15" s="111"/>
      <c r="AP15" s="111">
        <v>2</v>
      </c>
      <c r="AQ15" s="111">
        <v>2</v>
      </c>
      <c r="AR15" s="111"/>
      <c r="AS15" s="129">
        <v>139</v>
      </c>
      <c r="AT15" s="129" t="s">
        <v>4895</v>
      </c>
      <c r="AU15" s="129" t="s">
        <v>4895</v>
      </c>
      <c r="AV15" s="127">
        <v>452</v>
      </c>
      <c r="AW15" s="127">
        <v>3.2517985611510793</v>
      </c>
      <c r="AX15" s="149"/>
      <c r="AY15" s="149"/>
      <c r="AZ15" s="149"/>
      <c r="BA15" s="149"/>
      <c r="BB15" s="149"/>
      <c r="BC15" s="150"/>
      <c r="BD15" s="150"/>
      <c r="BE15" s="129"/>
      <c r="BF15" s="150" t="s">
        <v>4897</v>
      </c>
      <c r="BG15" s="134"/>
      <c r="BH15" s="134"/>
      <c r="BI15" s="134"/>
      <c r="BJ15" s="134"/>
      <c r="BK15" s="134"/>
      <c r="BL15" s="140"/>
      <c r="BM15" s="140"/>
      <c r="BN15" s="173"/>
      <c r="BO15" s="129" t="s">
        <v>4897</v>
      </c>
      <c r="BP15" s="138">
        <v>7</v>
      </c>
      <c r="BQ15" s="129">
        <v>2</v>
      </c>
      <c r="BR15" s="138">
        <v>5</v>
      </c>
      <c r="BS15" s="138"/>
      <c r="BT15" s="138">
        <v>8</v>
      </c>
      <c r="BU15" s="138">
        <v>2</v>
      </c>
      <c r="BV15" s="138"/>
      <c r="BW15" s="138"/>
      <c r="BX15" s="138">
        <v>7</v>
      </c>
      <c r="BY15" s="138"/>
      <c r="BZ15" s="138"/>
      <c r="CA15" s="138"/>
      <c r="CB15" s="174"/>
      <c r="CC15" s="174"/>
      <c r="CD15" s="174"/>
    </row>
    <row r="16" spans="1:128" s="177" customFormat="1" ht="16.5" customHeight="1">
      <c r="A16" s="111">
        <v>7</v>
      </c>
      <c r="B16" s="111" t="s">
        <v>4876</v>
      </c>
      <c r="C16" s="112" t="s">
        <v>4975</v>
      </c>
      <c r="D16" s="111" t="s">
        <v>4878</v>
      </c>
      <c r="E16" s="111" t="s">
        <v>4879</v>
      </c>
      <c r="F16" s="154" t="s">
        <v>4976</v>
      </c>
      <c r="G16" s="113" t="s">
        <v>4977</v>
      </c>
      <c r="H16" s="111" t="s">
        <v>4978</v>
      </c>
      <c r="I16" s="154" t="s">
        <v>4979</v>
      </c>
      <c r="J16" s="175" t="s">
        <v>4940</v>
      </c>
      <c r="K16" s="163" t="s">
        <v>4980</v>
      </c>
      <c r="L16" s="116" t="s">
        <v>4981</v>
      </c>
      <c r="M16" s="156" t="s">
        <v>4982</v>
      </c>
      <c r="N16" s="175" t="s">
        <v>4940</v>
      </c>
      <c r="O16" s="142" t="s">
        <v>4909</v>
      </c>
      <c r="P16" s="142" t="s">
        <v>4940</v>
      </c>
      <c r="Q16" s="143">
        <v>962</v>
      </c>
      <c r="R16" s="144">
        <v>962</v>
      </c>
      <c r="S16" s="143">
        <v>673</v>
      </c>
      <c r="T16" s="143">
        <v>534</v>
      </c>
      <c r="U16" s="157" t="s">
        <v>4983</v>
      </c>
      <c r="V16" s="144">
        <v>139</v>
      </c>
      <c r="W16" s="144">
        <v>94</v>
      </c>
      <c r="X16" s="146" t="s">
        <v>4890</v>
      </c>
      <c r="Y16" s="143">
        <v>78</v>
      </c>
      <c r="Z16" s="143">
        <v>672</v>
      </c>
      <c r="AA16" s="143">
        <v>65873</v>
      </c>
      <c r="AB16" s="143">
        <v>732</v>
      </c>
      <c r="AC16" s="127"/>
      <c r="AD16" s="127"/>
      <c r="AE16" s="127">
        <v>335</v>
      </c>
      <c r="AF16" s="145" t="s">
        <v>4984</v>
      </c>
      <c r="AG16" s="143"/>
      <c r="AH16" s="143">
        <v>1121630</v>
      </c>
      <c r="AI16" s="148">
        <v>1121630</v>
      </c>
      <c r="AJ16" s="176">
        <v>658</v>
      </c>
      <c r="AK16" s="145" t="s">
        <v>4985</v>
      </c>
      <c r="AL16" s="145" t="s">
        <v>4986</v>
      </c>
      <c r="AM16" s="118" t="s">
        <v>4987</v>
      </c>
      <c r="AN16" s="111">
        <v>26</v>
      </c>
      <c r="AO16" s="111">
        <v>8</v>
      </c>
      <c r="AP16" s="111">
        <v>5</v>
      </c>
      <c r="AQ16" s="111">
        <v>13</v>
      </c>
      <c r="AR16" s="111"/>
      <c r="AS16" s="129">
        <v>115</v>
      </c>
      <c r="AT16" s="159" t="s">
        <v>4988</v>
      </c>
      <c r="AU16" s="159" t="s">
        <v>4916</v>
      </c>
      <c r="AV16" s="127">
        <v>12392</v>
      </c>
      <c r="AW16" s="127">
        <v>107.75652173913043</v>
      </c>
      <c r="AX16" s="149"/>
      <c r="AY16" s="149"/>
      <c r="AZ16" s="149"/>
      <c r="BA16" s="149"/>
      <c r="BB16" s="149"/>
      <c r="BC16" s="150"/>
      <c r="BD16" s="150"/>
      <c r="BE16" s="150"/>
      <c r="BF16" s="151" t="s">
        <v>4897</v>
      </c>
      <c r="BG16" s="134"/>
      <c r="BH16" s="134"/>
      <c r="BI16" s="134"/>
      <c r="BJ16" s="134"/>
      <c r="BK16" s="134"/>
      <c r="BL16" s="149"/>
      <c r="BM16" s="149"/>
      <c r="BN16" s="133"/>
      <c r="BO16" s="151" t="s">
        <v>4897</v>
      </c>
      <c r="BP16" s="138"/>
      <c r="BQ16" s="138"/>
      <c r="BR16" s="138"/>
      <c r="BS16" s="138">
        <v>5</v>
      </c>
      <c r="BT16" s="138">
        <v>1</v>
      </c>
      <c r="BU16" s="138">
        <v>1</v>
      </c>
      <c r="BV16" s="138"/>
      <c r="BW16" s="138"/>
      <c r="BX16" s="138"/>
      <c r="BY16" s="138">
        <v>152</v>
      </c>
      <c r="BZ16" s="138"/>
      <c r="CA16" s="138"/>
      <c r="CB16" s="138"/>
      <c r="CC16" s="138"/>
      <c r="CD16" s="138"/>
    </row>
    <row r="17" spans="1:82" s="177" customFormat="1" ht="16.5" customHeight="1">
      <c r="A17" s="153">
        <v>8</v>
      </c>
      <c r="B17" s="111" t="s">
        <v>4876</v>
      </c>
      <c r="C17" s="112" t="s">
        <v>4901</v>
      </c>
      <c r="D17" s="111" t="s">
        <v>4878</v>
      </c>
      <c r="E17" s="111" t="s">
        <v>4879</v>
      </c>
      <c r="F17" s="111" t="s">
        <v>4989</v>
      </c>
      <c r="G17" s="113" t="s">
        <v>4990</v>
      </c>
      <c r="H17" s="111" t="s">
        <v>4991</v>
      </c>
      <c r="I17" s="154" t="s">
        <v>4992</v>
      </c>
      <c r="J17" s="175" t="s">
        <v>4884</v>
      </c>
      <c r="K17" s="154" t="s">
        <v>4993</v>
      </c>
      <c r="L17" s="155" t="s">
        <v>4994</v>
      </c>
      <c r="M17" s="153" t="s">
        <v>4995</v>
      </c>
      <c r="N17" s="142" t="s">
        <v>4884</v>
      </c>
      <c r="O17" s="178">
        <v>1000</v>
      </c>
      <c r="P17" s="142" t="s">
        <v>4884</v>
      </c>
      <c r="Q17" s="143">
        <v>32159</v>
      </c>
      <c r="R17" s="144">
        <v>18346.189999999999</v>
      </c>
      <c r="S17" s="143">
        <v>11479</v>
      </c>
      <c r="T17" s="143">
        <v>10369</v>
      </c>
      <c r="U17" s="112" t="s">
        <v>4996</v>
      </c>
      <c r="V17" s="143">
        <v>1110</v>
      </c>
      <c r="W17" s="143">
        <v>6946.06</v>
      </c>
      <c r="X17" s="138" t="s">
        <v>4926</v>
      </c>
      <c r="Y17" s="144">
        <v>421</v>
      </c>
      <c r="Z17" s="144">
        <v>253.6</v>
      </c>
      <c r="AA17" s="144">
        <v>39576</v>
      </c>
      <c r="AB17" s="143">
        <v>6590</v>
      </c>
      <c r="AC17" s="127">
        <v>179.55</v>
      </c>
      <c r="AD17" s="127">
        <v>360</v>
      </c>
      <c r="AE17" s="128">
        <v>40</v>
      </c>
      <c r="AF17" s="137" t="s">
        <v>4997</v>
      </c>
      <c r="AG17" s="143">
        <v>55845</v>
      </c>
      <c r="AH17" s="143">
        <v>71990</v>
      </c>
      <c r="AI17" s="148">
        <v>11402</v>
      </c>
      <c r="AJ17" s="148">
        <v>1740</v>
      </c>
      <c r="AK17" s="112" t="s">
        <v>4998</v>
      </c>
      <c r="AL17" s="112" t="s">
        <v>4999</v>
      </c>
      <c r="AM17" s="135" t="s">
        <v>5000</v>
      </c>
      <c r="AN17" s="111">
        <v>35</v>
      </c>
      <c r="AO17" s="111">
        <v>21</v>
      </c>
      <c r="AP17" s="111">
        <v>14</v>
      </c>
      <c r="AQ17" s="111"/>
      <c r="AR17" s="111"/>
      <c r="AS17" s="129">
        <v>159</v>
      </c>
      <c r="AT17" s="129" t="s">
        <v>4895</v>
      </c>
      <c r="AU17" s="129" t="s">
        <v>4895</v>
      </c>
      <c r="AV17" s="127">
        <v>161642</v>
      </c>
      <c r="AW17" s="127">
        <v>1016.6163522012579</v>
      </c>
      <c r="AX17" s="149"/>
      <c r="AY17" s="149"/>
      <c r="AZ17" s="149"/>
      <c r="BA17" s="149"/>
      <c r="BB17" s="149"/>
      <c r="BC17" s="150"/>
      <c r="BD17" s="150"/>
      <c r="BE17" s="150"/>
      <c r="BF17" s="151" t="s">
        <v>4897</v>
      </c>
      <c r="BG17" s="134"/>
      <c r="BH17" s="134"/>
      <c r="BI17" s="134"/>
      <c r="BJ17" s="134"/>
      <c r="BK17" s="134"/>
      <c r="BL17" s="149"/>
      <c r="BM17" s="149"/>
      <c r="BN17" s="133"/>
      <c r="BO17" s="151"/>
      <c r="BP17" s="138">
        <f>BQ17+BR17</f>
        <v>24</v>
      </c>
      <c r="BQ17" s="138">
        <v>7</v>
      </c>
      <c r="BR17" s="138">
        <v>17</v>
      </c>
      <c r="BS17" s="138"/>
      <c r="BT17" s="138">
        <v>31</v>
      </c>
      <c r="BU17" s="138">
        <v>16</v>
      </c>
      <c r="BV17" s="138">
        <v>53</v>
      </c>
      <c r="BW17" s="138">
        <v>14</v>
      </c>
      <c r="BX17" s="138"/>
      <c r="BY17" s="138">
        <v>200</v>
      </c>
      <c r="BZ17" s="138"/>
      <c r="CA17" s="138"/>
      <c r="CB17" s="138"/>
      <c r="CC17" s="138"/>
      <c r="CD17" s="138"/>
    </row>
    <row r="18" spans="1:82" ht="16.5" customHeight="1">
      <c r="A18" s="111">
        <v>9</v>
      </c>
      <c r="B18" s="111" t="s">
        <v>4876</v>
      </c>
      <c r="C18" s="112" t="s">
        <v>4963</v>
      </c>
      <c r="D18" s="111" t="s">
        <v>4878</v>
      </c>
      <c r="E18" s="111" t="s">
        <v>5001</v>
      </c>
      <c r="F18" s="111" t="s">
        <v>5002</v>
      </c>
      <c r="G18" s="113" t="s">
        <v>5003</v>
      </c>
      <c r="H18" s="111" t="s">
        <v>5004</v>
      </c>
      <c r="I18" s="111" t="s">
        <v>5005</v>
      </c>
      <c r="J18" s="118" t="s">
        <v>4884</v>
      </c>
      <c r="K18" s="163" t="s">
        <v>5006</v>
      </c>
      <c r="L18" s="116" t="s">
        <v>5007</v>
      </c>
      <c r="M18" s="156" t="s">
        <v>5008</v>
      </c>
      <c r="N18" s="142" t="s">
        <v>4884</v>
      </c>
      <c r="O18" s="142" t="s">
        <v>4909</v>
      </c>
      <c r="P18" s="142" t="s">
        <v>4888</v>
      </c>
      <c r="Q18" s="143">
        <v>1630</v>
      </c>
      <c r="R18" s="144">
        <v>3986.65</v>
      </c>
      <c r="S18" s="143">
        <v>1170</v>
      </c>
      <c r="T18" s="143">
        <v>1170</v>
      </c>
      <c r="U18" s="112" t="s">
        <v>5009</v>
      </c>
      <c r="V18" s="143"/>
      <c r="W18" s="143">
        <v>52</v>
      </c>
      <c r="X18" s="138" t="s">
        <v>4972</v>
      </c>
      <c r="Y18" s="143"/>
      <c r="Z18" s="143">
        <v>36.700000000000003</v>
      </c>
      <c r="AA18" s="143">
        <v>1300</v>
      </c>
      <c r="AB18" s="143">
        <v>157</v>
      </c>
      <c r="AC18" s="127"/>
      <c r="AD18" s="127"/>
      <c r="AE18" s="130"/>
      <c r="AF18" s="137" t="s">
        <v>5010</v>
      </c>
      <c r="AG18" s="143">
        <v>71</v>
      </c>
      <c r="AH18" s="143">
        <v>71</v>
      </c>
      <c r="AI18" s="148"/>
      <c r="AJ18" s="148">
        <v>68</v>
      </c>
      <c r="AK18" s="179"/>
      <c r="AL18" s="112"/>
      <c r="AM18" s="118" t="s">
        <v>5011</v>
      </c>
      <c r="AN18" s="111">
        <v>4</v>
      </c>
      <c r="AO18" s="111">
        <v>1</v>
      </c>
      <c r="AP18" s="111">
        <v>2</v>
      </c>
      <c r="AQ18" s="111">
        <v>1</v>
      </c>
      <c r="AR18" s="111"/>
      <c r="AS18" s="129">
        <v>314</v>
      </c>
      <c r="AT18" s="129" t="s">
        <v>5012</v>
      </c>
      <c r="AU18" s="129" t="s">
        <v>5012</v>
      </c>
      <c r="AV18" s="127">
        <v>2413596</v>
      </c>
      <c r="AW18" s="127">
        <v>7686.6114649681531</v>
      </c>
      <c r="AX18" s="149">
        <v>1000</v>
      </c>
      <c r="AY18" s="149"/>
      <c r="AZ18" s="149"/>
      <c r="BA18" s="149"/>
      <c r="BB18" s="149"/>
      <c r="BC18" s="150">
        <v>20</v>
      </c>
      <c r="BD18" s="150"/>
      <c r="BE18" s="133" t="s">
        <v>5013</v>
      </c>
      <c r="BF18" s="151" t="s">
        <v>5014</v>
      </c>
      <c r="BG18" s="134">
        <v>1000</v>
      </c>
      <c r="BH18" s="134"/>
      <c r="BI18" s="134"/>
      <c r="BJ18" s="134"/>
      <c r="BK18" s="134"/>
      <c r="BL18" s="149">
        <v>20</v>
      </c>
      <c r="BM18" s="149"/>
      <c r="BN18" s="133" t="s">
        <v>5013</v>
      </c>
      <c r="BO18" s="151" t="s">
        <v>5014</v>
      </c>
      <c r="BP18" s="138">
        <f>BQ18+BR18</f>
        <v>1</v>
      </c>
      <c r="BQ18" s="138"/>
      <c r="BR18" s="138">
        <v>1</v>
      </c>
      <c r="BS18" s="138"/>
      <c r="BT18" s="138">
        <v>3</v>
      </c>
      <c r="BU18" s="138">
        <v>18</v>
      </c>
      <c r="BV18" s="138"/>
      <c r="BW18" s="138">
        <v>104</v>
      </c>
      <c r="BX18" s="138"/>
      <c r="BY18" s="138"/>
      <c r="BZ18" s="138"/>
      <c r="CA18" s="138"/>
      <c r="CB18" s="138"/>
      <c r="CC18" s="138"/>
      <c r="CD18" s="138"/>
    </row>
    <row r="19" spans="1:82" s="177" customFormat="1" ht="16.5" customHeight="1">
      <c r="A19" s="153">
        <v>10</v>
      </c>
      <c r="B19" s="180" t="s">
        <v>43</v>
      </c>
      <c r="C19" s="136" t="s">
        <v>97</v>
      </c>
      <c r="D19" s="180" t="s">
        <v>45</v>
      </c>
      <c r="E19" s="180" t="s">
        <v>4932</v>
      </c>
      <c r="F19" s="137" t="s">
        <v>5015</v>
      </c>
      <c r="G19" s="181" t="s">
        <v>5016</v>
      </c>
      <c r="H19" s="182" t="s">
        <v>5017</v>
      </c>
      <c r="I19" s="137" t="s">
        <v>5018</v>
      </c>
      <c r="J19" s="183" t="s">
        <v>4884</v>
      </c>
      <c r="K19" s="137" t="s">
        <v>5019</v>
      </c>
      <c r="L19" s="184" t="s">
        <v>5020</v>
      </c>
      <c r="M19" s="136" t="s">
        <v>5021</v>
      </c>
      <c r="N19" s="137" t="s">
        <v>4924</v>
      </c>
      <c r="O19" s="142"/>
      <c r="P19" s="137" t="s">
        <v>4924</v>
      </c>
      <c r="Q19" s="143">
        <v>16269</v>
      </c>
      <c r="R19" s="144">
        <v>7209</v>
      </c>
      <c r="S19" s="143">
        <v>4574</v>
      </c>
      <c r="T19" s="143">
        <v>4574</v>
      </c>
      <c r="U19" s="123" t="s">
        <v>4983</v>
      </c>
      <c r="V19" s="144"/>
      <c r="W19" s="144">
        <v>530</v>
      </c>
      <c r="X19" s="185" t="s">
        <v>4956</v>
      </c>
      <c r="Y19" s="143">
        <v>485</v>
      </c>
      <c r="Z19" s="143">
        <v>40</v>
      </c>
      <c r="AA19" s="143">
        <v>11000</v>
      </c>
      <c r="AB19" s="143">
        <v>150</v>
      </c>
      <c r="AC19" s="127"/>
      <c r="AD19" s="127"/>
      <c r="AE19" s="127" t="s">
        <v>5022</v>
      </c>
      <c r="AF19" s="136" t="s">
        <v>5023</v>
      </c>
      <c r="AG19" s="143">
        <v>13046</v>
      </c>
      <c r="AH19" s="143">
        <v>13868</v>
      </c>
      <c r="AI19" s="186"/>
      <c r="AJ19" s="128">
        <v>1866</v>
      </c>
      <c r="AK19" s="136" t="s">
        <v>5024</v>
      </c>
      <c r="AL19" s="187" t="s">
        <v>5025</v>
      </c>
      <c r="AM19" s="183" t="s">
        <v>5011</v>
      </c>
      <c r="AN19" s="182"/>
      <c r="AO19" s="182"/>
      <c r="AP19" s="182"/>
      <c r="AQ19" s="182"/>
      <c r="AR19" s="182"/>
      <c r="AS19" s="182">
        <v>125</v>
      </c>
      <c r="AT19" s="136" t="s">
        <v>5026</v>
      </c>
      <c r="AU19" s="136" t="s">
        <v>5026</v>
      </c>
      <c r="AV19" s="188">
        <v>5500</v>
      </c>
      <c r="AW19" s="127">
        <v>44</v>
      </c>
      <c r="AX19" s="189"/>
      <c r="AY19" s="189"/>
      <c r="AZ19" s="189"/>
      <c r="BA19" s="189"/>
      <c r="BB19" s="189"/>
      <c r="BC19" s="190"/>
      <c r="BD19" s="190"/>
      <c r="BE19" s="190"/>
      <c r="BF19" s="191" t="s">
        <v>4945</v>
      </c>
      <c r="BG19" s="192"/>
      <c r="BH19" s="192"/>
      <c r="BI19" s="192"/>
      <c r="BJ19" s="192"/>
      <c r="BK19" s="192"/>
      <c r="BL19" s="189"/>
      <c r="BM19" s="189"/>
      <c r="BN19" s="193"/>
      <c r="BO19" s="191" t="s">
        <v>4945</v>
      </c>
      <c r="BP19" s="194"/>
      <c r="BQ19" s="194"/>
      <c r="BR19" s="194"/>
      <c r="BS19" s="138">
        <v>5</v>
      </c>
      <c r="BT19" s="183"/>
      <c r="BU19" s="183"/>
      <c r="BV19" s="183"/>
      <c r="BW19" s="183">
        <v>2</v>
      </c>
      <c r="BX19" s="183"/>
      <c r="BY19" s="183">
        <v>35</v>
      </c>
      <c r="BZ19" s="183"/>
      <c r="CA19" s="183"/>
      <c r="CB19" s="183"/>
      <c r="CC19" s="183"/>
      <c r="CD19" s="183"/>
    </row>
    <row r="20" spans="1:82" s="177" customFormat="1" ht="16.5" customHeight="1">
      <c r="A20" s="111">
        <v>11</v>
      </c>
      <c r="B20" s="111" t="s">
        <v>5027</v>
      </c>
      <c r="C20" s="112" t="s">
        <v>4963</v>
      </c>
      <c r="D20" s="111" t="s">
        <v>4878</v>
      </c>
      <c r="E20" s="111" t="s">
        <v>4879</v>
      </c>
      <c r="F20" s="154" t="s">
        <v>5028</v>
      </c>
      <c r="G20" s="113" t="s">
        <v>5029</v>
      </c>
      <c r="H20" s="111" t="s">
        <v>5030</v>
      </c>
      <c r="I20" s="111" t="s">
        <v>5031</v>
      </c>
      <c r="J20" s="118" t="s">
        <v>4884</v>
      </c>
      <c r="K20" s="163" t="s">
        <v>5031</v>
      </c>
      <c r="L20" s="116" t="s">
        <v>5032</v>
      </c>
      <c r="M20" s="141" t="s">
        <v>5033</v>
      </c>
      <c r="N20" s="142" t="s">
        <v>4884</v>
      </c>
      <c r="O20" s="142" t="s">
        <v>4909</v>
      </c>
      <c r="P20" s="142" t="s">
        <v>4924</v>
      </c>
      <c r="Q20" s="143">
        <v>3728</v>
      </c>
      <c r="R20" s="144">
        <v>5705</v>
      </c>
      <c r="S20" s="143">
        <v>1641</v>
      </c>
      <c r="T20" s="143">
        <v>1483</v>
      </c>
      <c r="U20" s="157"/>
      <c r="V20" s="144">
        <v>158</v>
      </c>
      <c r="W20" s="144">
        <v>423</v>
      </c>
      <c r="X20" s="138" t="s">
        <v>4972</v>
      </c>
      <c r="Y20" s="143">
        <v>81</v>
      </c>
      <c r="Z20" s="143"/>
      <c r="AA20" s="143"/>
      <c r="AB20" s="143">
        <v>66</v>
      </c>
      <c r="AC20" s="127"/>
      <c r="AD20" s="127"/>
      <c r="AE20" s="127" t="s">
        <v>5034</v>
      </c>
      <c r="AF20" s="137" t="s">
        <v>5035</v>
      </c>
      <c r="AG20" s="143">
        <v>11353</v>
      </c>
      <c r="AH20" s="143">
        <v>18634</v>
      </c>
      <c r="AI20" s="148"/>
      <c r="AJ20" s="148">
        <v>362</v>
      </c>
      <c r="AK20" s="112"/>
      <c r="AL20" s="112"/>
      <c r="AM20" s="118" t="s">
        <v>5011</v>
      </c>
      <c r="AN20" s="111">
        <v>6</v>
      </c>
      <c r="AO20" s="111">
        <v>1</v>
      </c>
      <c r="AP20" s="111">
        <v>5</v>
      </c>
      <c r="AQ20" s="111"/>
      <c r="AR20" s="111"/>
      <c r="AS20" s="129">
        <v>172</v>
      </c>
      <c r="AT20" s="129" t="s">
        <v>5036</v>
      </c>
      <c r="AU20" s="129" t="s">
        <v>5036</v>
      </c>
      <c r="AV20" s="127">
        <v>26818</v>
      </c>
      <c r="AW20" s="127">
        <v>155.91860465116278</v>
      </c>
      <c r="AX20" s="149"/>
      <c r="AY20" s="149"/>
      <c r="AZ20" s="149"/>
      <c r="BA20" s="149"/>
      <c r="BB20" s="149"/>
      <c r="BC20" s="150"/>
      <c r="BD20" s="150"/>
      <c r="BE20" s="150"/>
      <c r="BF20" s="151" t="s">
        <v>4897</v>
      </c>
      <c r="BG20" s="134"/>
      <c r="BH20" s="134"/>
      <c r="BI20" s="134"/>
      <c r="BJ20" s="134"/>
      <c r="BK20" s="134"/>
      <c r="BL20" s="149"/>
      <c r="BM20" s="149"/>
      <c r="BN20" s="133"/>
      <c r="BO20" s="151"/>
      <c r="BP20" s="138"/>
      <c r="BQ20" s="138"/>
      <c r="BR20" s="138"/>
      <c r="BS20" s="138"/>
      <c r="BT20" s="138">
        <v>2</v>
      </c>
      <c r="BU20" s="138">
        <v>4</v>
      </c>
      <c r="BV20" s="138">
        <v>13</v>
      </c>
      <c r="BW20" s="138"/>
      <c r="BX20" s="138"/>
      <c r="BY20" s="138"/>
      <c r="BZ20" s="138"/>
      <c r="CA20" s="138"/>
      <c r="CB20" s="138"/>
      <c r="CC20" s="138"/>
      <c r="CD20" s="138"/>
    </row>
    <row r="21" spans="1:82" s="177" customFormat="1" ht="16.5" customHeight="1">
      <c r="A21" s="153">
        <v>12</v>
      </c>
      <c r="B21" s="182" t="s">
        <v>43</v>
      </c>
      <c r="C21" s="195" t="s">
        <v>154</v>
      </c>
      <c r="D21" s="182" t="s">
        <v>45</v>
      </c>
      <c r="E21" s="182" t="s">
        <v>4932</v>
      </c>
      <c r="F21" s="182" t="s">
        <v>5037</v>
      </c>
      <c r="G21" s="196" t="s">
        <v>5038</v>
      </c>
      <c r="H21" s="182" t="s">
        <v>5039</v>
      </c>
      <c r="I21" s="197" t="s">
        <v>5040</v>
      </c>
      <c r="J21" s="198" t="s">
        <v>4940</v>
      </c>
      <c r="K21" s="199" t="s">
        <v>5041</v>
      </c>
      <c r="L21" s="200" t="s">
        <v>5042</v>
      </c>
      <c r="M21" s="201" t="s">
        <v>5043</v>
      </c>
      <c r="N21" s="202" t="s">
        <v>4924</v>
      </c>
      <c r="O21" s="202"/>
      <c r="P21" s="202" t="s">
        <v>4924</v>
      </c>
      <c r="Q21" s="203">
        <v>1412.5</v>
      </c>
      <c r="R21" s="204">
        <v>1869</v>
      </c>
      <c r="S21" s="205">
        <v>1146</v>
      </c>
      <c r="T21" s="205">
        <v>1146</v>
      </c>
      <c r="U21" s="187"/>
      <c r="V21" s="204"/>
      <c r="W21" s="206">
        <v>134</v>
      </c>
      <c r="X21" s="183" t="s">
        <v>4956</v>
      </c>
      <c r="Y21" s="205">
        <v>231</v>
      </c>
      <c r="Z21" s="203"/>
      <c r="AA21" s="203"/>
      <c r="AB21" s="205">
        <v>116</v>
      </c>
      <c r="AC21" s="207"/>
      <c r="AD21" s="188"/>
      <c r="AE21" s="188"/>
      <c r="AF21" s="137" t="s">
        <v>5044</v>
      </c>
      <c r="AG21" s="143"/>
      <c r="AH21" s="143">
        <v>11278</v>
      </c>
      <c r="AI21" s="186">
        <v>11278</v>
      </c>
      <c r="AJ21" s="186">
        <v>503</v>
      </c>
      <c r="AK21" s="208"/>
      <c r="AL21" s="208"/>
      <c r="AM21" s="183"/>
      <c r="AN21" s="182"/>
      <c r="AO21" s="182"/>
      <c r="AP21" s="182"/>
      <c r="AQ21" s="182"/>
      <c r="AR21" s="182"/>
      <c r="AS21" s="182">
        <v>64</v>
      </c>
      <c r="AT21" s="182" t="s">
        <v>5045</v>
      </c>
      <c r="AU21" s="182" t="s">
        <v>5045</v>
      </c>
      <c r="AV21" s="188">
        <v>25602</v>
      </c>
      <c r="AW21" s="127">
        <v>400.03125</v>
      </c>
      <c r="AX21" s="189"/>
      <c r="AY21" s="189"/>
      <c r="AZ21" s="189"/>
      <c r="BA21" s="189"/>
      <c r="BB21" s="189"/>
      <c r="BC21" s="190"/>
      <c r="BD21" s="190"/>
      <c r="BE21" s="190"/>
      <c r="BF21" s="191" t="s">
        <v>4945</v>
      </c>
      <c r="BG21" s="192"/>
      <c r="BH21" s="192"/>
      <c r="BI21" s="192"/>
      <c r="BJ21" s="192"/>
      <c r="BK21" s="192"/>
      <c r="BL21" s="189"/>
      <c r="BM21" s="189"/>
      <c r="BN21" s="193"/>
      <c r="BO21" s="191"/>
      <c r="BP21" s="183">
        <v>4</v>
      </c>
      <c r="BQ21" s="183">
        <v>1</v>
      </c>
      <c r="BR21" s="183">
        <v>3</v>
      </c>
      <c r="BS21" s="183"/>
      <c r="BT21" s="183">
        <v>1</v>
      </c>
      <c r="BU21" s="183">
        <v>8</v>
      </c>
      <c r="BV21" s="183"/>
      <c r="BW21" s="183"/>
      <c r="BX21" s="183"/>
      <c r="BY21" s="183"/>
      <c r="BZ21" s="183"/>
      <c r="CA21" s="183"/>
      <c r="CB21" s="183"/>
      <c r="CC21" s="183"/>
      <c r="CD21" s="183"/>
    </row>
    <row r="22" spans="1:82" s="177" customFormat="1" ht="16.5" customHeight="1">
      <c r="A22" s="111">
        <v>13</v>
      </c>
      <c r="B22" s="111" t="s">
        <v>4876</v>
      </c>
      <c r="C22" s="112" t="s">
        <v>5046</v>
      </c>
      <c r="D22" s="111" t="s">
        <v>45</v>
      </c>
      <c r="E22" s="111" t="s">
        <v>4932</v>
      </c>
      <c r="F22" s="135" t="s">
        <v>5047</v>
      </c>
      <c r="G22" s="113" t="s">
        <v>5048</v>
      </c>
      <c r="H22" s="111" t="s">
        <v>5049</v>
      </c>
      <c r="I22" s="111" t="s">
        <v>5050</v>
      </c>
      <c r="J22" s="118" t="s">
        <v>4884</v>
      </c>
      <c r="K22" s="111" t="s">
        <v>5019</v>
      </c>
      <c r="L22" s="140" t="s">
        <v>5051</v>
      </c>
      <c r="M22" s="141" t="s">
        <v>5052</v>
      </c>
      <c r="N22" s="142" t="s">
        <v>4888</v>
      </c>
      <c r="O22" s="142"/>
      <c r="P22" s="142" t="s">
        <v>4888</v>
      </c>
      <c r="Q22" s="143">
        <v>680</v>
      </c>
      <c r="R22" s="144">
        <v>490</v>
      </c>
      <c r="S22" s="143">
        <v>680</v>
      </c>
      <c r="T22" s="143">
        <v>680</v>
      </c>
      <c r="U22" s="157"/>
      <c r="V22" s="209"/>
      <c r="W22" s="144">
        <v>64</v>
      </c>
      <c r="X22" s="138" t="s">
        <v>4972</v>
      </c>
      <c r="Y22" s="164"/>
      <c r="Z22" s="164"/>
      <c r="AA22" s="164"/>
      <c r="AB22" s="164"/>
      <c r="AC22" s="210"/>
      <c r="AD22" s="210"/>
      <c r="AE22" s="210"/>
      <c r="AF22" s="112" t="s">
        <v>5053</v>
      </c>
      <c r="AG22" s="143">
        <v>13</v>
      </c>
      <c r="AH22" s="143">
        <v>4029</v>
      </c>
      <c r="AI22" s="211"/>
      <c r="AJ22" s="148">
        <v>550</v>
      </c>
      <c r="AK22" s="112" t="s">
        <v>5054</v>
      </c>
      <c r="AL22" s="112" t="s">
        <v>5055</v>
      </c>
      <c r="AM22" s="118"/>
      <c r="AN22" s="111">
        <v>1</v>
      </c>
      <c r="AO22" s="212"/>
      <c r="AP22" s="212"/>
      <c r="AQ22" s="212">
        <v>1</v>
      </c>
      <c r="AR22" s="212"/>
      <c r="AS22" s="129">
        <v>36</v>
      </c>
      <c r="AT22" s="129" t="s">
        <v>4916</v>
      </c>
      <c r="AU22" s="129" t="s">
        <v>5056</v>
      </c>
      <c r="AV22" s="210">
        <v>468</v>
      </c>
      <c r="AW22" s="210">
        <v>13</v>
      </c>
      <c r="AX22" s="213"/>
      <c r="AY22" s="213"/>
      <c r="AZ22" s="213"/>
      <c r="BA22" s="213"/>
      <c r="BB22" s="213"/>
      <c r="BC22" s="214"/>
      <c r="BD22" s="214"/>
      <c r="BE22" s="215"/>
      <c r="BF22" s="151" t="s">
        <v>4897</v>
      </c>
      <c r="BG22" s="216"/>
      <c r="BH22" s="216"/>
      <c r="BI22" s="216"/>
      <c r="BJ22" s="216"/>
      <c r="BK22" s="216"/>
      <c r="BL22" s="213"/>
      <c r="BM22" s="213"/>
      <c r="BN22" s="217"/>
      <c r="BO22" s="215"/>
      <c r="BP22" s="138"/>
      <c r="BQ22" s="218"/>
      <c r="BR22" s="218"/>
      <c r="BS22" s="218"/>
      <c r="BT22" s="218"/>
      <c r="BU22" s="138">
        <v>4</v>
      </c>
      <c r="BV22" s="218"/>
      <c r="BW22" s="218"/>
      <c r="BX22" s="218"/>
      <c r="BY22" s="218"/>
      <c r="BZ22" s="218"/>
      <c r="CA22" s="218"/>
      <c r="CB22" s="218"/>
      <c r="CC22" s="218"/>
      <c r="CD22" s="218"/>
    </row>
    <row r="23" spans="1:82" ht="16.5" customHeight="1">
      <c r="A23" s="153">
        <v>14</v>
      </c>
      <c r="B23" s="111" t="s">
        <v>4876</v>
      </c>
      <c r="C23" s="112" t="s">
        <v>5057</v>
      </c>
      <c r="D23" s="111" t="s">
        <v>4878</v>
      </c>
      <c r="E23" s="111" t="s">
        <v>4879</v>
      </c>
      <c r="F23" s="154" t="s">
        <v>5058</v>
      </c>
      <c r="G23" s="113" t="s">
        <v>5059</v>
      </c>
      <c r="H23" s="111" t="s">
        <v>5060</v>
      </c>
      <c r="I23" s="111" t="s">
        <v>5061</v>
      </c>
      <c r="J23" s="142" t="s">
        <v>4884</v>
      </c>
      <c r="K23" s="111" t="s">
        <v>4980</v>
      </c>
      <c r="L23" s="116" t="s">
        <v>5062</v>
      </c>
      <c r="M23" s="153" t="s">
        <v>5063</v>
      </c>
      <c r="N23" s="142" t="s">
        <v>4888</v>
      </c>
      <c r="O23" s="142"/>
      <c r="P23" s="142" t="s">
        <v>4884</v>
      </c>
      <c r="Q23" s="143">
        <v>2550</v>
      </c>
      <c r="R23" s="144">
        <v>8175</v>
      </c>
      <c r="S23" s="143">
        <v>2507</v>
      </c>
      <c r="T23" s="143">
        <v>2207</v>
      </c>
      <c r="U23" s="157" t="s">
        <v>5064</v>
      </c>
      <c r="V23" s="144">
        <v>300</v>
      </c>
      <c r="W23" s="144">
        <v>580</v>
      </c>
      <c r="X23" s="118" t="s">
        <v>4956</v>
      </c>
      <c r="Y23" s="143">
        <v>676</v>
      </c>
      <c r="Z23" s="143"/>
      <c r="AA23" s="143"/>
      <c r="AB23" s="143">
        <v>101</v>
      </c>
      <c r="AC23" s="219"/>
      <c r="AD23" s="219"/>
      <c r="AE23" s="127">
        <v>764</v>
      </c>
      <c r="AF23" s="135" t="s">
        <v>5065</v>
      </c>
      <c r="AG23" s="143">
        <v>16697</v>
      </c>
      <c r="AH23" s="143">
        <v>18712</v>
      </c>
      <c r="AI23" s="148">
        <v>0</v>
      </c>
      <c r="AJ23" s="148">
        <v>0</v>
      </c>
      <c r="AK23" s="112" t="s">
        <v>5066</v>
      </c>
      <c r="AL23" s="112" t="s">
        <v>5067</v>
      </c>
      <c r="AM23" s="118"/>
      <c r="AN23" s="111"/>
      <c r="AO23" s="111"/>
      <c r="AP23" s="111"/>
      <c r="AQ23" s="111"/>
      <c r="AR23" s="111"/>
      <c r="AS23" s="129">
        <v>43</v>
      </c>
      <c r="AT23" s="129" t="s">
        <v>4916</v>
      </c>
      <c r="AU23" s="129" t="s">
        <v>5068</v>
      </c>
      <c r="AV23" s="127">
        <v>11666</v>
      </c>
      <c r="AW23" s="210">
        <v>271.30232558139534</v>
      </c>
      <c r="AX23" s="149"/>
      <c r="AY23" s="149"/>
      <c r="AZ23" s="149"/>
      <c r="BA23" s="149"/>
      <c r="BB23" s="149"/>
      <c r="BC23" s="149"/>
      <c r="BD23" s="149"/>
      <c r="BE23" s="149"/>
      <c r="BF23" s="149"/>
      <c r="BG23" s="149"/>
      <c r="BH23" s="149"/>
      <c r="BI23" s="149"/>
      <c r="BJ23" s="149"/>
      <c r="BK23" s="149"/>
      <c r="BL23" s="149"/>
      <c r="BM23" s="149"/>
      <c r="BN23" s="149"/>
      <c r="BO23" s="151"/>
      <c r="BP23" s="138"/>
      <c r="BQ23" s="138"/>
      <c r="BR23" s="138"/>
      <c r="BS23" s="138">
        <v>6</v>
      </c>
      <c r="BT23" s="138">
        <v>1</v>
      </c>
      <c r="BU23" s="138">
        <v>7</v>
      </c>
      <c r="BV23" s="138">
        <f>14+8</f>
        <v>22</v>
      </c>
      <c r="BW23" s="138"/>
      <c r="BX23" s="138"/>
      <c r="BY23" s="138"/>
      <c r="BZ23" s="138"/>
      <c r="CA23" s="138"/>
      <c r="CB23" s="138"/>
      <c r="CC23" s="138"/>
      <c r="CD23" s="138"/>
    </row>
    <row r="24" spans="1:82" ht="16.5" customHeight="1">
      <c r="A24" s="111">
        <v>15</v>
      </c>
      <c r="B24" s="154" t="s">
        <v>43</v>
      </c>
      <c r="C24" s="145" t="s">
        <v>154</v>
      </c>
      <c r="D24" s="154" t="s">
        <v>45</v>
      </c>
      <c r="E24" s="111" t="s">
        <v>4932</v>
      </c>
      <c r="F24" s="154" t="s">
        <v>5069</v>
      </c>
      <c r="G24" s="160" t="s">
        <v>5070</v>
      </c>
      <c r="H24" s="220" t="s">
        <v>5071</v>
      </c>
      <c r="I24" s="221" t="s">
        <v>5072</v>
      </c>
      <c r="J24" s="142" t="s">
        <v>4940</v>
      </c>
      <c r="K24" s="222" t="s">
        <v>5073</v>
      </c>
      <c r="L24" s="153" t="s">
        <v>5074</v>
      </c>
      <c r="M24" s="223" t="s">
        <v>5075</v>
      </c>
      <c r="N24" s="224" t="s">
        <v>4924</v>
      </c>
      <c r="O24" s="142"/>
      <c r="P24" s="224" t="s">
        <v>4924</v>
      </c>
      <c r="Q24" s="143">
        <v>4155.6000000000004</v>
      </c>
      <c r="R24" s="144">
        <v>1063.07</v>
      </c>
      <c r="S24" s="143">
        <v>403</v>
      </c>
      <c r="T24" s="143">
        <v>345</v>
      </c>
      <c r="U24" s="157" t="s">
        <v>5009</v>
      </c>
      <c r="V24" s="144">
        <v>58</v>
      </c>
      <c r="W24" s="144">
        <v>48</v>
      </c>
      <c r="X24" s="175" t="s">
        <v>4972</v>
      </c>
      <c r="Y24" s="143">
        <v>63</v>
      </c>
      <c r="Z24" s="143"/>
      <c r="AA24" s="143"/>
      <c r="AB24" s="143">
        <v>62.9</v>
      </c>
      <c r="AC24" s="127"/>
      <c r="AD24" s="127"/>
      <c r="AE24" s="127">
        <v>13</v>
      </c>
      <c r="AF24" s="225" t="s">
        <v>5076</v>
      </c>
      <c r="AG24" s="165">
        <v>150</v>
      </c>
      <c r="AH24" s="165">
        <v>150</v>
      </c>
      <c r="AI24" s="226"/>
      <c r="AJ24" s="227">
        <v>49</v>
      </c>
      <c r="AK24" s="154" t="s">
        <v>5077</v>
      </c>
      <c r="AL24" s="228" t="s">
        <v>5078</v>
      </c>
      <c r="AM24" s="118" t="s">
        <v>5079</v>
      </c>
      <c r="AN24" s="154">
        <v>5</v>
      </c>
      <c r="AO24" s="154">
        <v>2</v>
      </c>
      <c r="AP24" s="154">
        <v>2</v>
      </c>
      <c r="AQ24" s="154">
        <v>1</v>
      </c>
      <c r="AR24" s="154"/>
      <c r="AS24" s="129">
        <v>32</v>
      </c>
      <c r="AT24" s="129" t="s">
        <v>4916</v>
      </c>
      <c r="AU24" s="129" t="s">
        <v>4916</v>
      </c>
      <c r="AV24" s="127">
        <v>602</v>
      </c>
      <c r="AW24" s="210">
        <v>18.8125</v>
      </c>
      <c r="AX24" s="149"/>
      <c r="AY24" s="149"/>
      <c r="AZ24" s="149"/>
      <c r="BA24" s="149"/>
      <c r="BB24" s="149"/>
      <c r="BC24" s="150"/>
      <c r="BD24" s="150"/>
      <c r="BE24" s="150"/>
      <c r="BF24" s="151" t="s">
        <v>4897</v>
      </c>
      <c r="BG24" s="134"/>
      <c r="BH24" s="134"/>
      <c r="BI24" s="134"/>
      <c r="BJ24" s="134"/>
      <c r="BK24" s="134"/>
      <c r="BL24" s="149"/>
      <c r="BM24" s="149"/>
      <c r="BN24" s="133"/>
      <c r="BO24" s="151" t="s">
        <v>4897</v>
      </c>
      <c r="BP24" s="138">
        <v>1</v>
      </c>
      <c r="BQ24" s="138"/>
      <c r="BR24" s="138">
        <v>1</v>
      </c>
      <c r="BS24" s="138"/>
      <c r="BT24" s="138">
        <v>2</v>
      </c>
      <c r="BU24" s="138">
        <v>1</v>
      </c>
      <c r="BV24" s="138"/>
      <c r="BW24" s="138">
        <v>5</v>
      </c>
      <c r="BX24" s="138"/>
      <c r="BY24" s="138"/>
      <c r="BZ24" s="138"/>
      <c r="CA24" s="138"/>
      <c r="CB24" s="138"/>
      <c r="CC24" s="138"/>
      <c r="CD24" s="138"/>
    </row>
    <row r="25" spans="1:82" s="257" customFormat="1" ht="16.5" customHeight="1">
      <c r="A25" s="2517" t="s">
        <v>5080</v>
      </c>
      <c r="B25" s="2517"/>
      <c r="C25" s="2517"/>
      <c r="D25" s="2517"/>
      <c r="E25" s="2517"/>
      <c r="F25" s="229">
        <v>15</v>
      </c>
      <c r="G25" s="230"/>
      <c r="H25" s="231"/>
      <c r="I25" s="232"/>
      <c r="J25" s="233"/>
      <c r="K25" s="234"/>
      <c r="L25" s="235"/>
      <c r="M25" s="236"/>
      <c r="N25" s="237"/>
      <c r="O25" s="237"/>
      <c r="P25" s="237"/>
      <c r="Q25" s="238"/>
      <c r="R25" s="239"/>
      <c r="S25" s="238"/>
      <c r="T25" s="238"/>
      <c r="U25" s="240"/>
      <c r="V25" s="241"/>
      <c r="W25" s="241"/>
      <c r="X25" s="242"/>
      <c r="Y25" s="241"/>
      <c r="Z25" s="241"/>
      <c r="AA25" s="241"/>
      <c r="AB25" s="239"/>
      <c r="AC25" s="243"/>
      <c r="AD25" s="243"/>
      <c r="AE25" s="244"/>
      <c r="AF25" s="245"/>
      <c r="AG25" s="246"/>
      <c r="AH25" s="246"/>
      <c r="AI25" s="247"/>
      <c r="AJ25" s="248"/>
      <c r="AK25" s="249"/>
      <c r="AL25" s="250"/>
      <c r="AM25" s="251"/>
      <c r="AN25" s="229"/>
      <c r="AO25" s="229"/>
      <c r="AP25" s="251"/>
      <c r="AQ25" s="251"/>
      <c r="AR25" s="251"/>
      <c r="AS25" s="252"/>
      <c r="AT25" s="252"/>
      <c r="AU25" s="252"/>
      <c r="AV25" s="253"/>
      <c r="AW25" s="253"/>
      <c r="AX25" s="254"/>
      <c r="AY25" s="254"/>
      <c r="AZ25" s="254"/>
      <c r="BA25" s="254"/>
      <c r="BB25" s="254"/>
      <c r="BC25" s="255"/>
      <c r="BD25" s="255"/>
      <c r="BE25" s="256"/>
      <c r="BF25" s="256"/>
      <c r="BG25" s="254"/>
      <c r="BH25" s="254"/>
      <c r="BI25" s="254"/>
      <c r="BJ25" s="254"/>
      <c r="BK25" s="254"/>
      <c r="BL25" s="254"/>
      <c r="BM25" s="254"/>
      <c r="BN25" s="256"/>
      <c r="BO25" s="252"/>
      <c r="BP25" s="255"/>
      <c r="BQ25" s="255"/>
      <c r="BR25" s="255"/>
      <c r="BS25" s="255"/>
      <c r="BT25" s="255"/>
      <c r="BU25" s="255"/>
      <c r="BV25" s="255"/>
      <c r="BW25" s="255"/>
      <c r="BX25" s="255"/>
      <c r="BY25" s="255"/>
      <c r="BZ25" s="255"/>
      <c r="CA25" s="255"/>
      <c r="CB25" s="255"/>
      <c r="CC25" s="255"/>
      <c r="CD25" s="255"/>
    </row>
    <row r="26" spans="1:82" s="139" customFormat="1" ht="16.5" customHeight="1">
      <c r="A26" s="111">
        <v>16</v>
      </c>
      <c r="B26" s="111" t="s">
        <v>4876</v>
      </c>
      <c r="C26" s="112" t="s">
        <v>5081</v>
      </c>
      <c r="D26" s="111" t="s">
        <v>5082</v>
      </c>
      <c r="E26" s="111" t="s">
        <v>4879</v>
      </c>
      <c r="F26" s="111" t="s">
        <v>5083</v>
      </c>
      <c r="G26" s="113" t="s">
        <v>5084</v>
      </c>
      <c r="H26" s="135" t="s">
        <v>5085</v>
      </c>
      <c r="I26" s="258" t="s">
        <v>5086</v>
      </c>
      <c r="J26" s="135" t="s">
        <v>4940</v>
      </c>
      <c r="K26" s="258" t="s">
        <v>5087</v>
      </c>
      <c r="L26" s="116" t="s">
        <v>5088</v>
      </c>
      <c r="M26" s="153" t="s">
        <v>5089</v>
      </c>
      <c r="N26" s="135" t="s">
        <v>4924</v>
      </c>
      <c r="O26" s="135"/>
      <c r="P26" s="118" t="s">
        <v>4940</v>
      </c>
      <c r="Q26" s="143">
        <v>5600</v>
      </c>
      <c r="R26" s="144">
        <v>4609</v>
      </c>
      <c r="S26" s="143">
        <v>1049</v>
      </c>
      <c r="T26" s="143">
        <v>903</v>
      </c>
      <c r="U26" s="126" t="s">
        <v>5009</v>
      </c>
      <c r="V26" s="123">
        <v>146</v>
      </c>
      <c r="W26" s="123">
        <v>41</v>
      </c>
      <c r="X26" s="126" t="s">
        <v>4972</v>
      </c>
      <c r="Y26" s="123">
        <v>103</v>
      </c>
      <c r="Z26" s="123">
        <v>180</v>
      </c>
      <c r="AA26" s="123">
        <v>12908</v>
      </c>
      <c r="AB26" s="123">
        <v>168</v>
      </c>
      <c r="AC26" s="127">
        <v>21</v>
      </c>
      <c r="AD26" s="127">
        <v>39</v>
      </c>
      <c r="AE26" s="128">
        <v>27</v>
      </c>
      <c r="AF26" s="126" t="s">
        <v>5090</v>
      </c>
      <c r="AG26" s="143">
        <v>108</v>
      </c>
      <c r="AH26" s="143">
        <v>188</v>
      </c>
      <c r="AI26" s="128" t="s">
        <v>5091</v>
      </c>
      <c r="AJ26" s="128">
        <v>69</v>
      </c>
      <c r="AK26" s="112"/>
      <c r="AL26" s="112"/>
      <c r="AM26" s="118" t="s">
        <v>5079</v>
      </c>
      <c r="AN26" s="111">
        <v>13</v>
      </c>
      <c r="AO26" s="111">
        <v>3</v>
      </c>
      <c r="AP26" s="111">
        <v>10</v>
      </c>
      <c r="AQ26" s="111"/>
      <c r="AR26" s="111"/>
      <c r="AS26" s="129">
        <v>28</v>
      </c>
      <c r="AT26" s="129" t="s">
        <v>4895</v>
      </c>
      <c r="AU26" s="129" t="s">
        <v>4895</v>
      </c>
      <c r="AV26" s="130">
        <v>6139</v>
      </c>
      <c r="AW26" s="130">
        <v>219.25</v>
      </c>
      <c r="AX26" s="131">
        <v>5000</v>
      </c>
      <c r="AY26" s="131">
        <v>5000</v>
      </c>
      <c r="AZ26" s="131">
        <v>5000</v>
      </c>
      <c r="BA26" s="131">
        <v>5000</v>
      </c>
      <c r="BB26" s="131">
        <v>5000</v>
      </c>
      <c r="BC26" s="132" t="s">
        <v>5092</v>
      </c>
      <c r="BD26" s="133" t="s">
        <v>5093</v>
      </c>
      <c r="BE26" s="133" t="s">
        <v>5094</v>
      </c>
      <c r="BF26" s="133" t="s">
        <v>5095</v>
      </c>
      <c r="BG26" s="134"/>
      <c r="BH26" s="134"/>
      <c r="BI26" s="134"/>
      <c r="BJ26" s="134"/>
      <c r="BK26" s="134"/>
      <c r="BL26" s="134"/>
      <c r="BM26" s="134"/>
      <c r="BN26" s="135"/>
      <c r="BO26" s="136" t="s">
        <v>4897</v>
      </c>
      <c r="BP26" s="137"/>
      <c r="BQ26" s="137"/>
      <c r="BR26" s="137"/>
      <c r="BS26" s="137"/>
      <c r="BT26" s="137">
        <v>3</v>
      </c>
      <c r="BU26" s="137"/>
      <c r="BV26" s="137">
        <v>11</v>
      </c>
      <c r="BW26" s="137"/>
      <c r="BX26" s="137">
        <v>1</v>
      </c>
      <c r="BY26" s="137">
        <v>256</v>
      </c>
      <c r="BZ26" s="138"/>
      <c r="CA26" s="138"/>
      <c r="CB26" s="138"/>
      <c r="CC26" s="138"/>
      <c r="CD26" s="138"/>
    </row>
    <row r="27" spans="1:82" s="139" customFormat="1" ht="16.5" customHeight="1">
      <c r="A27" s="111">
        <v>17</v>
      </c>
      <c r="B27" s="111" t="s">
        <v>4876</v>
      </c>
      <c r="C27" s="112" t="s">
        <v>5096</v>
      </c>
      <c r="D27" s="111" t="s">
        <v>5082</v>
      </c>
      <c r="E27" s="111" t="s">
        <v>4879</v>
      </c>
      <c r="F27" s="111" t="s">
        <v>5097</v>
      </c>
      <c r="G27" s="113" t="s">
        <v>5098</v>
      </c>
      <c r="H27" s="111" t="s">
        <v>5099</v>
      </c>
      <c r="I27" s="154" t="s">
        <v>5100</v>
      </c>
      <c r="J27" s="135" t="s">
        <v>4940</v>
      </c>
      <c r="K27" s="154" t="s">
        <v>5101</v>
      </c>
      <c r="L27" s="116" t="s">
        <v>5102</v>
      </c>
      <c r="M27" s="153" t="s">
        <v>5103</v>
      </c>
      <c r="N27" s="142" t="s">
        <v>4924</v>
      </c>
      <c r="O27" s="142"/>
      <c r="P27" s="118" t="s">
        <v>4940</v>
      </c>
      <c r="Q27" s="143">
        <v>10351</v>
      </c>
      <c r="R27" s="144">
        <v>7001</v>
      </c>
      <c r="S27" s="143">
        <v>2850</v>
      </c>
      <c r="T27" s="143">
        <v>2667</v>
      </c>
      <c r="U27" s="158" t="s">
        <v>5104</v>
      </c>
      <c r="V27" s="123">
        <v>183</v>
      </c>
      <c r="W27" s="123">
        <v>476</v>
      </c>
      <c r="X27" s="146" t="s">
        <v>4972</v>
      </c>
      <c r="Y27" s="123">
        <v>425</v>
      </c>
      <c r="Z27" s="123">
        <v>152</v>
      </c>
      <c r="AA27" s="123">
        <v>8000</v>
      </c>
      <c r="AB27" s="123">
        <v>318</v>
      </c>
      <c r="AC27" s="127">
        <v>51</v>
      </c>
      <c r="AD27" s="127">
        <v>138</v>
      </c>
      <c r="AE27" s="147">
        <v>47</v>
      </c>
      <c r="AF27" s="137" t="s">
        <v>5105</v>
      </c>
      <c r="AG27" s="143">
        <v>48530</v>
      </c>
      <c r="AH27" s="143">
        <v>48530</v>
      </c>
      <c r="AI27" s="186">
        <v>8609</v>
      </c>
      <c r="AJ27" s="186">
        <v>2937</v>
      </c>
      <c r="AK27" s="158" t="s">
        <v>5106</v>
      </c>
      <c r="AL27" s="158">
        <v>70</v>
      </c>
      <c r="AM27" s="175" t="s">
        <v>4931</v>
      </c>
      <c r="AN27" s="154">
        <v>15</v>
      </c>
      <c r="AO27" s="154">
        <v>1</v>
      </c>
      <c r="AP27" s="154">
        <v>9</v>
      </c>
      <c r="AQ27" s="154">
        <v>4</v>
      </c>
      <c r="AR27" s="154">
        <v>1</v>
      </c>
      <c r="AS27" s="159">
        <v>310</v>
      </c>
      <c r="AT27" s="159" t="s">
        <v>5107</v>
      </c>
      <c r="AU27" s="159" t="s">
        <v>5108</v>
      </c>
      <c r="AV27" s="188">
        <v>51303</v>
      </c>
      <c r="AW27" s="130">
        <v>165.49354838709678</v>
      </c>
      <c r="AX27" s="189">
        <v>6000</v>
      </c>
      <c r="AY27" s="189">
        <v>2000</v>
      </c>
      <c r="AZ27" s="189">
        <v>2000</v>
      </c>
      <c r="BA27" s="189">
        <v>3000</v>
      </c>
      <c r="BB27" s="189">
        <v>3000</v>
      </c>
      <c r="BC27" s="190">
        <v>20</v>
      </c>
      <c r="BD27" s="190"/>
      <c r="BE27" s="190" t="s">
        <v>5109</v>
      </c>
      <c r="BF27" s="259" t="s">
        <v>5110</v>
      </c>
      <c r="BG27" s="134"/>
      <c r="BH27" s="134"/>
      <c r="BI27" s="134"/>
      <c r="BJ27" s="134"/>
      <c r="BK27" s="134"/>
      <c r="BL27" s="149"/>
      <c r="BM27" s="149"/>
      <c r="BN27" s="133"/>
      <c r="BO27" s="151"/>
      <c r="BP27" s="138">
        <v>5</v>
      </c>
      <c r="BQ27" s="138">
        <v>1</v>
      </c>
      <c r="BR27" s="138">
        <v>4</v>
      </c>
      <c r="BS27" s="138"/>
      <c r="BT27" s="138"/>
      <c r="BU27" s="138">
        <v>8</v>
      </c>
      <c r="BV27" s="138"/>
      <c r="BW27" s="138">
        <v>8</v>
      </c>
      <c r="BX27" s="138"/>
      <c r="BY27" s="138"/>
      <c r="BZ27" s="138"/>
      <c r="CA27" s="138"/>
      <c r="CB27" s="138"/>
      <c r="CC27" s="138"/>
      <c r="CD27" s="138"/>
    </row>
    <row r="28" spans="1:82" s="139" customFormat="1" ht="16.5" customHeight="1">
      <c r="A28" s="111">
        <v>18</v>
      </c>
      <c r="B28" s="111" t="s">
        <v>43</v>
      </c>
      <c r="C28" s="112" t="s">
        <v>126</v>
      </c>
      <c r="D28" s="111" t="s">
        <v>5111</v>
      </c>
      <c r="E28" s="111" t="s">
        <v>4932</v>
      </c>
      <c r="F28" s="260" t="s">
        <v>5112</v>
      </c>
      <c r="G28" s="261" t="s">
        <v>5113</v>
      </c>
      <c r="H28" s="111" t="s">
        <v>5114</v>
      </c>
      <c r="I28" s="111" t="s">
        <v>5115</v>
      </c>
      <c r="J28" s="135" t="s">
        <v>4940</v>
      </c>
      <c r="K28" s="163" t="s">
        <v>5116</v>
      </c>
      <c r="L28" s="262" t="s">
        <v>5117</v>
      </c>
      <c r="M28" s="153" t="s">
        <v>5118</v>
      </c>
      <c r="N28" s="142" t="s">
        <v>4924</v>
      </c>
      <c r="O28" s="142"/>
      <c r="P28" s="118" t="s">
        <v>4940</v>
      </c>
      <c r="Q28" s="143">
        <v>28112</v>
      </c>
      <c r="R28" s="144">
        <v>7686</v>
      </c>
      <c r="S28" s="143">
        <v>2076.77</v>
      </c>
      <c r="T28" s="143">
        <v>1708</v>
      </c>
      <c r="U28" s="112" t="s">
        <v>5119</v>
      </c>
      <c r="V28" s="123">
        <v>369</v>
      </c>
      <c r="W28" s="123">
        <v>84</v>
      </c>
      <c r="X28" s="138" t="s">
        <v>4956</v>
      </c>
      <c r="Y28" s="123">
        <v>230</v>
      </c>
      <c r="Z28" s="123"/>
      <c r="AA28" s="123"/>
      <c r="AB28" s="123">
        <v>130</v>
      </c>
      <c r="AC28" s="127">
        <v>89</v>
      </c>
      <c r="AD28" s="127"/>
      <c r="AE28" s="130">
        <v>38</v>
      </c>
      <c r="AF28" s="137" t="s">
        <v>5120</v>
      </c>
      <c r="AG28" s="143">
        <v>220</v>
      </c>
      <c r="AH28" s="143">
        <v>241</v>
      </c>
      <c r="AI28" s="148">
        <v>241</v>
      </c>
      <c r="AJ28" s="148">
        <v>35</v>
      </c>
      <c r="AK28" s="112" t="s">
        <v>5121</v>
      </c>
      <c r="AL28" s="112">
        <v>1</v>
      </c>
      <c r="AM28" s="118" t="s">
        <v>4931</v>
      </c>
      <c r="AN28" s="111">
        <v>12</v>
      </c>
      <c r="AO28" s="111">
        <v>5</v>
      </c>
      <c r="AP28" s="111">
        <v>5</v>
      </c>
      <c r="AQ28" s="111">
        <v>2</v>
      </c>
      <c r="AR28" s="111"/>
      <c r="AS28" s="129">
        <v>310</v>
      </c>
      <c r="AT28" s="129" t="s">
        <v>5122</v>
      </c>
      <c r="AU28" s="129" t="s">
        <v>5122</v>
      </c>
      <c r="AV28" s="127">
        <v>67243</v>
      </c>
      <c r="AW28" s="130">
        <v>216.91290322580645</v>
      </c>
      <c r="AX28" s="149">
        <v>3000</v>
      </c>
      <c r="AY28" s="149"/>
      <c r="AZ28" s="149">
        <v>1000</v>
      </c>
      <c r="BA28" s="149">
        <v>1500</v>
      </c>
      <c r="BB28" s="149">
        <v>3000</v>
      </c>
      <c r="BC28" s="150" t="s">
        <v>5123</v>
      </c>
      <c r="BD28" s="150" t="s">
        <v>5124</v>
      </c>
      <c r="BE28" s="150" t="s">
        <v>5125</v>
      </c>
      <c r="BF28" s="151" t="s">
        <v>5126</v>
      </c>
      <c r="BG28" s="134"/>
      <c r="BH28" s="134"/>
      <c r="BI28" s="134"/>
      <c r="BJ28" s="134"/>
      <c r="BK28" s="134"/>
      <c r="BL28" s="149"/>
      <c r="BM28" s="149"/>
      <c r="BN28" s="133"/>
      <c r="BO28" s="151"/>
      <c r="BP28" s="138">
        <v>2</v>
      </c>
      <c r="BQ28" s="138">
        <v>1</v>
      </c>
      <c r="BR28" s="138">
        <v>1</v>
      </c>
      <c r="BS28" s="138"/>
      <c r="BT28" s="138"/>
      <c r="BU28" s="138"/>
      <c r="BV28" s="138">
        <v>3</v>
      </c>
      <c r="BW28" s="138">
        <v>15</v>
      </c>
      <c r="BX28" s="138"/>
      <c r="BY28" s="138">
        <v>31</v>
      </c>
      <c r="BZ28" s="138"/>
      <c r="CA28" s="138"/>
      <c r="CB28" s="138"/>
      <c r="CC28" s="138"/>
      <c r="CD28" s="138"/>
    </row>
    <row r="29" spans="1:82" s="139" customFormat="1" ht="16.5" customHeight="1">
      <c r="A29" s="111">
        <v>19</v>
      </c>
      <c r="B29" s="111" t="s">
        <v>4876</v>
      </c>
      <c r="C29" s="112" t="s">
        <v>4901</v>
      </c>
      <c r="D29" s="111" t="s">
        <v>5082</v>
      </c>
      <c r="E29" s="111" t="s">
        <v>4879</v>
      </c>
      <c r="F29" s="111" t="s">
        <v>5127</v>
      </c>
      <c r="G29" s="113" t="s">
        <v>5128</v>
      </c>
      <c r="H29" s="111" t="s">
        <v>5129</v>
      </c>
      <c r="I29" s="111" t="s">
        <v>5130</v>
      </c>
      <c r="J29" s="135" t="s">
        <v>4940</v>
      </c>
      <c r="K29" s="163" t="s">
        <v>5131</v>
      </c>
      <c r="L29" s="116" t="s">
        <v>5132</v>
      </c>
      <c r="M29" s="153" t="s">
        <v>5133</v>
      </c>
      <c r="N29" s="142" t="s">
        <v>4924</v>
      </c>
      <c r="O29" s="142"/>
      <c r="P29" s="142" t="s">
        <v>4924</v>
      </c>
      <c r="Q29" s="143">
        <v>36470</v>
      </c>
      <c r="R29" s="144">
        <v>597</v>
      </c>
      <c r="S29" s="143">
        <v>524</v>
      </c>
      <c r="T29" s="143">
        <v>352</v>
      </c>
      <c r="U29" s="112" t="s">
        <v>5134</v>
      </c>
      <c r="V29" s="123">
        <v>172</v>
      </c>
      <c r="W29" s="123">
        <v>37</v>
      </c>
      <c r="X29" s="138" t="s">
        <v>4972</v>
      </c>
      <c r="Y29" s="123"/>
      <c r="Z29" s="123"/>
      <c r="AA29" s="123"/>
      <c r="AB29" s="123">
        <v>36</v>
      </c>
      <c r="AC29" s="127"/>
      <c r="AD29" s="127"/>
      <c r="AE29" s="130">
        <v>44</v>
      </c>
      <c r="AF29" s="137" t="s">
        <v>5135</v>
      </c>
      <c r="AG29" s="143">
        <v>16315</v>
      </c>
      <c r="AH29" s="143">
        <v>16315</v>
      </c>
      <c r="AI29" s="148">
        <v>4580</v>
      </c>
      <c r="AJ29" s="148">
        <v>1309</v>
      </c>
      <c r="AK29" s="112"/>
      <c r="AL29" s="112"/>
      <c r="AM29" s="118" t="s">
        <v>5011</v>
      </c>
      <c r="AN29" s="111">
        <v>13</v>
      </c>
      <c r="AO29" s="111">
        <v>2</v>
      </c>
      <c r="AP29" s="111">
        <v>10</v>
      </c>
      <c r="AQ29" s="111">
        <v>1</v>
      </c>
      <c r="AR29" s="111"/>
      <c r="AS29" s="129">
        <v>141</v>
      </c>
      <c r="AT29" s="129" t="s">
        <v>4916</v>
      </c>
      <c r="AU29" s="129" t="s">
        <v>5136</v>
      </c>
      <c r="AV29" s="127">
        <v>24283</v>
      </c>
      <c r="AW29" s="130">
        <v>172.21985815602838</v>
      </c>
      <c r="AX29" s="149"/>
      <c r="AY29" s="149"/>
      <c r="AZ29" s="149"/>
      <c r="BA29" s="149"/>
      <c r="BB29" s="149"/>
      <c r="BC29" s="150"/>
      <c r="BD29" s="150"/>
      <c r="BE29" s="150"/>
      <c r="BF29" s="151" t="s">
        <v>4897</v>
      </c>
      <c r="BG29" s="134"/>
      <c r="BH29" s="134"/>
      <c r="BI29" s="134"/>
      <c r="BJ29" s="134"/>
      <c r="BK29" s="134"/>
      <c r="BL29" s="149"/>
      <c r="BM29" s="149"/>
      <c r="BN29" s="133"/>
      <c r="BO29" s="151" t="s">
        <v>4897</v>
      </c>
      <c r="BP29" s="138">
        <v>1</v>
      </c>
      <c r="BQ29" s="138"/>
      <c r="BR29" s="138">
        <v>1</v>
      </c>
      <c r="BS29" s="138">
        <v>3</v>
      </c>
      <c r="BT29" s="138"/>
      <c r="BU29" s="138"/>
      <c r="BV29" s="138"/>
      <c r="BW29" s="138"/>
      <c r="BX29" s="138"/>
      <c r="BY29" s="138">
        <v>55</v>
      </c>
      <c r="BZ29" s="138"/>
      <c r="CA29" s="138"/>
      <c r="CB29" s="138"/>
      <c r="CC29" s="138"/>
      <c r="CD29" s="138"/>
    </row>
    <row r="30" spans="1:82" s="139" customFormat="1" ht="16.5" customHeight="1">
      <c r="A30" s="111">
        <v>20</v>
      </c>
      <c r="B30" s="111" t="s">
        <v>4876</v>
      </c>
      <c r="C30" s="112" t="s">
        <v>5137</v>
      </c>
      <c r="D30" s="111" t="s">
        <v>5082</v>
      </c>
      <c r="E30" s="111" t="s">
        <v>4879</v>
      </c>
      <c r="F30" s="111" t="s">
        <v>5138</v>
      </c>
      <c r="G30" s="113" t="s">
        <v>5139</v>
      </c>
      <c r="H30" s="111" t="s">
        <v>5140</v>
      </c>
      <c r="I30" s="111" t="s">
        <v>5141</v>
      </c>
      <c r="J30" s="118" t="s">
        <v>4940</v>
      </c>
      <c r="K30" s="163" t="s">
        <v>5142</v>
      </c>
      <c r="L30" s="116" t="s">
        <v>5143</v>
      </c>
      <c r="M30" s="153" t="s">
        <v>5144</v>
      </c>
      <c r="N30" s="142" t="s">
        <v>4924</v>
      </c>
      <c r="O30" s="142"/>
      <c r="P30" s="142" t="s">
        <v>4924</v>
      </c>
      <c r="Q30" s="143">
        <v>6600</v>
      </c>
      <c r="R30" s="144">
        <v>19692</v>
      </c>
      <c r="S30" s="143">
        <v>2781</v>
      </c>
      <c r="T30" s="143">
        <v>2551</v>
      </c>
      <c r="U30" s="263" t="s">
        <v>5145</v>
      </c>
      <c r="V30" s="123">
        <v>230</v>
      </c>
      <c r="W30" s="123">
        <v>121</v>
      </c>
      <c r="X30" s="264" t="s">
        <v>4890</v>
      </c>
      <c r="Y30" s="123">
        <v>1015</v>
      </c>
      <c r="Z30" s="123"/>
      <c r="AA30" s="123"/>
      <c r="AB30" s="123">
        <v>715</v>
      </c>
      <c r="AC30" s="127"/>
      <c r="AD30" s="127">
        <v>80</v>
      </c>
      <c r="AE30" s="188">
        <v>307</v>
      </c>
      <c r="AF30" s="137" t="s">
        <v>5146</v>
      </c>
      <c r="AG30" s="143">
        <v>140</v>
      </c>
      <c r="AH30" s="143">
        <v>140</v>
      </c>
      <c r="AI30" s="148"/>
      <c r="AJ30" s="148"/>
      <c r="AK30" s="112"/>
      <c r="AL30" s="112"/>
      <c r="AM30" s="118" t="s">
        <v>4914</v>
      </c>
      <c r="AN30" s="111">
        <v>132</v>
      </c>
      <c r="AO30" s="111">
        <v>101</v>
      </c>
      <c r="AP30" s="111">
        <v>12</v>
      </c>
      <c r="AQ30" s="111">
        <v>19</v>
      </c>
      <c r="AR30" s="111"/>
      <c r="AS30" s="159">
        <v>115</v>
      </c>
      <c r="AT30" s="159" t="s">
        <v>4895</v>
      </c>
      <c r="AU30" s="159" t="s">
        <v>4895</v>
      </c>
      <c r="AV30" s="188">
        <v>78657</v>
      </c>
      <c r="AW30" s="130">
        <v>683.97391304347821</v>
      </c>
      <c r="AX30" s="189">
        <v>4000</v>
      </c>
      <c r="AY30" s="189">
        <v>4000</v>
      </c>
      <c r="AZ30" s="189">
        <v>4000</v>
      </c>
      <c r="BA30" s="189">
        <v>4000</v>
      </c>
      <c r="BB30" s="189">
        <v>4000</v>
      </c>
      <c r="BC30" s="190">
        <v>25</v>
      </c>
      <c r="BD30" s="263"/>
      <c r="BE30" s="263" t="s">
        <v>5147</v>
      </c>
      <c r="BF30" s="263" t="s">
        <v>5148</v>
      </c>
      <c r="BG30" s="192"/>
      <c r="BH30" s="192"/>
      <c r="BI30" s="192"/>
      <c r="BJ30" s="192"/>
      <c r="BK30" s="192"/>
      <c r="BL30" s="189"/>
      <c r="BM30" s="189"/>
      <c r="BN30" s="265"/>
      <c r="BO30" s="259" t="s">
        <v>5149</v>
      </c>
      <c r="BP30" s="138"/>
      <c r="BQ30" s="138"/>
      <c r="BR30" s="138"/>
      <c r="BS30" s="146"/>
      <c r="BT30" s="146">
        <v>8</v>
      </c>
      <c r="BU30" s="138">
        <v>2</v>
      </c>
      <c r="BV30" s="138">
        <v>17</v>
      </c>
      <c r="BW30" s="138">
        <v>14</v>
      </c>
      <c r="BX30" s="138"/>
      <c r="BY30" s="138">
        <v>50</v>
      </c>
      <c r="BZ30" s="138"/>
      <c r="CA30" s="138"/>
      <c r="CB30" s="138"/>
      <c r="CC30" s="138"/>
      <c r="CD30" s="138"/>
    </row>
    <row r="31" spans="1:82" s="267" customFormat="1" ht="16.5" customHeight="1">
      <c r="A31" s="111">
        <v>21</v>
      </c>
      <c r="B31" s="111" t="s">
        <v>4876</v>
      </c>
      <c r="C31" s="112" t="s">
        <v>5150</v>
      </c>
      <c r="D31" s="111" t="s">
        <v>5082</v>
      </c>
      <c r="E31" s="111" t="s">
        <v>4879</v>
      </c>
      <c r="F31" s="111" t="s">
        <v>5151</v>
      </c>
      <c r="G31" s="113" t="s">
        <v>5152</v>
      </c>
      <c r="H31" s="111" t="s">
        <v>5153</v>
      </c>
      <c r="I31" s="111" t="s">
        <v>5154</v>
      </c>
      <c r="J31" s="118" t="s">
        <v>4940</v>
      </c>
      <c r="K31" s="163" t="s">
        <v>5155</v>
      </c>
      <c r="L31" s="111" t="s">
        <v>5156</v>
      </c>
      <c r="M31" s="153" t="s">
        <v>5157</v>
      </c>
      <c r="N31" s="142" t="s">
        <v>4924</v>
      </c>
      <c r="O31" s="142"/>
      <c r="P31" s="142" t="s">
        <v>4924</v>
      </c>
      <c r="Q31" s="143">
        <v>2789.5</v>
      </c>
      <c r="R31" s="144">
        <v>9703.27</v>
      </c>
      <c r="S31" s="143">
        <v>624</v>
      </c>
      <c r="T31" s="143">
        <v>624</v>
      </c>
      <c r="U31" s="112" t="s">
        <v>5009</v>
      </c>
      <c r="V31" s="123"/>
      <c r="W31" s="123">
        <v>88.78</v>
      </c>
      <c r="X31" s="138" t="s">
        <v>4972</v>
      </c>
      <c r="Y31" s="123">
        <v>98.89</v>
      </c>
      <c r="Z31" s="123">
        <v>29</v>
      </c>
      <c r="AA31" s="123">
        <v>200</v>
      </c>
      <c r="AB31" s="123">
        <v>50</v>
      </c>
      <c r="AC31" s="127"/>
      <c r="AD31" s="127"/>
      <c r="AE31" s="130">
        <v>199</v>
      </c>
      <c r="AF31" s="112" t="s">
        <v>5158</v>
      </c>
      <c r="AG31" s="143">
        <v>669</v>
      </c>
      <c r="AH31" s="143">
        <v>979</v>
      </c>
      <c r="AI31" s="148">
        <v>979</v>
      </c>
      <c r="AJ31" s="148">
        <v>70</v>
      </c>
      <c r="AK31" s="112"/>
      <c r="AL31" s="112"/>
      <c r="AM31" s="118" t="s">
        <v>5011</v>
      </c>
      <c r="AN31" s="111">
        <v>15</v>
      </c>
      <c r="AO31" s="111">
        <v>9</v>
      </c>
      <c r="AP31" s="111">
        <v>2</v>
      </c>
      <c r="AQ31" s="111">
        <v>4</v>
      </c>
      <c r="AR31" s="111"/>
      <c r="AS31" s="129">
        <v>121</v>
      </c>
      <c r="AT31" s="129" t="s">
        <v>5159</v>
      </c>
      <c r="AU31" s="129" t="s">
        <v>5160</v>
      </c>
      <c r="AV31" s="127">
        <v>3718</v>
      </c>
      <c r="AW31" s="130">
        <v>30.727272727272727</v>
      </c>
      <c r="AX31" s="134">
        <v>1000</v>
      </c>
      <c r="AY31" s="134"/>
      <c r="AZ31" s="134">
        <v>500</v>
      </c>
      <c r="BA31" s="134">
        <v>500</v>
      </c>
      <c r="BB31" s="134">
        <v>1000</v>
      </c>
      <c r="BC31" s="150" t="s">
        <v>5161</v>
      </c>
      <c r="BD31" s="150" t="s">
        <v>5162</v>
      </c>
      <c r="BE31" s="123" t="s">
        <v>5163</v>
      </c>
      <c r="BF31" s="151" t="s">
        <v>5164</v>
      </c>
      <c r="BG31" s="134"/>
      <c r="BH31" s="134"/>
      <c r="BI31" s="134"/>
      <c r="BJ31" s="134"/>
      <c r="BK31" s="134"/>
      <c r="BL31" s="149"/>
      <c r="BM31" s="149"/>
      <c r="BN31" s="266"/>
      <c r="BO31" s="150" t="s">
        <v>4897</v>
      </c>
      <c r="BP31" s="138">
        <f>BQ31+BR31</f>
        <v>2</v>
      </c>
      <c r="BQ31" s="138"/>
      <c r="BR31" s="138">
        <v>2</v>
      </c>
      <c r="BS31" s="138"/>
      <c r="BT31" s="138">
        <v>3</v>
      </c>
      <c r="BU31" s="138">
        <v>2</v>
      </c>
      <c r="BV31" s="138">
        <v>4</v>
      </c>
      <c r="BW31" s="138">
        <v>3</v>
      </c>
      <c r="BX31" s="138"/>
      <c r="BY31" s="138">
        <v>36</v>
      </c>
      <c r="BZ31" s="138"/>
      <c r="CA31" s="138"/>
      <c r="CB31" s="138"/>
      <c r="CC31" s="138"/>
      <c r="CD31" s="138"/>
    </row>
    <row r="32" spans="1:82" s="139" customFormat="1" ht="16.5" customHeight="1">
      <c r="A32" s="111">
        <v>22</v>
      </c>
      <c r="B32" s="111" t="s">
        <v>4876</v>
      </c>
      <c r="C32" s="112" t="s">
        <v>4901</v>
      </c>
      <c r="D32" s="111" t="s">
        <v>5082</v>
      </c>
      <c r="E32" s="111" t="s">
        <v>4879</v>
      </c>
      <c r="F32" s="111" t="s">
        <v>5165</v>
      </c>
      <c r="G32" s="113" t="s">
        <v>5166</v>
      </c>
      <c r="H32" s="111" t="s">
        <v>5167</v>
      </c>
      <c r="I32" s="111" t="s">
        <v>5168</v>
      </c>
      <c r="J32" s="118" t="s">
        <v>4940</v>
      </c>
      <c r="K32" s="163" t="s">
        <v>5169</v>
      </c>
      <c r="L32" s="116" t="s">
        <v>5170</v>
      </c>
      <c r="M32" s="268" t="s">
        <v>5171</v>
      </c>
      <c r="N32" s="142" t="s">
        <v>4884</v>
      </c>
      <c r="O32" s="142" t="s">
        <v>4909</v>
      </c>
      <c r="P32" s="142" t="s">
        <v>4884</v>
      </c>
      <c r="Q32" s="143">
        <v>99728</v>
      </c>
      <c r="R32" s="144">
        <v>20974</v>
      </c>
      <c r="S32" s="143">
        <v>6328</v>
      </c>
      <c r="T32" s="143">
        <v>4946</v>
      </c>
      <c r="U32" s="112" t="s">
        <v>5172</v>
      </c>
      <c r="V32" s="123">
        <v>1382</v>
      </c>
      <c r="W32" s="123">
        <v>1729</v>
      </c>
      <c r="X32" s="138" t="s">
        <v>4972</v>
      </c>
      <c r="Y32" s="123">
        <v>1141</v>
      </c>
      <c r="Z32" s="123">
        <v>173</v>
      </c>
      <c r="AA32" s="123">
        <v>44087</v>
      </c>
      <c r="AB32" s="123">
        <v>771</v>
      </c>
      <c r="AC32" s="127">
        <v>69</v>
      </c>
      <c r="AD32" s="127"/>
      <c r="AE32" s="130">
        <v>147</v>
      </c>
      <c r="AF32" s="137" t="s">
        <v>5173</v>
      </c>
      <c r="AG32" s="143">
        <v>82472</v>
      </c>
      <c r="AH32" s="143">
        <v>213845</v>
      </c>
      <c r="AI32" s="148">
        <v>239918</v>
      </c>
      <c r="AJ32" s="148">
        <v>2543</v>
      </c>
      <c r="AK32" s="112" t="s">
        <v>5174</v>
      </c>
      <c r="AL32" s="112" t="s">
        <v>5175</v>
      </c>
      <c r="AM32" s="118" t="s">
        <v>5176</v>
      </c>
      <c r="AN32" s="111">
        <v>37</v>
      </c>
      <c r="AO32" s="111">
        <v>19</v>
      </c>
      <c r="AP32" s="111">
        <v>8</v>
      </c>
      <c r="AQ32" s="111">
        <v>7</v>
      </c>
      <c r="AR32" s="111">
        <v>3</v>
      </c>
      <c r="AS32" s="129">
        <v>162</v>
      </c>
      <c r="AT32" s="129" t="s">
        <v>5177</v>
      </c>
      <c r="AU32" s="129" t="s">
        <v>5177</v>
      </c>
      <c r="AV32" s="127">
        <v>234978</v>
      </c>
      <c r="AW32" s="130">
        <v>1450.4814814814815</v>
      </c>
      <c r="AX32" s="149"/>
      <c r="AY32" s="149"/>
      <c r="AZ32" s="149"/>
      <c r="BA32" s="149"/>
      <c r="BB32" s="149"/>
      <c r="BC32" s="150"/>
      <c r="BD32" s="150"/>
      <c r="BE32" s="150"/>
      <c r="BF32" s="151" t="s">
        <v>4897</v>
      </c>
      <c r="BG32" s="134"/>
      <c r="BH32" s="134"/>
      <c r="BI32" s="134"/>
      <c r="BJ32" s="134"/>
      <c r="BK32" s="134"/>
      <c r="BL32" s="149"/>
      <c r="BM32" s="149"/>
      <c r="BN32" s="133"/>
      <c r="BO32" s="151" t="s">
        <v>4897</v>
      </c>
      <c r="BP32" s="138">
        <v>30</v>
      </c>
      <c r="BQ32" s="138">
        <v>6</v>
      </c>
      <c r="BR32" s="138">
        <v>24</v>
      </c>
      <c r="BS32" s="138">
        <v>14</v>
      </c>
      <c r="BT32" s="138">
        <v>52</v>
      </c>
      <c r="BU32" s="138">
        <v>39</v>
      </c>
      <c r="BV32" s="138">
        <v>98</v>
      </c>
      <c r="BW32" s="138">
        <v>58</v>
      </c>
      <c r="BX32" s="138"/>
      <c r="BY32" s="138">
        <v>86</v>
      </c>
      <c r="BZ32" s="138"/>
      <c r="CA32" s="138"/>
      <c r="CB32" s="138"/>
      <c r="CC32" s="138"/>
      <c r="CD32" s="138"/>
    </row>
    <row r="33" spans="1:86" s="139" customFormat="1" ht="16.5" customHeight="1">
      <c r="A33" s="111">
        <v>23</v>
      </c>
      <c r="B33" s="111" t="s">
        <v>4876</v>
      </c>
      <c r="C33" s="112" t="s">
        <v>5178</v>
      </c>
      <c r="D33" s="111" t="s">
        <v>5082</v>
      </c>
      <c r="E33" s="111" t="s">
        <v>5001</v>
      </c>
      <c r="F33" s="111" t="s">
        <v>5179</v>
      </c>
      <c r="G33" s="113" t="s">
        <v>5180</v>
      </c>
      <c r="H33" s="111" t="s">
        <v>5181</v>
      </c>
      <c r="I33" s="111" t="s">
        <v>5182</v>
      </c>
      <c r="J33" s="118" t="s">
        <v>4940</v>
      </c>
      <c r="K33" s="163" t="s">
        <v>5183</v>
      </c>
      <c r="L33" s="116" t="s">
        <v>5184</v>
      </c>
      <c r="M33" s="153" t="s">
        <v>5185</v>
      </c>
      <c r="N33" s="142" t="s">
        <v>4884</v>
      </c>
      <c r="O33" s="142" t="s">
        <v>4909</v>
      </c>
      <c r="P33" s="142" t="s">
        <v>4888</v>
      </c>
      <c r="Q33" s="143">
        <v>300</v>
      </c>
      <c r="R33" s="144">
        <v>339</v>
      </c>
      <c r="S33" s="143">
        <v>161</v>
      </c>
      <c r="T33" s="143">
        <v>101</v>
      </c>
      <c r="U33" s="112" t="s">
        <v>5186</v>
      </c>
      <c r="V33" s="123">
        <v>60</v>
      </c>
      <c r="W33" s="123">
        <v>18</v>
      </c>
      <c r="X33" s="138" t="s">
        <v>4972</v>
      </c>
      <c r="Y33" s="123"/>
      <c r="Z33" s="123"/>
      <c r="AA33" s="123"/>
      <c r="AB33" s="123">
        <v>22</v>
      </c>
      <c r="AC33" s="127"/>
      <c r="AD33" s="127"/>
      <c r="AE33" s="130">
        <v>2</v>
      </c>
      <c r="AF33" s="137" t="s">
        <v>5187</v>
      </c>
      <c r="AG33" s="143">
        <v>158</v>
      </c>
      <c r="AH33" s="143">
        <v>406</v>
      </c>
      <c r="AI33" s="148"/>
      <c r="AJ33" s="148">
        <v>30</v>
      </c>
      <c r="AK33" s="112"/>
      <c r="AL33" s="112"/>
      <c r="AM33" s="118" t="s">
        <v>5079</v>
      </c>
      <c r="AN33" s="111">
        <v>15</v>
      </c>
      <c r="AO33" s="111">
        <v>2</v>
      </c>
      <c r="AP33" s="111">
        <v>10</v>
      </c>
      <c r="AQ33" s="111">
        <v>2</v>
      </c>
      <c r="AR33" s="111">
        <v>1</v>
      </c>
      <c r="AS33" s="129">
        <v>108</v>
      </c>
      <c r="AT33" s="129" t="s">
        <v>4895</v>
      </c>
      <c r="AU33" s="129" t="s">
        <v>4895</v>
      </c>
      <c r="AV33" s="127">
        <v>2964</v>
      </c>
      <c r="AW33" s="130">
        <v>27.444444444444443</v>
      </c>
      <c r="AX33" s="149">
        <v>1000</v>
      </c>
      <c r="AY33" s="149"/>
      <c r="AZ33" s="149">
        <v>500</v>
      </c>
      <c r="BA33" s="149">
        <v>800</v>
      </c>
      <c r="BB33" s="149">
        <v>1000</v>
      </c>
      <c r="BC33" s="150">
        <v>20</v>
      </c>
      <c r="BD33" s="150"/>
      <c r="BE33" s="150" t="s">
        <v>5188</v>
      </c>
      <c r="BF33" s="151" t="s">
        <v>5189</v>
      </c>
      <c r="BG33" s="134">
        <v>1000</v>
      </c>
      <c r="BH33" s="134"/>
      <c r="BI33" s="134">
        <v>500</v>
      </c>
      <c r="BJ33" s="134">
        <v>800</v>
      </c>
      <c r="BK33" s="134">
        <v>1000</v>
      </c>
      <c r="BL33" s="149">
        <v>20</v>
      </c>
      <c r="BM33" s="149"/>
      <c r="BN33" s="133" t="s">
        <v>5188</v>
      </c>
      <c r="BO33" s="151" t="s">
        <v>5190</v>
      </c>
      <c r="BP33" s="138">
        <v>2</v>
      </c>
      <c r="BQ33" s="138"/>
      <c r="BR33" s="138">
        <v>2</v>
      </c>
      <c r="BS33" s="138"/>
      <c r="BT33" s="138">
        <v>3</v>
      </c>
      <c r="BU33" s="138"/>
      <c r="BV33" s="138"/>
      <c r="BW33" s="138">
        <v>1</v>
      </c>
      <c r="BX33" s="138"/>
      <c r="BY33" s="138">
        <v>10</v>
      </c>
      <c r="BZ33" s="138"/>
      <c r="CA33" s="138"/>
      <c r="CB33" s="138"/>
      <c r="CC33" s="138"/>
      <c r="CD33" s="138"/>
    </row>
    <row r="34" spans="1:86" s="139" customFormat="1" ht="16.5" customHeight="1">
      <c r="A34" s="111">
        <v>24</v>
      </c>
      <c r="B34" s="111" t="s">
        <v>4876</v>
      </c>
      <c r="C34" s="112" t="s">
        <v>4963</v>
      </c>
      <c r="D34" s="111" t="s">
        <v>5082</v>
      </c>
      <c r="E34" s="111" t="s">
        <v>4879</v>
      </c>
      <c r="F34" s="111" t="s">
        <v>5191</v>
      </c>
      <c r="G34" s="113" t="s">
        <v>5192</v>
      </c>
      <c r="H34" s="111" t="s">
        <v>5193</v>
      </c>
      <c r="I34" s="111" t="s">
        <v>5194</v>
      </c>
      <c r="J34" s="118" t="s">
        <v>4940</v>
      </c>
      <c r="K34" s="163" t="s">
        <v>5142</v>
      </c>
      <c r="L34" s="116" t="s">
        <v>5195</v>
      </c>
      <c r="M34" s="268" t="s">
        <v>5196</v>
      </c>
      <c r="N34" s="142" t="s">
        <v>4888</v>
      </c>
      <c r="O34" s="142"/>
      <c r="P34" s="142" t="s">
        <v>4888</v>
      </c>
      <c r="Q34" s="143">
        <v>831</v>
      </c>
      <c r="R34" s="144">
        <v>1272</v>
      </c>
      <c r="S34" s="143">
        <v>715</v>
      </c>
      <c r="T34" s="143">
        <v>572</v>
      </c>
      <c r="U34" s="112" t="s">
        <v>5197</v>
      </c>
      <c r="V34" s="123">
        <v>143</v>
      </c>
      <c r="W34" s="123">
        <v>156</v>
      </c>
      <c r="X34" s="138" t="s">
        <v>4972</v>
      </c>
      <c r="Y34" s="123">
        <v>226</v>
      </c>
      <c r="Z34" s="123">
        <v>20</v>
      </c>
      <c r="AA34" s="123">
        <v>255</v>
      </c>
      <c r="AB34" s="123">
        <v>106</v>
      </c>
      <c r="AC34" s="127"/>
      <c r="AD34" s="127"/>
      <c r="AE34" s="130">
        <v>194</v>
      </c>
      <c r="AF34" s="137" t="s">
        <v>5198</v>
      </c>
      <c r="AG34" s="143">
        <v>3612</v>
      </c>
      <c r="AH34" s="143">
        <v>5536</v>
      </c>
      <c r="AI34" s="148"/>
      <c r="AJ34" s="148">
        <v>214</v>
      </c>
      <c r="AK34" s="112" t="s">
        <v>5199</v>
      </c>
      <c r="AL34" s="112" t="s">
        <v>5200</v>
      </c>
      <c r="AM34" s="118" t="s">
        <v>5011</v>
      </c>
      <c r="AN34" s="111">
        <v>4</v>
      </c>
      <c r="AO34" s="111"/>
      <c r="AP34" s="111"/>
      <c r="AQ34" s="111">
        <v>4</v>
      </c>
      <c r="AR34" s="111"/>
      <c r="AS34" s="129">
        <v>48</v>
      </c>
      <c r="AT34" s="129" t="s">
        <v>4916</v>
      </c>
      <c r="AU34" s="129" t="s">
        <v>4916</v>
      </c>
      <c r="AV34" s="127">
        <v>777</v>
      </c>
      <c r="AW34" s="130">
        <v>16.1875</v>
      </c>
      <c r="AX34" s="149"/>
      <c r="AY34" s="149"/>
      <c r="AZ34" s="149"/>
      <c r="BA34" s="149"/>
      <c r="BB34" s="149"/>
      <c r="BC34" s="150"/>
      <c r="BD34" s="150"/>
      <c r="BE34" s="150"/>
      <c r="BF34" s="151" t="s">
        <v>4897</v>
      </c>
      <c r="BG34" s="134"/>
      <c r="BH34" s="134"/>
      <c r="BI34" s="134"/>
      <c r="BJ34" s="134"/>
      <c r="BK34" s="134"/>
      <c r="BL34" s="149"/>
      <c r="BM34" s="149"/>
      <c r="BN34" s="133"/>
      <c r="BO34" s="151" t="s">
        <v>4897</v>
      </c>
      <c r="BP34" s="269">
        <v>1</v>
      </c>
      <c r="BQ34" s="111"/>
      <c r="BR34" s="138">
        <v>1</v>
      </c>
      <c r="BS34" s="111"/>
      <c r="BT34" s="111"/>
      <c r="BU34" s="111"/>
      <c r="BV34" s="111">
        <v>4</v>
      </c>
      <c r="BW34" s="111"/>
      <c r="BX34" s="111"/>
      <c r="BY34" s="111">
        <v>2</v>
      </c>
      <c r="BZ34" s="135"/>
      <c r="CA34" s="135"/>
      <c r="CB34" s="135"/>
      <c r="CC34" s="135"/>
      <c r="CD34" s="135"/>
    </row>
    <row r="35" spans="1:86" s="139" customFormat="1" ht="16.5" customHeight="1">
      <c r="A35" s="111">
        <v>25</v>
      </c>
      <c r="B35" s="111" t="s">
        <v>4876</v>
      </c>
      <c r="C35" s="112" t="s">
        <v>5201</v>
      </c>
      <c r="D35" s="111" t="s">
        <v>5082</v>
      </c>
      <c r="E35" s="111" t="s">
        <v>4879</v>
      </c>
      <c r="F35" s="111" t="s">
        <v>5202</v>
      </c>
      <c r="G35" s="113" t="s">
        <v>5203</v>
      </c>
      <c r="H35" s="111" t="s">
        <v>5204</v>
      </c>
      <c r="I35" s="111" t="s">
        <v>5205</v>
      </c>
      <c r="J35" s="118" t="s">
        <v>4884</v>
      </c>
      <c r="K35" s="163" t="s">
        <v>5206</v>
      </c>
      <c r="L35" s="153" t="s">
        <v>5207</v>
      </c>
      <c r="M35" s="153" t="s">
        <v>5208</v>
      </c>
      <c r="N35" s="118" t="s">
        <v>4884</v>
      </c>
      <c r="O35" s="142" t="s">
        <v>4909</v>
      </c>
      <c r="P35" s="118" t="s">
        <v>4884</v>
      </c>
      <c r="Q35" s="143">
        <v>20837</v>
      </c>
      <c r="R35" s="144">
        <v>6663</v>
      </c>
      <c r="S35" s="143">
        <v>5941</v>
      </c>
      <c r="T35" s="143">
        <v>5678</v>
      </c>
      <c r="U35" s="112" t="s">
        <v>5134</v>
      </c>
      <c r="V35" s="123">
        <v>263</v>
      </c>
      <c r="W35" s="123">
        <v>49.31</v>
      </c>
      <c r="X35" s="138" t="s">
        <v>4926</v>
      </c>
      <c r="Y35" s="123">
        <v>94</v>
      </c>
      <c r="Z35" s="123">
        <v>59</v>
      </c>
      <c r="AA35" s="123">
        <v>2967</v>
      </c>
      <c r="AB35" s="123">
        <v>75</v>
      </c>
      <c r="AC35" s="127"/>
      <c r="AD35" s="127"/>
      <c r="AE35" s="130" t="s">
        <v>5209</v>
      </c>
      <c r="AF35" s="137" t="s">
        <v>5210</v>
      </c>
      <c r="AG35" s="143">
        <v>907</v>
      </c>
      <c r="AH35" s="143">
        <v>907</v>
      </c>
      <c r="AI35" s="148">
        <v>907</v>
      </c>
      <c r="AJ35" s="148">
        <v>175</v>
      </c>
      <c r="AK35" s="126" t="s">
        <v>5211</v>
      </c>
      <c r="AL35" s="270" t="s">
        <v>5212</v>
      </c>
      <c r="AM35" s="118"/>
      <c r="AN35" s="111">
        <v>22</v>
      </c>
      <c r="AO35" s="111"/>
      <c r="AP35" s="111">
        <v>21</v>
      </c>
      <c r="AQ35" s="111">
        <v>1</v>
      </c>
      <c r="AR35" s="111"/>
      <c r="AS35" s="129">
        <v>142</v>
      </c>
      <c r="AT35" s="129" t="s">
        <v>5213</v>
      </c>
      <c r="AU35" s="129" t="s">
        <v>5214</v>
      </c>
      <c r="AV35" s="127">
        <v>8575</v>
      </c>
      <c r="AW35" s="130">
        <v>60.387323943661968</v>
      </c>
      <c r="AX35" s="149"/>
      <c r="AY35" s="149"/>
      <c r="AZ35" s="149"/>
      <c r="BA35" s="149"/>
      <c r="BB35" s="149"/>
      <c r="BC35" s="150"/>
      <c r="BD35" s="150"/>
      <c r="BE35" s="150"/>
      <c r="BF35" s="151" t="s">
        <v>4897</v>
      </c>
      <c r="BG35" s="134"/>
      <c r="BH35" s="134"/>
      <c r="BI35" s="134"/>
      <c r="BJ35" s="134"/>
      <c r="BK35" s="134"/>
      <c r="BL35" s="149"/>
      <c r="BM35" s="149"/>
      <c r="BN35" s="133"/>
      <c r="BO35" s="151" t="s">
        <v>4897</v>
      </c>
      <c r="BP35" s="138">
        <v>1</v>
      </c>
      <c r="BQ35" s="138"/>
      <c r="BR35" s="138">
        <v>1</v>
      </c>
      <c r="BS35" s="138"/>
      <c r="BT35" s="138">
        <v>3</v>
      </c>
      <c r="BU35" s="138">
        <v>17</v>
      </c>
      <c r="BV35" s="138"/>
      <c r="BW35" s="138"/>
      <c r="BX35" s="138"/>
      <c r="BY35" s="138">
        <v>11</v>
      </c>
      <c r="BZ35" s="138"/>
      <c r="CA35" s="138"/>
      <c r="CB35" s="138"/>
      <c r="CC35" s="138"/>
      <c r="CD35" s="138"/>
    </row>
    <row r="36" spans="1:86" s="139" customFormat="1" ht="16.5" customHeight="1">
      <c r="A36" s="111">
        <v>26</v>
      </c>
      <c r="B36" s="154" t="s">
        <v>43</v>
      </c>
      <c r="C36" s="158" t="s">
        <v>74</v>
      </c>
      <c r="D36" s="154" t="s">
        <v>5111</v>
      </c>
      <c r="E36" s="154" t="s">
        <v>4932</v>
      </c>
      <c r="F36" s="154" t="s">
        <v>5215</v>
      </c>
      <c r="G36" s="160" t="s">
        <v>5216</v>
      </c>
      <c r="H36" s="154" t="s">
        <v>5217</v>
      </c>
      <c r="I36" s="154" t="s">
        <v>5218</v>
      </c>
      <c r="J36" s="175" t="s">
        <v>4940</v>
      </c>
      <c r="K36" s="163" t="s">
        <v>5219</v>
      </c>
      <c r="L36" s="116" t="s">
        <v>5220</v>
      </c>
      <c r="M36" s="153" t="s">
        <v>5221</v>
      </c>
      <c r="N36" s="175" t="s">
        <v>4940</v>
      </c>
      <c r="O36" s="142" t="s">
        <v>4909</v>
      </c>
      <c r="P36" s="175" t="s">
        <v>4940</v>
      </c>
      <c r="Q36" s="143">
        <v>102001</v>
      </c>
      <c r="R36" s="144">
        <v>2067</v>
      </c>
      <c r="S36" s="143">
        <v>1687</v>
      </c>
      <c r="T36" s="143">
        <v>1073</v>
      </c>
      <c r="U36" s="158" t="s">
        <v>4955</v>
      </c>
      <c r="V36" s="123">
        <v>614</v>
      </c>
      <c r="W36" s="123">
        <v>146</v>
      </c>
      <c r="X36" s="146" t="s">
        <v>4956</v>
      </c>
      <c r="Y36" s="123">
        <v>123</v>
      </c>
      <c r="Z36" s="123">
        <v>73</v>
      </c>
      <c r="AA36" s="123">
        <v>2214</v>
      </c>
      <c r="AB36" s="123">
        <v>39</v>
      </c>
      <c r="AC36" s="127"/>
      <c r="AD36" s="127"/>
      <c r="AE36" s="147">
        <v>108</v>
      </c>
      <c r="AF36" s="137" t="s">
        <v>5222</v>
      </c>
      <c r="AG36" s="143">
        <v>232</v>
      </c>
      <c r="AH36" s="143">
        <v>532</v>
      </c>
      <c r="AI36" s="148"/>
      <c r="AJ36" s="148">
        <v>743</v>
      </c>
      <c r="AK36" s="112"/>
      <c r="AL36" s="112"/>
      <c r="AM36" s="118"/>
      <c r="AN36" s="154">
        <v>14</v>
      </c>
      <c r="AO36" s="154">
        <v>1</v>
      </c>
      <c r="AP36" s="154">
        <v>8</v>
      </c>
      <c r="AQ36" s="154">
        <v>4</v>
      </c>
      <c r="AR36" s="154">
        <v>1</v>
      </c>
      <c r="AS36" s="159">
        <v>145</v>
      </c>
      <c r="AT36" s="159" t="s">
        <v>5012</v>
      </c>
      <c r="AU36" s="159" t="s">
        <v>5012</v>
      </c>
      <c r="AV36" s="127">
        <v>64027</v>
      </c>
      <c r="AW36" s="130">
        <v>441.56551724137933</v>
      </c>
      <c r="AX36" s="149"/>
      <c r="AY36" s="149"/>
      <c r="AZ36" s="149"/>
      <c r="BA36" s="149"/>
      <c r="BB36" s="149"/>
      <c r="BC36" s="150"/>
      <c r="BD36" s="150"/>
      <c r="BE36" s="150"/>
      <c r="BF36" s="151" t="s">
        <v>4897</v>
      </c>
      <c r="BG36" s="134"/>
      <c r="BH36" s="134"/>
      <c r="BI36" s="134"/>
      <c r="BJ36" s="134"/>
      <c r="BK36" s="134"/>
      <c r="BL36" s="149"/>
      <c r="BM36" s="149"/>
      <c r="BN36" s="133"/>
      <c r="BO36" s="151"/>
      <c r="BP36" s="138"/>
      <c r="BQ36" s="138"/>
      <c r="BR36" s="138"/>
      <c r="BS36" s="138">
        <v>2</v>
      </c>
      <c r="BT36" s="138"/>
      <c r="BU36" s="138">
        <v>4</v>
      </c>
      <c r="BV36" s="138"/>
      <c r="BW36" s="138">
        <v>1</v>
      </c>
      <c r="BX36" s="138"/>
      <c r="BY36" s="138">
        <v>20</v>
      </c>
      <c r="BZ36" s="138"/>
      <c r="CA36" s="138"/>
      <c r="CB36" s="138"/>
      <c r="CC36" s="138"/>
      <c r="CD36" s="138"/>
      <c r="CE36" s="177"/>
    </row>
    <row r="37" spans="1:86" s="139" customFormat="1" ht="16.5" customHeight="1">
      <c r="A37" s="111">
        <v>27</v>
      </c>
      <c r="B37" s="111" t="s">
        <v>4876</v>
      </c>
      <c r="C37" s="112" t="s">
        <v>5223</v>
      </c>
      <c r="D37" s="111" t="s">
        <v>5082</v>
      </c>
      <c r="E37" s="153" t="s">
        <v>5224</v>
      </c>
      <c r="F37" s="153" t="s">
        <v>5225</v>
      </c>
      <c r="G37" s="271" t="s">
        <v>5226</v>
      </c>
      <c r="H37" s="111" t="s">
        <v>5227</v>
      </c>
      <c r="I37" s="111" t="s">
        <v>5228</v>
      </c>
      <c r="J37" s="146" t="s">
        <v>4940</v>
      </c>
      <c r="K37" s="153" t="s">
        <v>5229</v>
      </c>
      <c r="L37" s="153" t="s">
        <v>5230</v>
      </c>
      <c r="M37" s="153" t="s">
        <v>5231</v>
      </c>
      <c r="N37" s="118" t="s">
        <v>4884</v>
      </c>
      <c r="O37" s="142" t="s">
        <v>4909</v>
      </c>
      <c r="P37" s="142" t="s">
        <v>4888</v>
      </c>
      <c r="Q37" s="143">
        <v>6530</v>
      </c>
      <c r="R37" s="144">
        <v>2901</v>
      </c>
      <c r="S37" s="143">
        <v>788</v>
      </c>
      <c r="T37" s="143">
        <v>653</v>
      </c>
      <c r="U37" s="126" t="s">
        <v>5232</v>
      </c>
      <c r="V37" s="123">
        <v>135</v>
      </c>
      <c r="W37" s="123">
        <v>198.93</v>
      </c>
      <c r="X37" s="126" t="s">
        <v>5233</v>
      </c>
      <c r="Y37" s="123">
        <v>102</v>
      </c>
      <c r="Z37" s="123">
        <v>36</v>
      </c>
      <c r="AA37" s="123">
        <v>4903</v>
      </c>
      <c r="AB37" s="123">
        <v>67</v>
      </c>
      <c r="AC37" s="127"/>
      <c r="AD37" s="127"/>
      <c r="AE37" s="127">
        <v>26</v>
      </c>
      <c r="AF37" s="126" t="s">
        <v>5234</v>
      </c>
      <c r="AG37" s="143">
        <v>701</v>
      </c>
      <c r="AH37" s="143">
        <v>2479</v>
      </c>
      <c r="AI37" s="148">
        <v>2479</v>
      </c>
      <c r="AJ37" s="148">
        <v>639</v>
      </c>
      <c r="AK37" s="112"/>
      <c r="AL37" s="112"/>
      <c r="AM37" s="118" t="s">
        <v>5079</v>
      </c>
      <c r="AN37" s="129">
        <v>18</v>
      </c>
      <c r="AO37" s="129">
        <v>2</v>
      </c>
      <c r="AP37" s="129">
        <v>3</v>
      </c>
      <c r="AQ37" s="129">
        <v>12</v>
      </c>
      <c r="AR37" s="129">
        <v>1</v>
      </c>
      <c r="AS37" s="129">
        <v>32</v>
      </c>
      <c r="AT37" s="129" t="s">
        <v>4916</v>
      </c>
      <c r="AU37" s="129" t="s">
        <v>4916</v>
      </c>
      <c r="AV37" s="127">
        <v>5754</v>
      </c>
      <c r="AW37" s="130">
        <v>179.8125</v>
      </c>
      <c r="AX37" s="134">
        <v>1000</v>
      </c>
      <c r="AY37" s="149"/>
      <c r="AZ37" s="134">
        <v>500</v>
      </c>
      <c r="BA37" s="134">
        <v>500</v>
      </c>
      <c r="BB37" s="134">
        <v>500</v>
      </c>
      <c r="BC37" s="123">
        <v>30</v>
      </c>
      <c r="BD37" s="157"/>
      <c r="BE37" s="157" t="s">
        <v>5235</v>
      </c>
      <c r="BF37" s="133" t="s">
        <v>5236</v>
      </c>
      <c r="BG37" s="131"/>
      <c r="BH37" s="2523" t="s">
        <v>5237</v>
      </c>
      <c r="BI37" s="2523"/>
      <c r="BJ37" s="2523"/>
      <c r="BK37" s="2523"/>
      <c r="BL37" s="272"/>
      <c r="BM37" s="149"/>
      <c r="BN37" s="157" t="s">
        <v>5235</v>
      </c>
      <c r="BO37" s="151" t="s">
        <v>5236</v>
      </c>
      <c r="BP37" s="138">
        <v>3</v>
      </c>
      <c r="BQ37" s="138"/>
      <c r="BR37" s="138">
        <v>3</v>
      </c>
      <c r="BS37" s="138"/>
      <c r="BT37" s="138"/>
      <c r="BU37" s="138">
        <v>12</v>
      </c>
      <c r="BV37" s="138"/>
      <c r="BW37" s="138"/>
      <c r="BX37" s="138"/>
      <c r="BY37" s="138">
        <v>29</v>
      </c>
      <c r="BZ37" s="138"/>
      <c r="CA37" s="138"/>
      <c r="CB37" s="138"/>
      <c r="CC37" s="138"/>
      <c r="CD37" s="138"/>
    </row>
    <row r="38" spans="1:86" s="139" customFormat="1" ht="16.5" customHeight="1">
      <c r="A38" s="111">
        <v>28</v>
      </c>
      <c r="B38" s="111" t="s">
        <v>4876</v>
      </c>
      <c r="C38" s="112" t="s">
        <v>5201</v>
      </c>
      <c r="D38" s="111" t="s">
        <v>5082</v>
      </c>
      <c r="E38" s="111" t="s">
        <v>4879</v>
      </c>
      <c r="F38" s="111" t="s">
        <v>5238</v>
      </c>
      <c r="G38" s="113" t="s">
        <v>5239</v>
      </c>
      <c r="H38" s="111" t="s">
        <v>5240</v>
      </c>
      <c r="I38" s="111" t="s">
        <v>5241</v>
      </c>
      <c r="J38" s="146" t="s">
        <v>4940</v>
      </c>
      <c r="K38" s="163" t="s">
        <v>5242</v>
      </c>
      <c r="L38" s="116" t="s">
        <v>5243</v>
      </c>
      <c r="M38" s="153" t="s">
        <v>5244</v>
      </c>
      <c r="N38" s="142" t="s">
        <v>4888</v>
      </c>
      <c r="O38" s="142"/>
      <c r="P38" s="142" t="s">
        <v>4888</v>
      </c>
      <c r="Q38" s="143">
        <v>2483</v>
      </c>
      <c r="R38" s="144">
        <v>5740</v>
      </c>
      <c r="S38" s="143">
        <v>1552</v>
      </c>
      <c r="T38" s="143">
        <v>1346</v>
      </c>
      <c r="U38" s="112" t="s">
        <v>5134</v>
      </c>
      <c r="V38" s="123">
        <v>206</v>
      </c>
      <c r="W38" s="123">
        <v>248</v>
      </c>
      <c r="X38" s="138" t="s">
        <v>4972</v>
      </c>
      <c r="Y38" s="123">
        <v>491</v>
      </c>
      <c r="Z38" s="123"/>
      <c r="AA38" s="123"/>
      <c r="AB38" s="123">
        <v>31</v>
      </c>
      <c r="AC38" s="127"/>
      <c r="AD38" s="127"/>
      <c r="AE38" s="130">
        <v>44</v>
      </c>
      <c r="AF38" s="136" t="s">
        <v>5245</v>
      </c>
      <c r="AG38" s="143">
        <v>4687</v>
      </c>
      <c r="AH38" s="143">
        <v>5401</v>
      </c>
      <c r="AI38" s="148"/>
      <c r="AJ38" s="148">
        <v>407</v>
      </c>
      <c r="AK38" s="112"/>
      <c r="AL38" s="112"/>
      <c r="AM38" s="118" t="s">
        <v>5079</v>
      </c>
      <c r="AN38" s="111">
        <v>6</v>
      </c>
      <c r="AO38" s="111">
        <v>6</v>
      </c>
      <c r="AP38" s="111"/>
      <c r="AQ38" s="111"/>
      <c r="AR38" s="111"/>
      <c r="AS38" s="129">
        <v>162</v>
      </c>
      <c r="AT38" s="129" t="s">
        <v>5177</v>
      </c>
      <c r="AU38" s="129" t="s">
        <v>5177</v>
      </c>
      <c r="AV38" s="127">
        <v>25074</v>
      </c>
      <c r="AW38" s="130">
        <v>154.77777777777777</v>
      </c>
      <c r="AX38" s="149"/>
      <c r="AY38" s="149"/>
      <c r="AZ38" s="149"/>
      <c r="BA38" s="149"/>
      <c r="BB38" s="149"/>
      <c r="BC38" s="150"/>
      <c r="BD38" s="150"/>
      <c r="BE38" s="150"/>
      <c r="BF38" s="151" t="s">
        <v>4897</v>
      </c>
      <c r="BG38" s="134"/>
      <c r="BH38" s="134"/>
      <c r="BI38" s="134"/>
      <c r="BJ38" s="134"/>
      <c r="BK38" s="134"/>
      <c r="BL38" s="149"/>
      <c r="BM38" s="149"/>
      <c r="BN38" s="133"/>
      <c r="BO38" s="151" t="s">
        <v>4897</v>
      </c>
      <c r="BP38" s="138">
        <v>4</v>
      </c>
      <c r="BQ38" s="138">
        <v>1</v>
      </c>
      <c r="BR38" s="138">
        <v>3</v>
      </c>
      <c r="BS38" s="138"/>
      <c r="BT38" s="138">
        <v>2</v>
      </c>
      <c r="BU38" s="138">
        <v>2</v>
      </c>
      <c r="BV38" s="138">
        <v>21</v>
      </c>
      <c r="BW38" s="138">
        <v>7</v>
      </c>
      <c r="BX38" s="138"/>
      <c r="BY38" s="138">
        <v>9</v>
      </c>
      <c r="BZ38" s="138"/>
      <c r="CA38" s="138"/>
      <c r="CB38" s="138"/>
      <c r="CC38" s="138"/>
      <c r="CD38" s="138"/>
    </row>
    <row r="39" spans="1:86" s="139" customFormat="1" ht="16.5" customHeight="1">
      <c r="A39" s="111">
        <v>29</v>
      </c>
      <c r="B39" s="111" t="s">
        <v>4876</v>
      </c>
      <c r="C39" s="112" t="s">
        <v>5246</v>
      </c>
      <c r="D39" s="111" t="s">
        <v>5082</v>
      </c>
      <c r="E39" s="111" t="s">
        <v>4879</v>
      </c>
      <c r="F39" s="111" t="s">
        <v>5247</v>
      </c>
      <c r="G39" s="113" t="s">
        <v>5248</v>
      </c>
      <c r="H39" s="111" t="s">
        <v>5249</v>
      </c>
      <c r="I39" s="137" t="s">
        <v>5250</v>
      </c>
      <c r="J39" s="273" t="s">
        <v>4940</v>
      </c>
      <c r="K39" s="137" t="s">
        <v>5251</v>
      </c>
      <c r="L39" s="136" t="s">
        <v>5252</v>
      </c>
      <c r="M39" s="153" t="s">
        <v>5253</v>
      </c>
      <c r="N39" s="142" t="s">
        <v>4884</v>
      </c>
      <c r="O39" s="142" t="s">
        <v>4909</v>
      </c>
      <c r="P39" s="142" t="s">
        <v>4884</v>
      </c>
      <c r="Q39" s="143">
        <v>14894</v>
      </c>
      <c r="R39" s="144">
        <v>19423</v>
      </c>
      <c r="S39" s="143">
        <v>2651</v>
      </c>
      <c r="T39" s="143">
        <v>2205</v>
      </c>
      <c r="U39" s="137" t="s">
        <v>5254</v>
      </c>
      <c r="V39" s="123">
        <v>446</v>
      </c>
      <c r="W39" s="123">
        <v>2249.89</v>
      </c>
      <c r="X39" s="137" t="s">
        <v>4956</v>
      </c>
      <c r="Y39" s="123">
        <v>635.16999999999996</v>
      </c>
      <c r="Z39" s="123">
        <v>435.13</v>
      </c>
      <c r="AA39" s="123">
        <v>55332</v>
      </c>
      <c r="AB39" s="123">
        <v>400.51</v>
      </c>
      <c r="AC39" s="127">
        <v>74.66</v>
      </c>
      <c r="AD39" s="127"/>
      <c r="AE39" s="128">
        <v>142</v>
      </c>
      <c r="AF39" s="112" t="s">
        <v>5255</v>
      </c>
      <c r="AG39" s="143">
        <v>52622</v>
      </c>
      <c r="AH39" s="143">
        <v>66138</v>
      </c>
      <c r="AI39" s="148">
        <v>48598</v>
      </c>
      <c r="AJ39" s="148">
        <v>1151</v>
      </c>
      <c r="AK39" s="112"/>
      <c r="AL39" s="112"/>
      <c r="AM39" s="118" t="s">
        <v>5256</v>
      </c>
      <c r="AN39" s="111">
        <v>13</v>
      </c>
      <c r="AO39" s="111">
        <v>3</v>
      </c>
      <c r="AP39" s="111">
        <v>10</v>
      </c>
      <c r="AQ39" s="111"/>
      <c r="AR39" s="111"/>
      <c r="AS39" s="129">
        <v>147</v>
      </c>
      <c r="AT39" s="180" t="s">
        <v>4988</v>
      </c>
      <c r="AU39" s="180" t="s">
        <v>4988</v>
      </c>
      <c r="AV39" s="127">
        <v>125814</v>
      </c>
      <c r="AW39" s="130">
        <v>855.87755102040819</v>
      </c>
      <c r="AX39" s="192"/>
      <c r="AY39" s="192"/>
      <c r="AZ39" s="192"/>
      <c r="BA39" s="192"/>
      <c r="BB39" s="192"/>
      <c r="BC39" s="274"/>
      <c r="BD39" s="274"/>
      <c r="BE39" s="137"/>
      <c r="BF39" s="137" t="s">
        <v>4897</v>
      </c>
      <c r="BG39" s="192"/>
      <c r="BH39" s="192"/>
      <c r="BI39" s="192"/>
      <c r="BJ39" s="192"/>
      <c r="BK39" s="192"/>
      <c r="BL39" s="192"/>
      <c r="BM39" s="192"/>
      <c r="BN39" s="137"/>
      <c r="BO39" s="151" t="s">
        <v>4897</v>
      </c>
      <c r="BP39" s="138">
        <v>14</v>
      </c>
      <c r="BQ39" s="138">
        <v>3</v>
      </c>
      <c r="BR39" s="138">
        <v>11</v>
      </c>
      <c r="BS39" s="138">
        <v>10</v>
      </c>
      <c r="BT39" s="138">
        <v>44</v>
      </c>
      <c r="BU39" s="138">
        <v>19</v>
      </c>
      <c r="BV39" s="138">
        <v>50</v>
      </c>
      <c r="BW39" s="138"/>
      <c r="BX39" s="138">
        <v>13</v>
      </c>
      <c r="BY39" s="138">
        <v>97</v>
      </c>
      <c r="BZ39" s="138"/>
      <c r="CA39" s="138"/>
      <c r="CB39" s="138"/>
      <c r="CC39" s="138"/>
      <c r="CD39" s="138"/>
    </row>
    <row r="40" spans="1:86" s="139" customFormat="1" ht="16.5" customHeight="1">
      <c r="A40" s="111">
        <v>30</v>
      </c>
      <c r="B40" s="111" t="s">
        <v>5027</v>
      </c>
      <c r="C40" s="112" t="s">
        <v>5257</v>
      </c>
      <c r="D40" s="111" t="s">
        <v>5082</v>
      </c>
      <c r="E40" s="111" t="s">
        <v>4879</v>
      </c>
      <c r="F40" s="111" t="s">
        <v>5258</v>
      </c>
      <c r="G40" s="113" t="s">
        <v>5259</v>
      </c>
      <c r="H40" s="111" t="s">
        <v>5260</v>
      </c>
      <c r="I40" s="111" t="s">
        <v>5261</v>
      </c>
      <c r="J40" s="118" t="s">
        <v>4884</v>
      </c>
      <c r="K40" s="163" t="s">
        <v>5262</v>
      </c>
      <c r="L40" s="136" t="s">
        <v>5263</v>
      </c>
      <c r="M40" s="153" t="s">
        <v>5264</v>
      </c>
      <c r="N40" s="142" t="s">
        <v>4924</v>
      </c>
      <c r="O40" s="142"/>
      <c r="P40" s="142" t="s">
        <v>4940</v>
      </c>
      <c r="Q40" s="143">
        <v>5693</v>
      </c>
      <c r="R40" s="144">
        <v>1794</v>
      </c>
      <c r="S40" s="143">
        <v>1522</v>
      </c>
      <c r="T40" s="143">
        <v>1390</v>
      </c>
      <c r="U40" s="158" t="s">
        <v>5134</v>
      </c>
      <c r="V40" s="123">
        <v>132</v>
      </c>
      <c r="W40" s="123">
        <v>114</v>
      </c>
      <c r="X40" s="146" t="s">
        <v>4972</v>
      </c>
      <c r="Y40" s="123">
        <v>298</v>
      </c>
      <c r="Z40" s="123">
        <v>18</v>
      </c>
      <c r="AA40" s="123">
        <v>1900</v>
      </c>
      <c r="AB40" s="123">
        <v>118</v>
      </c>
      <c r="AC40" s="127">
        <v>11</v>
      </c>
      <c r="AD40" s="127">
        <v>57.6</v>
      </c>
      <c r="AE40" s="147" t="s">
        <v>5265</v>
      </c>
      <c r="AF40" s="137" t="s">
        <v>5266</v>
      </c>
      <c r="AG40" s="143">
        <v>881</v>
      </c>
      <c r="AH40" s="143">
        <v>2454</v>
      </c>
      <c r="AI40" s="148">
        <v>2078</v>
      </c>
      <c r="AJ40" s="148">
        <v>402</v>
      </c>
      <c r="AK40" s="112" t="s">
        <v>5267</v>
      </c>
      <c r="AL40" s="112" t="s">
        <v>5268</v>
      </c>
      <c r="AM40" s="118" t="s">
        <v>5079</v>
      </c>
      <c r="AN40" s="111">
        <v>6</v>
      </c>
      <c r="AO40" s="111"/>
      <c r="AP40" s="111">
        <v>4</v>
      </c>
      <c r="AQ40" s="111">
        <v>2</v>
      </c>
      <c r="AR40" s="111"/>
      <c r="AS40" s="129">
        <v>130</v>
      </c>
      <c r="AT40" s="129" t="s">
        <v>4895</v>
      </c>
      <c r="AU40" s="129" t="s">
        <v>5026</v>
      </c>
      <c r="AV40" s="127">
        <v>10387</v>
      </c>
      <c r="AW40" s="130">
        <v>79.900000000000006</v>
      </c>
      <c r="AX40" s="149">
        <v>1000</v>
      </c>
      <c r="AY40" s="149"/>
      <c r="AZ40" s="149">
        <v>500</v>
      </c>
      <c r="BA40" s="149">
        <v>500</v>
      </c>
      <c r="BB40" s="149">
        <v>1000</v>
      </c>
      <c r="BC40" s="150" t="s">
        <v>5161</v>
      </c>
      <c r="BD40" s="150">
        <v>35</v>
      </c>
      <c r="BE40" s="150" t="s">
        <v>5269</v>
      </c>
      <c r="BF40" s="151" t="s">
        <v>5270</v>
      </c>
      <c r="BG40" s="134">
        <v>1000</v>
      </c>
      <c r="BH40" s="149" t="s">
        <v>4909</v>
      </c>
      <c r="BI40" s="111"/>
      <c r="BJ40" s="134">
        <v>500</v>
      </c>
      <c r="BK40" s="134">
        <v>1000</v>
      </c>
      <c r="BL40" s="149" t="s">
        <v>5161</v>
      </c>
      <c r="BM40" s="149">
        <v>35</v>
      </c>
      <c r="BN40" s="150" t="s">
        <v>5269</v>
      </c>
      <c r="BO40" s="151" t="s">
        <v>5270</v>
      </c>
      <c r="BP40" s="138"/>
      <c r="BQ40" s="138"/>
      <c r="BR40" s="138"/>
      <c r="BS40" s="138"/>
      <c r="BT40" s="138">
        <v>1</v>
      </c>
      <c r="BU40" s="138"/>
      <c r="BV40" s="138"/>
      <c r="BW40" s="138">
        <v>8</v>
      </c>
      <c r="BX40" s="138"/>
      <c r="BY40" s="138">
        <v>52</v>
      </c>
      <c r="BZ40" s="138"/>
      <c r="CA40" s="138"/>
      <c r="CB40" s="138"/>
      <c r="CC40" s="138"/>
      <c r="CD40" s="138"/>
    </row>
    <row r="41" spans="1:86" s="139" customFormat="1" ht="16.5" customHeight="1">
      <c r="A41" s="111">
        <v>31</v>
      </c>
      <c r="B41" s="111" t="s">
        <v>4876</v>
      </c>
      <c r="C41" s="112" t="s">
        <v>5246</v>
      </c>
      <c r="D41" s="111" t="s">
        <v>5082</v>
      </c>
      <c r="E41" s="111" t="s">
        <v>4879</v>
      </c>
      <c r="F41" s="111" t="s">
        <v>5271</v>
      </c>
      <c r="G41" s="113" t="s">
        <v>5272</v>
      </c>
      <c r="H41" s="111" t="s">
        <v>5273</v>
      </c>
      <c r="I41" s="111" t="s">
        <v>5274</v>
      </c>
      <c r="J41" s="118" t="s">
        <v>4884</v>
      </c>
      <c r="K41" s="163" t="s">
        <v>5275</v>
      </c>
      <c r="L41" s="116" t="s">
        <v>5276</v>
      </c>
      <c r="M41" s="116" t="s">
        <v>5277</v>
      </c>
      <c r="N41" s="142" t="s">
        <v>4888</v>
      </c>
      <c r="O41" s="142"/>
      <c r="P41" s="142" t="s">
        <v>4888</v>
      </c>
      <c r="Q41" s="143">
        <v>14856</v>
      </c>
      <c r="R41" s="144">
        <v>6211</v>
      </c>
      <c r="S41" s="143">
        <v>990</v>
      </c>
      <c r="T41" s="143">
        <v>740</v>
      </c>
      <c r="U41" s="112" t="s">
        <v>5009</v>
      </c>
      <c r="V41" s="123">
        <v>250</v>
      </c>
      <c r="W41" s="123">
        <v>460</v>
      </c>
      <c r="X41" s="138" t="s">
        <v>4926</v>
      </c>
      <c r="Y41" s="123">
        <v>180</v>
      </c>
      <c r="Z41" s="123"/>
      <c r="AA41" s="123">
        <v>18032</v>
      </c>
      <c r="AB41" s="123">
        <v>115</v>
      </c>
      <c r="AC41" s="127"/>
      <c r="AD41" s="127"/>
      <c r="AE41" s="130">
        <v>95</v>
      </c>
      <c r="AF41" s="137" t="s">
        <v>5278</v>
      </c>
      <c r="AG41" s="143">
        <v>6077</v>
      </c>
      <c r="AH41" s="143">
        <v>13588</v>
      </c>
      <c r="AI41" s="148">
        <v>37</v>
      </c>
      <c r="AJ41" s="148">
        <v>178</v>
      </c>
      <c r="AK41" s="112"/>
      <c r="AL41" s="112"/>
      <c r="AM41" s="118" t="s">
        <v>5079</v>
      </c>
      <c r="AN41" s="111">
        <f>SUM(AO41:AQ41)</f>
        <v>8</v>
      </c>
      <c r="AO41" s="111">
        <v>1</v>
      </c>
      <c r="AP41" s="111">
        <v>5</v>
      </c>
      <c r="AQ41" s="111">
        <v>2</v>
      </c>
      <c r="AR41" s="111"/>
      <c r="AS41" s="129">
        <v>128</v>
      </c>
      <c r="AT41" s="129" t="s">
        <v>4895</v>
      </c>
      <c r="AU41" s="129" t="s">
        <v>4895</v>
      </c>
      <c r="AV41" s="127">
        <v>37035</v>
      </c>
      <c r="AW41" s="130">
        <v>289.3359375</v>
      </c>
      <c r="AX41" s="149"/>
      <c r="AY41" s="149"/>
      <c r="AZ41" s="149"/>
      <c r="BA41" s="149"/>
      <c r="BB41" s="149"/>
      <c r="BC41" s="150"/>
      <c r="BD41" s="150"/>
      <c r="BE41" s="150"/>
      <c r="BF41" s="151" t="s">
        <v>4897</v>
      </c>
      <c r="BG41" s="134"/>
      <c r="BH41" s="134"/>
      <c r="BI41" s="134"/>
      <c r="BJ41" s="134"/>
      <c r="BK41" s="134"/>
      <c r="BL41" s="149"/>
      <c r="BM41" s="149"/>
      <c r="BN41" s="133"/>
      <c r="BO41" s="151" t="s">
        <v>4897</v>
      </c>
      <c r="BP41" s="138">
        <f>SUM(BQ41,BR41)</f>
        <v>4</v>
      </c>
      <c r="BQ41" s="138"/>
      <c r="BR41" s="138">
        <v>4</v>
      </c>
      <c r="BS41" s="138"/>
      <c r="BT41" s="138">
        <v>8</v>
      </c>
      <c r="BU41" s="138">
        <v>8</v>
      </c>
      <c r="BV41" s="138"/>
      <c r="BW41" s="138"/>
      <c r="BX41" s="138"/>
      <c r="BY41" s="138">
        <v>32</v>
      </c>
      <c r="BZ41" s="138"/>
      <c r="CA41" s="138"/>
      <c r="CB41" s="138"/>
      <c r="CC41" s="138"/>
      <c r="CD41" s="138"/>
    </row>
    <row r="42" spans="1:86" s="139" customFormat="1" ht="16.5" customHeight="1">
      <c r="A42" s="111">
        <v>32</v>
      </c>
      <c r="B42" s="111" t="s">
        <v>4876</v>
      </c>
      <c r="C42" s="112" t="s">
        <v>4963</v>
      </c>
      <c r="D42" s="111" t="s">
        <v>5082</v>
      </c>
      <c r="E42" s="111" t="s">
        <v>4879</v>
      </c>
      <c r="F42" s="111" t="s">
        <v>5279</v>
      </c>
      <c r="G42" s="113" t="s">
        <v>5280</v>
      </c>
      <c r="H42" s="111" t="s">
        <v>5281</v>
      </c>
      <c r="I42" s="111" t="s">
        <v>5282</v>
      </c>
      <c r="J42" s="118" t="s">
        <v>4884</v>
      </c>
      <c r="K42" s="163" t="s">
        <v>5283</v>
      </c>
      <c r="L42" s="111" t="s">
        <v>5284</v>
      </c>
      <c r="M42" s="268" t="s">
        <v>5285</v>
      </c>
      <c r="N42" s="142" t="s">
        <v>4888</v>
      </c>
      <c r="O42" s="142"/>
      <c r="P42" s="142" t="s">
        <v>4924</v>
      </c>
      <c r="Q42" s="143">
        <v>21363</v>
      </c>
      <c r="R42" s="144">
        <v>24526.47</v>
      </c>
      <c r="S42" s="143">
        <v>2642</v>
      </c>
      <c r="T42" s="143">
        <v>1559</v>
      </c>
      <c r="U42" s="275" t="s">
        <v>5286</v>
      </c>
      <c r="V42" s="123">
        <v>1083</v>
      </c>
      <c r="W42" s="123">
        <v>428</v>
      </c>
      <c r="X42" s="138" t="s">
        <v>4972</v>
      </c>
      <c r="Y42" s="123">
        <v>354.7</v>
      </c>
      <c r="Z42" s="123">
        <v>169.87</v>
      </c>
      <c r="AA42" s="123">
        <v>5500</v>
      </c>
      <c r="AB42" s="123">
        <v>658.89</v>
      </c>
      <c r="AC42" s="127">
        <v>179.63</v>
      </c>
      <c r="AD42" s="127"/>
      <c r="AE42" s="130">
        <v>216</v>
      </c>
      <c r="AF42" s="137" t="s">
        <v>5287</v>
      </c>
      <c r="AG42" s="143">
        <v>136</v>
      </c>
      <c r="AH42" s="143">
        <v>136</v>
      </c>
      <c r="AI42" s="148">
        <v>136</v>
      </c>
      <c r="AJ42" s="148">
        <v>165</v>
      </c>
      <c r="AK42" s="112"/>
      <c r="AL42" s="112"/>
      <c r="AM42" s="118" t="s">
        <v>5288</v>
      </c>
      <c r="AN42" s="111">
        <v>1</v>
      </c>
      <c r="AO42" s="111">
        <v>1</v>
      </c>
      <c r="AP42" s="111"/>
      <c r="AQ42" s="111"/>
      <c r="AR42" s="111"/>
      <c r="AS42" s="129">
        <v>153</v>
      </c>
      <c r="AT42" s="129" t="s">
        <v>5036</v>
      </c>
      <c r="AU42" s="129" t="s">
        <v>5036</v>
      </c>
      <c r="AV42" s="127">
        <v>74333</v>
      </c>
      <c r="AW42" s="130">
        <v>485.83660130718954</v>
      </c>
      <c r="AX42" s="272"/>
      <c r="AY42" s="149"/>
      <c r="AZ42" s="149"/>
      <c r="BA42" s="149"/>
      <c r="BB42" s="149"/>
      <c r="BC42" s="150"/>
      <c r="BD42" s="150"/>
      <c r="BE42" s="150"/>
      <c r="BF42" s="151" t="s">
        <v>4897</v>
      </c>
      <c r="BG42" s="134"/>
      <c r="BH42" s="134"/>
      <c r="BI42" s="134"/>
      <c r="BJ42" s="134"/>
      <c r="BK42" s="134"/>
      <c r="BL42" s="149"/>
      <c r="BM42" s="149"/>
      <c r="BN42" s="133"/>
      <c r="BO42" s="151"/>
      <c r="BP42" s="138"/>
      <c r="BQ42" s="138"/>
      <c r="BR42" s="138"/>
      <c r="BS42" s="138"/>
      <c r="BT42" s="138">
        <v>3</v>
      </c>
      <c r="BU42" s="138"/>
      <c r="BV42" s="138"/>
      <c r="BW42" s="138">
        <v>12</v>
      </c>
      <c r="BX42" s="138"/>
      <c r="BY42" s="138">
        <v>128</v>
      </c>
      <c r="BZ42" s="138"/>
      <c r="CA42" s="138"/>
      <c r="CB42" s="138"/>
      <c r="CC42" s="138"/>
      <c r="CD42" s="138"/>
    </row>
    <row r="43" spans="1:86" s="139" customFormat="1" ht="16.5" customHeight="1">
      <c r="A43" s="111">
        <v>33</v>
      </c>
      <c r="B43" s="111" t="s">
        <v>4876</v>
      </c>
      <c r="C43" s="112" t="s">
        <v>5289</v>
      </c>
      <c r="D43" s="111" t="s">
        <v>5082</v>
      </c>
      <c r="E43" s="111" t="s">
        <v>4879</v>
      </c>
      <c r="F43" s="111" t="s">
        <v>5290</v>
      </c>
      <c r="G43" s="113" t="s">
        <v>5291</v>
      </c>
      <c r="H43" s="111" t="s">
        <v>5292</v>
      </c>
      <c r="I43" s="111" t="s">
        <v>5293</v>
      </c>
      <c r="J43" s="118" t="s">
        <v>4884</v>
      </c>
      <c r="K43" s="163" t="s">
        <v>5283</v>
      </c>
      <c r="L43" s="116" t="s">
        <v>5294</v>
      </c>
      <c r="M43" s="153" t="s">
        <v>5295</v>
      </c>
      <c r="N43" s="142" t="s">
        <v>4884</v>
      </c>
      <c r="O43" s="142" t="s">
        <v>4909</v>
      </c>
      <c r="P43" s="142" t="s">
        <v>4888</v>
      </c>
      <c r="Q43" s="143">
        <v>13210</v>
      </c>
      <c r="R43" s="144">
        <v>6920</v>
      </c>
      <c r="S43" s="143">
        <v>2228</v>
      </c>
      <c r="T43" s="143">
        <v>1956</v>
      </c>
      <c r="U43" s="112" t="s">
        <v>5009</v>
      </c>
      <c r="V43" s="123">
        <v>272</v>
      </c>
      <c r="W43" s="123">
        <v>480</v>
      </c>
      <c r="X43" s="138" t="s">
        <v>4972</v>
      </c>
      <c r="Y43" s="123">
        <v>280</v>
      </c>
      <c r="Z43" s="123"/>
      <c r="AA43" s="123"/>
      <c r="AB43" s="123">
        <v>148</v>
      </c>
      <c r="AC43" s="127">
        <v>31</v>
      </c>
      <c r="AD43" s="127">
        <v>203</v>
      </c>
      <c r="AE43" s="130">
        <v>118</v>
      </c>
      <c r="AF43" s="137" t="s">
        <v>5296</v>
      </c>
      <c r="AG43" s="143">
        <v>3927</v>
      </c>
      <c r="AH43" s="143">
        <v>10587</v>
      </c>
      <c r="AI43" s="148">
        <v>2492</v>
      </c>
      <c r="AJ43" s="148">
        <v>1381</v>
      </c>
      <c r="AK43" s="112"/>
      <c r="AL43" s="112"/>
      <c r="AM43" s="118" t="s">
        <v>5079</v>
      </c>
      <c r="AN43" s="111">
        <v>11</v>
      </c>
      <c r="AO43" s="111">
        <v>1</v>
      </c>
      <c r="AP43" s="111">
        <v>9</v>
      </c>
      <c r="AQ43" s="111"/>
      <c r="AR43" s="111">
        <v>1</v>
      </c>
      <c r="AS43" s="129">
        <v>162</v>
      </c>
      <c r="AT43" s="129" t="s">
        <v>5297</v>
      </c>
      <c r="AU43" s="129" t="s">
        <v>5297</v>
      </c>
      <c r="AV43" s="127">
        <v>25531</v>
      </c>
      <c r="AW43" s="130">
        <v>157.59876543209876</v>
      </c>
      <c r="AX43" s="149"/>
      <c r="AY43" s="149"/>
      <c r="AZ43" s="149"/>
      <c r="BA43" s="149"/>
      <c r="BB43" s="149"/>
      <c r="BC43" s="150"/>
      <c r="BD43" s="150"/>
      <c r="BE43" s="150"/>
      <c r="BF43" s="151" t="s">
        <v>4897</v>
      </c>
      <c r="BG43" s="134"/>
      <c r="BH43" s="134"/>
      <c r="BI43" s="134"/>
      <c r="BJ43" s="134"/>
      <c r="BK43" s="134"/>
      <c r="BL43" s="149"/>
      <c r="BM43" s="149"/>
      <c r="BN43" s="133"/>
      <c r="BO43" s="151" t="s">
        <v>4897</v>
      </c>
      <c r="BP43" s="138">
        <v>4</v>
      </c>
      <c r="BQ43" s="138">
        <v>1</v>
      </c>
      <c r="BR43" s="138">
        <v>3</v>
      </c>
      <c r="BS43" s="138">
        <v>2</v>
      </c>
      <c r="BT43" s="138">
        <v>2</v>
      </c>
      <c r="BU43" s="138">
        <v>3</v>
      </c>
      <c r="BV43" s="138">
        <v>29</v>
      </c>
      <c r="BW43" s="138">
        <v>8</v>
      </c>
      <c r="BX43" s="138"/>
      <c r="BY43" s="138">
        <v>12</v>
      </c>
      <c r="BZ43" s="138"/>
      <c r="CA43" s="138"/>
      <c r="CB43" s="138"/>
      <c r="CC43" s="138"/>
      <c r="CD43" s="138"/>
    </row>
    <row r="44" spans="1:86" s="139" customFormat="1" ht="16.5" customHeight="1">
      <c r="A44" s="111">
        <v>34</v>
      </c>
      <c r="B44" s="111" t="s">
        <v>4876</v>
      </c>
      <c r="C44" s="112" t="s">
        <v>4901</v>
      </c>
      <c r="D44" s="111" t="s">
        <v>5082</v>
      </c>
      <c r="E44" s="111" t="s">
        <v>4879</v>
      </c>
      <c r="F44" s="111" t="s">
        <v>5298</v>
      </c>
      <c r="G44" s="113" t="s">
        <v>5299</v>
      </c>
      <c r="H44" s="111" t="s">
        <v>5300</v>
      </c>
      <c r="I44" s="111" t="s">
        <v>5301</v>
      </c>
      <c r="J44" s="118" t="s">
        <v>4884</v>
      </c>
      <c r="K44" s="163" t="s">
        <v>5283</v>
      </c>
      <c r="L44" s="116" t="s">
        <v>5294</v>
      </c>
      <c r="M44" s="268" t="s">
        <v>5302</v>
      </c>
      <c r="N44" s="142" t="s">
        <v>4888</v>
      </c>
      <c r="O44" s="142"/>
      <c r="P44" s="142" t="s">
        <v>4888</v>
      </c>
      <c r="Q44" s="143">
        <v>854</v>
      </c>
      <c r="R44" s="144">
        <v>1385</v>
      </c>
      <c r="S44" s="143">
        <v>576</v>
      </c>
      <c r="T44" s="143">
        <v>546</v>
      </c>
      <c r="U44" s="112" t="s">
        <v>5303</v>
      </c>
      <c r="V44" s="123">
        <v>30</v>
      </c>
      <c r="W44" s="123">
        <v>59</v>
      </c>
      <c r="X44" s="138" t="s">
        <v>4972</v>
      </c>
      <c r="Y44" s="123">
        <v>70</v>
      </c>
      <c r="Z44" s="123"/>
      <c r="AA44" s="123">
        <v>950</v>
      </c>
      <c r="AB44" s="123">
        <v>42</v>
      </c>
      <c r="AC44" s="127"/>
      <c r="AD44" s="127"/>
      <c r="AE44" s="130"/>
      <c r="AF44" s="137" t="s">
        <v>5304</v>
      </c>
      <c r="AG44" s="143">
        <v>5478</v>
      </c>
      <c r="AH44" s="143">
        <v>8330</v>
      </c>
      <c r="AI44" s="148">
        <v>0</v>
      </c>
      <c r="AJ44" s="148">
        <v>138</v>
      </c>
      <c r="AK44" s="112"/>
      <c r="AL44" s="112"/>
      <c r="AM44" s="118" t="s">
        <v>5011</v>
      </c>
      <c r="AN44" s="111"/>
      <c r="AO44" s="111"/>
      <c r="AP44" s="111"/>
      <c r="AQ44" s="111"/>
      <c r="AR44" s="111"/>
      <c r="AS44" s="129">
        <v>182</v>
      </c>
      <c r="AT44" s="129" t="s">
        <v>4916</v>
      </c>
      <c r="AU44" s="129" t="s">
        <v>5305</v>
      </c>
      <c r="AV44" s="127">
        <v>18335</v>
      </c>
      <c r="AW44" s="130">
        <v>100.74175824175825</v>
      </c>
      <c r="AX44" s="149"/>
      <c r="AY44" s="149"/>
      <c r="AZ44" s="149"/>
      <c r="BA44" s="149"/>
      <c r="BB44" s="149"/>
      <c r="BC44" s="150"/>
      <c r="BD44" s="150"/>
      <c r="BE44" s="150"/>
      <c r="BF44" s="151" t="s">
        <v>4897</v>
      </c>
      <c r="BG44" s="134"/>
      <c r="BH44" s="134"/>
      <c r="BI44" s="134"/>
      <c r="BJ44" s="134"/>
      <c r="BK44" s="134"/>
      <c r="BL44" s="149"/>
      <c r="BM44" s="149"/>
      <c r="BN44" s="133"/>
      <c r="BO44" s="151"/>
      <c r="BP44" s="138">
        <v>3</v>
      </c>
      <c r="BQ44" s="138"/>
      <c r="BR44" s="138">
        <v>3</v>
      </c>
      <c r="BS44" s="138">
        <v>1</v>
      </c>
      <c r="BT44" s="138"/>
      <c r="BU44" s="138">
        <v>1</v>
      </c>
      <c r="BV44" s="138"/>
      <c r="BW44" s="138">
        <v>2</v>
      </c>
      <c r="BX44" s="138"/>
      <c r="BY44" s="138">
        <v>7</v>
      </c>
      <c r="BZ44" s="138"/>
      <c r="CA44" s="138"/>
      <c r="CB44" s="138"/>
      <c r="CC44" s="138"/>
      <c r="CD44" s="138"/>
    </row>
    <row r="45" spans="1:86" s="257" customFormat="1" ht="16.5" customHeight="1">
      <c r="A45" s="2517" t="s">
        <v>5306</v>
      </c>
      <c r="B45" s="2517"/>
      <c r="C45" s="2517"/>
      <c r="D45" s="2517"/>
      <c r="E45" s="2517"/>
      <c r="F45" s="229">
        <v>19</v>
      </c>
      <c r="G45" s="230"/>
      <c r="H45" s="231"/>
      <c r="I45" s="232"/>
      <c r="J45" s="233"/>
      <c r="K45" s="234"/>
      <c r="L45" s="235"/>
      <c r="M45" s="236"/>
      <c r="N45" s="237"/>
      <c r="O45" s="237"/>
      <c r="P45" s="237"/>
      <c r="Q45" s="238"/>
      <c r="R45" s="239"/>
      <c r="S45" s="238"/>
      <c r="T45" s="238"/>
      <c r="U45" s="240"/>
      <c r="V45" s="241"/>
      <c r="W45" s="241"/>
      <c r="X45" s="242"/>
      <c r="Y45" s="241"/>
      <c r="Z45" s="241"/>
      <c r="AA45" s="241"/>
      <c r="AB45" s="239"/>
      <c r="AC45" s="243"/>
      <c r="AD45" s="243"/>
      <c r="AE45" s="244"/>
      <c r="AF45" s="245"/>
      <c r="AG45" s="246"/>
      <c r="AH45" s="246"/>
      <c r="AI45" s="247"/>
      <c r="AJ45" s="248"/>
      <c r="AK45" s="249"/>
      <c r="AL45" s="250"/>
      <c r="AM45" s="251"/>
      <c r="AN45" s="229"/>
      <c r="AO45" s="229"/>
      <c r="AP45" s="251"/>
      <c r="AQ45" s="251"/>
      <c r="AR45" s="251"/>
      <c r="AS45" s="252"/>
      <c r="AT45" s="252"/>
      <c r="AU45" s="252"/>
      <c r="AV45" s="253"/>
      <c r="AW45" s="253"/>
      <c r="AX45" s="254"/>
      <c r="AY45" s="254"/>
      <c r="AZ45" s="254"/>
      <c r="BA45" s="254"/>
      <c r="BB45" s="254"/>
      <c r="BC45" s="255"/>
      <c r="BD45" s="255"/>
      <c r="BE45" s="256"/>
      <c r="BF45" s="256"/>
      <c r="BG45" s="254"/>
      <c r="BH45" s="254"/>
      <c r="BI45" s="254"/>
      <c r="BJ45" s="254"/>
      <c r="BK45" s="254"/>
      <c r="BL45" s="254"/>
      <c r="BM45" s="254"/>
      <c r="BN45" s="256"/>
      <c r="BO45" s="252"/>
      <c r="BP45" s="255"/>
      <c r="BQ45" s="255"/>
      <c r="BR45" s="255"/>
      <c r="BS45" s="255"/>
      <c r="BT45" s="255"/>
      <c r="BU45" s="255"/>
      <c r="BV45" s="255"/>
      <c r="BW45" s="255"/>
      <c r="BX45" s="255"/>
      <c r="BY45" s="255"/>
      <c r="BZ45" s="255"/>
      <c r="CA45" s="255"/>
      <c r="CB45" s="255"/>
      <c r="CC45" s="255"/>
      <c r="CD45" s="255"/>
    </row>
    <row r="46" spans="1:86" s="139" customFormat="1" ht="16.5" customHeight="1">
      <c r="A46" s="111">
        <v>35</v>
      </c>
      <c r="B46" s="153" t="s">
        <v>4876</v>
      </c>
      <c r="C46" s="153" t="s">
        <v>154</v>
      </c>
      <c r="D46" s="153" t="s">
        <v>168</v>
      </c>
      <c r="E46" s="153" t="s">
        <v>4879</v>
      </c>
      <c r="F46" s="135" t="s">
        <v>5307</v>
      </c>
      <c r="G46" s="276" t="s">
        <v>5308</v>
      </c>
      <c r="H46" s="111" t="s">
        <v>5309</v>
      </c>
      <c r="I46" s="111" t="s">
        <v>5310</v>
      </c>
      <c r="J46" s="118" t="s">
        <v>4884</v>
      </c>
      <c r="K46" s="163" t="s">
        <v>5311</v>
      </c>
      <c r="L46" s="277" t="s">
        <v>5312</v>
      </c>
      <c r="M46" s="156" t="s">
        <v>5313</v>
      </c>
      <c r="N46" s="142" t="s">
        <v>4888</v>
      </c>
      <c r="O46" s="142"/>
      <c r="P46" s="118" t="s">
        <v>4884</v>
      </c>
      <c r="Q46" s="143">
        <v>136</v>
      </c>
      <c r="R46" s="144">
        <v>272</v>
      </c>
      <c r="S46" s="143">
        <v>110</v>
      </c>
      <c r="T46" s="143">
        <v>110</v>
      </c>
      <c r="U46" s="278" t="s">
        <v>4925</v>
      </c>
      <c r="V46" s="123"/>
      <c r="W46" s="123">
        <v>20</v>
      </c>
      <c r="X46" s="279" t="s">
        <v>4972</v>
      </c>
      <c r="Y46" s="123">
        <v>100</v>
      </c>
      <c r="Z46" s="123"/>
      <c r="AA46" s="123"/>
      <c r="AB46" s="123"/>
      <c r="AC46" s="127"/>
      <c r="AD46" s="127"/>
      <c r="AE46" s="130"/>
      <c r="AF46" s="279" t="s">
        <v>5314</v>
      </c>
      <c r="AG46" s="130">
        <v>1598</v>
      </c>
      <c r="AH46" s="130">
        <v>4357</v>
      </c>
      <c r="AI46" s="130">
        <v>4391</v>
      </c>
      <c r="AJ46" s="148">
        <v>26</v>
      </c>
      <c r="AK46" s="112"/>
      <c r="AL46" s="112"/>
      <c r="AM46" s="118" t="s">
        <v>4894</v>
      </c>
      <c r="AN46" s="111">
        <v>34</v>
      </c>
      <c r="AO46" s="111">
        <v>3</v>
      </c>
      <c r="AP46" s="111">
        <v>2</v>
      </c>
      <c r="AQ46" s="111">
        <v>27</v>
      </c>
      <c r="AR46" s="111">
        <v>2</v>
      </c>
      <c r="AS46" s="129">
        <v>300</v>
      </c>
      <c r="AT46" s="129" t="s">
        <v>5315</v>
      </c>
      <c r="AU46" s="129" t="s">
        <v>5315</v>
      </c>
      <c r="AV46" s="127">
        <v>9852</v>
      </c>
      <c r="AW46" s="127">
        <v>32.840000000000003</v>
      </c>
      <c r="AX46" s="149">
        <v>3000</v>
      </c>
      <c r="AY46" s="149">
        <v>1000</v>
      </c>
      <c r="AZ46" s="149">
        <v>1000</v>
      </c>
      <c r="BA46" s="149">
        <v>1000</v>
      </c>
      <c r="BB46" s="149">
        <v>3000</v>
      </c>
      <c r="BC46" s="150">
        <v>50</v>
      </c>
      <c r="BD46" s="150"/>
      <c r="BE46" s="150" t="s">
        <v>5316</v>
      </c>
      <c r="BF46" s="151" t="s">
        <v>5317</v>
      </c>
      <c r="BG46" s="134"/>
      <c r="BH46" s="134"/>
      <c r="BI46" s="134"/>
      <c r="BJ46" s="134"/>
      <c r="BK46" s="134"/>
      <c r="BL46" s="149"/>
      <c r="BM46" s="149"/>
      <c r="BN46" s="133"/>
      <c r="BO46" s="136" t="s">
        <v>4945</v>
      </c>
      <c r="BP46" s="138"/>
      <c r="BQ46" s="138"/>
      <c r="BR46" s="138"/>
      <c r="BS46" s="138"/>
      <c r="BT46" s="138"/>
      <c r="BU46" s="138"/>
      <c r="BV46" s="138"/>
      <c r="BW46" s="138"/>
      <c r="BX46" s="138"/>
      <c r="BY46" s="138"/>
      <c r="BZ46" s="138">
        <v>1</v>
      </c>
      <c r="CA46" s="138">
        <v>2</v>
      </c>
      <c r="CB46" s="138"/>
      <c r="CC46" s="138"/>
      <c r="CD46" s="138"/>
    </row>
    <row r="47" spans="1:86" s="139" customFormat="1" ht="16.5" customHeight="1">
      <c r="A47" s="111">
        <v>36</v>
      </c>
      <c r="B47" s="111" t="s">
        <v>4876</v>
      </c>
      <c r="C47" s="112" t="s">
        <v>5178</v>
      </c>
      <c r="D47" s="111" t="s">
        <v>5318</v>
      </c>
      <c r="E47" s="111" t="s">
        <v>4879</v>
      </c>
      <c r="F47" s="111" t="s">
        <v>5319</v>
      </c>
      <c r="G47" s="113" t="s">
        <v>5320</v>
      </c>
      <c r="H47" s="111" t="s">
        <v>5321</v>
      </c>
      <c r="I47" s="111" t="s">
        <v>5322</v>
      </c>
      <c r="J47" s="118" t="s">
        <v>4884</v>
      </c>
      <c r="K47" s="163" t="s">
        <v>5323</v>
      </c>
      <c r="L47" s="116" t="s">
        <v>5324</v>
      </c>
      <c r="M47" s="268" t="s">
        <v>5325</v>
      </c>
      <c r="N47" s="142" t="s">
        <v>4888</v>
      </c>
      <c r="O47" s="142"/>
      <c r="P47" s="142" t="s">
        <v>4888</v>
      </c>
      <c r="Q47" s="143">
        <v>1921</v>
      </c>
      <c r="R47" s="144">
        <v>521.41999999999996</v>
      </c>
      <c r="S47" s="143">
        <v>177.3</v>
      </c>
      <c r="T47" s="143"/>
      <c r="U47" s="112" t="s">
        <v>5303</v>
      </c>
      <c r="V47" s="123">
        <v>177.3</v>
      </c>
      <c r="W47" s="123">
        <v>40</v>
      </c>
      <c r="X47" s="138" t="s">
        <v>4972</v>
      </c>
      <c r="Y47" s="123">
        <v>72.2</v>
      </c>
      <c r="Z47" s="123"/>
      <c r="AA47" s="123"/>
      <c r="AB47" s="123">
        <v>41.3</v>
      </c>
      <c r="AC47" s="127"/>
      <c r="AD47" s="127"/>
      <c r="AE47" s="130">
        <v>2</v>
      </c>
      <c r="AF47" s="137" t="s">
        <v>5326</v>
      </c>
      <c r="AG47" s="127">
        <v>116</v>
      </c>
      <c r="AH47" s="127">
        <v>283</v>
      </c>
      <c r="AI47" s="148"/>
      <c r="AJ47" s="148"/>
      <c r="AK47" s="112" t="s">
        <v>5327</v>
      </c>
      <c r="AL47" s="112" t="s">
        <v>5328</v>
      </c>
      <c r="AM47" s="118"/>
      <c r="AN47" s="111">
        <v>3</v>
      </c>
      <c r="AO47" s="111">
        <v>2</v>
      </c>
      <c r="AP47" s="111"/>
      <c r="AQ47" s="111"/>
      <c r="AR47" s="111">
        <v>1</v>
      </c>
      <c r="AS47" s="129">
        <v>122</v>
      </c>
      <c r="AT47" s="129" t="s">
        <v>4896</v>
      </c>
      <c r="AU47" s="129" t="s">
        <v>5329</v>
      </c>
      <c r="AV47" s="127">
        <v>20877</v>
      </c>
      <c r="AW47" s="127">
        <v>171.12295081967213</v>
      </c>
      <c r="AX47" s="149"/>
      <c r="AY47" s="149"/>
      <c r="AZ47" s="149"/>
      <c r="BA47" s="149"/>
      <c r="BB47" s="149"/>
      <c r="BC47" s="132"/>
      <c r="BD47" s="132"/>
      <c r="BE47" s="150"/>
      <c r="BF47" s="151" t="s">
        <v>4897</v>
      </c>
      <c r="BG47" s="134"/>
      <c r="BH47" s="134"/>
      <c r="BI47" s="134"/>
      <c r="BJ47" s="134"/>
      <c r="BK47" s="134"/>
      <c r="BL47" s="149"/>
      <c r="BM47" s="149"/>
      <c r="BN47" s="150"/>
      <c r="BO47" s="136" t="s">
        <v>4945</v>
      </c>
      <c r="BP47" s="138"/>
      <c r="BQ47" s="138"/>
      <c r="BR47" s="138"/>
      <c r="BS47" s="138"/>
      <c r="BT47" s="138"/>
      <c r="BU47" s="138"/>
      <c r="BV47" s="138"/>
      <c r="BW47" s="138"/>
      <c r="BX47" s="138"/>
      <c r="BY47" s="138"/>
      <c r="BZ47" s="138">
        <v>6</v>
      </c>
      <c r="CA47" s="138"/>
      <c r="CB47" s="138">
        <v>2</v>
      </c>
      <c r="CC47" s="138"/>
      <c r="CD47" s="138"/>
    </row>
    <row r="48" spans="1:86" s="280" customFormat="1" ht="16.5" customHeight="1">
      <c r="A48" s="111">
        <v>37</v>
      </c>
      <c r="B48" s="153" t="s">
        <v>43</v>
      </c>
      <c r="C48" s="153" t="s">
        <v>64</v>
      </c>
      <c r="D48" s="153" t="s">
        <v>168</v>
      </c>
      <c r="E48" s="153" t="s">
        <v>4932</v>
      </c>
      <c r="F48" s="153" t="s">
        <v>5330</v>
      </c>
      <c r="G48" s="276" t="s">
        <v>5331</v>
      </c>
      <c r="H48" s="135" t="s">
        <v>5332</v>
      </c>
      <c r="I48" s="135" t="s">
        <v>5333</v>
      </c>
      <c r="J48" s="118" t="s">
        <v>4884</v>
      </c>
      <c r="K48" s="135" t="s">
        <v>5334</v>
      </c>
      <c r="L48" s="153" t="s">
        <v>5335</v>
      </c>
      <c r="M48" s="153" t="s">
        <v>5336</v>
      </c>
      <c r="N48" s="135" t="s">
        <v>4924</v>
      </c>
      <c r="O48" s="135"/>
      <c r="P48" s="135" t="s">
        <v>4924</v>
      </c>
      <c r="Q48" s="143">
        <v>482</v>
      </c>
      <c r="R48" s="144">
        <v>990</v>
      </c>
      <c r="S48" s="143">
        <v>339</v>
      </c>
      <c r="T48" s="143">
        <v>147</v>
      </c>
      <c r="U48" s="112" t="s">
        <v>5303</v>
      </c>
      <c r="V48" s="123">
        <v>192</v>
      </c>
      <c r="W48" s="123">
        <v>194</v>
      </c>
      <c r="X48" s="135" t="s">
        <v>4956</v>
      </c>
      <c r="Y48" s="123">
        <v>898</v>
      </c>
      <c r="Z48" s="123">
        <v>13</v>
      </c>
      <c r="AA48" s="123">
        <v>8100</v>
      </c>
      <c r="AB48" s="123">
        <v>15</v>
      </c>
      <c r="AC48" s="127">
        <v>2</v>
      </c>
      <c r="AD48" s="127">
        <v>30</v>
      </c>
      <c r="AE48" s="128">
        <v>100</v>
      </c>
      <c r="AF48" s="135" t="s">
        <v>5337</v>
      </c>
      <c r="AG48" s="127">
        <v>9308</v>
      </c>
      <c r="AH48" s="127">
        <v>10761</v>
      </c>
      <c r="AI48" s="127">
        <v>10761</v>
      </c>
      <c r="AJ48" s="127">
        <v>100</v>
      </c>
      <c r="AK48" s="153" t="s">
        <v>5338</v>
      </c>
      <c r="AL48" s="153" t="s">
        <v>5339</v>
      </c>
      <c r="AM48" s="118" t="s">
        <v>5340</v>
      </c>
      <c r="AN48" s="118">
        <v>2</v>
      </c>
      <c r="AO48" s="135">
        <v>1</v>
      </c>
      <c r="AP48" s="135">
        <v>1</v>
      </c>
      <c r="AQ48" s="135"/>
      <c r="AR48" s="135"/>
      <c r="AS48" s="136">
        <v>212</v>
      </c>
      <c r="AT48" s="136" t="s">
        <v>5341</v>
      </c>
      <c r="AU48" s="129"/>
      <c r="AV48" s="127">
        <v>3000</v>
      </c>
      <c r="AW48" s="127">
        <v>14.150943396226415</v>
      </c>
      <c r="AX48" s="149"/>
      <c r="AY48" s="149"/>
      <c r="AZ48" s="149"/>
      <c r="BA48" s="149"/>
      <c r="BB48" s="149"/>
      <c r="BC48" s="150"/>
      <c r="BD48" s="150"/>
      <c r="BE48" s="150"/>
      <c r="BF48" s="135" t="s">
        <v>4945</v>
      </c>
      <c r="BG48" s="134"/>
      <c r="BH48" s="134"/>
      <c r="BI48" s="134"/>
      <c r="BJ48" s="134"/>
      <c r="BK48" s="134"/>
      <c r="BL48" s="134"/>
      <c r="BM48" s="134"/>
      <c r="BN48" s="135"/>
      <c r="BO48" s="136" t="s">
        <v>4945</v>
      </c>
      <c r="BP48" s="138"/>
      <c r="BQ48" s="138"/>
      <c r="BR48" s="138"/>
      <c r="BS48" s="138"/>
      <c r="BT48" s="138"/>
      <c r="BU48" s="138"/>
      <c r="BV48" s="138"/>
      <c r="BW48" s="138"/>
      <c r="BX48" s="138"/>
      <c r="BY48" s="138"/>
      <c r="BZ48" s="137">
        <v>5</v>
      </c>
      <c r="CA48" s="137">
        <v>2</v>
      </c>
      <c r="CB48" s="137"/>
      <c r="CC48" s="137"/>
      <c r="CD48" s="137">
        <v>35</v>
      </c>
      <c r="CE48" s="139"/>
      <c r="CF48" s="139"/>
      <c r="CG48" s="139"/>
      <c r="CH48" s="139"/>
    </row>
    <row r="49" spans="1:86" s="139" customFormat="1" ht="16.5" customHeight="1">
      <c r="A49" s="111">
        <v>38</v>
      </c>
      <c r="B49" s="111" t="s">
        <v>4876</v>
      </c>
      <c r="C49" s="112" t="s">
        <v>5096</v>
      </c>
      <c r="D49" s="111" t="s">
        <v>5318</v>
      </c>
      <c r="E49" s="111" t="s">
        <v>5001</v>
      </c>
      <c r="F49" s="260" t="s">
        <v>5342</v>
      </c>
      <c r="G49" s="261" t="s">
        <v>5343</v>
      </c>
      <c r="H49" s="111" t="s">
        <v>5344</v>
      </c>
      <c r="I49" s="111" t="s">
        <v>5345</v>
      </c>
      <c r="J49" s="118" t="s">
        <v>4884</v>
      </c>
      <c r="K49" s="163" t="s">
        <v>5346</v>
      </c>
      <c r="L49" s="116" t="s">
        <v>5347</v>
      </c>
      <c r="M49" s="153" t="s">
        <v>5348</v>
      </c>
      <c r="N49" s="142" t="s">
        <v>4888</v>
      </c>
      <c r="O49" s="142"/>
      <c r="P49" s="142" t="s">
        <v>4888</v>
      </c>
      <c r="Q49" s="143">
        <v>3834</v>
      </c>
      <c r="R49" s="144">
        <v>215</v>
      </c>
      <c r="S49" s="143">
        <v>200</v>
      </c>
      <c r="T49" s="143">
        <v>200</v>
      </c>
      <c r="U49" s="112" t="s">
        <v>5349</v>
      </c>
      <c r="V49" s="123"/>
      <c r="W49" s="123">
        <v>10</v>
      </c>
      <c r="X49" s="138" t="s">
        <v>4926</v>
      </c>
      <c r="Y49" s="123"/>
      <c r="Z49" s="123"/>
      <c r="AA49" s="123"/>
      <c r="AB49" s="123">
        <v>5</v>
      </c>
      <c r="AC49" s="127"/>
      <c r="AD49" s="127"/>
      <c r="AE49" s="130"/>
      <c r="AF49" s="137" t="s">
        <v>5350</v>
      </c>
      <c r="AG49" s="127">
        <v>119</v>
      </c>
      <c r="AH49" s="127">
        <v>119</v>
      </c>
      <c r="AI49" s="148"/>
      <c r="AJ49" s="148">
        <v>119</v>
      </c>
      <c r="AK49" s="112"/>
      <c r="AL49" s="112"/>
      <c r="AM49" s="118"/>
      <c r="AN49" s="111">
        <v>7</v>
      </c>
      <c r="AO49" s="111"/>
      <c r="AP49" s="111"/>
      <c r="AQ49" s="111">
        <v>7</v>
      </c>
      <c r="AR49" s="111"/>
      <c r="AS49" s="129">
        <v>248</v>
      </c>
      <c r="AT49" s="129" t="s">
        <v>5026</v>
      </c>
      <c r="AU49" s="129"/>
      <c r="AV49" s="127">
        <v>724</v>
      </c>
      <c r="AW49" s="127">
        <v>2.9193548387096775</v>
      </c>
      <c r="AX49" s="149"/>
      <c r="AY49" s="149"/>
      <c r="AZ49" s="149"/>
      <c r="BA49" s="149"/>
      <c r="BB49" s="149"/>
      <c r="BC49" s="150"/>
      <c r="BD49" s="150"/>
      <c r="BE49" s="150"/>
      <c r="BF49" s="151" t="s">
        <v>4897</v>
      </c>
      <c r="BG49" s="134"/>
      <c r="BH49" s="134"/>
      <c r="BI49" s="134"/>
      <c r="BJ49" s="134"/>
      <c r="BK49" s="134"/>
      <c r="BL49" s="149"/>
      <c r="BM49" s="149"/>
      <c r="BN49" s="133"/>
      <c r="BO49" s="151"/>
      <c r="BP49" s="138"/>
      <c r="BQ49" s="138"/>
      <c r="BR49" s="138"/>
      <c r="BS49" s="138"/>
      <c r="BT49" s="138"/>
      <c r="BU49" s="138"/>
      <c r="BV49" s="138"/>
      <c r="BW49" s="138"/>
      <c r="BX49" s="138"/>
      <c r="BY49" s="138"/>
      <c r="BZ49" s="138">
        <v>2</v>
      </c>
      <c r="CA49" s="138"/>
      <c r="CB49" s="138">
        <v>6</v>
      </c>
      <c r="CC49" s="138"/>
      <c r="CD49" s="138"/>
    </row>
    <row r="50" spans="1:86" s="139" customFormat="1" ht="16.5" customHeight="1">
      <c r="A50" s="111">
        <v>39</v>
      </c>
      <c r="B50" s="111" t="s">
        <v>4876</v>
      </c>
      <c r="C50" s="112" t="s">
        <v>5351</v>
      </c>
      <c r="D50" s="111" t="s">
        <v>5318</v>
      </c>
      <c r="E50" s="111" t="s">
        <v>4879</v>
      </c>
      <c r="F50" s="111" t="s">
        <v>5352</v>
      </c>
      <c r="G50" s="113" t="s">
        <v>5353</v>
      </c>
      <c r="H50" s="111" t="s">
        <v>5354</v>
      </c>
      <c r="I50" s="111" t="s">
        <v>5355</v>
      </c>
      <c r="J50" s="118" t="s">
        <v>4884</v>
      </c>
      <c r="K50" s="163" t="s">
        <v>5356</v>
      </c>
      <c r="L50" s="116" t="s">
        <v>5357</v>
      </c>
      <c r="M50" s="268" t="s">
        <v>5358</v>
      </c>
      <c r="N50" s="135" t="s">
        <v>4924</v>
      </c>
      <c r="O50" s="142"/>
      <c r="P50" s="135" t="s">
        <v>4924</v>
      </c>
      <c r="Q50" s="143">
        <v>25251</v>
      </c>
      <c r="R50" s="144">
        <v>248</v>
      </c>
      <c r="S50" s="143">
        <v>296</v>
      </c>
      <c r="T50" s="143">
        <v>148</v>
      </c>
      <c r="U50" s="112" t="s">
        <v>5359</v>
      </c>
      <c r="V50" s="123">
        <v>148</v>
      </c>
      <c r="W50" s="123">
        <v>60</v>
      </c>
      <c r="X50" s="138" t="s">
        <v>4972</v>
      </c>
      <c r="Y50" s="123">
        <v>300</v>
      </c>
      <c r="Z50" s="123"/>
      <c r="AA50" s="123"/>
      <c r="AB50" s="123">
        <v>41</v>
      </c>
      <c r="AC50" s="127"/>
      <c r="AD50" s="127"/>
      <c r="AE50" s="130">
        <v>150</v>
      </c>
      <c r="AF50" s="137" t="s">
        <v>5360</v>
      </c>
      <c r="AG50" s="127"/>
      <c r="AH50" s="127">
        <v>900</v>
      </c>
      <c r="AI50" s="148"/>
      <c r="AJ50" s="148">
        <v>20</v>
      </c>
      <c r="AK50" s="112" t="s">
        <v>5361</v>
      </c>
      <c r="AL50" s="112" t="s">
        <v>5362</v>
      </c>
      <c r="AM50" s="118"/>
      <c r="AN50" s="111"/>
      <c r="AO50" s="111"/>
      <c r="AP50" s="111"/>
      <c r="AQ50" s="111"/>
      <c r="AR50" s="111"/>
      <c r="AS50" s="129">
        <v>150</v>
      </c>
      <c r="AT50" s="129" t="s">
        <v>4895</v>
      </c>
      <c r="AU50" s="129" t="s">
        <v>5026</v>
      </c>
      <c r="AV50" s="127">
        <v>3000</v>
      </c>
      <c r="AW50" s="127">
        <v>20</v>
      </c>
      <c r="AX50" s="149"/>
      <c r="AY50" s="149"/>
      <c r="AZ50" s="149"/>
      <c r="BA50" s="149"/>
      <c r="BB50" s="149"/>
      <c r="BC50" s="150"/>
      <c r="BD50" s="150"/>
      <c r="BE50" s="150"/>
      <c r="BF50" s="151" t="s">
        <v>4897</v>
      </c>
      <c r="BG50" s="134"/>
      <c r="BH50" s="134"/>
      <c r="BI50" s="134"/>
      <c r="BJ50" s="134"/>
      <c r="BK50" s="134"/>
      <c r="BL50" s="149"/>
      <c r="BM50" s="149"/>
      <c r="BN50" s="133"/>
      <c r="BO50" s="151"/>
      <c r="BP50" s="138"/>
      <c r="BQ50" s="138"/>
      <c r="BR50" s="138"/>
      <c r="BS50" s="138"/>
      <c r="BT50" s="138"/>
      <c r="BU50" s="138"/>
      <c r="BV50" s="138"/>
      <c r="BW50" s="138"/>
      <c r="BX50" s="138"/>
      <c r="BY50" s="138"/>
      <c r="BZ50" s="138">
        <v>2</v>
      </c>
      <c r="CA50" s="138"/>
      <c r="CB50" s="138"/>
      <c r="CC50" s="138"/>
      <c r="CD50" s="138">
        <v>10</v>
      </c>
    </row>
    <row r="51" spans="1:86" s="267" customFormat="1" ht="16.5" customHeight="1">
      <c r="A51" s="111">
        <v>40</v>
      </c>
      <c r="B51" s="111" t="s">
        <v>4876</v>
      </c>
      <c r="C51" s="112" t="s">
        <v>5363</v>
      </c>
      <c r="D51" s="111" t="s">
        <v>5364</v>
      </c>
      <c r="E51" s="111" t="s">
        <v>4879</v>
      </c>
      <c r="F51" s="111" t="s">
        <v>5365</v>
      </c>
      <c r="G51" s="113" t="s">
        <v>5366</v>
      </c>
      <c r="H51" s="111" t="s">
        <v>5367</v>
      </c>
      <c r="I51" s="111" t="s">
        <v>5368</v>
      </c>
      <c r="J51" s="118" t="s">
        <v>4884</v>
      </c>
      <c r="K51" s="163" t="s">
        <v>5183</v>
      </c>
      <c r="L51" s="155" t="s">
        <v>5369</v>
      </c>
      <c r="M51" s="268" t="s">
        <v>5370</v>
      </c>
      <c r="N51" s="142" t="s">
        <v>4884</v>
      </c>
      <c r="O51" s="142" t="s">
        <v>5371</v>
      </c>
      <c r="P51" s="142" t="s">
        <v>4884</v>
      </c>
      <c r="Q51" s="143">
        <v>738</v>
      </c>
      <c r="R51" s="144">
        <v>738</v>
      </c>
      <c r="S51" s="143">
        <v>320</v>
      </c>
      <c r="T51" s="143">
        <v>320</v>
      </c>
      <c r="U51" s="112" t="s">
        <v>5104</v>
      </c>
      <c r="V51" s="123"/>
      <c r="W51" s="123">
        <v>75</v>
      </c>
      <c r="X51" s="138" t="s">
        <v>4972</v>
      </c>
      <c r="Y51" s="123">
        <v>120</v>
      </c>
      <c r="Z51" s="123"/>
      <c r="AA51" s="123"/>
      <c r="AB51" s="123">
        <v>160</v>
      </c>
      <c r="AC51" s="127"/>
      <c r="AD51" s="127"/>
      <c r="AE51" s="130">
        <v>2</v>
      </c>
      <c r="AF51" s="112" t="s">
        <v>5372</v>
      </c>
      <c r="AG51" s="127">
        <v>771</v>
      </c>
      <c r="AH51" s="127">
        <v>2067</v>
      </c>
      <c r="AI51" s="148"/>
      <c r="AJ51" s="148">
        <v>523</v>
      </c>
      <c r="AK51" s="112"/>
      <c r="AL51" s="112"/>
      <c r="AM51" s="118" t="s">
        <v>5011</v>
      </c>
      <c r="AN51" s="111">
        <v>8</v>
      </c>
      <c r="AO51" s="111">
        <v>6</v>
      </c>
      <c r="AP51" s="111">
        <v>2</v>
      </c>
      <c r="AQ51" s="111"/>
      <c r="AR51" s="111"/>
      <c r="AS51" s="129">
        <v>87</v>
      </c>
      <c r="AT51" s="129" t="s">
        <v>5373</v>
      </c>
      <c r="AU51" s="129" t="s">
        <v>5374</v>
      </c>
      <c r="AV51" s="127">
        <v>1544</v>
      </c>
      <c r="AW51" s="127">
        <v>17.74712643678161</v>
      </c>
      <c r="AX51" s="149"/>
      <c r="AY51" s="149"/>
      <c r="AZ51" s="149"/>
      <c r="BA51" s="149"/>
      <c r="BB51" s="149"/>
      <c r="BC51" s="150"/>
      <c r="BD51" s="150"/>
      <c r="BE51" s="151"/>
      <c r="BF51" s="151" t="s">
        <v>4897</v>
      </c>
      <c r="BG51" s="134"/>
      <c r="BH51" s="134"/>
      <c r="BI51" s="134"/>
      <c r="BJ51" s="134"/>
      <c r="BK51" s="134"/>
      <c r="BL51" s="150"/>
      <c r="BM51" s="150"/>
      <c r="BN51" s="151"/>
      <c r="BO51" s="151" t="s">
        <v>4897</v>
      </c>
      <c r="BP51" s="138"/>
      <c r="BQ51" s="138"/>
      <c r="BR51" s="138"/>
      <c r="BS51" s="138"/>
      <c r="BT51" s="138"/>
      <c r="BU51" s="138"/>
      <c r="BV51" s="138"/>
      <c r="BW51" s="138"/>
      <c r="BX51" s="138"/>
      <c r="BY51" s="138"/>
      <c r="BZ51" s="138">
        <v>1</v>
      </c>
      <c r="CA51" s="138"/>
      <c r="CB51" s="138">
        <v>6</v>
      </c>
      <c r="CC51" s="138"/>
      <c r="CD51" s="138">
        <v>10</v>
      </c>
    </row>
    <row r="52" spans="1:86" s="139" customFormat="1" ht="16.5" customHeight="1">
      <c r="A52" s="111">
        <v>41</v>
      </c>
      <c r="B52" s="153" t="s">
        <v>43</v>
      </c>
      <c r="C52" s="153" t="s">
        <v>154</v>
      </c>
      <c r="D52" s="153" t="s">
        <v>168</v>
      </c>
      <c r="E52" s="153" t="s">
        <v>5375</v>
      </c>
      <c r="F52" s="135" t="s">
        <v>5376</v>
      </c>
      <c r="G52" s="276" t="s">
        <v>5377</v>
      </c>
      <c r="H52" s="135" t="s">
        <v>5378</v>
      </c>
      <c r="I52" s="135" t="s">
        <v>5242</v>
      </c>
      <c r="J52" s="118" t="s">
        <v>4884</v>
      </c>
      <c r="K52" s="135" t="s">
        <v>5242</v>
      </c>
      <c r="L52" s="153" t="s">
        <v>5379</v>
      </c>
      <c r="M52" s="153" t="s">
        <v>5380</v>
      </c>
      <c r="N52" s="135" t="s">
        <v>4888</v>
      </c>
      <c r="O52" s="135"/>
      <c r="P52" s="142" t="s">
        <v>4888</v>
      </c>
      <c r="Q52" s="143">
        <v>251</v>
      </c>
      <c r="R52" s="144">
        <v>281</v>
      </c>
      <c r="S52" s="143">
        <v>88</v>
      </c>
      <c r="T52" s="143"/>
      <c r="U52" s="112" t="s">
        <v>5303</v>
      </c>
      <c r="V52" s="123">
        <v>88</v>
      </c>
      <c r="W52" s="123">
        <v>36</v>
      </c>
      <c r="X52" s="135" t="s">
        <v>4972</v>
      </c>
      <c r="Y52" s="123"/>
      <c r="Z52" s="123">
        <v>47</v>
      </c>
      <c r="AA52" s="123">
        <v>46000</v>
      </c>
      <c r="AB52" s="123">
        <v>109</v>
      </c>
      <c r="AC52" s="127"/>
      <c r="AD52" s="127"/>
      <c r="AE52" s="128">
        <v>4</v>
      </c>
      <c r="AF52" s="135" t="s">
        <v>5381</v>
      </c>
      <c r="AG52" s="127">
        <v>2720</v>
      </c>
      <c r="AH52" s="127">
        <v>3400</v>
      </c>
      <c r="AI52" s="127">
        <v>2073</v>
      </c>
      <c r="AJ52" s="127"/>
      <c r="AK52" s="135"/>
      <c r="AL52" s="135"/>
      <c r="AM52" s="118" t="s">
        <v>5079</v>
      </c>
      <c r="AN52" s="135">
        <v>1</v>
      </c>
      <c r="AO52" s="135">
        <v>1</v>
      </c>
      <c r="AP52" s="135"/>
      <c r="AQ52" s="135"/>
      <c r="AR52" s="135"/>
      <c r="AS52" s="136">
        <v>280</v>
      </c>
      <c r="AT52" s="136" t="s">
        <v>5382</v>
      </c>
      <c r="AU52" s="136"/>
      <c r="AV52" s="127">
        <v>992</v>
      </c>
      <c r="AW52" s="127">
        <v>3.5428571428571427</v>
      </c>
      <c r="AX52" s="134"/>
      <c r="AY52" s="134"/>
      <c r="AZ52" s="134"/>
      <c r="BA52" s="134"/>
      <c r="BB52" s="134"/>
      <c r="BC52" s="123"/>
      <c r="BD52" s="123"/>
      <c r="BE52" s="135"/>
      <c r="BF52" s="151" t="s">
        <v>4897</v>
      </c>
      <c r="BG52" s="134"/>
      <c r="BH52" s="134"/>
      <c r="BI52" s="134"/>
      <c r="BJ52" s="134"/>
      <c r="BK52" s="134"/>
      <c r="BL52" s="123"/>
      <c r="BM52" s="123"/>
      <c r="BN52" s="135"/>
      <c r="BO52" s="136"/>
      <c r="BP52" s="137"/>
      <c r="BQ52" s="137"/>
      <c r="BR52" s="137"/>
      <c r="BS52" s="137"/>
      <c r="BT52" s="137"/>
      <c r="BU52" s="137"/>
      <c r="BV52" s="137"/>
      <c r="BW52" s="137"/>
      <c r="BX52" s="137"/>
      <c r="BY52" s="137"/>
      <c r="BZ52" s="137">
        <v>5</v>
      </c>
      <c r="CA52" s="137">
        <v>2</v>
      </c>
      <c r="CB52" s="137">
        <v>1</v>
      </c>
      <c r="CC52" s="137">
        <v>1</v>
      </c>
      <c r="CD52" s="137">
        <v>100</v>
      </c>
      <c r="CE52" s="177"/>
    </row>
    <row r="53" spans="1:86" s="139" customFormat="1" ht="16.5" customHeight="1">
      <c r="A53" s="111">
        <v>42</v>
      </c>
      <c r="B53" s="111" t="s">
        <v>4876</v>
      </c>
      <c r="C53" s="112" t="s">
        <v>4901</v>
      </c>
      <c r="D53" s="111" t="s">
        <v>5318</v>
      </c>
      <c r="E53" s="111" t="s">
        <v>4879</v>
      </c>
      <c r="F53" s="111" t="s">
        <v>5383</v>
      </c>
      <c r="G53" s="113" t="s">
        <v>5384</v>
      </c>
      <c r="H53" s="111" t="s">
        <v>5385</v>
      </c>
      <c r="I53" s="111" t="s">
        <v>5386</v>
      </c>
      <c r="J53" s="118" t="s">
        <v>4884</v>
      </c>
      <c r="K53" s="163" t="s">
        <v>5387</v>
      </c>
      <c r="L53" s="116" t="s">
        <v>5388</v>
      </c>
      <c r="M53" s="268" t="s">
        <v>5389</v>
      </c>
      <c r="N53" s="142" t="s">
        <v>4888</v>
      </c>
      <c r="O53" s="142"/>
      <c r="P53" s="142" t="s">
        <v>4888</v>
      </c>
      <c r="Q53" s="143">
        <v>559</v>
      </c>
      <c r="R53" s="144">
        <v>328</v>
      </c>
      <c r="S53" s="143">
        <v>143</v>
      </c>
      <c r="T53" s="143">
        <v>88</v>
      </c>
      <c r="U53" s="158" t="s">
        <v>5390</v>
      </c>
      <c r="V53" s="123">
        <v>55</v>
      </c>
      <c r="W53" s="123">
        <v>14.83</v>
      </c>
      <c r="X53" s="146" t="s">
        <v>4972</v>
      </c>
      <c r="Y53" s="123"/>
      <c r="Z53" s="123">
        <v>15</v>
      </c>
      <c r="AA53" s="123"/>
      <c r="AB53" s="123">
        <v>19</v>
      </c>
      <c r="AC53" s="127"/>
      <c r="AD53" s="127"/>
      <c r="AE53" s="147">
        <v>10</v>
      </c>
      <c r="AF53" s="137" t="s">
        <v>5391</v>
      </c>
      <c r="AG53" s="188">
        <v>11</v>
      </c>
      <c r="AH53" s="188">
        <v>13632</v>
      </c>
      <c r="AI53" s="186">
        <v>13632</v>
      </c>
      <c r="AJ53" s="186">
        <v>70</v>
      </c>
      <c r="AK53" s="157"/>
      <c r="AL53" s="157"/>
      <c r="AM53" s="118"/>
      <c r="AN53" s="111">
        <v>1</v>
      </c>
      <c r="AO53" s="111"/>
      <c r="AP53" s="111"/>
      <c r="AQ53" s="111"/>
      <c r="AR53" s="111">
        <v>1</v>
      </c>
      <c r="AS53" s="129"/>
      <c r="AT53" s="129"/>
      <c r="AU53" s="129"/>
      <c r="AV53" s="130"/>
      <c r="AW53" s="127"/>
      <c r="AX53" s="134"/>
      <c r="AY53" s="134"/>
      <c r="AZ53" s="149"/>
      <c r="BA53" s="149"/>
      <c r="BB53" s="149"/>
      <c r="BC53" s="281"/>
      <c r="BD53" s="281"/>
      <c r="BE53" s="150"/>
      <c r="BF53" s="150"/>
      <c r="BG53" s="134"/>
      <c r="BH53" s="131"/>
      <c r="BI53" s="134"/>
      <c r="BJ53" s="134"/>
      <c r="BK53" s="134"/>
      <c r="BL53" s="281"/>
      <c r="BM53" s="281"/>
      <c r="BN53" s="150"/>
      <c r="BO53" s="150"/>
      <c r="BP53" s="138"/>
      <c r="BQ53" s="138"/>
      <c r="BR53" s="138"/>
      <c r="BS53" s="138"/>
      <c r="BT53" s="138"/>
      <c r="BU53" s="138"/>
      <c r="BV53" s="138"/>
      <c r="BW53" s="138"/>
      <c r="BX53" s="138"/>
      <c r="BY53" s="138"/>
      <c r="BZ53" s="138"/>
      <c r="CA53" s="138"/>
      <c r="CB53" s="138"/>
      <c r="CC53" s="138"/>
      <c r="CD53" s="138"/>
    </row>
    <row r="54" spans="1:86" s="139" customFormat="1" ht="16.5" customHeight="1">
      <c r="A54" s="111">
        <v>43</v>
      </c>
      <c r="B54" s="111" t="s">
        <v>43</v>
      </c>
      <c r="C54" s="282" t="s">
        <v>185</v>
      </c>
      <c r="D54" s="111" t="s">
        <v>168</v>
      </c>
      <c r="E54" s="111" t="s">
        <v>4879</v>
      </c>
      <c r="F54" s="111" t="s">
        <v>5392</v>
      </c>
      <c r="G54" s="113" t="s">
        <v>5393</v>
      </c>
      <c r="H54" s="111" t="s">
        <v>5394</v>
      </c>
      <c r="I54" s="163" t="s">
        <v>5395</v>
      </c>
      <c r="J54" s="118" t="s">
        <v>4884</v>
      </c>
      <c r="K54" s="135" t="s">
        <v>5396</v>
      </c>
      <c r="L54" s="283" t="s">
        <v>5397</v>
      </c>
      <c r="M54" s="268" t="s">
        <v>5398</v>
      </c>
      <c r="N54" s="142" t="s">
        <v>4924</v>
      </c>
      <c r="O54" s="142"/>
      <c r="P54" s="284" t="s">
        <v>4940</v>
      </c>
      <c r="Q54" s="143">
        <v>1520</v>
      </c>
      <c r="R54" s="144">
        <v>4660</v>
      </c>
      <c r="S54" s="143">
        <v>2629</v>
      </c>
      <c r="T54" s="143">
        <v>2543</v>
      </c>
      <c r="U54" s="282" t="s">
        <v>5399</v>
      </c>
      <c r="V54" s="123">
        <v>86</v>
      </c>
      <c r="W54" s="123">
        <v>444</v>
      </c>
      <c r="X54" s="138" t="s">
        <v>4956</v>
      </c>
      <c r="Y54" s="123">
        <v>416</v>
      </c>
      <c r="Z54" s="123"/>
      <c r="AA54" s="123"/>
      <c r="AB54" s="123">
        <v>152</v>
      </c>
      <c r="AC54" s="127"/>
      <c r="AD54" s="127"/>
      <c r="AE54" s="130"/>
      <c r="AF54" s="137" t="s">
        <v>5400</v>
      </c>
      <c r="AG54" s="285">
        <v>3192</v>
      </c>
      <c r="AH54" s="285">
        <v>3192</v>
      </c>
      <c r="AI54" s="286">
        <v>1072</v>
      </c>
      <c r="AJ54" s="286">
        <v>397</v>
      </c>
      <c r="AK54" s="282" t="s">
        <v>5401</v>
      </c>
      <c r="AL54" s="282" t="s">
        <v>5402</v>
      </c>
      <c r="AM54" s="118" t="s">
        <v>5340</v>
      </c>
      <c r="AN54" s="111">
        <v>8</v>
      </c>
      <c r="AO54" s="111"/>
      <c r="AP54" s="111">
        <v>3</v>
      </c>
      <c r="AQ54" s="111">
        <v>5</v>
      </c>
      <c r="AR54" s="111"/>
      <c r="AS54" s="129">
        <v>144</v>
      </c>
      <c r="AT54" s="129" t="s">
        <v>5403</v>
      </c>
      <c r="AU54" s="129" t="s">
        <v>5403</v>
      </c>
      <c r="AV54" s="285">
        <v>56209</v>
      </c>
      <c r="AW54" s="127">
        <v>390.34027777777777</v>
      </c>
      <c r="AX54" s="287"/>
      <c r="AY54" s="287"/>
      <c r="AZ54" s="287"/>
      <c r="BA54" s="287"/>
      <c r="BB54" s="287"/>
      <c r="BC54" s="288"/>
      <c r="BD54" s="288"/>
      <c r="BE54" s="288"/>
      <c r="BF54" s="289" t="s">
        <v>4945</v>
      </c>
      <c r="BG54" s="290"/>
      <c r="BH54" s="290"/>
      <c r="BI54" s="290"/>
      <c r="BJ54" s="290"/>
      <c r="BK54" s="290"/>
      <c r="BL54" s="288"/>
      <c r="BM54" s="288"/>
      <c r="BN54" s="291"/>
      <c r="BO54" s="289" t="s">
        <v>4897</v>
      </c>
      <c r="BP54" s="135"/>
      <c r="BQ54" s="135"/>
      <c r="BR54" s="135"/>
      <c r="BS54" s="135"/>
      <c r="BT54" s="135"/>
      <c r="BU54" s="135"/>
      <c r="BV54" s="135"/>
      <c r="BW54" s="135"/>
      <c r="BX54" s="135"/>
      <c r="BY54" s="135"/>
      <c r="BZ54" s="135">
        <v>4</v>
      </c>
      <c r="CA54" s="135"/>
      <c r="CB54" s="135">
        <v>3</v>
      </c>
      <c r="CC54" s="135"/>
      <c r="CD54" s="135">
        <v>17</v>
      </c>
    </row>
    <row r="55" spans="1:86" s="139" customFormat="1" ht="16.5" customHeight="1">
      <c r="A55" s="111">
        <v>44</v>
      </c>
      <c r="B55" s="154" t="s">
        <v>43</v>
      </c>
      <c r="C55" s="158" t="s">
        <v>727</v>
      </c>
      <c r="D55" s="154" t="s">
        <v>168</v>
      </c>
      <c r="E55" s="111" t="s">
        <v>4879</v>
      </c>
      <c r="F55" s="154" t="s">
        <v>5404</v>
      </c>
      <c r="G55" s="160" t="s">
        <v>5405</v>
      </c>
      <c r="H55" s="111" t="s">
        <v>5406</v>
      </c>
      <c r="I55" s="154" t="s">
        <v>5407</v>
      </c>
      <c r="J55" s="118" t="s">
        <v>4884</v>
      </c>
      <c r="K55" s="154" t="s">
        <v>5408</v>
      </c>
      <c r="L55" s="155" t="s">
        <v>5409</v>
      </c>
      <c r="M55" s="156" t="s">
        <v>5410</v>
      </c>
      <c r="N55" s="142" t="s">
        <v>4924</v>
      </c>
      <c r="O55" s="142"/>
      <c r="P55" s="118" t="s">
        <v>4884</v>
      </c>
      <c r="Q55" s="143">
        <v>434</v>
      </c>
      <c r="R55" s="144">
        <v>1264</v>
      </c>
      <c r="S55" s="143">
        <v>814</v>
      </c>
      <c r="T55" s="143">
        <v>677</v>
      </c>
      <c r="U55" s="112" t="s">
        <v>5009</v>
      </c>
      <c r="V55" s="123">
        <v>137</v>
      </c>
      <c r="W55" s="123">
        <v>84</v>
      </c>
      <c r="X55" s="138" t="s">
        <v>4972</v>
      </c>
      <c r="Y55" s="123">
        <v>169</v>
      </c>
      <c r="Z55" s="123">
        <v>34</v>
      </c>
      <c r="AA55" s="123">
        <v>1000</v>
      </c>
      <c r="AB55" s="123">
        <v>137</v>
      </c>
      <c r="AC55" s="127">
        <v>8</v>
      </c>
      <c r="AD55" s="127">
        <v>65</v>
      </c>
      <c r="AE55" s="130">
        <v>2</v>
      </c>
      <c r="AF55" s="137" t="s">
        <v>5411</v>
      </c>
      <c r="AG55" s="127">
        <v>5000</v>
      </c>
      <c r="AH55" s="127">
        <v>5700</v>
      </c>
      <c r="AI55" s="148">
        <v>1810</v>
      </c>
      <c r="AJ55" s="148">
        <v>4700</v>
      </c>
      <c r="AK55" s="112"/>
      <c r="AL55" s="112"/>
      <c r="AM55" s="118" t="s">
        <v>5011</v>
      </c>
      <c r="AN55" s="111">
        <v>22</v>
      </c>
      <c r="AO55" s="111">
        <v>1</v>
      </c>
      <c r="AP55" s="111">
        <v>11</v>
      </c>
      <c r="AQ55" s="111">
        <v>5</v>
      </c>
      <c r="AR55" s="111">
        <v>5</v>
      </c>
      <c r="AS55" s="129">
        <v>271</v>
      </c>
      <c r="AT55" s="129" t="s">
        <v>4895</v>
      </c>
      <c r="AU55" s="129" t="s">
        <v>4895</v>
      </c>
      <c r="AV55" s="127">
        <v>2500</v>
      </c>
      <c r="AW55" s="127">
        <v>9.2250922509225095</v>
      </c>
      <c r="AX55" s="149">
        <v>7000</v>
      </c>
      <c r="AY55" s="149">
        <v>5000</v>
      </c>
      <c r="AZ55" s="149">
        <v>6000</v>
      </c>
      <c r="BA55" s="149">
        <v>6000</v>
      </c>
      <c r="BB55" s="149">
        <v>7000</v>
      </c>
      <c r="BC55" s="150" t="s">
        <v>5412</v>
      </c>
      <c r="BD55" s="132" t="s">
        <v>5413</v>
      </c>
      <c r="BE55" s="150" t="s">
        <v>5414</v>
      </c>
      <c r="BF55" s="133" t="s">
        <v>5415</v>
      </c>
      <c r="BG55" s="134"/>
      <c r="BH55" s="134"/>
      <c r="BI55" s="134"/>
      <c r="BJ55" s="134"/>
      <c r="BK55" s="134"/>
      <c r="BL55" s="150"/>
      <c r="BM55" s="150"/>
      <c r="BN55" s="133"/>
      <c r="BO55" s="151" t="s">
        <v>4897</v>
      </c>
      <c r="BP55" s="138"/>
      <c r="BQ55" s="138"/>
      <c r="BR55" s="138"/>
      <c r="BS55" s="138"/>
      <c r="BT55" s="138"/>
      <c r="BU55" s="138"/>
      <c r="BV55" s="138"/>
      <c r="BW55" s="138"/>
      <c r="BX55" s="138"/>
      <c r="BY55" s="138"/>
      <c r="BZ55" s="138">
        <v>2</v>
      </c>
      <c r="CA55" s="138">
        <v>3</v>
      </c>
      <c r="CB55" s="138">
        <v>2</v>
      </c>
      <c r="CC55" s="138"/>
      <c r="CD55" s="138"/>
    </row>
    <row r="56" spans="1:86" s="280" customFormat="1" ht="16.5" customHeight="1">
      <c r="A56" s="111">
        <v>45</v>
      </c>
      <c r="B56" s="111" t="s">
        <v>43</v>
      </c>
      <c r="C56" s="153" t="s">
        <v>64</v>
      </c>
      <c r="D56" s="111" t="s">
        <v>168</v>
      </c>
      <c r="E56" s="111" t="s">
        <v>5375</v>
      </c>
      <c r="F56" s="111" t="s">
        <v>5416</v>
      </c>
      <c r="G56" s="113" t="s">
        <v>5417</v>
      </c>
      <c r="H56" s="111" t="s">
        <v>5418</v>
      </c>
      <c r="I56" s="135" t="s">
        <v>5419</v>
      </c>
      <c r="J56" s="118" t="s">
        <v>4884</v>
      </c>
      <c r="K56" s="163" t="s">
        <v>5420</v>
      </c>
      <c r="L56" s="116" t="s">
        <v>5421</v>
      </c>
      <c r="M56" s="153" t="s">
        <v>5422</v>
      </c>
      <c r="N56" s="142" t="s">
        <v>4924</v>
      </c>
      <c r="O56" s="142"/>
      <c r="P56" s="142" t="s">
        <v>4924</v>
      </c>
      <c r="Q56" s="143">
        <v>384</v>
      </c>
      <c r="R56" s="144">
        <v>989</v>
      </c>
      <c r="S56" s="143">
        <v>228</v>
      </c>
      <c r="T56" s="143">
        <v>151</v>
      </c>
      <c r="U56" s="112" t="s">
        <v>5423</v>
      </c>
      <c r="V56" s="123">
        <v>77</v>
      </c>
      <c r="W56" s="123">
        <v>19</v>
      </c>
      <c r="X56" s="118" t="s">
        <v>4890</v>
      </c>
      <c r="Y56" s="123">
        <v>232</v>
      </c>
      <c r="Z56" s="123">
        <v>36</v>
      </c>
      <c r="AA56" s="123">
        <v>3695</v>
      </c>
      <c r="AB56" s="123">
        <v>29</v>
      </c>
      <c r="AC56" s="127"/>
      <c r="AD56" s="127"/>
      <c r="AE56" s="130" t="s">
        <v>5424</v>
      </c>
      <c r="AF56" s="135" t="s">
        <v>5425</v>
      </c>
      <c r="AG56" s="127">
        <v>5563</v>
      </c>
      <c r="AH56" s="127">
        <v>6260</v>
      </c>
      <c r="AI56" s="148"/>
      <c r="AJ56" s="148">
        <v>100</v>
      </c>
      <c r="AK56" s="112" t="s">
        <v>5426</v>
      </c>
      <c r="AL56" s="112" t="s">
        <v>5427</v>
      </c>
      <c r="AM56" s="118" t="s">
        <v>5428</v>
      </c>
      <c r="AN56" s="118">
        <v>5</v>
      </c>
      <c r="AO56" s="111">
        <v>3</v>
      </c>
      <c r="AP56" s="111">
        <v>1</v>
      </c>
      <c r="AQ56" s="111"/>
      <c r="AR56" s="111">
        <v>1</v>
      </c>
      <c r="AS56" s="129">
        <v>125</v>
      </c>
      <c r="AT56" s="129" t="s">
        <v>5429</v>
      </c>
      <c r="AU56" s="129" t="s">
        <v>5429</v>
      </c>
      <c r="AV56" s="127">
        <v>9408</v>
      </c>
      <c r="AW56" s="127">
        <v>75.263999999999996</v>
      </c>
      <c r="AX56" s="149"/>
      <c r="AY56" s="149"/>
      <c r="AZ56" s="149"/>
      <c r="BA56" s="149"/>
      <c r="BB56" s="149"/>
      <c r="BC56" s="150"/>
      <c r="BD56" s="150"/>
      <c r="BE56" s="150"/>
      <c r="BF56" s="151" t="s">
        <v>4897</v>
      </c>
      <c r="BG56" s="134"/>
      <c r="BH56" s="134"/>
      <c r="BI56" s="134"/>
      <c r="BJ56" s="134"/>
      <c r="BK56" s="134"/>
      <c r="BL56" s="150"/>
      <c r="BM56" s="150"/>
      <c r="BN56" s="133"/>
      <c r="BO56" s="151"/>
      <c r="BP56" s="138"/>
      <c r="BQ56" s="138"/>
      <c r="BR56" s="138"/>
      <c r="BS56" s="138"/>
      <c r="BT56" s="138"/>
      <c r="BU56" s="138"/>
      <c r="BV56" s="138"/>
      <c r="BW56" s="138"/>
      <c r="BX56" s="138"/>
      <c r="BY56" s="138"/>
      <c r="BZ56" s="138">
        <v>2</v>
      </c>
      <c r="CA56" s="138">
        <v>2</v>
      </c>
      <c r="CB56" s="138">
        <v>3</v>
      </c>
      <c r="CC56" s="138"/>
      <c r="CD56" s="138"/>
      <c r="CE56" s="139"/>
      <c r="CF56" s="139"/>
      <c r="CG56" s="139"/>
      <c r="CH56" s="139"/>
    </row>
    <row r="57" spans="1:86" s="139" customFormat="1" ht="16.5" customHeight="1">
      <c r="A57" s="111">
        <v>46</v>
      </c>
      <c r="B57" s="111" t="s">
        <v>4876</v>
      </c>
      <c r="C57" s="112" t="s">
        <v>4901</v>
      </c>
      <c r="D57" s="111" t="s">
        <v>5318</v>
      </c>
      <c r="E57" s="111" t="s">
        <v>4879</v>
      </c>
      <c r="F57" s="111" t="s">
        <v>5430</v>
      </c>
      <c r="G57" s="113" t="s">
        <v>5431</v>
      </c>
      <c r="H57" s="111" t="s">
        <v>5432</v>
      </c>
      <c r="I57" s="111" t="s">
        <v>5433</v>
      </c>
      <c r="J57" s="118" t="s">
        <v>4884</v>
      </c>
      <c r="K57" s="163" t="s">
        <v>5434</v>
      </c>
      <c r="L57" s="116" t="s">
        <v>5435</v>
      </c>
      <c r="M57" s="156" t="s">
        <v>5436</v>
      </c>
      <c r="N57" s="142" t="s">
        <v>4924</v>
      </c>
      <c r="O57" s="142"/>
      <c r="P57" s="142" t="s">
        <v>4888</v>
      </c>
      <c r="Q57" s="143">
        <v>340</v>
      </c>
      <c r="R57" s="144">
        <v>2436</v>
      </c>
      <c r="S57" s="143">
        <v>462</v>
      </c>
      <c r="T57" s="143">
        <v>231</v>
      </c>
      <c r="U57" s="292" t="s">
        <v>5437</v>
      </c>
      <c r="V57" s="123">
        <v>231</v>
      </c>
      <c r="W57" s="123">
        <v>22</v>
      </c>
      <c r="X57" s="293" t="s">
        <v>5438</v>
      </c>
      <c r="Y57" s="123">
        <v>115</v>
      </c>
      <c r="Z57" s="123">
        <v>27</v>
      </c>
      <c r="AA57" s="123">
        <v>1240</v>
      </c>
      <c r="AB57" s="123">
        <v>15</v>
      </c>
      <c r="AC57" s="127"/>
      <c r="AD57" s="127"/>
      <c r="AE57" s="130" t="s">
        <v>5439</v>
      </c>
      <c r="AF57" s="137" t="s">
        <v>5440</v>
      </c>
      <c r="AG57" s="127">
        <v>3152</v>
      </c>
      <c r="AH57" s="127">
        <v>3152</v>
      </c>
      <c r="AI57" s="148">
        <v>3152</v>
      </c>
      <c r="AJ57" s="148">
        <v>511</v>
      </c>
      <c r="AK57" s="112"/>
      <c r="AL57" s="112"/>
      <c r="AM57" s="118" t="s">
        <v>5011</v>
      </c>
      <c r="AN57" s="129">
        <v>17</v>
      </c>
      <c r="AO57" s="129"/>
      <c r="AP57" s="129">
        <v>9</v>
      </c>
      <c r="AQ57" s="129">
        <v>8</v>
      </c>
      <c r="AR57" s="129"/>
      <c r="AS57" s="129">
        <v>270</v>
      </c>
      <c r="AT57" s="129" t="s">
        <v>4895</v>
      </c>
      <c r="AU57" s="129" t="s">
        <v>4895</v>
      </c>
      <c r="AV57" s="127">
        <v>1735</v>
      </c>
      <c r="AW57" s="127">
        <v>6.4259259259259256</v>
      </c>
      <c r="AX57" s="149">
        <v>3000</v>
      </c>
      <c r="AY57" s="149">
        <v>2000</v>
      </c>
      <c r="AZ57" s="149">
        <v>2000</v>
      </c>
      <c r="BA57" s="149">
        <v>2000</v>
      </c>
      <c r="BB57" s="149">
        <v>3000</v>
      </c>
      <c r="BC57" s="150"/>
      <c r="BD57" s="150"/>
      <c r="BE57" s="150"/>
      <c r="BF57" s="133" t="s">
        <v>5441</v>
      </c>
      <c r="BG57" s="134"/>
      <c r="BH57" s="134"/>
      <c r="BI57" s="134"/>
      <c r="BJ57" s="134"/>
      <c r="BK57" s="134"/>
      <c r="BL57" s="150"/>
      <c r="BM57" s="150"/>
      <c r="BN57" s="133"/>
      <c r="BO57" s="151" t="s">
        <v>4897</v>
      </c>
      <c r="BP57" s="138"/>
      <c r="BQ57" s="138"/>
      <c r="BR57" s="138"/>
      <c r="BS57" s="138"/>
      <c r="BT57" s="138"/>
      <c r="BU57" s="138"/>
      <c r="BV57" s="138"/>
      <c r="BW57" s="138"/>
      <c r="BX57" s="138"/>
      <c r="BY57" s="138"/>
      <c r="BZ57" s="138">
        <v>2</v>
      </c>
      <c r="CA57" s="138"/>
      <c r="CB57" s="138"/>
      <c r="CC57" s="138"/>
      <c r="CD57" s="138"/>
    </row>
    <row r="58" spans="1:86" s="280" customFormat="1" ht="16.5" customHeight="1">
      <c r="A58" s="111">
        <v>47</v>
      </c>
      <c r="B58" s="111" t="s">
        <v>43</v>
      </c>
      <c r="C58" s="112" t="s">
        <v>5246</v>
      </c>
      <c r="D58" s="111" t="s">
        <v>5318</v>
      </c>
      <c r="E58" s="111" t="s">
        <v>4879</v>
      </c>
      <c r="F58" s="294" t="s">
        <v>5442</v>
      </c>
      <c r="G58" s="295" t="s">
        <v>5443</v>
      </c>
      <c r="H58" s="294" t="s">
        <v>5444</v>
      </c>
      <c r="I58" s="150" t="s">
        <v>5445</v>
      </c>
      <c r="J58" s="118" t="s">
        <v>4884</v>
      </c>
      <c r="K58" s="296" t="s">
        <v>5446</v>
      </c>
      <c r="L58" s="153" t="s">
        <v>5447</v>
      </c>
      <c r="M58" s="294" t="s">
        <v>5448</v>
      </c>
      <c r="N58" s="142" t="s">
        <v>4924</v>
      </c>
      <c r="O58" s="297"/>
      <c r="P58" s="298" t="s">
        <v>5449</v>
      </c>
      <c r="Q58" s="143">
        <v>128246</v>
      </c>
      <c r="R58" s="144">
        <v>8040</v>
      </c>
      <c r="S58" s="143">
        <v>3600</v>
      </c>
      <c r="T58" s="143">
        <v>3386</v>
      </c>
      <c r="U58" s="294" t="s">
        <v>5390</v>
      </c>
      <c r="V58" s="123">
        <v>214</v>
      </c>
      <c r="W58" s="123">
        <v>25</v>
      </c>
      <c r="X58" s="296" t="s">
        <v>4956</v>
      </c>
      <c r="Y58" s="123">
        <v>965</v>
      </c>
      <c r="Z58" s="123"/>
      <c r="AA58" s="123"/>
      <c r="AB58" s="123">
        <v>132</v>
      </c>
      <c r="AC58" s="127">
        <v>49.5</v>
      </c>
      <c r="AD58" s="127">
        <v>847</v>
      </c>
      <c r="AE58" s="127">
        <v>3600</v>
      </c>
      <c r="AF58" s="296" t="s">
        <v>5450</v>
      </c>
      <c r="AG58" s="127"/>
      <c r="AH58" s="127">
        <v>778</v>
      </c>
      <c r="AI58" s="148"/>
      <c r="AJ58" s="148">
        <v>615</v>
      </c>
      <c r="AK58" s="294"/>
      <c r="AL58" s="294"/>
      <c r="AM58" s="296" t="s">
        <v>5011</v>
      </c>
      <c r="AN58" s="150">
        <v>9</v>
      </c>
      <c r="AO58" s="150"/>
      <c r="AP58" s="150">
        <v>8</v>
      </c>
      <c r="AQ58" s="150">
        <v>1</v>
      </c>
      <c r="AR58" s="150"/>
      <c r="AS58" s="150">
        <v>365</v>
      </c>
      <c r="AT58" s="150" t="s">
        <v>5451</v>
      </c>
      <c r="AU58" s="150" t="s">
        <v>5451</v>
      </c>
      <c r="AV58" s="127">
        <v>63000</v>
      </c>
      <c r="AW58" s="127">
        <v>172.60273972602741</v>
      </c>
      <c r="AX58" s="149">
        <v>5000</v>
      </c>
      <c r="AY58" s="149">
        <v>2000</v>
      </c>
      <c r="AZ58" s="149">
        <v>2000</v>
      </c>
      <c r="BA58" s="149">
        <v>3000</v>
      </c>
      <c r="BB58" s="149">
        <v>5000</v>
      </c>
      <c r="BC58" s="294"/>
      <c r="BD58" s="150" t="s">
        <v>5452</v>
      </c>
      <c r="BE58" s="294" t="s">
        <v>5453</v>
      </c>
      <c r="BF58" s="294"/>
      <c r="BG58" s="2524" t="s">
        <v>5454</v>
      </c>
      <c r="BH58" s="2524"/>
      <c r="BI58" s="2524"/>
      <c r="BJ58" s="2524"/>
      <c r="BK58" s="2524"/>
      <c r="BL58" s="2524"/>
      <c r="BM58" s="2524"/>
      <c r="BN58" s="2524"/>
      <c r="BO58" s="2524"/>
      <c r="BP58" s="174"/>
      <c r="BQ58" s="174"/>
      <c r="BR58" s="174"/>
      <c r="BS58" s="174"/>
      <c r="BT58" s="174"/>
      <c r="BU58" s="174"/>
      <c r="BV58" s="174"/>
      <c r="BW58" s="174"/>
      <c r="BX58" s="174"/>
      <c r="BY58" s="174"/>
      <c r="BZ58" s="174">
        <v>2</v>
      </c>
      <c r="CA58" s="174"/>
      <c r="CB58" s="174">
        <v>5</v>
      </c>
      <c r="CC58" s="174"/>
      <c r="CD58" s="174"/>
    </row>
    <row r="59" spans="1:86" s="139" customFormat="1" ht="16.5" customHeight="1">
      <c r="A59" s="111">
        <v>48</v>
      </c>
      <c r="B59" s="111" t="s">
        <v>4876</v>
      </c>
      <c r="C59" s="112" t="s">
        <v>5351</v>
      </c>
      <c r="D59" s="111" t="s">
        <v>5318</v>
      </c>
      <c r="E59" s="111" t="s">
        <v>5001</v>
      </c>
      <c r="F59" s="111" t="s">
        <v>5455</v>
      </c>
      <c r="G59" s="113" t="s">
        <v>5456</v>
      </c>
      <c r="H59" s="111" t="s">
        <v>5457</v>
      </c>
      <c r="I59" s="111" t="s">
        <v>5458</v>
      </c>
      <c r="J59" s="118" t="s">
        <v>4884</v>
      </c>
      <c r="K59" s="163" t="s">
        <v>5459</v>
      </c>
      <c r="L59" s="116" t="s">
        <v>5460</v>
      </c>
      <c r="M59" s="156" t="s">
        <v>5461</v>
      </c>
      <c r="N59" s="142" t="s">
        <v>4924</v>
      </c>
      <c r="O59" s="142"/>
      <c r="P59" s="118" t="s">
        <v>4884</v>
      </c>
      <c r="Q59" s="143">
        <v>1895</v>
      </c>
      <c r="R59" s="144">
        <v>2627</v>
      </c>
      <c r="S59" s="143">
        <v>617</v>
      </c>
      <c r="T59" s="143">
        <v>411</v>
      </c>
      <c r="U59" s="112" t="s">
        <v>5145</v>
      </c>
      <c r="V59" s="123">
        <v>206</v>
      </c>
      <c r="W59" s="123">
        <v>88</v>
      </c>
      <c r="X59" s="138" t="s">
        <v>4972</v>
      </c>
      <c r="Y59" s="123">
        <v>486</v>
      </c>
      <c r="Z59" s="123">
        <v>93</v>
      </c>
      <c r="AA59" s="123">
        <v>6000</v>
      </c>
      <c r="AB59" s="123">
        <v>139.5</v>
      </c>
      <c r="AC59" s="127">
        <v>20</v>
      </c>
      <c r="AD59" s="127"/>
      <c r="AE59" s="130">
        <v>50</v>
      </c>
      <c r="AF59" s="137" t="s">
        <v>5462</v>
      </c>
      <c r="AG59" s="127">
        <v>181</v>
      </c>
      <c r="AH59" s="127">
        <v>353</v>
      </c>
      <c r="AI59" s="172"/>
      <c r="AJ59" s="148">
        <v>195</v>
      </c>
      <c r="AK59" s="112"/>
      <c r="AL59" s="112"/>
      <c r="AM59" s="118" t="s">
        <v>5011</v>
      </c>
      <c r="AN59" s="129">
        <v>8</v>
      </c>
      <c r="AO59" s="129">
        <v>1</v>
      </c>
      <c r="AP59" s="129">
        <v>6</v>
      </c>
      <c r="AQ59" s="129">
        <v>1</v>
      </c>
      <c r="AR59" s="129"/>
      <c r="AS59" s="129">
        <v>143</v>
      </c>
      <c r="AT59" s="129" t="s">
        <v>4895</v>
      </c>
      <c r="AU59" s="129" t="s">
        <v>4895</v>
      </c>
      <c r="AV59" s="127">
        <v>32085</v>
      </c>
      <c r="AW59" s="127">
        <v>224.37062937062936</v>
      </c>
      <c r="AX59" s="149"/>
      <c r="AY59" s="149"/>
      <c r="AZ59" s="149"/>
      <c r="BA59" s="149"/>
      <c r="BB59" s="149"/>
      <c r="BC59" s="150"/>
      <c r="BD59" s="150"/>
      <c r="BE59" s="150"/>
      <c r="BF59" s="151" t="s">
        <v>4897</v>
      </c>
      <c r="BG59" s="134"/>
      <c r="BH59" s="134"/>
      <c r="BI59" s="134"/>
      <c r="BJ59" s="134"/>
      <c r="BK59" s="134"/>
      <c r="BL59" s="149"/>
      <c r="BM59" s="149"/>
      <c r="BN59" s="133"/>
      <c r="BO59" s="151"/>
      <c r="BP59" s="138"/>
      <c r="BQ59" s="138"/>
      <c r="BR59" s="138"/>
      <c r="BS59" s="138"/>
      <c r="BT59" s="138"/>
      <c r="BU59" s="138"/>
      <c r="BV59" s="138"/>
      <c r="BW59" s="138"/>
      <c r="BX59" s="138"/>
      <c r="BY59" s="138"/>
      <c r="BZ59" s="138">
        <v>3</v>
      </c>
      <c r="CA59" s="138"/>
      <c r="CB59" s="138">
        <v>9</v>
      </c>
      <c r="CC59" s="138"/>
      <c r="CD59" s="138"/>
    </row>
    <row r="60" spans="1:86" s="139" customFormat="1" ht="16.5" customHeight="1">
      <c r="A60" s="111">
        <v>49</v>
      </c>
      <c r="B60" s="111" t="s">
        <v>4876</v>
      </c>
      <c r="C60" s="112" t="s">
        <v>4901</v>
      </c>
      <c r="D60" s="111" t="s">
        <v>5318</v>
      </c>
      <c r="E60" s="111" t="s">
        <v>5001</v>
      </c>
      <c r="F60" s="111" t="s">
        <v>5463</v>
      </c>
      <c r="G60" s="113" t="s">
        <v>5464</v>
      </c>
      <c r="H60" s="111" t="s">
        <v>5465</v>
      </c>
      <c r="I60" s="111" t="s">
        <v>5242</v>
      </c>
      <c r="J60" s="118" t="s">
        <v>4884</v>
      </c>
      <c r="K60" s="163" t="s">
        <v>5242</v>
      </c>
      <c r="L60" s="116" t="s">
        <v>5466</v>
      </c>
      <c r="M60" s="153"/>
      <c r="N60" s="142" t="s">
        <v>4888</v>
      </c>
      <c r="O60" s="142"/>
      <c r="P60" s="142" t="s">
        <v>4888</v>
      </c>
      <c r="Q60" s="143">
        <v>240</v>
      </c>
      <c r="R60" s="144">
        <v>132</v>
      </c>
      <c r="S60" s="143">
        <v>90</v>
      </c>
      <c r="T60" s="143">
        <v>90</v>
      </c>
      <c r="U60" s="112" t="s">
        <v>5009</v>
      </c>
      <c r="V60" s="123"/>
      <c r="W60" s="123">
        <v>30</v>
      </c>
      <c r="X60" s="138" t="s">
        <v>4926</v>
      </c>
      <c r="Y60" s="123"/>
      <c r="Z60" s="123"/>
      <c r="AA60" s="123"/>
      <c r="AB60" s="123">
        <v>12</v>
      </c>
      <c r="AC60" s="127"/>
      <c r="AD60" s="127"/>
      <c r="AE60" s="130"/>
      <c r="AF60" s="135" t="s">
        <v>5467</v>
      </c>
      <c r="AG60" s="127"/>
      <c r="AH60" s="127">
        <v>700</v>
      </c>
      <c r="AI60" s="148">
        <v>50</v>
      </c>
      <c r="AJ60" s="148">
        <v>100</v>
      </c>
      <c r="AK60" s="112"/>
      <c r="AL60" s="112"/>
      <c r="AM60" s="118"/>
      <c r="AN60" s="129"/>
      <c r="AO60" s="129"/>
      <c r="AP60" s="129"/>
      <c r="AQ60" s="129"/>
      <c r="AR60" s="129"/>
      <c r="AS60" s="129">
        <v>50</v>
      </c>
      <c r="AT60" s="129" t="s">
        <v>5429</v>
      </c>
      <c r="AU60" s="129"/>
      <c r="AV60" s="127"/>
      <c r="AW60" s="127"/>
      <c r="AX60" s="149">
        <v>3000</v>
      </c>
      <c r="AY60" s="149"/>
      <c r="AZ60" s="149">
        <v>1000</v>
      </c>
      <c r="BA60" s="149">
        <v>1000</v>
      </c>
      <c r="BB60" s="149">
        <v>3000</v>
      </c>
      <c r="BC60" s="150"/>
      <c r="BD60" s="150"/>
      <c r="BE60" s="150"/>
      <c r="BF60" s="151"/>
      <c r="BG60" s="134">
        <v>3000</v>
      </c>
      <c r="BH60" s="134"/>
      <c r="BI60" s="134">
        <v>1000</v>
      </c>
      <c r="BJ60" s="134">
        <v>1000</v>
      </c>
      <c r="BK60" s="134">
        <v>3000</v>
      </c>
      <c r="BL60" s="149"/>
      <c r="BM60" s="149"/>
      <c r="BN60" s="133" t="s">
        <v>5468</v>
      </c>
      <c r="BO60" s="151"/>
      <c r="BP60" s="138"/>
      <c r="BQ60" s="138"/>
      <c r="BR60" s="138"/>
      <c r="BS60" s="138"/>
      <c r="BT60" s="138"/>
      <c r="BU60" s="138"/>
      <c r="BV60" s="138"/>
      <c r="BW60" s="138"/>
      <c r="BX60" s="138"/>
      <c r="BY60" s="138"/>
      <c r="BZ60" s="138">
        <v>1</v>
      </c>
      <c r="CA60" s="138"/>
      <c r="CB60" s="138"/>
      <c r="CC60" s="138"/>
      <c r="CD60" s="138"/>
    </row>
    <row r="61" spans="1:86" s="139" customFormat="1" ht="16.5" customHeight="1">
      <c r="A61" s="111">
        <v>50</v>
      </c>
      <c r="B61" s="111" t="s">
        <v>4876</v>
      </c>
      <c r="C61" s="112" t="s">
        <v>4901</v>
      </c>
      <c r="D61" s="111" t="s">
        <v>5318</v>
      </c>
      <c r="E61" s="111" t="s">
        <v>4879</v>
      </c>
      <c r="F61" s="111" t="s">
        <v>5469</v>
      </c>
      <c r="G61" s="113" t="s">
        <v>5470</v>
      </c>
      <c r="H61" s="111" t="s">
        <v>5471</v>
      </c>
      <c r="I61" s="111" t="s">
        <v>5472</v>
      </c>
      <c r="J61" s="118" t="s">
        <v>4884</v>
      </c>
      <c r="K61" s="163" t="s">
        <v>5473</v>
      </c>
      <c r="L61" s="116" t="s">
        <v>5474</v>
      </c>
      <c r="M61" s="156" t="s">
        <v>5475</v>
      </c>
      <c r="N61" s="142" t="s">
        <v>4884</v>
      </c>
      <c r="O61" s="142" t="s">
        <v>4909</v>
      </c>
      <c r="P61" s="142" t="s">
        <v>4940</v>
      </c>
      <c r="Q61" s="143">
        <v>3947</v>
      </c>
      <c r="R61" s="144">
        <v>51</v>
      </c>
      <c r="S61" s="143">
        <v>2038</v>
      </c>
      <c r="T61" s="143">
        <v>2008</v>
      </c>
      <c r="U61" s="112" t="s">
        <v>5134</v>
      </c>
      <c r="V61" s="123">
        <v>30</v>
      </c>
      <c r="W61" s="123">
        <v>301</v>
      </c>
      <c r="X61" s="138" t="s">
        <v>4972</v>
      </c>
      <c r="Y61" s="123"/>
      <c r="Z61" s="123">
        <v>4</v>
      </c>
      <c r="AA61" s="123">
        <v>1000</v>
      </c>
      <c r="AB61" s="123">
        <v>14</v>
      </c>
      <c r="AC61" s="127"/>
      <c r="AD61" s="127"/>
      <c r="AE61" s="130">
        <v>7</v>
      </c>
      <c r="AF61" s="136" t="s">
        <v>5476</v>
      </c>
      <c r="AG61" s="127">
        <v>12419</v>
      </c>
      <c r="AH61" s="127">
        <v>12419</v>
      </c>
      <c r="AI61" s="148">
        <v>1848</v>
      </c>
      <c r="AJ61" s="148">
        <v>2000</v>
      </c>
      <c r="AK61" s="112"/>
      <c r="AL61" s="112"/>
      <c r="AM61" s="118" t="s">
        <v>5477</v>
      </c>
      <c r="AN61" s="129">
        <v>4</v>
      </c>
      <c r="AO61" s="129"/>
      <c r="AP61" s="129">
        <v>2</v>
      </c>
      <c r="AQ61" s="129">
        <v>2</v>
      </c>
      <c r="AR61" s="129"/>
      <c r="AS61" s="129">
        <v>163</v>
      </c>
      <c r="AT61" s="129" t="s">
        <v>5478</v>
      </c>
      <c r="AU61" s="129" t="s">
        <v>5478</v>
      </c>
      <c r="AV61" s="127">
        <v>787</v>
      </c>
      <c r="AW61" s="127">
        <v>4.8282208588957056</v>
      </c>
      <c r="AX61" s="149">
        <v>12000</v>
      </c>
      <c r="AY61" s="149">
        <v>5000</v>
      </c>
      <c r="AZ61" s="149">
        <v>5000</v>
      </c>
      <c r="BA61" s="149">
        <v>7000</v>
      </c>
      <c r="BB61" s="149">
        <v>12000</v>
      </c>
      <c r="BC61" s="150">
        <v>16.66</v>
      </c>
      <c r="BD61" s="150">
        <v>16.66</v>
      </c>
      <c r="BE61" s="150" t="s">
        <v>5479</v>
      </c>
      <c r="BF61" s="151" t="s">
        <v>5480</v>
      </c>
      <c r="BG61" s="134">
        <v>12000</v>
      </c>
      <c r="BH61" s="134">
        <v>5000</v>
      </c>
      <c r="BI61" s="134">
        <v>5000</v>
      </c>
      <c r="BJ61" s="134">
        <v>7000</v>
      </c>
      <c r="BK61" s="134">
        <v>12000</v>
      </c>
      <c r="BL61" s="149">
        <v>17</v>
      </c>
      <c r="BM61" s="149">
        <v>17</v>
      </c>
      <c r="BN61" s="133" t="s">
        <v>5479</v>
      </c>
      <c r="BO61" s="151" t="s">
        <v>5480</v>
      </c>
      <c r="BP61" s="138"/>
      <c r="BQ61" s="138"/>
      <c r="BR61" s="138"/>
      <c r="BS61" s="138"/>
      <c r="BT61" s="138"/>
      <c r="BU61" s="138"/>
      <c r="BV61" s="138"/>
      <c r="BW61" s="138"/>
      <c r="BX61" s="138"/>
      <c r="BY61" s="138"/>
      <c r="BZ61" s="138">
        <v>3</v>
      </c>
      <c r="CA61" s="138">
        <v>1</v>
      </c>
      <c r="CB61" s="138">
        <v>1</v>
      </c>
      <c r="CC61" s="138"/>
      <c r="CD61" s="138"/>
    </row>
    <row r="62" spans="1:86" s="139" customFormat="1" ht="16.5" customHeight="1">
      <c r="A62" s="111">
        <v>51</v>
      </c>
      <c r="B62" s="111" t="s">
        <v>4876</v>
      </c>
      <c r="C62" s="112" t="s">
        <v>4901</v>
      </c>
      <c r="D62" s="111" t="s">
        <v>5364</v>
      </c>
      <c r="E62" s="111" t="s">
        <v>4879</v>
      </c>
      <c r="F62" s="111" t="s">
        <v>5481</v>
      </c>
      <c r="G62" s="113" t="s">
        <v>5482</v>
      </c>
      <c r="H62" s="111" t="s">
        <v>5483</v>
      </c>
      <c r="I62" s="111" t="s">
        <v>5484</v>
      </c>
      <c r="J62" s="118" t="s">
        <v>4884</v>
      </c>
      <c r="K62" s="135" t="s">
        <v>5485</v>
      </c>
      <c r="L62" s="262" t="s">
        <v>5486</v>
      </c>
      <c r="M62" s="156" t="s">
        <v>5487</v>
      </c>
      <c r="N62" s="142" t="s">
        <v>4884</v>
      </c>
      <c r="O62" s="142" t="s">
        <v>4909</v>
      </c>
      <c r="P62" s="142" t="s">
        <v>4888</v>
      </c>
      <c r="Q62" s="143"/>
      <c r="R62" s="144">
        <v>607.1</v>
      </c>
      <c r="S62" s="143">
        <v>296</v>
      </c>
      <c r="T62" s="143">
        <v>255</v>
      </c>
      <c r="U62" s="112" t="s">
        <v>5009</v>
      </c>
      <c r="V62" s="123">
        <v>41</v>
      </c>
      <c r="W62" s="123">
        <v>11.1</v>
      </c>
      <c r="X62" s="118" t="s">
        <v>5488</v>
      </c>
      <c r="Y62" s="123">
        <v>21</v>
      </c>
      <c r="Z62" s="123">
        <v>71</v>
      </c>
      <c r="AA62" s="123" t="s">
        <v>5489</v>
      </c>
      <c r="AB62" s="123">
        <v>26</v>
      </c>
      <c r="AC62" s="127">
        <v>14</v>
      </c>
      <c r="AD62" s="127">
        <v>65</v>
      </c>
      <c r="AE62" s="299" t="s">
        <v>5490</v>
      </c>
      <c r="AF62" s="153" t="s">
        <v>5491</v>
      </c>
      <c r="AG62" s="127"/>
      <c r="AH62" s="127">
        <v>476</v>
      </c>
      <c r="AI62" s="148"/>
      <c r="AJ62" s="148">
        <v>100</v>
      </c>
      <c r="AK62" s="112"/>
      <c r="AL62" s="112"/>
      <c r="AM62" s="118" t="s">
        <v>5011</v>
      </c>
      <c r="AN62" s="129">
        <v>12</v>
      </c>
      <c r="AO62" s="129">
        <v>6</v>
      </c>
      <c r="AP62" s="129">
        <v>4</v>
      </c>
      <c r="AQ62" s="129">
        <v>2</v>
      </c>
      <c r="AR62" s="129"/>
      <c r="AS62" s="129">
        <v>44</v>
      </c>
      <c r="AT62" s="129" t="s">
        <v>4916</v>
      </c>
      <c r="AU62" s="129" t="s">
        <v>4916</v>
      </c>
      <c r="AV62" s="127">
        <v>3189</v>
      </c>
      <c r="AW62" s="127">
        <v>72.477272727272734</v>
      </c>
      <c r="AX62" s="149">
        <v>5000</v>
      </c>
      <c r="AY62" s="149">
        <v>2000</v>
      </c>
      <c r="AZ62" s="149">
        <v>3000</v>
      </c>
      <c r="BA62" s="149">
        <v>3000</v>
      </c>
      <c r="BB62" s="149">
        <v>5000</v>
      </c>
      <c r="BC62" s="150">
        <v>20</v>
      </c>
      <c r="BD62" s="150" t="s">
        <v>5492</v>
      </c>
      <c r="BE62" s="150" t="s">
        <v>5492</v>
      </c>
      <c r="BF62" s="151" t="s">
        <v>5493</v>
      </c>
      <c r="BG62" s="134"/>
      <c r="BH62" s="134"/>
      <c r="BI62" s="134"/>
      <c r="BJ62" s="134"/>
      <c r="BK62" s="134"/>
      <c r="BL62" s="149"/>
      <c r="BM62" s="149"/>
      <c r="BN62" s="133"/>
      <c r="BO62" s="151"/>
      <c r="BP62" s="138"/>
      <c r="BQ62" s="138"/>
      <c r="BR62" s="138"/>
      <c r="BS62" s="138"/>
      <c r="BT62" s="138"/>
      <c r="BU62" s="138"/>
      <c r="BV62" s="138"/>
      <c r="BW62" s="138"/>
      <c r="BX62" s="138"/>
      <c r="BY62" s="138"/>
      <c r="BZ62" s="138">
        <v>4</v>
      </c>
      <c r="CA62" s="138">
        <v>2</v>
      </c>
      <c r="CB62" s="138">
        <v>6</v>
      </c>
      <c r="CC62" s="138"/>
      <c r="CD62" s="138"/>
    </row>
    <row r="63" spans="1:86" s="139" customFormat="1" ht="16.5" customHeight="1">
      <c r="A63" s="111">
        <v>52</v>
      </c>
      <c r="B63" s="111" t="s">
        <v>4876</v>
      </c>
      <c r="C63" s="112" t="s">
        <v>5494</v>
      </c>
      <c r="D63" s="111" t="s">
        <v>5318</v>
      </c>
      <c r="E63" s="111" t="s">
        <v>4879</v>
      </c>
      <c r="F63" s="111" t="s">
        <v>5495</v>
      </c>
      <c r="G63" s="113" t="s">
        <v>5496</v>
      </c>
      <c r="H63" s="111" t="s">
        <v>5497</v>
      </c>
      <c r="I63" s="111" t="s">
        <v>5498</v>
      </c>
      <c r="J63" s="118" t="s">
        <v>4884</v>
      </c>
      <c r="K63" s="163" t="s">
        <v>5499</v>
      </c>
      <c r="L63" s="116" t="s">
        <v>5500</v>
      </c>
      <c r="M63" s="153" t="s">
        <v>5501</v>
      </c>
      <c r="N63" s="142" t="s">
        <v>4888</v>
      </c>
      <c r="O63" s="142"/>
      <c r="P63" s="142" t="s">
        <v>4888</v>
      </c>
      <c r="Q63" s="143">
        <v>6648</v>
      </c>
      <c r="R63" s="144">
        <v>363</v>
      </c>
      <c r="S63" s="143">
        <v>152</v>
      </c>
      <c r="T63" s="143">
        <v>76</v>
      </c>
      <c r="U63" s="112" t="s">
        <v>5134</v>
      </c>
      <c r="V63" s="123">
        <v>76</v>
      </c>
      <c r="W63" s="123">
        <v>10</v>
      </c>
      <c r="X63" s="138" t="s">
        <v>4972</v>
      </c>
      <c r="Y63" s="123">
        <v>18</v>
      </c>
      <c r="Z63" s="123">
        <v>18</v>
      </c>
      <c r="AA63" s="123">
        <v>3000</v>
      </c>
      <c r="AB63" s="123">
        <v>18</v>
      </c>
      <c r="AC63" s="127"/>
      <c r="AD63" s="127"/>
      <c r="AE63" s="130">
        <v>13</v>
      </c>
      <c r="AF63" s="137" t="s">
        <v>5502</v>
      </c>
      <c r="AG63" s="127">
        <v>212</v>
      </c>
      <c r="AH63" s="127">
        <v>267</v>
      </c>
      <c r="AI63" s="148">
        <v>260</v>
      </c>
      <c r="AJ63" s="148">
        <v>18</v>
      </c>
      <c r="AK63" s="112"/>
      <c r="AL63" s="112"/>
      <c r="AM63" s="118" t="s">
        <v>5079</v>
      </c>
      <c r="AN63" s="129">
        <v>6</v>
      </c>
      <c r="AO63" s="129">
        <v>2</v>
      </c>
      <c r="AP63" s="129">
        <v>2</v>
      </c>
      <c r="AQ63" s="129">
        <v>2</v>
      </c>
      <c r="AR63" s="129"/>
      <c r="AS63" s="129">
        <v>131</v>
      </c>
      <c r="AT63" s="129" t="s">
        <v>5136</v>
      </c>
      <c r="AU63" s="129"/>
      <c r="AV63" s="127">
        <v>781</v>
      </c>
      <c r="AW63" s="127">
        <v>5.9618320610687023</v>
      </c>
      <c r="AX63" s="149">
        <v>6000</v>
      </c>
      <c r="AY63" s="149"/>
      <c r="AZ63" s="149">
        <v>3000</v>
      </c>
      <c r="BA63" s="149"/>
      <c r="BB63" s="149"/>
      <c r="BC63" s="150">
        <v>10</v>
      </c>
      <c r="BD63" s="150">
        <v>50</v>
      </c>
      <c r="BE63" s="150" t="s">
        <v>5503</v>
      </c>
      <c r="BF63" s="151"/>
      <c r="BG63" s="134"/>
      <c r="BH63" s="134"/>
      <c r="BI63" s="134"/>
      <c r="BJ63" s="134"/>
      <c r="BK63" s="134"/>
      <c r="BL63" s="149"/>
      <c r="BM63" s="149"/>
      <c r="BN63" s="133"/>
      <c r="BO63" s="151"/>
      <c r="BP63" s="138"/>
      <c r="BQ63" s="138"/>
      <c r="BR63" s="138"/>
      <c r="BS63" s="138"/>
      <c r="BT63" s="138"/>
      <c r="BU63" s="138"/>
      <c r="BV63" s="138"/>
      <c r="BW63" s="138"/>
      <c r="BX63" s="138"/>
      <c r="BY63" s="138"/>
      <c r="BZ63" s="138">
        <v>4</v>
      </c>
      <c r="CA63" s="138"/>
      <c r="CB63" s="138">
        <v>1</v>
      </c>
      <c r="CC63" s="138"/>
      <c r="CD63" s="138"/>
    </row>
    <row r="64" spans="1:86" s="139" customFormat="1" ht="16.5" customHeight="1">
      <c r="A64" s="111">
        <v>53</v>
      </c>
      <c r="B64" s="111" t="s">
        <v>4876</v>
      </c>
      <c r="C64" s="112" t="s">
        <v>4963</v>
      </c>
      <c r="D64" s="111" t="s">
        <v>5318</v>
      </c>
      <c r="E64" s="111" t="s">
        <v>4879</v>
      </c>
      <c r="F64" s="111" t="s">
        <v>5504</v>
      </c>
      <c r="G64" s="113" t="s">
        <v>5505</v>
      </c>
      <c r="H64" s="111" t="s">
        <v>5506</v>
      </c>
      <c r="I64" s="300" t="s">
        <v>5507</v>
      </c>
      <c r="J64" s="118" t="s">
        <v>4940</v>
      </c>
      <c r="K64" s="301" t="s">
        <v>5508</v>
      </c>
      <c r="L64" s="116" t="s">
        <v>5509</v>
      </c>
      <c r="M64" s="153" t="s">
        <v>5510</v>
      </c>
      <c r="N64" s="142" t="s">
        <v>4888</v>
      </c>
      <c r="O64" s="142"/>
      <c r="P64" s="142" t="s">
        <v>4888</v>
      </c>
      <c r="Q64" s="143">
        <v>1625.6</v>
      </c>
      <c r="R64" s="144">
        <v>1194.56</v>
      </c>
      <c r="S64" s="143">
        <v>427</v>
      </c>
      <c r="T64" s="143">
        <v>260</v>
      </c>
      <c r="U64" s="112" t="s">
        <v>5303</v>
      </c>
      <c r="V64" s="123">
        <v>167</v>
      </c>
      <c r="W64" s="123">
        <v>50</v>
      </c>
      <c r="X64" s="138" t="s">
        <v>4972</v>
      </c>
      <c r="Y64" s="123">
        <v>127</v>
      </c>
      <c r="Z64" s="123"/>
      <c r="AA64" s="123"/>
      <c r="AB64" s="123">
        <v>127</v>
      </c>
      <c r="AC64" s="127"/>
      <c r="AD64" s="127"/>
      <c r="AE64" s="130"/>
      <c r="AF64" s="137" t="s">
        <v>5511</v>
      </c>
      <c r="AG64" s="127">
        <v>3131</v>
      </c>
      <c r="AH64" s="127">
        <v>6271</v>
      </c>
      <c r="AI64" s="148">
        <v>2795</v>
      </c>
      <c r="AJ64" s="148">
        <v>110</v>
      </c>
      <c r="AK64" s="112" t="s">
        <v>5512</v>
      </c>
      <c r="AL64" s="112" t="s">
        <v>5513</v>
      </c>
      <c r="AM64" s="118" t="s">
        <v>5011</v>
      </c>
      <c r="AN64" s="129">
        <v>1</v>
      </c>
      <c r="AO64" s="129">
        <v>1</v>
      </c>
      <c r="AP64" s="129"/>
      <c r="AQ64" s="129"/>
      <c r="AR64" s="129"/>
      <c r="AS64" s="129">
        <v>70</v>
      </c>
      <c r="AT64" s="129" t="s">
        <v>5026</v>
      </c>
      <c r="AU64" s="129" t="s">
        <v>5056</v>
      </c>
      <c r="AV64" s="127">
        <v>40000</v>
      </c>
      <c r="AW64" s="127">
        <v>571.42857142857144</v>
      </c>
      <c r="AX64" s="149"/>
      <c r="AY64" s="149"/>
      <c r="AZ64" s="149"/>
      <c r="BA64" s="149"/>
      <c r="BB64" s="149"/>
      <c r="BC64" s="150"/>
      <c r="BD64" s="150"/>
      <c r="BE64" s="150"/>
      <c r="BF64" s="151" t="s">
        <v>4897</v>
      </c>
      <c r="BG64" s="134"/>
      <c r="BH64" s="134"/>
      <c r="BI64" s="134"/>
      <c r="BJ64" s="134"/>
      <c r="BK64" s="134"/>
      <c r="BL64" s="149"/>
      <c r="BM64" s="149"/>
      <c r="BN64" s="133"/>
      <c r="BO64" s="151" t="s">
        <v>4897</v>
      </c>
      <c r="BP64" s="135"/>
      <c r="BQ64" s="135"/>
      <c r="BR64" s="135"/>
      <c r="BS64" s="135"/>
      <c r="BT64" s="135"/>
      <c r="BU64" s="135"/>
      <c r="BV64" s="135"/>
      <c r="BW64" s="135"/>
      <c r="BX64" s="135"/>
      <c r="BY64" s="135"/>
      <c r="BZ64" s="135">
        <v>2</v>
      </c>
      <c r="CA64" s="135"/>
      <c r="CB64" s="135">
        <v>1</v>
      </c>
      <c r="CC64" s="135">
        <v>1</v>
      </c>
      <c r="CD64" s="135"/>
    </row>
    <row r="65" spans="1:86" s="308" customFormat="1" ht="16.5" customHeight="1">
      <c r="A65" s="111">
        <v>54</v>
      </c>
      <c r="B65" s="180" t="s">
        <v>43</v>
      </c>
      <c r="C65" s="302" t="s">
        <v>145</v>
      </c>
      <c r="D65" s="180" t="s">
        <v>168</v>
      </c>
      <c r="E65" s="180" t="s">
        <v>4932</v>
      </c>
      <c r="F65" s="180" t="s">
        <v>5514</v>
      </c>
      <c r="G65" s="303" t="s">
        <v>5515</v>
      </c>
      <c r="H65" s="304" t="s">
        <v>5516</v>
      </c>
      <c r="I65" s="180" t="s">
        <v>5517</v>
      </c>
      <c r="J65" s="273" t="s">
        <v>4940</v>
      </c>
      <c r="K65" s="305" t="s">
        <v>5518</v>
      </c>
      <c r="L65" s="184" t="s">
        <v>5519</v>
      </c>
      <c r="M65" s="153" t="s">
        <v>5520</v>
      </c>
      <c r="N65" s="306" t="s">
        <v>4940</v>
      </c>
      <c r="O65" s="306" t="s">
        <v>4941</v>
      </c>
      <c r="P65" s="306" t="s">
        <v>4940</v>
      </c>
      <c r="Q65" s="143">
        <v>18364</v>
      </c>
      <c r="R65" s="144">
        <v>9683</v>
      </c>
      <c r="S65" s="143">
        <v>1788</v>
      </c>
      <c r="T65" s="143">
        <v>1743</v>
      </c>
      <c r="U65" s="302" t="s">
        <v>5521</v>
      </c>
      <c r="V65" s="123">
        <v>45</v>
      </c>
      <c r="W65" s="123">
        <v>50</v>
      </c>
      <c r="X65" s="273" t="s">
        <v>4956</v>
      </c>
      <c r="Y65" s="123">
        <v>1372</v>
      </c>
      <c r="Z65" s="123">
        <v>181</v>
      </c>
      <c r="AA65" s="123">
        <v>27134</v>
      </c>
      <c r="AB65" s="123">
        <v>238</v>
      </c>
      <c r="AC65" s="127">
        <v>9</v>
      </c>
      <c r="AD65" s="127"/>
      <c r="AE65" s="188">
        <v>114</v>
      </c>
      <c r="AF65" s="137" t="s">
        <v>5522</v>
      </c>
      <c r="AG65" s="188">
        <v>917</v>
      </c>
      <c r="AH65" s="188">
        <v>1564</v>
      </c>
      <c r="AI65" s="188"/>
      <c r="AJ65" s="186">
        <v>105</v>
      </c>
      <c r="AK65" s="302" t="s">
        <v>5523</v>
      </c>
      <c r="AL65" s="302" t="s">
        <v>5067</v>
      </c>
      <c r="AM65" s="307"/>
      <c r="AN65" s="180">
        <v>23</v>
      </c>
      <c r="AO65" s="180">
        <v>2</v>
      </c>
      <c r="AP65" s="180">
        <v>7</v>
      </c>
      <c r="AQ65" s="180">
        <v>12</v>
      </c>
      <c r="AR65" s="180">
        <v>2</v>
      </c>
      <c r="AS65" s="180">
        <v>137</v>
      </c>
      <c r="AT65" s="180" t="s">
        <v>5026</v>
      </c>
      <c r="AU65" s="180" t="s">
        <v>5026</v>
      </c>
      <c r="AV65" s="188">
        <v>38991</v>
      </c>
      <c r="AW65" s="127">
        <v>284.60583941605842</v>
      </c>
      <c r="AX65" s="189"/>
      <c r="AY65" s="189"/>
      <c r="AZ65" s="189"/>
      <c r="BA65" s="189"/>
      <c r="BB65" s="189"/>
      <c r="BC65" s="190"/>
      <c r="BD65" s="190"/>
      <c r="BE65" s="190"/>
      <c r="BF65" s="191" t="s">
        <v>4945</v>
      </c>
      <c r="BG65" s="192"/>
      <c r="BH65" s="192"/>
      <c r="BI65" s="192"/>
      <c r="BJ65" s="192"/>
      <c r="BK65" s="192"/>
      <c r="BL65" s="189"/>
      <c r="BM65" s="189"/>
      <c r="BN65" s="193"/>
      <c r="BO65" s="191"/>
      <c r="BP65" s="273"/>
      <c r="BQ65" s="273"/>
      <c r="BR65" s="273"/>
      <c r="BS65" s="273"/>
      <c r="BT65" s="273"/>
      <c r="BU65" s="273"/>
      <c r="BV65" s="273"/>
      <c r="BW65" s="273"/>
      <c r="BX65" s="273"/>
      <c r="BY65" s="273"/>
      <c r="BZ65" s="273">
        <v>3</v>
      </c>
      <c r="CA65" s="273"/>
      <c r="CB65" s="273">
        <v>9</v>
      </c>
      <c r="CC65" s="273"/>
      <c r="CD65" s="273"/>
    </row>
    <row r="66" spans="1:86" s="139" customFormat="1" ht="16.5" customHeight="1">
      <c r="A66" s="111">
        <v>55</v>
      </c>
      <c r="B66" s="153" t="s">
        <v>4876</v>
      </c>
      <c r="C66" s="153" t="s">
        <v>4901</v>
      </c>
      <c r="D66" s="153" t="s">
        <v>5318</v>
      </c>
      <c r="E66" s="153" t="s">
        <v>5001</v>
      </c>
      <c r="F66" s="135" t="s">
        <v>5524</v>
      </c>
      <c r="G66" s="181" t="s">
        <v>5525</v>
      </c>
      <c r="H66" s="135" t="s">
        <v>5526</v>
      </c>
      <c r="I66" s="153" t="s">
        <v>5527</v>
      </c>
      <c r="J66" s="118" t="s">
        <v>4940</v>
      </c>
      <c r="K66" s="153" t="s">
        <v>5528</v>
      </c>
      <c r="L66" s="153" t="s">
        <v>5529</v>
      </c>
      <c r="M66" s="268" t="s">
        <v>5530</v>
      </c>
      <c r="N66" s="135" t="s">
        <v>4924</v>
      </c>
      <c r="O66" s="135"/>
      <c r="P66" s="135" t="s">
        <v>4924</v>
      </c>
      <c r="Q66" s="143">
        <v>178.5</v>
      </c>
      <c r="R66" s="144">
        <v>200</v>
      </c>
      <c r="S66" s="143">
        <v>281</v>
      </c>
      <c r="T66" s="143">
        <v>182</v>
      </c>
      <c r="U66" s="158"/>
      <c r="V66" s="123">
        <v>99</v>
      </c>
      <c r="W66" s="123">
        <v>151</v>
      </c>
      <c r="X66" s="146" t="s">
        <v>4956</v>
      </c>
      <c r="Y66" s="123"/>
      <c r="Z66" s="123"/>
      <c r="AA66" s="123">
        <v>1500</v>
      </c>
      <c r="AB66" s="123">
        <v>9</v>
      </c>
      <c r="AC66" s="127"/>
      <c r="AD66" s="127"/>
      <c r="AE66" s="128"/>
      <c r="AF66" s="135" t="s">
        <v>5531</v>
      </c>
      <c r="AG66" s="188"/>
      <c r="AH66" s="188">
        <v>15000</v>
      </c>
      <c r="AI66" s="127"/>
      <c r="AJ66" s="127"/>
      <c r="AK66" s="135"/>
      <c r="AL66" s="135"/>
      <c r="AM66" s="135"/>
      <c r="AN66" s="135"/>
      <c r="AO66" s="135"/>
      <c r="AP66" s="135"/>
      <c r="AQ66" s="135"/>
      <c r="AR66" s="135"/>
      <c r="AS66" s="136"/>
      <c r="AT66" s="136"/>
      <c r="AU66" s="136"/>
      <c r="AV66" s="127"/>
      <c r="AW66" s="127"/>
      <c r="AX66" s="134"/>
      <c r="AY66" s="134"/>
      <c r="AZ66" s="134"/>
      <c r="BA66" s="134"/>
      <c r="BB66" s="134"/>
      <c r="BC66" s="123"/>
      <c r="BD66" s="123"/>
      <c r="BE66" s="135"/>
      <c r="BF66" s="135"/>
      <c r="BG66" s="134"/>
      <c r="BH66" s="134"/>
      <c r="BI66" s="134"/>
      <c r="BJ66" s="134"/>
      <c r="BK66" s="134"/>
      <c r="BL66" s="134"/>
      <c r="BM66" s="134"/>
      <c r="BN66" s="135"/>
      <c r="BO66" s="136"/>
      <c r="BP66" s="137"/>
      <c r="BQ66" s="137"/>
      <c r="BR66" s="137"/>
      <c r="BS66" s="137"/>
      <c r="BT66" s="137"/>
      <c r="BU66" s="137"/>
      <c r="BV66" s="137"/>
      <c r="BW66" s="137"/>
      <c r="BX66" s="137"/>
      <c r="BY66" s="137"/>
      <c r="BZ66" s="137"/>
      <c r="CA66" s="137"/>
      <c r="CB66" s="137"/>
      <c r="CC66" s="137"/>
      <c r="CD66" s="137"/>
    </row>
    <row r="67" spans="1:86" s="139" customFormat="1" ht="16.5" customHeight="1">
      <c r="A67" s="111">
        <v>56</v>
      </c>
      <c r="B67" s="111" t="s">
        <v>4876</v>
      </c>
      <c r="C67" s="112" t="s">
        <v>4901</v>
      </c>
      <c r="D67" s="111" t="s">
        <v>5318</v>
      </c>
      <c r="E67" s="111" t="s">
        <v>4879</v>
      </c>
      <c r="F67" s="111" t="s">
        <v>5532</v>
      </c>
      <c r="G67" s="113" t="s">
        <v>5533</v>
      </c>
      <c r="H67" s="111" t="s">
        <v>5534</v>
      </c>
      <c r="I67" s="111" t="s">
        <v>5535</v>
      </c>
      <c r="J67" s="118" t="s">
        <v>4884</v>
      </c>
      <c r="K67" s="163" t="s">
        <v>5536</v>
      </c>
      <c r="L67" s="277" t="s">
        <v>5537</v>
      </c>
      <c r="M67" s="156" t="s">
        <v>5538</v>
      </c>
      <c r="N67" s="142" t="s">
        <v>4888</v>
      </c>
      <c r="O67" s="142"/>
      <c r="P67" s="142" t="s">
        <v>4888</v>
      </c>
      <c r="Q67" s="143">
        <v>922</v>
      </c>
      <c r="R67" s="144">
        <v>611</v>
      </c>
      <c r="S67" s="143">
        <v>235.06</v>
      </c>
      <c r="T67" s="143">
        <v>235.06</v>
      </c>
      <c r="U67" s="112" t="s">
        <v>5009</v>
      </c>
      <c r="V67" s="123"/>
      <c r="W67" s="123">
        <v>66.56</v>
      </c>
      <c r="X67" s="118" t="s">
        <v>4972</v>
      </c>
      <c r="Y67" s="123">
        <v>199.66</v>
      </c>
      <c r="Z67" s="123">
        <v>16.5</v>
      </c>
      <c r="AA67" s="123">
        <v>1000</v>
      </c>
      <c r="AB67" s="123">
        <v>37.1</v>
      </c>
      <c r="AC67" s="127">
        <v>39.659999999999997</v>
      </c>
      <c r="AD67" s="127"/>
      <c r="AE67" s="130">
        <v>5</v>
      </c>
      <c r="AF67" s="153" t="s">
        <v>5539</v>
      </c>
      <c r="AG67" s="127">
        <v>5820</v>
      </c>
      <c r="AH67" s="127">
        <v>8520</v>
      </c>
      <c r="AI67" s="148">
        <v>1942</v>
      </c>
      <c r="AJ67" s="148">
        <v>450</v>
      </c>
      <c r="AK67" s="112"/>
      <c r="AL67" s="112"/>
      <c r="AM67" s="118"/>
      <c r="AN67" s="111">
        <v>7</v>
      </c>
      <c r="AO67" s="111"/>
      <c r="AP67" s="111">
        <v>5</v>
      </c>
      <c r="AQ67" s="111">
        <v>2</v>
      </c>
      <c r="AR67" s="111"/>
      <c r="AS67" s="129">
        <v>330</v>
      </c>
      <c r="AT67" s="129" t="s">
        <v>4895</v>
      </c>
      <c r="AU67" s="129" t="s">
        <v>4895</v>
      </c>
      <c r="AV67" s="127">
        <v>10375</v>
      </c>
      <c r="AW67" s="127">
        <v>31.439393939393938</v>
      </c>
      <c r="AX67" s="149">
        <v>5000</v>
      </c>
      <c r="AY67" s="149">
        <v>5000</v>
      </c>
      <c r="AZ67" s="149">
        <v>5000</v>
      </c>
      <c r="BA67" s="149">
        <v>5000</v>
      </c>
      <c r="BB67" s="149">
        <v>5000</v>
      </c>
      <c r="BC67" s="150"/>
      <c r="BD67" s="150"/>
      <c r="BE67" s="150"/>
      <c r="BF67" s="151"/>
      <c r="BG67" s="134">
        <v>5000</v>
      </c>
      <c r="BH67" s="134">
        <v>5000</v>
      </c>
      <c r="BI67" s="134">
        <v>5000</v>
      </c>
      <c r="BJ67" s="134">
        <v>5000</v>
      </c>
      <c r="BK67" s="134">
        <v>5000</v>
      </c>
      <c r="BL67" s="149"/>
      <c r="BM67" s="149"/>
      <c r="BN67" s="133"/>
      <c r="BO67" s="151"/>
      <c r="BP67" s="138"/>
      <c r="BQ67" s="138"/>
      <c r="BR67" s="138"/>
      <c r="BS67" s="138"/>
      <c r="BT67" s="138"/>
      <c r="BU67" s="138"/>
      <c r="BV67" s="138"/>
      <c r="BW67" s="138"/>
      <c r="BX67" s="138"/>
      <c r="BY67" s="138"/>
      <c r="BZ67" s="138">
        <v>3</v>
      </c>
      <c r="CA67" s="138"/>
      <c r="CB67" s="138">
        <v>1</v>
      </c>
      <c r="CC67" s="138"/>
      <c r="CD67" s="138"/>
    </row>
    <row r="68" spans="1:86" s="139" customFormat="1" ht="16.5" customHeight="1">
      <c r="A68" s="111">
        <v>57</v>
      </c>
      <c r="B68" s="111" t="s">
        <v>4876</v>
      </c>
      <c r="C68" s="112" t="s">
        <v>4901</v>
      </c>
      <c r="D68" s="111" t="s">
        <v>5318</v>
      </c>
      <c r="E68" s="111" t="s">
        <v>5001</v>
      </c>
      <c r="F68" s="111" t="s">
        <v>5540</v>
      </c>
      <c r="G68" s="113" t="s">
        <v>5541</v>
      </c>
      <c r="H68" s="111" t="s">
        <v>5542</v>
      </c>
      <c r="I68" s="163" t="s">
        <v>5543</v>
      </c>
      <c r="J68" s="118" t="s">
        <v>4884</v>
      </c>
      <c r="K68" s="135" t="s">
        <v>5544</v>
      </c>
      <c r="L68" s="277" t="s">
        <v>5545</v>
      </c>
      <c r="M68" s="153" t="s">
        <v>5546</v>
      </c>
      <c r="N68" s="142" t="s">
        <v>4888</v>
      </c>
      <c r="O68" s="142"/>
      <c r="P68" s="142" t="s">
        <v>4888</v>
      </c>
      <c r="Q68" s="143">
        <v>301</v>
      </c>
      <c r="R68" s="144">
        <v>301</v>
      </c>
      <c r="S68" s="143">
        <v>201</v>
      </c>
      <c r="T68" s="143">
        <v>201</v>
      </c>
      <c r="U68" s="112" t="s">
        <v>5390</v>
      </c>
      <c r="V68" s="123"/>
      <c r="W68" s="123">
        <v>60</v>
      </c>
      <c r="X68" s="138" t="s">
        <v>4972</v>
      </c>
      <c r="Y68" s="123">
        <v>27</v>
      </c>
      <c r="Z68" s="123"/>
      <c r="AA68" s="123">
        <v>500</v>
      </c>
      <c r="AB68" s="123">
        <v>13</v>
      </c>
      <c r="AC68" s="127"/>
      <c r="AD68" s="127"/>
      <c r="AE68" s="130" t="s">
        <v>5547</v>
      </c>
      <c r="AF68" s="135" t="s">
        <v>5548</v>
      </c>
      <c r="AG68" s="127">
        <v>136</v>
      </c>
      <c r="AH68" s="127">
        <v>136</v>
      </c>
      <c r="AI68" s="148">
        <v>136</v>
      </c>
      <c r="AJ68" s="148" t="s">
        <v>5549</v>
      </c>
      <c r="AK68" s="112"/>
      <c r="AL68" s="112"/>
      <c r="AM68" s="118" t="s">
        <v>5011</v>
      </c>
      <c r="AN68" s="111">
        <v>6</v>
      </c>
      <c r="AO68" s="111">
        <v>3</v>
      </c>
      <c r="AP68" s="111">
        <v>3</v>
      </c>
      <c r="AQ68" s="111"/>
      <c r="AR68" s="111"/>
      <c r="AS68" s="129">
        <v>305</v>
      </c>
      <c r="AT68" s="129" t="s">
        <v>4895</v>
      </c>
      <c r="AU68" s="129" t="s">
        <v>4895</v>
      </c>
      <c r="AV68" s="127">
        <v>906</v>
      </c>
      <c r="AW68" s="127">
        <v>2.9704918032786884</v>
      </c>
      <c r="AX68" s="149">
        <v>3000</v>
      </c>
      <c r="AY68" s="149"/>
      <c r="AZ68" s="149">
        <v>2000</v>
      </c>
      <c r="BA68" s="149">
        <v>2000</v>
      </c>
      <c r="BB68" s="149">
        <v>3000</v>
      </c>
      <c r="BC68" s="309">
        <v>50</v>
      </c>
      <c r="BD68" s="309"/>
      <c r="BE68" s="150" t="s">
        <v>5550</v>
      </c>
      <c r="BF68" s="151" t="s">
        <v>5551</v>
      </c>
      <c r="BG68" s="134">
        <v>3000</v>
      </c>
      <c r="BH68" s="134"/>
      <c r="BI68" s="134">
        <v>2000</v>
      </c>
      <c r="BJ68" s="134">
        <v>2000</v>
      </c>
      <c r="BK68" s="134">
        <v>3000</v>
      </c>
      <c r="BL68" s="149">
        <v>50</v>
      </c>
      <c r="BM68" s="149"/>
      <c r="BN68" s="133" t="s">
        <v>5550</v>
      </c>
      <c r="BO68" s="151" t="s">
        <v>5551</v>
      </c>
      <c r="BP68" s="138"/>
      <c r="BQ68" s="138"/>
      <c r="BR68" s="138"/>
      <c r="BS68" s="138"/>
      <c r="BT68" s="138"/>
      <c r="BU68" s="138"/>
      <c r="BV68" s="138"/>
      <c r="BW68" s="138"/>
      <c r="BX68" s="138"/>
      <c r="BY68" s="138"/>
      <c r="BZ68" s="138">
        <v>6</v>
      </c>
      <c r="CA68" s="138"/>
      <c r="CB68" s="138"/>
      <c r="CC68" s="138"/>
      <c r="CD68" s="138"/>
    </row>
    <row r="69" spans="1:86" s="139" customFormat="1" ht="16.5" customHeight="1">
      <c r="A69" s="111">
        <v>58</v>
      </c>
      <c r="B69" s="111" t="s">
        <v>4876</v>
      </c>
      <c r="C69" s="112" t="s">
        <v>4901</v>
      </c>
      <c r="D69" s="111" t="s">
        <v>5318</v>
      </c>
      <c r="E69" s="111" t="s">
        <v>4879</v>
      </c>
      <c r="F69" s="111" t="s">
        <v>5552</v>
      </c>
      <c r="G69" s="113" t="s">
        <v>5553</v>
      </c>
      <c r="H69" s="111" t="s">
        <v>5554</v>
      </c>
      <c r="I69" s="111" t="s">
        <v>5555</v>
      </c>
      <c r="J69" s="118" t="s">
        <v>4884</v>
      </c>
      <c r="K69" s="163" t="s">
        <v>5556</v>
      </c>
      <c r="L69" s="153" t="s">
        <v>5557</v>
      </c>
      <c r="M69" s="153" t="s">
        <v>5558</v>
      </c>
      <c r="N69" s="142" t="s">
        <v>4888</v>
      </c>
      <c r="O69" s="142"/>
      <c r="P69" s="142" t="s">
        <v>4888</v>
      </c>
      <c r="Q69" s="143">
        <v>275</v>
      </c>
      <c r="R69" s="144">
        <v>260</v>
      </c>
      <c r="S69" s="143">
        <v>117</v>
      </c>
      <c r="T69" s="143">
        <v>67</v>
      </c>
      <c r="U69" s="123" t="s">
        <v>4955</v>
      </c>
      <c r="V69" s="123">
        <v>50</v>
      </c>
      <c r="W69" s="123">
        <v>60</v>
      </c>
      <c r="X69" s="279" t="s">
        <v>4972</v>
      </c>
      <c r="Y69" s="123"/>
      <c r="Z69" s="123">
        <v>17</v>
      </c>
      <c r="AA69" s="123">
        <v>500</v>
      </c>
      <c r="AB69" s="123">
        <v>24</v>
      </c>
      <c r="AC69" s="127"/>
      <c r="AD69" s="127"/>
      <c r="AE69" s="130"/>
      <c r="AF69" s="135" t="s">
        <v>5559</v>
      </c>
      <c r="AG69" s="128">
        <v>2670</v>
      </c>
      <c r="AH69" s="127">
        <v>3726</v>
      </c>
      <c r="AI69" s="172" t="s">
        <v>5560</v>
      </c>
      <c r="AJ69" s="148" t="s">
        <v>5561</v>
      </c>
      <c r="AK69" s="111"/>
      <c r="AL69" s="111"/>
      <c r="AM69" s="118" t="s">
        <v>5011</v>
      </c>
      <c r="AN69" s="111">
        <v>5</v>
      </c>
      <c r="AO69" s="111"/>
      <c r="AP69" s="111">
        <v>3</v>
      </c>
      <c r="AQ69" s="111">
        <v>2</v>
      </c>
      <c r="AR69" s="111"/>
      <c r="AS69" s="129">
        <v>347</v>
      </c>
      <c r="AT69" s="129" t="s">
        <v>4895</v>
      </c>
      <c r="AU69" s="129" t="s">
        <v>4895</v>
      </c>
      <c r="AV69" s="127">
        <v>975</v>
      </c>
      <c r="AW69" s="127">
        <v>2.809798270893372</v>
      </c>
      <c r="AX69" s="149">
        <v>3000</v>
      </c>
      <c r="AY69" s="149">
        <v>3000</v>
      </c>
      <c r="AZ69" s="149">
        <v>3000</v>
      </c>
      <c r="BA69" s="149">
        <v>3000</v>
      </c>
      <c r="BB69" s="149">
        <v>3000</v>
      </c>
      <c r="BC69" s="150">
        <v>20</v>
      </c>
      <c r="BD69" s="150">
        <v>50</v>
      </c>
      <c r="BE69" s="150" t="s">
        <v>5562</v>
      </c>
      <c r="BF69" s="151" t="s">
        <v>5563</v>
      </c>
      <c r="BG69" s="134">
        <v>5000</v>
      </c>
      <c r="BH69" s="134">
        <v>5000</v>
      </c>
      <c r="BI69" s="134">
        <v>5000</v>
      </c>
      <c r="BJ69" s="134">
        <v>5000</v>
      </c>
      <c r="BK69" s="134">
        <v>5000</v>
      </c>
      <c r="BL69" s="149">
        <v>20</v>
      </c>
      <c r="BM69" s="149">
        <v>50</v>
      </c>
      <c r="BN69" s="150" t="s">
        <v>5562</v>
      </c>
      <c r="BO69" s="151" t="s">
        <v>5564</v>
      </c>
      <c r="BP69" s="138"/>
      <c r="BQ69" s="138"/>
      <c r="BR69" s="138"/>
      <c r="BS69" s="138"/>
      <c r="BT69" s="138"/>
      <c r="BU69" s="138"/>
      <c r="BV69" s="138"/>
      <c r="BW69" s="138"/>
      <c r="BX69" s="138"/>
      <c r="BY69" s="138"/>
      <c r="BZ69" s="138">
        <v>1</v>
      </c>
      <c r="CA69" s="138">
        <v>2</v>
      </c>
      <c r="CB69" s="174">
        <v>1</v>
      </c>
      <c r="CC69" s="174"/>
      <c r="CD69" s="174">
        <v>3</v>
      </c>
    </row>
    <row r="70" spans="1:86" s="139" customFormat="1" ht="16.5" customHeight="1">
      <c r="A70" s="111">
        <v>59</v>
      </c>
      <c r="B70" s="111" t="s">
        <v>4876</v>
      </c>
      <c r="C70" s="112" t="s">
        <v>4901</v>
      </c>
      <c r="D70" s="111" t="s">
        <v>5318</v>
      </c>
      <c r="E70" s="111" t="s">
        <v>4879</v>
      </c>
      <c r="F70" s="111" t="s">
        <v>5565</v>
      </c>
      <c r="G70" s="113" t="s">
        <v>5566</v>
      </c>
      <c r="H70" s="111" t="s">
        <v>5567</v>
      </c>
      <c r="I70" s="111" t="s">
        <v>5568</v>
      </c>
      <c r="J70" s="118" t="s">
        <v>4884</v>
      </c>
      <c r="K70" s="111" t="s">
        <v>5155</v>
      </c>
      <c r="L70" s="140" t="s">
        <v>5569</v>
      </c>
      <c r="M70" s="156" t="s">
        <v>5570</v>
      </c>
      <c r="N70" s="142" t="s">
        <v>4888</v>
      </c>
      <c r="O70" s="142"/>
      <c r="P70" s="142" t="s">
        <v>4888</v>
      </c>
      <c r="Q70" s="143">
        <v>2300</v>
      </c>
      <c r="R70" s="144">
        <v>2100</v>
      </c>
      <c r="S70" s="143">
        <v>1090</v>
      </c>
      <c r="T70" s="143">
        <v>1090</v>
      </c>
      <c r="U70" s="112" t="s">
        <v>4983</v>
      </c>
      <c r="V70" s="123"/>
      <c r="W70" s="123">
        <v>568</v>
      </c>
      <c r="X70" s="138" t="s">
        <v>4890</v>
      </c>
      <c r="Y70" s="123">
        <v>99</v>
      </c>
      <c r="Z70" s="123"/>
      <c r="AA70" s="123"/>
      <c r="AB70" s="123">
        <v>150</v>
      </c>
      <c r="AC70" s="127"/>
      <c r="AD70" s="127"/>
      <c r="AE70" s="130">
        <v>100</v>
      </c>
      <c r="AF70" s="112" t="s">
        <v>5571</v>
      </c>
      <c r="AG70" s="127">
        <v>2657</v>
      </c>
      <c r="AH70" s="127">
        <v>12240</v>
      </c>
      <c r="AI70" s="148">
        <v>0</v>
      </c>
      <c r="AJ70" s="148"/>
      <c r="AK70" s="112" t="s">
        <v>5572</v>
      </c>
      <c r="AL70" s="112" t="s">
        <v>5573</v>
      </c>
      <c r="AM70" s="118" t="s">
        <v>5477</v>
      </c>
      <c r="AN70" s="111">
        <v>3</v>
      </c>
      <c r="AO70" s="111">
        <v>1</v>
      </c>
      <c r="AP70" s="111"/>
      <c r="AQ70" s="111"/>
      <c r="AR70" s="111">
        <v>2</v>
      </c>
      <c r="AS70" s="129">
        <v>103</v>
      </c>
      <c r="AT70" s="129" t="s">
        <v>5574</v>
      </c>
      <c r="AU70" s="129" t="s">
        <v>5574</v>
      </c>
      <c r="AV70" s="127">
        <v>2730</v>
      </c>
      <c r="AW70" s="127">
        <v>26.50485436893204</v>
      </c>
      <c r="AX70" s="149"/>
      <c r="AY70" s="149"/>
      <c r="AZ70" s="149"/>
      <c r="BA70" s="149"/>
      <c r="BB70" s="149"/>
      <c r="BC70" s="150"/>
      <c r="BD70" s="150"/>
      <c r="BE70" s="150"/>
      <c r="BF70" s="151" t="s">
        <v>4897</v>
      </c>
      <c r="BG70" s="134"/>
      <c r="BH70" s="134"/>
      <c r="BI70" s="134"/>
      <c r="BJ70" s="134"/>
      <c r="BK70" s="134"/>
      <c r="BL70" s="149"/>
      <c r="BM70" s="149"/>
      <c r="BN70" s="133"/>
      <c r="BO70" s="151"/>
      <c r="BP70" s="138"/>
      <c r="BQ70" s="138"/>
      <c r="BR70" s="138"/>
      <c r="BS70" s="138"/>
      <c r="BT70" s="138"/>
      <c r="BU70" s="138"/>
      <c r="BV70" s="138"/>
      <c r="BW70" s="138"/>
      <c r="BX70" s="138"/>
      <c r="BY70" s="138"/>
      <c r="BZ70" s="138">
        <v>16</v>
      </c>
      <c r="CA70" s="138"/>
      <c r="CB70" s="138"/>
      <c r="CC70" s="138"/>
      <c r="CD70" s="138">
        <v>160</v>
      </c>
    </row>
    <row r="71" spans="1:86" s="139" customFormat="1" ht="16.5" customHeight="1">
      <c r="A71" s="111">
        <v>60</v>
      </c>
      <c r="B71" s="282" t="s">
        <v>4876</v>
      </c>
      <c r="C71" s="111" t="s">
        <v>5575</v>
      </c>
      <c r="D71" s="111" t="s">
        <v>5318</v>
      </c>
      <c r="E71" s="111" t="s">
        <v>5001</v>
      </c>
      <c r="F71" s="111" t="s">
        <v>5576</v>
      </c>
      <c r="G71" s="113" t="s">
        <v>5577</v>
      </c>
      <c r="H71" s="111" t="s">
        <v>5578</v>
      </c>
      <c r="I71" s="111" t="s">
        <v>5579</v>
      </c>
      <c r="J71" s="118" t="s">
        <v>4884</v>
      </c>
      <c r="K71" s="163" t="s">
        <v>5580</v>
      </c>
      <c r="L71" s="111" t="s">
        <v>5581</v>
      </c>
      <c r="M71" s="310" t="s">
        <v>5582</v>
      </c>
      <c r="N71" s="142" t="s">
        <v>4888</v>
      </c>
      <c r="O71" s="142"/>
      <c r="P71" s="142" t="s">
        <v>4888</v>
      </c>
      <c r="Q71" s="143">
        <v>2968</v>
      </c>
      <c r="R71" s="144">
        <v>1793</v>
      </c>
      <c r="S71" s="143">
        <v>2748</v>
      </c>
      <c r="T71" s="143">
        <v>1374</v>
      </c>
      <c r="U71" s="112" t="s">
        <v>5583</v>
      </c>
      <c r="V71" s="123">
        <v>1374.08</v>
      </c>
      <c r="W71" s="123">
        <v>31</v>
      </c>
      <c r="X71" s="118" t="s">
        <v>4926</v>
      </c>
      <c r="Y71" s="123"/>
      <c r="Z71" s="123"/>
      <c r="AA71" s="123"/>
      <c r="AB71" s="123">
        <v>23</v>
      </c>
      <c r="AC71" s="127">
        <v>12</v>
      </c>
      <c r="AD71" s="127"/>
      <c r="AE71" s="130">
        <v>15</v>
      </c>
      <c r="AF71" s="137" t="s">
        <v>5584</v>
      </c>
      <c r="AG71" s="311">
        <v>48</v>
      </c>
      <c r="AH71" s="311">
        <v>113</v>
      </c>
      <c r="AI71" s="172">
        <v>33</v>
      </c>
      <c r="AJ71" s="172">
        <v>113</v>
      </c>
      <c r="AK71" s="111"/>
      <c r="AL71" s="111"/>
      <c r="AM71" s="118" t="s">
        <v>5477</v>
      </c>
      <c r="AN71" s="111">
        <v>6</v>
      </c>
      <c r="AO71" s="111"/>
      <c r="AP71" s="111">
        <v>2</v>
      </c>
      <c r="AQ71" s="111">
        <v>3</v>
      </c>
      <c r="AR71" s="111">
        <v>1</v>
      </c>
      <c r="AS71" s="129">
        <v>129</v>
      </c>
      <c r="AT71" s="129" t="s">
        <v>5585</v>
      </c>
      <c r="AU71" s="129" t="s">
        <v>5585</v>
      </c>
      <c r="AV71" s="311">
        <v>15628</v>
      </c>
      <c r="AW71" s="127">
        <v>121.14728682170542</v>
      </c>
      <c r="AX71" s="312">
        <v>10000</v>
      </c>
      <c r="AY71" s="312">
        <v>15000</v>
      </c>
      <c r="AZ71" s="312">
        <v>15000</v>
      </c>
      <c r="BA71" s="312">
        <v>10000</v>
      </c>
      <c r="BB71" s="312">
        <v>10000</v>
      </c>
      <c r="BC71" s="313">
        <v>60</v>
      </c>
      <c r="BD71" s="314">
        <v>50</v>
      </c>
      <c r="BE71" s="314"/>
      <c r="BF71" s="314" t="s">
        <v>5586</v>
      </c>
      <c r="BG71" s="312">
        <v>10000</v>
      </c>
      <c r="BH71" s="312">
        <v>15000</v>
      </c>
      <c r="BI71" s="312">
        <v>15000</v>
      </c>
      <c r="BJ71" s="312">
        <v>10000</v>
      </c>
      <c r="BK71" s="315">
        <v>10000</v>
      </c>
      <c r="BL71" s="316">
        <v>60</v>
      </c>
      <c r="BM71" s="140">
        <v>50</v>
      </c>
      <c r="BN71" s="111" t="s">
        <v>5587</v>
      </c>
      <c r="BO71" s="129" t="s">
        <v>5586</v>
      </c>
      <c r="BP71" s="138"/>
      <c r="BQ71" s="138"/>
      <c r="BR71" s="138"/>
      <c r="BS71" s="138"/>
      <c r="BT71" s="138"/>
      <c r="BU71" s="138"/>
      <c r="BV71" s="138"/>
      <c r="BW71" s="138"/>
      <c r="BX71" s="138"/>
      <c r="BY71" s="138"/>
      <c r="BZ71" s="138">
        <v>1</v>
      </c>
      <c r="CA71" s="138">
        <v>1</v>
      </c>
      <c r="CB71" s="138">
        <v>1</v>
      </c>
      <c r="CC71" s="138">
        <v>1</v>
      </c>
      <c r="CD71" s="138"/>
    </row>
    <row r="72" spans="1:86" s="139" customFormat="1" ht="16.5" customHeight="1">
      <c r="A72" s="111">
        <v>61</v>
      </c>
      <c r="B72" s="111" t="s">
        <v>4876</v>
      </c>
      <c r="C72" s="112" t="s">
        <v>4901</v>
      </c>
      <c r="D72" s="111" t="s">
        <v>5318</v>
      </c>
      <c r="E72" s="111" t="s">
        <v>4879</v>
      </c>
      <c r="F72" s="111" t="s">
        <v>5588</v>
      </c>
      <c r="G72" s="113" t="s">
        <v>5589</v>
      </c>
      <c r="H72" s="111" t="s">
        <v>5590</v>
      </c>
      <c r="I72" s="111" t="s">
        <v>5591</v>
      </c>
      <c r="J72" s="118" t="s">
        <v>4884</v>
      </c>
      <c r="K72" s="163" t="s">
        <v>5592</v>
      </c>
      <c r="L72" s="116" t="s">
        <v>5593</v>
      </c>
      <c r="M72" s="156" t="s">
        <v>5594</v>
      </c>
      <c r="N72" s="142" t="s">
        <v>4888</v>
      </c>
      <c r="O72" s="142"/>
      <c r="P72" s="142" t="s">
        <v>4888</v>
      </c>
      <c r="Q72" s="143">
        <v>328</v>
      </c>
      <c r="R72" s="144">
        <v>916</v>
      </c>
      <c r="S72" s="143">
        <v>262</v>
      </c>
      <c r="T72" s="143">
        <v>122</v>
      </c>
      <c r="U72" s="112" t="s">
        <v>5009</v>
      </c>
      <c r="V72" s="123">
        <v>140</v>
      </c>
      <c r="W72" s="123">
        <v>140</v>
      </c>
      <c r="X72" s="138"/>
      <c r="Y72" s="123">
        <v>116</v>
      </c>
      <c r="Z72" s="123">
        <v>70</v>
      </c>
      <c r="AA72" s="123">
        <v>1300</v>
      </c>
      <c r="AB72" s="123">
        <v>50</v>
      </c>
      <c r="AC72" s="127"/>
      <c r="AD72" s="127"/>
      <c r="AE72" s="130" t="s">
        <v>5595</v>
      </c>
      <c r="AF72" s="135" t="s">
        <v>5596</v>
      </c>
      <c r="AG72" s="127">
        <v>100000</v>
      </c>
      <c r="AH72" s="127">
        <v>100000</v>
      </c>
      <c r="AI72" s="148">
        <v>2169</v>
      </c>
      <c r="AJ72" s="148">
        <v>311</v>
      </c>
      <c r="AK72" s="112" t="s">
        <v>5597</v>
      </c>
      <c r="AL72" s="112" t="s">
        <v>5598</v>
      </c>
      <c r="AM72" s="118" t="s">
        <v>5011</v>
      </c>
      <c r="AN72" s="111"/>
      <c r="AO72" s="111"/>
      <c r="AP72" s="111"/>
      <c r="AQ72" s="111"/>
      <c r="AR72" s="111"/>
      <c r="AS72" s="129">
        <v>180</v>
      </c>
      <c r="AT72" s="129" t="s">
        <v>5026</v>
      </c>
      <c r="AU72" s="129"/>
      <c r="AV72" s="127">
        <v>320</v>
      </c>
      <c r="AW72" s="127">
        <v>1.7777777777777777</v>
      </c>
      <c r="AX72" s="149">
        <v>3000</v>
      </c>
      <c r="AY72" s="149">
        <v>2000</v>
      </c>
      <c r="AZ72" s="149">
        <v>2000</v>
      </c>
      <c r="BA72" s="149">
        <v>2000</v>
      </c>
      <c r="BB72" s="149">
        <v>3000</v>
      </c>
      <c r="BC72" s="150" t="s">
        <v>5599</v>
      </c>
      <c r="BD72" s="150"/>
      <c r="BE72" s="150" t="s">
        <v>5600</v>
      </c>
      <c r="BF72" s="151" t="s">
        <v>5601</v>
      </c>
      <c r="BG72" s="134"/>
      <c r="BH72" s="134"/>
      <c r="BI72" s="134"/>
      <c r="BJ72" s="134"/>
      <c r="BK72" s="134"/>
      <c r="BL72" s="149"/>
      <c r="BM72" s="149"/>
      <c r="BN72" s="133"/>
      <c r="BO72" s="151"/>
      <c r="BP72" s="138"/>
      <c r="BQ72" s="138"/>
      <c r="BR72" s="138"/>
      <c r="BS72" s="138"/>
      <c r="BT72" s="138"/>
      <c r="BU72" s="138"/>
      <c r="BV72" s="138"/>
      <c r="BW72" s="138"/>
      <c r="BX72" s="138"/>
      <c r="BY72" s="138"/>
      <c r="BZ72" s="138">
        <v>1</v>
      </c>
      <c r="CA72" s="138">
        <v>1</v>
      </c>
      <c r="CB72" s="138"/>
      <c r="CC72" s="138"/>
      <c r="CD72" s="138"/>
    </row>
    <row r="73" spans="1:86" s="139" customFormat="1" ht="16.5" customHeight="1">
      <c r="A73" s="111">
        <v>62</v>
      </c>
      <c r="B73" s="111" t="s">
        <v>4876</v>
      </c>
      <c r="C73" s="112" t="s">
        <v>4963</v>
      </c>
      <c r="D73" s="111" t="s">
        <v>5318</v>
      </c>
      <c r="E73" s="111" t="s">
        <v>4879</v>
      </c>
      <c r="F73" s="111" t="s">
        <v>5602</v>
      </c>
      <c r="G73" s="113" t="s">
        <v>5603</v>
      </c>
      <c r="H73" s="111" t="s">
        <v>5604</v>
      </c>
      <c r="I73" s="111" t="s">
        <v>5605</v>
      </c>
      <c r="J73" s="118" t="s">
        <v>4884</v>
      </c>
      <c r="K73" s="163" t="s">
        <v>5606</v>
      </c>
      <c r="L73" s="116" t="s">
        <v>5607</v>
      </c>
      <c r="M73" s="153" t="s">
        <v>5608</v>
      </c>
      <c r="N73" s="142" t="s">
        <v>4888</v>
      </c>
      <c r="O73" s="142"/>
      <c r="P73" s="142" t="s">
        <v>4888</v>
      </c>
      <c r="Q73" s="143">
        <v>1843</v>
      </c>
      <c r="R73" s="144">
        <v>622</v>
      </c>
      <c r="S73" s="143">
        <v>227</v>
      </c>
      <c r="T73" s="143">
        <v>227</v>
      </c>
      <c r="U73" s="112" t="s">
        <v>5303</v>
      </c>
      <c r="V73" s="123"/>
      <c r="W73" s="123">
        <v>89</v>
      </c>
      <c r="X73" s="138" t="s">
        <v>4972</v>
      </c>
      <c r="Y73" s="123">
        <v>86</v>
      </c>
      <c r="Z73" s="123">
        <v>307</v>
      </c>
      <c r="AA73" s="123">
        <v>38000</v>
      </c>
      <c r="AB73" s="123">
        <v>19</v>
      </c>
      <c r="AC73" s="127"/>
      <c r="AD73" s="127"/>
      <c r="AE73" s="130"/>
      <c r="AF73" s="137" t="s">
        <v>5609</v>
      </c>
      <c r="AG73" s="127"/>
      <c r="AH73" s="127">
        <v>2655</v>
      </c>
      <c r="AI73" s="148">
        <v>2655</v>
      </c>
      <c r="AJ73" s="148">
        <v>290</v>
      </c>
      <c r="AK73" s="112"/>
      <c r="AL73" s="112"/>
      <c r="AM73" s="118"/>
      <c r="AN73" s="111"/>
      <c r="AO73" s="111"/>
      <c r="AP73" s="111"/>
      <c r="AQ73" s="111"/>
      <c r="AR73" s="111"/>
      <c r="AS73" s="129">
        <v>24</v>
      </c>
      <c r="AT73" s="129" t="s">
        <v>5610</v>
      </c>
      <c r="AU73" s="129" t="s">
        <v>5610</v>
      </c>
      <c r="AV73" s="127">
        <v>145</v>
      </c>
      <c r="AW73" s="127">
        <v>6.041666666666667</v>
      </c>
      <c r="AX73" s="149"/>
      <c r="AY73" s="149"/>
      <c r="AZ73" s="149"/>
      <c r="BA73" s="149"/>
      <c r="BB73" s="149"/>
      <c r="BC73" s="150"/>
      <c r="BD73" s="150"/>
      <c r="BE73" s="150"/>
      <c r="BF73" s="151" t="s">
        <v>4897</v>
      </c>
      <c r="BG73" s="134"/>
      <c r="BH73" s="134"/>
      <c r="BI73" s="134"/>
      <c r="BJ73" s="134"/>
      <c r="BK73" s="134"/>
      <c r="BL73" s="149"/>
      <c r="BM73" s="149"/>
      <c r="BN73" s="133"/>
      <c r="BO73" s="151"/>
      <c r="BP73" s="135"/>
      <c r="BQ73" s="135"/>
      <c r="BR73" s="135"/>
      <c r="BS73" s="135"/>
      <c r="BT73" s="135"/>
      <c r="BU73" s="135"/>
      <c r="BV73" s="135"/>
      <c r="BW73" s="135"/>
      <c r="BX73" s="135"/>
      <c r="BY73" s="135"/>
      <c r="BZ73" s="135">
        <v>2</v>
      </c>
      <c r="CA73" s="135">
        <v>1</v>
      </c>
      <c r="CB73" s="135">
        <v>1</v>
      </c>
      <c r="CC73" s="135"/>
      <c r="CD73" s="135"/>
    </row>
    <row r="74" spans="1:86" s="139" customFormat="1" ht="16.5" customHeight="1">
      <c r="A74" s="111">
        <v>63</v>
      </c>
      <c r="B74" s="111" t="s">
        <v>4876</v>
      </c>
      <c r="C74" s="112" t="s">
        <v>4901</v>
      </c>
      <c r="D74" s="111" t="s">
        <v>5318</v>
      </c>
      <c r="E74" s="111" t="s">
        <v>4879</v>
      </c>
      <c r="F74" s="111" t="s">
        <v>5611</v>
      </c>
      <c r="G74" s="113" t="s">
        <v>5612</v>
      </c>
      <c r="H74" s="111" t="s">
        <v>5613</v>
      </c>
      <c r="I74" s="111" t="s">
        <v>5614</v>
      </c>
      <c r="J74" s="118" t="s">
        <v>4884</v>
      </c>
      <c r="K74" s="163" t="s">
        <v>5615</v>
      </c>
      <c r="L74" s="116" t="s">
        <v>5616</v>
      </c>
      <c r="M74" s="156" t="s">
        <v>5617</v>
      </c>
      <c r="N74" s="142" t="s">
        <v>4888</v>
      </c>
      <c r="O74" s="142"/>
      <c r="P74" s="142" t="s">
        <v>4888</v>
      </c>
      <c r="Q74" s="143"/>
      <c r="R74" s="144">
        <v>1270</v>
      </c>
      <c r="S74" s="143">
        <v>342</v>
      </c>
      <c r="T74" s="143">
        <v>218</v>
      </c>
      <c r="U74" s="112" t="s">
        <v>5009</v>
      </c>
      <c r="V74" s="123">
        <v>124</v>
      </c>
      <c r="W74" s="123">
        <v>149</v>
      </c>
      <c r="X74" s="138" t="s">
        <v>4972</v>
      </c>
      <c r="Y74" s="123"/>
      <c r="Z74" s="123">
        <v>36</v>
      </c>
      <c r="AA74" s="123"/>
      <c r="AB74" s="123">
        <v>52</v>
      </c>
      <c r="AC74" s="127"/>
      <c r="AD74" s="127"/>
      <c r="AE74" s="130"/>
      <c r="AF74" s="137" t="s">
        <v>5618</v>
      </c>
      <c r="AG74" s="127"/>
      <c r="AH74" s="127">
        <v>4130</v>
      </c>
      <c r="AI74" s="148"/>
      <c r="AJ74" s="148">
        <v>120</v>
      </c>
      <c r="AK74" s="112" t="s">
        <v>5619</v>
      </c>
      <c r="AL74" s="112">
        <v>1</v>
      </c>
      <c r="AM74" s="118" t="s">
        <v>5079</v>
      </c>
      <c r="AN74" s="111"/>
      <c r="AO74" s="111"/>
      <c r="AP74" s="111"/>
      <c r="AQ74" s="111"/>
      <c r="AR74" s="111"/>
      <c r="AS74" s="129">
        <v>24</v>
      </c>
      <c r="AT74" s="129" t="s">
        <v>4916</v>
      </c>
      <c r="AU74" s="129"/>
      <c r="AV74" s="127"/>
      <c r="AW74" s="127"/>
      <c r="AX74" s="149"/>
      <c r="AY74" s="149"/>
      <c r="AZ74" s="149"/>
      <c r="BA74" s="149"/>
      <c r="BB74" s="149"/>
      <c r="BC74" s="150"/>
      <c r="BD74" s="150"/>
      <c r="BE74" s="150"/>
      <c r="BF74" s="151" t="s">
        <v>4897</v>
      </c>
      <c r="BG74" s="134"/>
      <c r="BH74" s="134"/>
      <c r="BI74" s="134"/>
      <c r="BJ74" s="134"/>
      <c r="BK74" s="134"/>
      <c r="BL74" s="149"/>
      <c r="BM74" s="149"/>
      <c r="BN74" s="133"/>
      <c r="BO74" s="151" t="s">
        <v>4897</v>
      </c>
      <c r="BP74" s="138"/>
      <c r="BQ74" s="138"/>
      <c r="BR74" s="138"/>
      <c r="BS74" s="138"/>
      <c r="BT74" s="138"/>
      <c r="BU74" s="138"/>
      <c r="BV74" s="138"/>
      <c r="BW74" s="138"/>
      <c r="BX74" s="138"/>
      <c r="BY74" s="138"/>
      <c r="BZ74" s="138">
        <v>1</v>
      </c>
      <c r="CA74" s="138"/>
      <c r="CB74" s="138"/>
      <c r="CC74" s="138"/>
      <c r="CD74" s="138"/>
    </row>
    <row r="75" spans="1:86" s="139" customFormat="1" ht="16.5" customHeight="1">
      <c r="A75" s="111">
        <v>64</v>
      </c>
      <c r="B75" s="111" t="s">
        <v>4876</v>
      </c>
      <c r="C75" s="112" t="s">
        <v>5246</v>
      </c>
      <c r="D75" s="111" t="s">
        <v>5318</v>
      </c>
      <c r="E75" s="111" t="s">
        <v>5620</v>
      </c>
      <c r="F75" s="111" t="s">
        <v>5621</v>
      </c>
      <c r="G75" s="113" t="s">
        <v>5622</v>
      </c>
      <c r="H75" s="111" t="s">
        <v>5623</v>
      </c>
      <c r="I75" s="111" t="s">
        <v>5624</v>
      </c>
      <c r="J75" s="118" t="s">
        <v>4884</v>
      </c>
      <c r="K75" s="163" t="s">
        <v>5624</v>
      </c>
      <c r="L75" s="116" t="s">
        <v>5625</v>
      </c>
      <c r="M75" s="156" t="s">
        <v>5626</v>
      </c>
      <c r="N75" s="142" t="s">
        <v>4888</v>
      </c>
      <c r="O75" s="142"/>
      <c r="P75" s="142" t="s">
        <v>4888</v>
      </c>
      <c r="Q75" s="143">
        <v>43827</v>
      </c>
      <c r="R75" s="144">
        <v>13217</v>
      </c>
      <c r="S75" s="143" t="s">
        <v>5627</v>
      </c>
      <c r="T75" s="143" t="s">
        <v>5627</v>
      </c>
      <c r="U75" s="112" t="s">
        <v>5303</v>
      </c>
      <c r="V75" s="123"/>
      <c r="W75" s="123">
        <v>324</v>
      </c>
      <c r="X75" s="138" t="s">
        <v>4972</v>
      </c>
      <c r="Y75" s="123"/>
      <c r="Z75" s="123"/>
      <c r="AA75" s="123"/>
      <c r="AB75" s="123"/>
      <c r="AC75" s="127"/>
      <c r="AD75" s="127"/>
      <c r="AE75" s="130"/>
      <c r="AF75" s="137" t="s">
        <v>5628</v>
      </c>
      <c r="AG75" s="127"/>
      <c r="AH75" s="127">
        <v>16712</v>
      </c>
      <c r="AI75" s="148"/>
      <c r="AJ75" s="148"/>
      <c r="AK75" s="112"/>
      <c r="AL75" s="112"/>
      <c r="AM75" s="118"/>
      <c r="AN75" s="111"/>
      <c r="AO75" s="111"/>
      <c r="AP75" s="111"/>
      <c r="AQ75" s="111"/>
      <c r="AR75" s="111"/>
      <c r="AS75" s="129"/>
      <c r="AT75" s="129"/>
      <c r="AU75" s="129"/>
      <c r="AV75" s="127"/>
      <c r="AW75" s="127"/>
      <c r="AX75" s="149"/>
      <c r="AY75" s="149"/>
      <c r="AZ75" s="149"/>
      <c r="BA75" s="149"/>
      <c r="BB75" s="149"/>
      <c r="BC75" s="150"/>
      <c r="BD75" s="150"/>
      <c r="BE75" s="150"/>
      <c r="BF75" s="151"/>
      <c r="BG75" s="134"/>
      <c r="BH75" s="134"/>
      <c r="BI75" s="134"/>
      <c r="BJ75" s="134"/>
      <c r="BK75" s="134"/>
      <c r="BL75" s="149"/>
      <c r="BM75" s="149"/>
      <c r="BN75" s="133"/>
      <c r="BO75" s="151"/>
      <c r="BP75" s="138"/>
      <c r="BQ75" s="138"/>
      <c r="BR75" s="138"/>
      <c r="BS75" s="138"/>
      <c r="BT75" s="138"/>
      <c r="BU75" s="138"/>
      <c r="BV75" s="138"/>
      <c r="BW75" s="138"/>
      <c r="BX75" s="138"/>
      <c r="BY75" s="138"/>
      <c r="BZ75" s="138"/>
      <c r="CA75" s="138"/>
      <c r="CB75" s="138"/>
      <c r="CC75" s="138"/>
      <c r="CD75" s="138"/>
    </row>
    <row r="76" spans="1:86" s="280" customFormat="1" ht="16.5" customHeight="1">
      <c r="A76" s="111">
        <v>65</v>
      </c>
      <c r="B76" s="111" t="s">
        <v>43</v>
      </c>
      <c r="C76" s="153" t="s">
        <v>64</v>
      </c>
      <c r="D76" s="153" t="s">
        <v>168</v>
      </c>
      <c r="E76" s="153" t="s">
        <v>4932</v>
      </c>
      <c r="F76" s="135" t="s">
        <v>5629</v>
      </c>
      <c r="G76" s="276" t="s">
        <v>5630</v>
      </c>
      <c r="H76" s="135" t="s">
        <v>5631</v>
      </c>
      <c r="I76" s="135" t="s">
        <v>5632</v>
      </c>
      <c r="J76" s="135" t="s">
        <v>4940</v>
      </c>
      <c r="K76" s="135" t="s">
        <v>5633</v>
      </c>
      <c r="L76" s="153" t="s">
        <v>5634</v>
      </c>
      <c r="M76" s="153" t="s">
        <v>5635</v>
      </c>
      <c r="N76" s="142" t="s">
        <v>4888</v>
      </c>
      <c r="O76" s="142"/>
      <c r="P76" s="142" t="s">
        <v>4888</v>
      </c>
      <c r="Q76" s="143">
        <v>750</v>
      </c>
      <c r="R76" s="144">
        <v>508</v>
      </c>
      <c r="S76" s="143">
        <v>410</v>
      </c>
      <c r="T76" s="143">
        <v>378</v>
      </c>
      <c r="U76" s="135" t="s">
        <v>5636</v>
      </c>
      <c r="V76" s="123">
        <v>32</v>
      </c>
      <c r="W76" s="123">
        <v>34</v>
      </c>
      <c r="X76" s="135" t="s">
        <v>4956</v>
      </c>
      <c r="Y76" s="123"/>
      <c r="Z76" s="123">
        <v>54</v>
      </c>
      <c r="AA76" s="123">
        <v>102</v>
      </c>
      <c r="AB76" s="123">
        <v>10</v>
      </c>
      <c r="AC76" s="127">
        <v>38</v>
      </c>
      <c r="AD76" s="127"/>
      <c r="AE76" s="128" t="s">
        <v>5637</v>
      </c>
      <c r="AF76" s="317" t="s">
        <v>5638</v>
      </c>
      <c r="AG76" s="318">
        <v>1815</v>
      </c>
      <c r="AH76" s="318">
        <v>1972</v>
      </c>
      <c r="AI76" s="128">
        <v>1077</v>
      </c>
      <c r="AJ76" s="128">
        <v>744</v>
      </c>
      <c r="AK76" s="317"/>
      <c r="AL76" s="317"/>
      <c r="AM76" s="118" t="s">
        <v>5477</v>
      </c>
      <c r="AN76" s="118"/>
      <c r="AO76" s="135"/>
      <c r="AP76" s="135"/>
      <c r="AQ76" s="135"/>
      <c r="AR76" s="135"/>
      <c r="AS76" s="129">
        <v>270</v>
      </c>
      <c r="AT76" s="129" t="s">
        <v>4895</v>
      </c>
      <c r="AU76" s="136" t="s">
        <v>5639</v>
      </c>
      <c r="AV76" s="285">
        <v>136</v>
      </c>
      <c r="AW76" s="127">
        <v>0.50370370370370365</v>
      </c>
      <c r="AX76" s="319">
        <v>5000</v>
      </c>
      <c r="AY76" s="319">
        <v>3000</v>
      </c>
      <c r="AZ76" s="319">
        <v>3000</v>
      </c>
      <c r="BA76" s="319">
        <v>3000</v>
      </c>
      <c r="BB76" s="319">
        <v>5000</v>
      </c>
      <c r="BC76" s="320">
        <v>40</v>
      </c>
      <c r="BD76" s="320">
        <v>40</v>
      </c>
      <c r="BE76" s="321" t="s">
        <v>5640</v>
      </c>
      <c r="BF76" s="135" t="s">
        <v>5641</v>
      </c>
      <c r="BG76" s="134"/>
      <c r="BH76" s="134"/>
      <c r="BI76" s="134"/>
      <c r="BJ76" s="134"/>
      <c r="BK76" s="134"/>
      <c r="BL76" s="149"/>
      <c r="BM76" s="149"/>
      <c r="BN76" s="133"/>
      <c r="BO76" s="136" t="s">
        <v>5642</v>
      </c>
      <c r="BP76" s="138"/>
      <c r="BQ76" s="138"/>
      <c r="BR76" s="138"/>
      <c r="BS76" s="138"/>
      <c r="BT76" s="138"/>
      <c r="BU76" s="138"/>
      <c r="BV76" s="138"/>
      <c r="BW76" s="138"/>
      <c r="BX76" s="138"/>
      <c r="BY76" s="138"/>
      <c r="BZ76" s="138"/>
      <c r="CA76" s="138"/>
      <c r="CB76" s="138">
        <v>2</v>
      </c>
      <c r="CC76" s="138"/>
      <c r="CD76" s="138"/>
      <c r="CE76" s="139"/>
      <c r="CF76" s="139"/>
      <c r="CG76" s="139"/>
      <c r="CH76" s="139"/>
    </row>
    <row r="77" spans="1:86" s="139" customFormat="1" ht="16.5" customHeight="1">
      <c r="A77" s="111">
        <v>66</v>
      </c>
      <c r="B77" s="111" t="s">
        <v>4876</v>
      </c>
      <c r="C77" s="112" t="s">
        <v>4901</v>
      </c>
      <c r="D77" s="111" t="s">
        <v>5318</v>
      </c>
      <c r="E77" s="111" t="s">
        <v>4879</v>
      </c>
      <c r="F77" s="111" t="s">
        <v>5643</v>
      </c>
      <c r="G77" s="113" t="s">
        <v>5644</v>
      </c>
      <c r="H77" s="111" t="s">
        <v>5645</v>
      </c>
      <c r="I77" s="111" t="s">
        <v>5646</v>
      </c>
      <c r="J77" s="118" t="s">
        <v>4884</v>
      </c>
      <c r="K77" s="163" t="s">
        <v>5647</v>
      </c>
      <c r="L77" s="116" t="s">
        <v>5648</v>
      </c>
      <c r="M77" s="156" t="s">
        <v>5649</v>
      </c>
      <c r="N77" s="142" t="s">
        <v>4888</v>
      </c>
      <c r="O77" s="142"/>
      <c r="P77" s="142" t="s">
        <v>4888</v>
      </c>
      <c r="Q77" s="143">
        <v>108</v>
      </c>
      <c r="R77" s="144">
        <v>195</v>
      </c>
      <c r="S77" s="143">
        <v>221</v>
      </c>
      <c r="T77" s="143">
        <v>100</v>
      </c>
      <c r="U77" s="112" t="s">
        <v>5134</v>
      </c>
      <c r="V77" s="123">
        <v>121</v>
      </c>
      <c r="W77" s="123">
        <v>9</v>
      </c>
      <c r="X77" s="138" t="s">
        <v>4972</v>
      </c>
      <c r="Y77" s="123">
        <v>80</v>
      </c>
      <c r="Z77" s="123"/>
      <c r="AA77" s="123"/>
      <c r="AB77" s="123">
        <v>16</v>
      </c>
      <c r="AC77" s="127">
        <v>10</v>
      </c>
      <c r="AD77" s="127"/>
      <c r="AE77" s="130"/>
      <c r="AF77" s="137" t="s">
        <v>5650</v>
      </c>
      <c r="AG77" s="127"/>
      <c r="AH77" s="127">
        <v>1000</v>
      </c>
      <c r="AI77" s="148">
        <v>115</v>
      </c>
      <c r="AJ77" s="148">
        <v>100</v>
      </c>
      <c r="AK77" s="112"/>
      <c r="AL77" s="112"/>
      <c r="AM77" s="118" t="s">
        <v>5079</v>
      </c>
      <c r="AN77" s="111">
        <v>2</v>
      </c>
      <c r="AO77" s="111"/>
      <c r="AP77" s="111">
        <v>2</v>
      </c>
      <c r="AQ77" s="111"/>
      <c r="AR77" s="111"/>
      <c r="AS77" s="129">
        <v>120</v>
      </c>
      <c r="AT77" s="129" t="s">
        <v>5651</v>
      </c>
      <c r="AU77" s="129" t="s">
        <v>5651</v>
      </c>
      <c r="AV77" s="127">
        <v>204</v>
      </c>
      <c r="AW77" s="127">
        <v>1.7</v>
      </c>
      <c r="AX77" s="149">
        <v>7000</v>
      </c>
      <c r="AY77" s="149">
        <v>5000</v>
      </c>
      <c r="AZ77" s="149">
        <v>5000</v>
      </c>
      <c r="BA77" s="149">
        <v>5000</v>
      </c>
      <c r="BB77" s="149">
        <v>5000</v>
      </c>
      <c r="BC77" s="150" t="s">
        <v>5652</v>
      </c>
      <c r="BD77" s="150" t="s">
        <v>5652</v>
      </c>
      <c r="BE77" s="150"/>
      <c r="BF77" s="151"/>
      <c r="BG77" s="134">
        <v>7000</v>
      </c>
      <c r="BH77" s="134"/>
      <c r="BI77" s="134">
        <v>5000</v>
      </c>
      <c r="BJ77" s="134">
        <v>5000</v>
      </c>
      <c r="BK77" s="134">
        <v>5000</v>
      </c>
      <c r="BL77" s="149">
        <v>5000</v>
      </c>
      <c r="BM77" s="149"/>
      <c r="BN77" s="133"/>
      <c r="BO77" s="151"/>
      <c r="BP77" s="138"/>
      <c r="BQ77" s="138"/>
      <c r="BR77" s="138"/>
      <c r="BS77" s="138"/>
      <c r="BT77" s="138"/>
      <c r="BU77" s="138"/>
      <c r="BV77" s="138"/>
      <c r="BW77" s="138"/>
      <c r="BX77" s="138"/>
      <c r="BY77" s="138"/>
      <c r="BZ77" s="138">
        <v>2</v>
      </c>
      <c r="CA77" s="138"/>
      <c r="CB77" s="138"/>
      <c r="CC77" s="138"/>
      <c r="CD77" s="138"/>
    </row>
    <row r="78" spans="1:86" s="139" customFormat="1" ht="16.5" customHeight="1">
      <c r="A78" s="111">
        <v>67</v>
      </c>
      <c r="B78" s="111" t="s">
        <v>4876</v>
      </c>
      <c r="C78" s="112" t="s">
        <v>4901</v>
      </c>
      <c r="D78" s="111" t="s">
        <v>5318</v>
      </c>
      <c r="E78" s="111" t="s">
        <v>4879</v>
      </c>
      <c r="F78" s="111" t="s">
        <v>5653</v>
      </c>
      <c r="G78" s="113" t="s">
        <v>5654</v>
      </c>
      <c r="H78" s="111" t="s">
        <v>5655</v>
      </c>
      <c r="I78" s="111" t="s">
        <v>5656</v>
      </c>
      <c r="J78" s="118" t="s">
        <v>4940</v>
      </c>
      <c r="K78" s="163" t="s">
        <v>5101</v>
      </c>
      <c r="L78" s="116" t="s">
        <v>5657</v>
      </c>
      <c r="M78" s="153" t="s">
        <v>5658</v>
      </c>
      <c r="N78" s="142" t="s">
        <v>4888</v>
      </c>
      <c r="O78" s="142"/>
      <c r="P78" s="142" t="s">
        <v>4888</v>
      </c>
      <c r="Q78" s="143">
        <v>571</v>
      </c>
      <c r="R78" s="144">
        <v>342</v>
      </c>
      <c r="S78" s="143">
        <v>430</v>
      </c>
      <c r="T78" s="143">
        <v>200</v>
      </c>
      <c r="U78" s="264" t="s">
        <v>4983</v>
      </c>
      <c r="V78" s="123">
        <v>230</v>
      </c>
      <c r="W78" s="123">
        <v>120</v>
      </c>
      <c r="X78" s="264" t="s">
        <v>4956</v>
      </c>
      <c r="Y78" s="123">
        <v>200</v>
      </c>
      <c r="Z78" s="123">
        <v>2000</v>
      </c>
      <c r="AA78" s="123">
        <v>1000</v>
      </c>
      <c r="AB78" s="123">
        <v>30</v>
      </c>
      <c r="AC78" s="127">
        <v>15</v>
      </c>
      <c r="AD78" s="127"/>
      <c r="AE78" s="147">
        <v>5</v>
      </c>
      <c r="AF78" s="137" t="s">
        <v>5659</v>
      </c>
      <c r="AG78" s="188"/>
      <c r="AH78" s="188"/>
      <c r="AI78" s="186">
        <v>271</v>
      </c>
      <c r="AJ78" s="186">
        <v>350</v>
      </c>
      <c r="AK78" s="157"/>
      <c r="AL78" s="157"/>
      <c r="AM78" s="118"/>
      <c r="AN78" s="111"/>
      <c r="AO78" s="111"/>
      <c r="AP78" s="111"/>
      <c r="AQ78" s="111"/>
      <c r="AR78" s="111"/>
      <c r="AS78" s="129"/>
      <c r="AT78" s="129"/>
      <c r="AU78" s="129"/>
      <c r="AV78" s="130"/>
      <c r="AW78" s="127"/>
      <c r="AX78" s="134"/>
      <c r="AY78" s="134"/>
      <c r="AZ78" s="149"/>
      <c r="BA78" s="149"/>
      <c r="BB78" s="149"/>
      <c r="BC78" s="150"/>
      <c r="BD78" s="150"/>
      <c r="BE78" s="132"/>
      <c r="BF78" s="132"/>
      <c r="BG78" s="134"/>
      <c r="BH78" s="131"/>
      <c r="BI78" s="134"/>
      <c r="BJ78" s="134"/>
      <c r="BK78" s="134"/>
      <c r="BL78" s="149"/>
      <c r="BM78" s="149"/>
      <c r="BN78" s="150"/>
      <c r="BO78" s="150"/>
      <c r="BP78" s="138"/>
      <c r="BQ78" s="138"/>
      <c r="BR78" s="138"/>
      <c r="BS78" s="138"/>
      <c r="BT78" s="138"/>
      <c r="BU78" s="138"/>
      <c r="BV78" s="138"/>
      <c r="BW78" s="138"/>
      <c r="BX78" s="138"/>
      <c r="BY78" s="138"/>
      <c r="BZ78" s="138"/>
      <c r="CA78" s="138"/>
      <c r="CB78" s="138"/>
      <c r="CC78" s="138"/>
      <c r="CD78" s="138"/>
    </row>
    <row r="79" spans="1:86" s="139" customFormat="1" ht="16.5" customHeight="1">
      <c r="A79" s="111">
        <v>68</v>
      </c>
      <c r="B79" s="111" t="s">
        <v>4876</v>
      </c>
      <c r="C79" s="112" t="s">
        <v>4901</v>
      </c>
      <c r="D79" s="111" t="s">
        <v>5318</v>
      </c>
      <c r="E79" s="111" t="s">
        <v>4879</v>
      </c>
      <c r="F79" s="111" t="s">
        <v>5660</v>
      </c>
      <c r="G79" s="113" t="s">
        <v>5661</v>
      </c>
      <c r="H79" s="111" t="s">
        <v>5662</v>
      </c>
      <c r="I79" s="111" t="s">
        <v>5663</v>
      </c>
      <c r="J79" s="118" t="s">
        <v>4884</v>
      </c>
      <c r="K79" s="163" t="s">
        <v>5664</v>
      </c>
      <c r="L79" s="116" t="s">
        <v>5665</v>
      </c>
      <c r="M79" s="153" t="s">
        <v>5666</v>
      </c>
      <c r="N79" s="142" t="s">
        <v>4888</v>
      </c>
      <c r="O79" s="142"/>
      <c r="P79" s="142" t="s">
        <v>4888</v>
      </c>
      <c r="Q79" s="143">
        <v>660</v>
      </c>
      <c r="R79" s="144">
        <v>255.77</v>
      </c>
      <c r="S79" s="143">
        <v>145</v>
      </c>
      <c r="T79" s="143">
        <v>118</v>
      </c>
      <c r="U79" s="112" t="s">
        <v>5009</v>
      </c>
      <c r="V79" s="123">
        <v>27</v>
      </c>
      <c r="W79" s="123">
        <v>33</v>
      </c>
      <c r="X79" s="138" t="s">
        <v>4972</v>
      </c>
      <c r="Y79" s="123">
        <v>16</v>
      </c>
      <c r="Z79" s="123">
        <v>27</v>
      </c>
      <c r="AA79" s="123">
        <v>100</v>
      </c>
      <c r="AB79" s="123">
        <v>33</v>
      </c>
      <c r="AC79" s="127"/>
      <c r="AD79" s="127"/>
      <c r="AE79" s="130">
        <v>6</v>
      </c>
      <c r="AF79" s="137" t="s">
        <v>5450</v>
      </c>
      <c r="AG79" s="127">
        <v>6</v>
      </c>
      <c r="AH79" s="127">
        <v>1082</v>
      </c>
      <c r="AI79" s="148">
        <v>252</v>
      </c>
      <c r="AJ79" s="148">
        <v>675</v>
      </c>
      <c r="AK79" s="112"/>
      <c r="AL79" s="112"/>
      <c r="AM79" s="118" t="s">
        <v>5079</v>
      </c>
      <c r="AN79" s="111">
        <v>3</v>
      </c>
      <c r="AO79" s="111"/>
      <c r="AP79" s="111"/>
      <c r="AQ79" s="111">
        <v>3</v>
      </c>
      <c r="AR79" s="111"/>
      <c r="AS79" s="129">
        <v>276</v>
      </c>
      <c r="AT79" s="129" t="s">
        <v>4916</v>
      </c>
      <c r="AU79" s="129" t="s">
        <v>4916</v>
      </c>
      <c r="AV79" s="127">
        <f>AX79+AY79+AZ79+BA79</f>
        <v>25000</v>
      </c>
      <c r="AW79" s="127">
        <v>90.579710144927532</v>
      </c>
      <c r="AX79" s="149">
        <v>10000</v>
      </c>
      <c r="AY79" s="149">
        <v>5000</v>
      </c>
      <c r="AZ79" s="149">
        <v>5000</v>
      </c>
      <c r="BA79" s="149">
        <v>5000</v>
      </c>
      <c r="BB79" s="149">
        <v>10000</v>
      </c>
      <c r="BC79" s="150">
        <v>10</v>
      </c>
      <c r="BD79" s="150"/>
      <c r="BE79" s="150"/>
      <c r="BF79" s="151"/>
      <c r="BG79" s="134">
        <v>10000</v>
      </c>
      <c r="BH79" s="134">
        <v>5000</v>
      </c>
      <c r="BI79" s="134">
        <v>5000</v>
      </c>
      <c r="BJ79" s="134">
        <v>5000</v>
      </c>
      <c r="BK79" s="134">
        <v>10000</v>
      </c>
      <c r="BL79" s="149">
        <v>10</v>
      </c>
      <c r="BM79" s="149"/>
      <c r="BN79" s="133"/>
      <c r="BO79" s="151"/>
      <c r="BP79" s="138"/>
      <c r="BQ79" s="138"/>
      <c r="BR79" s="138"/>
      <c r="BS79" s="138"/>
      <c r="BT79" s="138"/>
      <c r="BU79" s="138"/>
      <c r="BV79" s="138"/>
      <c r="BW79" s="138"/>
      <c r="BX79" s="138"/>
      <c r="BY79" s="138"/>
      <c r="BZ79" s="138">
        <v>1</v>
      </c>
      <c r="CA79" s="138"/>
      <c r="CB79" s="138">
        <v>1</v>
      </c>
      <c r="CC79" s="138"/>
      <c r="CD79" s="138"/>
    </row>
    <row r="80" spans="1:86" s="139" customFormat="1" ht="16.5" customHeight="1">
      <c r="A80" s="111">
        <v>69</v>
      </c>
      <c r="B80" s="111" t="s">
        <v>4876</v>
      </c>
      <c r="C80" s="112" t="s">
        <v>4901</v>
      </c>
      <c r="D80" s="111" t="s">
        <v>5318</v>
      </c>
      <c r="E80" s="111" t="s">
        <v>4879</v>
      </c>
      <c r="F80" s="111" t="s">
        <v>5667</v>
      </c>
      <c r="G80" s="113" t="s">
        <v>5668</v>
      </c>
      <c r="H80" s="111" t="s">
        <v>5669</v>
      </c>
      <c r="I80" s="111" t="s">
        <v>5670</v>
      </c>
      <c r="J80" s="118" t="s">
        <v>4884</v>
      </c>
      <c r="K80" s="163" t="s">
        <v>5671</v>
      </c>
      <c r="L80" s="155" t="s">
        <v>5672</v>
      </c>
      <c r="M80" s="153" t="s">
        <v>5673</v>
      </c>
      <c r="N80" s="142" t="s">
        <v>4888</v>
      </c>
      <c r="O80" s="142"/>
      <c r="P80" s="142" t="s">
        <v>4888</v>
      </c>
      <c r="Q80" s="143">
        <v>893</v>
      </c>
      <c r="R80" s="144"/>
      <c r="S80" s="143">
        <v>980</v>
      </c>
      <c r="T80" s="143">
        <v>980</v>
      </c>
      <c r="U80" s="112" t="s">
        <v>5303</v>
      </c>
      <c r="V80" s="123"/>
      <c r="W80" s="123">
        <v>66</v>
      </c>
      <c r="X80" s="138" t="s">
        <v>4956</v>
      </c>
      <c r="Y80" s="123"/>
      <c r="Z80" s="123"/>
      <c r="AA80" s="123"/>
      <c r="AB80" s="123">
        <v>179</v>
      </c>
      <c r="AC80" s="127">
        <v>2</v>
      </c>
      <c r="AD80" s="127"/>
      <c r="AE80" s="130" t="s">
        <v>5674</v>
      </c>
      <c r="AF80" s="137" t="s">
        <v>5675</v>
      </c>
      <c r="AG80" s="127"/>
      <c r="AH80" s="127">
        <v>4000</v>
      </c>
      <c r="AI80" s="148">
        <v>3269</v>
      </c>
      <c r="AJ80" s="148" t="s">
        <v>5676</v>
      </c>
      <c r="AK80" s="112" t="s">
        <v>5677</v>
      </c>
      <c r="AL80" s="112" t="s">
        <v>5678</v>
      </c>
      <c r="AM80" s="118"/>
      <c r="AN80" s="111">
        <v>9</v>
      </c>
      <c r="AO80" s="111"/>
      <c r="AP80" s="111">
        <v>5</v>
      </c>
      <c r="AQ80" s="111">
        <v>4</v>
      </c>
      <c r="AR80" s="111"/>
      <c r="AS80" s="129">
        <v>250</v>
      </c>
      <c r="AT80" s="129" t="s">
        <v>5679</v>
      </c>
      <c r="AU80" s="129" t="s">
        <v>5680</v>
      </c>
      <c r="AV80" s="127">
        <v>8000</v>
      </c>
      <c r="AW80" s="127">
        <v>32</v>
      </c>
      <c r="AX80" s="149">
        <v>4000</v>
      </c>
      <c r="AY80" s="149"/>
      <c r="AZ80" s="149">
        <v>3000</v>
      </c>
      <c r="BA80" s="149">
        <v>3000</v>
      </c>
      <c r="BB80" s="149">
        <v>3000</v>
      </c>
      <c r="BC80" s="150" t="s">
        <v>5681</v>
      </c>
      <c r="BD80" s="150"/>
      <c r="BE80" s="150" t="s">
        <v>5682</v>
      </c>
      <c r="BF80" s="151" t="s">
        <v>5683</v>
      </c>
      <c r="BG80" s="134">
        <v>4000</v>
      </c>
      <c r="BH80" s="134"/>
      <c r="BI80" s="134" t="s">
        <v>5684</v>
      </c>
      <c r="BJ80" s="134">
        <v>3000</v>
      </c>
      <c r="BK80" s="134">
        <v>3000</v>
      </c>
      <c r="BL80" s="149" t="s">
        <v>5681</v>
      </c>
      <c r="BM80" s="149"/>
      <c r="BN80" s="133" t="s">
        <v>5685</v>
      </c>
      <c r="BO80" s="151" t="s">
        <v>5683</v>
      </c>
      <c r="BP80" s="138"/>
      <c r="BQ80" s="138"/>
      <c r="BR80" s="138"/>
      <c r="BS80" s="138"/>
      <c r="BT80" s="138"/>
      <c r="BU80" s="138"/>
      <c r="BV80" s="138"/>
      <c r="BW80" s="138"/>
      <c r="BX80" s="138"/>
      <c r="BY80" s="138"/>
      <c r="BZ80" s="138">
        <v>2</v>
      </c>
      <c r="CA80" s="138">
        <v>1</v>
      </c>
      <c r="CB80" s="138">
        <v>2</v>
      </c>
      <c r="CC80" s="138">
        <v>1</v>
      </c>
      <c r="CD80" s="138">
        <v>1</v>
      </c>
    </row>
    <row r="81" spans="1:83" s="177" customFormat="1" ht="16.5" customHeight="1">
      <c r="A81" s="111">
        <v>70</v>
      </c>
      <c r="B81" s="111" t="s">
        <v>4876</v>
      </c>
      <c r="C81" s="112" t="s">
        <v>4963</v>
      </c>
      <c r="D81" s="111" t="s">
        <v>5318</v>
      </c>
      <c r="E81" s="111" t="s">
        <v>4879</v>
      </c>
      <c r="F81" s="111" t="s">
        <v>5686</v>
      </c>
      <c r="G81" s="113" t="s">
        <v>5687</v>
      </c>
      <c r="H81" s="111" t="s">
        <v>5688</v>
      </c>
      <c r="I81" s="111" t="s">
        <v>5689</v>
      </c>
      <c r="J81" s="118" t="s">
        <v>4884</v>
      </c>
      <c r="K81" s="163" t="s">
        <v>5690</v>
      </c>
      <c r="L81" s="153" t="s">
        <v>5691</v>
      </c>
      <c r="M81" s="153" t="s">
        <v>5692</v>
      </c>
      <c r="N81" s="142" t="s">
        <v>4888</v>
      </c>
      <c r="O81" s="142"/>
      <c r="P81" s="118" t="s">
        <v>4884</v>
      </c>
      <c r="Q81" s="143">
        <v>5773</v>
      </c>
      <c r="R81" s="144">
        <v>3757</v>
      </c>
      <c r="S81" s="143">
        <v>1169</v>
      </c>
      <c r="T81" s="143">
        <v>1030</v>
      </c>
      <c r="U81" s="112" t="s">
        <v>5134</v>
      </c>
      <c r="V81" s="123">
        <v>139</v>
      </c>
      <c r="W81" s="123">
        <v>70</v>
      </c>
      <c r="X81" s="138" t="s">
        <v>4972</v>
      </c>
      <c r="Y81" s="123">
        <v>351</v>
      </c>
      <c r="Z81" s="123">
        <v>76</v>
      </c>
      <c r="AA81" s="123">
        <v>4175</v>
      </c>
      <c r="AB81" s="123">
        <v>66</v>
      </c>
      <c r="AC81" s="127">
        <v>8</v>
      </c>
      <c r="AD81" s="127"/>
      <c r="AE81" s="130">
        <v>11</v>
      </c>
      <c r="AF81" s="112" t="s">
        <v>5693</v>
      </c>
      <c r="AG81" s="127">
        <v>161</v>
      </c>
      <c r="AH81" s="127">
        <v>218</v>
      </c>
      <c r="AI81" s="148">
        <v>161</v>
      </c>
      <c r="AJ81" s="148">
        <v>78</v>
      </c>
      <c r="AK81" s="112" t="s">
        <v>5694</v>
      </c>
      <c r="AL81" s="112" t="s">
        <v>5695</v>
      </c>
      <c r="AM81" s="118" t="s">
        <v>5011</v>
      </c>
      <c r="AN81" s="111">
        <v>16</v>
      </c>
      <c r="AO81" s="111">
        <v>3</v>
      </c>
      <c r="AP81" s="111">
        <v>5</v>
      </c>
      <c r="AQ81" s="111">
        <v>6</v>
      </c>
      <c r="AR81" s="111">
        <v>2</v>
      </c>
      <c r="AS81" s="129">
        <v>138</v>
      </c>
      <c r="AT81" s="129" t="s">
        <v>5696</v>
      </c>
      <c r="AU81" s="129" t="s">
        <v>5696</v>
      </c>
      <c r="AV81" s="127">
        <v>17181</v>
      </c>
      <c r="AW81" s="127">
        <v>124.5</v>
      </c>
      <c r="AX81" s="149"/>
      <c r="AY81" s="149"/>
      <c r="AZ81" s="149"/>
      <c r="BA81" s="149"/>
      <c r="BB81" s="149"/>
      <c r="BC81" s="150"/>
      <c r="BD81" s="150"/>
      <c r="BE81" s="150"/>
      <c r="BF81" s="151" t="s">
        <v>4897</v>
      </c>
      <c r="BG81" s="134"/>
      <c r="BH81" s="134"/>
      <c r="BI81" s="134"/>
      <c r="BJ81" s="134"/>
      <c r="BK81" s="134"/>
      <c r="BL81" s="149"/>
      <c r="BM81" s="149"/>
      <c r="BN81" s="133"/>
      <c r="BO81" s="151" t="s">
        <v>4897</v>
      </c>
      <c r="BP81" s="137"/>
      <c r="BQ81" s="137"/>
      <c r="BR81" s="137"/>
      <c r="BS81" s="137"/>
      <c r="BT81" s="137"/>
      <c r="BU81" s="137"/>
      <c r="BV81" s="137"/>
      <c r="BW81" s="135"/>
      <c r="BX81" s="135"/>
      <c r="BY81" s="135"/>
      <c r="BZ81" s="135">
        <v>2</v>
      </c>
      <c r="CA81" s="135"/>
      <c r="CB81" s="135">
        <v>5</v>
      </c>
      <c r="CC81" s="135"/>
      <c r="CD81" s="135"/>
      <c r="CE81" s="139"/>
    </row>
    <row r="82" spans="1:83" s="139" customFormat="1" ht="16.5" customHeight="1">
      <c r="A82" s="111">
        <v>71</v>
      </c>
      <c r="B82" s="111" t="s">
        <v>4876</v>
      </c>
      <c r="C82" s="112" t="s">
        <v>4901</v>
      </c>
      <c r="D82" s="111" t="s">
        <v>5318</v>
      </c>
      <c r="E82" s="111" t="s">
        <v>4879</v>
      </c>
      <c r="F82" s="111" t="s">
        <v>5697</v>
      </c>
      <c r="G82" s="113" t="s">
        <v>5698</v>
      </c>
      <c r="H82" s="111" t="s">
        <v>5699</v>
      </c>
      <c r="I82" s="111" t="s">
        <v>5671</v>
      </c>
      <c r="J82" s="118" t="s">
        <v>4884</v>
      </c>
      <c r="K82" s="163" t="s">
        <v>5700</v>
      </c>
      <c r="L82" s="116" t="s">
        <v>5701</v>
      </c>
      <c r="M82" s="153" t="s">
        <v>5702</v>
      </c>
      <c r="N82" s="142" t="s">
        <v>4888</v>
      </c>
      <c r="O82" s="142"/>
      <c r="P82" s="142" t="s">
        <v>4888</v>
      </c>
      <c r="Q82" s="143">
        <v>281</v>
      </c>
      <c r="R82" s="144">
        <v>540.9</v>
      </c>
      <c r="S82" s="143">
        <v>194.13</v>
      </c>
      <c r="T82" s="143"/>
      <c r="U82" s="112" t="s">
        <v>5303</v>
      </c>
      <c r="V82" s="123">
        <v>194</v>
      </c>
      <c r="W82" s="123">
        <v>59.5</v>
      </c>
      <c r="X82" s="138"/>
      <c r="Y82" s="123">
        <v>66</v>
      </c>
      <c r="Z82" s="123">
        <v>45.09</v>
      </c>
      <c r="AA82" s="123">
        <v>20000</v>
      </c>
      <c r="AB82" s="123">
        <v>45.09</v>
      </c>
      <c r="AC82" s="127"/>
      <c r="AD82" s="127"/>
      <c r="AE82" s="130">
        <v>3</v>
      </c>
      <c r="AF82" s="126" t="s">
        <v>5703</v>
      </c>
      <c r="AG82" s="322">
        <v>14</v>
      </c>
      <c r="AH82" s="322">
        <v>30000</v>
      </c>
      <c r="AI82" s="148">
        <v>16009</v>
      </c>
      <c r="AJ82" s="148"/>
      <c r="AK82" s="112"/>
      <c r="AL82" s="112"/>
      <c r="AM82" s="118" t="s">
        <v>5079</v>
      </c>
      <c r="AN82" s="129">
        <v>4</v>
      </c>
      <c r="AO82" s="129">
        <v>2</v>
      </c>
      <c r="AP82" s="129"/>
      <c r="AQ82" s="129">
        <v>2</v>
      </c>
      <c r="AR82" s="129"/>
      <c r="AS82" s="136">
        <v>77</v>
      </c>
      <c r="AT82" s="136" t="s">
        <v>5704</v>
      </c>
      <c r="AU82" s="136" t="s">
        <v>5704</v>
      </c>
      <c r="AV82" s="128">
        <v>700</v>
      </c>
      <c r="AW82" s="127">
        <v>9.0909090909090917</v>
      </c>
      <c r="AX82" s="149"/>
      <c r="AY82" s="149"/>
      <c r="AZ82" s="149"/>
      <c r="BA82" s="149"/>
      <c r="BB82" s="149"/>
      <c r="BC82" s="150"/>
      <c r="BD82" s="150"/>
      <c r="BE82" s="150"/>
      <c r="BF82" s="151"/>
      <c r="BG82" s="134">
        <v>6000</v>
      </c>
      <c r="BH82" s="134" t="s">
        <v>4909</v>
      </c>
      <c r="BI82" s="134">
        <v>4000</v>
      </c>
      <c r="BJ82" s="134">
        <v>4000</v>
      </c>
      <c r="BK82" s="134">
        <v>4000</v>
      </c>
      <c r="BL82" s="149"/>
      <c r="BM82" s="149"/>
      <c r="BN82" s="133"/>
      <c r="BO82" s="151" t="s">
        <v>5551</v>
      </c>
      <c r="BP82" s="138"/>
      <c r="BQ82" s="138"/>
      <c r="BR82" s="138"/>
      <c r="BS82" s="138"/>
      <c r="BT82" s="138"/>
      <c r="BU82" s="138"/>
      <c r="BV82" s="138"/>
      <c r="BW82" s="138"/>
      <c r="BX82" s="138"/>
      <c r="BY82" s="138"/>
      <c r="BZ82" s="138">
        <v>3</v>
      </c>
      <c r="CA82" s="138"/>
      <c r="CB82" s="138"/>
      <c r="CC82" s="138"/>
      <c r="CD82" s="174"/>
    </row>
    <row r="83" spans="1:83" s="139" customFormat="1" ht="16.5" customHeight="1">
      <c r="A83" s="111">
        <v>72</v>
      </c>
      <c r="B83" s="153" t="s">
        <v>43</v>
      </c>
      <c r="C83" s="153" t="s">
        <v>585</v>
      </c>
      <c r="D83" s="153" t="s">
        <v>168</v>
      </c>
      <c r="E83" s="153" t="s">
        <v>4932</v>
      </c>
      <c r="F83" s="135" t="s">
        <v>5705</v>
      </c>
      <c r="G83" s="276" t="s">
        <v>5706</v>
      </c>
      <c r="H83" s="135" t="s">
        <v>5707</v>
      </c>
      <c r="I83" s="135" t="s">
        <v>5708</v>
      </c>
      <c r="J83" s="118" t="s">
        <v>4940</v>
      </c>
      <c r="K83" s="135" t="s">
        <v>5709</v>
      </c>
      <c r="L83" s="153" t="s">
        <v>5710</v>
      </c>
      <c r="M83" s="268" t="s">
        <v>5711</v>
      </c>
      <c r="N83" s="135" t="s">
        <v>4888</v>
      </c>
      <c r="O83" s="135"/>
      <c r="P83" s="135" t="s">
        <v>4884</v>
      </c>
      <c r="Q83" s="143">
        <v>5593</v>
      </c>
      <c r="R83" s="144">
        <v>2429</v>
      </c>
      <c r="S83" s="143">
        <v>996</v>
      </c>
      <c r="T83" s="143">
        <v>670</v>
      </c>
      <c r="U83" s="123" t="s">
        <v>5303</v>
      </c>
      <c r="V83" s="123">
        <v>326</v>
      </c>
      <c r="W83" s="123">
        <v>15</v>
      </c>
      <c r="X83" s="123" t="s">
        <v>4956</v>
      </c>
      <c r="Y83" s="123"/>
      <c r="Z83" s="123">
        <v>15</v>
      </c>
      <c r="AA83" s="123">
        <v>3600</v>
      </c>
      <c r="AB83" s="123">
        <v>39</v>
      </c>
      <c r="AC83" s="127">
        <v>30</v>
      </c>
      <c r="AD83" s="127"/>
      <c r="AE83" s="127">
        <v>17</v>
      </c>
      <c r="AF83" s="135" t="s">
        <v>5712</v>
      </c>
      <c r="AG83" s="127">
        <v>189</v>
      </c>
      <c r="AH83" s="127">
        <v>189</v>
      </c>
      <c r="AI83" s="128">
        <v>143</v>
      </c>
      <c r="AJ83" s="128">
        <v>1810</v>
      </c>
      <c r="AK83" s="112"/>
      <c r="AL83" s="112"/>
      <c r="AM83" s="135"/>
      <c r="AN83" s="174">
        <v>4</v>
      </c>
      <c r="AO83" s="174"/>
      <c r="AP83" s="174">
        <v>2</v>
      </c>
      <c r="AQ83" s="174">
        <v>2</v>
      </c>
      <c r="AR83" s="129"/>
      <c r="AS83" s="129">
        <v>201</v>
      </c>
      <c r="AT83" s="129" t="s">
        <v>4895</v>
      </c>
      <c r="AU83" s="129" t="s">
        <v>4895</v>
      </c>
      <c r="AV83" s="127">
        <v>7748</v>
      </c>
      <c r="AW83" s="127">
        <v>38.547263681592042</v>
      </c>
      <c r="AX83" s="134">
        <v>7000</v>
      </c>
      <c r="AY83" s="134">
        <v>3000</v>
      </c>
      <c r="AZ83" s="134">
        <v>3000</v>
      </c>
      <c r="BA83" s="134">
        <v>5000</v>
      </c>
      <c r="BB83" s="134">
        <v>7000</v>
      </c>
      <c r="BC83" s="174">
        <v>20</v>
      </c>
      <c r="BD83" s="174">
        <v>60</v>
      </c>
      <c r="BE83" s="123" t="s">
        <v>5713</v>
      </c>
      <c r="BF83" s="123" t="s">
        <v>5714</v>
      </c>
      <c r="BG83" s="134"/>
      <c r="BH83" s="134"/>
      <c r="BI83" s="134"/>
      <c r="BJ83" s="134"/>
      <c r="BK83" s="134"/>
      <c r="BL83" s="149"/>
      <c r="BM83" s="149"/>
      <c r="BN83" s="133"/>
      <c r="BO83" s="151"/>
      <c r="BP83" s="138"/>
      <c r="BQ83" s="138"/>
      <c r="BR83" s="138"/>
      <c r="BS83" s="138"/>
      <c r="BT83" s="138"/>
      <c r="BU83" s="138"/>
      <c r="BV83" s="138"/>
      <c r="BW83" s="138"/>
      <c r="BX83" s="138"/>
      <c r="BY83" s="138"/>
      <c r="BZ83" s="137">
        <v>3</v>
      </c>
      <c r="CA83" s="137">
        <v>1</v>
      </c>
      <c r="CB83" s="137">
        <v>6</v>
      </c>
      <c r="CC83" s="137">
        <v>1</v>
      </c>
      <c r="CD83" s="137"/>
    </row>
    <row r="84" spans="1:83" s="139" customFormat="1" ht="16.5" customHeight="1">
      <c r="A84" s="111">
        <v>73</v>
      </c>
      <c r="B84" s="111" t="s">
        <v>4876</v>
      </c>
      <c r="C84" s="112" t="s">
        <v>4963</v>
      </c>
      <c r="D84" s="111" t="s">
        <v>5318</v>
      </c>
      <c r="E84" s="111" t="s">
        <v>4879</v>
      </c>
      <c r="F84" s="111" t="s">
        <v>5715</v>
      </c>
      <c r="G84" s="113" t="s">
        <v>5716</v>
      </c>
      <c r="H84" s="111" t="s">
        <v>5717</v>
      </c>
      <c r="I84" s="111" t="s">
        <v>5718</v>
      </c>
      <c r="J84" s="118" t="s">
        <v>4884</v>
      </c>
      <c r="K84" s="163" t="s">
        <v>5719</v>
      </c>
      <c r="L84" s="116" t="s">
        <v>5720</v>
      </c>
      <c r="M84" s="268" t="s">
        <v>5721</v>
      </c>
      <c r="N84" s="142" t="s">
        <v>4888</v>
      </c>
      <c r="O84" s="142"/>
      <c r="P84" s="142" t="s">
        <v>4888</v>
      </c>
      <c r="Q84" s="143">
        <v>8744</v>
      </c>
      <c r="R84" s="144">
        <v>1560</v>
      </c>
      <c r="S84" s="143">
        <v>1200</v>
      </c>
      <c r="T84" s="143">
        <v>1049.8699999999999</v>
      </c>
      <c r="U84" s="112" t="s">
        <v>5009</v>
      </c>
      <c r="V84" s="123">
        <v>149.91999999999999</v>
      </c>
      <c r="W84" s="123">
        <v>286</v>
      </c>
      <c r="X84" s="138" t="s">
        <v>4926</v>
      </c>
      <c r="Y84" s="123">
        <v>44</v>
      </c>
      <c r="Z84" s="123"/>
      <c r="AA84" s="123"/>
      <c r="AB84" s="123">
        <v>30</v>
      </c>
      <c r="AC84" s="127"/>
      <c r="AD84" s="127"/>
      <c r="AE84" s="130">
        <v>561</v>
      </c>
      <c r="AF84" s="137" t="s">
        <v>5722</v>
      </c>
      <c r="AG84" s="127"/>
      <c r="AH84" s="127">
        <v>24881</v>
      </c>
      <c r="AI84" s="148"/>
      <c r="AJ84" s="148">
        <v>1956</v>
      </c>
      <c r="AK84" s="112" t="s">
        <v>5723</v>
      </c>
      <c r="AL84" s="112" t="s">
        <v>5724</v>
      </c>
      <c r="AM84" s="118" t="s">
        <v>5011</v>
      </c>
      <c r="AN84" s="129">
        <v>2</v>
      </c>
      <c r="AO84" s="129"/>
      <c r="AP84" s="129">
        <v>2</v>
      </c>
      <c r="AQ84" s="129"/>
      <c r="AR84" s="129"/>
      <c r="AS84" s="129">
        <v>40</v>
      </c>
      <c r="AT84" s="129" t="s">
        <v>4895</v>
      </c>
      <c r="AU84" s="129" t="s">
        <v>4895</v>
      </c>
      <c r="AV84" s="127">
        <v>1430</v>
      </c>
      <c r="AW84" s="127">
        <v>35.75</v>
      </c>
      <c r="AX84" s="149"/>
      <c r="AY84" s="149"/>
      <c r="AZ84" s="149"/>
      <c r="BA84" s="149"/>
      <c r="BB84" s="149"/>
      <c r="BC84" s="150"/>
      <c r="BD84" s="150"/>
      <c r="BE84" s="150"/>
      <c r="BF84" s="151" t="s">
        <v>4897</v>
      </c>
      <c r="BG84" s="134"/>
      <c r="BH84" s="134"/>
      <c r="BI84" s="134"/>
      <c r="BJ84" s="134"/>
      <c r="BK84" s="134"/>
      <c r="BL84" s="149"/>
      <c r="BM84" s="149"/>
      <c r="BN84" s="133"/>
      <c r="BO84" s="151"/>
      <c r="BP84" s="135"/>
      <c r="BQ84" s="135"/>
      <c r="BR84" s="135"/>
      <c r="BS84" s="135"/>
      <c r="BT84" s="135"/>
      <c r="BU84" s="135"/>
      <c r="BV84" s="135"/>
      <c r="BW84" s="135"/>
      <c r="BX84" s="135"/>
      <c r="BY84" s="135"/>
      <c r="BZ84" s="135">
        <v>2</v>
      </c>
      <c r="CA84" s="135"/>
      <c r="CB84" s="135">
        <v>1</v>
      </c>
      <c r="CC84" s="135"/>
      <c r="CD84" s="135"/>
    </row>
    <row r="85" spans="1:83" s="139" customFormat="1" ht="16.5" customHeight="1">
      <c r="A85" s="111">
        <v>74</v>
      </c>
      <c r="B85" s="111" t="s">
        <v>43</v>
      </c>
      <c r="C85" s="112" t="s">
        <v>126</v>
      </c>
      <c r="D85" s="111" t="s">
        <v>168</v>
      </c>
      <c r="E85" s="111" t="s">
        <v>4932</v>
      </c>
      <c r="F85" s="260" t="s">
        <v>5725</v>
      </c>
      <c r="G85" s="261" t="s">
        <v>5726</v>
      </c>
      <c r="H85" s="111" t="s">
        <v>5727</v>
      </c>
      <c r="I85" s="323" t="s">
        <v>5728</v>
      </c>
      <c r="J85" s="118" t="s">
        <v>4884</v>
      </c>
      <c r="K85" s="163" t="s">
        <v>5729</v>
      </c>
      <c r="L85" s="323" t="s">
        <v>5730</v>
      </c>
      <c r="M85" s="153" t="s">
        <v>5731</v>
      </c>
      <c r="N85" s="142" t="s">
        <v>4888</v>
      </c>
      <c r="O85" s="142"/>
      <c r="P85" s="142" t="s">
        <v>4888</v>
      </c>
      <c r="Q85" s="143">
        <v>1410</v>
      </c>
      <c r="R85" s="144">
        <v>12088</v>
      </c>
      <c r="S85" s="143">
        <v>268</v>
      </c>
      <c r="T85" s="143">
        <v>72</v>
      </c>
      <c r="U85" s="112" t="s">
        <v>5303</v>
      </c>
      <c r="V85" s="123">
        <v>196</v>
      </c>
      <c r="W85" s="123">
        <v>50</v>
      </c>
      <c r="X85" s="138" t="s">
        <v>4890</v>
      </c>
      <c r="Y85" s="123">
        <v>48</v>
      </c>
      <c r="Z85" s="123"/>
      <c r="AA85" s="123"/>
      <c r="AB85" s="123">
        <v>15</v>
      </c>
      <c r="AC85" s="127"/>
      <c r="AD85" s="127"/>
      <c r="AE85" s="130"/>
      <c r="AF85" s="137" t="s">
        <v>5732</v>
      </c>
      <c r="AG85" s="127"/>
      <c r="AH85" s="127">
        <v>450</v>
      </c>
      <c r="AI85" s="148"/>
      <c r="AJ85" s="148">
        <v>200</v>
      </c>
      <c r="AK85" s="112"/>
      <c r="AL85" s="112"/>
      <c r="AM85" s="118" t="s">
        <v>5340</v>
      </c>
      <c r="AN85" s="111">
        <v>3</v>
      </c>
      <c r="AO85" s="111">
        <v>1</v>
      </c>
      <c r="AP85" s="111">
        <v>1</v>
      </c>
      <c r="AQ85" s="111">
        <v>1</v>
      </c>
      <c r="AR85" s="111"/>
      <c r="AS85" s="129">
        <v>290</v>
      </c>
      <c r="AT85" s="129" t="s">
        <v>5382</v>
      </c>
      <c r="AU85" s="129" t="s">
        <v>5382</v>
      </c>
      <c r="AV85" s="127">
        <v>2500</v>
      </c>
      <c r="AW85" s="127">
        <v>8.6206896551724146</v>
      </c>
      <c r="AX85" s="149"/>
      <c r="AY85" s="149"/>
      <c r="AZ85" s="149"/>
      <c r="BA85" s="149"/>
      <c r="BB85" s="149"/>
      <c r="BC85" s="150"/>
      <c r="BD85" s="150"/>
      <c r="BE85" s="150"/>
      <c r="BF85" s="151" t="s">
        <v>4945</v>
      </c>
      <c r="BG85" s="134"/>
      <c r="BH85" s="134"/>
      <c r="BI85" s="134"/>
      <c r="BJ85" s="134"/>
      <c r="BK85" s="134"/>
      <c r="BL85" s="149"/>
      <c r="BM85" s="149"/>
      <c r="BN85" s="133"/>
      <c r="BO85" s="151" t="s">
        <v>4945</v>
      </c>
      <c r="BP85" s="138"/>
      <c r="BQ85" s="138"/>
      <c r="BR85" s="138"/>
      <c r="BS85" s="138"/>
      <c r="BT85" s="138"/>
      <c r="BU85" s="138"/>
      <c r="BV85" s="138"/>
      <c r="BW85" s="138"/>
      <c r="BX85" s="138"/>
      <c r="BY85" s="138"/>
      <c r="BZ85" s="138">
        <v>1</v>
      </c>
      <c r="CA85" s="138"/>
      <c r="CB85" s="138"/>
      <c r="CC85" s="138"/>
      <c r="CD85" s="138"/>
    </row>
    <row r="86" spans="1:83" s="139" customFormat="1" ht="16.5" customHeight="1">
      <c r="A86" s="111">
        <v>75</v>
      </c>
      <c r="B86" s="111" t="s">
        <v>4876</v>
      </c>
      <c r="C86" s="112" t="s">
        <v>4901</v>
      </c>
      <c r="D86" s="111" t="s">
        <v>5318</v>
      </c>
      <c r="E86" s="111" t="s">
        <v>4879</v>
      </c>
      <c r="F86" s="111" t="s">
        <v>5733</v>
      </c>
      <c r="G86" s="113" t="s">
        <v>5734</v>
      </c>
      <c r="H86" s="111" t="s">
        <v>5735</v>
      </c>
      <c r="I86" s="111" t="s">
        <v>5736</v>
      </c>
      <c r="J86" s="118" t="s">
        <v>4884</v>
      </c>
      <c r="K86" s="163" t="s">
        <v>5737</v>
      </c>
      <c r="L86" s="116" t="s">
        <v>5738</v>
      </c>
      <c r="M86" s="156" t="s">
        <v>5739</v>
      </c>
      <c r="N86" s="142" t="s">
        <v>4888</v>
      </c>
      <c r="O86" s="142"/>
      <c r="P86" s="118" t="s">
        <v>4884</v>
      </c>
      <c r="Q86" s="143">
        <v>876</v>
      </c>
      <c r="R86" s="144">
        <v>823</v>
      </c>
      <c r="S86" s="143">
        <v>164</v>
      </c>
      <c r="T86" s="143">
        <v>65</v>
      </c>
      <c r="U86" s="112" t="s">
        <v>5009</v>
      </c>
      <c r="V86" s="123">
        <v>99</v>
      </c>
      <c r="W86" s="123">
        <v>109</v>
      </c>
      <c r="X86" s="138" t="s">
        <v>4972</v>
      </c>
      <c r="Y86" s="123">
        <v>95</v>
      </c>
      <c r="Z86" s="123">
        <v>41</v>
      </c>
      <c r="AA86" s="123">
        <v>2300</v>
      </c>
      <c r="AB86" s="123">
        <v>38</v>
      </c>
      <c r="AC86" s="127">
        <v>26</v>
      </c>
      <c r="AD86" s="127"/>
      <c r="AE86" s="130">
        <v>3</v>
      </c>
      <c r="AF86" s="137" t="s">
        <v>5740</v>
      </c>
      <c r="AG86" s="127">
        <v>8200</v>
      </c>
      <c r="AH86" s="127">
        <v>8200</v>
      </c>
      <c r="AI86" s="148">
        <v>1296</v>
      </c>
      <c r="AJ86" s="148">
        <v>100</v>
      </c>
      <c r="AK86" s="112"/>
      <c r="AL86" s="112"/>
      <c r="AM86" s="118" t="s">
        <v>5477</v>
      </c>
      <c r="AN86" s="111">
        <v>8</v>
      </c>
      <c r="AO86" s="111">
        <v>2</v>
      </c>
      <c r="AP86" s="111">
        <v>6</v>
      </c>
      <c r="AQ86" s="111"/>
      <c r="AR86" s="111"/>
      <c r="AS86" s="129">
        <v>124</v>
      </c>
      <c r="AT86" s="129" t="s">
        <v>5026</v>
      </c>
      <c r="AU86" s="129" t="s">
        <v>5056</v>
      </c>
      <c r="AV86" s="127">
        <v>216</v>
      </c>
      <c r="AW86" s="127">
        <v>1.7419354838709677</v>
      </c>
      <c r="AX86" s="149">
        <v>5000</v>
      </c>
      <c r="AY86" s="149"/>
      <c r="AZ86" s="149">
        <v>3000</v>
      </c>
      <c r="BA86" s="149">
        <v>3000</v>
      </c>
      <c r="BB86" s="149">
        <v>3000</v>
      </c>
      <c r="BC86" s="309">
        <v>40</v>
      </c>
      <c r="BD86" s="309">
        <v>40</v>
      </c>
      <c r="BE86" s="150" t="s">
        <v>5741</v>
      </c>
      <c r="BF86" s="151" t="s">
        <v>5742</v>
      </c>
      <c r="BG86" s="134">
        <v>5000</v>
      </c>
      <c r="BH86" s="134"/>
      <c r="BI86" s="134">
        <v>3000</v>
      </c>
      <c r="BJ86" s="134">
        <v>3000</v>
      </c>
      <c r="BK86" s="134">
        <v>3000</v>
      </c>
      <c r="BL86" s="149">
        <v>40</v>
      </c>
      <c r="BM86" s="149">
        <v>40</v>
      </c>
      <c r="BN86" s="133" t="s">
        <v>5741</v>
      </c>
      <c r="BO86" s="151" t="s">
        <v>5742</v>
      </c>
      <c r="BP86" s="138"/>
      <c r="BQ86" s="138"/>
      <c r="BR86" s="138"/>
      <c r="BS86" s="138"/>
      <c r="BT86" s="138"/>
      <c r="BU86" s="138"/>
      <c r="BV86" s="138"/>
      <c r="BW86" s="138"/>
      <c r="BX86" s="138"/>
      <c r="BY86" s="138"/>
      <c r="BZ86" s="138">
        <v>4</v>
      </c>
      <c r="CA86" s="138"/>
      <c r="CB86" s="138"/>
      <c r="CC86" s="138"/>
      <c r="CD86" s="138"/>
    </row>
    <row r="87" spans="1:83" s="139" customFormat="1" ht="16.5" customHeight="1">
      <c r="A87" s="111">
        <v>76</v>
      </c>
      <c r="B87" s="111" t="s">
        <v>4876</v>
      </c>
      <c r="C87" s="112" t="s">
        <v>4975</v>
      </c>
      <c r="D87" s="111" t="s">
        <v>5318</v>
      </c>
      <c r="E87" s="111" t="s">
        <v>5001</v>
      </c>
      <c r="F87" s="111" t="s">
        <v>5743</v>
      </c>
      <c r="G87" s="113" t="s">
        <v>5744</v>
      </c>
      <c r="H87" s="111" t="s">
        <v>5745</v>
      </c>
      <c r="I87" s="111" t="s">
        <v>5746</v>
      </c>
      <c r="J87" s="118" t="s">
        <v>4940</v>
      </c>
      <c r="K87" s="163" t="s">
        <v>5747</v>
      </c>
      <c r="L87" s="221" t="s">
        <v>5748</v>
      </c>
      <c r="M87" s="156" t="s">
        <v>5749</v>
      </c>
      <c r="N87" s="142" t="s">
        <v>4884</v>
      </c>
      <c r="O87" s="142" t="s">
        <v>4909</v>
      </c>
      <c r="P87" s="118" t="s">
        <v>4884</v>
      </c>
      <c r="Q87" s="143">
        <v>140</v>
      </c>
      <c r="R87" s="144">
        <v>290</v>
      </c>
      <c r="S87" s="143">
        <v>104</v>
      </c>
      <c r="T87" s="143">
        <v>34</v>
      </c>
      <c r="U87" s="112" t="s">
        <v>5009</v>
      </c>
      <c r="V87" s="123">
        <v>70</v>
      </c>
      <c r="W87" s="123">
        <v>10</v>
      </c>
      <c r="X87" s="138" t="s">
        <v>5750</v>
      </c>
      <c r="Y87" s="123">
        <v>1</v>
      </c>
      <c r="Z87" s="123">
        <v>5</v>
      </c>
      <c r="AA87" s="123">
        <v>600</v>
      </c>
      <c r="AB87" s="123">
        <v>43</v>
      </c>
      <c r="AC87" s="127"/>
      <c r="AD87" s="127"/>
      <c r="AE87" s="130">
        <v>2</v>
      </c>
      <c r="AF87" s="137" t="s">
        <v>5751</v>
      </c>
      <c r="AG87" s="127"/>
      <c r="AH87" s="127">
        <v>2259</v>
      </c>
      <c r="AI87" s="148">
        <v>1110</v>
      </c>
      <c r="AJ87" s="148">
        <v>40</v>
      </c>
      <c r="AK87" s="112"/>
      <c r="AL87" s="112"/>
      <c r="AM87" s="118" t="s">
        <v>5477</v>
      </c>
      <c r="AN87" s="111">
        <v>3</v>
      </c>
      <c r="AO87" s="111">
        <v>1</v>
      </c>
      <c r="AP87" s="111">
        <v>1</v>
      </c>
      <c r="AQ87" s="111">
        <v>1</v>
      </c>
      <c r="AR87" s="111"/>
      <c r="AS87" s="129">
        <v>240</v>
      </c>
      <c r="AT87" s="129" t="s">
        <v>5026</v>
      </c>
      <c r="AU87" s="129"/>
      <c r="AV87" s="127">
        <v>3000</v>
      </c>
      <c r="AW87" s="127">
        <v>12.5</v>
      </c>
      <c r="AX87" s="149"/>
      <c r="AY87" s="149"/>
      <c r="AZ87" s="149"/>
      <c r="BA87" s="149"/>
      <c r="BB87" s="149"/>
      <c r="BC87" s="150"/>
      <c r="BD87" s="150"/>
      <c r="BE87" s="150"/>
      <c r="BF87" s="151" t="s">
        <v>4897</v>
      </c>
      <c r="BG87" s="134"/>
      <c r="BH87" s="134"/>
      <c r="BI87" s="134"/>
      <c r="BJ87" s="134"/>
      <c r="BK87" s="134"/>
      <c r="BL87" s="149"/>
      <c r="BM87" s="149"/>
      <c r="BN87" s="133"/>
      <c r="BO87" s="151" t="s">
        <v>4897</v>
      </c>
      <c r="BP87" s="138"/>
      <c r="BQ87" s="138"/>
      <c r="BR87" s="138"/>
      <c r="BS87" s="138"/>
      <c r="BT87" s="138"/>
      <c r="BU87" s="138"/>
      <c r="BV87" s="138"/>
      <c r="BW87" s="138"/>
      <c r="BX87" s="138"/>
      <c r="BY87" s="138"/>
      <c r="BZ87" s="138">
        <v>2</v>
      </c>
      <c r="CA87" s="138">
        <v>1</v>
      </c>
      <c r="CB87" s="138"/>
      <c r="CC87" s="138"/>
      <c r="CD87" s="138"/>
    </row>
    <row r="88" spans="1:83" s="139" customFormat="1" ht="16.5" customHeight="1">
      <c r="A88" s="111">
        <v>77</v>
      </c>
      <c r="B88" s="111" t="s">
        <v>4876</v>
      </c>
      <c r="C88" s="112" t="s">
        <v>4963</v>
      </c>
      <c r="D88" s="111" t="s">
        <v>5318</v>
      </c>
      <c r="E88" s="111" t="s">
        <v>4879</v>
      </c>
      <c r="F88" s="111" t="s">
        <v>5752</v>
      </c>
      <c r="G88" s="113" t="s">
        <v>5753</v>
      </c>
      <c r="H88" s="111" t="s">
        <v>5754</v>
      </c>
      <c r="I88" s="111" t="s">
        <v>5755</v>
      </c>
      <c r="J88" s="118" t="s">
        <v>4884</v>
      </c>
      <c r="K88" s="163" t="s">
        <v>5756</v>
      </c>
      <c r="L88" s="116" t="s">
        <v>5757</v>
      </c>
      <c r="M88" s="268" t="s">
        <v>5758</v>
      </c>
      <c r="N88" s="142" t="s">
        <v>4888</v>
      </c>
      <c r="O88" s="142"/>
      <c r="P88" s="142" t="s">
        <v>4888</v>
      </c>
      <c r="Q88" s="143">
        <v>484.47</v>
      </c>
      <c r="R88" s="144">
        <v>2113</v>
      </c>
      <c r="S88" s="143">
        <v>692</v>
      </c>
      <c r="T88" s="143">
        <v>500</v>
      </c>
      <c r="U88" s="112" t="s">
        <v>5009</v>
      </c>
      <c r="V88" s="123">
        <v>192</v>
      </c>
      <c r="W88" s="123">
        <v>184</v>
      </c>
      <c r="X88" s="138" t="s">
        <v>4972</v>
      </c>
      <c r="Y88" s="123">
        <v>114.64</v>
      </c>
      <c r="Z88" s="123"/>
      <c r="AA88" s="123"/>
      <c r="AB88" s="123">
        <v>76.87</v>
      </c>
      <c r="AC88" s="127"/>
      <c r="AD88" s="127"/>
      <c r="AE88" s="130"/>
      <c r="AF88" s="137" t="s">
        <v>5759</v>
      </c>
      <c r="AG88" s="127">
        <v>1511</v>
      </c>
      <c r="AH88" s="127">
        <v>2886</v>
      </c>
      <c r="AI88" s="127" t="s">
        <v>5760</v>
      </c>
      <c r="AJ88" s="148" t="s">
        <v>5761</v>
      </c>
      <c r="AK88" s="112" t="s">
        <v>5762</v>
      </c>
      <c r="AL88" s="112" t="s">
        <v>5763</v>
      </c>
      <c r="AM88" s="118" t="s">
        <v>5079</v>
      </c>
      <c r="AN88" s="111">
        <v>2</v>
      </c>
      <c r="AO88" s="111">
        <v>1</v>
      </c>
      <c r="AP88" s="111"/>
      <c r="AQ88" s="111">
        <v>1</v>
      </c>
      <c r="AR88" s="111"/>
      <c r="AS88" s="129">
        <v>50</v>
      </c>
      <c r="AT88" s="129" t="s">
        <v>5026</v>
      </c>
      <c r="AU88" s="129" t="s">
        <v>5764</v>
      </c>
      <c r="AV88" s="127">
        <v>500</v>
      </c>
      <c r="AW88" s="127">
        <v>10</v>
      </c>
      <c r="AX88" s="149"/>
      <c r="AY88" s="149"/>
      <c r="AZ88" s="149"/>
      <c r="BA88" s="149"/>
      <c r="BB88" s="149"/>
      <c r="BC88" s="150"/>
      <c r="BD88" s="150"/>
      <c r="BE88" s="150"/>
      <c r="BF88" s="150" t="s">
        <v>4897</v>
      </c>
      <c r="BG88" s="134"/>
      <c r="BH88" s="134"/>
      <c r="BI88" s="134"/>
      <c r="BJ88" s="134"/>
      <c r="BK88" s="134"/>
      <c r="BL88" s="149"/>
      <c r="BM88" s="149"/>
      <c r="BN88" s="133"/>
      <c r="BO88" s="151" t="s">
        <v>4897</v>
      </c>
      <c r="BP88" s="135"/>
      <c r="BQ88" s="135"/>
      <c r="BR88" s="135"/>
      <c r="BS88" s="135"/>
      <c r="BT88" s="135"/>
      <c r="BU88" s="135"/>
      <c r="BV88" s="135"/>
      <c r="BW88" s="135"/>
      <c r="BX88" s="135"/>
      <c r="BY88" s="135"/>
      <c r="BZ88" s="135">
        <v>1</v>
      </c>
      <c r="CA88" s="135"/>
      <c r="CB88" s="135"/>
      <c r="CC88" s="135"/>
      <c r="CD88" s="135"/>
    </row>
    <row r="89" spans="1:83" s="139" customFormat="1" ht="16.5" customHeight="1">
      <c r="A89" s="111">
        <v>78</v>
      </c>
      <c r="B89" s="111" t="s">
        <v>4876</v>
      </c>
      <c r="C89" s="112" t="s">
        <v>5351</v>
      </c>
      <c r="D89" s="111" t="s">
        <v>5318</v>
      </c>
      <c r="E89" s="111" t="s">
        <v>4879</v>
      </c>
      <c r="F89" s="111" t="s">
        <v>5765</v>
      </c>
      <c r="G89" s="113" t="s">
        <v>5766</v>
      </c>
      <c r="H89" s="111" t="s">
        <v>5767</v>
      </c>
      <c r="I89" s="111" t="s">
        <v>5768</v>
      </c>
      <c r="J89" s="118" t="s">
        <v>4884</v>
      </c>
      <c r="K89" s="163" t="s">
        <v>5769</v>
      </c>
      <c r="L89" s="116" t="s">
        <v>5770</v>
      </c>
      <c r="M89" s="268" t="s">
        <v>5771</v>
      </c>
      <c r="N89" s="142" t="s">
        <v>4888</v>
      </c>
      <c r="O89" s="142"/>
      <c r="P89" s="142" t="s">
        <v>4888</v>
      </c>
      <c r="Q89" s="143">
        <v>1536</v>
      </c>
      <c r="R89" s="144">
        <v>1500</v>
      </c>
      <c r="S89" s="143">
        <v>346</v>
      </c>
      <c r="T89" s="143">
        <v>261</v>
      </c>
      <c r="U89" s="112" t="s">
        <v>5390</v>
      </c>
      <c r="V89" s="123">
        <v>85</v>
      </c>
      <c r="W89" s="123">
        <v>100</v>
      </c>
      <c r="X89" s="138" t="s">
        <v>4972</v>
      </c>
      <c r="Y89" s="123">
        <v>66</v>
      </c>
      <c r="Z89" s="123">
        <v>99</v>
      </c>
      <c r="AA89" s="123">
        <v>600</v>
      </c>
      <c r="AB89" s="123">
        <v>45</v>
      </c>
      <c r="AC89" s="127"/>
      <c r="AD89" s="127"/>
      <c r="AE89" s="130">
        <v>16</v>
      </c>
      <c r="AF89" s="137" t="s">
        <v>5772</v>
      </c>
      <c r="AG89" s="127">
        <v>2000</v>
      </c>
      <c r="AH89" s="127">
        <v>2500</v>
      </c>
      <c r="AI89" s="148">
        <v>1700</v>
      </c>
      <c r="AJ89" s="148">
        <v>50</v>
      </c>
      <c r="AK89" s="112"/>
      <c r="AL89" s="112"/>
      <c r="AM89" s="118" t="s">
        <v>5079</v>
      </c>
      <c r="AN89" s="111">
        <v>4</v>
      </c>
      <c r="AO89" s="111">
        <v>3</v>
      </c>
      <c r="AP89" s="111">
        <v>1</v>
      </c>
      <c r="AQ89" s="111"/>
      <c r="AR89" s="111"/>
      <c r="AS89" s="129">
        <v>300</v>
      </c>
      <c r="AT89" s="129" t="s">
        <v>4895</v>
      </c>
      <c r="AU89" s="129" t="s">
        <v>5773</v>
      </c>
      <c r="AV89" s="127">
        <v>4000</v>
      </c>
      <c r="AW89" s="127">
        <v>13.333333333333334</v>
      </c>
      <c r="AX89" s="149">
        <v>3000</v>
      </c>
      <c r="AY89" s="149"/>
      <c r="AZ89" s="149">
        <v>1000</v>
      </c>
      <c r="BA89" s="149">
        <v>1000</v>
      </c>
      <c r="BB89" s="149">
        <v>2000</v>
      </c>
      <c r="BC89" s="150"/>
      <c r="BD89" s="150"/>
      <c r="BE89" s="150"/>
      <c r="BF89" s="151" t="s">
        <v>5774</v>
      </c>
      <c r="BG89" s="134"/>
      <c r="BH89" s="134"/>
      <c r="BI89" s="134"/>
      <c r="BJ89" s="134"/>
      <c r="BK89" s="134"/>
      <c r="BL89" s="149"/>
      <c r="BM89" s="149"/>
      <c r="BN89" s="133"/>
      <c r="BO89" s="151" t="s">
        <v>4897</v>
      </c>
      <c r="BP89" s="138"/>
      <c r="BQ89" s="138"/>
      <c r="BR89" s="138"/>
      <c r="BS89" s="138"/>
      <c r="BT89" s="138"/>
      <c r="BU89" s="138"/>
      <c r="BV89" s="138"/>
      <c r="BW89" s="138"/>
      <c r="BX89" s="138"/>
      <c r="BY89" s="138"/>
      <c r="BZ89" s="138">
        <v>2</v>
      </c>
      <c r="CA89" s="138"/>
      <c r="CB89" s="138"/>
      <c r="CC89" s="138"/>
      <c r="CD89" s="138"/>
    </row>
    <row r="90" spans="1:83" s="139" customFormat="1" ht="16.5" customHeight="1">
      <c r="A90" s="111">
        <v>79</v>
      </c>
      <c r="B90" s="153" t="s">
        <v>43</v>
      </c>
      <c r="C90" s="153" t="s">
        <v>44</v>
      </c>
      <c r="D90" s="153" t="s">
        <v>168</v>
      </c>
      <c r="E90" s="111" t="s">
        <v>4879</v>
      </c>
      <c r="F90" s="118" t="s">
        <v>5775</v>
      </c>
      <c r="G90" s="324" t="s">
        <v>5776</v>
      </c>
      <c r="H90" s="118" t="s">
        <v>5777</v>
      </c>
      <c r="I90" s="163" t="s">
        <v>5778</v>
      </c>
      <c r="J90" s="284" t="s">
        <v>4940</v>
      </c>
      <c r="K90" s="284" t="s">
        <v>5779</v>
      </c>
      <c r="L90" s="116" t="s">
        <v>5780</v>
      </c>
      <c r="M90" s="268" t="s">
        <v>5781</v>
      </c>
      <c r="N90" s="142" t="s">
        <v>4888</v>
      </c>
      <c r="O90" s="123"/>
      <c r="P90" s="142" t="s">
        <v>4888</v>
      </c>
      <c r="Q90" s="143">
        <v>9974</v>
      </c>
      <c r="R90" s="144">
        <v>5897</v>
      </c>
      <c r="S90" s="143">
        <v>2706</v>
      </c>
      <c r="T90" s="143">
        <v>2045</v>
      </c>
      <c r="U90" s="123" t="s">
        <v>4983</v>
      </c>
      <c r="V90" s="123">
        <v>661</v>
      </c>
      <c r="W90" s="123">
        <v>372</v>
      </c>
      <c r="X90" s="123" t="s">
        <v>5782</v>
      </c>
      <c r="Y90" s="123">
        <v>222</v>
      </c>
      <c r="Z90" s="123">
        <v>47</v>
      </c>
      <c r="AA90" s="123">
        <v>4141</v>
      </c>
      <c r="AB90" s="123">
        <v>99</v>
      </c>
      <c r="AC90" s="127"/>
      <c r="AD90" s="127"/>
      <c r="AE90" s="130">
        <v>594</v>
      </c>
      <c r="AF90" s="123" t="s">
        <v>5783</v>
      </c>
      <c r="AG90" s="128">
        <v>2239</v>
      </c>
      <c r="AH90" s="128">
        <v>12612</v>
      </c>
      <c r="AI90" s="127"/>
      <c r="AJ90" s="127">
        <v>810</v>
      </c>
      <c r="AK90" s="123"/>
      <c r="AL90" s="123"/>
      <c r="AM90" s="123"/>
      <c r="AN90" s="325"/>
      <c r="AO90" s="123"/>
      <c r="AP90" s="123"/>
      <c r="AQ90" s="118"/>
      <c r="AR90" s="118"/>
      <c r="AS90" s="129">
        <v>144</v>
      </c>
      <c r="AT90" s="129" t="s">
        <v>4895</v>
      </c>
      <c r="AU90" s="129" t="s">
        <v>4895</v>
      </c>
      <c r="AV90" s="127">
        <v>8465</v>
      </c>
      <c r="AW90" s="127">
        <v>58.784722222222221</v>
      </c>
      <c r="AX90" s="134"/>
      <c r="AY90" s="134"/>
      <c r="AZ90" s="134"/>
      <c r="BA90" s="134"/>
      <c r="BB90" s="134"/>
      <c r="BC90" s="174"/>
      <c r="BD90" s="326"/>
      <c r="BE90" s="174"/>
      <c r="BF90" s="174" t="s">
        <v>4897</v>
      </c>
      <c r="BG90" s="134"/>
      <c r="BH90" s="134"/>
      <c r="BI90" s="134"/>
      <c r="BJ90" s="134"/>
      <c r="BK90" s="134"/>
      <c r="BL90" s="131"/>
      <c r="BM90" s="131"/>
      <c r="BN90" s="327"/>
      <c r="BO90" s="129"/>
      <c r="BP90" s="138"/>
      <c r="BQ90" s="138"/>
      <c r="BR90" s="138"/>
      <c r="BS90" s="138"/>
      <c r="BT90" s="138"/>
      <c r="BU90" s="138"/>
      <c r="BV90" s="138"/>
      <c r="BW90" s="138"/>
      <c r="BX90" s="138"/>
      <c r="BY90" s="138"/>
      <c r="BZ90" s="138">
        <v>1</v>
      </c>
      <c r="CA90" s="138"/>
      <c r="CB90" s="138">
        <v>4</v>
      </c>
      <c r="CC90" s="138"/>
      <c r="CD90" s="138"/>
    </row>
    <row r="91" spans="1:83" s="139" customFormat="1" ht="16.5" customHeight="1">
      <c r="A91" s="111">
        <v>80</v>
      </c>
      <c r="B91" s="111" t="s">
        <v>4876</v>
      </c>
      <c r="C91" s="112" t="s">
        <v>4975</v>
      </c>
      <c r="D91" s="111" t="s">
        <v>5318</v>
      </c>
      <c r="E91" s="111" t="s">
        <v>5001</v>
      </c>
      <c r="F91" s="111" t="s">
        <v>5784</v>
      </c>
      <c r="G91" s="113" t="s">
        <v>5785</v>
      </c>
      <c r="H91" s="111" t="s">
        <v>5786</v>
      </c>
      <c r="I91" s="111" t="s">
        <v>5787</v>
      </c>
      <c r="J91" s="118" t="s">
        <v>4884</v>
      </c>
      <c r="K91" s="328" t="s">
        <v>5756</v>
      </c>
      <c r="L91" s="155" t="s">
        <v>5788</v>
      </c>
      <c r="M91" s="156" t="s">
        <v>5789</v>
      </c>
      <c r="N91" s="142" t="s">
        <v>4884</v>
      </c>
      <c r="O91" s="142" t="s">
        <v>4909</v>
      </c>
      <c r="P91" s="142" t="s">
        <v>4888</v>
      </c>
      <c r="Q91" s="143">
        <v>348</v>
      </c>
      <c r="R91" s="144">
        <v>301</v>
      </c>
      <c r="S91" s="143">
        <v>181</v>
      </c>
      <c r="T91" s="143">
        <v>181</v>
      </c>
      <c r="U91" s="112" t="s">
        <v>5303</v>
      </c>
      <c r="V91" s="123"/>
      <c r="W91" s="123">
        <v>99.174000000000007</v>
      </c>
      <c r="X91" s="138" t="s">
        <v>4890</v>
      </c>
      <c r="Y91" s="123">
        <v>66</v>
      </c>
      <c r="Z91" s="123">
        <v>19</v>
      </c>
      <c r="AA91" s="123">
        <v>10000</v>
      </c>
      <c r="AB91" s="123">
        <v>13</v>
      </c>
      <c r="AC91" s="127"/>
      <c r="AD91" s="127"/>
      <c r="AE91" s="130"/>
      <c r="AF91" s="112" t="s">
        <v>5790</v>
      </c>
      <c r="AG91" s="127">
        <v>5888</v>
      </c>
      <c r="AH91" s="127">
        <v>10196</v>
      </c>
      <c r="AI91" s="148">
        <v>119</v>
      </c>
      <c r="AJ91" s="148">
        <v>31</v>
      </c>
      <c r="AK91" s="112"/>
      <c r="AL91" s="112"/>
      <c r="AM91" s="118" t="s">
        <v>5079</v>
      </c>
      <c r="AN91" s="111">
        <v>6</v>
      </c>
      <c r="AO91" s="111">
        <v>2</v>
      </c>
      <c r="AP91" s="111">
        <v>1</v>
      </c>
      <c r="AQ91" s="111">
        <v>3</v>
      </c>
      <c r="AR91" s="111"/>
      <c r="AS91" s="129">
        <v>114</v>
      </c>
      <c r="AT91" s="129" t="s">
        <v>4895</v>
      </c>
      <c r="AU91" s="129" t="s">
        <v>4895</v>
      </c>
      <c r="AV91" s="127">
        <v>2110</v>
      </c>
      <c r="AW91" s="127">
        <v>18.508771929824562</v>
      </c>
      <c r="AX91" s="149">
        <v>3000</v>
      </c>
      <c r="AY91" s="149"/>
      <c r="AZ91" s="149">
        <v>1000</v>
      </c>
      <c r="BA91" s="149">
        <v>2000</v>
      </c>
      <c r="BB91" s="149">
        <v>3000</v>
      </c>
      <c r="BC91" s="150"/>
      <c r="BD91" s="150"/>
      <c r="BE91" s="151" t="s">
        <v>5791</v>
      </c>
      <c r="BF91" s="151" t="s">
        <v>5792</v>
      </c>
      <c r="BG91" s="134"/>
      <c r="BH91" s="134"/>
      <c r="BI91" s="134"/>
      <c r="BJ91" s="134"/>
      <c r="BK91" s="134"/>
      <c r="BL91" s="149"/>
      <c r="BM91" s="149"/>
      <c r="BN91" s="133"/>
      <c r="BO91" s="151"/>
      <c r="BP91" s="138"/>
      <c r="BQ91" s="138"/>
      <c r="BR91" s="138"/>
      <c r="BS91" s="138"/>
      <c r="BT91" s="138"/>
      <c r="BU91" s="138"/>
      <c r="BV91" s="138"/>
      <c r="BW91" s="138"/>
      <c r="BX91" s="138"/>
      <c r="BY91" s="138"/>
      <c r="BZ91" s="138">
        <v>2</v>
      </c>
      <c r="CA91" s="138">
        <v>1</v>
      </c>
      <c r="CB91" s="138">
        <v>2</v>
      </c>
      <c r="CC91" s="138"/>
      <c r="CD91" s="138">
        <v>56</v>
      </c>
    </row>
    <row r="92" spans="1:83" s="177" customFormat="1" ht="16.5" customHeight="1">
      <c r="A92" s="111">
        <v>81</v>
      </c>
      <c r="B92" s="304" t="s">
        <v>43</v>
      </c>
      <c r="C92" s="302" t="s">
        <v>145</v>
      </c>
      <c r="D92" s="304" t="s">
        <v>168</v>
      </c>
      <c r="E92" s="111" t="s">
        <v>4879</v>
      </c>
      <c r="F92" s="304" t="s">
        <v>5793</v>
      </c>
      <c r="G92" s="329" t="s">
        <v>5794</v>
      </c>
      <c r="H92" s="304" t="s">
        <v>5795</v>
      </c>
      <c r="I92" s="135" t="s">
        <v>5796</v>
      </c>
      <c r="J92" s="305" t="s">
        <v>4940</v>
      </c>
      <c r="K92" s="135" t="s">
        <v>5797</v>
      </c>
      <c r="L92" s="116" t="s">
        <v>5798</v>
      </c>
      <c r="M92" s="180" t="s">
        <v>5799</v>
      </c>
      <c r="N92" s="273" t="s">
        <v>4924</v>
      </c>
      <c r="O92" s="273"/>
      <c r="P92" s="118" t="s">
        <v>4884</v>
      </c>
      <c r="Q92" s="143">
        <v>116749</v>
      </c>
      <c r="R92" s="144">
        <v>36859</v>
      </c>
      <c r="S92" s="143">
        <v>40383</v>
      </c>
      <c r="T92" s="143">
        <v>36041</v>
      </c>
      <c r="U92" s="264" t="s">
        <v>4955</v>
      </c>
      <c r="V92" s="123">
        <v>4342</v>
      </c>
      <c r="W92" s="123">
        <v>6600</v>
      </c>
      <c r="X92" s="273" t="s">
        <v>4890</v>
      </c>
      <c r="Y92" s="123">
        <v>757</v>
      </c>
      <c r="Z92" s="123">
        <v>369.5</v>
      </c>
      <c r="AA92" s="123">
        <v>6900</v>
      </c>
      <c r="AB92" s="123">
        <v>6900</v>
      </c>
      <c r="AC92" s="127">
        <v>6600</v>
      </c>
      <c r="AD92" s="127">
        <v>572</v>
      </c>
      <c r="AE92" s="188">
        <v>748</v>
      </c>
      <c r="AF92" s="273" t="s">
        <v>5800</v>
      </c>
      <c r="AG92" s="188">
        <v>35564</v>
      </c>
      <c r="AH92" s="188">
        <v>37469</v>
      </c>
      <c r="AI92" s="188"/>
      <c r="AJ92" s="188">
        <v>6943</v>
      </c>
      <c r="AK92" s="180" t="s">
        <v>5801</v>
      </c>
      <c r="AL92" s="330" t="s">
        <v>5802</v>
      </c>
      <c r="AM92" s="273" t="s">
        <v>5428</v>
      </c>
      <c r="AN92" s="304">
        <v>13</v>
      </c>
      <c r="AO92" s="304">
        <v>4</v>
      </c>
      <c r="AP92" s="304">
        <v>9</v>
      </c>
      <c r="AQ92" s="304"/>
      <c r="AR92" s="304"/>
      <c r="AS92" s="180">
        <v>313</v>
      </c>
      <c r="AT92" s="182" t="s">
        <v>5122</v>
      </c>
      <c r="AU92" s="182" t="s">
        <v>5122</v>
      </c>
      <c r="AV92" s="188">
        <v>226598</v>
      </c>
      <c r="AW92" s="127">
        <v>723.9552715654952</v>
      </c>
      <c r="AX92" s="189"/>
      <c r="AY92" s="189"/>
      <c r="AZ92" s="189"/>
      <c r="BA92" s="189"/>
      <c r="BB92" s="189"/>
      <c r="BC92" s="190"/>
      <c r="BD92" s="190"/>
      <c r="BE92" s="180"/>
      <c r="BF92" s="180" t="s">
        <v>4945</v>
      </c>
      <c r="BG92" s="192"/>
      <c r="BH92" s="192"/>
      <c r="BI92" s="192"/>
      <c r="BJ92" s="192"/>
      <c r="BK92" s="192"/>
      <c r="BL92" s="189"/>
      <c r="BM92" s="189"/>
      <c r="BN92" s="180"/>
      <c r="BO92" s="180"/>
      <c r="BP92" s="273"/>
      <c r="BQ92" s="273"/>
      <c r="BR92" s="273"/>
      <c r="BS92" s="273"/>
      <c r="BT92" s="273"/>
      <c r="BU92" s="273"/>
      <c r="BV92" s="273"/>
      <c r="BW92" s="273"/>
      <c r="BX92" s="273"/>
      <c r="BY92" s="273"/>
      <c r="BZ92" s="273">
        <v>31</v>
      </c>
      <c r="CA92" s="273">
        <v>69</v>
      </c>
      <c r="CB92" s="273">
        <v>136</v>
      </c>
      <c r="CC92" s="273"/>
      <c r="CD92" s="273">
        <v>33</v>
      </c>
    </row>
    <row r="93" spans="1:83" s="139" customFormat="1" ht="16.5" customHeight="1">
      <c r="A93" s="111">
        <v>82</v>
      </c>
      <c r="B93" s="111" t="s">
        <v>4876</v>
      </c>
      <c r="C93" s="112" t="s">
        <v>4963</v>
      </c>
      <c r="D93" s="111" t="s">
        <v>5318</v>
      </c>
      <c r="E93" s="111" t="s">
        <v>4879</v>
      </c>
      <c r="F93" s="111" t="s">
        <v>5803</v>
      </c>
      <c r="G93" s="113" t="s">
        <v>5804</v>
      </c>
      <c r="H93" s="111" t="s">
        <v>5805</v>
      </c>
      <c r="I93" s="163" t="s">
        <v>5806</v>
      </c>
      <c r="J93" s="118" t="s">
        <v>4884</v>
      </c>
      <c r="K93" s="163" t="s">
        <v>5807</v>
      </c>
      <c r="L93" s="116" t="s">
        <v>5808</v>
      </c>
      <c r="M93" s="153" t="s">
        <v>5809</v>
      </c>
      <c r="N93" s="142" t="s">
        <v>4888</v>
      </c>
      <c r="O93" s="142"/>
      <c r="P93" s="142" t="s">
        <v>4888</v>
      </c>
      <c r="Q93" s="143">
        <v>4320</v>
      </c>
      <c r="R93" s="144">
        <v>524</v>
      </c>
      <c r="S93" s="143">
        <v>114</v>
      </c>
      <c r="T93" s="143">
        <v>96</v>
      </c>
      <c r="U93" s="112" t="s">
        <v>4971</v>
      </c>
      <c r="V93" s="123">
        <v>18</v>
      </c>
      <c r="W93" s="123">
        <v>50</v>
      </c>
      <c r="X93" s="138" t="s">
        <v>4972</v>
      </c>
      <c r="Y93" s="123">
        <v>180</v>
      </c>
      <c r="Z93" s="123">
        <v>17</v>
      </c>
      <c r="AA93" s="123">
        <v>430</v>
      </c>
      <c r="AB93" s="123">
        <v>17</v>
      </c>
      <c r="AC93" s="127"/>
      <c r="AD93" s="127"/>
      <c r="AE93" s="130">
        <v>10</v>
      </c>
      <c r="AF93" s="137" t="s">
        <v>5810</v>
      </c>
      <c r="AG93" s="127">
        <v>7956</v>
      </c>
      <c r="AH93" s="127">
        <v>8074</v>
      </c>
      <c r="AI93" s="148"/>
      <c r="AJ93" s="148">
        <v>105</v>
      </c>
      <c r="AK93" s="112"/>
      <c r="AL93" s="112"/>
      <c r="AM93" s="118" t="s">
        <v>5079</v>
      </c>
      <c r="AN93" s="111">
        <v>5</v>
      </c>
      <c r="AO93" s="111"/>
      <c r="AP93" s="111">
        <v>5</v>
      </c>
      <c r="AQ93" s="111"/>
      <c r="AR93" s="111"/>
      <c r="AS93" s="129">
        <v>223</v>
      </c>
      <c r="AT93" s="182" t="s">
        <v>5122</v>
      </c>
      <c r="AU93" s="129"/>
      <c r="AV93" s="127">
        <v>3897</v>
      </c>
      <c r="AW93" s="127">
        <v>17.475336322869953</v>
      </c>
      <c r="AX93" s="149">
        <v>2000</v>
      </c>
      <c r="AY93" s="149">
        <v>1500</v>
      </c>
      <c r="AZ93" s="149">
        <v>1500</v>
      </c>
      <c r="BA93" s="149">
        <v>1500</v>
      </c>
      <c r="BB93" s="149">
        <v>2000</v>
      </c>
      <c r="BC93" s="150" t="s">
        <v>5811</v>
      </c>
      <c r="BD93" s="150"/>
      <c r="BE93" s="150" t="s">
        <v>5812</v>
      </c>
      <c r="BF93" s="151" t="s">
        <v>5813</v>
      </c>
      <c r="BG93" s="134"/>
      <c r="BH93" s="134"/>
      <c r="BI93" s="134"/>
      <c r="BJ93" s="134"/>
      <c r="BK93" s="134"/>
      <c r="BL93" s="149"/>
      <c r="BM93" s="149"/>
      <c r="BN93" s="133"/>
      <c r="BO93" s="151"/>
      <c r="BP93" s="135"/>
      <c r="BQ93" s="135"/>
      <c r="BR93" s="135"/>
      <c r="BS93" s="135"/>
      <c r="BT93" s="135"/>
      <c r="BU93" s="135"/>
      <c r="BV93" s="137"/>
      <c r="BW93" s="135"/>
      <c r="BX93" s="135"/>
      <c r="BY93" s="135"/>
      <c r="BZ93" s="135">
        <v>4</v>
      </c>
      <c r="CA93" s="135"/>
      <c r="CB93" s="135"/>
      <c r="CC93" s="135"/>
      <c r="CD93" s="135"/>
    </row>
    <row r="94" spans="1:83" s="139" customFormat="1" ht="16.5" customHeight="1">
      <c r="A94" s="111">
        <v>83</v>
      </c>
      <c r="B94" s="111" t="s">
        <v>4876</v>
      </c>
      <c r="C94" s="112" t="s">
        <v>4901</v>
      </c>
      <c r="D94" s="111" t="s">
        <v>5318</v>
      </c>
      <c r="E94" s="111" t="s">
        <v>4879</v>
      </c>
      <c r="F94" s="111" t="s">
        <v>5814</v>
      </c>
      <c r="G94" s="113" t="s">
        <v>5815</v>
      </c>
      <c r="H94" s="111" t="s">
        <v>5816</v>
      </c>
      <c r="I94" s="111" t="s">
        <v>5817</v>
      </c>
      <c r="J94" s="118" t="s">
        <v>4884</v>
      </c>
      <c r="K94" s="163" t="s">
        <v>5485</v>
      </c>
      <c r="L94" s="140" t="s">
        <v>5818</v>
      </c>
      <c r="M94" s="153" t="s">
        <v>5819</v>
      </c>
      <c r="N94" s="142" t="s">
        <v>4924</v>
      </c>
      <c r="O94" s="142"/>
      <c r="P94" s="142" t="s">
        <v>4924</v>
      </c>
      <c r="Q94" s="143">
        <v>507.8</v>
      </c>
      <c r="R94" s="144">
        <v>878</v>
      </c>
      <c r="S94" s="143">
        <v>335</v>
      </c>
      <c r="T94" s="143">
        <v>239</v>
      </c>
      <c r="U94" s="112" t="s">
        <v>5009</v>
      </c>
      <c r="V94" s="123">
        <v>96</v>
      </c>
      <c r="W94" s="123">
        <v>248</v>
      </c>
      <c r="X94" s="118" t="s">
        <v>4972</v>
      </c>
      <c r="Y94" s="123">
        <v>73</v>
      </c>
      <c r="Z94" s="123">
        <v>24</v>
      </c>
      <c r="AA94" s="123">
        <v>3478</v>
      </c>
      <c r="AB94" s="123">
        <v>38</v>
      </c>
      <c r="AC94" s="127">
        <v>20</v>
      </c>
      <c r="AD94" s="127"/>
      <c r="AE94" s="130">
        <v>2</v>
      </c>
      <c r="AF94" s="135" t="s">
        <v>5820</v>
      </c>
      <c r="AG94" s="127">
        <v>7113</v>
      </c>
      <c r="AH94" s="127">
        <v>8235</v>
      </c>
      <c r="AI94" s="148">
        <v>1449</v>
      </c>
      <c r="AJ94" s="148">
        <v>807</v>
      </c>
      <c r="AK94" s="112"/>
      <c r="AL94" s="112"/>
      <c r="AM94" s="118" t="s">
        <v>5011</v>
      </c>
      <c r="AN94" s="111">
        <v>5</v>
      </c>
      <c r="AO94" s="111"/>
      <c r="AP94" s="111">
        <v>1</v>
      </c>
      <c r="AQ94" s="111">
        <v>4</v>
      </c>
      <c r="AR94" s="111"/>
      <c r="AS94" s="129">
        <v>135</v>
      </c>
      <c r="AT94" s="129" t="s">
        <v>5026</v>
      </c>
      <c r="AU94" s="129" t="s">
        <v>5026</v>
      </c>
      <c r="AV94" s="127">
        <v>805</v>
      </c>
      <c r="AW94" s="127">
        <v>5.9629629629629628</v>
      </c>
      <c r="AX94" s="149">
        <v>5000</v>
      </c>
      <c r="AY94" s="149">
        <v>4000</v>
      </c>
      <c r="AZ94" s="149">
        <v>4000</v>
      </c>
      <c r="BA94" s="149">
        <v>4000</v>
      </c>
      <c r="BB94" s="149">
        <v>5000</v>
      </c>
      <c r="BC94" s="150">
        <v>20</v>
      </c>
      <c r="BD94" s="150" t="s">
        <v>5093</v>
      </c>
      <c r="BE94" s="151" t="s">
        <v>5821</v>
      </c>
      <c r="BF94" s="151" t="s">
        <v>5822</v>
      </c>
      <c r="BG94" s="134"/>
      <c r="BH94" s="134"/>
      <c r="BI94" s="134"/>
      <c r="BJ94" s="134"/>
      <c r="BK94" s="134"/>
      <c r="BL94" s="149"/>
      <c r="BM94" s="149"/>
      <c r="BN94" s="133"/>
      <c r="BO94" s="151" t="s">
        <v>4897</v>
      </c>
      <c r="BP94" s="138"/>
      <c r="BQ94" s="138"/>
      <c r="BR94" s="138"/>
      <c r="BS94" s="138"/>
      <c r="BT94" s="138"/>
      <c r="BU94" s="138"/>
      <c r="BV94" s="138"/>
      <c r="BW94" s="138"/>
      <c r="BX94" s="138"/>
      <c r="BY94" s="138"/>
      <c r="BZ94" s="138">
        <v>3</v>
      </c>
      <c r="CA94" s="138">
        <v>1</v>
      </c>
      <c r="CB94" s="138">
        <v>1</v>
      </c>
      <c r="CC94" s="138"/>
      <c r="CD94" s="138"/>
    </row>
    <row r="95" spans="1:83" s="139" customFormat="1" ht="16.5" customHeight="1">
      <c r="A95" s="111">
        <v>84</v>
      </c>
      <c r="B95" s="111" t="s">
        <v>43</v>
      </c>
      <c r="C95" s="112" t="s">
        <v>185</v>
      </c>
      <c r="D95" s="111" t="s">
        <v>168</v>
      </c>
      <c r="E95" s="111" t="s">
        <v>4932</v>
      </c>
      <c r="F95" s="111" t="s">
        <v>5823</v>
      </c>
      <c r="G95" s="113" t="s">
        <v>5824</v>
      </c>
      <c r="H95" s="111" t="s">
        <v>5825</v>
      </c>
      <c r="I95" s="111" t="s">
        <v>5826</v>
      </c>
      <c r="J95" s="118" t="s">
        <v>4940</v>
      </c>
      <c r="K95" s="163" t="s">
        <v>5827</v>
      </c>
      <c r="L95" s="116" t="s">
        <v>5828</v>
      </c>
      <c r="M95" s="268" t="s">
        <v>5829</v>
      </c>
      <c r="N95" s="142" t="s">
        <v>4924</v>
      </c>
      <c r="O95" s="142"/>
      <c r="P95" s="142" t="s">
        <v>4924</v>
      </c>
      <c r="Q95" s="143">
        <v>898.04</v>
      </c>
      <c r="R95" s="144">
        <v>584.97</v>
      </c>
      <c r="S95" s="143">
        <v>202</v>
      </c>
      <c r="T95" s="143">
        <v>82</v>
      </c>
      <c r="U95" s="112" t="s">
        <v>4983</v>
      </c>
      <c r="V95" s="123">
        <v>120</v>
      </c>
      <c r="W95" s="123">
        <v>40.25</v>
      </c>
      <c r="X95" s="138" t="s">
        <v>4956</v>
      </c>
      <c r="Y95" s="123">
        <v>192.04</v>
      </c>
      <c r="Z95" s="123">
        <v>40.25</v>
      </c>
      <c r="AA95" s="123">
        <v>510</v>
      </c>
      <c r="AB95" s="123">
        <v>36.96</v>
      </c>
      <c r="AC95" s="127">
        <v>27.25</v>
      </c>
      <c r="AD95" s="127"/>
      <c r="AE95" s="130">
        <v>9</v>
      </c>
      <c r="AF95" s="136" t="s">
        <v>5830</v>
      </c>
      <c r="AG95" s="127">
        <v>1925</v>
      </c>
      <c r="AH95" s="127">
        <v>1925</v>
      </c>
      <c r="AI95" s="148">
        <v>1800</v>
      </c>
      <c r="AJ95" s="148">
        <v>100</v>
      </c>
      <c r="AK95" s="112"/>
      <c r="AL95" s="112"/>
      <c r="AM95" s="137" t="s">
        <v>5011</v>
      </c>
      <c r="AN95" s="129">
        <v>6</v>
      </c>
      <c r="AO95" s="129"/>
      <c r="AP95" s="129">
        <v>5</v>
      </c>
      <c r="AQ95" s="129">
        <v>1</v>
      </c>
      <c r="AR95" s="111"/>
      <c r="AS95" s="129">
        <v>86</v>
      </c>
      <c r="AT95" s="129" t="s">
        <v>5831</v>
      </c>
      <c r="AU95" s="129" t="s">
        <v>5764</v>
      </c>
      <c r="AV95" s="127">
        <v>389</v>
      </c>
      <c r="AW95" s="127">
        <v>4.5232558139534884</v>
      </c>
      <c r="AX95" s="134">
        <v>5000</v>
      </c>
      <c r="AY95" s="134">
        <v>2000</v>
      </c>
      <c r="AZ95" s="134">
        <v>2000</v>
      </c>
      <c r="BA95" s="134">
        <v>3000</v>
      </c>
      <c r="BB95" s="134">
        <v>5000</v>
      </c>
      <c r="BC95" s="331"/>
      <c r="BD95" s="331">
        <v>60</v>
      </c>
      <c r="BE95" s="123" t="s">
        <v>5832</v>
      </c>
      <c r="BF95" s="133" t="s">
        <v>5833</v>
      </c>
      <c r="BG95" s="131">
        <v>8000</v>
      </c>
      <c r="BH95" s="131">
        <v>3000</v>
      </c>
      <c r="BI95" s="131">
        <v>3000</v>
      </c>
      <c r="BJ95" s="131">
        <v>5000</v>
      </c>
      <c r="BK95" s="131">
        <v>8000</v>
      </c>
      <c r="BL95" s="131">
        <v>20</v>
      </c>
      <c r="BM95" s="131">
        <v>60</v>
      </c>
      <c r="BN95" s="326" t="s">
        <v>5832</v>
      </c>
      <c r="BO95" s="151" t="s">
        <v>5833</v>
      </c>
      <c r="BP95" s="135"/>
      <c r="BQ95" s="135"/>
      <c r="BR95" s="135"/>
      <c r="BS95" s="135"/>
      <c r="BT95" s="135"/>
      <c r="BU95" s="135"/>
      <c r="BV95" s="137"/>
      <c r="BW95" s="135"/>
      <c r="BX95" s="135"/>
      <c r="BY95" s="135"/>
      <c r="BZ95" s="135">
        <v>2</v>
      </c>
      <c r="CA95" s="135">
        <v>1</v>
      </c>
      <c r="CB95" s="135"/>
      <c r="CC95" s="135"/>
      <c r="CD95" s="135"/>
    </row>
    <row r="96" spans="1:83" s="139" customFormat="1" ht="16.5" customHeight="1">
      <c r="A96" s="111">
        <v>85</v>
      </c>
      <c r="B96" s="111" t="s">
        <v>4876</v>
      </c>
      <c r="C96" s="112" t="s">
        <v>4901</v>
      </c>
      <c r="D96" s="111" t="s">
        <v>5318</v>
      </c>
      <c r="E96" s="111" t="s">
        <v>4879</v>
      </c>
      <c r="F96" s="111" t="s">
        <v>5834</v>
      </c>
      <c r="G96" s="113" t="s">
        <v>5835</v>
      </c>
      <c r="H96" s="111" t="s">
        <v>5836</v>
      </c>
      <c r="I96" s="111" t="s">
        <v>5837</v>
      </c>
      <c r="J96" s="118" t="s">
        <v>4884</v>
      </c>
      <c r="K96" s="163" t="s">
        <v>5206</v>
      </c>
      <c r="L96" s="116" t="s">
        <v>5838</v>
      </c>
      <c r="M96" s="153" t="s">
        <v>5839</v>
      </c>
      <c r="N96" s="142" t="s">
        <v>4888</v>
      </c>
      <c r="O96" s="142"/>
      <c r="P96" s="142" t="s">
        <v>4888</v>
      </c>
      <c r="Q96" s="143">
        <v>626.58000000000004</v>
      </c>
      <c r="R96" s="144">
        <v>2112.5500000000002</v>
      </c>
      <c r="S96" s="143">
        <v>355</v>
      </c>
      <c r="T96" s="143">
        <v>176</v>
      </c>
      <c r="U96" s="112" t="s">
        <v>5145</v>
      </c>
      <c r="V96" s="123">
        <v>179</v>
      </c>
      <c r="W96" s="123">
        <v>254.39</v>
      </c>
      <c r="X96" s="138" t="s">
        <v>4926</v>
      </c>
      <c r="Y96" s="123">
        <v>295</v>
      </c>
      <c r="Z96" s="123">
        <v>7</v>
      </c>
      <c r="AA96" s="123">
        <v>410</v>
      </c>
      <c r="AB96" s="123">
        <v>13</v>
      </c>
      <c r="AC96" s="127"/>
      <c r="AD96" s="127"/>
      <c r="AE96" s="130">
        <v>10</v>
      </c>
      <c r="AF96" s="137" t="s">
        <v>5840</v>
      </c>
      <c r="AG96" s="127">
        <v>2144</v>
      </c>
      <c r="AH96" s="127">
        <v>4593</v>
      </c>
      <c r="AI96" s="148">
        <v>4493</v>
      </c>
      <c r="AJ96" s="148">
        <v>233</v>
      </c>
      <c r="AK96" s="112"/>
      <c r="AL96" s="112"/>
      <c r="AM96" s="118" t="s">
        <v>5079</v>
      </c>
      <c r="AN96" s="111">
        <v>10</v>
      </c>
      <c r="AO96" s="111"/>
      <c r="AP96" s="111">
        <v>10</v>
      </c>
      <c r="AQ96" s="111"/>
      <c r="AR96" s="111"/>
      <c r="AS96" s="129">
        <v>139</v>
      </c>
      <c r="AT96" s="129" t="s">
        <v>4916</v>
      </c>
      <c r="AU96" s="129" t="s">
        <v>5056</v>
      </c>
      <c r="AV96" s="127">
        <v>2870</v>
      </c>
      <c r="AW96" s="127">
        <v>20.647482014388491</v>
      </c>
      <c r="AX96" s="149">
        <v>2000</v>
      </c>
      <c r="AY96" s="149"/>
      <c r="AZ96" s="149">
        <v>1000</v>
      </c>
      <c r="BA96" s="149">
        <v>1000</v>
      </c>
      <c r="BB96" s="149">
        <v>2000</v>
      </c>
      <c r="BC96" s="150">
        <v>20</v>
      </c>
      <c r="BD96" s="150">
        <v>50</v>
      </c>
      <c r="BE96" s="150" t="s">
        <v>5841</v>
      </c>
      <c r="BF96" s="151"/>
      <c r="BG96" s="134">
        <v>2000</v>
      </c>
      <c r="BH96" s="134"/>
      <c r="BI96" s="134">
        <v>1000</v>
      </c>
      <c r="BJ96" s="134">
        <v>1000</v>
      </c>
      <c r="BK96" s="134">
        <v>2000</v>
      </c>
      <c r="BL96" s="149">
        <v>20</v>
      </c>
      <c r="BM96" s="149">
        <v>50</v>
      </c>
      <c r="BN96" s="133" t="s">
        <v>5841</v>
      </c>
      <c r="BO96" s="151" t="s">
        <v>5842</v>
      </c>
      <c r="BP96" s="138"/>
      <c r="BQ96" s="138"/>
      <c r="BR96" s="138"/>
      <c r="BS96" s="138"/>
      <c r="BT96" s="138"/>
      <c r="BU96" s="138"/>
      <c r="BV96" s="138"/>
      <c r="BW96" s="138"/>
      <c r="BX96" s="138"/>
      <c r="BY96" s="138"/>
      <c r="BZ96" s="138">
        <v>2</v>
      </c>
      <c r="CA96" s="138">
        <v>2</v>
      </c>
      <c r="CB96" s="138"/>
      <c r="CC96" s="138">
        <v>1</v>
      </c>
      <c r="CD96" s="138">
        <v>1</v>
      </c>
    </row>
    <row r="97" spans="1:86" s="280" customFormat="1" ht="16.5" customHeight="1">
      <c r="A97" s="111">
        <v>86</v>
      </c>
      <c r="B97" s="111" t="s">
        <v>43</v>
      </c>
      <c r="C97" s="112" t="s">
        <v>64</v>
      </c>
      <c r="D97" s="111" t="s">
        <v>168</v>
      </c>
      <c r="E97" s="111" t="s">
        <v>4932</v>
      </c>
      <c r="F97" s="111" t="s">
        <v>5843</v>
      </c>
      <c r="G97" s="113" t="s">
        <v>5844</v>
      </c>
      <c r="H97" s="135" t="s">
        <v>5845</v>
      </c>
      <c r="I97" s="135" t="s">
        <v>5846</v>
      </c>
      <c r="J97" s="118" t="s">
        <v>4940</v>
      </c>
      <c r="K97" s="135" t="s">
        <v>5847</v>
      </c>
      <c r="L97" s="140" t="s">
        <v>5848</v>
      </c>
      <c r="M97" s="153" t="s">
        <v>5849</v>
      </c>
      <c r="N97" s="142" t="s">
        <v>4940</v>
      </c>
      <c r="O97" s="142" t="s">
        <v>4941</v>
      </c>
      <c r="P97" s="142" t="s">
        <v>4924</v>
      </c>
      <c r="Q97" s="143">
        <v>576</v>
      </c>
      <c r="R97" s="144">
        <v>2644</v>
      </c>
      <c r="S97" s="143">
        <v>358</v>
      </c>
      <c r="T97" s="143">
        <v>263</v>
      </c>
      <c r="U97" s="112" t="s">
        <v>4983</v>
      </c>
      <c r="V97" s="123">
        <v>95</v>
      </c>
      <c r="W97" s="123">
        <v>37.619999999999997</v>
      </c>
      <c r="X97" s="138" t="s">
        <v>4956</v>
      </c>
      <c r="Y97" s="123">
        <v>95.46</v>
      </c>
      <c r="Z97" s="123">
        <v>60.34</v>
      </c>
      <c r="AA97" s="123">
        <v>3500</v>
      </c>
      <c r="AB97" s="123">
        <v>147.5</v>
      </c>
      <c r="AC97" s="127"/>
      <c r="AD97" s="127"/>
      <c r="AE97" s="130">
        <v>24</v>
      </c>
      <c r="AF97" s="135" t="s">
        <v>5450</v>
      </c>
      <c r="AG97" s="127">
        <v>4932</v>
      </c>
      <c r="AH97" s="127"/>
      <c r="AI97" s="148">
        <v>200</v>
      </c>
      <c r="AJ97" s="148">
        <v>299</v>
      </c>
      <c r="AK97" s="332" t="s">
        <v>5850</v>
      </c>
      <c r="AL97" s="153" t="s">
        <v>5851</v>
      </c>
      <c r="AM97" s="118" t="s">
        <v>5340</v>
      </c>
      <c r="AN97" s="118">
        <v>13</v>
      </c>
      <c r="AO97" s="111"/>
      <c r="AP97" s="111">
        <v>7</v>
      </c>
      <c r="AQ97" s="111">
        <v>6</v>
      </c>
      <c r="AR97" s="111"/>
      <c r="AS97" s="129">
        <v>251</v>
      </c>
      <c r="AT97" s="129" t="s">
        <v>5852</v>
      </c>
      <c r="AU97" s="129" t="s">
        <v>5852</v>
      </c>
      <c r="AV97" s="127">
        <v>1880</v>
      </c>
      <c r="AW97" s="127">
        <v>7.4900398406374498</v>
      </c>
      <c r="AX97" s="149">
        <v>4000</v>
      </c>
      <c r="AY97" s="149"/>
      <c r="AZ97" s="149">
        <v>3000</v>
      </c>
      <c r="BA97" s="149">
        <v>3000</v>
      </c>
      <c r="BB97" s="149">
        <v>3000</v>
      </c>
      <c r="BC97" s="150">
        <v>25</v>
      </c>
      <c r="BD97" s="174" t="s">
        <v>5853</v>
      </c>
      <c r="BE97" s="150" t="s">
        <v>5854</v>
      </c>
      <c r="BF97" s="151" t="s">
        <v>5855</v>
      </c>
      <c r="BG97" s="134">
        <v>6000</v>
      </c>
      <c r="BH97" s="134"/>
      <c r="BI97" s="134">
        <v>5000</v>
      </c>
      <c r="BJ97" s="134">
        <v>5000</v>
      </c>
      <c r="BK97" s="134">
        <v>5000</v>
      </c>
      <c r="BL97" s="149">
        <v>16</v>
      </c>
      <c r="BM97" s="149" t="s">
        <v>5856</v>
      </c>
      <c r="BN97" s="150" t="s">
        <v>5857</v>
      </c>
      <c r="BO97" s="151" t="s">
        <v>5855</v>
      </c>
      <c r="BP97" s="137"/>
      <c r="BQ97" s="137"/>
      <c r="BR97" s="137"/>
      <c r="BS97" s="137"/>
      <c r="BT97" s="137"/>
      <c r="BU97" s="137"/>
      <c r="BV97" s="137"/>
      <c r="BW97" s="137"/>
      <c r="BX97" s="137"/>
      <c r="BY97" s="137"/>
      <c r="BZ97" s="138">
        <v>2</v>
      </c>
      <c r="CA97" s="138"/>
      <c r="CB97" s="138">
        <v>2</v>
      </c>
      <c r="CC97" s="138"/>
      <c r="CD97" s="138"/>
      <c r="CE97" s="267"/>
      <c r="CF97" s="267"/>
      <c r="CG97" s="267"/>
      <c r="CH97" s="267"/>
    </row>
    <row r="98" spans="1:86" s="280" customFormat="1" ht="16.5" customHeight="1">
      <c r="A98" s="111">
        <v>87</v>
      </c>
      <c r="B98" s="111" t="s">
        <v>43</v>
      </c>
      <c r="C98" s="112" t="s">
        <v>64</v>
      </c>
      <c r="D98" s="111" t="s">
        <v>168</v>
      </c>
      <c r="E98" s="111" t="s">
        <v>4932</v>
      </c>
      <c r="F98" s="111" t="s">
        <v>5858</v>
      </c>
      <c r="G98" s="113" t="s">
        <v>5859</v>
      </c>
      <c r="H98" s="111" t="s">
        <v>5860</v>
      </c>
      <c r="I98" s="111" t="s">
        <v>5861</v>
      </c>
      <c r="J98" s="118" t="s">
        <v>4940</v>
      </c>
      <c r="K98" s="163" t="s">
        <v>5862</v>
      </c>
      <c r="L98" s="153" t="s">
        <v>5863</v>
      </c>
      <c r="M98" s="153" t="s">
        <v>5864</v>
      </c>
      <c r="N98" s="142" t="s">
        <v>4924</v>
      </c>
      <c r="O98" s="142"/>
      <c r="P98" s="142" t="s">
        <v>4924</v>
      </c>
      <c r="Q98" s="143">
        <v>1498</v>
      </c>
      <c r="R98" s="144">
        <v>987</v>
      </c>
      <c r="S98" s="143">
        <v>291</v>
      </c>
      <c r="T98" s="143">
        <v>290.93</v>
      </c>
      <c r="U98" s="112" t="s">
        <v>4955</v>
      </c>
      <c r="V98" s="123"/>
      <c r="W98" s="123">
        <v>36.630000000000003</v>
      </c>
      <c r="X98" s="138" t="s">
        <v>4956</v>
      </c>
      <c r="Y98" s="123">
        <v>371</v>
      </c>
      <c r="Z98" s="123"/>
      <c r="AA98" s="123">
        <v>3363</v>
      </c>
      <c r="AB98" s="123">
        <v>112</v>
      </c>
      <c r="AC98" s="127"/>
      <c r="AD98" s="127"/>
      <c r="AE98" s="130">
        <v>13</v>
      </c>
      <c r="AF98" s="137" t="s">
        <v>5865</v>
      </c>
      <c r="AG98" s="127">
        <v>601</v>
      </c>
      <c r="AH98" s="127">
        <v>2581</v>
      </c>
      <c r="AI98" s="148">
        <v>1464</v>
      </c>
      <c r="AJ98" s="148">
        <v>54</v>
      </c>
      <c r="AK98" s="112"/>
      <c r="AL98" s="112"/>
      <c r="AM98" s="118" t="s">
        <v>5866</v>
      </c>
      <c r="AN98" s="118">
        <v>3</v>
      </c>
      <c r="AO98" s="111">
        <v>1</v>
      </c>
      <c r="AP98" s="111">
        <v>1</v>
      </c>
      <c r="AQ98" s="111">
        <v>1</v>
      </c>
      <c r="AR98" s="111"/>
      <c r="AS98" s="129">
        <v>190</v>
      </c>
      <c r="AT98" s="129" t="s">
        <v>5382</v>
      </c>
      <c r="AU98" s="129" t="s">
        <v>5382</v>
      </c>
      <c r="AV98" s="127">
        <v>2886</v>
      </c>
      <c r="AW98" s="127">
        <v>15.189473684210526</v>
      </c>
      <c r="AX98" s="149"/>
      <c r="AY98" s="149"/>
      <c r="AZ98" s="149"/>
      <c r="BA98" s="149"/>
      <c r="BB98" s="149"/>
      <c r="BC98" s="150"/>
      <c r="BD98" s="150"/>
      <c r="BE98" s="150"/>
      <c r="BF98" s="151" t="s">
        <v>4945</v>
      </c>
      <c r="BG98" s="134"/>
      <c r="BH98" s="134"/>
      <c r="BI98" s="134"/>
      <c r="BJ98" s="134"/>
      <c r="BK98" s="134"/>
      <c r="BL98" s="149"/>
      <c r="BM98" s="149"/>
      <c r="BN98" s="133"/>
      <c r="BO98" s="151" t="s">
        <v>4945</v>
      </c>
      <c r="BP98" s="138"/>
      <c r="BQ98" s="138"/>
      <c r="BR98" s="138"/>
      <c r="BS98" s="138"/>
      <c r="BT98" s="138"/>
      <c r="BU98" s="138"/>
      <c r="BV98" s="138"/>
      <c r="BW98" s="138"/>
      <c r="BX98" s="138"/>
      <c r="BY98" s="138"/>
      <c r="BZ98" s="138">
        <v>4</v>
      </c>
      <c r="CA98" s="138"/>
      <c r="CB98" s="138">
        <v>1</v>
      </c>
      <c r="CC98" s="138"/>
      <c r="CD98" s="138"/>
      <c r="CE98" s="139"/>
      <c r="CF98" s="139"/>
      <c r="CG98" s="139"/>
      <c r="CH98" s="139"/>
    </row>
    <row r="99" spans="1:86" s="267" customFormat="1" ht="16.5" customHeight="1">
      <c r="A99" s="111">
        <v>88</v>
      </c>
      <c r="B99" s="111" t="s">
        <v>4876</v>
      </c>
      <c r="C99" s="112" t="s">
        <v>5867</v>
      </c>
      <c r="D99" s="111" t="s">
        <v>5318</v>
      </c>
      <c r="E99" s="111" t="s">
        <v>4932</v>
      </c>
      <c r="F99" s="111" t="s">
        <v>5868</v>
      </c>
      <c r="G99" s="113" t="s">
        <v>5869</v>
      </c>
      <c r="H99" s="111" t="s">
        <v>5870</v>
      </c>
      <c r="I99" s="111" t="s">
        <v>5871</v>
      </c>
      <c r="J99" s="118" t="s">
        <v>4940</v>
      </c>
      <c r="K99" s="111" t="s">
        <v>5872</v>
      </c>
      <c r="L99" s="140" t="s">
        <v>5873</v>
      </c>
      <c r="M99" s="153" t="s">
        <v>5874</v>
      </c>
      <c r="N99" s="142" t="s">
        <v>4924</v>
      </c>
      <c r="O99" s="142"/>
      <c r="P99" s="142" t="s">
        <v>4924</v>
      </c>
      <c r="Q99" s="143">
        <v>304</v>
      </c>
      <c r="R99" s="144">
        <v>848.29</v>
      </c>
      <c r="S99" s="143">
        <v>350</v>
      </c>
      <c r="T99" s="164">
        <v>350</v>
      </c>
      <c r="U99" s="112" t="s">
        <v>5303</v>
      </c>
      <c r="V99" s="333"/>
      <c r="W99" s="123">
        <v>27.54</v>
      </c>
      <c r="X99" s="279" t="s">
        <v>4972</v>
      </c>
      <c r="Y99" s="123">
        <v>138.22</v>
      </c>
      <c r="Z99" s="123"/>
      <c r="AA99" s="123"/>
      <c r="AB99" s="123">
        <v>67.5</v>
      </c>
      <c r="AC99" s="127">
        <v>23.4</v>
      </c>
      <c r="AD99" s="127"/>
      <c r="AE99" s="130" t="s">
        <v>5875</v>
      </c>
      <c r="AF99" s="112" t="s">
        <v>5876</v>
      </c>
      <c r="AG99" s="127">
        <v>13</v>
      </c>
      <c r="AH99" s="127">
        <v>2460</v>
      </c>
      <c r="AI99" s="148">
        <v>600</v>
      </c>
      <c r="AJ99" s="148">
        <v>918</v>
      </c>
      <c r="AK99" s="112"/>
      <c r="AL99" s="112"/>
      <c r="AM99" s="118"/>
      <c r="AN99" s="111">
        <v>9</v>
      </c>
      <c r="AO99" s="111"/>
      <c r="AP99" s="111">
        <v>9</v>
      </c>
      <c r="AQ99" s="111"/>
      <c r="AR99" s="111"/>
      <c r="AS99" s="129">
        <v>349</v>
      </c>
      <c r="AT99" s="129" t="s">
        <v>5026</v>
      </c>
      <c r="AU99" s="129" t="s">
        <v>5877</v>
      </c>
      <c r="AV99" s="127">
        <v>210</v>
      </c>
      <c r="AW99" s="127">
        <v>0.60171919770773641</v>
      </c>
      <c r="AX99" s="149">
        <v>2000</v>
      </c>
      <c r="AY99" s="149"/>
      <c r="AZ99" s="149">
        <v>1000</v>
      </c>
      <c r="BA99" s="149" t="s">
        <v>5878</v>
      </c>
      <c r="BB99" s="149">
        <v>2000</v>
      </c>
      <c r="BC99" s="150">
        <v>50</v>
      </c>
      <c r="BD99" s="150"/>
      <c r="BE99" s="153"/>
      <c r="BF99" s="151" t="s">
        <v>5879</v>
      </c>
      <c r="BG99" s="134"/>
      <c r="BH99" s="134"/>
      <c r="BI99" s="134"/>
      <c r="BJ99" s="134"/>
      <c r="BK99" s="134"/>
      <c r="BL99" s="149"/>
      <c r="BM99" s="262"/>
      <c r="BN99" s="153"/>
      <c r="BO99" s="151"/>
      <c r="BP99" s="138"/>
      <c r="BQ99" s="138"/>
      <c r="BR99" s="138"/>
      <c r="BS99" s="138"/>
      <c r="BT99" s="138"/>
      <c r="BU99" s="138"/>
      <c r="BV99" s="138"/>
      <c r="BW99" s="138"/>
      <c r="BX99" s="138"/>
      <c r="BY99" s="138"/>
      <c r="BZ99" s="138">
        <v>3</v>
      </c>
      <c r="CA99" s="138"/>
      <c r="CB99" s="138"/>
      <c r="CC99" s="138"/>
      <c r="CD99" s="138"/>
    </row>
    <row r="100" spans="1:86" s="280" customFormat="1" ht="16.5" customHeight="1">
      <c r="A100" s="111">
        <v>89</v>
      </c>
      <c r="B100" s="111" t="s">
        <v>43</v>
      </c>
      <c r="C100" s="112" t="s">
        <v>64</v>
      </c>
      <c r="D100" s="111" t="s">
        <v>168</v>
      </c>
      <c r="E100" s="111" t="s">
        <v>5375</v>
      </c>
      <c r="F100" s="111" t="s">
        <v>5880</v>
      </c>
      <c r="G100" s="113" t="s">
        <v>5881</v>
      </c>
      <c r="H100" s="111" t="s">
        <v>5882</v>
      </c>
      <c r="I100" s="111" t="s">
        <v>5883</v>
      </c>
      <c r="J100" s="118" t="s">
        <v>4940</v>
      </c>
      <c r="K100" s="163" t="s">
        <v>5884</v>
      </c>
      <c r="L100" s="116" t="s">
        <v>5885</v>
      </c>
      <c r="M100" s="153" t="s">
        <v>5886</v>
      </c>
      <c r="N100" s="142" t="s">
        <v>4924</v>
      </c>
      <c r="O100" s="142"/>
      <c r="P100" s="142" t="s">
        <v>4924</v>
      </c>
      <c r="Q100" s="143">
        <v>240.3</v>
      </c>
      <c r="R100" s="144">
        <v>882.76</v>
      </c>
      <c r="S100" s="143">
        <v>339</v>
      </c>
      <c r="T100" s="143">
        <v>315</v>
      </c>
      <c r="U100" s="334" t="s">
        <v>5887</v>
      </c>
      <c r="V100" s="123">
        <v>24</v>
      </c>
      <c r="W100" s="123">
        <v>539</v>
      </c>
      <c r="X100" s="321" t="s">
        <v>4956</v>
      </c>
      <c r="Y100" s="123">
        <v>56</v>
      </c>
      <c r="Z100" s="123"/>
      <c r="AA100" s="123"/>
      <c r="AB100" s="123">
        <v>18</v>
      </c>
      <c r="AC100" s="127">
        <v>59</v>
      </c>
      <c r="AD100" s="127"/>
      <c r="AE100" s="128" t="s">
        <v>5888</v>
      </c>
      <c r="AF100" s="135" t="s">
        <v>5889</v>
      </c>
      <c r="AG100" s="127">
        <v>2000</v>
      </c>
      <c r="AH100" s="127">
        <v>2000</v>
      </c>
      <c r="AI100" s="148">
        <v>200</v>
      </c>
      <c r="AJ100" s="148">
        <v>2000</v>
      </c>
      <c r="AK100" s="112"/>
      <c r="AL100" s="112"/>
      <c r="AM100" s="118" t="s">
        <v>5428</v>
      </c>
      <c r="AN100" s="118">
        <v>17</v>
      </c>
      <c r="AO100" s="135"/>
      <c r="AP100" s="135">
        <v>9</v>
      </c>
      <c r="AQ100" s="135">
        <v>8</v>
      </c>
      <c r="AR100" s="135"/>
      <c r="AS100" s="136">
        <v>267</v>
      </c>
      <c r="AT100" s="288" t="s">
        <v>5451</v>
      </c>
      <c r="AU100" s="288" t="s">
        <v>5451</v>
      </c>
      <c r="AV100" s="335">
        <v>6621</v>
      </c>
      <c r="AW100" s="127">
        <v>24.797752808988765</v>
      </c>
      <c r="AX100" s="336">
        <v>15000</v>
      </c>
      <c r="AY100" s="337">
        <v>12000</v>
      </c>
      <c r="AZ100" s="337">
        <v>12000</v>
      </c>
      <c r="BA100" s="337">
        <v>13500</v>
      </c>
      <c r="BB100" s="319">
        <v>15000</v>
      </c>
      <c r="BC100" s="338">
        <v>30</v>
      </c>
      <c r="BD100" s="338">
        <v>30</v>
      </c>
      <c r="BE100" s="135" t="s">
        <v>5890</v>
      </c>
      <c r="BF100" s="135" t="s">
        <v>5891</v>
      </c>
      <c r="BG100" s="134"/>
      <c r="BH100" s="134"/>
      <c r="BI100" s="134"/>
      <c r="BJ100" s="134"/>
      <c r="BK100" s="134"/>
      <c r="BL100" s="149"/>
      <c r="BM100" s="149"/>
      <c r="BN100" s="133"/>
      <c r="BO100" s="151"/>
      <c r="BP100" s="138"/>
      <c r="BQ100" s="138"/>
      <c r="BR100" s="138"/>
      <c r="BS100" s="138"/>
      <c r="BT100" s="138"/>
      <c r="BU100" s="138"/>
      <c r="BV100" s="138"/>
      <c r="BW100" s="138"/>
      <c r="BX100" s="138"/>
      <c r="BY100" s="138"/>
      <c r="BZ100" s="137">
        <v>2</v>
      </c>
      <c r="CA100" s="137">
        <v>3</v>
      </c>
      <c r="CB100" s="137">
        <v>2</v>
      </c>
      <c r="CC100" s="137"/>
      <c r="CD100" s="174"/>
      <c r="CE100" s="139"/>
      <c r="CF100" s="139"/>
      <c r="CG100" s="139"/>
      <c r="CH100" s="139"/>
    </row>
    <row r="101" spans="1:86" s="139" customFormat="1" ht="16.5" customHeight="1">
      <c r="A101" s="111">
        <v>90</v>
      </c>
      <c r="B101" s="111" t="s">
        <v>4876</v>
      </c>
      <c r="C101" s="112" t="s">
        <v>5178</v>
      </c>
      <c r="D101" s="111" t="s">
        <v>5318</v>
      </c>
      <c r="E101" s="111" t="s">
        <v>4879</v>
      </c>
      <c r="F101" s="111" t="s">
        <v>5892</v>
      </c>
      <c r="G101" s="113" t="s">
        <v>5893</v>
      </c>
      <c r="H101" s="111" t="s">
        <v>5894</v>
      </c>
      <c r="I101" s="111" t="s">
        <v>5895</v>
      </c>
      <c r="J101" s="118" t="s">
        <v>4940</v>
      </c>
      <c r="K101" s="163" t="s">
        <v>5896</v>
      </c>
      <c r="L101" s="277" t="s">
        <v>5897</v>
      </c>
      <c r="M101" s="153" t="s">
        <v>5898</v>
      </c>
      <c r="N101" s="142" t="s">
        <v>4924</v>
      </c>
      <c r="O101" s="142"/>
      <c r="P101" s="142" t="s">
        <v>4924</v>
      </c>
      <c r="Q101" s="143">
        <v>5555</v>
      </c>
      <c r="R101" s="144">
        <v>2417</v>
      </c>
      <c r="S101" s="143">
        <v>1082</v>
      </c>
      <c r="T101" s="143">
        <v>874</v>
      </c>
      <c r="U101" s="112" t="s">
        <v>5303</v>
      </c>
      <c r="V101" s="123">
        <v>208</v>
      </c>
      <c r="W101" s="123">
        <v>500</v>
      </c>
      <c r="X101" s="138"/>
      <c r="Y101" s="123">
        <v>69</v>
      </c>
      <c r="Z101" s="123"/>
      <c r="AA101" s="123"/>
      <c r="AB101" s="123">
        <v>119</v>
      </c>
      <c r="AC101" s="127"/>
      <c r="AD101" s="127"/>
      <c r="AE101" s="130">
        <v>40</v>
      </c>
      <c r="AF101" s="137" t="s">
        <v>5899</v>
      </c>
      <c r="AG101" s="127"/>
      <c r="AH101" s="127">
        <v>2000</v>
      </c>
      <c r="AI101" s="148"/>
      <c r="AJ101" s="148"/>
      <c r="AK101" s="112"/>
      <c r="AL101" s="112"/>
      <c r="AM101" s="118" t="s">
        <v>5079</v>
      </c>
      <c r="AN101" s="111">
        <v>3</v>
      </c>
      <c r="AO101" s="111"/>
      <c r="AP101" s="111">
        <v>1</v>
      </c>
      <c r="AQ101" s="111">
        <v>2</v>
      </c>
      <c r="AR101" s="111"/>
      <c r="AS101" s="129">
        <v>113</v>
      </c>
      <c r="AT101" s="129" t="s">
        <v>4895</v>
      </c>
      <c r="AU101" s="129"/>
      <c r="AV101" s="127">
        <v>3609</v>
      </c>
      <c r="AW101" s="127">
        <v>31.938053097345133</v>
      </c>
      <c r="AX101" s="149">
        <v>20000</v>
      </c>
      <c r="AY101" s="149">
        <v>10000</v>
      </c>
      <c r="AZ101" s="149">
        <v>10000</v>
      </c>
      <c r="BA101" s="149">
        <v>10000</v>
      </c>
      <c r="BB101" s="149">
        <v>20000</v>
      </c>
      <c r="BC101" s="150"/>
      <c r="BD101" s="150"/>
      <c r="BE101" s="150" t="s">
        <v>5900</v>
      </c>
      <c r="BF101" s="151"/>
      <c r="BG101" s="134"/>
      <c r="BH101" s="134"/>
      <c r="BI101" s="134"/>
      <c r="BJ101" s="134"/>
      <c r="BK101" s="134"/>
      <c r="BL101" s="149"/>
      <c r="BM101" s="149"/>
      <c r="BN101" s="133"/>
      <c r="BO101" s="151" t="s">
        <v>5901</v>
      </c>
      <c r="BP101" s="138"/>
      <c r="BQ101" s="138"/>
      <c r="BR101" s="138"/>
      <c r="BS101" s="138"/>
      <c r="BT101" s="138"/>
      <c r="BU101" s="138"/>
      <c r="BV101" s="138"/>
      <c r="BW101" s="138"/>
      <c r="BX101" s="138"/>
      <c r="BY101" s="138"/>
      <c r="BZ101" s="138">
        <v>4</v>
      </c>
      <c r="CA101" s="138">
        <v>1</v>
      </c>
      <c r="CB101" s="138">
        <v>5</v>
      </c>
      <c r="CC101" s="138">
        <v>1</v>
      </c>
      <c r="CD101" s="138"/>
    </row>
    <row r="102" spans="1:86" s="139" customFormat="1" ht="16.5" customHeight="1">
      <c r="A102" s="111">
        <v>91</v>
      </c>
      <c r="B102" s="111" t="s">
        <v>4876</v>
      </c>
      <c r="C102" s="112" t="s">
        <v>5246</v>
      </c>
      <c r="D102" s="111" t="s">
        <v>5318</v>
      </c>
      <c r="E102" s="111" t="s">
        <v>4879</v>
      </c>
      <c r="F102" s="111" t="s">
        <v>5902</v>
      </c>
      <c r="G102" s="276" t="s">
        <v>5903</v>
      </c>
      <c r="H102" s="135" t="s">
        <v>5904</v>
      </c>
      <c r="I102" s="135" t="s">
        <v>5905</v>
      </c>
      <c r="J102" s="118" t="s">
        <v>4940</v>
      </c>
      <c r="K102" s="163" t="s">
        <v>5906</v>
      </c>
      <c r="L102" s="116" t="s">
        <v>5907</v>
      </c>
      <c r="M102" s="153" t="s">
        <v>5908</v>
      </c>
      <c r="N102" s="142" t="s">
        <v>4924</v>
      </c>
      <c r="O102" s="142"/>
      <c r="P102" s="142" t="s">
        <v>4924</v>
      </c>
      <c r="Q102" s="143">
        <v>3306</v>
      </c>
      <c r="R102" s="144">
        <v>912</v>
      </c>
      <c r="S102" s="143">
        <v>667</v>
      </c>
      <c r="T102" s="143">
        <v>667</v>
      </c>
      <c r="U102" s="112" t="s">
        <v>5303</v>
      </c>
      <c r="V102" s="123"/>
      <c r="W102" s="123">
        <v>233</v>
      </c>
      <c r="X102" s="138" t="s">
        <v>5909</v>
      </c>
      <c r="Y102" s="123">
        <v>866</v>
      </c>
      <c r="Z102" s="123">
        <v>721</v>
      </c>
      <c r="AA102" s="123">
        <v>24723</v>
      </c>
      <c r="AB102" s="123">
        <v>291</v>
      </c>
      <c r="AC102" s="127"/>
      <c r="AD102" s="127"/>
      <c r="AE102" s="130">
        <v>174</v>
      </c>
      <c r="AF102" s="136" t="s">
        <v>5910</v>
      </c>
      <c r="AG102" s="127">
        <v>47277</v>
      </c>
      <c r="AH102" s="127">
        <v>48021</v>
      </c>
      <c r="AI102" s="148"/>
      <c r="AJ102" s="148">
        <v>27</v>
      </c>
      <c r="AK102" s="112"/>
      <c r="AL102" s="112"/>
      <c r="AM102" s="135" t="s">
        <v>5079</v>
      </c>
      <c r="AN102" s="111">
        <v>7</v>
      </c>
      <c r="AO102" s="111">
        <v>3</v>
      </c>
      <c r="AP102" s="111">
        <v>1</v>
      </c>
      <c r="AQ102" s="111">
        <v>3</v>
      </c>
      <c r="AR102" s="111"/>
      <c r="AS102" s="129">
        <v>71</v>
      </c>
      <c r="AT102" s="129" t="s">
        <v>5036</v>
      </c>
      <c r="AU102" s="129" t="s">
        <v>5036</v>
      </c>
      <c r="AV102" s="127">
        <v>519</v>
      </c>
      <c r="AW102" s="127">
        <v>7.3098591549295771</v>
      </c>
      <c r="AX102" s="149"/>
      <c r="AY102" s="149"/>
      <c r="AZ102" s="149"/>
      <c r="BA102" s="149"/>
      <c r="BB102" s="149"/>
      <c r="BC102" s="150"/>
      <c r="BD102" s="150"/>
      <c r="BE102" s="150"/>
      <c r="BF102" s="151" t="s">
        <v>4897</v>
      </c>
      <c r="BG102" s="134"/>
      <c r="BH102" s="134"/>
      <c r="BI102" s="134"/>
      <c r="BJ102" s="134"/>
      <c r="BK102" s="134"/>
      <c r="BL102" s="149"/>
      <c r="BM102" s="149"/>
      <c r="BN102" s="133"/>
      <c r="BO102" s="151" t="s">
        <v>4897</v>
      </c>
      <c r="BP102" s="138"/>
      <c r="BQ102" s="138"/>
      <c r="BR102" s="138"/>
      <c r="BS102" s="138"/>
      <c r="BT102" s="138"/>
      <c r="BU102" s="138"/>
      <c r="BV102" s="138"/>
      <c r="BW102" s="138"/>
      <c r="BX102" s="138"/>
      <c r="BY102" s="138"/>
      <c r="BZ102" s="138">
        <v>1</v>
      </c>
      <c r="CA102" s="138"/>
      <c r="CB102" s="138">
        <v>2</v>
      </c>
      <c r="CC102" s="138"/>
      <c r="CD102" s="138"/>
    </row>
    <row r="103" spans="1:86" s="139" customFormat="1" ht="16.5" customHeight="1">
      <c r="A103" s="111">
        <v>92</v>
      </c>
      <c r="B103" s="111" t="s">
        <v>4876</v>
      </c>
      <c r="C103" s="282" t="s">
        <v>185</v>
      </c>
      <c r="D103" s="111" t="s">
        <v>168</v>
      </c>
      <c r="E103" s="111" t="s">
        <v>4879</v>
      </c>
      <c r="F103" s="111" t="s">
        <v>5911</v>
      </c>
      <c r="G103" s="113" t="s">
        <v>5912</v>
      </c>
      <c r="H103" s="111" t="s">
        <v>5913</v>
      </c>
      <c r="I103" s="111" t="s">
        <v>5914</v>
      </c>
      <c r="J103" s="118" t="s">
        <v>4884</v>
      </c>
      <c r="K103" s="163" t="s">
        <v>5915</v>
      </c>
      <c r="L103" s="116" t="s">
        <v>5916</v>
      </c>
      <c r="M103" s="268" t="s">
        <v>5917</v>
      </c>
      <c r="N103" s="142" t="s">
        <v>4924</v>
      </c>
      <c r="O103" s="142"/>
      <c r="P103" s="142" t="s">
        <v>4924</v>
      </c>
      <c r="Q103" s="143">
        <v>773.5</v>
      </c>
      <c r="R103" s="144">
        <v>3434.4</v>
      </c>
      <c r="S103" s="143">
        <v>922</v>
      </c>
      <c r="T103" s="143">
        <v>749</v>
      </c>
      <c r="U103" s="112" t="s">
        <v>5009</v>
      </c>
      <c r="V103" s="123">
        <v>173</v>
      </c>
      <c r="W103" s="123">
        <v>130.1</v>
      </c>
      <c r="X103" s="138" t="s">
        <v>4956</v>
      </c>
      <c r="Y103" s="123">
        <v>83.6</v>
      </c>
      <c r="Z103" s="123">
        <v>63.5</v>
      </c>
      <c r="AA103" s="123">
        <v>1500</v>
      </c>
      <c r="AB103" s="123">
        <v>41.5</v>
      </c>
      <c r="AC103" s="127"/>
      <c r="AD103" s="127"/>
      <c r="AE103" s="339"/>
      <c r="AF103" s="137" t="s">
        <v>5918</v>
      </c>
      <c r="AG103" s="339">
        <v>6518</v>
      </c>
      <c r="AH103" s="339">
        <v>17015</v>
      </c>
      <c r="AI103" s="340"/>
      <c r="AJ103" s="340"/>
      <c r="AK103" s="282"/>
      <c r="AL103" s="282"/>
      <c r="AM103" s="118" t="s">
        <v>5428</v>
      </c>
      <c r="AN103" s="129">
        <v>4</v>
      </c>
      <c r="AO103" s="129"/>
      <c r="AP103" s="129">
        <v>4</v>
      </c>
      <c r="AQ103" s="129"/>
      <c r="AR103" s="129"/>
      <c r="AS103" s="129"/>
      <c r="AT103" s="129" t="s">
        <v>4895</v>
      </c>
      <c r="AU103" s="129"/>
      <c r="AV103" s="339"/>
      <c r="AW103" s="127"/>
      <c r="AX103" s="341"/>
      <c r="AY103" s="341"/>
      <c r="AZ103" s="341"/>
      <c r="BA103" s="341"/>
      <c r="BB103" s="341"/>
      <c r="BC103" s="342"/>
      <c r="BD103" s="342"/>
      <c r="BE103" s="342"/>
      <c r="BF103" s="343" t="s">
        <v>4945</v>
      </c>
      <c r="BG103" s="344"/>
      <c r="BH103" s="344"/>
      <c r="BI103" s="344"/>
      <c r="BJ103" s="344"/>
      <c r="BK103" s="344"/>
      <c r="BL103" s="341"/>
      <c r="BM103" s="341"/>
      <c r="BN103" s="345"/>
      <c r="BO103" s="343"/>
      <c r="BP103" s="135"/>
      <c r="BQ103" s="135"/>
      <c r="BR103" s="135"/>
      <c r="BS103" s="135"/>
      <c r="BT103" s="135"/>
      <c r="BU103" s="135"/>
      <c r="BV103" s="137"/>
      <c r="BW103" s="135"/>
      <c r="BX103" s="135"/>
      <c r="BY103" s="135"/>
      <c r="BZ103" s="135">
        <v>1</v>
      </c>
      <c r="CA103" s="135"/>
      <c r="CB103" s="135">
        <v>2</v>
      </c>
      <c r="CC103" s="135"/>
      <c r="CD103" s="135"/>
    </row>
    <row r="104" spans="1:86" s="139" customFormat="1" ht="16.5" customHeight="1">
      <c r="A104" s="111">
        <v>93</v>
      </c>
      <c r="B104" s="111" t="s">
        <v>4876</v>
      </c>
      <c r="C104" s="112" t="s">
        <v>4901</v>
      </c>
      <c r="D104" s="111" t="s">
        <v>5318</v>
      </c>
      <c r="E104" s="111" t="s">
        <v>5001</v>
      </c>
      <c r="F104" s="111" t="s">
        <v>5919</v>
      </c>
      <c r="G104" s="113" t="s">
        <v>5920</v>
      </c>
      <c r="H104" s="111" t="s">
        <v>5921</v>
      </c>
      <c r="I104" s="111" t="s">
        <v>5922</v>
      </c>
      <c r="J104" s="118" t="s">
        <v>4884</v>
      </c>
      <c r="K104" s="163" t="s">
        <v>5923</v>
      </c>
      <c r="L104" s="116" t="s">
        <v>5924</v>
      </c>
      <c r="M104" s="156" t="s">
        <v>5925</v>
      </c>
      <c r="N104" s="142" t="s">
        <v>4924</v>
      </c>
      <c r="O104" s="142"/>
      <c r="P104" s="142" t="s">
        <v>4924</v>
      </c>
      <c r="Q104" s="143">
        <v>104</v>
      </c>
      <c r="R104" s="144">
        <v>143</v>
      </c>
      <c r="S104" s="143">
        <v>108</v>
      </c>
      <c r="T104" s="143">
        <v>70</v>
      </c>
      <c r="U104" s="112" t="s">
        <v>5926</v>
      </c>
      <c r="V104" s="123">
        <v>38</v>
      </c>
      <c r="W104" s="123">
        <v>8</v>
      </c>
      <c r="X104" s="118" t="s">
        <v>4972</v>
      </c>
      <c r="Y104" s="123"/>
      <c r="Z104" s="123">
        <v>16</v>
      </c>
      <c r="AA104" s="123">
        <v>500</v>
      </c>
      <c r="AB104" s="123">
        <v>3</v>
      </c>
      <c r="AC104" s="127">
        <v>7</v>
      </c>
      <c r="AD104" s="127"/>
      <c r="AE104" s="130"/>
      <c r="AF104" s="112" t="s">
        <v>5927</v>
      </c>
      <c r="AG104" s="127">
        <v>886</v>
      </c>
      <c r="AH104" s="127">
        <v>1097</v>
      </c>
      <c r="AI104" s="127">
        <v>886</v>
      </c>
      <c r="AJ104" s="127">
        <v>1097</v>
      </c>
      <c r="AK104" s="112"/>
      <c r="AL104" s="112"/>
      <c r="AM104" s="118" t="s">
        <v>4931</v>
      </c>
      <c r="AN104" s="111">
        <v>8</v>
      </c>
      <c r="AO104" s="111">
        <v>4</v>
      </c>
      <c r="AP104" s="111">
        <v>3</v>
      </c>
      <c r="AQ104" s="111">
        <v>1</v>
      </c>
      <c r="AR104" s="111"/>
      <c r="AS104" s="129">
        <v>200</v>
      </c>
      <c r="AT104" s="129" t="s">
        <v>5928</v>
      </c>
      <c r="AU104" s="129" t="s">
        <v>5056</v>
      </c>
      <c r="AV104" s="127">
        <v>345</v>
      </c>
      <c r="AW104" s="127">
        <v>1.7250000000000001</v>
      </c>
      <c r="AX104" s="149">
        <v>6000</v>
      </c>
      <c r="AY104" s="149"/>
      <c r="AZ104" s="149">
        <v>5000</v>
      </c>
      <c r="BA104" s="149">
        <v>5000</v>
      </c>
      <c r="BB104" s="149">
        <v>6000</v>
      </c>
      <c r="BC104" s="150"/>
      <c r="BD104" s="150"/>
      <c r="BE104" s="150"/>
      <c r="BF104" s="151"/>
      <c r="BG104" s="134">
        <v>6000</v>
      </c>
      <c r="BH104" s="134"/>
      <c r="BI104" s="134">
        <v>5000</v>
      </c>
      <c r="BJ104" s="134">
        <v>5000</v>
      </c>
      <c r="BK104" s="134">
        <v>6000</v>
      </c>
      <c r="BL104" s="149"/>
      <c r="BM104" s="149"/>
      <c r="BN104" s="133"/>
      <c r="BO104" s="151"/>
      <c r="BP104" s="138"/>
      <c r="BQ104" s="138"/>
      <c r="BR104" s="138"/>
      <c r="BS104" s="138"/>
      <c r="BT104" s="138"/>
      <c r="BU104" s="138"/>
      <c r="BV104" s="138"/>
      <c r="BW104" s="138"/>
      <c r="BX104" s="138"/>
      <c r="BY104" s="138"/>
      <c r="BZ104" s="138">
        <v>1</v>
      </c>
      <c r="CA104" s="138">
        <v>2</v>
      </c>
      <c r="CB104" s="138">
        <v>1</v>
      </c>
      <c r="CC104" s="138"/>
      <c r="CD104" s="138"/>
    </row>
    <row r="105" spans="1:86" s="139" customFormat="1" ht="16.5" customHeight="1">
      <c r="A105" s="111">
        <v>94</v>
      </c>
      <c r="B105" s="111" t="s">
        <v>4876</v>
      </c>
      <c r="C105" s="112" t="s">
        <v>4963</v>
      </c>
      <c r="D105" s="111" t="s">
        <v>5318</v>
      </c>
      <c r="E105" s="111" t="s">
        <v>4879</v>
      </c>
      <c r="F105" s="111" t="s">
        <v>5929</v>
      </c>
      <c r="G105" s="113" t="s">
        <v>5930</v>
      </c>
      <c r="H105" s="111" t="s">
        <v>5931</v>
      </c>
      <c r="I105" s="111" t="s">
        <v>5932</v>
      </c>
      <c r="J105" s="118" t="s">
        <v>4884</v>
      </c>
      <c r="K105" s="163" t="s">
        <v>5933</v>
      </c>
      <c r="L105" s="116" t="s">
        <v>5934</v>
      </c>
      <c r="M105" s="268" t="s">
        <v>5935</v>
      </c>
      <c r="N105" s="135" t="s">
        <v>4940</v>
      </c>
      <c r="O105" s="142" t="s">
        <v>4909</v>
      </c>
      <c r="P105" s="142" t="s">
        <v>4924</v>
      </c>
      <c r="Q105" s="143">
        <v>8407</v>
      </c>
      <c r="R105" s="144">
        <v>4770</v>
      </c>
      <c r="S105" s="143">
        <v>2265</v>
      </c>
      <c r="T105" s="143">
        <v>2177</v>
      </c>
      <c r="U105" s="112" t="s">
        <v>5009</v>
      </c>
      <c r="V105" s="123">
        <v>88</v>
      </c>
      <c r="W105" s="123">
        <v>23</v>
      </c>
      <c r="X105" s="138" t="s">
        <v>4972</v>
      </c>
      <c r="Y105" s="123">
        <v>124</v>
      </c>
      <c r="Z105" s="123">
        <v>89</v>
      </c>
      <c r="AA105" s="123">
        <v>2241</v>
      </c>
      <c r="AB105" s="123">
        <v>90</v>
      </c>
      <c r="AC105" s="127">
        <v>27</v>
      </c>
      <c r="AD105" s="127">
        <v>6</v>
      </c>
      <c r="AE105" s="130"/>
      <c r="AF105" s="137" t="s">
        <v>5936</v>
      </c>
      <c r="AG105" s="127"/>
      <c r="AH105" s="127">
        <v>20582</v>
      </c>
      <c r="AI105" s="148"/>
      <c r="AJ105" s="148">
        <v>16118</v>
      </c>
      <c r="AK105" s="112"/>
      <c r="AL105" s="112"/>
      <c r="AM105" s="118" t="s">
        <v>5079</v>
      </c>
      <c r="AN105" s="111">
        <v>4</v>
      </c>
      <c r="AO105" s="111">
        <v>4</v>
      </c>
      <c r="AP105" s="111"/>
      <c r="AQ105" s="111"/>
      <c r="AR105" s="111"/>
      <c r="AS105" s="129">
        <v>91</v>
      </c>
      <c r="AT105" s="129" t="s">
        <v>5026</v>
      </c>
      <c r="AU105" s="129" t="s">
        <v>5026</v>
      </c>
      <c r="AV105" s="127">
        <v>23502</v>
      </c>
      <c r="AW105" s="127">
        <v>258.26373626373629</v>
      </c>
      <c r="AX105" s="149"/>
      <c r="AY105" s="149"/>
      <c r="AZ105" s="149"/>
      <c r="BA105" s="149"/>
      <c r="BB105" s="149"/>
      <c r="BC105" s="150"/>
      <c r="BD105" s="150"/>
      <c r="BE105" s="150"/>
      <c r="BF105" s="151" t="s">
        <v>4897</v>
      </c>
      <c r="BG105" s="134"/>
      <c r="BH105" s="134"/>
      <c r="BI105" s="134"/>
      <c r="BJ105" s="134"/>
      <c r="BK105" s="134"/>
      <c r="BL105" s="149"/>
      <c r="BM105" s="149"/>
      <c r="BN105" s="133"/>
      <c r="BO105" s="151" t="s">
        <v>4897</v>
      </c>
      <c r="BP105" s="135"/>
      <c r="BQ105" s="135"/>
      <c r="BR105" s="135"/>
      <c r="BS105" s="135"/>
      <c r="BT105" s="135"/>
      <c r="BU105" s="135"/>
      <c r="BV105" s="137"/>
      <c r="BW105" s="135"/>
      <c r="BX105" s="135"/>
      <c r="BY105" s="135"/>
      <c r="BZ105" s="135">
        <v>9</v>
      </c>
      <c r="CA105" s="135"/>
      <c r="CB105" s="135"/>
      <c r="CC105" s="135" t="s">
        <v>5937</v>
      </c>
      <c r="CD105" s="135"/>
    </row>
    <row r="106" spans="1:86" s="139" customFormat="1" ht="16.5" customHeight="1">
      <c r="A106" s="111">
        <v>95</v>
      </c>
      <c r="B106" s="111" t="s">
        <v>4876</v>
      </c>
      <c r="C106" s="112" t="s">
        <v>5057</v>
      </c>
      <c r="D106" s="111" t="s">
        <v>5318</v>
      </c>
      <c r="E106" s="111" t="s">
        <v>4879</v>
      </c>
      <c r="F106" s="111" t="s">
        <v>5938</v>
      </c>
      <c r="G106" s="113" t="s">
        <v>5939</v>
      </c>
      <c r="H106" s="111" t="s">
        <v>5940</v>
      </c>
      <c r="I106" s="111" t="s">
        <v>5941</v>
      </c>
      <c r="J106" s="118" t="s">
        <v>4884</v>
      </c>
      <c r="K106" s="163" t="s">
        <v>5942</v>
      </c>
      <c r="L106" s="262" t="s">
        <v>5943</v>
      </c>
      <c r="M106" s="268" t="s">
        <v>5944</v>
      </c>
      <c r="N106" s="142" t="s">
        <v>4888</v>
      </c>
      <c r="O106" s="142"/>
      <c r="P106" s="142" t="s">
        <v>4924</v>
      </c>
      <c r="Q106" s="143">
        <v>950</v>
      </c>
      <c r="R106" s="144"/>
      <c r="S106" s="143">
        <v>236</v>
      </c>
      <c r="T106" s="143">
        <v>236</v>
      </c>
      <c r="U106" s="112" t="s">
        <v>5303</v>
      </c>
      <c r="V106" s="123"/>
      <c r="W106" s="123">
        <v>67</v>
      </c>
      <c r="X106" s="134" t="s">
        <v>4956</v>
      </c>
      <c r="Y106" s="123"/>
      <c r="Z106" s="123">
        <v>223</v>
      </c>
      <c r="AA106" s="123">
        <v>16824</v>
      </c>
      <c r="AB106" s="123">
        <v>9</v>
      </c>
      <c r="AC106" s="127"/>
      <c r="AD106" s="127"/>
      <c r="AE106" s="130" t="s">
        <v>5945</v>
      </c>
      <c r="AF106" s="151" t="s">
        <v>5946</v>
      </c>
      <c r="AG106" s="346">
        <v>13587</v>
      </c>
      <c r="AH106" s="346">
        <v>13601</v>
      </c>
      <c r="AI106" s="148"/>
      <c r="AJ106" s="148">
        <v>496</v>
      </c>
      <c r="AK106" s="111"/>
      <c r="AL106" s="111"/>
      <c r="AM106" s="118"/>
      <c r="AN106" s="111"/>
      <c r="AO106" s="111"/>
      <c r="AP106" s="111"/>
      <c r="AQ106" s="111"/>
      <c r="AR106" s="111"/>
      <c r="AS106" s="129">
        <v>150</v>
      </c>
      <c r="AT106" s="129" t="s">
        <v>4916</v>
      </c>
      <c r="AU106" s="129"/>
      <c r="AV106" s="127">
        <v>250</v>
      </c>
      <c r="AW106" s="127">
        <v>1.6666666666666667</v>
      </c>
      <c r="AX106" s="149"/>
      <c r="AY106" s="149"/>
      <c r="AZ106" s="149"/>
      <c r="BA106" s="149"/>
      <c r="BB106" s="149"/>
      <c r="BC106" s="150"/>
      <c r="BD106" s="150"/>
      <c r="BE106" s="150"/>
      <c r="BF106" s="151" t="s">
        <v>4897</v>
      </c>
      <c r="BG106" s="134"/>
      <c r="BH106" s="134"/>
      <c r="BI106" s="134"/>
      <c r="BJ106" s="134"/>
      <c r="BK106" s="134"/>
      <c r="BL106" s="149"/>
      <c r="BM106" s="149"/>
      <c r="BN106" s="133"/>
      <c r="BO106" s="151"/>
      <c r="BP106" s="138"/>
      <c r="BQ106" s="138"/>
      <c r="BR106" s="138"/>
      <c r="BS106" s="138"/>
      <c r="BT106" s="138"/>
      <c r="BU106" s="138"/>
      <c r="BV106" s="138"/>
      <c r="BW106" s="138"/>
      <c r="BX106" s="138"/>
      <c r="BY106" s="138"/>
      <c r="BZ106" s="138"/>
      <c r="CA106" s="138">
        <v>1</v>
      </c>
      <c r="CB106" s="138">
        <v>1</v>
      </c>
      <c r="CC106" s="138"/>
      <c r="CD106" s="138"/>
    </row>
    <row r="107" spans="1:86" s="139" customFormat="1" ht="16.5" customHeight="1">
      <c r="A107" s="111">
        <v>96</v>
      </c>
      <c r="B107" s="129" t="s">
        <v>4876</v>
      </c>
      <c r="C107" s="129" t="s">
        <v>4975</v>
      </c>
      <c r="D107" s="129" t="s">
        <v>5318</v>
      </c>
      <c r="E107" s="129" t="s">
        <v>4879</v>
      </c>
      <c r="F107" s="129" t="s">
        <v>5947</v>
      </c>
      <c r="G107" s="347" t="s">
        <v>5948</v>
      </c>
      <c r="H107" s="129" t="s">
        <v>5949</v>
      </c>
      <c r="I107" s="129" t="s">
        <v>5950</v>
      </c>
      <c r="J107" s="138" t="s">
        <v>4884</v>
      </c>
      <c r="K107" s="129" t="s">
        <v>5951</v>
      </c>
      <c r="L107" s="116" t="s">
        <v>5952</v>
      </c>
      <c r="M107" s="153" t="s">
        <v>5953</v>
      </c>
      <c r="N107" s="135" t="s">
        <v>4888</v>
      </c>
      <c r="O107" s="348"/>
      <c r="P107" s="142" t="s">
        <v>4924</v>
      </c>
      <c r="Q107" s="143">
        <v>14728</v>
      </c>
      <c r="R107" s="144">
        <v>1773.5</v>
      </c>
      <c r="S107" s="143">
        <v>786</v>
      </c>
      <c r="T107" s="143">
        <v>366</v>
      </c>
      <c r="U107" s="112" t="s">
        <v>5954</v>
      </c>
      <c r="V107" s="123">
        <v>420</v>
      </c>
      <c r="W107" s="123">
        <v>207</v>
      </c>
      <c r="X107" s="118" t="s">
        <v>4956</v>
      </c>
      <c r="Y107" s="123">
        <v>898</v>
      </c>
      <c r="Z107" s="123">
        <v>618</v>
      </c>
      <c r="AA107" s="123">
        <v>2800</v>
      </c>
      <c r="AB107" s="123">
        <v>41</v>
      </c>
      <c r="AC107" s="127">
        <v>42</v>
      </c>
      <c r="AD107" s="127"/>
      <c r="AE107" s="130">
        <v>39</v>
      </c>
      <c r="AF107" s="135" t="s">
        <v>5955</v>
      </c>
      <c r="AG107" s="127">
        <v>5124</v>
      </c>
      <c r="AH107" s="127">
        <v>5124</v>
      </c>
      <c r="AI107" s="127"/>
      <c r="AJ107" s="127">
        <v>77</v>
      </c>
      <c r="AK107" s="348"/>
      <c r="AL107" s="348"/>
      <c r="AM107" s="118" t="s">
        <v>5956</v>
      </c>
      <c r="AN107" s="129">
        <v>1</v>
      </c>
      <c r="AO107" s="138">
        <v>1</v>
      </c>
      <c r="AP107" s="348"/>
      <c r="AQ107" s="348"/>
      <c r="AR107" s="348"/>
      <c r="AS107" s="129">
        <v>52</v>
      </c>
      <c r="AT107" s="349" t="s">
        <v>5957</v>
      </c>
      <c r="AU107" s="349" t="s">
        <v>5957</v>
      </c>
      <c r="AV107" s="127">
        <v>3420</v>
      </c>
      <c r="AW107" s="127">
        <v>65.769230769230774</v>
      </c>
      <c r="AX107" s="2525" t="s">
        <v>5958</v>
      </c>
      <c r="AY107" s="2525"/>
      <c r="AZ107" s="2525"/>
      <c r="BA107" s="2525"/>
      <c r="BB107" s="2525"/>
      <c r="BC107" s="132"/>
      <c r="BD107" s="132">
        <v>1</v>
      </c>
      <c r="BE107" s="150" t="s">
        <v>5959</v>
      </c>
      <c r="BF107" s="151" t="s">
        <v>5960</v>
      </c>
      <c r="BG107" s="2526" t="s">
        <v>5958</v>
      </c>
      <c r="BH107" s="2526"/>
      <c r="BI107" s="2526"/>
      <c r="BJ107" s="2526"/>
      <c r="BK107" s="2526"/>
      <c r="BL107" s="149"/>
      <c r="BM107" s="132">
        <v>1</v>
      </c>
      <c r="BN107" s="150" t="s">
        <v>5959</v>
      </c>
      <c r="BO107" s="151" t="s">
        <v>5961</v>
      </c>
      <c r="BP107" s="138"/>
      <c r="BQ107" s="138"/>
      <c r="BR107" s="138"/>
      <c r="BS107" s="138"/>
      <c r="BT107" s="138"/>
      <c r="BU107" s="138"/>
      <c r="BV107" s="138"/>
      <c r="BW107" s="138"/>
      <c r="BX107" s="138"/>
      <c r="BY107" s="138"/>
      <c r="BZ107" s="138">
        <v>3</v>
      </c>
      <c r="CA107" s="174"/>
      <c r="CB107" s="174"/>
      <c r="CC107" s="174"/>
      <c r="CD107" s="138">
        <v>58</v>
      </c>
      <c r="CE107" s="177"/>
    </row>
    <row r="108" spans="1:86" s="139" customFormat="1" ht="16.5" customHeight="1">
      <c r="A108" s="111">
        <v>97</v>
      </c>
      <c r="B108" s="111" t="s">
        <v>43</v>
      </c>
      <c r="C108" s="112" t="s">
        <v>185</v>
      </c>
      <c r="D108" s="111" t="s">
        <v>168</v>
      </c>
      <c r="E108" s="111" t="s">
        <v>4932</v>
      </c>
      <c r="F108" s="111" t="s">
        <v>5962</v>
      </c>
      <c r="G108" s="113" t="s">
        <v>5963</v>
      </c>
      <c r="H108" s="111" t="s">
        <v>5964</v>
      </c>
      <c r="I108" s="163" t="s">
        <v>5965</v>
      </c>
      <c r="J108" s="118" t="s">
        <v>4884</v>
      </c>
      <c r="K108" s="116" t="s">
        <v>5966</v>
      </c>
      <c r="L108" s="116" t="s">
        <v>5967</v>
      </c>
      <c r="M108" s="310" t="s">
        <v>5968</v>
      </c>
      <c r="N108" s="142" t="s">
        <v>4888</v>
      </c>
      <c r="O108" s="278"/>
      <c r="P108" s="142" t="s">
        <v>4924</v>
      </c>
      <c r="Q108" s="143">
        <v>696</v>
      </c>
      <c r="R108" s="144">
        <v>545</v>
      </c>
      <c r="S108" s="143">
        <v>363</v>
      </c>
      <c r="T108" s="143">
        <v>300</v>
      </c>
      <c r="U108" s="112" t="s">
        <v>4955</v>
      </c>
      <c r="V108" s="123">
        <v>63</v>
      </c>
      <c r="W108" s="123">
        <v>28</v>
      </c>
      <c r="X108" s="138" t="s">
        <v>4956</v>
      </c>
      <c r="Y108" s="123"/>
      <c r="Z108" s="123">
        <v>17</v>
      </c>
      <c r="AA108" s="123">
        <v>500</v>
      </c>
      <c r="AB108" s="123">
        <v>137</v>
      </c>
      <c r="AC108" s="127"/>
      <c r="AD108" s="127"/>
      <c r="AE108" s="130">
        <v>20</v>
      </c>
      <c r="AF108" s="137" t="s">
        <v>5425</v>
      </c>
      <c r="AG108" s="322">
        <v>5581</v>
      </c>
      <c r="AH108" s="322">
        <v>13630</v>
      </c>
      <c r="AI108" s="128">
        <v>100</v>
      </c>
      <c r="AJ108" s="128">
        <v>200</v>
      </c>
      <c r="AK108" s="126"/>
      <c r="AL108" s="126"/>
      <c r="AM108" s="135" t="s">
        <v>5428</v>
      </c>
      <c r="AN108" s="153">
        <v>5</v>
      </c>
      <c r="AO108" s="135"/>
      <c r="AP108" s="135">
        <v>1</v>
      </c>
      <c r="AQ108" s="135">
        <v>4</v>
      </c>
      <c r="AR108" s="135"/>
      <c r="AS108" s="136">
        <v>200</v>
      </c>
      <c r="AT108" s="136" t="s">
        <v>5382</v>
      </c>
      <c r="AU108" s="136" t="s">
        <v>5969</v>
      </c>
      <c r="AV108" s="127">
        <v>3500</v>
      </c>
      <c r="AW108" s="127">
        <v>17.5</v>
      </c>
      <c r="AX108" s="131">
        <v>3000</v>
      </c>
      <c r="AY108" s="131"/>
      <c r="AZ108" s="131"/>
      <c r="BA108" s="131">
        <v>2000</v>
      </c>
      <c r="BB108" s="131">
        <v>3000</v>
      </c>
      <c r="BC108" s="326">
        <v>20</v>
      </c>
      <c r="BD108" s="350"/>
      <c r="BE108" s="133" t="s">
        <v>5970</v>
      </c>
      <c r="BF108" s="350" t="s">
        <v>5971</v>
      </c>
      <c r="BG108" s="131"/>
      <c r="BH108" s="131"/>
      <c r="BI108" s="131"/>
      <c r="BJ108" s="131"/>
      <c r="BK108" s="131"/>
      <c r="BL108" s="131"/>
      <c r="BM108" s="131"/>
      <c r="BN108" s="118"/>
      <c r="BO108" s="129" t="s">
        <v>4897</v>
      </c>
      <c r="BP108" s="135"/>
      <c r="BQ108" s="135"/>
      <c r="BR108" s="135"/>
      <c r="BS108" s="135"/>
      <c r="BT108" s="135"/>
      <c r="BU108" s="135"/>
      <c r="BV108" s="137"/>
      <c r="BW108" s="135"/>
      <c r="BX108" s="135"/>
      <c r="BY108" s="135"/>
      <c r="BZ108" s="135">
        <v>1</v>
      </c>
      <c r="CA108" s="135">
        <v>1</v>
      </c>
      <c r="CB108" s="135">
        <v>1</v>
      </c>
      <c r="CC108" s="135"/>
      <c r="CD108" s="135"/>
    </row>
    <row r="109" spans="1:86" s="139" customFormat="1" ht="16.5" customHeight="1">
      <c r="A109" s="111">
        <v>98</v>
      </c>
      <c r="B109" s="111" t="s">
        <v>4876</v>
      </c>
      <c r="C109" s="112" t="s">
        <v>4901</v>
      </c>
      <c r="D109" s="111" t="s">
        <v>5318</v>
      </c>
      <c r="E109" s="111" t="s">
        <v>4879</v>
      </c>
      <c r="F109" s="111" t="s">
        <v>5972</v>
      </c>
      <c r="G109" s="113" t="s">
        <v>5973</v>
      </c>
      <c r="H109" s="111" t="s">
        <v>5974</v>
      </c>
      <c r="I109" s="111" t="s">
        <v>5975</v>
      </c>
      <c r="J109" s="118" t="s">
        <v>4884</v>
      </c>
      <c r="K109" s="163" t="s">
        <v>5976</v>
      </c>
      <c r="L109" s="116" t="s">
        <v>5977</v>
      </c>
      <c r="M109" s="156" t="s">
        <v>5978</v>
      </c>
      <c r="N109" s="142" t="s">
        <v>4888</v>
      </c>
      <c r="O109" s="142"/>
      <c r="P109" s="118" t="s">
        <v>4884</v>
      </c>
      <c r="Q109" s="143">
        <v>345</v>
      </c>
      <c r="R109" s="144">
        <v>324</v>
      </c>
      <c r="S109" s="143">
        <v>295</v>
      </c>
      <c r="T109" s="143">
        <v>181</v>
      </c>
      <c r="U109" s="112" t="s">
        <v>5009</v>
      </c>
      <c r="V109" s="123">
        <v>114</v>
      </c>
      <c r="W109" s="123">
        <v>54</v>
      </c>
      <c r="X109" s="118" t="s">
        <v>4972</v>
      </c>
      <c r="Y109" s="123"/>
      <c r="Z109" s="123">
        <v>15</v>
      </c>
      <c r="AA109" s="123">
        <v>3325</v>
      </c>
      <c r="AB109" s="123">
        <v>15</v>
      </c>
      <c r="AC109" s="127"/>
      <c r="AD109" s="127"/>
      <c r="AE109" s="130"/>
      <c r="AF109" s="135" t="s">
        <v>5979</v>
      </c>
      <c r="AG109" s="127">
        <v>3325</v>
      </c>
      <c r="AH109" s="127">
        <v>3346</v>
      </c>
      <c r="AI109" s="148">
        <v>80</v>
      </c>
      <c r="AJ109" s="148">
        <v>100</v>
      </c>
      <c r="AK109" s="112"/>
      <c r="AL109" s="112"/>
      <c r="AM109" s="118"/>
      <c r="AN109" s="111">
        <v>4</v>
      </c>
      <c r="AO109" s="111"/>
      <c r="AP109" s="111">
        <v>4</v>
      </c>
      <c r="AQ109" s="111"/>
      <c r="AR109" s="111"/>
      <c r="AS109" s="129">
        <v>310</v>
      </c>
      <c r="AT109" s="136" t="s">
        <v>5382</v>
      </c>
      <c r="AU109" s="129"/>
      <c r="AV109" s="127">
        <v>220</v>
      </c>
      <c r="AW109" s="127">
        <v>0.70967741935483875</v>
      </c>
      <c r="AX109" s="149"/>
      <c r="AY109" s="149"/>
      <c r="AZ109" s="149"/>
      <c r="BA109" s="149"/>
      <c r="BB109" s="149"/>
      <c r="BC109" s="150"/>
      <c r="BD109" s="150"/>
      <c r="BE109" s="150"/>
      <c r="BF109" s="151" t="s">
        <v>4897</v>
      </c>
      <c r="BG109" s="134"/>
      <c r="BH109" s="134"/>
      <c r="BI109" s="134"/>
      <c r="BJ109" s="134"/>
      <c r="BK109" s="134"/>
      <c r="BL109" s="149"/>
      <c r="BM109" s="149"/>
      <c r="BN109" s="133"/>
      <c r="BO109" s="151"/>
      <c r="BP109" s="138"/>
      <c r="BQ109" s="138"/>
      <c r="BR109" s="138"/>
      <c r="BS109" s="138"/>
      <c r="BT109" s="138"/>
      <c r="BU109" s="138"/>
      <c r="BV109" s="138"/>
      <c r="BW109" s="138"/>
      <c r="BX109" s="138"/>
      <c r="BY109" s="138"/>
      <c r="BZ109" s="138">
        <v>1</v>
      </c>
      <c r="CA109" s="138">
        <v>1</v>
      </c>
      <c r="CB109" s="138">
        <v>1</v>
      </c>
      <c r="CC109" s="138"/>
      <c r="CD109" s="174"/>
    </row>
    <row r="110" spans="1:86" s="177" customFormat="1" ht="16.5" customHeight="1">
      <c r="A110" s="111">
        <v>99</v>
      </c>
      <c r="B110" s="304" t="s">
        <v>43</v>
      </c>
      <c r="C110" s="302" t="s">
        <v>145</v>
      </c>
      <c r="D110" s="304" t="s">
        <v>168</v>
      </c>
      <c r="E110" s="304" t="s">
        <v>4932</v>
      </c>
      <c r="F110" s="304" t="s">
        <v>5980</v>
      </c>
      <c r="G110" s="329" t="s">
        <v>5981</v>
      </c>
      <c r="H110" s="304" t="s">
        <v>5982</v>
      </c>
      <c r="I110" s="304" t="s">
        <v>5983</v>
      </c>
      <c r="J110" s="307" t="s">
        <v>4940</v>
      </c>
      <c r="K110" s="351" t="s">
        <v>5984</v>
      </c>
      <c r="L110" s="184" t="s">
        <v>5985</v>
      </c>
      <c r="M110" s="153" t="s">
        <v>5986</v>
      </c>
      <c r="N110" s="273" t="s">
        <v>4924</v>
      </c>
      <c r="O110" s="306"/>
      <c r="P110" s="142" t="s">
        <v>4888</v>
      </c>
      <c r="Q110" s="143">
        <v>115</v>
      </c>
      <c r="R110" s="144">
        <v>136</v>
      </c>
      <c r="S110" s="143">
        <v>103</v>
      </c>
      <c r="T110" s="143">
        <v>45</v>
      </c>
      <c r="U110" s="302" t="s">
        <v>4983</v>
      </c>
      <c r="V110" s="123">
        <v>58</v>
      </c>
      <c r="W110" s="123">
        <v>13</v>
      </c>
      <c r="X110" s="273" t="s">
        <v>4956</v>
      </c>
      <c r="Y110" s="123"/>
      <c r="Z110" s="123">
        <v>4</v>
      </c>
      <c r="AA110" s="123">
        <v>564</v>
      </c>
      <c r="AB110" s="123">
        <v>10</v>
      </c>
      <c r="AC110" s="127"/>
      <c r="AD110" s="127"/>
      <c r="AE110" s="352"/>
      <c r="AF110" s="137" t="s">
        <v>5987</v>
      </c>
      <c r="AG110" s="188">
        <v>2450</v>
      </c>
      <c r="AH110" s="188">
        <v>2450</v>
      </c>
      <c r="AI110" s="186">
        <v>2450</v>
      </c>
      <c r="AJ110" s="186">
        <v>92</v>
      </c>
      <c r="AK110" s="302"/>
      <c r="AL110" s="302"/>
      <c r="AM110" s="307" t="s">
        <v>5988</v>
      </c>
      <c r="AN110" s="304">
        <v>3</v>
      </c>
      <c r="AO110" s="304"/>
      <c r="AP110" s="304">
        <v>3</v>
      </c>
      <c r="AQ110" s="304"/>
      <c r="AR110" s="304"/>
      <c r="AS110" s="180">
        <v>190</v>
      </c>
      <c r="AT110" s="180" t="s">
        <v>5373</v>
      </c>
      <c r="AU110" s="180" t="s">
        <v>5373</v>
      </c>
      <c r="AV110" s="188">
        <v>817</v>
      </c>
      <c r="AW110" s="127">
        <v>4.3</v>
      </c>
      <c r="AX110" s="189"/>
      <c r="AY110" s="189"/>
      <c r="AZ110" s="189"/>
      <c r="BA110" s="189"/>
      <c r="BB110" s="189"/>
      <c r="BC110" s="190"/>
      <c r="BD110" s="190"/>
      <c r="BE110" s="190"/>
      <c r="BF110" s="191"/>
      <c r="BG110" s="192"/>
      <c r="BH110" s="192"/>
      <c r="BI110" s="192"/>
      <c r="BJ110" s="192"/>
      <c r="BK110" s="192"/>
      <c r="BL110" s="189"/>
      <c r="BM110" s="189"/>
      <c r="BN110" s="353"/>
      <c r="BO110" s="191" t="s">
        <v>4897</v>
      </c>
      <c r="BP110" s="273"/>
      <c r="BQ110" s="273"/>
      <c r="BR110" s="273"/>
      <c r="BS110" s="273"/>
      <c r="BT110" s="273"/>
      <c r="BU110" s="273"/>
      <c r="BV110" s="273"/>
      <c r="BW110" s="273"/>
      <c r="BX110" s="273"/>
      <c r="BY110" s="273"/>
      <c r="BZ110" s="273">
        <v>1</v>
      </c>
      <c r="CA110" s="273">
        <v>1</v>
      </c>
      <c r="CB110" s="273"/>
      <c r="CC110" s="273">
        <v>1</v>
      </c>
      <c r="CD110" s="273">
        <v>2</v>
      </c>
    </row>
    <row r="111" spans="1:86" s="139" customFormat="1" ht="16.5" customHeight="1">
      <c r="A111" s="111">
        <v>100</v>
      </c>
      <c r="B111" s="111" t="s">
        <v>4876</v>
      </c>
      <c r="C111" s="112" t="s">
        <v>5178</v>
      </c>
      <c r="D111" s="111" t="s">
        <v>5318</v>
      </c>
      <c r="E111" s="111" t="s">
        <v>5001</v>
      </c>
      <c r="F111" s="111" t="s">
        <v>5989</v>
      </c>
      <c r="G111" s="113" t="s">
        <v>5990</v>
      </c>
      <c r="H111" s="111" t="s">
        <v>5991</v>
      </c>
      <c r="I111" s="111" t="s">
        <v>5992</v>
      </c>
      <c r="J111" s="118" t="s">
        <v>4884</v>
      </c>
      <c r="K111" s="163" t="s">
        <v>5356</v>
      </c>
      <c r="L111" s="116" t="s">
        <v>5993</v>
      </c>
      <c r="M111" s="268" t="s">
        <v>5994</v>
      </c>
      <c r="N111" s="142" t="s">
        <v>4888</v>
      </c>
      <c r="O111" s="142"/>
      <c r="P111" s="142" t="s">
        <v>4888</v>
      </c>
      <c r="Q111" s="143">
        <v>359</v>
      </c>
      <c r="R111" s="144">
        <v>102</v>
      </c>
      <c r="S111" s="143">
        <v>82</v>
      </c>
      <c r="T111" s="143">
        <v>82</v>
      </c>
      <c r="U111" s="112" t="s">
        <v>5134</v>
      </c>
      <c r="V111" s="123"/>
      <c r="W111" s="123">
        <v>15</v>
      </c>
      <c r="X111" s="138" t="s">
        <v>4972</v>
      </c>
      <c r="Y111" s="123">
        <v>40</v>
      </c>
      <c r="Z111" s="123">
        <v>5</v>
      </c>
      <c r="AA111" s="123"/>
      <c r="AB111" s="123">
        <v>2</v>
      </c>
      <c r="AC111" s="127"/>
      <c r="AD111" s="127"/>
      <c r="AE111" s="130"/>
      <c r="AF111" s="137" t="s">
        <v>5995</v>
      </c>
      <c r="AG111" s="127">
        <v>694</v>
      </c>
      <c r="AH111" s="127">
        <v>2076</v>
      </c>
      <c r="AI111" s="148">
        <v>1955</v>
      </c>
      <c r="AJ111" s="148">
        <v>92</v>
      </c>
      <c r="AK111" s="112" t="s">
        <v>5996</v>
      </c>
      <c r="AL111" s="112" t="s">
        <v>5997</v>
      </c>
      <c r="AM111" s="118" t="s">
        <v>5011</v>
      </c>
      <c r="AN111" s="111">
        <v>13</v>
      </c>
      <c r="AO111" s="111">
        <v>2</v>
      </c>
      <c r="AP111" s="111"/>
      <c r="AQ111" s="111">
        <v>10</v>
      </c>
      <c r="AR111" s="111">
        <v>1</v>
      </c>
      <c r="AS111" s="129">
        <v>173</v>
      </c>
      <c r="AT111" s="129" t="s">
        <v>5373</v>
      </c>
      <c r="AU111" s="129" t="s">
        <v>5373</v>
      </c>
      <c r="AV111" s="127">
        <v>4715</v>
      </c>
      <c r="AW111" s="127">
        <v>27.254335260115607</v>
      </c>
      <c r="AX111" s="149"/>
      <c r="AY111" s="149"/>
      <c r="AZ111" s="149"/>
      <c r="BA111" s="149"/>
      <c r="BB111" s="149"/>
      <c r="BC111" s="150"/>
      <c r="BD111" s="150"/>
      <c r="BE111" s="150"/>
      <c r="BF111" s="151" t="s">
        <v>4897</v>
      </c>
      <c r="BG111" s="134"/>
      <c r="BH111" s="134"/>
      <c r="BI111" s="134"/>
      <c r="BJ111" s="134"/>
      <c r="BK111" s="134"/>
      <c r="BL111" s="149"/>
      <c r="BM111" s="149"/>
      <c r="BN111" s="133"/>
      <c r="BO111" s="151" t="s">
        <v>4897</v>
      </c>
      <c r="BP111" s="138"/>
      <c r="BQ111" s="138"/>
      <c r="BR111" s="138"/>
      <c r="BS111" s="138"/>
      <c r="BT111" s="138"/>
      <c r="BU111" s="138"/>
      <c r="BV111" s="138"/>
      <c r="BW111" s="138"/>
      <c r="BX111" s="138"/>
      <c r="BY111" s="138"/>
      <c r="BZ111" s="138">
        <v>1</v>
      </c>
      <c r="CA111" s="138">
        <v>1</v>
      </c>
      <c r="CB111" s="138">
        <v>1</v>
      </c>
      <c r="CC111" s="138">
        <v>1</v>
      </c>
      <c r="CD111" s="138">
        <v>13</v>
      </c>
    </row>
    <row r="112" spans="1:86" s="177" customFormat="1" ht="16.5" customHeight="1">
      <c r="A112" s="111">
        <v>101</v>
      </c>
      <c r="B112" s="180" t="s">
        <v>43</v>
      </c>
      <c r="C112" s="302" t="s">
        <v>318</v>
      </c>
      <c r="D112" s="180" t="s">
        <v>168</v>
      </c>
      <c r="E112" s="180" t="s">
        <v>4932</v>
      </c>
      <c r="F112" s="180" t="s">
        <v>5998</v>
      </c>
      <c r="G112" s="303" t="s">
        <v>5999</v>
      </c>
      <c r="H112" s="180" t="s">
        <v>6000</v>
      </c>
      <c r="I112" s="180" t="s">
        <v>6001</v>
      </c>
      <c r="J112" s="273" t="s">
        <v>4940</v>
      </c>
      <c r="K112" s="180" t="s">
        <v>5485</v>
      </c>
      <c r="L112" s="277" t="s">
        <v>6002</v>
      </c>
      <c r="M112" s="136" t="s">
        <v>6003</v>
      </c>
      <c r="N112" s="142" t="s">
        <v>4888</v>
      </c>
      <c r="O112" s="202"/>
      <c r="P112" s="142" t="s">
        <v>4888</v>
      </c>
      <c r="Q112" s="143">
        <v>7570</v>
      </c>
      <c r="R112" s="144">
        <v>4627</v>
      </c>
      <c r="S112" s="143">
        <v>4623</v>
      </c>
      <c r="T112" s="143">
        <v>4623</v>
      </c>
      <c r="U112" s="302" t="s">
        <v>4983</v>
      </c>
      <c r="V112" s="123"/>
      <c r="W112" s="123">
        <v>1184</v>
      </c>
      <c r="X112" s="273" t="s">
        <v>4956</v>
      </c>
      <c r="Y112" s="123"/>
      <c r="Z112" s="123">
        <v>40</v>
      </c>
      <c r="AA112" s="123">
        <v>12000</v>
      </c>
      <c r="AB112" s="123">
        <v>1413</v>
      </c>
      <c r="AC112" s="127">
        <v>20</v>
      </c>
      <c r="AD112" s="127"/>
      <c r="AE112" s="352">
        <v>44</v>
      </c>
      <c r="AF112" s="137" t="s">
        <v>6004</v>
      </c>
      <c r="AG112" s="188">
        <v>11967</v>
      </c>
      <c r="AH112" s="188">
        <v>17343</v>
      </c>
      <c r="AI112" s="186"/>
      <c r="AJ112" s="186">
        <v>205</v>
      </c>
      <c r="AK112" s="302" t="s">
        <v>6005</v>
      </c>
      <c r="AL112" s="302" t="s">
        <v>6006</v>
      </c>
      <c r="AM112" s="273"/>
      <c r="AN112" s="180"/>
      <c r="AO112" s="180"/>
      <c r="AP112" s="180"/>
      <c r="AQ112" s="180"/>
      <c r="AR112" s="180"/>
      <c r="AS112" s="180">
        <v>132</v>
      </c>
      <c r="AT112" s="180" t="s">
        <v>5382</v>
      </c>
      <c r="AU112" s="180"/>
      <c r="AV112" s="188">
        <v>785</v>
      </c>
      <c r="AW112" s="127">
        <v>5.9469696969696972</v>
      </c>
      <c r="AX112" s="189">
        <v>4000</v>
      </c>
      <c r="AY112" s="189"/>
      <c r="AZ112" s="189">
        <v>2000</v>
      </c>
      <c r="BA112" s="189">
        <v>2000</v>
      </c>
      <c r="BB112" s="189">
        <v>4000</v>
      </c>
      <c r="BC112" s="190" t="s">
        <v>6007</v>
      </c>
      <c r="BD112" s="190"/>
      <c r="BE112" s="190" t="s">
        <v>6008</v>
      </c>
      <c r="BF112" s="191" t="s">
        <v>6009</v>
      </c>
      <c r="BG112" s="192"/>
      <c r="BH112" s="192"/>
      <c r="BI112" s="192"/>
      <c r="BJ112" s="192"/>
      <c r="BK112" s="192"/>
      <c r="BL112" s="189"/>
      <c r="BM112" s="189"/>
      <c r="BN112" s="193" t="s">
        <v>6010</v>
      </c>
      <c r="BO112" s="191"/>
      <c r="BP112" s="273"/>
      <c r="BQ112" s="273"/>
      <c r="BR112" s="273"/>
      <c r="BS112" s="273"/>
      <c r="BT112" s="273"/>
      <c r="BU112" s="273"/>
      <c r="BV112" s="273"/>
      <c r="BW112" s="273"/>
      <c r="BX112" s="273"/>
      <c r="BY112" s="273"/>
      <c r="BZ112" s="273">
        <v>4</v>
      </c>
      <c r="CA112" s="273"/>
      <c r="CB112" s="273">
        <f>23-4-1-2</f>
        <v>16</v>
      </c>
      <c r="CC112" s="273">
        <v>2</v>
      </c>
      <c r="CD112" s="273"/>
    </row>
    <row r="113" spans="1:111" s="177" customFormat="1" ht="16.5" customHeight="1">
      <c r="A113" s="111">
        <v>102</v>
      </c>
      <c r="B113" s="180" t="s">
        <v>43</v>
      </c>
      <c r="C113" s="302" t="s">
        <v>64</v>
      </c>
      <c r="D113" s="180" t="s">
        <v>168</v>
      </c>
      <c r="E113" s="180" t="s">
        <v>4932</v>
      </c>
      <c r="F113" s="180" t="s">
        <v>6011</v>
      </c>
      <c r="G113" s="303" t="s">
        <v>6012</v>
      </c>
      <c r="H113" s="180" t="s">
        <v>6000</v>
      </c>
      <c r="I113" s="180" t="s">
        <v>6013</v>
      </c>
      <c r="J113" s="273" t="s">
        <v>4940</v>
      </c>
      <c r="K113" s="180" t="s">
        <v>5485</v>
      </c>
      <c r="L113" s="116" t="s">
        <v>6002</v>
      </c>
      <c r="M113" s="136" t="s">
        <v>6003</v>
      </c>
      <c r="N113" s="175" t="s">
        <v>4940</v>
      </c>
      <c r="O113" s="354">
        <v>2000</v>
      </c>
      <c r="P113" s="142" t="s">
        <v>4888</v>
      </c>
      <c r="Q113" s="143">
        <v>3173</v>
      </c>
      <c r="R113" s="144">
        <v>1584</v>
      </c>
      <c r="S113" s="143">
        <v>2525</v>
      </c>
      <c r="T113" s="143"/>
      <c r="U113" s="112" t="s">
        <v>5303</v>
      </c>
      <c r="V113" s="123">
        <v>2525</v>
      </c>
      <c r="W113" s="123">
        <v>60</v>
      </c>
      <c r="X113" s="273"/>
      <c r="Y113" s="123">
        <v>420</v>
      </c>
      <c r="Z113" s="123"/>
      <c r="AA113" s="123"/>
      <c r="AB113" s="123">
        <v>239</v>
      </c>
      <c r="AC113" s="127">
        <v>16</v>
      </c>
      <c r="AD113" s="127"/>
      <c r="AE113" s="352">
        <v>92</v>
      </c>
      <c r="AF113" s="137" t="s">
        <v>6004</v>
      </c>
      <c r="AG113" s="188" t="s">
        <v>6014</v>
      </c>
      <c r="AH113" s="188" t="s">
        <v>6014</v>
      </c>
      <c r="AI113" s="186"/>
      <c r="AJ113" s="186"/>
      <c r="AK113" s="302" t="s">
        <v>6005</v>
      </c>
      <c r="AL113" s="302" t="s">
        <v>6006</v>
      </c>
      <c r="AM113" s="273"/>
      <c r="AN113" s="180"/>
      <c r="AO113" s="180"/>
      <c r="AP113" s="180"/>
      <c r="AQ113" s="180"/>
      <c r="AR113" s="180"/>
      <c r="AS113" s="180">
        <v>206</v>
      </c>
      <c r="AT113" s="180" t="s">
        <v>6015</v>
      </c>
      <c r="AU113" s="180" t="s">
        <v>6015</v>
      </c>
      <c r="AV113" s="188">
        <v>4428</v>
      </c>
      <c r="AW113" s="127">
        <v>21.49514563106796</v>
      </c>
      <c r="AX113" s="189">
        <v>8000</v>
      </c>
      <c r="AY113" s="189"/>
      <c r="AZ113" s="189">
        <v>5000</v>
      </c>
      <c r="BA113" s="189">
        <v>5000</v>
      </c>
      <c r="BB113" s="189">
        <v>8000</v>
      </c>
      <c r="BC113" s="190" t="s">
        <v>6016</v>
      </c>
      <c r="BD113" s="190" t="s">
        <v>6017</v>
      </c>
      <c r="BE113" s="190" t="s">
        <v>6018</v>
      </c>
      <c r="BF113" s="191" t="s">
        <v>6019</v>
      </c>
      <c r="BG113" s="192">
        <v>8000</v>
      </c>
      <c r="BH113" s="192"/>
      <c r="BI113" s="192">
        <v>5000</v>
      </c>
      <c r="BJ113" s="192">
        <v>5000</v>
      </c>
      <c r="BK113" s="192">
        <v>8000</v>
      </c>
      <c r="BL113" s="189" t="s">
        <v>6016</v>
      </c>
      <c r="BM113" s="189" t="s">
        <v>6020</v>
      </c>
      <c r="BN113" s="190" t="s">
        <v>6018</v>
      </c>
      <c r="BO113" s="191" t="s">
        <v>6021</v>
      </c>
      <c r="BP113" s="273"/>
      <c r="BQ113" s="273"/>
      <c r="BR113" s="273"/>
      <c r="BS113" s="273"/>
      <c r="BT113" s="273"/>
      <c r="BU113" s="273"/>
      <c r="BV113" s="273"/>
      <c r="BW113" s="273"/>
      <c r="BX113" s="273"/>
      <c r="BY113" s="273"/>
      <c r="BZ113" s="273"/>
      <c r="CA113" s="273"/>
      <c r="CB113" s="273"/>
      <c r="CC113" s="273"/>
      <c r="CD113" s="273"/>
    </row>
    <row r="114" spans="1:111" s="139" customFormat="1" ht="16.5" customHeight="1">
      <c r="A114" s="111">
        <v>103</v>
      </c>
      <c r="B114" s="111" t="s">
        <v>4876</v>
      </c>
      <c r="C114" s="112" t="s">
        <v>4901</v>
      </c>
      <c r="D114" s="111" t="s">
        <v>5318</v>
      </c>
      <c r="E114" s="111" t="s">
        <v>4879</v>
      </c>
      <c r="F114" s="111" t="s">
        <v>6022</v>
      </c>
      <c r="G114" s="113" t="s">
        <v>6023</v>
      </c>
      <c r="H114" s="111" t="s">
        <v>6024</v>
      </c>
      <c r="I114" s="111" t="s">
        <v>6025</v>
      </c>
      <c r="J114" s="118" t="s">
        <v>4884</v>
      </c>
      <c r="K114" s="163" t="s">
        <v>6026</v>
      </c>
      <c r="L114" s="116" t="s">
        <v>6027</v>
      </c>
      <c r="M114" s="156" t="s">
        <v>6028</v>
      </c>
      <c r="N114" s="142" t="s">
        <v>4888</v>
      </c>
      <c r="O114" s="142"/>
      <c r="P114" s="142" t="s">
        <v>4888</v>
      </c>
      <c r="Q114" s="143">
        <v>3822</v>
      </c>
      <c r="R114" s="144">
        <v>4530</v>
      </c>
      <c r="S114" s="143">
        <v>2760</v>
      </c>
      <c r="T114" s="143" t="s">
        <v>6029</v>
      </c>
      <c r="U114" s="112" t="s">
        <v>5009</v>
      </c>
      <c r="V114" s="143">
        <v>2760</v>
      </c>
      <c r="W114" s="123">
        <v>1041</v>
      </c>
      <c r="X114" s="138" t="s">
        <v>4972</v>
      </c>
      <c r="Y114" s="123">
        <v>155</v>
      </c>
      <c r="Z114" s="123"/>
      <c r="AA114" s="123"/>
      <c r="AB114" s="123"/>
      <c r="AC114" s="127"/>
      <c r="AD114" s="127"/>
      <c r="AE114" s="130">
        <v>32</v>
      </c>
      <c r="AF114" s="137" t="s">
        <v>6030</v>
      </c>
      <c r="AG114" s="127">
        <v>9493</v>
      </c>
      <c r="AH114" s="127"/>
      <c r="AI114" s="148">
        <v>33</v>
      </c>
      <c r="AJ114" s="148" t="s">
        <v>6031</v>
      </c>
      <c r="AK114" s="112" t="s">
        <v>6032</v>
      </c>
      <c r="AL114" s="112" t="s">
        <v>6033</v>
      </c>
      <c r="AM114" s="118" t="s">
        <v>4931</v>
      </c>
      <c r="AN114" s="111">
        <v>5</v>
      </c>
      <c r="AO114" s="111">
        <v>5</v>
      </c>
      <c r="AP114" s="111"/>
      <c r="AQ114" s="111"/>
      <c r="AR114" s="111"/>
      <c r="AS114" s="129">
        <v>305</v>
      </c>
      <c r="AT114" s="129" t="s">
        <v>4895</v>
      </c>
      <c r="AU114" s="129" t="s">
        <v>4895</v>
      </c>
      <c r="AV114" s="127">
        <v>1379</v>
      </c>
      <c r="AW114" s="127">
        <v>4.5213114754098358</v>
      </c>
      <c r="AX114" s="149">
        <v>6000</v>
      </c>
      <c r="AY114" s="149">
        <v>3000</v>
      </c>
      <c r="AZ114" s="149">
        <v>3000</v>
      </c>
      <c r="BA114" s="149">
        <v>3000</v>
      </c>
      <c r="BB114" s="149">
        <v>3000</v>
      </c>
      <c r="BC114" s="150" t="s">
        <v>6034</v>
      </c>
      <c r="BD114" s="150">
        <v>50</v>
      </c>
      <c r="BE114" s="150" t="s">
        <v>6035</v>
      </c>
      <c r="BF114" s="151" t="s">
        <v>6036</v>
      </c>
      <c r="BG114" s="134">
        <v>10000</v>
      </c>
      <c r="BH114" s="134">
        <v>7000</v>
      </c>
      <c r="BI114" s="134">
        <v>7000</v>
      </c>
      <c r="BJ114" s="134">
        <v>7000</v>
      </c>
      <c r="BK114" s="134">
        <v>7000</v>
      </c>
      <c r="BL114" s="149" t="s">
        <v>6037</v>
      </c>
      <c r="BM114" s="149">
        <v>30</v>
      </c>
      <c r="BN114" s="133" t="s">
        <v>6035</v>
      </c>
      <c r="BO114" s="151" t="s">
        <v>6036</v>
      </c>
      <c r="BP114" s="138"/>
      <c r="BQ114" s="138"/>
      <c r="BR114" s="138"/>
      <c r="BS114" s="138"/>
      <c r="BT114" s="138"/>
      <c r="BU114" s="138"/>
      <c r="BV114" s="138"/>
      <c r="BW114" s="138"/>
      <c r="BX114" s="138"/>
      <c r="BY114" s="138"/>
      <c r="BZ114" s="138">
        <v>4</v>
      </c>
      <c r="CA114" s="138">
        <v>1</v>
      </c>
      <c r="CB114" s="138">
        <v>1</v>
      </c>
      <c r="CC114" s="138"/>
      <c r="CD114" s="138"/>
    </row>
    <row r="115" spans="1:111" s="257" customFormat="1" ht="16.5" customHeight="1">
      <c r="A115" s="2517" t="s">
        <v>6038</v>
      </c>
      <c r="B115" s="2517"/>
      <c r="C115" s="2517"/>
      <c r="D115" s="2517"/>
      <c r="E115" s="2517"/>
      <c r="F115" s="229">
        <v>69</v>
      </c>
      <c r="G115" s="230"/>
      <c r="H115" s="231"/>
      <c r="I115" s="232"/>
      <c r="J115" s="233"/>
      <c r="K115" s="234"/>
      <c r="L115" s="235"/>
      <c r="M115" s="236"/>
      <c r="N115" s="237"/>
      <c r="O115" s="237"/>
      <c r="P115" s="237"/>
      <c r="Q115" s="238"/>
      <c r="R115" s="239"/>
      <c r="S115" s="238"/>
      <c r="T115" s="238"/>
      <c r="U115" s="240"/>
      <c r="V115" s="241"/>
      <c r="W115" s="241"/>
      <c r="X115" s="242"/>
      <c r="Y115" s="241"/>
      <c r="Z115" s="241"/>
      <c r="AA115" s="241"/>
      <c r="AB115" s="239"/>
      <c r="AC115" s="243"/>
      <c r="AD115" s="243"/>
      <c r="AE115" s="244"/>
      <c r="AF115" s="245"/>
      <c r="AG115" s="246"/>
      <c r="AH115" s="246"/>
      <c r="AI115" s="247"/>
      <c r="AJ115" s="248"/>
      <c r="AK115" s="249"/>
      <c r="AL115" s="250"/>
      <c r="AM115" s="251"/>
      <c r="AN115" s="229"/>
      <c r="AO115" s="229"/>
      <c r="AP115" s="251"/>
      <c r="AQ115" s="251"/>
      <c r="AR115" s="251"/>
      <c r="AS115" s="252"/>
      <c r="AT115" s="252"/>
      <c r="AU115" s="252"/>
      <c r="AV115" s="253"/>
      <c r="AW115" s="253"/>
      <c r="AX115" s="254"/>
      <c r="AY115" s="254"/>
      <c r="AZ115" s="254"/>
      <c r="BA115" s="254"/>
      <c r="BB115" s="254"/>
      <c r="BC115" s="255"/>
      <c r="BD115" s="255"/>
      <c r="BE115" s="256"/>
      <c r="BF115" s="256"/>
      <c r="BG115" s="254"/>
      <c r="BH115" s="254"/>
      <c r="BI115" s="254"/>
      <c r="BJ115" s="254"/>
      <c r="BK115" s="254"/>
      <c r="BL115" s="254"/>
      <c r="BM115" s="254"/>
      <c r="BN115" s="256"/>
      <c r="BO115" s="252"/>
      <c r="BP115" s="255"/>
      <c r="BQ115" s="255"/>
      <c r="BR115" s="255"/>
      <c r="BS115" s="255"/>
      <c r="BT115" s="255"/>
      <c r="BU115" s="255"/>
      <c r="BV115" s="255"/>
      <c r="BW115" s="255"/>
      <c r="BX115" s="255"/>
      <c r="BY115" s="255"/>
      <c r="BZ115" s="255"/>
      <c r="CA115" s="255"/>
      <c r="CB115" s="255"/>
      <c r="CC115" s="255"/>
      <c r="CD115" s="255"/>
    </row>
    <row r="116" spans="1:111" s="139" customFormat="1" ht="16.5" customHeight="1">
      <c r="A116" s="153">
        <v>104</v>
      </c>
      <c r="B116" s="111" t="s">
        <v>4876</v>
      </c>
      <c r="C116" s="112" t="s">
        <v>5137</v>
      </c>
      <c r="D116" s="111" t="s">
        <v>6039</v>
      </c>
      <c r="E116" s="111" t="s">
        <v>4879</v>
      </c>
      <c r="F116" s="111" t="s">
        <v>6040</v>
      </c>
      <c r="G116" s="271" t="s">
        <v>6041</v>
      </c>
      <c r="H116" s="111" t="s">
        <v>6042</v>
      </c>
      <c r="I116" s="153" t="s">
        <v>6043</v>
      </c>
      <c r="J116" s="118" t="s">
        <v>4884</v>
      </c>
      <c r="K116" s="163" t="s">
        <v>6044</v>
      </c>
      <c r="L116" s="153" t="s">
        <v>6045</v>
      </c>
      <c r="M116" s="221" t="s">
        <v>6046</v>
      </c>
      <c r="N116" s="142" t="s">
        <v>4888</v>
      </c>
      <c r="O116" s="142"/>
      <c r="P116" s="142" t="s">
        <v>4888</v>
      </c>
      <c r="Q116" s="355">
        <v>1500</v>
      </c>
      <c r="R116" s="356">
        <v>1124</v>
      </c>
      <c r="S116" s="143">
        <v>331</v>
      </c>
      <c r="T116" s="355">
        <v>331</v>
      </c>
      <c r="U116" s="357" t="s">
        <v>5009</v>
      </c>
      <c r="V116" s="123" t="s">
        <v>6047</v>
      </c>
      <c r="W116" s="358">
        <v>243</v>
      </c>
      <c r="X116" s="146" t="s">
        <v>4956</v>
      </c>
      <c r="Y116" s="123" t="s">
        <v>6048</v>
      </c>
      <c r="Z116" s="358">
        <v>35</v>
      </c>
      <c r="AA116" s="123">
        <v>7003</v>
      </c>
      <c r="AB116" s="358">
        <v>90</v>
      </c>
      <c r="AC116" s="127" t="s">
        <v>6048</v>
      </c>
      <c r="AD116" s="127" t="s">
        <v>6048</v>
      </c>
      <c r="AE116" s="335" t="s">
        <v>6048</v>
      </c>
      <c r="AF116" s="270" t="s">
        <v>6049</v>
      </c>
      <c r="AG116" s="359">
        <v>10755</v>
      </c>
      <c r="AH116" s="165">
        <v>13694</v>
      </c>
      <c r="AI116" s="186">
        <v>7769</v>
      </c>
      <c r="AJ116" s="360">
        <v>588</v>
      </c>
      <c r="AK116" s="158" t="s">
        <v>6050</v>
      </c>
      <c r="AL116" s="357" t="s">
        <v>6051</v>
      </c>
      <c r="AM116" s="118" t="s">
        <v>5079</v>
      </c>
      <c r="AN116" s="111">
        <v>2</v>
      </c>
      <c r="AO116" s="111">
        <v>1</v>
      </c>
      <c r="AP116" s="111"/>
      <c r="AQ116" s="111">
        <v>1</v>
      </c>
      <c r="AR116" s="111"/>
      <c r="AS116" s="129">
        <v>40</v>
      </c>
      <c r="AT116" s="116" t="s">
        <v>5374</v>
      </c>
      <c r="AU116" s="136"/>
      <c r="AV116" s="127">
        <v>242</v>
      </c>
      <c r="AW116" s="127">
        <v>6.05</v>
      </c>
      <c r="AX116" s="149"/>
      <c r="AY116" s="149"/>
      <c r="AZ116" s="149"/>
      <c r="BA116" s="149"/>
      <c r="BB116" s="149"/>
      <c r="BC116" s="150"/>
      <c r="BD116" s="150"/>
      <c r="BE116" s="150"/>
      <c r="BF116" s="151" t="s">
        <v>4897</v>
      </c>
      <c r="BG116" s="134"/>
      <c r="BH116" s="134"/>
      <c r="BI116" s="134"/>
      <c r="BJ116" s="134"/>
      <c r="BK116" s="134"/>
      <c r="BL116" s="149"/>
      <c r="BM116" s="149"/>
      <c r="BN116" s="133"/>
      <c r="BO116" s="151" t="s">
        <v>4897</v>
      </c>
      <c r="BP116" s="138"/>
      <c r="BQ116" s="138"/>
      <c r="BR116" s="138"/>
      <c r="BS116" s="138"/>
      <c r="BT116" s="138"/>
      <c r="BU116" s="138"/>
      <c r="BV116" s="138"/>
      <c r="BW116" s="138"/>
      <c r="BX116" s="138"/>
      <c r="BY116" s="138"/>
      <c r="BZ116" s="138">
        <v>1</v>
      </c>
      <c r="CA116" s="138">
        <v>1</v>
      </c>
      <c r="CB116" s="138">
        <v>1</v>
      </c>
      <c r="CC116" s="138">
        <v>2</v>
      </c>
      <c r="CD116" s="138"/>
    </row>
    <row r="117" spans="1:111" s="139" customFormat="1" ht="16.5" customHeight="1">
      <c r="A117" s="111">
        <v>105</v>
      </c>
      <c r="B117" s="111" t="s">
        <v>4876</v>
      </c>
      <c r="C117" s="112" t="s">
        <v>5150</v>
      </c>
      <c r="D117" s="111" t="s">
        <v>6039</v>
      </c>
      <c r="E117" s="111" t="s">
        <v>4879</v>
      </c>
      <c r="F117" s="111" t="s">
        <v>6052</v>
      </c>
      <c r="G117" s="113" t="s">
        <v>6053</v>
      </c>
      <c r="H117" s="111" t="s">
        <v>6054</v>
      </c>
      <c r="I117" s="111" t="s">
        <v>6055</v>
      </c>
      <c r="J117" s="118" t="s">
        <v>4940</v>
      </c>
      <c r="K117" s="163" t="s">
        <v>6056</v>
      </c>
      <c r="L117" s="116" t="s">
        <v>6057</v>
      </c>
      <c r="M117" s="153" t="s">
        <v>6058</v>
      </c>
      <c r="N117" s="142" t="s">
        <v>4924</v>
      </c>
      <c r="O117" s="142"/>
      <c r="P117" s="142" t="s">
        <v>4888</v>
      </c>
      <c r="Q117" s="143">
        <v>2148</v>
      </c>
      <c r="R117" s="144">
        <v>2148</v>
      </c>
      <c r="S117" s="143">
        <v>1580</v>
      </c>
      <c r="T117" s="143">
        <v>1580</v>
      </c>
      <c r="U117" s="112" t="s">
        <v>5303</v>
      </c>
      <c r="V117" s="123"/>
      <c r="W117" s="123">
        <v>211</v>
      </c>
      <c r="X117" s="138" t="s">
        <v>4956</v>
      </c>
      <c r="Y117" s="123">
        <v>140</v>
      </c>
      <c r="Z117" s="123"/>
      <c r="AA117" s="123">
        <v>600</v>
      </c>
      <c r="AB117" s="123">
        <v>198</v>
      </c>
      <c r="AC117" s="127"/>
      <c r="AD117" s="127"/>
      <c r="AE117" s="130"/>
      <c r="AF117" s="137" t="s">
        <v>6059</v>
      </c>
      <c r="AG117" s="361">
        <v>64660</v>
      </c>
      <c r="AH117" s="165">
        <v>64660</v>
      </c>
      <c r="AI117" s="176"/>
      <c r="AJ117" s="176">
        <v>4500</v>
      </c>
      <c r="AK117" s="282"/>
      <c r="AL117" s="282" t="s">
        <v>6060</v>
      </c>
      <c r="AM117" s="118"/>
      <c r="AN117" s="129"/>
      <c r="AO117" s="129"/>
      <c r="AP117" s="111"/>
      <c r="AQ117" s="129"/>
      <c r="AR117" s="129"/>
      <c r="AS117" s="129">
        <v>250</v>
      </c>
      <c r="AT117" s="129" t="s">
        <v>5382</v>
      </c>
      <c r="AU117" s="129"/>
      <c r="AV117" s="127"/>
      <c r="AW117" s="127"/>
      <c r="AX117" s="149"/>
      <c r="AY117" s="149"/>
      <c r="AZ117" s="149"/>
      <c r="BA117" s="149"/>
      <c r="BB117" s="149"/>
      <c r="BC117" s="150"/>
      <c r="BD117" s="150"/>
      <c r="BE117" s="150"/>
      <c r="BF117" s="151" t="s">
        <v>4897</v>
      </c>
      <c r="BG117" s="134"/>
      <c r="BH117" s="134"/>
      <c r="BI117" s="134"/>
      <c r="BJ117" s="134"/>
      <c r="BK117" s="134"/>
      <c r="BL117" s="149"/>
      <c r="BM117" s="149"/>
      <c r="BN117" s="133"/>
      <c r="BO117" s="151" t="s">
        <v>4897</v>
      </c>
      <c r="BP117" s="138"/>
      <c r="BQ117" s="138"/>
      <c r="BR117" s="138"/>
      <c r="BS117" s="138"/>
      <c r="BT117" s="138"/>
      <c r="BU117" s="138"/>
      <c r="BV117" s="138"/>
      <c r="BW117" s="138"/>
      <c r="BX117" s="138"/>
      <c r="BY117" s="138"/>
      <c r="BZ117" s="138">
        <v>3</v>
      </c>
      <c r="CA117" s="138"/>
      <c r="CB117" s="138">
        <v>1</v>
      </c>
      <c r="CC117" s="138"/>
      <c r="CD117" s="138">
        <v>3</v>
      </c>
    </row>
    <row r="118" spans="1:111" s="139" customFormat="1" ht="16.5" customHeight="1">
      <c r="A118" s="153">
        <v>106</v>
      </c>
      <c r="B118" s="129" t="s">
        <v>4876</v>
      </c>
      <c r="C118" s="129" t="s">
        <v>5150</v>
      </c>
      <c r="D118" s="129" t="s">
        <v>6039</v>
      </c>
      <c r="E118" s="129" t="s">
        <v>4879</v>
      </c>
      <c r="F118" s="129" t="s">
        <v>6061</v>
      </c>
      <c r="G118" s="347" t="s">
        <v>6053</v>
      </c>
      <c r="H118" s="129" t="s">
        <v>6062</v>
      </c>
      <c r="I118" s="362" t="s">
        <v>6063</v>
      </c>
      <c r="J118" s="175" t="s">
        <v>4940</v>
      </c>
      <c r="K118" s="301" t="s">
        <v>5420</v>
      </c>
      <c r="L118" s="116" t="s">
        <v>6064</v>
      </c>
      <c r="M118" s="153" t="s">
        <v>6065</v>
      </c>
      <c r="N118" s="142" t="s">
        <v>4924</v>
      </c>
      <c r="O118" s="138"/>
      <c r="P118" s="142" t="s">
        <v>4888</v>
      </c>
      <c r="Q118" s="143">
        <v>2036</v>
      </c>
      <c r="R118" s="144">
        <v>2036</v>
      </c>
      <c r="S118" s="143">
        <v>1140</v>
      </c>
      <c r="T118" s="143">
        <v>764</v>
      </c>
      <c r="U118" s="145" t="s">
        <v>4955</v>
      </c>
      <c r="V118" s="123">
        <v>376</v>
      </c>
      <c r="W118" s="123">
        <v>686</v>
      </c>
      <c r="X118" s="146" t="s">
        <v>4956</v>
      </c>
      <c r="Y118" s="123">
        <v>150</v>
      </c>
      <c r="Z118" s="123">
        <v>53</v>
      </c>
      <c r="AA118" s="123">
        <v>1300</v>
      </c>
      <c r="AB118" s="123">
        <v>53</v>
      </c>
      <c r="AC118" s="127"/>
      <c r="AD118" s="127"/>
      <c r="AE118" s="130" t="s">
        <v>6066</v>
      </c>
      <c r="AF118" s="137" t="s">
        <v>5450</v>
      </c>
      <c r="AG118" s="127"/>
      <c r="AH118" s="165">
        <v>6474</v>
      </c>
      <c r="AI118" s="286">
        <v>6474</v>
      </c>
      <c r="AJ118" s="286">
        <v>816</v>
      </c>
      <c r="AK118" s="138"/>
      <c r="AL118" s="138"/>
      <c r="AM118" s="138" t="s">
        <v>5011</v>
      </c>
      <c r="AN118" s="129">
        <v>1</v>
      </c>
      <c r="AO118" s="138"/>
      <c r="AP118" s="138"/>
      <c r="AQ118" s="138"/>
      <c r="AR118" s="129">
        <v>1</v>
      </c>
      <c r="AS118" s="129"/>
      <c r="AT118" s="159" t="s">
        <v>5382</v>
      </c>
      <c r="AU118" s="129"/>
      <c r="AV118" s="127"/>
      <c r="AW118" s="127"/>
      <c r="AX118" s="149"/>
      <c r="AY118" s="149"/>
      <c r="AZ118" s="149"/>
      <c r="BA118" s="149"/>
      <c r="BB118" s="149"/>
      <c r="BC118" s="150"/>
      <c r="BD118" s="150"/>
      <c r="BE118" s="129"/>
      <c r="BF118" s="289" t="s">
        <v>4945</v>
      </c>
      <c r="BG118" s="134"/>
      <c r="BH118" s="134"/>
      <c r="BI118" s="134"/>
      <c r="BJ118" s="134"/>
      <c r="BK118" s="134"/>
      <c r="BL118" s="149"/>
      <c r="BM118" s="149"/>
      <c r="BN118" s="129"/>
      <c r="BO118" s="151" t="s">
        <v>4897</v>
      </c>
      <c r="BP118" s="138"/>
      <c r="BQ118" s="138"/>
      <c r="BR118" s="138"/>
      <c r="BS118" s="138"/>
      <c r="BT118" s="138"/>
      <c r="BU118" s="138"/>
      <c r="BV118" s="138"/>
      <c r="BW118" s="138"/>
      <c r="BX118" s="138"/>
      <c r="BY118" s="138"/>
      <c r="BZ118" s="138">
        <v>3</v>
      </c>
      <c r="CA118" s="138"/>
      <c r="CB118" s="138">
        <v>2</v>
      </c>
      <c r="CC118" s="138">
        <v>4</v>
      </c>
      <c r="CD118" s="138"/>
      <c r="CE118" s="177"/>
    </row>
    <row r="119" spans="1:111" s="139" customFormat="1" ht="16.5" customHeight="1">
      <c r="A119" s="111">
        <v>107</v>
      </c>
      <c r="B119" s="129" t="s">
        <v>4876</v>
      </c>
      <c r="C119" s="129" t="s">
        <v>5178</v>
      </c>
      <c r="D119" s="129" t="s">
        <v>6039</v>
      </c>
      <c r="E119" s="129" t="s">
        <v>5620</v>
      </c>
      <c r="F119" s="129" t="s">
        <v>6067</v>
      </c>
      <c r="G119" s="347" t="s">
        <v>6068</v>
      </c>
      <c r="H119" s="129" t="s">
        <v>6069</v>
      </c>
      <c r="I119" s="129">
        <v>1934</v>
      </c>
      <c r="J119" s="138" t="s">
        <v>4884</v>
      </c>
      <c r="K119" s="163" t="s">
        <v>6070</v>
      </c>
      <c r="L119" s="116" t="s">
        <v>6071</v>
      </c>
      <c r="M119" s="153" t="s">
        <v>6072</v>
      </c>
      <c r="N119" s="142" t="s">
        <v>4924</v>
      </c>
      <c r="O119" s="142"/>
      <c r="P119" s="142" t="s">
        <v>4888</v>
      </c>
      <c r="Q119" s="143">
        <v>4072</v>
      </c>
      <c r="R119" s="144">
        <v>10017</v>
      </c>
      <c r="S119" s="143">
        <v>3041</v>
      </c>
      <c r="T119" s="143">
        <v>2080</v>
      </c>
      <c r="U119" s="282" t="s">
        <v>4983</v>
      </c>
      <c r="V119" s="123">
        <v>961</v>
      </c>
      <c r="W119" s="123">
        <v>1484</v>
      </c>
      <c r="X119" s="138" t="s">
        <v>6073</v>
      </c>
      <c r="Y119" s="123">
        <v>264</v>
      </c>
      <c r="Z119" s="123">
        <v>119</v>
      </c>
      <c r="AA119" s="123">
        <v>26301</v>
      </c>
      <c r="AB119" s="123">
        <v>347</v>
      </c>
      <c r="AC119" s="127">
        <v>175</v>
      </c>
      <c r="AD119" s="127" t="s">
        <v>6047</v>
      </c>
      <c r="AE119" s="130" t="s">
        <v>6074</v>
      </c>
      <c r="AF119" s="138" t="s">
        <v>6075</v>
      </c>
      <c r="AG119" s="127"/>
      <c r="AH119" s="165">
        <v>102632</v>
      </c>
      <c r="AI119" s="127"/>
      <c r="AJ119" s="127">
        <v>480</v>
      </c>
      <c r="AK119" s="138" t="s">
        <v>6076</v>
      </c>
      <c r="AL119" s="129" t="s">
        <v>6077</v>
      </c>
      <c r="AM119" s="138" t="s">
        <v>5079</v>
      </c>
      <c r="AN119" s="129">
        <v>4</v>
      </c>
      <c r="AO119" s="138">
        <v>1</v>
      </c>
      <c r="AP119" s="129" t="s">
        <v>6078</v>
      </c>
      <c r="AQ119" s="138"/>
      <c r="AR119" s="129">
        <v>1</v>
      </c>
      <c r="AS119" s="129">
        <v>158</v>
      </c>
      <c r="AT119" s="129" t="s">
        <v>5026</v>
      </c>
      <c r="AU119" s="136" t="s">
        <v>6079</v>
      </c>
      <c r="AV119" s="127">
        <v>3818</v>
      </c>
      <c r="AW119" s="127">
        <v>24.164556962025316</v>
      </c>
      <c r="AX119" s="149"/>
      <c r="AY119" s="149"/>
      <c r="AZ119" s="149"/>
      <c r="BA119" s="149"/>
      <c r="BB119" s="149"/>
      <c r="BC119" s="150"/>
      <c r="BD119" s="150"/>
      <c r="BE119" s="129"/>
      <c r="BF119" s="129" t="s">
        <v>4897</v>
      </c>
      <c r="BG119" s="134"/>
      <c r="BH119" s="134"/>
      <c r="BI119" s="134"/>
      <c r="BJ119" s="134"/>
      <c r="BK119" s="134"/>
      <c r="BL119" s="149"/>
      <c r="BM119" s="149"/>
      <c r="BN119" s="129"/>
      <c r="BO119" s="129" t="s">
        <v>4897</v>
      </c>
      <c r="BP119" s="138"/>
      <c r="BQ119" s="138"/>
      <c r="BR119" s="138"/>
      <c r="BS119" s="138"/>
      <c r="BT119" s="138"/>
      <c r="BU119" s="138"/>
      <c r="BV119" s="138"/>
      <c r="BW119" s="138"/>
      <c r="BX119" s="138"/>
      <c r="BY119" s="138"/>
      <c r="BZ119" s="138">
        <v>7</v>
      </c>
      <c r="CA119" s="138">
        <v>2</v>
      </c>
      <c r="CB119" s="138"/>
      <c r="CC119" s="138">
        <v>21</v>
      </c>
      <c r="CD119" s="138"/>
      <c r="CE119" s="177"/>
    </row>
    <row r="120" spans="1:111" s="139" customFormat="1" ht="16.5" customHeight="1">
      <c r="A120" s="153">
        <v>108</v>
      </c>
      <c r="B120" s="111" t="s">
        <v>4876</v>
      </c>
      <c r="C120" s="112" t="s">
        <v>5178</v>
      </c>
      <c r="D120" s="111" t="s">
        <v>6039</v>
      </c>
      <c r="E120" s="111" t="s">
        <v>4879</v>
      </c>
      <c r="F120" s="111" t="s">
        <v>6080</v>
      </c>
      <c r="G120" s="113" t="s">
        <v>6081</v>
      </c>
      <c r="H120" s="111" t="s">
        <v>6082</v>
      </c>
      <c r="I120" s="111" t="s">
        <v>6083</v>
      </c>
      <c r="J120" s="118" t="s">
        <v>4884</v>
      </c>
      <c r="K120" s="163" t="s">
        <v>6084</v>
      </c>
      <c r="L120" s="116" t="s">
        <v>6085</v>
      </c>
      <c r="M120" s="268" t="s">
        <v>6086</v>
      </c>
      <c r="N120" s="142" t="s">
        <v>4888</v>
      </c>
      <c r="O120" s="142"/>
      <c r="P120" s="142" t="s">
        <v>4888</v>
      </c>
      <c r="Q120" s="143">
        <v>1348</v>
      </c>
      <c r="R120" s="144">
        <v>1348</v>
      </c>
      <c r="S120" s="143">
        <v>699</v>
      </c>
      <c r="T120" s="143">
        <v>493</v>
      </c>
      <c r="U120" s="317" t="s">
        <v>4955</v>
      </c>
      <c r="V120" s="123">
        <v>206</v>
      </c>
      <c r="W120" s="123">
        <v>207</v>
      </c>
      <c r="X120" s="317" t="s">
        <v>4972</v>
      </c>
      <c r="Y120" s="123">
        <v>103</v>
      </c>
      <c r="Z120" s="123">
        <v>25</v>
      </c>
      <c r="AA120" s="123">
        <v>13923</v>
      </c>
      <c r="AB120" s="123">
        <v>114</v>
      </c>
      <c r="AC120" s="127"/>
      <c r="AD120" s="127"/>
      <c r="AE120" s="363" t="s">
        <v>6087</v>
      </c>
      <c r="AF120" s="317" t="s">
        <v>6088</v>
      </c>
      <c r="AG120" s="188">
        <v>15283</v>
      </c>
      <c r="AH120" s="165"/>
      <c r="AI120" s="148"/>
      <c r="AJ120" s="128">
        <v>554</v>
      </c>
      <c r="AK120" s="112"/>
      <c r="AL120" s="112"/>
      <c r="AM120" s="118" t="s">
        <v>6089</v>
      </c>
      <c r="AN120" s="111">
        <v>4</v>
      </c>
      <c r="AO120" s="111"/>
      <c r="AP120" s="111">
        <v>2</v>
      </c>
      <c r="AQ120" s="111">
        <v>2</v>
      </c>
      <c r="AR120" s="111"/>
      <c r="AS120" s="129">
        <v>72</v>
      </c>
      <c r="AT120" s="136" t="s">
        <v>5026</v>
      </c>
      <c r="AU120" s="129"/>
      <c r="AV120" s="127">
        <v>3096</v>
      </c>
      <c r="AW120" s="127">
        <v>43</v>
      </c>
      <c r="AX120" s="149"/>
      <c r="AY120" s="149"/>
      <c r="AZ120" s="149"/>
      <c r="BA120" s="149"/>
      <c r="BB120" s="149"/>
      <c r="BC120" s="150"/>
      <c r="BD120" s="150"/>
      <c r="BE120" s="150"/>
      <c r="BF120" s="151" t="s">
        <v>4897</v>
      </c>
      <c r="BG120" s="134"/>
      <c r="BH120" s="134"/>
      <c r="BI120" s="134"/>
      <c r="BJ120" s="134"/>
      <c r="BK120" s="134"/>
      <c r="BL120" s="149"/>
      <c r="BM120" s="149"/>
      <c r="BN120" s="133"/>
      <c r="BO120" s="129" t="s">
        <v>4897</v>
      </c>
      <c r="BP120" s="138"/>
      <c r="BQ120" s="138"/>
      <c r="BR120" s="138"/>
      <c r="BS120" s="138"/>
      <c r="BT120" s="138"/>
      <c r="BU120" s="138"/>
      <c r="BV120" s="138"/>
      <c r="BW120" s="138"/>
      <c r="BX120" s="138"/>
      <c r="BY120" s="138"/>
      <c r="BZ120" s="138">
        <v>4</v>
      </c>
      <c r="CA120" s="138"/>
      <c r="CB120" s="138"/>
      <c r="CC120" s="138">
        <v>5</v>
      </c>
      <c r="CD120" s="138"/>
    </row>
    <row r="121" spans="1:111" s="139" customFormat="1" ht="16.5" customHeight="1">
      <c r="A121" s="111">
        <v>109</v>
      </c>
      <c r="B121" s="111" t="s">
        <v>4876</v>
      </c>
      <c r="C121" s="112" t="s">
        <v>5081</v>
      </c>
      <c r="D121" s="111" t="s">
        <v>6039</v>
      </c>
      <c r="E121" s="111" t="s">
        <v>4879</v>
      </c>
      <c r="F121" s="111" t="s">
        <v>6090</v>
      </c>
      <c r="G121" s="113" t="s">
        <v>6091</v>
      </c>
      <c r="H121" s="111" t="s">
        <v>6092</v>
      </c>
      <c r="I121" s="163">
        <v>1971.05</v>
      </c>
      <c r="J121" s="118" t="s">
        <v>4884</v>
      </c>
      <c r="K121" s="163" t="s">
        <v>6093</v>
      </c>
      <c r="L121" s="116" t="s">
        <v>6094</v>
      </c>
      <c r="M121" s="153" t="s">
        <v>6095</v>
      </c>
      <c r="N121" s="135" t="s">
        <v>4924</v>
      </c>
      <c r="O121" s="142"/>
      <c r="P121" s="142" t="s">
        <v>4888</v>
      </c>
      <c r="Q121" s="143">
        <v>1104</v>
      </c>
      <c r="R121" s="144">
        <v>915</v>
      </c>
      <c r="S121" s="143">
        <v>643</v>
      </c>
      <c r="T121" s="143">
        <v>643</v>
      </c>
      <c r="U121" s="112" t="s">
        <v>4971</v>
      </c>
      <c r="V121" s="123"/>
      <c r="W121" s="123">
        <v>135</v>
      </c>
      <c r="X121" s="138" t="s">
        <v>4972</v>
      </c>
      <c r="Y121" s="123">
        <v>200</v>
      </c>
      <c r="Z121" s="123">
        <v>20</v>
      </c>
      <c r="AA121" s="123">
        <v>7358</v>
      </c>
      <c r="AB121" s="123">
        <v>80</v>
      </c>
      <c r="AC121" s="127"/>
      <c r="AD121" s="127">
        <v>250</v>
      </c>
      <c r="AE121" s="130">
        <v>30</v>
      </c>
      <c r="AF121" s="137" t="s">
        <v>6096</v>
      </c>
      <c r="AG121" s="127">
        <v>2496</v>
      </c>
      <c r="AH121" s="165">
        <v>3400</v>
      </c>
      <c r="AI121" s="148">
        <v>2496</v>
      </c>
      <c r="AJ121" s="148">
        <v>176</v>
      </c>
      <c r="AK121" s="112"/>
      <c r="AL121" s="112"/>
      <c r="AM121" s="118" t="s">
        <v>5011</v>
      </c>
      <c r="AN121" s="111"/>
      <c r="AO121" s="111"/>
      <c r="AP121" s="111"/>
      <c r="AQ121" s="111"/>
      <c r="AR121" s="111"/>
      <c r="AS121" s="129">
        <v>30</v>
      </c>
      <c r="AT121" s="129" t="s">
        <v>5373</v>
      </c>
      <c r="AU121" s="150" t="s">
        <v>5056</v>
      </c>
      <c r="AV121" s="127">
        <v>510</v>
      </c>
      <c r="AW121" s="127">
        <v>17</v>
      </c>
      <c r="AX121" s="149"/>
      <c r="AY121" s="149"/>
      <c r="AZ121" s="149"/>
      <c r="BA121" s="149"/>
      <c r="BB121" s="149"/>
      <c r="BC121" s="150"/>
      <c r="BD121" s="151"/>
      <c r="BE121" s="150"/>
      <c r="BF121" s="151" t="s">
        <v>4945</v>
      </c>
      <c r="BG121" s="134"/>
      <c r="BH121" s="134"/>
      <c r="BI121" s="134"/>
      <c r="BJ121" s="134"/>
      <c r="BK121" s="134"/>
      <c r="BL121" s="272"/>
      <c r="BM121" s="272"/>
      <c r="BN121" s="173"/>
      <c r="BO121" s="129" t="s">
        <v>4897</v>
      </c>
      <c r="BP121" s="138"/>
      <c r="BQ121" s="138"/>
      <c r="BR121" s="138"/>
      <c r="BS121" s="138"/>
      <c r="BT121" s="138"/>
      <c r="BU121" s="138"/>
      <c r="BV121" s="138"/>
      <c r="BW121" s="138"/>
      <c r="BX121" s="138"/>
      <c r="BY121" s="138"/>
      <c r="BZ121" s="138">
        <v>1</v>
      </c>
      <c r="CA121" s="138"/>
      <c r="CB121" s="138"/>
      <c r="CC121" s="138">
        <v>4</v>
      </c>
      <c r="CD121" s="174"/>
    </row>
    <row r="122" spans="1:111" s="177" customFormat="1" ht="16.5" customHeight="1">
      <c r="A122" s="153">
        <v>110</v>
      </c>
      <c r="B122" s="111" t="s">
        <v>4876</v>
      </c>
      <c r="C122" s="112" t="s">
        <v>4963</v>
      </c>
      <c r="D122" s="111" t="s">
        <v>6039</v>
      </c>
      <c r="E122" s="111" t="s">
        <v>4879</v>
      </c>
      <c r="F122" s="111" t="s">
        <v>6097</v>
      </c>
      <c r="G122" s="113" t="s">
        <v>6098</v>
      </c>
      <c r="H122" s="111" t="s">
        <v>6099</v>
      </c>
      <c r="I122" s="111" t="s">
        <v>6100</v>
      </c>
      <c r="J122" s="118" t="s">
        <v>4884</v>
      </c>
      <c r="K122" s="163" t="s">
        <v>6044</v>
      </c>
      <c r="L122" s="116" t="s">
        <v>6101</v>
      </c>
      <c r="M122" s="153" t="s">
        <v>6102</v>
      </c>
      <c r="N122" s="142" t="s">
        <v>4888</v>
      </c>
      <c r="O122" s="142"/>
      <c r="P122" s="142" t="s">
        <v>4888</v>
      </c>
      <c r="Q122" s="143">
        <v>789</v>
      </c>
      <c r="R122" s="144">
        <v>1187</v>
      </c>
      <c r="S122" s="143">
        <v>371</v>
      </c>
      <c r="T122" s="143">
        <v>237</v>
      </c>
      <c r="U122" s="112" t="s">
        <v>5134</v>
      </c>
      <c r="V122" s="123">
        <v>134</v>
      </c>
      <c r="W122" s="123">
        <v>264</v>
      </c>
      <c r="X122" s="138" t="s">
        <v>4972</v>
      </c>
      <c r="Y122" s="123">
        <v>22</v>
      </c>
      <c r="Z122" s="123">
        <v>38</v>
      </c>
      <c r="AA122" s="123">
        <v>17200</v>
      </c>
      <c r="AB122" s="123">
        <v>57</v>
      </c>
      <c r="AC122" s="127"/>
      <c r="AD122" s="127"/>
      <c r="AE122" s="130" t="s">
        <v>6103</v>
      </c>
      <c r="AF122" s="137" t="s">
        <v>6104</v>
      </c>
      <c r="AG122" s="127">
        <v>2210</v>
      </c>
      <c r="AH122" s="165">
        <v>2750</v>
      </c>
      <c r="AI122" s="148">
        <v>1762</v>
      </c>
      <c r="AJ122" s="148">
        <v>163</v>
      </c>
      <c r="AK122" s="112" t="s">
        <v>6105</v>
      </c>
      <c r="AL122" s="112" t="s">
        <v>6106</v>
      </c>
      <c r="AM122" s="118" t="s">
        <v>5011</v>
      </c>
      <c r="AN122" s="111"/>
      <c r="AO122" s="111"/>
      <c r="AP122" s="111"/>
      <c r="AQ122" s="111"/>
      <c r="AR122" s="111"/>
      <c r="AS122" s="129">
        <v>57</v>
      </c>
      <c r="AT122" s="129" t="s">
        <v>5373</v>
      </c>
      <c r="AU122" s="129"/>
      <c r="AV122" s="127">
        <v>101</v>
      </c>
      <c r="AW122" s="127">
        <v>1.7719298245614035</v>
      </c>
      <c r="AX122" s="149"/>
      <c r="AY122" s="149"/>
      <c r="AZ122" s="149"/>
      <c r="BA122" s="149"/>
      <c r="BB122" s="149"/>
      <c r="BC122" s="150"/>
      <c r="BD122" s="150"/>
      <c r="BE122" s="150"/>
      <c r="BF122" s="151" t="s">
        <v>4897</v>
      </c>
      <c r="BG122" s="134"/>
      <c r="BH122" s="134"/>
      <c r="BI122" s="134"/>
      <c r="BJ122" s="134"/>
      <c r="BK122" s="134"/>
      <c r="BL122" s="149"/>
      <c r="BM122" s="149"/>
      <c r="BN122" s="133"/>
      <c r="BO122" s="129" t="s">
        <v>4897</v>
      </c>
      <c r="BP122" s="137"/>
      <c r="BQ122" s="137"/>
      <c r="BR122" s="137"/>
      <c r="BS122" s="137"/>
      <c r="BT122" s="137"/>
      <c r="BU122" s="137"/>
      <c r="BV122" s="137"/>
      <c r="BW122" s="135"/>
      <c r="BX122" s="135"/>
      <c r="BY122" s="135"/>
      <c r="BZ122" s="135">
        <v>4</v>
      </c>
      <c r="CA122" s="135"/>
      <c r="CB122" s="135"/>
      <c r="CC122" s="135">
        <v>1</v>
      </c>
      <c r="CD122" s="135"/>
      <c r="CE122" s="139"/>
    </row>
    <row r="123" spans="1:111" s="139" customFormat="1" ht="16.5" customHeight="1">
      <c r="A123" s="111">
        <v>111</v>
      </c>
      <c r="B123" s="153" t="s">
        <v>4876</v>
      </c>
      <c r="C123" s="153" t="s">
        <v>5178</v>
      </c>
      <c r="D123" s="153" t="s">
        <v>6039</v>
      </c>
      <c r="E123" s="153" t="s">
        <v>4879</v>
      </c>
      <c r="F123" s="111" t="s">
        <v>6107</v>
      </c>
      <c r="G123" s="113" t="s">
        <v>6108</v>
      </c>
      <c r="H123" s="111" t="s">
        <v>6109</v>
      </c>
      <c r="I123" s="111" t="s">
        <v>6110</v>
      </c>
      <c r="J123" s="118" t="s">
        <v>4884</v>
      </c>
      <c r="K123" s="135" t="s">
        <v>5459</v>
      </c>
      <c r="L123" s="153" t="s">
        <v>6111</v>
      </c>
      <c r="M123" s="268" t="s">
        <v>6112</v>
      </c>
      <c r="N123" s="142" t="s">
        <v>4888</v>
      </c>
      <c r="O123" s="142"/>
      <c r="P123" s="142" t="s">
        <v>4888</v>
      </c>
      <c r="Q123" s="143">
        <v>54501</v>
      </c>
      <c r="R123" s="144">
        <v>2680.53</v>
      </c>
      <c r="S123" s="143">
        <v>751</v>
      </c>
      <c r="T123" s="143">
        <v>696</v>
      </c>
      <c r="U123" s="112" t="s">
        <v>5009</v>
      </c>
      <c r="V123" s="123">
        <v>55</v>
      </c>
      <c r="W123" s="123">
        <v>103</v>
      </c>
      <c r="X123" s="138" t="s">
        <v>4972</v>
      </c>
      <c r="Y123" s="123"/>
      <c r="Z123" s="123">
        <v>23.2</v>
      </c>
      <c r="AA123" s="123" t="s">
        <v>6113</v>
      </c>
      <c r="AB123" s="123">
        <v>69.8</v>
      </c>
      <c r="AC123" s="127"/>
      <c r="AD123" s="127"/>
      <c r="AE123" s="128"/>
      <c r="AF123" s="137" t="s">
        <v>6114</v>
      </c>
      <c r="AG123" s="127">
        <v>130</v>
      </c>
      <c r="AH123" s="165">
        <v>130</v>
      </c>
      <c r="AI123" s="127"/>
      <c r="AJ123" s="127"/>
      <c r="AK123" s="112" t="s">
        <v>6115</v>
      </c>
      <c r="AL123" s="112" t="s">
        <v>6116</v>
      </c>
      <c r="AM123" s="118" t="s">
        <v>5011</v>
      </c>
      <c r="AN123" s="111">
        <v>5</v>
      </c>
      <c r="AO123" s="111">
        <v>5</v>
      </c>
      <c r="AP123" s="135"/>
      <c r="AQ123" s="135"/>
      <c r="AR123" s="135"/>
      <c r="AS123" s="129">
        <v>121</v>
      </c>
      <c r="AT123" s="129" t="s">
        <v>5026</v>
      </c>
      <c r="AU123" s="129" t="s">
        <v>6117</v>
      </c>
      <c r="AV123" s="127">
        <v>100</v>
      </c>
      <c r="AW123" s="127">
        <v>0.82644628099173556</v>
      </c>
      <c r="AX123" s="134"/>
      <c r="AY123" s="134"/>
      <c r="AZ123" s="134"/>
      <c r="BA123" s="134"/>
      <c r="BB123" s="134"/>
      <c r="BC123" s="123"/>
      <c r="BD123" s="123"/>
      <c r="BE123" s="135"/>
      <c r="BF123" s="135" t="s">
        <v>4897</v>
      </c>
      <c r="BG123" s="134"/>
      <c r="BH123" s="134"/>
      <c r="BI123" s="134"/>
      <c r="BJ123" s="134"/>
      <c r="BK123" s="134"/>
      <c r="BL123" s="134"/>
      <c r="BM123" s="134"/>
      <c r="BN123" s="135"/>
      <c r="BO123" s="129" t="s">
        <v>4897</v>
      </c>
      <c r="BP123" s="137"/>
      <c r="BQ123" s="137"/>
      <c r="BR123" s="137"/>
      <c r="BS123" s="137"/>
      <c r="BT123" s="137"/>
      <c r="BU123" s="137"/>
      <c r="BV123" s="137"/>
      <c r="BW123" s="137"/>
      <c r="BX123" s="137"/>
      <c r="BY123" s="137"/>
      <c r="BZ123" s="138">
        <v>1</v>
      </c>
      <c r="CA123" s="138">
        <v>6</v>
      </c>
      <c r="CB123" s="138">
        <v>5</v>
      </c>
      <c r="CC123" s="138">
        <v>1</v>
      </c>
      <c r="CD123" s="137"/>
      <c r="CE123" s="177"/>
    </row>
    <row r="124" spans="1:111" s="267" customFormat="1" ht="16.5" customHeight="1">
      <c r="A124" s="153">
        <v>112</v>
      </c>
      <c r="B124" s="154" t="s">
        <v>43</v>
      </c>
      <c r="C124" s="158" t="s">
        <v>97</v>
      </c>
      <c r="D124" s="154" t="s">
        <v>6118</v>
      </c>
      <c r="E124" s="111" t="s">
        <v>4879</v>
      </c>
      <c r="F124" s="154" t="s">
        <v>6119</v>
      </c>
      <c r="G124" s="160" t="s">
        <v>6120</v>
      </c>
      <c r="H124" s="154" t="s">
        <v>6121</v>
      </c>
      <c r="I124" s="154" t="s">
        <v>6122</v>
      </c>
      <c r="J124" s="175" t="s">
        <v>4940</v>
      </c>
      <c r="K124" s="163" t="s">
        <v>6123</v>
      </c>
      <c r="L124" s="116" t="s">
        <v>6124</v>
      </c>
      <c r="M124" s="141" t="s">
        <v>6125</v>
      </c>
      <c r="N124" s="142" t="s">
        <v>4924</v>
      </c>
      <c r="O124" s="142"/>
      <c r="P124" s="142" t="s">
        <v>4888</v>
      </c>
      <c r="Q124" s="143">
        <v>750</v>
      </c>
      <c r="R124" s="144">
        <v>1428</v>
      </c>
      <c r="S124" s="143">
        <v>1218</v>
      </c>
      <c r="T124" s="143">
        <v>1044</v>
      </c>
      <c r="U124" s="158" t="s">
        <v>5009</v>
      </c>
      <c r="V124" s="123">
        <v>174</v>
      </c>
      <c r="W124" s="123">
        <v>258</v>
      </c>
      <c r="X124" s="146" t="s">
        <v>4956</v>
      </c>
      <c r="Y124" s="123">
        <v>201</v>
      </c>
      <c r="Z124" s="123">
        <v>20</v>
      </c>
      <c r="AA124" s="123">
        <v>1700</v>
      </c>
      <c r="AB124" s="123">
        <v>49</v>
      </c>
      <c r="AC124" s="127"/>
      <c r="AD124" s="127"/>
      <c r="AE124" s="147"/>
      <c r="AF124" s="137" t="s">
        <v>6126</v>
      </c>
      <c r="AG124" s="188">
        <v>5200</v>
      </c>
      <c r="AH124" s="165">
        <v>5200</v>
      </c>
      <c r="AI124" s="186">
        <v>1200</v>
      </c>
      <c r="AJ124" s="227"/>
      <c r="AK124" s="158"/>
      <c r="AL124" s="158"/>
      <c r="AM124" s="175" t="s">
        <v>5477</v>
      </c>
      <c r="AN124" s="154">
        <v>3</v>
      </c>
      <c r="AO124" s="154">
        <v>1</v>
      </c>
      <c r="AP124" s="154">
        <v>1</v>
      </c>
      <c r="AQ124" s="154">
        <v>1</v>
      </c>
      <c r="AR124" s="154"/>
      <c r="AS124" s="159">
        <v>200</v>
      </c>
      <c r="AT124" s="159" t="s">
        <v>6127</v>
      </c>
      <c r="AU124" s="159" t="s">
        <v>5639</v>
      </c>
      <c r="AV124" s="188">
        <v>5000</v>
      </c>
      <c r="AW124" s="127">
        <v>25</v>
      </c>
      <c r="AX124" s="189"/>
      <c r="AY124" s="134"/>
      <c r="AZ124" s="140"/>
      <c r="BA124" s="149"/>
      <c r="BB124" s="149"/>
      <c r="BC124" s="112"/>
      <c r="BD124" s="112"/>
      <c r="BE124" s="111"/>
      <c r="BF124" s="111" t="s">
        <v>4945</v>
      </c>
      <c r="BG124" s="279"/>
      <c r="BH124" s="279"/>
      <c r="BI124" s="279"/>
      <c r="BJ124" s="279"/>
      <c r="BK124" s="279"/>
      <c r="BL124" s="140"/>
      <c r="BM124" s="140"/>
      <c r="BN124" s="111"/>
      <c r="BO124" s="129"/>
      <c r="BP124" s="174"/>
      <c r="BQ124" s="174"/>
      <c r="BR124" s="174"/>
      <c r="BS124" s="174"/>
      <c r="BT124" s="326"/>
      <c r="BU124" s="174"/>
      <c r="BV124" s="174"/>
      <c r="BW124" s="174"/>
      <c r="BX124" s="174"/>
      <c r="BY124" s="174"/>
      <c r="BZ124" s="138">
        <v>3</v>
      </c>
      <c r="CA124" s="138">
        <v>1</v>
      </c>
      <c r="CB124" s="138">
        <v>1</v>
      </c>
      <c r="CC124" s="138">
        <v>1</v>
      </c>
      <c r="CD124" s="138">
        <v>2</v>
      </c>
      <c r="CE124" s="364"/>
      <c r="CF124" s="139"/>
      <c r="CG124" s="139"/>
      <c r="CH124" s="139"/>
      <c r="CI124" s="139"/>
      <c r="CJ124" s="139"/>
      <c r="CK124" s="139"/>
      <c r="CL124" s="139"/>
      <c r="CM124" s="139"/>
      <c r="CN124" s="139"/>
      <c r="CO124" s="139"/>
      <c r="CP124" s="139"/>
      <c r="CQ124" s="139"/>
      <c r="CR124" s="139"/>
      <c r="CS124" s="139"/>
      <c r="CT124" s="139"/>
      <c r="CU124" s="139"/>
      <c r="CV124" s="139"/>
      <c r="CW124" s="139"/>
      <c r="CX124" s="139"/>
      <c r="CY124" s="139"/>
      <c r="CZ124" s="139"/>
      <c r="DA124" s="139"/>
      <c r="DB124" s="139"/>
      <c r="DC124" s="139"/>
      <c r="DD124" s="139"/>
      <c r="DE124" s="139"/>
      <c r="DF124" s="139"/>
      <c r="DG124" s="139"/>
    </row>
    <row r="125" spans="1:111" s="139" customFormat="1" ht="16.5" customHeight="1">
      <c r="A125" s="111">
        <v>113</v>
      </c>
      <c r="B125" s="111" t="s">
        <v>4876</v>
      </c>
      <c r="C125" s="112" t="s">
        <v>4901</v>
      </c>
      <c r="D125" s="111" t="s">
        <v>6039</v>
      </c>
      <c r="E125" s="111" t="s">
        <v>4879</v>
      </c>
      <c r="F125" s="111" t="s">
        <v>6128</v>
      </c>
      <c r="G125" s="276" t="s">
        <v>6129</v>
      </c>
      <c r="H125" s="135" t="s">
        <v>6130</v>
      </c>
      <c r="I125" s="153">
        <v>1967</v>
      </c>
      <c r="J125" s="175" t="s">
        <v>4940</v>
      </c>
      <c r="K125" s="135" t="s">
        <v>6131</v>
      </c>
      <c r="L125" s="153" t="s">
        <v>6132</v>
      </c>
      <c r="M125" s="268" t="s">
        <v>6133</v>
      </c>
      <c r="N125" s="142" t="s">
        <v>4888</v>
      </c>
      <c r="O125" s="142"/>
      <c r="P125" s="142" t="s">
        <v>4888</v>
      </c>
      <c r="Q125" s="143">
        <v>573</v>
      </c>
      <c r="R125" s="144">
        <v>2390</v>
      </c>
      <c r="S125" s="143">
        <v>1024</v>
      </c>
      <c r="T125" s="143">
        <v>886</v>
      </c>
      <c r="U125" s="112" t="s">
        <v>5009</v>
      </c>
      <c r="V125" s="123">
        <v>138</v>
      </c>
      <c r="W125" s="123">
        <v>497</v>
      </c>
      <c r="X125" s="138" t="s">
        <v>4972</v>
      </c>
      <c r="Y125" s="123"/>
      <c r="Z125" s="123"/>
      <c r="AA125" s="123"/>
      <c r="AB125" s="123">
        <v>443</v>
      </c>
      <c r="AC125" s="127"/>
      <c r="AD125" s="127"/>
      <c r="AE125" s="130">
        <v>45</v>
      </c>
      <c r="AF125" s="135" t="s">
        <v>6134</v>
      </c>
      <c r="AG125" s="127">
        <f>4770+58</f>
        <v>4828</v>
      </c>
      <c r="AH125" s="165">
        <f>6700+58</f>
        <v>6758</v>
      </c>
      <c r="AI125" s="127">
        <v>2000</v>
      </c>
      <c r="AJ125" s="127">
        <v>1537</v>
      </c>
      <c r="AK125" s="332"/>
      <c r="AL125" s="153"/>
      <c r="AM125" s="118" t="s">
        <v>5011</v>
      </c>
      <c r="AN125" s="111">
        <v>4</v>
      </c>
      <c r="AO125" s="111">
        <v>1</v>
      </c>
      <c r="AP125" s="111"/>
      <c r="AQ125" s="111">
        <v>2</v>
      </c>
      <c r="AR125" s="111">
        <v>1</v>
      </c>
      <c r="AS125" s="129">
        <v>138</v>
      </c>
      <c r="AT125" s="129" t="s">
        <v>5026</v>
      </c>
      <c r="AU125" s="129"/>
      <c r="AV125" s="127">
        <v>590</v>
      </c>
      <c r="AW125" s="127">
        <v>4.27536231884058</v>
      </c>
      <c r="AX125" s="149"/>
      <c r="AY125" s="149"/>
      <c r="AZ125" s="149"/>
      <c r="BA125" s="149"/>
      <c r="BB125" s="149"/>
      <c r="BC125" s="150"/>
      <c r="BD125" s="150"/>
      <c r="BE125" s="150"/>
      <c r="BF125" s="151"/>
      <c r="BG125" s="134"/>
      <c r="BH125" s="134"/>
      <c r="BI125" s="134"/>
      <c r="BJ125" s="134"/>
      <c r="BK125" s="134"/>
      <c r="BL125" s="149"/>
      <c r="BM125" s="149"/>
      <c r="BN125" s="133"/>
      <c r="BO125" s="151"/>
      <c r="BP125" s="138"/>
      <c r="BQ125" s="138"/>
      <c r="BR125" s="138"/>
      <c r="BS125" s="138"/>
      <c r="BT125" s="138"/>
      <c r="BU125" s="138"/>
      <c r="BV125" s="138"/>
      <c r="BW125" s="138"/>
      <c r="BX125" s="138"/>
      <c r="BY125" s="138"/>
      <c r="BZ125" s="137">
        <v>2</v>
      </c>
      <c r="CA125" s="137"/>
      <c r="CB125" s="137"/>
      <c r="CC125" s="137">
        <v>4</v>
      </c>
      <c r="CD125" s="137">
        <v>21</v>
      </c>
    </row>
    <row r="126" spans="1:111" s="267" customFormat="1" ht="16.5" customHeight="1">
      <c r="A126" s="153">
        <v>114</v>
      </c>
      <c r="B126" s="111" t="s">
        <v>4876</v>
      </c>
      <c r="C126" s="112" t="s">
        <v>4901</v>
      </c>
      <c r="D126" s="111" t="s">
        <v>6039</v>
      </c>
      <c r="E126" s="111" t="s">
        <v>4879</v>
      </c>
      <c r="F126" s="135" t="s">
        <v>6135</v>
      </c>
      <c r="G126" s="113" t="s">
        <v>6136</v>
      </c>
      <c r="H126" s="111" t="s">
        <v>6137</v>
      </c>
      <c r="I126" s="111" t="s">
        <v>6138</v>
      </c>
      <c r="J126" s="175" t="s">
        <v>4940</v>
      </c>
      <c r="K126" s="163" t="s">
        <v>6139</v>
      </c>
      <c r="L126" s="116" t="s">
        <v>6140</v>
      </c>
      <c r="M126" s="268" t="s">
        <v>6141</v>
      </c>
      <c r="N126" s="142" t="s">
        <v>4888</v>
      </c>
      <c r="O126" s="142"/>
      <c r="P126" s="142" t="s">
        <v>4888</v>
      </c>
      <c r="Q126" s="143">
        <v>8880</v>
      </c>
      <c r="R126" s="144">
        <v>142</v>
      </c>
      <c r="S126" s="143">
        <v>232</v>
      </c>
      <c r="T126" s="143">
        <v>232</v>
      </c>
      <c r="U126" s="334" t="s">
        <v>5009</v>
      </c>
      <c r="V126" s="123"/>
      <c r="W126" s="123">
        <v>77.94</v>
      </c>
      <c r="X126" s="321" t="s">
        <v>4972</v>
      </c>
      <c r="Y126" s="123"/>
      <c r="Z126" s="123"/>
      <c r="AA126" s="123"/>
      <c r="AB126" s="123">
        <v>15.81</v>
      </c>
      <c r="AC126" s="127"/>
      <c r="AD126" s="127"/>
      <c r="AE126" s="128" t="s">
        <v>6142</v>
      </c>
      <c r="AF126" s="137" t="s">
        <v>6143</v>
      </c>
      <c r="AG126" s="127"/>
      <c r="AH126" s="165">
        <v>6000</v>
      </c>
      <c r="AI126" s="148">
        <v>2000</v>
      </c>
      <c r="AJ126" s="148">
        <v>6000</v>
      </c>
      <c r="AK126" s="112"/>
      <c r="AL126" s="112"/>
      <c r="AM126" s="135"/>
      <c r="AN126" s="135"/>
      <c r="AO126" s="135"/>
      <c r="AP126" s="135"/>
      <c r="AQ126" s="135"/>
      <c r="AR126" s="135"/>
      <c r="AS126" s="2518" t="s">
        <v>6144</v>
      </c>
      <c r="AT126" s="2518"/>
      <c r="AU126" s="2518"/>
      <c r="AV126" s="335"/>
      <c r="AW126" s="127"/>
      <c r="AX126" s="149"/>
      <c r="AY126" s="149"/>
      <c r="AZ126" s="149"/>
      <c r="BA126" s="149"/>
      <c r="BB126" s="149"/>
      <c r="BC126" s="150"/>
      <c r="BD126" s="150"/>
      <c r="BE126" s="151"/>
      <c r="BF126" s="135" t="s">
        <v>4897</v>
      </c>
      <c r="BG126" s="134"/>
      <c r="BH126" s="134"/>
      <c r="BI126" s="134"/>
      <c r="BJ126" s="134"/>
      <c r="BK126" s="134"/>
      <c r="BL126" s="149"/>
      <c r="BM126" s="149"/>
      <c r="BN126" s="151"/>
      <c r="BO126" s="151"/>
      <c r="BP126" s="138"/>
      <c r="BQ126" s="138"/>
      <c r="BR126" s="138"/>
      <c r="BS126" s="138"/>
      <c r="BT126" s="138"/>
      <c r="BU126" s="138"/>
      <c r="BV126" s="138"/>
      <c r="BW126" s="138"/>
      <c r="BX126" s="138"/>
      <c r="BY126" s="138"/>
      <c r="BZ126" s="138"/>
      <c r="CA126" s="138"/>
      <c r="CB126" s="138"/>
      <c r="CC126" s="138"/>
      <c r="CD126" s="138"/>
    </row>
    <row r="127" spans="1:111" s="139" customFormat="1" ht="16.5" customHeight="1">
      <c r="A127" s="111">
        <v>115</v>
      </c>
      <c r="B127" s="111" t="s">
        <v>43</v>
      </c>
      <c r="C127" s="112" t="s">
        <v>318</v>
      </c>
      <c r="D127" s="111" t="s">
        <v>6118</v>
      </c>
      <c r="E127" s="111" t="s">
        <v>4932</v>
      </c>
      <c r="F127" s="111" t="s">
        <v>6145</v>
      </c>
      <c r="G127" s="113" t="s">
        <v>6146</v>
      </c>
      <c r="H127" s="129" t="s">
        <v>6147</v>
      </c>
      <c r="I127" s="129" t="s">
        <v>6148</v>
      </c>
      <c r="J127" s="175" t="s">
        <v>4940</v>
      </c>
      <c r="K127" s="129" t="s">
        <v>6149</v>
      </c>
      <c r="L127" s="159" t="s">
        <v>6150</v>
      </c>
      <c r="M127" s="365" t="s">
        <v>6151</v>
      </c>
      <c r="N127" s="142" t="s">
        <v>4888</v>
      </c>
      <c r="O127" s="142"/>
      <c r="P127" s="142" t="s">
        <v>4888</v>
      </c>
      <c r="Q127" s="143">
        <v>6165</v>
      </c>
      <c r="R127" s="144">
        <v>3767</v>
      </c>
      <c r="S127" s="143">
        <v>1523</v>
      </c>
      <c r="T127" s="143">
        <v>765</v>
      </c>
      <c r="U127" s="112" t="s">
        <v>4983</v>
      </c>
      <c r="V127" s="123">
        <v>758</v>
      </c>
      <c r="W127" s="123">
        <v>597</v>
      </c>
      <c r="X127" s="138" t="s">
        <v>4956</v>
      </c>
      <c r="Y127" s="123">
        <v>259</v>
      </c>
      <c r="Z127" s="123">
        <v>192</v>
      </c>
      <c r="AA127" s="123">
        <v>35000</v>
      </c>
      <c r="AB127" s="123">
        <v>110</v>
      </c>
      <c r="AC127" s="127"/>
      <c r="AD127" s="127"/>
      <c r="AE127" s="130" t="s">
        <v>6152</v>
      </c>
      <c r="AF127" s="137" t="s">
        <v>6153</v>
      </c>
      <c r="AG127" s="127">
        <v>4725</v>
      </c>
      <c r="AH127" s="165">
        <v>9060</v>
      </c>
      <c r="AI127" s="148">
        <v>9060</v>
      </c>
      <c r="AJ127" s="148">
        <v>600</v>
      </c>
      <c r="AK127" s="112" t="s">
        <v>6154</v>
      </c>
      <c r="AL127" s="112" t="s">
        <v>6155</v>
      </c>
      <c r="AM127" s="118" t="s">
        <v>5428</v>
      </c>
      <c r="AN127" s="111">
        <v>1</v>
      </c>
      <c r="AO127" s="111">
        <v>1</v>
      </c>
      <c r="AP127" s="111"/>
      <c r="AQ127" s="111"/>
      <c r="AR127" s="111"/>
      <c r="AS127" s="129">
        <v>99</v>
      </c>
      <c r="AT127" s="129" t="s">
        <v>6156</v>
      </c>
      <c r="AU127" s="129"/>
      <c r="AV127" s="127">
        <v>4078</v>
      </c>
      <c r="AW127" s="127">
        <v>41.19191919191919</v>
      </c>
      <c r="AX127" s="149"/>
      <c r="AY127" s="149"/>
      <c r="AZ127" s="149"/>
      <c r="BA127" s="149"/>
      <c r="BB127" s="149"/>
      <c r="BC127" s="150"/>
      <c r="BD127" s="150"/>
      <c r="BE127" s="150"/>
      <c r="BF127" s="151" t="s">
        <v>4945</v>
      </c>
      <c r="BG127" s="134"/>
      <c r="BH127" s="134"/>
      <c r="BI127" s="134"/>
      <c r="BJ127" s="134"/>
      <c r="BK127" s="134"/>
      <c r="BL127" s="149"/>
      <c r="BM127" s="149"/>
      <c r="BN127" s="133"/>
      <c r="BO127" s="151" t="s">
        <v>4945</v>
      </c>
      <c r="BP127" s="138">
        <v>3</v>
      </c>
      <c r="BQ127" s="138">
        <v>1</v>
      </c>
      <c r="BR127" s="138">
        <v>2</v>
      </c>
      <c r="BS127" s="138"/>
      <c r="BT127" s="138">
        <v>5</v>
      </c>
      <c r="BU127" s="138"/>
      <c r="BV127" s="138">
        <v>2</v>
      </c>
      <c r="BW127" s="138">
        <v>6</v>
      </c>
      <c r="BX127" s="138"/>
      <c r="BY127" s="138"/>
      <c r="BZ127" s="138"/>
      <c r="CA127" s="138"/>
      <c r="CB127" s="138"/>
      <c r="CC127" s="138"/>
      <c r="CD127" s="138"/>
    </row>
    <row r="128" spans="1:111" s="139" customFormat="1" ht="16.5" customHeight="1">
      <c r="A128" s="153">
        <v>116</v>
      </c>
      <c r="B128" s="111" t="s">
        <v>4876</v>
      </c>
      <c r="C128" s="112" t="s">
        <v>5150</v>
      </c>
      <c r="D128" s="111" t="s">
        <v>6039</v>
      </c>
      <c r="E128" s="111" t="s">
        <v>4879</v>
      </c>
      <c r="F128" s="111" t="s">
        <v>6157</v>
      </c>
      <c r="G128" s="113" t="s">
        <v>6158</v>
      </c>
      <c r="H128" s="111" t="s">
        <v>6159</v>
      </c>
      <c r="I128" s="111" t="s">
        <v>6160</v>
      </c>
      <c r="J128" s="175" t="s">
        <v>4940</v>
      </c>
      <c r="K128" s="163" t="s">
        <v>5951</v>
      </c>
      <c r="L128" s="116" t="s">
        <v>6161</v>
      </c>
      <c r="M128" s="153"/>
      <c r="N128" s="142" t="s">
        <v>4888</v>
      </c>
      <c r="O128" s="142"/>
      <c r="P128" s="142" t="s">
        <v>4888</v>
      </c>
      <c r="Q128" s="143">
        <v>1441</v>
      </c>
      <c r="R128" s="144">
        <v>946</v>
      </c>
      <c r="S128" s="143">
        <v>811</v>
      </c>
      <c r="T128" s="143">
        <v>811</v>
      </c>
      <c r="U128" s="112" t="s">
        <v>5009</v>
      </c>
      <c r="V128" s="123"/>
      <c r="W128" s="123">
        <v>354</v>
      </c>
      <c r="X128" s="138" t="s">
        <v>4972</v>
      </c>
      <c r="Y128" s="123"/>
      <c r="Z128" s="123"/>
      <c r="AA128" s="123"/>
      <c r="AB128" s="123">
        <v>60</v>
      </c>
      <c r="AC128" s="127"/>
      <c r="AD128" s="127"/>
      <c r="AE128" s="130"/>
      <c r="AF128" s="137" t="s">
        <v>6162</v>
      </c>
      <c r="AG128" s="127">
        <v>9379</v>
      </c>
      <c r="AH128" s="165"/>
      <c r="AI128" s="148"/>
      <c r="AJ128" s="148"/>
      <c r="AK128" s="112" t="s">
        <v>6163</v>
      </c>
      <c r="AL128" s="112" t="s">
        <v>6164</v>
      </c>
      <c r="AM128" s="118" t="s">
        <v>5011</v>
      </c>
      <c r="AN128" s="111"/>
      <c r="AO128" s="111"/>
      <c r="AP128" s="111"/>
      <c r="AQ128" s="111"/>
      <c r="AR128" s="111"/>
      <c r="AS128" s="129">
        <v>37</v>
      </c>
      <c r="AT128" s="129" t="s">
        <v>5026</v>
      </c>
      <c r="AU128" s="129"/>
      <c r="AV128" s="127">
        <v>355</v>
      </c>
      <c r="AW128" s="127">
        <v>9.5945945945945947</v>
      </c>
      <c r="AX128" s="149"/>
      <c r="AY128" s="149"/>
      <c r="AZ128" s="149"/>
      <c r="BA128" s="149"/>
      <c r="BB128" s="149"/>
      <c r="BC128" s="150"/>
      <c r="BD128" s="150"/>
      <c r="BE128" s="150"/>
      <c r="BF128" s="151" t="s">
        <v>4897</v>
      </c>
      <c r="BG128" s="134"/>
      <c r="BH128" s="134"/>
      <c r="BI128" s="134"/>
      <c r="BJ128" s="134"/>
      <c r="BK128" s="134"/>
      <c r="BL128" s="149"/>
      <c r="BM128" s="149"/>
      <c r="BN128" s="133"/>
      <c r="BO128" s="151"/>
      <c r="BP128" s="138">
        <v>2</v>
      </c>
      <c r="BQ128" s="138"/>
      <c r="BR128" s="138">
        <v>2</v>
      </c>
      <c r="BS128" s="138"/>
      <c r="BT128" s="138">
        <v>1</v>
      </c>
      <c r="BU128" s="138"/>
      <c r="BV128" s="138"/>
      <c r="BW128" s="138"/>
      <c r="BX128" s="138"/>
      <c r="BY128" s="138"/>
      <c r="BZ128" s="138"/>
      <c r="CA128" s="138"/>
      <c r="CB128" s="138"/>
      <c r="CC128" s="138"/>
      <c r="CD128" s="138"/>
    </row>
    <row r="129" spans="1:83" s="139" customFormat="1" ht="16.5" customHeight="1">
      <c r="A129" s="111">
        <v>117</v>
      </c>
      <c r="B129" s="154" t="s">
        <v>43</v>
      </c>
      <c r="C129" s="158" t="s">
        <v>97</v>
      </c>
      <c r="D129" s="154" t="s">
        <v>6118</v>
      </c>
      <c r="E129" s="154" t="s">
        <v>4879</v>
      </c>
      <c r="F129" s="154" t="s">
        <v>6165</v>
      </c>
      <c r="G129" s="160" t="s">
        <v>6166</v>
      </c>
      <c r="H129" s="111" t="s">
        <v>6167</v>
      </c>
      <c r="I129" s="154" t="s">
        <v>6168</v>
      </c>
      <c r="J129" s="175" t="s">
        <v>4940</v>
      </c>
      <c r="K129" s="163" t="s">
        <v>6169</v>
      </c>
      <c r="L129" s="116" t="s">
        <v>6170</v>
      </c>
      <c r="M129" s="153" t="s">
        <v>6171</v>
      </c>
      <c r="N129" s="142" t="s">
        <v>4924</v>
      </c>
      <c r="O129" s="142"/>
      <c r="P129" s="142" t="s">
        <v>4888</v>
      </c>
      <c r="Q129" s="143">
        <v>159043</v>
      </c>
      <c r="R129" s="144">
        <v>22453</v>
      </c>
      <c r="S129" s="143">
        <v>408.61</v>
      </c>
      <c r="T129" s="143">
        <v>253.92</v>
      </c>
      <c r="U129" s="158" t="s">
        <v>4983</v>
      </c>
      <c r="V129" s="123">
        <v>154.69</v>
      </c>
      <c r="W129" s="123">
        <v>349.34</v>
      </c>
      <c r="X129" s="146" t="s">
        <v>4956</v>
      </c>
      <c r="Y129" s="123" t="s">
        <v>6172</v>
      </c>
      <c r="Z129" s="123">
        <v>40.47</v>
      </c>
      <c r="AA129" s="123">
        <v>2438</v>
      </c>
      <c r="AB129" s="123">
        <v>51.05</v>
      </c>
      <c r="AC129" s="127"/>
      <c r="AD129" s="127" t="s">
        <v>6173</v>
      </c>
      <c r="AE129" s="130" t="s">
        <v>6174</v>
      </c>
      <c r="AF129" s="137" t="s">
        <v>6175</v>
      </c>
      <c r="AG129" s="188">
        <v>3433</v>
      </c>
      <c r="AH129" s="165">
        <v>3434</v>
      </c>
      <c r="AI129" s="148">
        <v>731</v>
      </c>
      <c r="AJ129" s="186">
        <v>115</v>
      </c>
      <c r="AK129" s="112"/>
      <c r="AL129" s="112"/>
      <c r="AM129" s="175" t="s">
        <v>5011</v>
      </c>
      <c r="AN129" s="159">
        <v>1</v>
      </c>
      <c r="AO129" s="111">
        <v>1</v>
      </c>
      <c r="AP129" s="111"/>
      <c r="AQ129" s="111"/>
      <c r="AR129" s="111"/>
      <c r="AS129" s="129">
        <v>38</v>
      </c>
      <c r="AT129" s="159" t="s">
        <v>6176</v>
      </c>
      <c r="AU129" s="129" t="s">
        <v>5639</v>
      </c>
      <c r="AV129" s="127">
        <v>225</v>
      </c>
      <c r="AW129" s="127">
        <v>5.9210526315789478</v>
      </c>
      <c r="AX129" s="149"/>
      <c r="AY129" s="149"/>
      <c r="AZ129" s="149"/>
      <c r="BA129" s="149"/>
      <c r="BB129" s="149"/>
      <c r="BC129" s="150"/>
      <c r="BD129" s="150"/>
      <c r="BE129" s="150"/>
      <c r="BF129" s="151" t="s">
        <v>4945</v>
      </c>
      <c r="BG129" s="134"/>
      <c r="BH129" s="134"/>
      <c r="BI129" s="134"/>
      <c r="BJ129" s="134"/>
      <c r="BK129" s="134"/>
      <c r="BL129" s="149"/>
      <c r="BM129" s="149"/>
      <c r="BN129" s="133"/>
      <c r="BO129" s="151" t="s">
        <v>4945</v>
      </c>
      <c r="BP129" s="138"/>
      <c r="BQ129" s="138"/>
      <c r="BR129" s="138"/>
      <c r="BS129" s="138"/>
      <c r="BT129" s="138"/>
      <c r="BU129" s="138"/>
      <c r="BV129" s="138"/>
      <c r="BW129" s="138"/>
      <c r="BX129" s="138"/>
      <c r="BY129" s="138"/>
      <c r="BZ129" s="137">
        <v>4</v>
      </c>
      <c r="CA129" s="138"/>
      <c r="CB129" s="138">
        <v>1</v>
      </c>
      <c r="CC129" s="138"/>
      <c r="CD129" s="138"/>
    </row>
    <row r="130" spans="1:83" s="139" customFormat="1" ht="16.5" customHeight="1">
      <c r="A130" s="153">
        <v>118</v>
      </c>
      <c r="B130" s="111" t="s">
        <v>4876</v>
      </c>
      <c r="C130" s="112" t="s">
        <v>4901</v>
      </c>
      <c r="D130" s="111" t="s">
        <v>6039</v>
      </c>
      <c r="E130" s="111" t="s">
        <v>4879</v>
      </c>
      <c r="F130" s="111" t="s">
        <v>6177</v>
      </c>
      <c r="G130" s="113" t="s">
        <v>6178</v>
      </c>
      <c r="H130" s="111" t="s">
        <v>6179</v>
      </c>
      <c r="I130" s="111" t="s">
        <v>6180</v>
      </c>
      <c r="J130" s="175" t="s">
        <v>4940</v>
      </c>
      <c r="K130" s="163" t="s">
        <v>6181</v>
      </c>
      <c r="L130" s="116" t="s">
        <v>6182</v>
      </c>
      <c r="M130" s="268" t="s">
        <v>6183</v>
      </c>
      <c r="N130" s="142" t="s">
        <v>4888</v>
      </c>
      <c r="O130" s="142"/>
      <c r="P130" s="142" t="s">
        <v>4888</v>
      </c>
      <c r="Q130" s="143"/>
      <c r="R130" s="144"/>
      <c r="S130" s="143">
        <v>1030</v>
      </c>
      <c r="T130" s="143">
        <v>1030</v>
      </c>
      <c r="U130" s="112" t="s">
        <v>5303</v>
      </c>
      <c r="V130" s="123"/>
      <c r="W130" s="123">
        <v>322</v>
      </c>
      <c r="X130" s="138" t="s">
        <v>4972</v>
      </c>
      <c r="Y130" s="123">
        <v>87</v>
      </c>
      <c r="Z130" s="123"/>
      <c r="AA130" s="123">
        <v>15000</v>
      </c>
      <c r="AB130" s="123">
        <v>220</v>
      </c>
      <c r="AC130" s="127"/>
      <c r="AD130" s="127"/>
      <c r="AE130" s="130"/>
      <c r="AF130" s="137" t="s">
        <v>6184</v>
      </c>
      <c r="AG130" s="127">
        <v>1300</v>
      </c>
      <c r="AH130" s="165">
        <v>12000</v>
      </c>
      <c r="AI130" s="148"/>
      <c r="AJ130" s="148">
        <v>200</v>
      </c>
      <c r="AK130" s="112" t="s">
        <v>6185</v>
      </c>
      <c r="AL130" s="112" t="s">
        <v>6186</v>
      </c>
      <c r="AM130" s="118" t="s">
        <v>5011</v>
      </c>
      <c r="AN130" s="111">
        <v>10</v>
      </c>
      <c r="AO130" s="111"/>
      <c r="AP130" s="111">
        <v>8</v>
      </c>
      <c r="AQ130" s="111"/>
      <c r="AR130" s="111">
        <v>2</v>
      </c>
      <c r="AS130" s="129">
        <v>250</v>
      </c>
      <c r="AT130" s="129" t="s">
        <v>5026</v>
      </c>
      <c r="AU130" s="129"/>
      <c r="AV130" s="127">
        <v>5000</v>
      </c>
      <c r="AW130" s="127">
        <v>20</v>
      </c>
      <c r="AX130" s="149"/>
      <c r="AY130" s="149"/>
      <c r="AZ130" s="149"/>
      <c r="BA130" s="149"/>
      <c r="BB130" s="149"/>
      <c r="BC130" s="150"/>
      <c r="BD130" s="150"/>
      <c r="BE130" s="150"/>
      <c r="BF130" s="151" t="s">
        <v>4897</v>
      </c>
      <c r="BG130" s="134"/>
      <c r="BH130" s="134"/>
      <c r="BI130" s="134"/>
      <c r="BJ130" s="134"/>
      <c r="BK130" s="134"/>
      <c r="BL130" s="149"/>
      <c r="BM130" s="149"/>
      <c r="BN130" s="133"/>
      <c r="BO130" s="151"/>
      <c r="BP130" s="138"/>
      <c r="BQ130" s="138"/>
      <c r="BR130" s="138"/>
      <c r="BS130" s="138"/>
      <c r="BT130" s="138"/>
      <c r="BU130" s="138"/>
      <c r="BV130" s="138"/>
      <c r="BW130" s="138"/>
      <c r="BX130" s="138"/>
      <c r="BY130" s="138"/>
      <c r="BZ130" s="138">
        <v>5</v>
      </c>
      <c r="CA130" s="138"/>
      <c r="CB130" s="138"/>
      <c r="CC130" s="138"/>
      <c r="CD130" s="138"/>
    </row>
    <row r="131" spans="1:83" s="139" customFormat="1" ht="16.5" customHeight="1">
      <c r="A131" s="111">
        <v>119</v>
      </c>
      <c r="B131" s="111" t="s">
        <v>4876</v>
      </c>
      <c r="C131" s="112" t="s">
        <v>5178</v>
      </c>
      <c r="D131" s="111" t="s">
        <v>6039</v>
      </c>
      <c r="E131" s="111" t="s">
        <v>4879</v>
      </c>
      <c r="F131" s="111" t="s">
        <v>6187</v>
      </c>
      <c r="G131" s="160" t="s">
        <v>6188</v>
      </c>
      <c r="H131" s="111" t="s">
        <v>6189</v>
      </c>
      <c r="I131" s="111" t="s">
        <v>6190</v>
      </c>
      <c r="J131" s="175" t="s">
        <v>4940</v>
      </c>
      <c r="K131" s="163" t="s">
        <v>6191</v>
      </c>
      <c r="L131" s="116" t="s">
        <v>6192</v>
      </c>
      <c r="M131" s="153" t="s">
        <v>6193</v>
      </c>
      <c r="N131" s="142" t="s">
        <v>4888</v>
      </c>
      <c r="O131" s="142"/>
      <c r="P131" s="142" t="s">
        <v>4888</v>
      </c>
      <c r="Q131" s="143">
        <v>281</v>
      </c>
      <c r="R131" s="144">
        <v>1232</v>
      </c>
      <c r="S131" s="143">
        <v>753</v>
      </c>
      <c r="T131" s="143">
        <v>203</v>
      </c>
      <c r="U131" s="112" t="s">
        <v>5009</v>
      </c>
      <c r="V131" s="123">
        <v>550</v>
      </c>
      <c r="W131" s="123">
        <v>248</v>
      </c>
      <c r="X131" s="138" t="s">
        <v>4972</v>
      </c>
      <c r="Y131" s="123"/>
      <c r="Z131" s="123">
        <v>34</v>
      </c>
      <c r="AA131" s="123">
        <v>11776</v>
      </c>
      <c r="AB131" s="123">
        <v>68</v>
      </c>
      <c r="AC131" s="127"/>
      <c r="AD131" s="127"/>
      <c r="AE131" s="130">
        <v>541</v>
      </c>
      <c r="AF131" s="137" t="s">
        <v>6194</v>
      </c>
      <c r="AG131" s="127">
        <v>2272</v>
      </c>
      <c r="AH131" s="165">
        <v>3284</v>
      </c>
      <c r="AI131" s="148">
        <v>2171</v>
      </c>
      <c r="AJ131" s="148" t="s">
        <v>6195</v>
      </c>
      <c r="AK131" s="112" t="s">
        <v>6196</v>
      </c>
      <c r="AL131" s="112" t="s">
        <v>6197</v>
      </c>
      <c r="AM131" s="118" t="s">
        <v>5011</v>
      </c>
      <c r="AN131" s="111">
        <v>3</v>
      </c>
      <c r="AO131" s="111">
        <v>3</v>
      </c>
      <c r="AP131" s="111"/>
      <c r="AQ131" s="111"/>
      <c r="AR131" s="111"/>
      <c r="AS131" s="129">
        <v>10</v>
      </c>
      <c r="AT131" s="129" t="s">
        <v>5026</v>
      </c>
      <c r="AU131" s="129"/>
      <c r="AV131" s="127">
        <v>5</v>
      </c>
      <c r="AW131" s="127">
        <v>0.5</v>
      </c>
      <c r="AX131" s="149"/>
      <c r="AY131" s="149"/>
      <c r="AZ131" s="149"/>
      <c r="BA131" s="149"/>
      <c r="BB131" s="149"/>
      <c r="BC131" s="150"/>
      <c r="BD131" s="150"/>
      <c r="BE131" s="150"/>
      <c r="BF131" s="151" t="s">
        <v>4897</v>
      </c>
      <c r="BG131" s="134"/>
      <c r="BH131" s="134"/>
      <c r="BI131" s="134"/>
      <c r="BJ131" s="134"/>
      <c r="BK131" s="134"/>
      <c r="BL131" s="149"/>
      <c r="BM131" s="149"/>
      <c r="BN131" s="133"/>
      <c r="BO131" s="151" t="s">
        <v>4897</v>
      </c>
      <c r="BP131" s="138"/>
      <c r="BQ131" s="138"/>
      <c r="BR131" s="138"/>
      <c r="BS131" s="138"/>
      <c r="BT131" s="138"/>
      <c r="BU131" s="138"/>
      <c r="BV131" s="138"/>
      <c r="BW131" s="138"/>
      <c r="BX131" s="138"/>
      <c r="BY131" s="138"/>
      <c r="BZ131" s="138">
        <v>4</v>
      </c>
      <c r="CA131" s="138">
        <v>1</v>
      </c>
      <c r="CB131" s="138"/>
      <c r="CC131" s="138">
        <v>4</v>
      </c>
      <c r="CD131" s="138"/>
    </row>
    <row r="132" spans="1:83" s="139" customFormat="1" ht="16.5" customHeight="1">
      <c r="A132" s="153">
        <v>120</v>
      </c>
      <c r="B132" s="111" t="s">
        <v>4876</v>
      </c>
      <c r="C132" s="112" t="s">
        <v>5494</v>
      </c>
      <c r="D132" s="111" t="s">
        <v>6039</v>
      </c>
      <c r="E132" s="111" t="s">
        <v>4879</v>
      </c>
      <c r="F132" s="154" t="s">
        <v>6198</v>
      </c>
      <c r="G132" s="113" t="s">
        <v>6199</v>
      </c>
      <c r="H132" s="111" t="s">
        <v>6200</v>
      </c>
      <c r="I132" s="111" t="s">
        <v>6201</v>
      </c>
      <c r="J132" s="175" t="s">
        <v>4940</v>
      </c>
      <c r="K132" s="163" t="s">
        <v>6202</v>
      </c>
      <c r="L132" s="116" t="s">
        <v>6203</v>
      </c>
      <c r="M132" s="153" t="s">
        <v>6193</v>
      </c>
      <c r="N132" s="142" t="s">
        <v>4888</v>
      </c>
      <c r="O132" s="142"/>
      <c r="P132" s="142" t="s">
        <v>4888</v>
      </c>
      <c r="Q132" s="143">
        <v>999</v>
      </c>
      <c r="R132" s="144">
        <v>525</v>
      </c>
      <c r="S132" s="143">
        <v>525</v>
      </c>
      <c r="T132" s="143">
        <v>525</v>
      </c>
      <c r="U132" s="112" t="s">
        <v>5009</v>
      </c>
      <c r="V132" s="123"/>
      <c r="W132" s="123">
        <v>387</v>
      </c>
      <c r="X132" s="138" t="s">
        <v>4972</v>
      </c>
      <c r="Y132" s="123">
        <v>87</v>
      </c>
      <c r="Z132" s="123"/>
      <c r="AA132" s="123">
        <v>1969</v>
      </c>
      <c r="AB132" s="123">
        <v>38</v>
      </c>
      <c r="AC132" s="127">
        <v>38</v>
      </c>
      <c r="AD132" s="127"/>
      <c r="AE132" s="130">
        <v>337</v>
      </c>
      <c r="AF132" s="137" t="s">
        <v>6204</v>
      </c>
      <c r="AG132" s="127">
        <v>340000</v>
      </c>
      <c r="AH132" s="165">
        <v>340000</v>
      </c>
      <c r="AI132" s="148"/>
      <c r="AJ132" s="148">
        <v>3000</v>
      </c>
      <c r="AK132" s="112" t="s">
        <v>6205</v>
      </c>
      <c r="AL132" s="112" t="s">
        <v>6206</v>
      </c>
      <c r="AM132" s="118"/>
      <c r="AN132" s="111">
        <v>10</v>
      </c>
      <c r="AO132" s="111"/>
      <c r="AP132" s="111">
        <v>10</v>
      </c>
      <c r="AQ132" s="111"/>
      <c r="AR132" s="111"/>
      <c r="AS132" s="129">
        <v>10</v>
      </c>
      <c r="AT132" s="129" t="s">
        <v>5026</v>
      </c>
      <c r="AU132" s="129"/>
      <c r="AV132" s="127"/>
      <c r="AW132" s="127"/>
      <c r="AX132" s="149">
        <v>2000</v>
      </c>
      <c r="AY132" s="149">
        <v>1000</v>
      </c>
      <c r="AZ132" s="149">
        <v>1500</v>
      </c>
      <c r="BA132" s="149">
        <v>1500</v>
      </c>
      <c r="BB132" s="149">
        <v>2000</v>
      </c>
      <c r="BC132" s="150">
        <v>30</v>
      </c>
      <c r="BD132" s="150">
        <v>50</v>
      </c>
      <c r="BE132" s="150" t="s">
        <v>6207</v>
      </c>
      <c r="BF132" s="151" t="s">
        <v>6208</v>
      </c>
      <c r="BG132" s="134"/>
      <c r="BH132" s="134"/>
      <c r="BI132" s="134"/>
      <c r="BJ132" s="134"/>
      <c r="BK132" s="134"/>
      <c r="BL132" s="149"/>
      <c r="BM132" s="149"/>
      <c r="BN132" s="133"/>
      <c r="BO132" s="151" t="s">
        <v>4897</v>
      </c>
      <c r="BP132" s="138"/>
      <c r="BQ132" s="138"/>
      <c r="BR132" s="138"/>
      <c r="BS132" s="138"/>
      <c r="BT132" s="138"/>
      <c r="BU132" s="138"/>
      <c r="BV132" s="138"/>
      <c r="BW132" s="138"/>
      <c r="BX132" s="138"/>
      <c r="BY132" s="138"/>
      <c r="BZ132" s="138">
        <v>1</v>
      </c>
      <c r="CA132" s="138"/>
      <c r="CB132" s="138"/>
      <c r="CC132" s="138">
        <v>1</v>
      </c>
      <c r="CD132" s="138"/>
    </row>
    <row r="133" spans="1:83" s="139" customFormat="1" ht="16.5" customHeight="1">
      <c r="A133" s="111">
        <v>121</v>
      </c>
      <c r="B133" s="111" t="s">
        <v>4876</v>
      </c>
      <c r="C133" s="112" t="s">
        <v>5494</v>
      </c>
      <c r="D133" s="111" t="s">
        <v>6039</v>
      </c>
      <c r="E133" s="111" t="s">
        <v>4879</v>
      </c>
      <c r="F133" s="154" t="s">
        <v>6209</v>
      </c>
      <c r="G133" s="113" t="s">
        <v>6210</v>
      </c>
      <c r="H133" s="111" t="s">
        <v>6211</v>
      </c>
      <c r="I133" s="111" t="s">
        <v>6201</v>
      </c>
      <c r="J133" s="118" t="s">
        <v>4884</v>
      </c>
      <c r="K133" s="163" t="s">
        <v>6202</v>
      </c>
      <c r="L133" s="116" t="s">
        <v>6212</v>
      </c>
      <c r="M133" s="153" t="s">
        <v>6193</v>
      </c>
      <c r="N133" s="142" t="s">
        <v>4888</v>
      </c>
      <c r="O133" s="142"/>
      <c r="P133" s="142" t="s">
        <v>4888</v>
      </c>
      <c r="Q133" s="143">
        <v>999</v>
      </c>
      <c r="R133" s="144">
        <v>545</v>
      </c>
      <c r="S133" s="143">
        <v>545</v>
      </c>
      <c r="T133" s="143">
        <v>545</v>
      </c>
      <c r="U133" s="112" t="s">
        <v>5009</v>
      </c>
      <c r="V133" s="123"/>
      <c r="W133" s="123">
        <v>138</v>
      </c>
      <c r="X133" s="138" t="s">
        <v>4972</v>
      </c>
      <c r="Y133" s="123">
        <v>137</v>
      </c>
      <c r="Z133" s="123"/>
      <c r="AA133" s="123">
        <v>64</v>
      </c>
      <c r="AB133" s="123">
        <v>38</v>
      </c>
      <c r="AC133" s="127">
        <v>38</v>
      </c>
      <c r="AD133" s="127"/>
      <c r="AE133" s="130">
        <v>337</v>
      </c>
      <c r="AF133" s="137" t="s">
        <v>6213</v>
      </c>
      <c r="AG133" s="127">
        <v>700</v>
      </c>
      <c r="AH133" s="165">
        <v>800</v>
      </c>
      <c r="AI133" s="148">
        <v>380</v>
      </c>
      <c r="AJ133" s="148">
        <v>437</v>
      </c>
      <c r="AK133" s="112"/>
      <c r="AL133" s="112"/>
      <c r="AM133" s="118"/>
      <c r="AN133" s="111">
        <v>30</v>
      </c>
      <c r="AO133" s="111"/>
      <c r="AP133" s="111">
        <v>30</v>
      </c>
      <c r="AQ133" s="111"/>
      <c r="AR133" s="111"/>
      <c r="AS133" s="129">
        <v>10</v>
      </c>
      <c r="AT133" s="129" t="s">
        <v>5026</v>
      </c>
      <c r="AU133" s="129"/>
      <c r="AV133" s="127">
        <v>1</v>
      </c>
      <c r="AW133" s="366">
        <v>0.1</v>
      </c>
      <c r="AX133" s="149">
        <v>2000</v>
      </c>
      <c r="AY133" s="149">
        <v>1000</v>
      </c>
      <c r="AZ133" s="149">
        <v>1500</v>
      </c>
      <c r="BA133" s="149">
        <v>1500</v>
      </c>
      <c r="BB133" s="149">
        <v>2000</v>
      </c>
      <c r="BC133" s="150">
        <v>30</v>
      </c>
      <c r="BD133" s="150">
        <v>50</v>
      </c>
      <c r="BE133" s="150" t="s">
        <v>6207</v>
      </c>
      <c r="BF133" s="151" t="s">
        <v>6208</v>
      </c>
      <c r="BG133" s="134"/>
      <c r="BH133" s="134"/>
      <c r="BI133" s="134"/>
      <c r="BJ133" s="134"/>
      <c r="BK133" s="134"/>
      <c r="BL133" s="149"/>
      <c r="BM133" s="149"/>
      <c r="BN133" s="133"/>
      <c r="BO133" s="151" t="s">
        <v>4897</v>
      </c>
      <c r="BP133" s="138"/>
      <c r="BQ133" s="138"/>
      <c r="BR133" s="138"/>
      <c r="BS133" s="138"/>
      <c r="BT133" s="138"/>
      <c r="BU133" s="138"/>
      <c r="BV133" s="138"/>
      <c r="BW133" s="138"/>
      <c r="BX133" s="138"/>
      <c r="BY133" s="138"/>
      <c r="BZ133" s="138">
        <v>1</v>
      </c>
      <c r="CA133" s="138"/>
      <c r="CB133" s="138"/>
      <c r="CC133" s="138">
        <v>1</v>
      </c>
      <c r="CD133" s="138"/>
    </row>
    <row r="134" spans="1:83" s="139" customFormat="1" ht="16.5" customHeight="1">
      <c r="A134" s="153">
        <v>122</v>
      </c>
      <c r="B134" s="111" t="s">
        <v>4876</v>
      </c>
      <c r="C134" s="112" t="s">
        <v>5137</v>
      </c>
      <c r="D134" s="111" t="s">
        <v>6039</v>
      </c>
      <c r="E134" s="111" t="s">
        <v>4879</v>
      </c>
      <c r="F134" s="111" t="s">
        <v>6214</v>
      </c>
      <c r="G134" s="113" t="s">
        <v>6215</v>
      </c>
      <c r="H134" s="111" t="s">
        <v>6216</v>
      </c>
      <c r="I134" s="111" t="s">
        <v>6217</v>
      </c>
      <c r="J134" s="118" t="s">
        <v>4884</v>
      </c>
      <c r="K134" s="111" t="s">
        <v>5624</v>
      </c>
      <c r="L134" s="116" t="s">
        <v>6218</v>
      </c>
      <c r="M134" s="221" t="s">
        <v>6219</v>
      </c>
      <c r="N134" s="142" t="s">
        <v>4924</v>
      </c>
      <c r="O134" s="142"/>
      <c r="P134" s="142" t="s">
        <v>4924</v>
      </c>
      <c r="Q134" s="143">
        <v>1247</v>
      </c>
      <c r="R134" s="144">
        <v>4825</v>
      </c>
      <c r="S134" s="143">
        <v>3968</v>
      </c>
      <c r="T134" s="143">
        <v>3968</v>
      </c>
      <c r="U134" s="112" t="s">
        <v>5303</v>
      </c>
      <c r="V134" s="123"/>
      <c r="W134" s="123">
        <v>331</v>
      </c>
      <c r="X134" s="138" t="s">
        <v>4972</v>
      </c>
      <c r="Y134" s="123"/>
      <c r="Z134" s="123">
        <v>311</v>
      </c>
      <c r="AA134" s="123">
        <v>5049</v>
      </c>
      <c r="AB134" s="123">
        <v>66</v>
      </c>
      <c r="AC134" s="127"/>
      <c r="AD134" s="127"/>
      <c r="AE134" s="130"/>
      <c r="AF134" s="137" t="s">
        <v>6220</v>
      </c>
      <c r="AG134" s="127"/>
      <c r="AH134" s="165">
        <v>4090</v>
      </c>
      <c r="AI134" s="148"/>
      <c r="AJ134" s="148">
        <v>1123</v>
      </c>
      <c r="AK134" s="112" t="s">
        <v>6221</v>
      </c>
      <c r="AL134" s="112" t="s">
        <v>6222</v>
      </c>
      <c r="AM134" s="118"/>
      <c r="AN134" s="111"/>
      <c r="AO134" s="111"/>
      <c r="AP134" s="111"/>
      <c r="AQ134" s="111"/>
      <c r="AR134" s="111"/>
      <c r="AS134" s="129"/>
      <c r="AT134" s="129"/>
      <c r="AU134" s="129"/>
      <c r="AV134" s="127"/>
      <c r="AW134" s="127"/>
      <c r="AX134" s="149"/>
      <c r="AY134" s="149"/>
      <c r="AZ134" s="149"/>
      <c r="BA134" s="149"/>
      <c r="BB134" s="149"/>
      <c r="BC134" s="150"/>
      <c r="BD134" s="150"/>
      <c r="BE134" s="150"/>
      <c r="BF134" s="151"/>
      <c r="BG134" s="134"/>
      <c r="BH134" s="134"/>
      <c r="BI134" s="134"/>
      <c r="BJ134" s="134"/>
      <c r="BK134" s="134"/>
      <c r="BL134" s="149"/>
      <c r="BM134" s="149"/>
      <c r="BN134" s="133"/>
      <c r="BO134" s="151"/>
      <c r="BP134" s="138"/>
      <c r="BQ134" s="138"/>
      <c r="BR134" s="138"/>
      <c r="BS134" s="138"/>
      <c r="BT134" s="138"/>
      <c r="BU134" s="138"/>
      <c r="BV134" s="138"/>
      <c r="BW134" s="138"/>
      <c r="BX134" s="138"/>
      <c r="BY134" s="138"/>
      <c r="BZ134" s="138">
        <v>1</v>
      </c>
      <c r="CA134" s="138"/>
      <c r="CB134" s="138">
        <v>2</v>
      </c>
      <c r="CC134" s="138"/>
      <c r="CD134" s="138"/>
    </row>
    <row r="135" spans="1:83" s="139" customFormat="1" ht="16.5" customHeight="1">
      <c r="A135" s="111">
        <v>123</v>
      </c>
      <c r="B135" s="154" t="s">
        <v>43</v>
      </c>
      <c r="C135" s="154" t="s">
        <v>112</v>
      </c>
      <c r="D135" s="153" t="s">
        <v>6118</v>
      </c>
      <c r="E135" s="153" t="s">
        <v>4932</v>
      </c>
      <c r="F135" s="154" t="s">
        <v>6223</v>
      </c>
      <c r="G135" s="276" t="s">
        <v>6224</v>
      </c>
      <c r="H135" s="135" t="s">
        <v>6225</v>
      </c>
      <c r="I135" s="135" t="s">
        <v>6226</v>
      </c>
      <c r="J135" s="175" t="s">
        <v>4940</v>
      </c>
      <c r="K135" s="135" t="s">
        <v>6227</v>
      </c>
      <c r="L135" s="153" t="s">
        <v>6228</v>
      </c>
      <c r="M135" s="367" t="s">
        <v>6229</v>
      </c>
      <c r="N135" s="142" t="s">
        <v>4940</v>
      </c>
      <c r="O135" s="142" t="s">
        <v>4941</v>
      </c>
      <c r="P135" s="135" t="s">
        <v>4924</v>
      </c>
      <c r="Q135" s="368">
        <v>3161</v>
      </c>
      <c r="R135" s="369">
        <v>3161</v>
      </c>
      <c r="S135" s="368">
        <v>1763</v>
      </c>
      <c r="T135" s="368">
        <v>1515</v>
      </c>
      <c r="U135" s="135" t="s">
        <v>4955</v>
      </c>
      <c r="V135" s="370">
        <v>248</v>
      </c>
      <c r="W135" s="370">
        <v>734</v>
      </c>
      <c r="X135" s="135" t="s">
        <v>4956</v>
      </c>
      <c r="Y135" s="370">
        <v>50</v>
      </c>
      <c r="Z135" s="370">
        <v>81</v>
      </c>
      <c r="AA135" s="370">
        <v>28877</v>
      </c>
      <c r="AB135" s="370">
        <v>101</v>
      </c>
      <c r="AC135" s="371"/>
      <c r="AD135" s="371"/>
      <c r="AE135" s="372">
        <v>300</v>
      </c>
      <c r="AF135" s="137" t="s">
        <v>6230</v>
      </c>
      <c r="AG135" s="371">
        <v>10878</v>
      </c>
      <c r="AH135" s="165">
        <v>10878</v>
      </c>
      <c r="AI135" s="373"/>
      <c r="AJ135" s="373">
        <v>883</v>
      </c>
      <c r="AK135" s="282" t="s">
        <v>6231</v>
      </c>
      <c r="AL135" s="282" t="s">
        <v>6232</v>
      </c>
      <c r="AM135" s="118" t="s">
        <v>5428</v>
      </c>
      <c r="AN135" s="111">
        <v>22</v>
      </c>
      <c r="AO135" s="111">
        <v>5</v>
      </c>
      <c r="AP135" s="111">
        <v>2</v>
      </c>
      <c r="AQ135" s="111">
        <v>10</v>
      </c>
      <c r="AR135" s="111">
        <v>5</v>
      </c>
      <c r="AS135" s="129">
        <v>248</v>
      </c>
      <c r="AT135" s="129" t="s">
        <v>6233</v>
      </c>
      <c r="AU135" s="129" t="s">
        <v>6234</v>
      </c>
      <c r="AV135" s="371">
        <v>20463</v>
      </c>
      <c r="AW135" s="127">
        <v>82.512096774193552</v>
      </c>
      <c r="AX135" s="374"/>
      <c r="AY135" s="374"/>
      <c r="AZ135" s="374"/>
      <c r="BA135" s="374"/>
      <c r="BB135" s="374"/>
      <c r="BC135" s="375"/>
      <c r="BD135" s="375"/>
      <c r="BE135" s="375"/>
      <c r="BF135" s="376" t="s">
        <v>4945</v>
      </c>
      <c r="BG135" s="377"/>
      <c r="BH135" s="377"/>
      <c r="BI135" s="377"/>
      <c r="BJ135" s="377"/>
      <c r="BK135" s="377"/>
      <c r="BL135" s="374"/>
      <c r="BM135" s="374"/>
      <c r="BN135" s="378"/>
      <c r="BO135" s="376" t="s">
        <v>4945</v>
      </c>
      <c r="BP135" s="138"/>
      <c r="BQ135" s="138"/>
      <c r="BR135" s="138"/>
      <c r="BS135" s="138"/>
      <c r="BT135" s="138"/>
      <c r="BU135" s="138"/>
      <c r="BV135" s="138"/>
      <c r="BW135" s="138"/>
      <c r="BX135" s="138"/>
      <c r="BY135" s="138"/>
      <c r="BZ135" s="138">
        <v>3</v>
      </c>
      <c r="CA135" s="138">
        <v>2</v>
      </c>
      <c r="CB135" s="138"/>
      <c r="CC135" s="138"/>
      <c r="CD135" s="138"/>
    </row>
    <row r="136" spans="1:83" s="139" customFormat="1" ht="16.5" customHeight="1">
      <c r="A136" s="153">
        <v>124</v>
      </c>
      <c r="B136" s="111" t="s">
        <v>43</v>
      </c>
      <c r="C136" s="112" t="s">
        <v>126</v>
      </c>
      <c r="D136" s="111" t="s">
        <v>6118</v>
      </c>
      <c r="E136" s="111" t="s">
        <v>4932</v>
      </c>
      <c r="F136" s="260" t="s">
        <v>6235</v>
      </c>
      <c r="G136" s="379" t="s">
        <v>6236</v>
      </c>
      <c r="H136" s="111" t="s">
        <v>6237</v>
      </c>
      <c r="I136" s="111">
        <v>1928</v>
      </c>
      <c r="J136" s="118" t="s">
        <v>4940</v>
      </c>
      <c r="K136" s="163" t="s">
        <v>6238</v>
      </c>
      <c r="L136" s="116" t="s">
        <v>6239</v>
      </c>
      <c r="M136" s="153" t="s">
        <v>6240</v>
      </c>
      <c r="N136" s="142" t="s">
        <v>4924</v>
      </c>
      <c r="O136" s="142"/>
      <c r="P136" s="142" t="s">
        <v>4924</v>
      </c>
      <c r="Q136" s="143">
        <v>2741</v>
      </c>
      <c r="R136" s="144">
        <v>9907</v>
      </c>
      <c r="S136" s="143">
        <v>1884</v>
      </c>
      <c r="T136" s="143">
        <v>1414</v>
      </c>
      <c r="U136" s="112" t="s">
        <v>4955</v>
      </c>
      <c r="V136" s="123">
        <v>470</v>
      </c>
      <c r="W136" s="123">
        <v>705</v>
      </c>
      <c r="X136" s="138" t="s">
        <v>4890</v>
      </c>
      <c r="Y136" s="123">
        <v>136</v>
      </c>
      <c r="Z136" s="123">
        <v>128</v>
      </c>
      <c r="AA136" s="123">
        <v>10200</v>
      </c>
      <c r="AB136" s="123">
        <v>398</v>
      </c>
      <c r="AC136" s="127" t="s">
        <v>6241</v>
      </c>
      <c r="AD136" s="127" t="s">
        <v>6242</v>
      </c>
      <c r="AE136" s="130" t="s">
        <v>6243</v>
      </c>
      <c r="AF136" s="137" t="s">
        <v>6244</v>
      </c>
      <c r="AG136" s="127"/>
      <c r="AH136" s="165">
        <v>151181</v>
      </c>
      <c r="AI136" s="148"/>
      <c r="AJ136" s="148">
        <v>2059</v>
      </c>
      <c r="AK136" s="112" t="s">
        <v>6245</v>
      </c>
      <c r="AL136" s="112" t="s">
        <v>6246</v>
      </c>
      <c r="AM136" s="118" t="s">
        <v>5428</v>
      </c>
      <c r="AN136" s="111">
        <v>2</v>
      </c>
      <c r="AO136" s="111">
        <v>2</v>
      </c>
      <c r="AP136" s="111"/>
      <c r="AQ136" s="111"/>
      <c r="AR136" s="111"/>
      <c r="AS136" s="129">
        <v>40</v>
      </c>
      <c r="AT136" s="129" t="s">
        <v>6247</v>
      </c>
      <c r="AU136" s="129" t="s">
        <v>5639</v>
      </c>
      <c r="AV136" s="127">
        <v>4000</v>
      </c>
      <c r="AW136" s="127">
        <v>100</v>
      </c>
      <c r="AX136" s="149"/>
      <c r="AY136" s="149"/>
      <c r="AZ136" s="149"/>
      <c r="BA136" s="149"/>
      <c r="BB136" s="149"/>
      <c r="BC136" s="150"/>
      <c r="BD136" s="150"/>
      <c r="BE136" s="150"/>
      <c r="BF136" s="151" t="s">
        <v>4945</v>
      </c>
      <c r="BG136" s="134"/>
      <c r="BH136" s="134"/>
      <c r="BI136" s="134"/>
      <c r="BJ136" s="134"/>
      <c r="BK136" s="134"/>
      <c r="BL136" s="149"/>
      <c r="BM136" s="149"/>
      <c r="BN136" s="133"/>
      <c r="BO136" s="151"/>
      <c r="BP136" s="138"/>
      <c r="BQ136" s="138"/>
      <c r="BR136" s="138"/>
      <c r="BS136" s="138"/>
      <c r="BT136" s="138"/>
      <c r="BU136" s="138"/>
      <c r="BV136" s="138"/>
      <c r="BW136" s="138"/>
      <c r="BX136" s="138"/>
      <c r="BY136" s="138"/>
      <c r="BZ136" s="138">
        <v>7</v>
      </c>
      <c r="CA136" s="138">
        <v>1</v>
      </c>
      <c r="CB136" s="138"/>
      <c r="CC136" s="138"/>
      <c r="CD136" s="138"/>
    </row>
    <row r="137" spans="1:83" s="139" customFormat="1" ht="16.5" customHeight="1">
      <c r="A137" s="111">
        <v>125</v>
      </c>
      <c r="B137" s="111" t="s">
        <v>43</v>
      </c>
      <c r="C137" s="111" t="s">
        <v>126</v>
      </c>
      <c r="D137" s="111" t="s">
        <v>6039</v>
      </c>
      <c r="E137" s="111" t="s">
        <v>4932</v>
      </c>
      <c r="F137" s="260" t="s">
        <v>6248</v>
      </c>
      <c r="G137" s="261" t="s">
        <v>6249</v>
      </c>
      <c r="H137" s="111" t="s">
        <v>6250</v>
      </c>
      <c r="I137" s="111" t="s">
        <v>6251</v>
      </c>
      <c r="J137" s="118" t="s">
        <v>4940</v>
      </c>
      <c r="K137" s="111" t="s">
        <v>6181</v>
      </c>
      <c r="L137" s="380" t="s">
        <v>6252</v>
      </c>
      <c r="M137" s="111" t="s">
        <v>6253</v>
      </c>
      <c r="N137" s="142" t="s">
        <v>4924</v>
      </c>
      <c r="O137" s="118"/>
      <c r="P137" s="118" t="s">
        <v>4884</v>
      </c>
      <c r="Q137" s="143" t="s">
        <v>6254</v>
      </c>
      <c r="R137" s="144" t="s">
        <v>6255</v>
      </c>
      <c r="S137" s="143">
        <v>2137</v>
      </c>
      <c r="T137" s="143">
        <v>1429</v>
      </c>
      <c r="U137" s="381" t="s">
        <v>4955</v>
      </c>
      <c r="V137" s="123">
        <v>708</v>
      </c>
      <c r="W137" s="123">
        <v>817</v>
      </c>
      <c r="X137" s="138" t="s">
        <v>4956</v>
      </c>
      <c r="Y137" s="123">
        <v>212</v>
      </c>
      <c r="Z137" s="123">
        <v>186</v>
      </c>
      <c r="AA137" s="123">
        <v>35441</v>
      </c>
      <c r="AB137" s="123">
        <v>401</v>
      </c>
      <c r="AC137" s="127">
        <v>41</v>
      </c>
      <c r="AD137" s="127" t="s">
        <v>6242</v>
      </c>
      <c r="AE137" s="130" t="s">
        <v>6243</v>
      </c>
      <c r="AF137" s="381" t="s">
        <v>6256</v>
      </c>
      <c r="AG137" s="127">
        <v>10757</v>
      </c>
      <c r="AH137" s="165">
        <v>22914</v>
      </c>
      <c r="AI137" s="127">
        <v>22368</v>
      </c>
      <c r="AJ137" s="130">
        <v>342</v>
      </c>
      <c r="AK137" s="381" t="s">
        <v>6257</v>
      </c>
      <c r="AL137" s="112" t="s">
        <v>6258</v>
      </c>
      <c r="AM137" s="118" t="s">
        <v>5477</v>
      </c>
      <c r="AN137" s="118">
        <v>4</v>
      </c>
      <c r="AO137" s="118">
        <v>1</v>
      </c>
      <c r="AP137" s="118"/>
      <c r="AQ137" s="118">
        <v>3</v>
      </c>
      <c r="AR137" s="118"/>
      <c r="AS137" s="129">
        <v>54</v>
      </c>
      <c r="AT137" s="129" t="s">
        <v>6247</v>
      </c>
      <c r="AU137" s="129" t="s">
        <v>5639</v>
      </c>
      <c r="AV137" s="130">
        <v>1950</v>
      </c>
      <c r="AW137" s="127">
        <v>36.111111111111114</v>
      </c>
      <c r="AX137" s="134"/>
      <c r="AY137" s="134"/>
      <c r="AZ137" s="134"/>
      <c r="BA137" s="134"/>
      <c r="BB137" s="134"/>
      <c r="BC137" s="174"/>
      <c r="BD137" s="174"/>
      <c r="BE137" s="326"/>
      <c r="BF137" s="151" t="s">
        <v>4945</v>
      </c>
      <c r="BG137" s="134"/>
      <c r="BH137" s="134"/>
      <c r="BI137" s="134"/>
      <c r="BJ137" s="134"/>
      <c r="BK137" s="134"/>
      <c r="BL137" s="134"/>
      <c r="BM137" s="134"/>
      <c r="BN137" s="350"/>
      <c r="BO137" s="151" t="s">
        <v>4945</v>
      </c>
      <c r="BP137" s="138"/>
      <c r="BQ137" s="138"/>
      <c r="BR137" s="138"/>
      <c r="BS137" s="138"/>
      <c r="BT137" s="138"/>
      <c r="BU137" s="138"/>
      <c r="BV137" s="138"/>
      <c r="BW137" s="138"/>
      <c r="BX137" s="138"/>
      <c r="BY137" s="138"/>
      <c r="BZ137" s="138">
        <v>7</v>
      </c>
      <c r="CA137" s="138">
        <v>4</v>
      </c>
      <c r="CB137" s="138"/>
      <c r="CC137" s="138">
        <v>20</v>
      </c>
      <c r="CD137" s="138">
        <v>154</v>
      </c>
    </row>
    <row r="138" spans="1:83" s="139" customFormat="1" ht="16.5" customHeight="1">
      <c r="A138" s="153">
        <v>126</v>
      </c>
      <c r="B138" s="153" t="s">
        <v>43</v>
      </c>
      <c r="C138" s="153" t="s">
        <v>126</v>
      </c>
      <c r="D138" s="153" t="s">
        <v>6118</v>
      </c>
      <c r="E138" s="153" t="s">
        <v>4932</v>
      </c>
      <c r="F138" s="382" t="s">
        <v>6259</v>
      </c>
      <c r="G138" s="383" t="s">
        <v>6249</v>
      </c>
      <c r="H138" s="135" t="s">
        <v>6260</v>
      </c>
      <c r="I138" s="135" t="s">
        <v>6261</v>
      </c>
      <c r="J138" s="135" t="s">
        <v>4940</v>
      </c>
      <c r="K138" s="135" t="s">
        <v>6262</v>
      </c>
      <c r="L138" s="153" t="s">
        <v>6263</v>
      </c>
      <c r="M138" s="153" t="s">
        <v>6264</v>
      </c>
      <c r="N138" s="135" t="s">
        <v>4924</v>
      </c>
      <c r="O138" s="135"/>
      <c r="P138" s="135" t="s">
        <v>4924</v>
      </c>
      <c r="Q138" s="143">
        <v>246</v>
      </c>
      <c r="R138" s="144">
        <v>1714</v>
      </c>
      <c r="S138" s="143">
        <v>953</v>
      </c>
      <c r="T138" s="143">
        <v>818</v>
      </c>
      <c r="U138" s="135" t="s">
        <v>4955</v>
      </c>
      <c r="V138" s="123">
        <v>135</v>
      </c>
      <c r="W138" s="123">
        <v>451</v>
      </c>
      <c r="X138" s="135" t="s">
        <v>4956</v>
      </c>
      <c r="Y138" s="123">
        <v>92</v>
      </c>
      <c r="Z138" s="123">
        <v>34.520000000000003</v>
      </c>
      <c r="AA138" s="123">
        <v>14000</v>
      </c>
      <c r="AB138" s="123">
        <v>56</v>
      </c>
      <c r="AC138" s="127" t="s">
        <v>6241</v>
      </c>
      <c r="AD138" s="127" t="s">
        <v>6242</v>
      </c>
      <c r="AE138" s="128" t="s">
        <v>6243</v>
      </c>
      <c r="AF138" s="135" t="s">
        <v>6265</v>
      </c>
      <c r="AG138" s="127">
        <v>5203</v>
      </c>
      <c r="AH138" s="384">
        <v>231941</v>
      </c>
      <c r="AI138" s="127">
        <v>7919</v>
      </c>
      <c r="AJ138" s="127">
        <v>2000</v>
      </c>
      <c r="AK138" s="135" t="s">
        <v>6266</v>
      </c>
      <c r="AL138" s="135" t="s">
        <v>6267</v>
      </c>
      <c r="AM138" s="135" t="s">
        <v>5428</v>
      </c>
      <c r="AN138" s="135">
        <v>29</v>
      </c>
      <c r="AO138" s="135">
        <v>18</v>
      </c>
      <c r="AP138" s="135">
        <v>2</v>
      </c>
      <c r="AQ138" s="135">
        <v>9</v>
      </c>
      <c r="AR138" s="135"/>
      <c r="AS138" s="136">
        <v>63</v>
      </c>
      <c r="AT138" s="136" t="s">
        <v>5341</v>
      </c>
      <c r="AU138" s="136" t="s">
        <v>5639</v>
      </c>
      <c r="AV138" s="127">
        <v>2536</v>
      </c>
      <c r="AW138" s="127">
        <v>40.253968253968253</v>
      </c>
      <c r="AX138" s="134"/>
      <c r="AY138" s="134"/>
      <c r="AZ138" s="134"/>
      <c r="BA138" s="134"/>
      <c r="BB138" s="134"/>
      <c r="BC138" s="123"/>
      <c r="BD138" s="123"/>
      <c r="BE138" s="135"/>
      <c r="BF138" s="135" t="s">
        <v>4945</v>
      </c>
      <c r="BG138" s="134"/>
      <c r="BH138" s="134"/>
      <c r="BI138" s="134"/>
      <c r="BJ138" s="134"/>
      <c r="BK138" s="134"/>
      <c r="BL138" s="134"/>
      <c r="BM138" s="134"/>
      <c r="BN138" s="135"/>
      <c r="BO138" s="136" t="s">
        <v>4945</v>
      </c>
      <c r="BP138" s="137"/>
      <c r="BQ138" s="137"/>
      <c r="BR138" s="137"/>
      <c r="BS138" s="137"/>
      <c r="BT138" s="137"/>
      <c r="BU138" s="137"/>
      <c r="BV138" s="137"/>
      <c r="BW138" s="137"/>
      <c r="BX138" s="137"/>
      <c r="BY138" s="137"/>
      <c r="BZ138" s="137">
        <v>2</v>
      </c>
      <c r="CA138" s="137">
        <v>2</v>
      </c>
      <c r="CB138" s="137">
        <v>1</v>
      </c>
      <c r="CC138" s="137"/>
      <c r="CD138" s="137">
        <v>11</v>
      </c>
      <c r="CE138" s="177"/>
    </row>
    <row r="139" spans="1:83" s="177" customFormat="1" ht="16.5" customHeight="1">
      <c r="A139" s="111">
        <v>127</v>
      </c>
      <c r="B139" s="159" t="s">
        <v>43</v>
      </c>
      <c r="C139" s="159" t="s">
        <v>556</v>
      </c>
      <c r="D139" s="159" t="s">
        <v>6118</v>
      </c>
      <c r="E139" s="159" t="s">
        <v>4932</v>
      </c>
      <c r="F139" s="159" t="s">
        <v>6268</v>
      </c>
      <c r="G139" s="385" t="s">
        <v>6269</v>
      </c>
      <c r="H139" s="159" t="s">
        <v>6270</v>
      </c>
      <c r="I139" s="159" t="s">
        <v>6271</v>
      </c>
      <c r="J139" s="175" t="s">
        <v>4884</v>
      </c>
      <c r="K139" s="159" t="s">
        <v>6272</v>
      </c>
      <c r="L139" s="159" t="s">
        <v>6273</v>
      </c>
      <c r="M139" s="263" t="s">
        <v>6274</v>
      </c>
      <c r="N139" s="264" t="s">
        <v>4888</v>
      </c>
      <c r="O139" s="264"/>
      <c r="P139" s="135" t="s">
        <v>4924</v>
      </c>
      <c r="Q139" s="143">
        <v>4000</v>
      </c>
      <c r="R139" s="144">
        <v>998</v>
      </c>
      <c r="S139" s="143">
        <v>1860</v>
      </c>
      <c r="T139" s="143">
        <v>1058</v>
      </c>
      <c r="U139" s="146" t="s">
        <v>5009</v>
      </c>
      <c r="V139" s="123">
        <v>802</v>
      </c>
      <c r="W139" s="123">
        <v>427</v>
      </c>
      <c r="X139" s="146" t="s">
        <v>4956</v>
      </c>
      <c r="Y139" s="123">
        <v>418</v>
      </c>
      <c r="Z139" s="123">
        <v>116</v>
      </c>
      <c r="AA139" s="123">
        <v>25821</v>
      </c>
      <c r="AB139" s="123">
        <v>194</v>
      </c>
      <c r="AC139" s="127" t="s">
        <v>6275</v>
      </c>
      <c r="AD139" s="127" t="s">
        <v>6276</v>
      </c>
      <c r="AE139" s="188" t="s">
        <v>6243</v>
      </c>
      <c r="AF139" s="138" t="s">
        <v>6277</v>
      </c>
      <c r="AG139" s="186">
        <v>12026</v>
      </c>
      <c r="AH139" s="165">
        <v>30450</v>
      </c>
      <c r="AI139" s="226">
        <v>23062</v>
      </c>
      <c r="AJ139" s="227">
        <v>776</v>
      </c>
      <c r="AK139" s="138" t="s">
        <v>6278</v>
      </c>
      <c r="AL139" s="138" t="s">
        <v>5997</v>
      </c>
      <c r="AM139" s="175"/>
      <c r="AN139" s="154">
        <v>12</v>
      </c>
      <c r="AO139" s="154">
        <v>6</v>
      </c>
      <c r="AP139" s="146"/>
      <c r="AQ139" s="146">
        <v>6</v>
      </c>
      <c r="AR139" s="146"/>
      <c r="AS139" s="129">
        <v>86</v>
      </c>
      <c r="AT139" s="129" t="s">
        <v>5026</v>
      </c>
      <c r="AU139" s="129" t="s">
        <v>5026</v>
      </c>
      <c r="AV139" s="127">
        <v>5798</v>
      </c>
      <c r="AW139" s="127">
        <v>67.418604651162795</v>
      </c>
      <c r="AX139" s="149"/>
      <c r="AY139" s="149"/>
      <c r="AZ139" s="149"/>
      <c r="BA139" s="149"/>
      <c r="BB139" s="149"/>
      <c r="BC139" s="150"/>
      <c r="BD139" s="150"/>
      <c r="BE139" s="150"/>
      <c r="BF139" s="151" t="s">
        <v>4897</v>
      </c>
      <c r="BG139" s="134"/>
      <c r="BH139" s="134"/>
      <c r="BI139" s="134"/>
      <c r="BJ139" s="134"/>
      <c r="BK139" s="134"/>
      <c r="BL139" s="149"/>
      <c r="BM139" s="149"/>
      <c r="BN139" s="157"/>
      <c r="BO139" s="136" t="s">
        <v>4897</v>
      </c>
      <c r="BP139" s="138"/>
      <c r="BQ139" s="138"/>
      <c r="BR139" s="138"/>
      <c r="BS139" s="138"/>
      <c r="BT139" s="138"/>
      <c r="BU139" s="138"/>
      <c r="BV139" s="138"/>
      <c r="BW139" s="138"/>
      <c r="BX139" s="138"/>
      <c r="BY139" s="138"/>
      <c r="BZ139" s="138">
        <v>6</v>
      </c>
      <c r="CA139" s="138">
        <v>1</v>
      </c>
      <c r="CB139" s="138">
        <v>1</v>
      </c>
      <c r="CC139" s="138">
        <v>3</v>
      </c>
      <c r="CD139" s="138"/>
    </row>
    <row r="140" spans="1:83" s="139" customFormat="1" ht="16.5" customHeight="1">
      <c r="A140" s="153">
        <v>128</v>
      </c>
      <c r="B140" s="111" t="s">
        <v>4876</v>
      </c>
      <c r="C140" s="112" t="s">
        <v>4975</v>
      </c>
      <c r="D140" s="111" t="s">
        <v>6039</v>
      </c>
      <c r="E140" s="111" t="s">
        <v>4879</v>
      </c>
      <c r="F140" s="111" t="s">
        <v>6279</v>
      </c>
      <c r="G140" s="113" t="s">
        <v>6280</v>
      </c>
      <c r="H140" s="111" t="s">
        <v>6281</v>
      </c>
      <c r="I140" s="111" t="s">
        <v>6282</v>
      </c>
      <c r="J140" s="175" t="s">
        <v>4884</v>
      </c>
      <c r="K140" s="163" t="s">
        <v>6283</v>
      </c>
      <c r="L140" s="116" t="s">
        <v>6284</v>
      </c>
      <c r="M140" s="153" t="s">
        <v>6285</v>
      </c>
      <c r="N140" s="142" t="s">
        <v>4924</v>
      </c>
      <c r="O140" s="142"/>
      <c r="P140" s="135" t="s">
        <v>4924</v>
      </c>
      <c r="Q140" s="143">
        <v>990</v>
      </c>
      <c r="R140" s="144">
        <v>1682</v>
      </c>
      <c r="S140" s="143">
        <v>633</v>
      </c>
      <c r="T140" s="143">
        <v>243</v>
      </c>
      <c r="U140" s="112" t="s">
        <v>4983</v>
      </c>
      <c r="V140" s="123">
        <v>390</v>
      </c>
      <c r="W140" s="123">
        <v>628</v>
      </c>
      <c r="X140" s="138" t="s">
        <v>4926</v>
      </c>
      <c r="Y140" s="123"/>
      <c r="Z140" s="123">
        <v>34</v>
      </c>
      <c r="AA140" s="123">
        <v>6400</v>
      </c>
      <c r="AB140" s="123">
        <v>110</v>
      </c>
      <c r="AC140" s="127"/>
      <c r="AD140" s="127"/>
      <c r="AE140" s="130">
        <v>600</v>
      </c>
      <c r="AF140" s="137" t="s">
        <v>6286</v>
      </c>
      <c r="AG140" s="127">
        <v>3559</v>
      </c>
      <c r="AH140" s="165">
        <v>5046</v>
      </c>
      <c r="AI140" s="148">
        <v>2000</v>
      </c>
      <c r="AJ140" s="148">
        <v>20</v>
      </c>
      <c r="AK140" s="112" t="s">
        <v>6287</v>
      </c>
      <c r="AL140" s="112" t="s">
        <v>6288</v>
      </c>
      <c r="AM140" s="118" t="s">
        <v>5079</v>
      </c>
      <c r="AN140" s="111">
        <v>1</v>
      </c>
      <c r="AO140" s="111"/>
      <c r="AP140" s="111">
        <v>1</v>
      </c>
      <c r="AQ140" s="111"/>
      <c r="AR140" s="111"/>
      <c r="AS140" s="129">
        <v>130</v>
      </c>
      <c r="AT140" s="129" t="s">
        <v>5026</v>
      </c>
      <c r="AU140" s="129" t="s">
        <v>5056</v>
      </c>
      <c r="AV140" s="127">
        <v>64</v>
      </c>
      <c r="AW140" s="366">
        <v>0.49230769230769234</v>
      </c>
      <c r="AX140" s="149"/>
      <c r="AY140" s="149"/>
      <c r="AZ140" s="149"/>
      <c r="BA140" s="149"/>
      <c r="BB140" s="149"/>
      <c r="BC140" s="150"/>
      <c r="BD140" s="150"/>
      <c r="BE140" s="150"/>
      <c r="BF140" s="151" t="s">
        <v>4897</v>
      </c>
      <c r="BG140" s="134"/>
      <c r="BH140" s="134"/>
      <c r="BI140" s="134"/>
      <c r="BJ140" s="134"/>
      <c r="BK140" s="134"/>
      <c r="BL140" s="149"/>
      <c r="BM140" s="149"/>
      <c r="BN140" s="133"/>
      <c r="BO140" s="136" t="s">
        <v>4897</v>
      </c>
      <c r="BP140" s="138"/>
      <c r="BQ140" s="138"/>
      <c r="BR140" s="138"/>
      <c r="BS140" s="138"/>
      <c r="BT140" s="138"/>
      <c r="BU140" s="138"/>
      <c r="BV140" s="138"/>
      <c r="BW140" s="138"/>
      <c r="BX140" s="138"/>
      <c r="BY140" s="138"/>
      <c r="BZ140" s="138">
        <v>4</v>
      </c>
      <c r="CA140" s="138"/>
      <c r="CB140" s="138">
        <v>1</v>
      </c>
      <c r="CC140" s="138">
        <v>4</v>
      </c>
      <c r="CD140" s="138">
        <v>2</v>
      </c>
    </row>
    <row r="141" spans="1:83" s="177" customFormat="1" ht="16.5" customHeight="1">
      <c r="A141" s="111">
        <v>129</v>
      </c>
      <c r="B141" s="304" t="s">
        <v>43</v>
      </c>
      <c r="C141" s="302" t="s">
        <v>145</v>
      </c>
      <c r="D141" s="304" t="s">
        <v>6118</v>
      </c>
      <c r="E141" s="304" t="s">
        <v>4932</v>
      </c>
      <c r="F141" s="304" t="s">
        <v>6289</v>
      </c>
      <c r="G141" s="329" t="s">
        <v>6290</v>
      </c>
      <c r="H141" s="304" t="s">
        <v>6291</v>
      </c>
      <c r="I141" s="304" t="s">
        <v>6292</v>
      </c>
      <c r="J141" s="175" t="s">
        <v>4884</v>
      </c>
      <c r="K141" s="351" t="s">
        <v>6293</v>
      </c>
      <c r="L141" s="184" t="s">
        <v>6294</v>
      </c>
      <c r="M141" s="153" t="s">
        <v>6295</v>
      </c>
      <c r="N141" s="142" t="s">
        <v>4924</v>
      </c>
      <c r="O141" s="306"/>
      <c r="P141" s="306" t="s">
        <v>4924</v>
      </c>
      <c r="Q141" s="143">
        <v>1168</v>
      </c>
      <c r="R141" s="144">
        <v>3672</v>
      </c>
      <c r="S141" s="143">
        <v>505.78</v>
      </c>
      <c r="T141" s="143">
        <v>505.78</v>
      </c>
      <c r="U141" s="302" t="s">
        <v>4955</v>
      </c>
      <c r="V141" s="123"/>
      <c r="W141" s="123">
        <v>821.49</v>
      </c>
      <c r="X141" s="273" t="s">
        <v>4956</v>
      </c>
      <c r="Y141" s="2519">
        <v>410.91</v>
      </c>
      <c r="Z141" s="123"/>
      <c r="AA141" s="123"/>
      <c r="AB141" s="2519">
        <v>31.4</v>
      </c>
      <c r="AC141" s="127"/>
      <c r="AD141" s="127"/>
      <c r="AE141" s="2520">
        <v>133</v>
      </c>
      <c r="AF141" s="137" t="s">
        <v>5450</v>
      </c>
      <c r="AG141" s="188">
        <v>9473</v>
      </c>
      <c r="AH141" s="165">
        <v>10980</v>
      </c>
      <c r="AI141" s="186">
        <v>10980</v>
      </c>
      <c r="AJ141" s="186">
        <v>117</v>
      </c>
      <c r="AK141" s="302" t="s">
        <v>6296</v>
      </c>
      <c r="AL141" s="302" t="s">
        <v>6297</v>
      </c>
      <c r="AM141" s="307" t="s">
        <v>5079</v>
      </c>
      <c r="AN141" s="304">
        <v>4</v>
      </c>
      <c r="AO141" s="304"/>
      <c r="AP141" s="304"/>
      <c r="AQ141" s="304">
        <v>4</v>
      </c>
      <c r="AR141" s="304"/>
      <c r="AS141" s="180">
        <v>136</v>
      </c>
      <c r="AT141" s="180" t="s">
        <v>5026</v>
      </c>
      <c r="AU141" s="180" t="s">
        <v>5056</v>
      </c>
      <c r="AV141" s="188">
        <v>1000</v>
      </c>
      <c r="AW141" s="127">
        <v>7.3529411764705879</v>
      </c>
      <c r="AX141" s="189"/>
      <c r="AY141" s="189"/>
      <c r="AZ141" s="189"/>
      <c r="BA141" s="189"/>
      <c r="BB141" s="189"/>
      <c r="BC141" s="190"/>
      <c r="BD141" s="190"/>
      <c r="BE141" s="190"/>
      <c r="BF141" s="191" t="s">
        <v>4945</v>
      </c>
      <c r="BG141" s="192"/>
      <c r="BH141" s="192"/>
      <c r="BI141" s="192"/>
      <c r="BJ141" s="192"/>
      <c r="BK141" s="192"/>
      <c r="BL141" s="189"/>
      <c r="BM141" s="189"/>
      <c r="BN141" s="353"/>
      <c r="BO141" s="136" t="s">
        <v>4897</v>
      </c>
      <c r="BP141" s="273"/>
      <c r="BQ141" s="273"/>
      <c r="BR141" s="273"/>
      <c r="BS141" s="273"/>
      <c r="BT141" s="273"/>
      <c r="BU141" s="273"/>
      <c r="BV141" s="273"/>
      <c r="BW141" s="273"/>
      <c r="BX141" s="273"/>
      <c r="BY141" s="273"/>
      <c r="BZ141" s="273">
        <v>2</v>
      </c>
      <c r="CA141" s="273"/>
      <c r="CB141" s="273"/>
      <c r="CC141" s="273">
        <v>2</v>
      </c>
      <c r="CD141" s="273">
        <v>18</v>
      </c>
    </row>
    <row r="142" spans="1:83" s="177" customFormat="1" ht="16.5" customHeight="1">
      <c r="A142" s="153">
        <v>130</v>
      </c>
      <c r="B142" s="304" t="s">
        <v>43</v>
      </c>
      <c r="C142" s="302" t="s">
        <v>145</v>
      </c>
      <c r="D142" s="304" t="s">
        <v>6118</v>
      </c>
      <c r="E142" s="304" t="s">
        <v>4932</v>
      </c>
      <c r="F142" s="304" t="s">
        <v>6298</v>
      </c>
      <c r="G142" s="329" t="s">
        <v>6290</v>
      </c>
      <c r="H142" s="304" t="s">
        <v>6291</v>
      </c>
      <c r="I142" s="304" t="s">
        <v>6299</v>
      </c>
      <c r="J142" s="175" t="s">
        <v>4884</v>
      </c>
      <c r="K142" s="351" t="s">
        <v>6300</v>
      </c>
      <c r="L142" s="184" t="s">
        <v>6301</v>
      </c>
      <c r="M142" s="153" t="s">
        <v>6302</v>
      </c>
      <c r="N142" s="142" t="s">
        <v>4924</v>
      </c>
      <c r="O142" s="306"/>
      <c r="P142" s="306" t="s">
        <v>4924</v>
      </c>
      <c r="Q142" s="143">
        <v>1168</v>
      </c>
      <c r="R142" s="144">
        <v>3672</v>
      </c>
      <c r="S142" s="143">
        <v>472.72</v>
      </c>
      <c r="T142" s="143">
        <v>472.72</v>
      </c>
      <c r="U142" s="302" t="s">
        <v>4955</v>
      </c>
      <c r="V142" s="123"/>
      <c r="W142" s="123">
        <v>186.77</v>
      </c>
      <c r="X142" s="273" t="s">
        <v>4956</v>
      </c>
      <c r="Y142" s="2519"/>
      <c r="Z142" s="123"/>
      <c r="AA142" s="144"/>
      <c r="AB142" s="2519"/>
      <c r="AC142" s="127"/>
      <c r="AD142" s="127"/>
      <c r="AE142" s="2520"/>
      <c r="AF142" s="137" t="s">
        <v>5450</v>
      </c>
      <c r="AG142" s="188">
        <v>863</v>
      </c>
      <c r="AH142" s="165">
        <v>1012</v>
      </c>
      <c r="AI142" s="186">
        <v>1012</v>
      </c>
      <c r="AJ142" s="186">
        <v>49</v>
      </c>
      <c r="AK142" s="302"/>
      <c r="AL142" s="302"/>
      <c r="AM142" s="307" t="s">
        <v>5011</v>
      </c>
      <c r="AN142" s="304">
        <v>2</v>
      </c>
      <c r="AO142" s="304">
        <v>2</v>
      </c>
      <c r="AP142" s="304"/>
      <c r="AQ142" s="304"/>
      <c r="AR142" s="304"/>
      <c r="AS142" s="180">
        <v>136</v>
      </c>
      <c r="AT142" s="180" t="s">
        <v>5026</v>
      </c>
      <c r="AU142" s="180" t="s">
        <v>5056</v>
      </c>
      <c r="AV142" s="188">
        <v>1000</v>
      </c>
      <c r="AW142" s="127">
        <v>7.3529411764705879</v>
      </c>
      <c r="AX142" s="189"/>
      <c r="AY142" s="189"/>
      <c r="AZ142" s="189"/>
      <c r="BA142" s="189"/>
      <c r="BB142" s="189"/>
      <c r="BC142" s="190"/>
      <c r="BD142" s="190"/>
      <c r="BE142" s="190"/>
      <c r="BF142" s="191" t="s">
        <v>4945</v>
      </c>
      <c r="BG142" s="192"/>
      <c r="BH142" s="192"/>
      <c r="BI142" s="192"/>
      <c r="BJ142" s="192"/>
      <c r="BK142" s="192"/>
      <c r="BL142" s="189"/>
      <c r="BM142" s="189"/>
      <c r="BN142" s="353"/>
      <c r="BO142" s="136" t="s">
        <v>4897</v>
      </c>
      <c r="BP142" s="273"/>
      <c r="BQ142" s="273"/>
      <c r="BR142" s="273"/>
      <c r="BS142" s="273"/>
      <c r="BT142" s="273"/>
      <c r="BU142" s="273"/>
      <c r="BV142" s="273"/>
      <c r="BW142" s="273"/>
      <c r="BX142" s="273"/>
      <c r="BY142" s="273"/>
      <c r="BZ142" s="273">
        <v>1</v>
      </c>
      <c r="CA142" s="273"/>
      <c r="CB142" s="273"/>
      <c r="CC142" s="273">
        <v>2</v>
      </c>
      <c r="CD142" s="273"/>
    </row>
    <row r="143" spans="1:83" s="139" customFormat="1" ht="16.5" customHeight="1">
      <c r="A143" s="111">
        <v>131</v>
      </c>
      <c r="B143" s="111" t="s">
        <v>4876</v>
      </c>
      <c r="C143" s="112" t="s">
        <v>5150</v>
      </c>
      <c r="D143" s="111" t="s">
        <v>6039</v>
      </c>
      <c r="E143" s="111" t="s">
        <v>4879</v>
      </c>
      <c r="F143" s="111" t="s">
        <v>6303</v>
      </c>
      <c r="G143" s="113" t="s">
        <v>6304</v>
      </c>
      <c r="H143" s="111" t="s">
        <v>6305</v>
      </c>
      <c r="I143" s="111" t="s">
        <v>6306</v>
      </c>
      <c r="J143" s="175" t="s">
        <v>4884</v>
      </c>
      <c r="K143" s="163" t="s">
        <v>6307</v>
      </c>
      <c r="L143" s="116" t="s">
        <v>6308</v>
      </c>
      <c r="M143" s="221"/>
      <c r="N143" s="142" t="s">
        <v>4924</v>
      </c>
      <c r="O143" s="142"/>
      <c r="P143" s="142" t="s">
        <v>4924</v>
      </c>
      <c r="Q143" s="143">
        <v>318.16000000000003</v>
      </c>
      <c r="R143" s="144">
        <v>46211</v>
      </c>
      <c r="S143" s="143">
        <v>215</v>
      </c>
      <c r="T143" s="143">
        <v>188</v>
      </c>
      <c r="U143" s="112" t="s">
        <v>5303</v>
      </c>
      <c r="V143" s="123">
        <v>27</v>
      </c>
      <c r="W143" s="123">
        <v>61.69</v>
      </c>
      <c r="X143" s="138" t="s">
        <v>4972</v>
      </c>
      <c r="Y143" s="386"/>
      <c r="Z143" s="123"/>
      <c r="AA143" s="386"/>
      <c r="AB143" s="386"/>
      <c r="AC143" s="387"/>
      <c r="AD143" s="387"/>
      <c r="AE143" s="130"/>
      <c r="AF143" s="137" t="s">
        <v>6309</v>
      </c>
      <c r="AG143" s="127">
        <v>730</v>
      </c>
      <c r="AH143" s="165">
        <v>1980</v>
      </c>
      <c r="AI143" s="172"/>
      <c r="AJ143" s="172"/>
      <c r="AK143" s="112" t="s">
        <v>6310</v>
      </c>
      <c r="AL143" s="112" t="s">
        <v>6311</v>
      </c>
      <c r="AM143" s="118"/>
      <c r="AN143" s="111"/>
      <c r="AO143" s="111"/>
      <c r="AP143" s="111"/>
      <c r="AQ143" s="111"/>
      <c r="AR143" s="111"/>
      <c r="AS143" s="129"/>
      <c r="AT143" s="129"/>
      <c r="AU143" s="150"/>
      <c r="AV143" s="127"/>
      <c r="AW143" s="127"/>
      <c r="AX143" s="149"/>
      <c r="AY143" s="149"/>
      <c r="AZ143" s="149"/>
      <c r="BA143" s="149"/>
      <c r="BB143" s="149"/>
      <c r="BC143" s="150"/>
      <c r="BD143" s="151"/>
      <c r="BE143" s="150"/>
      <c r="BF143" s="150"/>
      <c r="BG143" s="134"/>
      <c r="BH143" s="134"/>
      <c r="BI143" s="134"/>
      <c r="BJ143" s="134"/>
      <c r="BK143" s="134"/>
      <c r="BL143" s="272"/>
      <c r="BM143" s="272"/>
      <c r="BN143" s="173"/>
      <c r="BO143" s="129"/>
      <c r="BP143" s="138"/>
      <c r="BQ143" s="138"/>
      <c r="BR143" s="138"/>
      <c r="BS143" s="138"/>
      <c r="BT143" s="138"/>
      <c r="BU143" s="138"/>
      <c r="BV143" s="138"/>
      <c r="BW143" s="138"/>
      <c r="BX143" s="138"/>
      <c r="BY143" s="138"/>
      <c r="BZ143" s="138">
        <v>4</v>
      </c>
      <c r="CA143" s="138">
        <v>1</v>
      </c>
      <c r="CB143" s="138"/>
      <c r="CC143" s="138"/>
      <c r="CD143" s="138"/>
    </row>
    <row r="144" spans="1:83" s="257" customFormat="1" ht="16.5" customHeight="1">
      <c r="A144" s="2517" t="s">
        <v>6312</v>
      </c>
      <c r="B144" s="2517"/>
      <c r="C144" s="2517"/>
      <c r="D144" s="2517"/>
      <c r="E144" s="2517"/>
      <c r="F144" s="229">
        <v>28</v>
      </c>
      <c r="G144" s="230"/>
      <c r="H144" s="231"/>
      <c r="I144" s="232"/>
      <c r="J144" s="233"/>
      <c r="K144" s="234"/>
      <c r="L144" s="235"/>
      <c r="M144" s="236"/>
      <c r="N144" s="237"/>
      <c r="O144" s="237"/>
      <c r="P144" s="237"/>
      <c r="Q144" s="238"/>
      <c r="R144" s="239"/>
      <c r="S144" s="238"/>
      <c r="T144" s="238"/>
      <c r="U144" s="240"/>
      <c r="V144" s="241"/>
      <c r="W144" s="241"/>
      <c r="X144" s="242"/>
      <c r="Y144" s="241"/>
      <c r="Z144" s="241"/>
      <c r="AA144" s="241"/>
      <c r="AB144" s="239"/>
      <c r="AC144" s="243"/>
      <c r="AD144" s="243"/>
      <c r="AE144" s="244"/>
      <c r="AF144" s="245"/>
      <c r="AG144" s="246"/>
      <c r="AH144" s="246"/>
      <c r="AI144" s="247"/>
      <c r="AJ144" s="248"/>
      <c r="AK144" s="249"/>
      <c r="AL144" s="250"/>
      <c r="AM144" s="251"/>
      <c r="AN144" s="229"/>
      <c r="AO144" s="229"/>
      <c r="AP144" s="251"/>
      <c r="AQ144" s="251"/>
      <c r="AR144" s="251"/>
      <c r="AS144" s="255"/>
      <c r="AT144" s="255"/>
      <c r="AU144" s="255"/>
      <c r="AV144" s="253"/>
      <c r="AW144" s="253"/>
      <c r="AX144" s="254"/>
      <c r="AY144" s="254"/>
      <c r="AZ144" s="254"/>
      <c r="BA144" s="254"/>
      <c r="BB144" s="254"/>
      <c r="BC144" s="255"/>
      <c r="BD144" s="255"/>
      <c r="BE144" s="256"/>
      <c r="BF144" s="256"/>
      <c r="BG144" s="254"/>
      <c r="BH144" s="254"/>
      <c r="BI144" s="254"/>
      <c r="BJ144" s="254"/>
      <c r="BK144" s="254"/>
      <c r="BL144" s="254"/>
      <c r="BM144" s="254"/>
      <c r="BN144" s="256"/>
      <c r="BO144" s="252"/>
      <c r="BP144" s="255"/>
      <c r="BQ144" s="255"/>
      <c r="BR144" s="255"/>
      <c r="BS144" s="255"/>
      <c r="BT144" s="255"/>
      <c r="BU144" s="255"/>
      <c r="BV144" s="255"/>
      <c r="BW144" s="255"/>
      <c r="BX144" s="255"/>
      <c r="BY144" s="255"/>
      <c r="BZ144" s="255"/>
      <c r="CA144" s="255"/>
      <c r="CB144" s="255"/>
      <c r="CC144" s="255"/>
      <c r="CD144" s="255"/>
      <c r="CE144" s="388"/>
    </row>
    <row r="145" spans="1:82" s="388" customFormat="1" ht="16.5" customHeight="1">
      <c r="A145" s="2527" t="s">
        <v>6313</v>
      </c>
      <c r="B145" s="2527"/>
      <c r="C145" s="2527"/>
      <c r="D145" s="2527"/>
      <c r="E145" s="2527"/>
      <c r="F145" s="389">
        <f>F25+F45+F115+F144</f>
        <v>131</v>
      </c>
      <c r="G145" s="390"/>
      <c r="H145" s="389"/>
      <c r="I145" s="389"/>
      <c r="J145" s="389"/>
      <c r="K145" s="389"/>
      <c r="L145" s="391"/>
      <c r="M145" s="391"/>
      <c r="N145" s="389"/>
      <c r="O145" s="389"/>
      <c r="P145" s="389"/>
      <c r="Q145" s="392"/>
      <c r="R145" s="393"/>
      <c r="S145" s="392"/>
      <c r="T145" s="392"/>
      <c r="U145" s="389"/>
      <c r="V145" s="393"/>
      <c r="W145" s="393"/>
      <c r="X145" s="389"/>
      <c r="Y145" s="393"/>
      <c r="Z145" s="393"/>
      <c r="AA145" s="393"/>
      <c r="AB145" s="393"/>
      <c r="AC145" s="394"/>
      <c r="AD145" s="394"/>
      <c r="AE145" s="395"/>
      <c r="AF145" s="396"/>
      <c r="AG145" s="394"/>
      <c r="AH145" s="394"/>
      <c r="AI145" s="394"/>
      <c r="AJ145" s="394"/>
      <c r="AK145" s="396"/>
      <c r="AL145" s="396"/>
      <c r="AM145" s="389"/>
      <c r="AN145" s="389"/>
      <c r="AO145" s="389"/>
      <c r="AP145" s="389"/>
      <c r="AQ145" s="389"/>
      <c r="AR145" s="389"/>
      <c r="AS145" s="397"/>
      <c r="AT145" s="397"/>
      <c r="AU145" s="397"/>
      <c r="AV145" s="394"/>
      <c r="AW145" s="394"/>
      <c r="AX145" s="398"/>
      <c r="AY145" s="398"/>
      <c r="AZ145" s="398"/>
      <c r="BA145" s="398"/>
      <c r="BB145" s="398"/>
      <c r="BC145" s="399"/>
      <c r="BD145" s="399"/>
      <c r="BE145" s="396"/>
      <c r="BF145" s="396"/>
      <c r="BG145" s="398"/>
      <c r="BH145" s="398"/>
      <c r="BI145" s="398"/>
      <c r="BJ145" s="398"/>
      <c r="BK145" s="398"/>
      <c r="BL145" s="398"/>
      <c r="BM145" s="398"/>
      <c r="BN145" s="396"/>
      <c r="BO145" s="400"/>
      <c r="BP145" s="397"/>
      <c r="BQ145" s="397"/>
      <c r="BR145" s="397"/>
      <c r="BS145" s="397"/>
      <c r="BT145" s="397"/>
      <c r="BU145" s="397"/>
      <c r="BV145" s="397"/>
      <c r="BW145" s="397"/>
      <c r="BX145" s="397"/>
      <c r="BY145" s="397"/>
      <c r="BZ145" s="397"/>
      <c r="CA145" s="397"/>
      <c r="CB145" s="397"/>
      <c r="CC145" s="397"/>
      <c r="CD145" s="397"/>
    </row>
    <row r="146" spans="1:82" ht="16.5" customHeight="1">
      <c r="A146" s="153"/>
      <c r="B146" s="111" t="s">
        <v>6314</v>
      </c>
      <c r="C146" s="112"/>
      <c r="D146" s="111"/>
      <c r="E146" s="111"/>
      <c r="F146" s="154"/>
      <c r="G146" s="113"/>
      <c r="H146" s="111"/>
      <c r="I146" s="111"/>
      <c r="J146" s="118"/>
      <c r="K146" s="111"/>
      <c r="L146" s="140"/>
      <c r="M146" s="367"/>
      <c r="N146" s="142"/>
      <c r="O146" s="142"/>
      <c r="P146" s="142"/>
      <c r="Q146" s="143"/>
      <c r="R146" s="144"/>
      <c r="S146" s="143"/>
      <c r="T146" s="143"/>
      <c r="U146" s="282"/>
      <c r="V146" s="144"/>
      <c r="W146" s="144"/>
      <c r="X146" s="138"/>
      <c r="Y146" s="143"/>
      <c r="Z146" s="143"/>
      <c r="AA146" s="143"/>
      <c r="AB146" s="143"/>
      <c r="AC146" s="127"/>
      <c r="AD146" s="127"/>
      <c r="AE146" s="130"/>
      <c r="AF146" s="137"/>
      <c r="AG146" s="127"/>
      <c r="AH146" s="311"/>
      <c r="AI146" s="401"/>
      <c r="AJ146" s="401"/>
      <c r="AK146" s="279"/>
      <c r="AL146" s="279"/>
      <c r="AM146" s="118"/>
      <c r="AN146" s="111"/>
      <c r="AO146" s="111"/>
      <c r="AP146" s="111"/>
      <c r="AQ146" s="111"/>
      <c r="AR146" s="111"/>
      <c r="AS146" s="129"/>
      <c r="AT146" s="129"/>
      <c r="AU146" s="129"/>
      <c r="AV146" s="127"/>
      <c r="AW146" s="127"/>
      <c r="AX146" s="149"/>
      <c r="AY146" s="149"/>
      <c r="AZ146" s="149"/>
      <c r="BA146" s="149"/>
      <c r="BB146" s="149"/>
      <c r="BC146" s="150"/>
      <c r="BD146" s="150"/>
      <c r="BE146" s="151"/>
      <c r="BF146" s="151"/>
      <c r="BG146" s="149"/>
      <c r="BH146" s="149"/>
      <c r="BI146" s="149"/>
      <c r="BJ146" s="149"/>
      <c r="BK146" s="149"/>
      <c r="BL146" s="149"/>
      <c r="BM146" s="149"/>
      <c r="BN146" s="402"/>
      <c r="BO146" s="151"/>
      <c r="BP146" s="138"/>
      <c r="BQ146" s="138"/>
      <c r="BR146" s="138"/>
      <c r="BS146" s="138"/>
      <c r="BT146" s="138"/>
      <c r="BU146" s="138"/>
      <c r="BV146" s="138"/>
      <c r="BW146" s="138"/>
      <c r="BX146" s="138"/>
      <c r="BY146" s="138"/>
      <c r="BZ146" s="138"/>
      <c r="CA146" s="138"/>
      <c r="CB146" s="138"/>
      <c r="CC146" s="138"/>
      <c r="CD146" s="138"/>
    </row>
    <row r="147" spans="1:82" ht="16.5" customHeight="1">
      <c r="A147" s="153">
        <v>132</v>
      </c>
      <c r="B147" s="111" t="s">
        <v>6314</v>
      </c>
      <c r="C147" s="112" t="s">
        <v>6315</v>
      </c>
      <c r="D147" s="111" t="s">
        <v>45</v>
      </c>
      <c r="E147" s="111" t="s">
        <v>4932</v>
      </c>
      <c r="F147" s="154" t="s">
        <v>6316</v>
      </c>
      <c r="G147" s="113" t="s">
        <v>6317</v>
      </c>
      <c r="H147" s="111" t="s">
        <v>6318</v>
      </c>
      <c r="I147" s="111" t="s">
        <v>6319</v>
      </c>
      <c r="J147" s="118" t="s">
        <v>4884</v>
      </c>
      <c r="K147" s="111" t="s">
        <v>6320</v>
      </c>
      <c r="L147" s="140" t="s">
        <v>6321</v>
      </c>
      <c r="M147" s="367" t="s">
        <v>6322</v>
      </c>
      <c r="N147" s="142" t="s">
        <v>4924</v>
      </c>
      <c r="O147" s="142"/>
      <c r="P147" s="142" t="s">
        <v>4924</v>
      </c>
      <c r="Q147" s="143">
        <v>74465</v>
      </c>
      <c r="R147" s="144">
        <v>12062</v>
      </c>
      <c r="S147" s="143">
        <v>5505</v>
      </c>
      <c r="T147" s="143">
        <v>3671</v>
      </c>
      <c r="U147" s="282" t="s">
        <v>5009</v>
      </c>
      <c r="V147" s="144">
        <v>1834</v>
      </c>
      <c r="W147" s="144">
        <v>152.76</v>
      </c>
      <c r="X147" s="138" t="s">
        <v>4956</v>
      </c>
      <c r="Y147" s="143">
        <v>1130</v>
      </c>
      <c r="Z147" s="143">
        <v>270</v>
      </c>
      <c r="AA147" s="143">
        <v>12646</v>
      </c>
      <c r="AB147" s="143">
        <v>310.2</v>
      </c>
      <c r="AC147" s="127"/>
      <c r="AD147" s="127">
        <v>366.97</v>
      </c>
      <c r="AE147" s="130">
        <v>150</v>
      </c>
      <c r="AF147" s="137" t="s">
        <v>6323</v>
      </c>
      <c r="AG147" s="143">
        <v>2006</v>
      </c>
      <c r="AH147" s="143">
        <v>3749</v>
      </c>
      <c r="AI147" s="401">
        <v>1585</v>
      </c>
      <c r="AJ147" s="401">
        <v>364</v>
      </c>
      <c r="AK147" s="279"/>
      <c r="AL147" s="279"/>
      <c r="AM147" s="118" t="s">
        <v>5011</v>
      </c>
      <c r="AN147" s="111">
        <v>9</v>
      </c>
      <c r="AO147" s="111">
        <v>1</v>
      </c>
      <c r="AP147" s="111">
        <v>1</v>
      </c>
      <c r="AQ147" s="111">
        <v>7</v>
      </c>
      <c r="AR147" s="111"/>
      <c r="AS147" s="129">
        <v>182</v>
      </c>
      <c r="AT147" s="129" t="s">
        <v>4895</v>
      </c>
      <c r="AU147" s="129" t="s">
        <v>4895</v>
      </c>
      <c r="AV147" s="127">
        <v>23689</v>
      </c>
      <c r="AW147" s="127">
        <v>130.15934065934067</v>
      </c>
      <c r="AX147" s="149"/>
      <c r="AY147" s="149"/>
      <c r="AZ147" s="149"/>
      <c r="BA147" s="149"/>
      <c r="BB147" s="149"/>
      <c r="BC147" s="150"/>
      <c r="BD147" s="150"/>
      <c r="BE147" s="151"/>
      <c r="BF147" s="151" t="s">
        <v>4897</v>
      </c>
      <c r="BG147" s="149"/>
      <c r="BH147" s="149"/>
      <c r="BI147" s="149"/>
      <c r="BJ147" s="149"/>
      <c r="BK147" s="149"/>
      <c r="BL147" s="149"/>
      <c r="BM147" s="149"/>
      <c r="BN147" s="402"/>
      <c r="BO147" s="151" t="s">
        <v>4897</v>
      </c>
      <c r="BP147" s="138">
        <v>2</v>
      </c>
      <c r="BQ147" s="138"/>
      <c r="BR147" s="138">
        <v>2</v>
      </c>
      <c r="BS147" s="138">
        <v>2</v>
      </c>
      <c r="BT147" s="138">
        <v>2</v>
      </c>
      <c r="BU147" s="138"/>
      <c r="BV147" s="138">
        <v>5</v>
      </c>
      <c r="BW147" s="138">
        <v>2</v>
      </c>
      <c r="BX147" s="138"/>
      <c r="BY147" s="138">
        <v>93</v>
      </c>
      <c r="BZ147" s="138"/>
      <c r="CA147" s="138"/>
      <c r="CB147" s="138"/>
      <c r="CC147" s="138"/>
      <c r="CD147" s="138"/>
    </row>
    <row r="148" spans="1:82" ht="16.5" customHeight="1">
      <c r="A148" s="153">
        <v>133</v>
      </c>
      <c r="B148" s="111" t="s">
        <v>6314</v>
      </c>
      <c r="C148" s="112" t="s">
        <v>6324</v>
      </c>
      <c r="D148" s="111" t="s">
        <v>45</v>
      </c>
      <c r="E148" s="111" t="s">
        <v>4932</v>
      </c>
      <c r="F148" s="159" t="s">
        <v>6325</v>
      </c>
      <c r="G148" s="113" t="s">
        <v>6326</v>
      </c>
      <c r="H148" s="111" t="s">
        <v>6327</v>
      </c>
      <c r="I148" s="111" t="s">
        <v>6328</v>
      </c>
      <c r="J148" s="118" t="s">
        <v>4884</v>
      </c>
      <c r="K148" s="111" t="s">
        <v>6329</v>
      </c>
      <c r="L148" s="140" t="s">
        <v>6330</v>
      </c>
      <c r="M148" s="141" t="s">
        <v>6331</v>
      </c>
      <c r="N148" s="142" t="s">
        <v>4884</v>
      </c>
      <c r="O148" s="403">
        <v>1000</v>
      </c>
      <c r="P148" s="118" t="s">
        <v>4884</v>
      </c>
      <c r="Q148" s="143">
        <v>45386</v>
      </c>
      <c r="R148" s="144">
        <v>25870</v>
      </c>
      <c r="S148" s="143">
        <v>4211</v>
      </c>
      <c r="T148" s="143">
        <v>3550</v>
      </c>
      <c r="U148" s="112" t="s">
        <v>4925</v>
      </c>
      <c r="V148" s="144">
        <v>661</v>
      </c>
      <c r="W148" s="144">
        <v>3661</v>
      </c>
      <c r="X148" s="138" t="s">
        <v>4972</v>
      </c>
      <c r="Y148" s="143">
        <v>598</v>
      </c>
      <c r="Z148" s="143">
        <v>1459</v>
      </c>
      <c r="AA148" s="143">
        <v>49382</v>
      </c>
      <c r="AB148" s="143">
        <v>765</v>
      </c>
      <c r="AC148" s="127">
        <v>201</v>
      </c>
      <c r="AD148" s="127">
        <v>1084</v>
      </c>
      <c r="AE148" s="130">
        <v>304</v>
      </c>
      <c r="AF148" s="135" t="s">
        <v>6332</v>
      </c>
      <c r="AG148" s="143">
        <v>7650</v>
      </c>
      <c r="AH148" s="143">
        <v>25745</v>
      </c>
      <c r="AI148" s="148"/>
      <c r="AJ148" s="148">
        <v>666</v>
      </c>
      <c r="AK148" s="282" t="s">
        <v>6333</v>
      </c>
      <c r="AL148" s="282" t="s">
        <v>6334</v>
      </c>
      <c r="AM148" s="118" t="s">
        <v>4914</v>
      </c>
      <c r="AN148" s="111">
        <v>18</v>
      </c>
      <c r="AO148" s="111">
        <v>9</v>
      </c>
      <c r="AP148" s="111">
        <v>6</v>
      </c>
      <c r="AQ148" s="111">
        <v>2</v>
      </c>
      <c r="AR148" s="111">
        <v>1</v>
      </c>
      <c r="AS148" s="129">
        <v>218</v>
      </c>
      <c r="AT148" s="129" t="s">
        <v>5136</v>
      </c>
      <c r="AU148" s="129" t="s">
        <v>5136</v>
      </c>
      <c r="AV148" s="127">
        <v>165044</v>
      </c>
      <c r="AW148" s="127">
        <v>757.0825688073395</v>
      </c>
      <c r="AX148" s="149"/>
      <c r="AY148" s="149"/>
      <c r="AZ148" s="149"/>
      <c r="BA148" s="149"/>
      <c r="BB148" s="149"/>
      <c r="BC148" s="150"/>
      <c r="BD148" s="150"/>
      <c r="BE148" s="151"/>
      <c r="BF148" s="151" t="s">
        <v>4897</v>
      </c>
      <c r="BG148" s="149"/>
      <c r="BH148" s="149"/>
      <c r="BI148" s="149"/>
      <c r="BJ148" s="149"/>
      <c r="BK148" s="149"/>
      <c r="BL148" s="149"/>
      <c r="BM148" s="149"/>
      <c r="BN148" s="402"/>
      <c r="BO148" s="151" t="s">
        <v>4897</v>
      </c>
      <c r="BP148" s="138">
        <v>23</v>
      </c>
      <c r="BQ148" s="138">
        <v>5</v>
      </c>
      <c r="BR148" s="138">
        <v>18</v>
      </c>
      <c r="BS148" s="138"/>
      <c r="BT148" s="138">
        <v>2</v>
      </c>
      <c r="BU148" s="138"/>
      <c r="BV148" s="138">
        <v>32</v>
      </c>
      <c r="BW148" s="138"/>
      <c r="BX148" s="138">
        <v>4</v>
      </c>
      <c r="BY148" s="138"/>
      <c r="BZ148" s="138"/>
      <c r="CA148" s="138"/>
      <c r="CB148" s="138"/>
      <c r="CC148" s="138"/>
      <c r="CD148" s="138"/>
    </row>
    <row r="149" spans="1:82" s="257" customFormat="1" ht="16.5" customHeight="1">
      <c r="A149" s="2517" t="s">
        <v>6335</v>
      </c>
      <c r="B149" s="2517"/>
      <c r="C149" s="2517"/>
      <c r="D149" s="2517"/>
      <c r="E149" s="2517"/>
      <c r="F149" s="229">
        <v>2</v>
      </c>
      <c r="G149" s="230"/>
      <c r="H149" s="231"/>
      <c r="I149" s="232"/>
      <c r="J149" s="233"/>
      <c r="K149" s="234"/>
      <c r="L149" s="235"/>
      <c r="M149" s="236"/>
      <c r="N149" s="237"/>
      <c r="O149" s="237"/>
      <c r="P149" s="237"/>
      <c r="Q149" s="238"/>
      <c r="R149" s="239"/>
      <c r="S149" s="238"/>
      <c r="T149" s="238"/>
      <c r="U149" s="240"/>
      <c r="V149" s="241"/>
      <c r="W149" s="241"/>
      <c r="X149" s="242"/>
      <c r="Y149" s="241"/>
      <c r="Z149" s="241"/>
      <c r="AA149" s="241"/>
      <c r="AB149" s="239"/>
      <c r="AC149" s="243"/>
      <c r="AD149" s="243"/>
      <c r="AE149" s="244"/>
      <c r="AF149" s="245"/>
      <c r="AG149" s="246"/>
      <c r="AH149" s="246"/>
      <c r="AI149" s="247"/>
      <c r="AJ149" s="248"/>
      <c r="AK149" s="249"/>
      <c r="AL149" s="250"/>
      <c r="AM149" s="251"/>
      <c r="AN149" s="229"/>
      <c r="AO149" s="229"/>
      <c r="AP149" s="251"/>
      <c r="AQ149" s="251"/>
      <c r="AR149" s="251"/>
      <c r="AS149" s="252"/>
      <c r="AT149" s="252"/>
      <c r="AU149" s="252"/>
      <c r="AV149" s="253"/>
      <c r="AW149" s="253"/>
      <c r="AX149" s="254"/>
      <c r="AY149" s="254"/>
      <c r="AZ149" s="254"/>
      <c r="BA149" s="254"/>
      <c r="BB149" s="254"/>
      <c r="BC149" s="255"/>
      <c r="BD149" s="255"/>
      <c r="BE149" s="256"/>
      <c r="BF149" s="256"/>
      <c r="BG149" s="254"/>
      <c r="BH149" s="254"/>
      <c r="BI149" s="254"/>
      <c r="BJ149" s="254"/>
      <c r="BK149" s="254"/>
      <c r="BL149" s="254"/>
      <c r="BM149" s="254"/>
      <c r="BN149" s="256"/>
      <c r="BO149" s="252"/>
      <c r="BP149" s="255"/>
      <c r="BQ149" s="255"/>
      <c r="BR149" s="255"/>
      <c r="BS149" s="255"/>
      <c r="BT149" s="255"/>
      <c r="BU149" s="255"/>
      <c r="BV149" s="255"/>
      <c r="BW149" s="255"/>
      <c r="BX149" s="255"/>
      <c r="BY149" s="255"/>
      <c r="BZ149" s="255"/>
      <c r="CA149" s="255"/>
      <c r="CB149" s="255"/>
      <c r="CC149" s="255"/>
      <c r="CD149" s="255"/>
    </row>
    <row r="150" spans="1:82" ht="16.5" customHeight="1">
      <c r="A150" s="153">
        <v>134</v>
      </c>
      <c r="B150" s="404" t="s">
        <v>6336</v>
      </c>
      <c r="C150" s="405" t="s">
        <v>6324</v>
      </c>
      <c r="D150" s="404" t="s">
        <v>5082</v>
      </c>
      <c r="E150" s="404" t="s">
        <v>6337</v>
      </c>
      <c r="F150" s="406" t="s">
        <v>6338</v>
      </c>
      <c r="G150" s="407" t="s">
        <v>6339</v>
      </c>
      <c r="H150" s="406" t="s">
        <v>6340</v>
      </c>
      <c r="I150" s="406" t="s">
        <v>6341</v>
      </c>
      <c r="J150" s="382" t="s">
        <v>4888</v>
      </c>
      <c r="K150" s="408" t="s">
        <v>6337</v>
      </c>
      <c r="L150" s="409" t="s">
        <v>6337</v>
      </c>
      <c r="M150" s="410" t="s">
        <v>6342</v>
      </c>
      <c r="N150" s="382" t="s">
        <v>4924</v>
      </c>
      <c r="O150" s="382"/>
      <c r="P150" s="382" t="s">
        <v>4924</v>
      </c>
      <c r="Q150" s="143">
        <v>483.96</v>
      </c>
      <c r="R150" s="144">
        <v>366.64</v>
      </c>
      <c r="S150" s="143">
        <v>80</v>
      </c>
      <c r="T150" s="143">
        <v>80</v>
      </c>
      <c r="U150" s="126" t="s">
        <v>4996</v>
      </c>
      <c r="V150" s="123"/>
      <c r="W150" s="123"/>
      <c r="X150" s="123"/>
      <c r="Y150" s="123"/>
      <c r="Z150" s="123">
        <v>41.6</v>
      </c>
      <c r="AA150" s="123">
        <v>3200</v>
      </c>
      <c r="AB150" s="123">
        <v>61.1</v>
      </c>
      <c r="AC150" s="127"/>
      <c r="AD150" s="127"/>
      <c r="AE150" s="411">
        <v>4</v>
      </c>
      <c r="AF150" s="412" t="s">
        <v>6343</v>
      </c>
      <c r="AG150" s="165">
        <v>331</v>
      </c>
      <c r="AH150" s="165">
        <v>337</v>
      </c>
      <c r="AI150" s="148"/>
      <c r="AJ150" s="148">
        <v>282</v>
      </c>
      <c r="AK150" s="413"/>
      <c r="AL150" s="413"/>
      <c r="AM150" s="406"/>
      <c r="AN150" s="414">
        <v>3</v>
      </c>
      <c r="AO150" s="414"/>
      <c r="AP150" s="414">
        <v>3</v>
      </c>
      <c r="AQ150" s="414"/>
      <c r="AR150" s="414"/>
      <c r="AS150" s="414">
        <v>312</v>
      </c>
      <c r="AT150" s="414" t="s">
        <v>4916</v>
      </c>
      <c r="AU150" s="182" t="s">
        <v>4916</v>
      </c>
      <c r="AV150" s="127">
        <v>6880</v>
      </c>
      <c r="AW150" s="127">
        <v>22.051282051282051</v>
      </c>
      <c r="AX150" s="149"/>
      <c r="AY150" s="149"/>
      <c r="AZ150" s="149"/>
      <c r="BA150" s="149"/>
      <c r="BB150" s="149"/>
      <c r="BC150" s="157"/>
      <c r="BD150" s="191"/>
      <c r="BE150" s="190"/>
      <c r="BF150" s="191" t="s">
        <v>4897</v>
      </c>
      <c r="BG150" s="189"/>
      <c r="BH150" s="189"/>
      <c r="BI150" s="189"/>
      <c r="BJ150" s="189"/>
      <c r="BK150" s="189"/>
      <c r="BL150" s="415"/>
      <c r="BM150" s="415"/>
      <c r="BN150" s="173"/>
      <c r="BO150" s="191" t="s">
        <v>4897</v>
      </c>
      <c r="BP150" s="183">
        <v>1</v>
      </c>
      <c r="BQ150" s="416"/>
      <c r="BR150" s="183">
        <v>1</v>
      </c>
      <c r="BS150" s="416"/>
      <c r="BT150" s="416"/>
      <c r="BU150" s="183">
        <v>2</v>
      </c>
      <c r="BV150" s="416"/>
      <c r="BW150" s="416"/>
      <c r="BX150" s="416"/>
      <c r="BY150" s="183">
        <v>2</v>
      </c>
      <c r="BZ150" s="183"/>
      <c r="CA150" s="183"/>
      <c r="CB150" s="416"/>
      <c r="CC150" s="416"/>
      <c r="CD150" s="416"/>
    </row>
    <row r="151" spans="1:82" ht="16.5" customHeight="1">
      <c r="A151" s="153">
        <v>135</v>
      </c>
      <c r="B151" s="404" t="s">
        <v>6314</v>
      </c>
      <c r="C151" s="405" t="s">
        <v>6344</v>
      </c>
      <c r="D151" s="404" t="s">
        <v>5082</v>
      </c>
      <c r="E151" s="404" t="s">
        <v>4932</v>
      </c>
      <c r="F151" s="406" t="s">
        <v>6345</v>
      </c>
      <c r="G151" s="407" t="s">
        <v>6346</v>
      </c>
      <c r="H151" s="406" t="s">
        <v>6347</v>
      </c>
      <c r="I151" s="406" t="s">
        <v>6348</v>
      </c>
      <c r="J151" s="118" t="s">
        <v>4884</v>
      </c>
      <c r="K151" s="406" t="s">
        <v>6349</v>
      </c>
      <c r="L151" s="417" t="s">
        <v>6350</v>
      </c>
      <c r="M151" s="418" t="s">
        <v>6351</v>
      </c>
      <c r="N151" s="382" t="s">
        <v>4888</v>
      </c>
      <c r="O151" s="382"/>
      <c r="P151" s="382" t="s">
        <v>4888</v>
      </c>
      <c r="Q151" s="355">
        <v>56334</v>
      </c>
      <c r="R151" s="356">
        <v>7764</v>
      </c>
      <c r="S151" s="143">
        <v>3060</v>
      </c>
      <c r="T151" s="355">
        <v>2699</v>
      </c>
      <c r="U151" s="126" t="s">
        <v>4996</v>
      </c>
      <c r="V151" s="358">
        <v>361</v>
      </c>
      <c r="W151" s="358">
        <v>487</v>
      </c>
      <c r="X151" s="414" t="s">
        <v>4972</v>
      </c>
      <c r="Y151" s="123">
        <v>177</v>
      </c>
      <c r="Z151" s="123">
        <v>48</v>
      </c>
      <c r="AA151" s="358">
        <v>16669</v>
      </c>
      <c r="AB151" s="123">
        <v>298</v>
      </c>
      <c r="AC151" s="419"/>
      <c r="AD151" s="419"/>
      <c r="AE151" s="411">
        <v>51</v>
      </c>
      <c r="AF151" s="405" t="s">
        <v>6352</v>
      </c>
      <c r="AG151" s="355">
        <v>7793</v>
      </c>
      <c r="AH151" s="355">
        <v>9173</v>
      </c>
      <c r="AI151" s="148">
        <v>9297</v>
      </c>
      <c r="AJ151" s="419">
        <v>836</v>
      </c>
      <c r="AK151" s="111" t="s">
        <v>6353</v>
      </c>
      <c r="AL151" s="111" t="s">
        <v>6354</v>
      </c>
      <c r="AM151" s="414" t="s">
        <v>5079</v>
      </c>
      <c r="AN151" s="414">
        <v>8</v>
      </c>
      <c r="AO151" s="414">
        <v>1</v>
      </c>
      <c r="AP151" s="414">
        <v>6</v>
      </c>
      <c r="AQ151" s="111">
        <v>1</v>
      </c>
      <c r="AR151" s="406"/>
      <c r="AS151" s="182">
        <v>216</v>
      </c>
      <c r="AT151" s="414" t="s">
        <v>4916</v>
      </c>
      <c r="AU151" s="414" t="s">
        <v>4916</v>
      </c>
      <c r="AV151" s="127">
        <v>18841</v>
      </c>
      <c r="AW151" s="127">
        <v>87.226851851851848</v>
      </c>
      <c r="AX151" s="149"/>
      <c r="AY151" s="149"/>
      <c r="AZ151" s="149"/>
      <c r="BA151" s="149"/>
      <c r="BB151" s="149"/>
      <c r="BC151" s="157"/>
      <c r="BD151" s="191"/>
      <c r="BE151" s="190"/>
      <c r="BF151" s="190" t="s">
        <v>4897</v>
      </c>
      <c r="BG151" s="189"/>
      <c r="BH151" s="189"/>
      <c r="BI151" s="189"/>
      <c r="BJ151" s="189"/>
      <c r="BK151" s="189"/>
      <c r="BL151" s="415"/>
      <c r="BM151" s="415"/>
      <c r="BN151" s="173"/>
      <c r="BO151" s="420" t="s">
        <v>4897</v>
      </c>
      <c r="BP151" s="183">
        <v>5</v>
      </c>
      <c r="BQ151" s="183">
        <v>1</v>
      </c>
      <c r="BR151" s="183">
        <v>4</v>
      </c>
      <c r="BS151" s="183"/>
      <c r="BT151" s="183"/>
      <c r="BU151" s="183">
        <v>9</v>
      </c>
      <c r="BV151" s="183">
        <v>12</v>
      </c>
      <c r="BW151" s="183">
        <v>1</v>
      </c>
      <c r="BX151" s="183">
        <v>5</v>
      </c>
      <c r="BY151" s="183">
        <v>25</v>
      </c>
      <c r="BZ151" s="183"/>
      <c r="CA151" s="183"/>
      <c r="CB151" s="416"/>
      <c r="CC151" s="416"/>
      <c r="CD151" s="416"/>
    </row>
    <row r="152" spans="1:82" ht="16.5" customHeight="1">
      <c r="A152" s="153">
        <v>136</v>
      </c>
      <c r="B152" s="153" t="s">
        <v>6314</v>
      </c>
      <c r="C152" s="153" t="s">
        <v>4963</v>
      </c>
      <c r="D152" s="404" t="s">
        <v>5082</v>
      </c>
      <c r="E152" s="153" t="s">
        <v>4879</v>
      </c>
      <c r="F152" s="135" t="s">
        <v>6355</v>
      </c>
      <c r="G152" s="276" t="s">
        <v>6356</v>
      </c>
      <c r="H152" s="135" t="s">
        <v>6357</v>
      </c>
      <c r="I152" s="135" t="s">
        <v>6358</v>
      </c>
      <c r="J152" s="118" t="s">
        <v>4884</v>
      </c>
      <c r="K152" s="420" t="s">
        <v>6359</v>
      </c>
      <c r="L152" s="201" t="s">
        <v>6360</v>
      </c>
      <c r="M152" s="421" t="s">
        <v>6361</v>
      </c>
      <c r="N152" s="142" t="s">
        <v>4924</v>
      </c>
      <c r="O152" s="382"/>
      <c r="P152" s="118" t="s">
        <v>4884</v>
      </c>
      <c r="Q152" s="143">
        <v>1672</v>
      </c>
      <c r="R152" s="144">
        <v>2280</v>
      </c>
      <c r="S152" s="143">
        <v>758</v>
      </c>
      <c r="T152" s="143">
        <v>650</v>
      </c>
      <c r="U152" s="126" t="s">
        <v>4996</v>
      </c>
      <c r="V152" s="123">
        <v>108</v>
      </c>
      <c r="W152" s="123">
        <v>59</v>
      </c>
      <c r="X152" s="126" t="s">
        <v>4972</v>
      </c>
      <c r="Y152" s="123"/>
      <c r="Z152" s="123">
        <v>125</v>
      </c>
      <c r="AA152" s="123">
        <v>10950</v>
      </c>
      <c r="AB152" s="123">
        <v>77</v>
      </c>
      <c r="AC152" s="127"/>
      <c r="AD152" s="127"/>
      <c r="AE152" s="411">
        <v>2</v>
      </c>
      <c r="AF152" s="126" t="s">
        <v>6362</v>
      </c>
      <c r="AG152" s="165">
        <v>2989</v>
      </c>
      <c r="AH152" s="165">
        <v>3889</v>
      </c>
      <c r="AI152" s="148">
        <v>3889</v>
      </c>
      <c r="AJ152" s="148">
        <v>47</v>
      </c>
      <c r="AK152" s="270" t="s">
        <v>6363</v>
      </c>
      <c r="AL152" s="126" t="s">
        <v>6364</v>
      </c>
      <c r="AM152" s="135" t="s">
        <v>5011</v>
      </c>
      <c r="AN152" s="137">
        <v>1</v>
      </c>
      <c r="AO152" s="137"/>
      <c r="AP152" s="137">
        <v>1</v>
      </c>
      <c r="AQ152" s="137"/>
      <c r="AR152" s="137"/>
      <c r="AS152" s="182">
        <v>218</v>
      </c>
      <c r="AT152" s="182" t="s">
        <v>4916</v>
      </c>
      <c r="AU152" s="182" t="s">
        <v>4916</v>
      </c>
      <c r="AV152" s="127">
        <v>25991</v>
      </c>
      <c r="AW152" s="127">
        <v>119.22477064220183</v>
      </c>
      <c r="AX152" s="149"/>
      <c r="AY152" s="149"/>
      <c r="AZ152" s="149"/>
      <c r="BA152" s="149"/>
      <c r="BB152" s="149"/>
      <c r="BC152" s="157"/>
      <c r="BD152" s="191"/>
      <c r="BE152" s="190"/>
      <c r="BF152" s="191" t="s">
        <v>4897</v>
      </c>
      <c r="BG152" s="189"/>
      <c r="BH152" s="189"/>
      <c r="BI152" s="189"/>
      <c r="BJ152" s="189"/>
      <c r="BK152" s="189"/>
      <c r="BL152" s="189"/>
      <c r="BM152" s="415"/>
      <c r="BN152" s="173"/>
      <c r="BO152" s="191" t="s">
        <v>4897</v>
      </c>
      <c r="BP152" s="183">
        <v>3</v>
      </c>
      <c r="BQ152" s="183">
        <v>1</v>
      </c>
      <c r="BR152" s="183">
        <v>2</v>
      </c>
      <c r="BS152" s="183"/>
      <c r="BT152" s="183"/>
      <c r="BU152" s="183">
        <v>7</v>
      </c>
      <c r="BV152" s="183">
        <v>4</v>
      </c>
      <c r="BW152" s="183">
        <v>3</v>
      </c>
      <c r="BX152" s="183"/>
      <c r="BY152" s="183">
        <v>16</v>
      </c>
      <c r="BZ152" s="183"/>
      <c r="CA152" s="183"/>
      <c r="CB152" s="422"/>
      <c r="CC152" s="422"/>
      <c r="CD152" s="422"/>
    </row>
    <row r="153" spans="1:82" ht="16.5" customHeight="1">
      <c r="A153" s="153">
        <v>137</v>
      </c>
      <c r="B153" s="404" t="s">
        <v>6314</v>
      </c>
      <c r="C153" s="405" t="s">
        <v>6315</v>
      </c>
      <c r="D153" s="404" t="s">
        <v>5082</v>
      </c>
      <c r="E153" s="404" t="s">
        <v>4879</v>
      </c>
      <c r="F153" s="406" t="s">
        <v>6365</v>
      </c>
      <c r="G153" s="407" t="s">
        <v>6366</v>
      </c>
      <c r="H153" s="406" t="s">
        <v>6367</v>
      </c>
      <c r="I153" s="382" t="s">
        <v>6368</v>
      </c>
      <c r="J153" s="118" t="s">
        <v>4884</v>
      </c>
      <c r="K153" s="382" t="s">
        <v>6369</v>
      </c>
      <c r="L153" s="417" t="s">
        <v>6370</v>
      </c>
      <c r="M153" s="421" t="s">
        <v>6371</v>
      </c>
      <c r="N153" s="382" t="s">
        <v>4924</v>
      </c>
      <c r="O153" s="382"/>
      <c r="P153" s="118" t="s">
        <v>4884</v>
      </c>
      <c r="Q153" s="355">
        <v>29437</v>
      </c>
      <c r="R153" s="356">
        <v>11625</v>
      </c>
      <c r="S153" s="355">
        <v>4208</v>
      </c>
      <c r="T153" s="355">
        <v>3528</v>
      </c>
      <c r="U153" s="413" t="s">
        <v>4996</v>
      </c>
      <c r="V153" s="358">
        <v>680</v>
      </c>
      <c r="W153" s="358">
        <v>2062</v>
      </c>
      <c r="X153" s="414" t="s">
        <v>4956</v>
      </c>
      <c r="Y153" s="123">
        <v>1569</v>
      </c>
      <c r="Z153" s="123">
        <v>150</v>
      </c>
      <c r="AA153" s="123">
        <v>36500</v>
      </c>
      <c r="AB153" s="123">
        <v>611</v>
      </c>
      <c r="AC153" s="127"/>
      <c r="AD153" s="127">
        <v>139.96</v>
      </c>
      <c r="AE153" s="411">
        <v>84</v>
      </c>
      <c r="AF153" s="423" t="s">
        <v>6372</v>
      </c>
      <c r="AG153" s="165">
        <v>58158</v>
      </c>
      <c r="AH153" s="165">
        <v>58158</v>
      </c>
      <c r="AI153" s="148">
        <v>58527</v>
      </c>
      <c r="AJ153" s="148">
        <v>2432</v>
      </c>
      <c r="AK153" s="413" t="s">
        <v>6373</v>
      </c>
      <c r="AL153" s="195" t="s">
        <v>6374</v>
      </c>
      <c r="AM153" s="406" t="s">
        <v>6375</v>
      </c>
      <c r="AN153" s="414">
        <v>18</v>
      </c>
      <c r="AO153" s="414">
        <v>3</v>
      </c>
      <c r="AP153" s="414">
        <v>11</v>
      </c>
      <c r="AQ153" s="414">
        <v>4</v>
      </c>
      <c r="AR153" s="414"/>
      <c r="AS153" s="414">
        <v>312</v>
      </c>
      <c r="AT153" s="424" t="s">
        <v>4916</v>
      </c>
      <c r="AU153" s="182" t="s">
        <v>4916</v>
      </c>
      <c r="AV153" s="127">
        <v>41197</v>
      </c>
      <c r="AW153" s="127">
        <v>132.04166666666666</v>
      </c>
      <c r="AX153" s="149"/>
      <c r="AY153" s="149"/>
      <c r="AZ153" s="149"/>
      <c r="BA153" s="149"/>
      <c r="BB153" s="149"/>
      <c r="BC153" s="157"/>
      <c r="BD153" s="191"/>
      <c r="BE153" s="190"/>
      <c r="BF153" s="191" t="s">
        <v>4897</v>
      </c>
      <c r="BG153" s="189"/>
      <c r="BH153" s="189"/>
      <c r="BI153" s="189"/>
      <c r="BJ153" s="189"/>
      <c r="BK153" s="189"/>
      <c r="BL153" s="415"/>
      <c r="BM153" s="415"/>
      <c r="BN153" s="173"/>
      <c r="BO153" s="191" t="s">
        <v>4897</v>
      </c>
      <c r="BP153" s="183">
        <v>17</v>
      </c>
      <c r="BQ153" s="183">
        <v>5</v>
      </c>
      <c r="BR153" s="183">
        <v>12</v>
      </c>
      <c r="BS153" s="183">
        <v>1</v>
      </c>
      <c r="BT153" s="183">
        <v>1</v>
      </c>
      <c r="BU153" s="183">
        <v>16</v>
      </c>
      <c r="BV153" s="183">
        <v>24</v>
      </c>
      <c r="BW153" s="183">
        <v>8</v>
      </c>
      <c r="BX153" s="183"/>
      <c r="BY153" s="183">
        <v>58</v>
      </c>
      <c r="BZ153" s="183"/>
      <c r="CA153" s="183"/>
      <c r="CB153" s="416"/>
      <c r="CC153" s="416"/>
      <c r="CD153" s="416"/>
    </row>
    <row r="154" spans="1:82" ht="16.5" customHeight="1">
      <c r="A154" s="153">
        <v>138</v>
      </c>
      <c r="B154" s="404" t="s">
        <v>811</v>
      </c>
      <c r="C154" s="405" t="s">
        <v>827</v>
      </c>
      <c r="D154" s="404" t="s">
        <v>5082</v>
      </c>
      <c r="E154" s="404" t="s">
        <v>6376</v>
      </c>
      <c r="F154" s="406" t="s">
        <v>6377</v>
      </c>
      <c r="G154" s="407" t="s">
        <v>6378</v>
      </c>
      <c r="H154" s="406" t="s">
        <v>6379</v>
      </c>
      <c r="I154" s="408" t="s">
        <v>6380</v>
      </c>
      <c r="J154" s="382" t="s">
        <v>4888</v>
      </c>
      <c r="K154" s="406" t="s">
        <v>6337</v>
      </c>
      <c r="L154" s="404" t="s">
        <v>6337</v>
      </c>
      <c r="M154" s="410" t="s">
        <v>6381</v>
      </c>
      <c r="N154" s="382" t="s">
        <v>4924</v>
      </c>
      <c r="O154" s="382"/>
      <c r="P154" s="382" t="s">
        <v>4924</v>
      </c>
      <c r="Q154" s="355">
        <v>1601</v>
      </c>
      <c r="R154" s="356">
        <v>1061</v>
      </c>
      <c r="S154" s="355">
        <v>574</v>
      </c>
      <c r="T154" s="355">
        <v>574</v>
      </c>
      <c r="U154" s="425" t="s">
        <v>4996</v>
      </c>
      <c r="V154" s="358"/>
      <c r="W154" s="358">
        <v>31</v>
      </c>
      <c r="X154" s="426" t="s">
        <v>4972</v>
      </c>
      <c r="Y154" s="358"/>
      <c r="Z154" s="358"/>
      <c r="AA154" s="358"/>
      <c r="AB154" s="358">
        <v>55</v>
      </c>
      <c r="AC154" s="419"/>
      <c r="AD154" s="419"/>
      <c r="AE154" s="427"/>
      <c r="AF154" s="358" t="s">
        <v>6382</v>
      </c>
      <c r="AG154" s="165">
        <v>246</v>
      </c>
      <c r="AH154" s="355">
        <v>1434</v>
      </c>
      <c r="AI154" s="419">
        <v>1434</v>
      </c>
      <c r="AJ154" s="419">
        <v>817</v>
      </c>
      <c r="AK154" s="111"/>
      <c r="AL154" s="111"/>
      <c r="AM154" s="414" t="s">
        <v>5011</v>
      </c>
      <c r="AN154" s="414">
        <v>1</v>
      </c>
      <c r="AO154" s="414"/>
      <c r="AP154" s="414">
        <v>1</v>
      </c>
      <c r="AQ154" s="111"/>
      <c r="AR154" s="406"/>
      <c r="AS154" s="182">
        <v>218</v>
      </c>
      <c r="AT154" s="424" t="s">
        <v>4916</v>
      </c>
      <c r="AU154" s="182" t="s">
        <v>4916</v>
      </c>
      <c r="AV154" s="127">
        <v>11720</v>
      </c>
      <c r="AW154" s="127">
        <v>53.761467889908253</v>
      </c>
      <c r="AX154" s="149"/>
      <c r="AY154" s="149"/>
      <c r="AZ154" s="149"/>
      <c r="BA154" s="134"/>
      <c r="BB154" s="134"/>
      <c r="BC154" s="123"/>
      <c r="BD154" s="191"/>
      <c r="BE154" s="416"/>
      <c r="BF154" s="416" t="s">
        <v>4897</v>
      </c>
      <c r="BG154" s="192"/>
      <c r="BH154" s="192"/>
      <c r="BI154" s="192"/>
      <c r="BJ154" s="192"/>
      <c r="BK154" s="192"/>
      <c r="BL154" s="428"/>
      <c r="BM154" s="415"/>
      <c r="BN154" s="173"/>
      <c r="BO154" s="420" t="s">
        <v>4897</v>
      </c>
      <c r="BP154" s="183">
        <v>1</v>
      </c>
      <c r="BQ154" s="183"/>
      <c r="BR154" s="183">
        <v>1</v>
      </c>
      <c r="BS154" s="183">
        <v>1</v>
      </c>
      <c r="BT154" s="183"/>
      <c r="BU154" s="183">
        <v>1</v>
      </c>
      <c r="BV154" s="183"/>
      <c r="BW154" s="183">
        <v>1</v>
      </c>
      <c r="BX154" s="183"/>
      <c r="BY154" s="183">
        <v>16</v>
      </c>
      <c r="BZ154" s="183"/>
      <c r="CA154" s="183"/>
      <c r="CB154" s="416"/>
      <c r="CC154" s="416"/>
      <c r="CD154" s="416"/>
    </row>
    <row r="155" spans="1:82" ht="16.5" customHeight="1">
      <c r="A155" s="153">
        <v>139</v>
      </c>
      <c r="B155" s="420" t="s">
        <v>6314</v>
      </c>
      <c r="C155" s="195" t="s">
        <v>6383</v>
      </c>
      <c r="D155" s="404" t="s">
        <v>5082</v>
      </c>
      <c r="E155" s="420" t="s">
        <v>6337</v>
      </c>
      <c r="F155" s="420" t="s">
        <v>6384</v>
      </c>
      <c r="G155" s="429" t="s">
        <v>6385</v>
      </c>
      <c r="H155" s="420" t="s">
        <v>6386</v>
      </c>
      <c r="I155" s="420" t="s">
        <v>6387</v>
      </c>
      <c r="J155" s="382" t="s">
        <v>4888</v>
      </c>
      <c r="K155" s="408" t="s">
        <v>6337</v>
      </c>
      <c r="L155" s="409" t="s">
        <v>6337</v>
      </c>
      <c r="M155" s="421" t="s">
        <v>6388</v>
      </c>
      <c r="N155" s="382" t="s">
        <v>4924</v>
      </c>
      <c r="O155" s="192"/>
      <c r="P155" s="382" t="s">
        <v>4924</v>
      </c>
      <c r="Q155" s="143">
        <v>10177</v>
      </c>
      <c r="R155" s="144">
        <v>2758</v>
      </c>
      <c r="S155" s="143">
        <v>2001</v>
      </c>
      <c r="T155" s="143">
        <v>1857</v>
      </c>
      <c r="U155" s="413" t="s">
        <v>4996</v>
      </c>
      <c r="V155" s="123">
        <v>144</v>
      </c>
      <c r="W155" s="123">
        <v>50</v>
      </c>
      <c r="X155" s="414" t="s">
        <v>4972</v>
      </c>
      <c r="Y155" s="123">
        <v>113</v>
      </c>
      <c r="Z155" s="123"/>
      <c r="AA155" s="123"/>
      <c r="AB155" s="123">
        <v>96</v>
      </c>
      <c r="AC155" s="127"/>
      <c r="AD155" s="127"/>
      <c r="AE155" s="411">
        <v>28</v>
      </c>
      <c r="AF155" s="195" t="s">
        <v>6389</v>
      </c>
      <c r="AG155" s="165">
        <v>138</v>
      </c>
      <c r="AH155" s="165">
        <v>264</v>
      </c>
      <c r="AI155" s="148"/>
      <c r="AJ155" s="148">
        <v>241</v>
      </c>
      <c r="AK155" s="111"/>
      <c r="AL155" s="111"/>
      <c r="AM155" s="183" t="s">
        <v>4914</v>
      </c>
      <c r="AN155" s="182">
        <v>7</v>
      </c>
      <c r="AO155" s="182"/>
      <c r="AP155" s="182">
        <v>3</v>
      </c>
      <c r="AQ155" s="420">
        <v>4</v>
      </c>
      <c r="AR155" s="420"/>
      <c r="AS155" s="182">
        <v>313</v>
      </c>
      <c r="AT155" s="129" t="s">
        <v>4916</v>
      </c>
      <c r="AU155" s="129" t="s">
        <v>4916</v>
      </c>
      <c r="AV155" s="127">
        <v>16265</v>
      </c>
      <c r="AW155" s="127">
        <v>51.964856230031948</v>
      </c>
      <c r="AX155" s="149"/>
      <c r="AY155" s="149"/>
      <c r="AZ155" s="149"/>
      <c r="BA155" s="149"/>
      <c r="BB155" s="149"/>
      <c r="BC155" s="157"/>
      <c r="BD155" s="191"/>
      <c r="BE155" s="190"/>
      <c r="BF155" s="190" t="s">
        <v>4897</v>
      </c>
      <c r="BG155" s="189"/>
      <c r="BH155" s="189"/>
      <c r="BI155" s="189"/>
      <c r="BJ155" s="189"/>
      <c r="BK155" s="189"/>
      <c r="BL155" s="415"/>
      <c r="BM155" s="415"/>
      <c r="BN155" s="173"/>
      <c r="BO155" s="420" t="s">
        <v>4897</v>
      </c>
      <c r="BP155" s="183"/>
      <c r="BQ155" s="183"/>
      <c r="BR155" s="183"/>
      <c r="BS155" s="183"/>
      <c r="BT155" s="183"/>
      <c r="BU155" s="183"/>
      <c r="BV155" s="183"/>
      <c r="BW155" s="183"/>
      <c r="BX155" s="183"/>
      <c r="BY155" s="183"/>
      <c r="BZ155" s="183"/>
      <c r="CA155" s="183"/>
      <c r="CB155" s="416"/>
      <c r="CC155" s="416"/>
      <c r="CD155" s="416"/>
    </row>
    <row r="156" spans="1:82" ht="16.5" customHeight="1">
      <c r="A156" s="153">
        <v>140</v>
      </c>
      <c r="B156" s="420" t="s">
        <v>6314</v>
      </c>
      <c r="C156" s="195" t="s">
        <v>4963</v>
      </c>
      <c r="D156" s="420" t="s">
        <v>5082</v>
      </c>
      <c r="E156" s="420" t="s">
        <v>4932</v>
      </c>
      <c r="F156" s="420" t="s">
        <v>6390</v>
      </c>
      <c r="G156" s="429" t="s">
        <v>6391</v>
      </c>
      <c r="H156" s="420" t="s">
        <v>6392</v>
      </c>
      <c r="I156" s="420" t="s">
        <v>6393</v>
      </c>
      <c r="J156" s="118" t="s">
        <v>4884</v>
      </c>
      <c r="K156" s="420" t="s">
        <v>6394</v>
      </c>
      <c r="L156" s="201" t="s">
        <v>6395</v>
      </c>
      <c r="M156" s="410" t="s">
        <v>6396</v>
      </c>
      <c r="N156" s="430" t="s">
        <v>4884</v>
      </c>
      <c r="O156" s="192" t="s">
        <v>4909</v>
      </c>
      <c r="P156" s="118" t="s">
        <v>4884</v>
      </c>
      <c r="Q156" s="143">
        <v>4469</v>
      </c>
      <c r="R156" s="144">
        <v>11303</v>
      </c>
      <c r="S156" s="143">
        <v>2676</v>
      </c>
      <c r="T156" s="143">
        <v>2228</v>
      </c>
      <c r="U156" s="195" t="s">
        <v>6397</v>
      </c>
      <c r="V156" s="123">
        <v>448</v>
      </c>
      <c r="W156" s="123">
        <v>199</v>
      </c>
      <c r="X156" s="183" t="s">
        <v>4972</v>
      </c>
      <c r="Y156" s="123">
        <v>323</v>
      </c>
      <c r="Z156" s="123"/>
      <c r="AA156" s="123"/>
      <c r="AB156" s="123">
        <v>55</v>
      </c>
      <c r="AC156" s="127">
        <v>39</v>
      </c>
      <c r="AD156" s="127">
        <v>60</v>
      </c>
      <c r="AE156" s="411">
        <v>90</v>
      </c>
      <c r="AF156" s="195" t="s">
        <v>6398</v>
      </c>
      <c r="AG156" s="143">
        <v>86967</v>
      </c>
      <c r="AH156" s="143">
        <v>91968</v>
      </c>
      <c r="AI156" s="148"/>
      <c r="AJ156" s="148">
        <v>18</v>
      </c>
      <c r="AK156" s="195"/>
      <c r="AL156" s="195"/>
      <c r="AM156" s="431" t="s">
        <v>5079</v>
      </c>
      <c r="AN156" s="182">
        <v>4</v>
      </c>
      <c r="AO156" s="182">
        <v>1</v>
      </c>
      <c r="AP156" s="182">
        <v>2</v>
      </c>
      <c r="AQ156" s="182">
        <v>1</v>
      </c>
      <c r="AR156" s="111"/>
      <c r="AS156" s="182">
        <v>243</v>
      </c>
      <c r="AT156" s="182" t="s">
        <v>4895</v>
      </c>
      <c r="AU156" s="182" t="s">
        <v>4895</v>
      </c>
      <c r="AV156" s="127">
        <v>28542</v>
      </c>
      <c r="AW156" s="127">
        <v>117.45679012345678</v>
      </c>
      <c r="AX156" s="149">
        <v>10000</v>
      </c>
      <c r="AY156" s="149">
        <v>7000</v>
      </c>
      <c r="AZ156" s="149">
        <v>7000</v>
      </c>
      <c r="BA156" s="149">
        <v>7000</v>
      </c>
      <c r="BB156" s="149">
        <v>10000</v>
      </c>
      <c r="BC156" s="150">
        <v>50</v>
      </c>
      <c r="BD156" s="150">
        <v>30</v>
      </c>
      <c r="BE156" s="157" t="s">
        <v>6399</v>
      </c>
      <c r="BF156" s="191" t="s">
        <v>6400</v>
      </c>
      <c r="BG156" s="2529" t="s">
        <v>6401</v>
      </c>
      <c r="BH156" s="2529"/>
      <c r="BI156" s="2529"/>
      <c r="BJ156" s="2529"/>
      <c r="BK156" s="2529"/>
      <c r="BL156" s="2529"/>
      <c r="BM156" s="2529"/>
      <c r="BN156" s="2529"/>
      <c r="BO156" s="2529"/>
      <c r="BP156" s="183">
        <v>1</v>
      </c>
      <c r="BQ156" s="183"/>
      <c r="BR156" s="183">
        <v>1</v>
      </c>
      <c r="BS156" s="183"/>
      <c r="BT156" s="183">
        <v>4</v>
      </c>
      <c r="BU156" s="183"/>
      <c r="BV156" s="183">
        <v>18</v>
      </c>
      <c r="BW156" s="183"/>
      <c r="BX156" s="183">
        <v>3</v>
      </c>
      <c r="BY156" s="183">
        <v>36</v>
      </c>
      <c r="BZ156" s="183"/>
      <c r="CA156" s="183"/>
      <c r="CB156" s="416"/>
      <c r="CC156" s="416"/>
      <c r="CD156" s="416"/>
    </row>
    <row r="157" spans="1:82" ht="16.5" customHeight="1">
      <c r="A157" s="153">
        <v>141</v>
      </c>
      <c r="B157" s="420" t="s">
        <v>6314</v>
      </c>
      <c r="C157" s="195" t="s">
        <v>6344</v>
      </c>
      <c r="D157" s="420" t="s">
        <v>5082</v>
      </c>
      <c r="E157" s="420" t="s">
        <v>4879</v>
      </c>
      <c r="F157" s="420" t="s">
        <v>6402</v>
      </c>
      <c r="G157" s="429" t="s">
        <v>6403</v>
      </c>
      <c r="H157" s="420" t="s">
        <v>6404</v>
      </c>
      <c r="I157" s="420" t="s">
        <v>5796</v>
      </c>
      <c r="J157" s="118" t="s">
        <v>4884</v>
      </c>
      <c r="K157" s="420" t="s">
        <v>5544</v>
      </c>
      <c r="L157" s="201" t="s">
        <v>6405</v>
      </c>
      <c r="M157" s="421" t="s">
        <v>6388</v>
      </c>
      <c r="N157" s="431" t="s">
        <v>4884</v>
      </c>
      <c r="O157" s="432" t="s">
        <v>6406</v>
      </c>
      <c r="P157" s="382" t="s">
        <v>4924</v>
      </c>
      <c r="Q157" s="143">
        <v>12563</v>
      </c>
      <c r="R157" s="144">
        <v>8920</v>
      </c>
      <c r="S157" s="143">
        <v>5624</v>
      </c>
      <c r="T157" s="143">
        <v>4846</v>
      </c>
      <c r="U157" s="413" t="s">
        <v>4996</v>
      </c>
      <c r="V157" s="123">
        <v>778</v>
      </c>
      <c r="W157" s="123">
        <v>343</v>
      </c>
      <c r="X157" s="433" t="s">
        <v>4972</v>
      </c>
      <c r="Y157" s="123">
        <v>473</v>
      </c>
      <c r="Z157" s="123">
        <v>74</v>
      </c>
      <c r="AA157" s="123">
        <v>3008</v>
      </c>
      <c r="AB157" s="123">
        <v>322</v>
      </c>
      <c r="AC157" s="127"/>
      <c r="AD157" s="127"/>
      <c r="AE157" s="411"/>
      <c r="AF157" s="195" t="s">
        <v>6407</v>
      </c>
      <c r="AG157" s="165">
        <v>3205</v>
      </c>
      <c r="AH157" s="165">
        <v>12265</v>
      </c>
      <c r="AI157" s="148">
        <v>12265</v>
      </c>
      <c r="AJ157" s="148">
        <v>4034</v>
      </c>
      <c r="AK157" s="111"/>
      <c r="AL157" s="111"/>
      <c r="AM157" s="183" t="s">
        <v>5079</v>
      </c>
      <c r="AN157" s="182">
        <v>12</v>
      </c>
      <c r="AO157" s="182"/>
      <c r="AP157" s="182">
        <v>5</v>
      </c>
      <c r="AQ157" s="420">
        <v>7</v>
      </c>
      <c r="AR157" s="420"/>
      <c r="AS157" s="182">
        <v>313</v>
      </c>
      <c r="AT157" s="129" t="s">
        <v>4916</v>
      </c>
      <c r="AU157" s="129" t="s">
        <v>4916</v>
      </c>
      <c r="AV157" s="127">
        <v>36385</v>
      </c>
      <c r="AW157" s="127">
        <v>116.24600638977635</v>
      </c>
      <c r="AX157" s="149"/>
      <c r="AY157" s="149"/>
      <c r="AZ157" s="149"/>
      <c r="BA157" s="149"/>
      <c r="BB157" s="149"/>
      <c r="BC157" s="157"/>
      <c r="BD157" s="191"/>
      <c r="BE157" s="190"/>
      <c r="BF157" s="190" t="s">
        <v>4897</v>
      </c>
      <c r="BG157" s="192"/>
      <c r="BH157" s="192"/>
      <c r="BI157" s="192"/>
      <c r="BJ157" s="192"/>
      <c r="BK157" s="192"/>
      <c r="BL157" s="428"/>
      <c r="BM157" s="428"/>
      <c r="BN157" s="327"/>
      <c r="BO157" s="420" t="s">
        <v>4897</v>
      </c>
      <c r="BP157" s="183">
        <v>1</v>
      </c>
      <c r="BQ157" s="183"/>
      <c r="BR157" s="183">
        <v>1</v>
      </c>
      <c r="BS157" s="183">
        <v>9</v>
      </c>
      <c r="BT157" s="183"/>
      <c r="BU157" s="183">
        <v>10</v>
      </c>
      <c r="BV157" s="183"/>
      <c r="BW157" s="183"/>
      <c r="BX157" s="183">
        <v>6</v>
      </c>
      <c r="BY157" s="183">
        <v>15</v>
      </c>
      <c r="BZ157" s="183"/>
      <c r="CA157" s="183"/>
      <c r="CB157" s="416"/>
      <c r="CC157" s="416"/>
      <c r="CD157" s="416"/>
    </row>
    <row r="158" spans="1:82" ht="16.5" customHeight="1">
      <c r="A158" s="153">
        <v>142</v>
      </c>
      <c r="B158" s="420" t="s">
        <v>6314</v>
      </c>
      <c r="C158" s="195" t="s">
        <v>6408</v>
      </c>
      <c r="D158" s="420" t="s">
        <v>5082</v>
      </c>
      <c r="E158" s="420" t="s">
        <v>5001</v>
      </c>
      <c r="F158" s="420" t="s">
        <v>6409</v>
      </c>
      <c r="G158" s="429" t="s">
        <v>6410</v>
      </c>
      <c r="H158" s="420" t="s">
        <v>6411</v>
      </c>
      <c r="I158" s="420" t="s">
        <v>6412</v>
      </c>
      <c r="J158" s="118" t="s">
        <v>4884</v>
      </c>
      <c r="K158" s="351" t="s">
        <v>6413</v>
      </c>
      <c r="L158" s="201" t="s">
        <v>6414</v>
      </c>
      <c r="M158" s="410" t="s">
        <v>6415</v>
      </c>
      <c r="N158" s="382" t="s">
        <v>4924</v>
      </c>
      <c r="O158" s="434"/>
      <c r="P158" s="382" t="s">
        <v>4924</v>
      </c>
      <c r="Q158" s="143">
        <v>837</v>
      </c>
      <c r="R158" s="144">
        <v>641</v>
      </c>
      <c r="S158" s="143">
        <v>268</v>
      </c>
      <c r="T158" s="143">
        <v>268</v>
      </c>
      <c r="U158" s="112" t="s">
        <v>4955</v>
      </c>
      <c r="V158" s="123"/>
      <c r="W158" s="123">
        <v>14.7</v>
      </c>
      <c r="X158" s="138" t="s">
        <v>4956</v>
      </c>
      <c r="Y158" s="123">
        <v>75</v>
      </c>
      <c r="Z158" s="123"/>
      <c r="AA158" s="123"/>
      <c r="AB158" s="123">
        <v>32</v>
      </c>
      <c r="AC158" s="127"/>
      <c r="AD158" s="127"/>
      <c r="AE158" s="411">
        <v>11</v>
      </c>
      <c r="AF158" s="123" t="s">
        <v>6416</v>
      </c>
      <c r="AG158" s="165">
        <v>694</v>
      </c>
      <c r="AH158" s="165">
        <v>2160</v>
      </c>
      <c r="AI158" s="148">
        <v>2160</v>
      </c>
      <c r="AJ158" s="148">
        <v>541</v>
      </c>
      <c r="AK158" s="111"/>
      <c r="AL158" s="111"/>
      <c r="AM158" s="118" t="s">
        <v>5340</v>
      </c>
      <c r="AN158" s="182">
        <v>23</v>
      </c>
      <c r="AO158" s="182"/>
      <c r="AP158" s="182">
        <v>12</v>
      </c>
      <c r="AQ158" s="111">
        <v>11</v>
      </c>
      <c r="AR158" s="420"/>
      <c r="AS158" s="182">
        <v>205</v>
      </c>
      <c r="AT158" s="129" t="s">
        <v>6417</v>
      </c>
      <c r="AU158" s="129" t="s">
        <v>6417</v>
      </c>
      <c r="AV158" s="127">
        <v>4685</v>
      </c>
      <c r="AW158" s="127">
        <v>22.853658536585368</v>
      </c>
      <c r="AX158" s="149"/>
      <c r="AY158" s="149"/>
      <c r="AZ158" s="149"/>
      <c r="BA158" s="149"/>
      <c r="BB158" s="149"/>
      <c r="BC158" s="157"/>
      <c r="BD158" s="191"/>
      <c r="BE158" s="190"/>
      <c r="BF158" s="190" t="s">
        <v>4897</v>
      </c>
      <c r="BG158" s="192"/>
      <c r="BH158" s="192"/>
      <c r="BI158" s="192"/>
      <c r="BJ158" s="192"/>
      <c r="BK158" s="192"/>
      <c r="BL158" s="428"/>
      <c r="BM158" s="428"/>
      <c r="BN158" s="327"/>
      <c r="BO158" s="420" t="s">
        <v>4897</v>
      </c>
      <c r="BP158" s="183">
        <v>1</v>
      </c>
      <c r="BQ158" s="183"/>
      <c r="BR158" s="183">
        <v>1</v>
      </c>
      <c r="BS158" s="183"/>
      <c r="BT158" s="183"/>
      <c r="BU158" s="183">
        <v>1</v>
      </c>
      <c r="BV158" s="183"/>
      <c r="BW158" s="183"/>
      <c r="BX158" s="183"/>
      <c r="BY158" s="183">
        <v>23</v>
      </c>
      <c r="BZ158" s="183"/>
      <c r="CA158" s="183"/>
      <c r="CB158" s="416"/>
      <c r="CC158" s="416"/>
      <c r="CD158" s="416"/>
    </row>
    <row r="159" spans="1:82" ht="16.5" customHeight="1">
      <c r="A159" s="153">
        <v>143</v>
      </c>
      <c r="B159" s="332" t="s">
        <v>6314</v>
      </c>
      <c r="C159" s="332" t="s">
        <v>6418</v>
      </c>
      <c r="D159" s="332" t="s">
        <v>5082</v>
      </c>
      <c r="E159" s="404" t="s">
        <v>4932</v>
      </c>
      <c r="F159" s="406" t="s">
        <v>6419</v>
      </c>
      <c r="G159" s="383" t="s">
        <v>6420</v>
      </c>
      <c r="H159" s="382" t="s">
        <v>6421</v>
      </c>
      <c r="I159" s="382" t="s">
        <v>6422</v>
      </c>
      <c r="J159" s="118" t="s">
        <v>4884</v>
      </c>
      <c r="K159" s="382" t="s">
        <v>6423</v>
      </c>
      <c r="L159" s="201" t="s">
        <v>6424</v>
      </c>
      <c r="M159" s="435" t="s">
        <v>6361</v>
      </c>
      <c r="N159" s="382" t="s">
        <v>4924</v>
      </c>
      <c r="O159" s="382"/>
      <c r="P159" s="382" t="s">
        <v>4924</v>
      </c>
      <c r="Q159" s="355">
        <v>4774</v>
      </c>
      <c r="R159" s="356">
        <v>926</v>
      </c>
      <c r="S159" s="355">
        <v>2621</v>
      </c>
      <c r="T159" s="355">
        <v>2621</v>
      </c>
      <c r="U159" s="413" t="s">
        <v>5134</v>
      </c>
      <c r="V159" s="358"/>
      <c r="W159" s="358">
        <v>39</v>
      </c>
      <c r="X159" s="436" t="s">
        <v>4972</v>
      </c>
      <c r="Y159" s="123"/>
      <c r="Z159" s="123">
        <v>119.16</v>
      </c>
      <c r="AA159" s="123">
        <v>856</v>
      </c>
      <c r="AB159" s="123">
        <v>63</v>
      </c>
      <c r="AC159" s="127"/>
      <c r="AD159" s="127"/>
      <c r="AE159" s="411">
        <v>17</v>
      </c>
      <c r="AF159" s="413" t="s">
        <v>6425</v>
      </c>
      <c r="AG159" s="165">
        <v>1614</v>
      </c>
      <c r="AH159" s="165">
        <v>1614</v>
      </c>
      <c r="AI159" s="148">
        <v>1614</v>
      </c>
      <c r="AJ159" s="148">
        <v>197</v>
      </c>
      <c r="AK159" s="413"/>
      <c r="AL159" s="413"/>
      <c r="AM159" s="406" t="s">
        <v>5011</v>
      </c>
      <c r="AN159" s="423">
        <v>3</v>
      </c>
      <c r="AO159" s="423"/>
      <c r="AP159" s="423">
        <v>3</v>
      </c>
      <c r="AQ159" s="423"/>
      <c r="AR159" s="423"/>
      <c r="AS159" s="414">
        <v>218</v>
      </c>
      <c r="AT159" s="414" t="s">
        <v>4916</v>
      </c>
      <c r="AU159" s="414" t="s">
        <v>4916</v>
      </c>
      <c r="AV159" s="127">
        <v>15986</v>
      </c>
      <c r="AW159" s="127">
        <v>73.330275229357795</v>
      </c>
      <c r="AX159" s="149"/>
      <c r="AY159" s="149"/>
      <c r="AZ159" s="149"/>
      <c r="BA159" s="149"/>
      <c r="BB159" s="149"/>
      <c r="BC159" s="157"/>
      <c r="BD159" s="191"/>
      <c r="BE159" s="190"/>
      <c r="BF159" s="191" t="s">
        <v>4897</v>
      </c>
      <c r="BG159" s="192"/>
      <c r="BH159" s="192"/>
      <c r="BI159" s="192"/>
      <c r="BJ159" s="192"/>
      <c r="BK159" s="192"/>
      <c r="BL159" s="428"/>
      <c r="BM159" s="428"/>
      <c r="BN159" s="327"/>
      <c r="BO159" s="191" t="s">
        <v>4897</v>
      </c>
      <c r="BP159" s="137">
        <v>2</v>
      </c>
      <c r="BQ159" s="137">
        <v>1</v>
      </c>
      <c r="BR159" s="137">
        <v>1</v>
      </c>
      <c r="BS159" s="137">
        <v>2</v>
      </c>
      <c r="BT159" s="137"/>
      <c r="BU159" s="137">
        <v>3</v>
      </c>
      <c r="BV159" s="137"/>
      <c r="BW159" s="137"/>
      <c r="BX159" s="137"/>
      <c r="BY159" s="137">
        <v>13</v>
      </c>
      <c r="BZ159" s="183"/>
      <c r="CA159" s="183"/>
      <c r="CB159" s="416"/>
      <c r="CC159" s="416"/>
      <c r="CD159" s="416"/>
    </row>
    <row r="160" spans="1:82" ht="16.5" customHeight="1">
      <c r="A160" s="153">
        <v>144</v>
      </c>
      <c r="B160" s="404" t="s">
        <v>811</v>
      </c>
      <c r="C160" s="405" t="s">
        <v>900</v>
      </c>
      <c r="D160" s="404" t="s">
        <v>5111</v>
      </c>
      <c r="E160" s="404" t="s">
        <v>4932</v>
      </c>
      <c r="F160" s="406" t="s">
        <v>6426</v>
      </c>
      <c r="G160" s="407" t="s">
        <v>6427</v>
      </c>
      <c r="H160" s="406" t="s">
        <v>6428</v>
      </c>
      <c r="I160" s="406" t="s">
        <v>6429</v>
      </c>
      <c r="J160" s="118" t="s">
        <v>4884</v>
      </c>
      <c r="K160" s="408" t="s">
        <v>6430</v>
      </c>
      <c r="L160" s="201" t="s">
        <v>6431</v>
      </c>
      <c r="M160" s="410" t="s">
        <v>6432</v>
      </c>
      <c r="N160" s="382" t="s">
        <v>4888</v>
      </c>
      <c r="O160" s="382"/>
      <c r="P160" s="437" t="s">
        <v>4888</v>
      </c>
      <c r="Q160" s="355">
        <v>20196</v>
      </c>
      <c r="R160" s="356">
        <v>4059</v>
      </c>
      <c r="S160" s="355">
        <v>1216</v>
      </c>
      <c r="T160" s="355">
        <v>993</v>
      </c>
      <c r="U160" s="425" t="s">
        <v>5134</v>
      </c>
      <c r="V160" s="358">
        <v>223</v>
      </c>
      <c r="W160" s="358">
        <v>259</v>
      </c>
      <c r="X160" s="426" t="s">
        <v>4972</v>
      </c>
      <c r="Y160" s="358">
        <v>255</v>
      </c>
      <c r="Z160" s="358">
        <v>56.38</v>
      </c>
      <c r="AA160" s="358">
        <v>3764</v>
      </c>
      <c r="AB160" s="358">
        <v>125.68</v>
      </c>
      <c r="AC160" s="419"/>
      <c r="AD160" s="419"/>
      <c r="AE160" s="427">
        <v>42</v>
      </c>
      <c r="AF160" s="358" t="s">
        <v>6433</v>
      </c>
      <c r="AG160" s="355">
        <v>7909</v>
      </c>
      <c r="AH160" s="355">
        <v>9247</v>
      </c>
      <c r="AI160" s="419">
        <v>9247</v>
      </c>
      <c r="AJ160" s="419">
        <v>385</v>
      </c>
      <c r="AK160" s="111" t="s">
        <v>6434</v>
      </c>
      <c r="AL160" s="111" t="s">
        <v>6435</v>
      </c>
      <c r="AM160" s="414" t="s">
        <v>5011</v>
      </c>
      <c r="AN160" s="414">
        <v>14</v>
      </c>
      <c r="AO160" s="414"/>
      <c r="AP160" s="414">
        <v>12</v>
      </c>
      <c r="AQ160" s="111">
        <v>2</v>
      </c>
      <c r="AR160" s="406"/>
      <c r="AS160" s="182">
        <v>219</v>
      </c>
      <c r="AT160" s="182" t="s">
        <v>4916</v>
      </c>
      <c r="AU160" s="182" t="s">
        <v>4916</v>
      </c>
      <c r="AV160" s="127">
        <v>19912</v>
      </c>
      <c r="AW160" s="127">
        <v>90.922374429223751</v>
      </c>
      <c r="AX160" s="149"/>
      <c r="AY160" s="149"/>
      <c r="AZ160" s="149"/>
      <c r="BA160" s="149"/>
      <c r="BB160" s="149"/>
      <c r="BC160" s="157"/>
      <c r="BD160" s="191"/>
      <c r="BE160" s="190"/>
      <c r="BF160" s="191" t="s">
        <v>4897</v>
      </c>
      <c r="BG160" s="192"/>
      <c r="BH160" s="192"/>
      <c r="BI160" s="192"/>
      <c r="BJ160" s="192"/>
      <c r="BK160" s="192"/>
      <c r="BL160" s="428"/>
      <c r="BM160" s="428"/>
      <c r="BN160" s="327"/>
      <c r="BO160" s="420" t="s">
        <v>4897</v>
      </c>
      <c r="BP160" s="183">
        <v>3</v>
      </c>
      <c r="BQ160" s="183">
        <v>1</v>
      </c>
      <c r="BR160" s="183">
        <v>2</v>
      </c>
      <c r="BS160" s="183"/>
      <c r="BT160" s="183"/>
      <c r="BU160" s="183">
        <v>3</v>
      </c>
      <c r="BV160" s="183">
        <v>13</v>
      </c>
      <c r="BW160" s="183">
        <v>5</v>
      </c>
      <c r="BX160" s="183"/>
      <c r="BY160" s="183">
        <v>18</v>
      </c>
      <c r="BZ160" s="183"/>
      <c r="CA160" s="183"/>
      <c r="CB160" s="416"/>
      <c r="CC160" s="416"/>
      <c r="CD160" s="416"/>
    </row>
    <row r="161" spans="1:82" s="257" customFormat="1" ht="16.5" customHeight="1">
      <c r="A161" s="2517" t="s">
        <v>6436</v>
      </c>
      <c r="B161" s="2517"/>
      <c r="C161" s="2517"/>
      <c r="D161" s="2517"/>
      <c r="E161" s="2517"/>
      <c r="F161" s="229">
        <v>11</v>
      </c>
      <c r="G161" s="230"/>
      <c r="H161" s="231"/>
      <c r="I161" s="232"/>
      <c r="J161" s="233"/>
      <c r="K161" s="234"/>
      <c r="L161" s="235"/>
      <c r="M161" s="236"/>
      <c r="N161" s="237"/>
      <c r="O161" s="237"/>
      <c r="P161" s="237"/>
      <c r="Q161" s="238"/>
      <c r="R161" s="239"/>
      <c r="S161" s="238"/>
      <c r="T161" s="238"/>
      <c r="U161" s="240"/>
      <c r="V161" s="241"/>
      <c r="W161" s="241"/>
      <c r="X161" s="242"/>
      <c r="Y161" s="241"/>
      <c r="Z161" s="241"/>
      <c r="AA161" s="241"/>
      <c r="AB161" s="239"/>
      <c r="AC161" s="243"/>
      <c r="AD161" s="243"/>
      <c r="AE161" s="244"/>
      <c r="AF161" s="245"/>
      <c r="AG161" s="246"/>
      <c r="AH161" s="246"/>
      <c r="AI161" s="247"/>
      <c r="AJ161" s="248"/>
      <c r="AK161" s="249"/>
      <c r="AL161" s="250"/>
      <c r="AM161" s="251"/>
      <c r="AN161" s="229"/>
      <c r="AO161" s="229"/>
      <c r="AP161" s="251"/>
      <c r="AQ161" s="251"/>
      <c r="AR161" s="251"/>
      <c r="AS161" s="255"/>
      <c r="AT161" s="255"/>
      <c r="AU161" s="255"/>
      <c r="AV161" s="253"/>
      <c r="AW161" s="253"/>
      <c r="AX161" s="254"/>
      <c r="AY161" s="254"/>
      <c r="AZ161" s="254"/>
      <c r="BA161" s="254"/>
      <c r="BB161" s="254"/>
      <c r="BC161" s="255"/>
      <c r="BD161" s="255"/>
      <c r="BE161" s="256"/>
      <c r="BF161" s="256"/>
      <c r="BG161" s="254"/>
      <c r="BH161" s="254"/>
      <c r="BI161" s="254"/>
      <c r="BJ161" s="254"/>
      <c r="BK161" s="254"/>
      <c r="BL161" s="254"/>
      <c r="BM161" s="254"/>
      <c r="BN161" s="255"/>
      <c r="BO161" s="252"/>
      <c r="BP161" s="255"/>
      <c r="BQ161" s="255"/>
      <c r="BR161" s="255"/>
      <c r="BS161" s="255"/>
      <c r="BT161" s="255"/>
      <c r="BU161" s="255"/>
      <c r="BV161" s="255"/>
      <c r="BW161" s="255"/>
      <c r="BX161" s="255"/>
      <c r="BY161" s="255"/>
      <c r="BZ161" s="255"/>
      <c r="CA161" s="255"/>
      <c r="CB161" s="255"/>
      <c r="CC161" s="255"/>
      <c r="CD161" s="255"/>
    </row>
    <row r="162" spans="1:82" ht="16.5" customHeight="1">
      <c r="A162" s="153">
        <v>145</v>
      </c>
      <c r="B162" s="182" t="s">
        <v>811</v>
      </c>
      <c r="C162" s="195" t="s">
        <v>83</v>
      </c>
      <c r="D162" s="182" t="s">
        <v>168</v>
      </c>
      <c r="E162" s="182" t="s">
        <v>4932</v>
      </c>
      <c r="F162" s="182" t="s">
        <v>6437</v>
      </c>
      <c r="G162" s="438" t="s">
        <v>6438</v>
      </c>
      <c r="H162" s="182" t="s">
        <v>6439</v>
      </c>
      <c r="I162" s="180" t="s">
        <v>6440</v>
      </c>
      <c r="J162" s="118" t="s">
        <v>4884</v>
      </c>
      <c r="K162" s="201" t="s">
        <v>6441</v>
      </c>
      <c r="L162" s="201" t="s">
        <v>6442</v>
      </c>
      <c r="M162" s="439" t="s">
        <v>6443</v>
      </c>
      <c r="N162" s="440" t="s">
        <v>4924</v>
      </c>
      <c r="O162" s="440"/>
      <c r="P162" s="440" t="s">
        <v>4924</v>
      </c>
      <c r="Q162" s="143">
        <v>9928</v>
      </c>
      <c r="R162" s="144">
        <v>982</v>
      </c>
      <c r="S162" s="143">
        <v>294</v>
      </c>
      <c r="T162" s="143">
        <v>264</v>
      </c>
      <c r="U162" s="195" t="s">
        <v>4983</v>
      </c>
      <c r="V162" s="123">
        <v>30</v>
      </c>
      <c r="W162" s="123">
        <v>40</v>
      </c>
      <c r="X162" s="183" t="s">
        <v>4956</v>
      </c>
      <c r="Y162" s="123">
        <v>30</v>
      </c>
      <c r="Z162" s="123"/>
      <c r="AA162" s="123"/>
      <c r="AB162" s="123">
        <v>66</v>
      </c>
      <c r="AC162" s="127"/>
      <c r="AD162" s="127"/>
      <c r="AE162" s="411"/>
      <c r="AF162" s="224" t="s">
        <v>6444</v>
      </c>
      <c r="AG162" s="188">
        <v>300</v>
      </c>
      <c r="AH162" s="188">
        <v>7000</v>
      </c>
      <c r="AI162" s="186"/>
      <c r="AJ162" s="186">
        <v>2000</v>
      </c>
      <c r="AK162" s="441"/>
      <c r="AL162" s="195"/>
      <c r="AM162" s="183" t="s">
        <v>5428</v>
      </c>
      <c r="AN162" s="182">
        <v>20</v>
      </c>
      <c r="AO162" s="182"/>
      <c r="AP162" s="182">
        <v>12</v>
      </c>
      <c r="AQ162" s="182">
        <v>8</v>
      </c>
      <c r="AR162" s="182"/>
      <c r="AS162" s="182"/>
      <c r="AT162" s="182" t="s">
        <v>4895</v>
      </c>
      <c r="AU162" s="182" t="s">
        <v>4895</v>
      </c>
      <c r="AV162" s="188"/>
      <c r="AW162" s="127"/>
      <c r="AX162" s="189">
        <v>5000</v>
      </c>
      <c r="AY162" s="189">
        <v>5000</v>
      </c>
      <c r="AZ162" s="189">
        <v>5000</v>
      </c>
      <c r="BA162" s="189">
        <v>5000</v>
      </c>
      <c r="BB162" s="189">
        <v>5000</v>
      </c>
      <c r="BC162" s="190"/>
      <c r="BD162" s="190"/>
      <c r="BE162" s="190" t="s">
        <v>6445</v>
      </c>
      <c r="BF162" s="191" t="s">
        <v>6446</v>
      </c>
      <c r="BG162" s="192">
        <v>5000</v>
      </c>
      <c r="BH162" s="192">
        <v>5000</v>
      </c>
      <c r="BI162" s="192">
        <v>5000</v>
      </c>
      <c r="BJ162" s="192">
        <v>5000</v>
      </c>
      <c r="BK162" s="192">
        <v>5000</v>
      </c>
      <c r="BL162" s="192"/>
      <c r="BM162" s="192"/>
      <c r="BN162" s="442" t="s">
        <v>6447</v>
      </c>
      <c r="BO162" s="191" t="s">
        <v>6446</v>
      </c>
      <c r="BP162" s="183"/>
      <c r="BQ162" s="183"/>
      <c r="BR162" s="183"/>
      <c r="BS162" s="183"/>
      <c r="BT162" s="183"/>
      <c r="BU162" s="183"/>
      <c r="BV162" s="183"/>
      <c r="BW162" s="183"/>
      <c r="BX162" s="183"/>
      <c r="BY162" s="138"/>
      <c r="BZ162" s="183">
        <v>2</v>
      </c>
      <c r="CA162" s="183">
        <v>1</v>
      </c>
      <c r="CB162" s="183"/>
      <c r="CC162" s="183"/>
      <c r="CD162" s="183"/>
    </row>
    <row r="163" spans="1:82" ht="16.5" customHeight="1">
      <c r="A163" s="153">
        <v>146</v>
      </c>
      <c r="B163" s="420" t="s">
        <v>6314</v>
      </c>
      <c r="C163" s="195" t="s">
        <v>6448</v>
      </c>
      <c r="D163" s="420" t="s">
        <v>5318</v>
      </c>
      <c r="E163" s="420" t="s">
        <v>4879</v>
      </c>
      <c r="F163" s="420" t="s">
        <v>6449</v>
      </c>
      <c r="G163" s="276" t="s">
        <v>6450</v>
      </c>
      <c r="H163" s="420" t="s">
        <v>6451</v>
      </c>
      <c r="I163" s="420" t="s">
        <v>6452</v>
      </c>
      <c r="J163" s="118" t="s">
        <v>4884</v>
      </c>
      <c r="K163" s="351" t="s">
        <v>6453</v>
      </c>
      <c r="L163" s="201" t="s">
        <v>6454</v>
      </c>
      <c r="M163" s="443" t="s">
        <v>6455</v>
      </c>
      <c r="N163" s="430" t="s">
        <v>4888</v>
      </c>
      <c r="O163" s="444"/>
      <c r="P163" s="444" t="s">
        <v>4888</v>
      </c>
      <c r="Q163" s="143">
        <v>505</v>
      </c>
      <c r="R163" s="144">
        <v>485</v>
      </c>
      <c r="S163" s="143">
        <v>338</v>
      </c>
      <c r="T163" s="143">
        <v>338</v>
      </c>
      <c r="U163" s="445" t="s">
        <v>5390</v>
      </c>
      <c r="V163" s="123"/>
      <c r="W163" s="123">
        <v>82</v>
      </c>
      <c r="X163" s="446" t="s">
        <v>4926</v>
      </c>
      <c r="Y163" s="123"/>
      <c r="Z163" s="123"/>
      <c r="AA163" s="123"/>
      <c r="AB163" s="123">
        <v>9</v>
      </c>
      <c r="AC163" s="127"/>
      <c r="AD163" s="127"/>
      <c r="AE163" s="411">
        <v>50</v>
      </c>
      <c r="AF163" s="123" t="s">
        <v>6456</v>
      </c>
      <c r="AG163" s="447">
        <v>3100</v>
      </c>
      <c r="AH163" s="148">
        <v>33964</v>
      </c>
      <c r="AI163" s="447">
        <v>383</v>
      </c>
      <c r="AJ163" s="447">
        <v>31</v>
      </c>
      <c r="AK163" s="111" t="s">
        <v>6457</v>
      </c>
      <c r="AL163" s="111" t="s">
        <v>6458</v>
      </c>
      <c r="AM163" s="183" t="s">
        <v>5477</v>
      </c>
      <c r="AN163" s="182">
        <v>4</v>
      </c>
      <c r="AO163" s="182"/>
      <c r="AP163" s="182">
        <v>4</v>
      </c>
      <c r="AQ163" s="420"/>
      <c r="AR163" s="420"/>
      <c r="AS163" s="182">
        <v>103</v>
      </c>
      <c r="AT163" s="182" t="s">
        <v>5136</v>
      </c>
      <c r="AU163" s="174" t="s">
        <v>5136</v>
      </c>
      <c r="AV163" s="127">
        <v>2211</v>
      </c>
      <c r="AW163" s="127">
        <v>21.466019417475728</v>
      </c>
      <c r="AX163" s="149"/>
      <c r="AY163" s="149"/>
      <c r="AZ163" s="149"/>
      <c r="BA163" s="149"/>
      <c r="BB163" s="149"/>
      <c r="BC163" s="157"/>
      <c r="BD163" s="313"/>
      <c r="BE163" s="190"/>
      <c r="BF163" s="190" t="s">
        <v>4897</v>
      </c>
      <c r="BG163" s="192"/>
      <c r="BH163" s="192"/>
      <c r="BI163" s="192"/>
      <c r="BJ163" s="192"/>
      <c r="BK163" s="192"/>
      <c r="BL163" s="315"/>
      <c r="BM163" s="315"/>
      <c r="BN163" s="448"/>
      <c r="BO163" s="182" t="s">
        <v>4897</v>
      </c>
      <c r="BP163" s="183"/>
      <c r="BQ163" s="183"/>
      <c r="BR163" s="183"/>
      <c r="BS163" s="183"/>
      <c r="BT163" s="183"/>
      <c r="BU163" s="183"/>
      <c r="BV163" s="183"/>
      <c r="BW163" s="183"/>
      <c r="BX163" s="183"/>
      <c r="BY163" s="138"/>
      <c r="BZ163" s="183">
        <v>5</v>
      </c>
      <c r="CA163" s="183"/>
      <c r="CB163" s="416"/>
      <c r="CC163" s="416"/>
      <c r="CD163" s="416"/>
    </row>
    <row r="164" spans="1:82" ht="16.5" customHeight="1">
      <c r="A164" s="153">
        <v>147</v>
      </c>
      <c r="B164" s="420" t="s">
        <v>6314</v>
      </c>
      <c r="C164" s="195" t="s">
        <v>6459</v>
      </c>
      <c r="D164" s="420" t="s">
        <v>5318</v>
      </c>
      <c r="E164" s="420" t="s">
        <v>4879</v>
      </c>
      <c r="F164" s="420" t="s">
        <v>6460</v>
      </c>
      <c r="G164" s="429" t="s">
        <v>6461</v>
      </c>
      <c r="H164" s="420" t="s">
        <v>6462</v>
      </c>
      <c r="I164" s="420" t="s">
        <v>6463</v>
      </c>
      <c r="J164" s="118" t="s">
        <v>4884</v>
      </c>
      <c r="K164" s="351" t="s">
        <v>6464</v>
      </c>
      <c r="L164" s="201" t="s">
        <v>6465</v>
      </c>
      <c r="M164" s="421" t="s">
        <v>6466</v>
      </c>
      <c r="N164" s="382" t="s">
        <v>4888</v>
      </c>
      <c r="O164" s="430"/>
      <c r="P164" s="382" t="s">
        <v>4888</v>
      </c>
      <c r="Q164" s="143">
        <v>403</v>
      </c>
      <c r="R164" s="144">
        <v>1244</v>
      </c>
      <c r="S164" s="143">
        <v>311</v>
      </c>
      <c r="T164" s="143">
        <v>311</v>
      </c>
      <c r="U164" s="264" t="s">
        <v>4996</v>
      </c>
      <c r="V164" s="144"/>
      <c r="W164" s="143">
        <v>230</v>
      </c>
      <c r="X164" s="183" t="s">
        <v>4972</v>
      </c>
      <c r="Y164" s="123"/>
      <c r="Z164" s="123"/>
      <c r="AA164" s="123">
        <v>530</v>
      </c>
      <c r="AB164" s="123">
        <v>53</v>
      </c>
      <c r="AC164" s="127"/>
      <c r="AD164" s="127"/>
      <c r="AE164" s="411"/>
      <c r="AF164" s="137" t="s">
        <v>6467</v>
      </c>
      <c r="AG164" s="186"/>
      <c r="AH164" s="186">
        <v>5694</v>
      </c>
      <c r="AI164" s="186">
        <v>1526</v>
      </c>
      <c r="AJ164" s="447">
        <v>396</v>
      </c>
      <c r="AK164" s="111"/>
      <c r="AL164" s="111"/>
      <c r="AM164" s="183" t="s">
        <v>5477</v>
      </c>
      <c r="AN164" s="182"/>
      <c r="AO164" s="182"/>
      <c r="AP164" s="182"/>
      <c r="AQ164" s="420"/>
      <c r="AR164" s="420"/>
      <c r="AS164" s="182">
        <v>199</v>
      </c>
      <c r="AT164" s="182" t="s">
        <v>4895</v>
      </c>
      <c r="AU164" s="182" t="s">
        <v>4895</v>
      </c>
      <c r="AV164" s="127">
        <v>3098</v>
      </c>
      <c r="AW164" s="127">
        <v>15.5678391959799</v>
      </c>
      <c r="AX164" s="149"/>
      <c r="AY164" s="149"/>
      <c r="AZ164" s="149"/>
      <c r="BA164" s="149"/>
      <c r="BB164" s="149"/>
      <c r="BC164" s="157"/>
      <c r="BD164" s="191"/>
      <c r="BE164" s="190"/>
      <c r="BF164" s="190" t="s">
        <v>4909</v>
      </c>
      <c r="BG164" s="192"/>
      <c r="BH164" s="192"/>
      <c r="BI164" s="192"/>
      <c r="BJ164" s="192"/>
      <c r="BK164" s="192"/>
      <c r="BL164" s="428"/>
      <c r="BM164" s="428"/>
      <c r="BN164" s="448" t="s">
        <v>4909</v>
      </c>
      <c r="BO164" s="182"/>
      <c r="BP164" s="183"/>
      <c r="BQ164" s="183"/>
      <c r="BR164" s="183"/>
      <c r="BS164" s="183"/>
      <c r="BT164" s="183"/>
      <c r="BU164" s="183"/>
      <c r="BV164" s="183"/>
      <c r="BW164" s="183"/>
      <c r="BX164" s="183"/>
      <c r="BY164" s="138"/>
      <c r="BZ164" s="183">
        <v>1</v>
      </c>
      <c r="CA164" s="183"/>
      <c r="CB164" s="416"/>
      <c r="CC164" s="416"/>
      <c r="CD164" s="416"/>
    </row>
    <row r="165" spans="1:82" ht="16.5" customHeight="1">
      <c r="A165" s="153">
        <v>148</v>
      </c>
      <c r="B165" s="420" t="s">
        <v>811</v>
      </c>
      <c r="C165" s="195" t="s">
        <v>812</v>
      </c>
      <c r="D165" s="420" t="s">
        <v>168</v>
      </c>
      <c r="E165" s="420" t="s">
        <v>4932</v>
      </c>
      <c r="F165" s="420" t="s">
        <v>6468</v>
      </c>
      <c r="G165" s="276" t="s">
        <v>6469</v>
      </c>
      <c r="H165" s="420" t="s">
        <v>6470</v>
      </c>
      <c r="I165" s="420" t="s">
        <v>6471</v>
      </c>
      <c r="J165" s="118" t="s">
        <v>4940</v>
      </c>
      <c r="K165" s="351" t="s">
        <v>6472</v>
      </c>
      <c r="L165" s="201" t="s">
        <v>6473</v>
      </c>
      <c r="M165" s="332" t="s">
        <v>6474</v>
      </c>
      <c r="N165" s="382" t="s">
        <v>4924</v>
      </c>
      <c r="O165" s="444"/>
      <c r="P165" s="382" t="s">
        <v>4924</v>
      </c>
      <c r="Q165" s="143">
        <v>1317.28</v>
      </c>
      <c r="R165" s="144">
        <v>1252.24</v>
      </c>
      <c r="S165" s="143">
        <v>1252.24</v>
      </c>
      <c r="T165" s="143">
        <v>1052.24</v>
      </c>
      <c r="U165" s="445" t="s">
        <v>6475</v>
      </c>
      <c r="V165" s="123">
        <v>200</v>
      </c>
      <c r="W165" s="123">
        <v>26.45</v>
      </c>
      <c r="X165" s="446"/>
      <c r="Y165" s="123">
        <v>99.17</v>
      </c>
      <c r="Z165" s="123">
        <v>112.4</v>
      </c>
      <c r="AA165" s="123">
        <v>1000</v>
      </c>
      <c r="AB165" s="123">
        <v>26.45</v>
      </c>
      <c r="AC165" s="127"/>
      <c r="AD165" s="127"/>
      <c r="AE165" s="411">
        <v>50</v>
      </c>
      <c r="AF165" s="123" t="s">
        <v>6476</v>
      </c>
      <c r="AG165" s="447"/>
      <c r="AH165" s="148">
        <v>3248</v>
      </c>
      <c r="AI165" s="447">
        <v>2815</v>
      </c>
      <c r="AJ165" s="447">
        <v>290</v>
      </c>
      <c r="AK165" s="111" t="s">
        <v>6477</v>
      </c>
      <c r="AL165" s="111" t="s">
        <v>6478</v>
      </c>
      <c r="AM165" s="183" t="s">
        <v>5011</v>
      </c>
      <c r="AN165" s="182">
        <v>7</v>
      </c>
      <c r="AO165" s="182">
        <v>3</v>
      </c>
      <c r="AP165" s="182">
        <v>3</v>
      </c>
      <c r="AQ165" s="420">
        <v>1</v>
      </c>
      <c r="AR165" s="420"/>
      <c r="AS165" s="182">
        <v>300</v>
      </c>
      <c r="AT165" s="182" t="s">
        <v>6479</v>
      </c>
      <c r="AU165" s="150" t="s">
        <v>6480</v>
      </c>
      <c r="AV165" s="127">
        <v>946</v>
      </c>
      <c r="AW165" s="127">
        <v>3.1533333333333333</v>
      </c>
      <c r="AX165" s="149">
        <v>2000</v>
      </c>
      <c r="AY165" s="149">
        <v>1000</v>
      </c>
      <c r="AZ165" s="149">
        <v>1000</v>
      </c>
      <c r="BA165" s="149">
        <v>1000</v>
      </c>
      <c r="BB165" s="149">
        <v>2000</v>
      </c>
      <c r="BC165" s="157"/>
      <c r="BD165" s="313"/>
      <c r="BE165" s="190" t="s">
        <v>6481</v>
      </c>
      <c r="BF165" s="190" t="s">
        <v>6482</v>
      </c>
      <c r="BG165" s="192">
        <v>2000</v>
      </c>
      <c r="BH165" s="192">
        <v>1000</v>
      </c>
      <c r="BI165" s="192">
        <v>1000</v>
      </c>
      <c r="BJ165" s="192">
        <v>1000</v>
      </c>
      <c r="BK165" s="192">
        <v>2000</v>
      </c>
      <c r="BL165" s="315"/>
      <c r="BM165" s="315"/>
      <c r="BN165" s="448" t="s">
        <v>6481</v>
      </c>
      <c r="BO165" s="182" t="s">
        <v>6482</v>
      </c>
      <c r="BP165" s="183"/>
      <c r="BQ165" s="183"/>
      <c r="BR165" s="183"/>
      <c r="BS165" s="183"/>
      <c r="BT165" s="183"/>
      <c r="BU165" s="183"/>
      <c r="BV165" s="183"/>
      <c r="BW165" s="183"/>
      <c r="BX165" s="183"/>
      <c r="BY165" s="138"/>
      <c r="BZ165" s="183"/>
      <c r="CA165" s="183"/>
      <c r="CB165" s="416">
        <v>2</v>
      </c>
      <c r="CC165" s="416">
        <v>2</v>
      </c>
      <c r="CD165" s="416">
        <v>50</v>
      </c>
    </row>
    <row r="166" spans="1:82" ht="16.5" customHeight="1">
      <c r="A166" s="153">
        <v>149</v>
      </c>
      <c r="B166" s="420" t="s">
        <v>811</v>
      </c>
      <c r="C166" s="195" t="s">
        <v>933</v>
      </c>
      <c r="D166" s="420" t="s">
        <v>168</v>
      </c>
      <c r="E166" s="420" t="s">
        <v>4932</v>
      </c>
      <c r="F166" s="420" t="s">
        <v>6483</v>
      </c>
      <c r="G166" s="429" t="s">
        <v>6484</v>
      </c>
      <c r="H166" s="420" t="s">
        <v>6485</v>
      </c>
      <c r="I166" s="420" t="s">
        <v>6486</v>
      </c>
      <c r="J166" s="118" t="s">
        <v>4884</v>
      </c>
      <c r="K166" s="351" t="s">
        <v>6487</v>
      </c>
      <c r="L166" s="201" t="s">
        <v>6488</v>
      </c>
      <c r="M166" s="421" t="s">
        <v>6489</v>
      </c>
      <c r="N166" s="382" t="s">
        <v>4924</v>
      </c>
      <c r="O166" s="444"/>
      <c r="P166" s="118" t="s">
        <v>4884</v>
      </c>
      <c r="Q166" s="143">
        <v>6810</v>
      </c>
      <c r="R166" s="144">
        <v>7999</v>
      </c>
      <c r="S166" s="143">
        <v>2265</v>
      </c>
      <c r="T166" s="143">
        <v>1561</v>
      </c>
      <c r="U166" s="449" t="s">
        <v>6475</v>
      </c>
      <c r="V166" s="123">
        <v>704</v>
      </c>
      <c r="W166" s="123">
        <v>348</v>
      </c>
      <c r="X166" s="183" t="s">
        <v>4956</v>
      </c>
      <c r="Y166" s="123">
        <v>619</v>
      </c>
      <c r="Z166" s="123">
        <v>306</v>
      </c>
      <c r="AA166" s="123">
        <v>1500</v>
      </c>
      <c r="AB166" s="123">
        <v>462</v>
      </c>
      <c r="AC166" s="127">
        <v>17</v>
      </c>
      <c r="AD166" s="127">
        <v>56</v>
      </c>
      <c r="AE166" s="450">
        <v>80</v>
      </c>
      <c r="AF166" s="136" t="s">
        <v>6490</v>
      </c>
      <c r="AG166" s="285">
        <v>2448</v>
      </c>
      <c r="AH166" s="285">
        <v>10527</v>
      </c>
      <c r="AI166" s="286">
        <v>9412</v>
      </c>
      <c r="AJ166" s="286">
        <v>497</v>
      </c>
      <c r="AK166" s="111"/>
      <c r="AL166" s="111"/>
      <c r="AM166" s="431" t="s">
        <v>4931</v>
      </c>
      <c r="AN166" s="182">
        <v>10</v>
      </c>
      <c r="AO166" s="183">
        <v>1</v>
      </c>
      <c r="AP166" s="182">
        <v>6</v>
      </c>
      <c r="AQ166" s="182">
        <v>1</v>
      </c>
      <c r="AR166" s="183">
        <v>2</v>
      </c>
      <c r="AS166" s="182">
        <v>197</v>
      </c>
      <c r="AT166" s="182" t="s">
        <v>5429</v>
      </c>
      <c r="AU166" s="182" t="s">
        <v>5429</v>
      </c>
      <c r="AV166" s="127">
        <v>39658</v>
      </c>
      <c r="AW166" s="127">
        <v>201.30964467005077</v>
      </c>
      <c r="AX166" s="149"/>
      <c r="AY166" s="149"/>
      <c r="AZ166" s="149"/>
      <c r="BA166" s="149"/>
      <c r="BB166" s="149"/>
      <c r="BC166" s="157"/>
      <c r="BD166" s="313"/>
      <c r="BE166" s="314"/>
      <c r="BF166" s="313" t="s">
        <v>4945</v>
      </c>
      <c r="BG166" s="312"/>
      <c r="BH166" s="312"/>
      <c r="BI166" s="312"/>
      <c r="BJ166" s="312"/>
      <c r="BK166" s="312"/>
      <c r="BL166" s="315"/>
      <c r="BM166" s="315"/>
      <c r="BN166" s="448"/>
      <c r="BO166" s="313" t="s">
        <v>4897</v>
      </c>
      <c r="BP166" s="183"/>
      <c r="BQ166" s="183"/>
      <c r="BR166" s="183"/>
      <c r="BS166" s="183"/>
      <c r="BT166" s="183"/>
      <c r="BU166" s="183"/>
      <c r="BV166" s="183"/>
      <c r="BW166" s="183"/>
      <c r="BX166" s="183"/>
      <c r="BY166" s="138"/>
      <c r="BZ166" s="183">
        <v>2</v>
      </c>
      <c r="CA166" s="183">
        <v>2</v>
      </c>
      <c r="CB166" s="183">
        <v>16</v>
      </c>
      <c r="CC166" s="451"/>
      <c r="CD166" s="183">
        <v>6</v>
      </c>
    </row>
    <row r="167" spans="1:82" ht="16.5" customHeight="1">
      <c r="A167" s="153">
        <v>150</v>
      </c>
      <c r="B167" s="182" t="s">
        <v>811</v>
      </c>
      <c r="C167" s="195" t="s">
        <v>822</v>
      </c>
      <c r="D167" s="182" t="s">
        <v>168</v>
      </c>
      <c r="E167" s="182" t="s">
        <v>4932</v>
      </c>
      <c r="F167" s="182" t="s">
        <v>6491</v>
      </c>
      <c r="G167" s="438" t="s">
        <v>6492</v>
      </c>
      <c r="H167" s="182" t="s">
        <v>6493</v>
      </c>
      <c r="I167" s="182" t="s">
        <v>6494</v>
      </c>
      <c r="J167" s="118" t="s">
        <v>4884</v>
      </c>
      <c r="K167" s="305" t="s">
        <v>6487</v>
      </c>
      <c r="L167" s="201" t="s">
        <v>6495</v>
      </c>
      <c r="M167" s="410" t="s">
        <v>6496</v>
      </c>
      <c r="N167" s="440" t="s">
        <v>4924</v>
      </c>
      <c r="O167" s="444"/>
      <c r="P167" s="118" t="s">
        <v>4884</v>
      </c>
      <c r="Q167" s="143">
        <v>2331</v>
      </c>
      <c r="R167" s="144">
        <v>4134</v>
      </c>
      <c r="S167" s="143">
        <v>391</v>
      </c>
      <c r="T167" s="143">
        <v>371</v>
      </c>
      <c r="U167" s="445" t="s">
        <v>5009</v>
      </c>
      <c r="V167" s="123">
        <v>20</v>
      </c>
      <c r="W167" s="123">
        <v>16</v>
      </c>
      <c r="X167" s="446" t="s">
        <v>4972</v>
      </c>
      <c r="Y167" s="123"/>
      <c r="Z167" s="123">
        <v>26</v>
      </c>
      <c r="AA167" s="123">
        <v>1000</v>
      </c>
      <c r="AB167" s="123">
        <v>16</v>
      </c>
      <c r="AC167" s="127"/>
      <c r="AD167" s="127"/>
      <c r="AE167" s="411">
        <v>80</v>
      </c>
      <c r="AF167" s="123" t="s">
        <v>6497</v>
      </c>
      <c r="AG167" s="447">
        <v>1500</v>
      </c>
      <c r="AH167" s="148">
        <v>2000</v>
      </c>
      <c r="AI167" s="447">
        <v>1118</v>
      </c>
      <c r="AJ167" s="447">
        <v>100</v>
      </c>
      <c r="AK167" s="111"/>
      <c r="AL167" s="111"/>
      <c r="AM167" s="183" t="s">
        <v>5011</v>
      </c>
      <c r="AN167" s="182">
        <v>1</v>
      </c>
      <c r="AO167" s="182">
        <v>1</v>
      </c>
      <c r="AP167" s="182"/>
      <c r="AQ167" s="182"/>
      <c r="AR167" s="182"/>
      <c r="AS167" s="182">
        <v>210</v>
      </c>
      <c r="AT167" s="182" t="s">
        <v>5026</v>
      </c>
      <c r="AU167" s="174" t="s">
        <v>5026</v>
      </c>
      <c r="AV167" s="127">
        <v>2185</v>
      </c>
      <c r="AW167" s="127">
        <v>10.404761904761905</v>
      </c>
      <c r="AX167" s="149"/>
      <c r="AY167" s="149"/>
      <c r="AZ167" s="149"/>
      <c r="BA167" s="149"/>
      <c r="BB167" s="149"/>
      <c r="BC167" s="157"/>
      <c r="BD167" s="191"/>
      <c r="BE167" s="190"/>
      <c r="BF167" s="190" t="s">
        <v>4897</v>
      </c>
      <c r="BG167" s="192"/>
      <c r="BH167" s="192"/>
      <c r="BI167" s="192"/>
      <c r="BJ167" s="192"/>
      <c r="BK167" s="192"/>
      <c r="BL167" s="428"/>
      <c r="BM167" s="428"/>
      <c r="BN167" s="448"/>
      <c r="BO167" s="182" t="s">
        <v>4897</v>
      </c>
      <c r="BP167" s="183"/>
      <c r="BQ167" s="183"/>
      <c r="BR167" s="183"/>
      <c r="BS167" s="183"/>
      <c r="BT167" s="183"/>
      <c r="BU167" s="183"/>
      <c r="BV167" s="183"/>
      <c r="BW167" s="183"/>
      <c r="BX167" s="183"/>
      <c r="BY167" s="138"/>
      <c r="BZ167" s="183">
        <v>1</v>
      </c>
      <c r="CA167" s="183"/>
      <c r="CB167" s="416"/>
      <c r="CC167" s="416"/>
      <c r="CD167" s="416">
        <v>1</v>
      </c>
    </row>
    <row r="168" spans="1:82" ht="16.5" customHeight="1">
      <c r="A168" s="153">
        <v>151</v>
      </c>
      <c r="B168" s="182" t="s">
        <v>811</v>
      </c>
      <c r="C168" s="195" t="s">
        <v>933</v>
      </c>
      <c r="D168" s="182" t="s">
        <v>168</v>
      </c>
      <c r="E168" s="182" t="s">
        <v>4932</v>
      </c>
      <c r="F168" s="182" t="s">
        <v>6498</v>
      </c>
      <c r="G168" s="438" t="s">
        <v>6499</v>
      </c>
      <c r="H168" s="182" t="s">
        <v>6500</v>
      </c>
      <c r="I168" s="182" t="s">
        <v>6501</v>
      </c>
      <c r="J168" s="118" t="s">
        <v>4940</v>
      </c>
      <c r="K168" s="305" t="s">
        <v>6502</v>
      </c>
      <c r="L168" s="201" t="s">
        <v>6503</v>
      </c>
      <c r="M168" s="421" t="s">
        <v>6504</v>
      </c>
      <c r="N168" s="142" t="s">
        <v>4884</v>
      </c>
      <c r="O168" s="142" t="s">
        <v>4941</v>
      </c>
      <c r="P168" s="440" t="s">
        <v>4924</v>
      </c>
      <c r="Q168" s="143">
        <v>24856</v>
      </c>
      <c r="R168" s="144">
        <v>2062.73</v>
      </c>
      <c r="S168" s="143">
        <v>787.8</v>
      </c>
      <c r="T168" s="143">
        <v>787.8</v>
      </c>
      <c r="U168" s="149" t="s">
        <v>4955</v>
      </c>
      <c r="V168" s="123"/>
      <c r="W168" s="123">
        <v>36</v>
      </c>
      <c r="X168" s="118" t="s">
        <v>4956</v>
      </c>
      <c r="Y168" s="123">
        <v>140</v>
      </c>
      <c r="Z168" s="123">
        <v>220</v>
      </c>
      <c r="AA168" s="123">
        <v>10645</v>
      </c>
      <c r="AB168" s="123">
        <v>151.5</v>
      </c>
      <c r="AC168" s="127"/>
      <c r="AD168" s="127"/>
      <c r="AE168" s="127">
        <v>1344</v>
      </c>
      <c r="AF168" s="137" t="s">
        <v>6505</v>
      </c>
      <c r="AG168" s="127">
        <v>2545</v>
      </c>
      <c r="AH168" s="127">
        <v>3580</v>
      </c>
      <c r="AI168" s="127">
        <v>3580</v>
      </c>
      <c r="AJ168" s="148">
        <v>350</v>
      </c>
      <c r="AK168" s="111"/>
      <c r="AL168" s="111"/>
      <c r="AM168" s="183"/>
      <c r="AN168" s="182">
        <v>22</v>
      </c>
      <c r="AO168" s="182">
        <v>3</v>
      </c>
      <c r="AP168" s="182">
        <v>12</v>
      </c>
      <c r="AQ168" s="182">
        <v>7</v>
      </c>
      <c r="AR168" s="111"/>
      <c r="AS168" s="182">
        <v>36</v>
      </c>
      <c r="AT168" s="182" t="s">
        <v>6506</v>
      </c>
      <c r="AU168" s="182" t="s">
        <v>5639</v>
      </c>
      <c r="AV168" s="127">
        <v>2084</v>
      </c>
      <c r="AW168" s="127">
        <v>57.888888888888886</v>
      </c>
      <c r="AX168" s="149"/>
      <c r="AY168" s="149"/>
      <c r="AZ168" s="149"/>
      <c r="BA168" s="149"/>
      <c r="BB168" s="149"/>
      <c r="BC168" s="157"/>
      <c r="BD168" s="191"/>
      <c r="BE168" s="190"/>
      <c r="BF168" s="191" t="s">
        <v>4945</v>
      </c>
      <c r="BG168" s="192"/>
      <c r="BH168" s="192"/>
      <c r="BI168" s="192"/>
      <c r="BJ168" s="192"/>
      <c r="BK168" s="192"/>
      <c r="BL168" s="428"/>
      <c r="BM168" s="428"/>
      <c r="BN168" s="448"/>
      <c r="BO168" s="191"/>
      <c r="BP168" s="183"/>
      <c r="BQ168" s="183"/>
      <c r="BR168" s="416"/>
      <c r="BS168" s="416"/>
      <c r="BT168" s="416"/>
      <c r="BU168" s="174"/>
      <c r="BV168" s="174"/>
      <c r="BW168" s="174"/>
      <c r="BX168" s="174"/>
      <c r="BY168" s="174"/>
      <c r="BZ168" s="138">
        <v>4</v>
      </c>
      <c r="CA168" s="183"/>
      <c r="CB168" s="183">
        <v>3</v>
      </c>
      <c r="CC168" s="416"/>
      <c r="CD168" s="416"/>
    </row>
    <row r="169" spans="1:82" ht="16.5" customHeight="1">
      <c r="A169" s="153">
        <v>152</v>
      </c>
      <c r="B169" s="182" t="s">
        <v>811</v>
      </c>
      <c r="C169" s="195" t="s">
        <v>933</v>
      </c>
      <c r="D169" s="182" t="s">
        <v>168</v>
      </c>
      <c r="E169" s="182" t="s">
        <v>4932</v>
      </c>
      <c r="F169" s="182" t="s">
        <v>6507</v>
      </c>
      <c r="G169" s="438" t="s">
        <v>6508</v>
      </c>
      <c r="H169" s="182" t="s">
        <v>6509</v>
      </c>
      <c r="I169" s="305" t="s">
        <v>6510</v>
      </c>
      <c r="J169" s="118" t="s">
        <v>4940</v>
      </c>
      <c r="K169" s="184" t="s">
        <v>6511</v>
      </c>
      <c r="L169" s="201" t="s">
        <v>6512</v>
      </c>
      <c r="M169" s="111" t="s">
        <v>6513</v>
      </c>
      <c r="N169" s="382" t="s">
        <v>4924</v>
      </c>
      <c r="O169" s="382"/>
      <c r="P169" s="118" t="s">
        <v>4884</v>
      </c>
      <c r="Q169" s="143">
        <v>2728</v>
      </c>
      <c r="R169" s="144">
        <v>2728</v>
      </c>
      <c r="S169" s="143">
        <v>1384</v>
      </c>
      <c r="T169" s="143">
        <v>1384</v>
      </c>
      <c r="U169" s="452" t="s">
        <v>4955</v>
      </c>
      <c r="V169" s="333"/>
      <c r="W169" s="123">
        <v>161</v>
      </c>
      <c r="X169" s="118" t="s">
        <v>4956</v>
      </c>
      <c r="Y169" s="123">
        <v>143</v>
      </c>
      <c r="Z169" s="123">
        <v>216</v>
      </c>
      <c r="AA169" s="123">
        <v>5700</v>
      </c>
      <c r="AB169" s="123">
        <v>201</v>
      </c>
      <c r="AC169" s="127"/>
      <c r="AD169" s="127">
        <v>59</v>
      </c>
      <c r="AE169" s="411">
        <v>700</v>
      </c>
      <c r="AF169" s="123" t="s">
        <v>6514</v>
      </c>
      <c r="AG169" s="148"/>
      <c r="AH169" s="148">
        <v>1723</v>
      </c>
      <c r="AI169" s="453"/>
      <c r="AJ169" s="447">
        <v>107</v>
      </c>
      <c r="AK169" s="212"/>
      <c r="AL169" s="212"/>
      <c r="AM169" s="118" t="s">
        <v>6515</v>
      </c>
      <c r="AN169" s="182">
        <v>3</v>
      </c>
      <c r="AO169" s="182">
        <v>1</v>
      </c>
      <c r="AP169" s="182">
        <v>2</v>
      </c>
      <c r="AQ169" s="182"/>
      <c r="AR169" s="182"/>
      <c r="AS169" s="182">
        <v>41</v>
      </c>
      <c r="AT169" s="182" t="s">
        <v>5382</v>
      </c>
      <c r="AU169" s="182"/>
      <c r="AV169" s="127">
        <v>3688</v>
      </c>
      <c r="AW169" s="127">
        <v>89.951219512195124</v>
      </c>
      <c r="AX169" s="149"/>
      <c r="AY169" s="149"/>
      <c r="AZ169" s="149"/>
      <c r="BA169" s="149"/>
      <c r="BB169" s="149"/>
      <c r="BC169" s="157"/>
      <c r="BD169" s="191"/>
      <c r="BE169" s="190"/>
      <c r="BF169" s="190" t="s">
        <v>4945</v>
      </c>
      <c r="BG169" s="192"/>
      <c r="BH169" s="192"/>
      <c r="BI169" s="192"/>
      <c r="BJ169" s="192"/>
      <c r="BK169" s="192"/>
      <c r="BL169" s="428"/>
      <c r="BM169" s="428"/>
      <c r="BN169" s="448"/>
      <c r="BO169" s="191" t="s">
        <v>4945</v>
      </c>
      <c r="BP169" s="183"/>
      <c r="BQ169" s="183"/>
      <c r="BR169" s="183"/>
      <c r="BS169" s="183"/>
      <c r="BT169" s="183"/>
      <c r="BU169" s="183"/>
      <c r="BV169" s="183"/>
      <c r="BW169" s="183"/>
      <c r="BX169" s="183"/>
      <c r="BY169" s="138"/>
      <c r="BZ169" s="183">
        <v>2</v>
      </c>
      <c r="CA169" s="183"/>
      <c r="CB169" s="416">
        <v>2</v>
      </c>
      <c r="CC169" s="416"/>
      <c r="CD169" s="416">
        <v>7</v>
      </c>
    </row>
    <row r="170" spans="1:82" s="257" customFormat="1" ht="16.5" customHeight="1">
      <c r="A170" s="2528" t="s">
        <v>6516</v>
      </c>
      <c r="B170" s="2528"/>
      <c r="C170" s="2528"/>
      <c r="D170" s="2528"/>
      <c r="E170" s="2528"/>
      <c r="F170" s="454">
        <v>8</v>
      </c>
      <c r="G170" s="455"/>
      <c r="H170" s="456"/>
      <c r="I170" s="457"/>
      <c r="J170" s="458"/>
      <c r="K170" s="235"/>
      <c r="L170" s="459"/>
      <c r="M170" s="236"/>
      <c r="N170" s="237"/>
      <c r="O170" s="460"/>
      <c r="P170" s="460"/>
      <c r="Q170" s="238"/>
      <c r="R170" s="239"/>
      <c r="S170" s="238"/>
      <c r="T170" s="238"/>
      <c r="U170" s="461"/>
      <c r="V170" s="241"/>
      <c r="W170" s="241"/>
      <c r="X170" s="462"/>
      <c r="Y170" s="241"/>
      <c r="Z170" s="241"/>
      <c r="AA170" s="241"/>
      <c r="AB170" s="239"/>
      <c r="AC170" s="243"/>
      <c r="AD170" s="243"/>
      <c r="AE170" s="244"/>
      <c r="AF170" s="245"/>
      <c r="AG170" s="246"/>
      <c r="AH170" s="246"/>
      <c r="AI170" s="463"/>
      <c r="AJ170" s="464"/>
      <c r="AK170" s="465"/>
      <c r="AL170" s="466"/>
      <c r="AM170" s="467"/>
      <c r="AN170" s="454"/>
      <c r="AO170" s="454"/>
      <c r="AP170" s="467"/>
      <c r="AQ170" s="467"/>
      <c r="AR170" s="467"/>
      <c r="AS170" s="255"/>
      <c r="AT170" s="255"/>
      <c r="AU170" s="255"/>
      <c r="AV170" s="253"/>
      <c r="AW170" s="253"/>
      <c r="AX170" s="254"/>
      <c r="AY170" s="254"/>
      <c r="AZ170" s="254"/>
      <c r="BA170" s="254"/>
      <c r="BB170" s="254"/>
      <c r="BC170" s="255"/>
      <c r="BD170" s="255"/>
      <c r="BE170" s="256"/>
      <c r="BF170" s="256"/>
      <c r="BG170" s="254"/>
      <c r="BH170" s="254"/>
      <c r="BI170" s="254"/>
      <c r="BJ170" s="254"/>
      <c r="BK170" s="254"/>
      <c r="BL170" s="254"/>
      <c r="BM170" s="254"/>
      <c r="BN170" s="255"/>
      <c r="BO170" s="252"/>
      <c r="BP170" s="255"/>
      <c r="BQ170" s="255"/>
      <c r="BR170" s="255"/>
      <c r="BS170" s="255"/>
      <c r="BT170" s="255"/>
      <c r="BU170" s="255"/>
      <c r="BV170" s="255"/>
      <c r="BW170" s="255"/>
      <c r="BX170" s="255"/>
      <c r="BY170" s="255"/>
      <c r="BZ170" s="255"/>
      <c r="CA170" s="255"/>
      <c r="CB170" s="255"/>
      <c r="CC170" s="255"/>
      <c r="CD170" s="255"/>
    </row>
    <row r="171" spans="1:82" ht="16.5" customHeight="1">
      <c r="A171" s="153">
        <v>153</v>
      </c>
      <c r="B171" s="420" t="s">
        <v>811</v>
      </c>
      <c r="C171" s="195" t="s">
        <v>933</v>
      </c>
      <c r="D171" s="420" t="s">
        <v>6039</v>
      </c>
      <c r="E171" s="420" t="s">
        <v>4932</v>
      </c>
      <c r="F171" s="420" t="s">
        <v>6517</v>
      </c>
      <c r="G171" s="429" t="s">
        <v>6518</v>
      </c>
      <c r="H171" s="420" t="s">
        <v>6519</v>
      </c>
      <c r="I171" s="420" t="s">
        <v>6520</v>
      </c>
      <c r="J171" s="118" t="s">
        <v>4884</v>
      </c>
      <c r="K171" s="351" t="s">
        <v>5019</v>
      </c>
      <c r="L171" s="417" t="s">
        <v>6521</v>
      </c>
      <c r="M171" s="421" t="s">
        <v>6522</v>
      </c>
      <c r="N171" s="382" t="s">
        <v>4924</v>
      </c>
      <c r="O171" s="312"/>
      <c r="P171" s="382" t="s">
        <v>4924</v>
      </c>
      <c r="Q171" s="143">
        <v>1418</v>
      </c>
      <c r="R171" s="144">
        <v>1418</v>
      </c>
      <c r="S171" s="143">
        <v>383</v>
      </c>
      <c r="T171" s="143">
        <v>383</v>
      </c>
      <c r="U171" s="452" t="s">
        <v>4955</v>
      </c>
      <c r="V171" s="123"/>
      <c r="W171" s="123">
        <v>194.4</v>
      </c>
      <c r="X171" s="452" t="s">
        <v>4956</v>
      </c>
      <c r="Y171" s="123"/>
      <c r="Z171" s="123">
        <v>32</v>
      </c>
      <c r="AA171" s="123">
        <v>7230</v>
      </c>
      <c r="AB171" s="123">
        <v>75</v>
      </c>
      <c r="AC171" s="127"/>
      <c r="AD171" s="127"/>
      <c r="AE171" s="127">
        <v>1030</v>
      </c>
      <c r="AF171" s="136" t="s">
        <v>6523</v>
      </c>
      <c r="AG171" s="127">
        <v>4988</v>
      </c>
      <c r="AH171" s="165">
        <v>5860</v>
      </c>
      <c r="AI171" s="148">
        <v>5860</v>
      </c>
      <c r="AJ171" s="148">
        <v>585</v>
      </c>
      <c r="AK171" s="111"/>
      <c r="AL171" s="111"/>
      <c r="AM171" s="406"/>
      <c r="AN171" s="182">
        <v>1</v>
      </c>
      <c r="AO171" s="183"/>
      <c r="AP171" s="182"/>
      <c r="AQ171" s="182">
        <v>1</v>
      </c>
      <c r="AR171" s="183"/>
      <c r="AS171" s="182">
        <v>293</v>
      </c>
      <c r="AT171" s="182" t="s">
        <v>5382</v>
      </c>
      <c r="AU171" s="182" t="s">
        <v>5639</v>
      </c>
      <c r="AV171" s="127">
        <v>120</v>
      </c>
      <c r="AW171" s="366">
        <v>0.40955631399317405</v>
      </c>
      <c r="AX171" s="149"/>
      <c r="AY171" s="149"/>
      <c r="AZ171" s="149"/>
      <c r="BA171" s="149"/>
      <c r="BB171" s="149"/>
      <c r="BC171" s="157"/>
      <c r="BD171" s="313"/>
      <c r="BE171" s="314"/>
      <c r="BF171" s="313" t="s">
        <v>4945</v>
      </c>
      <c r="BG171" s="312"/>
      <c r="BH171" s="312"/>
      <c r="BI171" s="312"/>
      <c r="BJ171" s="312"/>
      <c r="BK171" s="312"/>
      <c r="BL171" s="315"/>
      <c r="BM171" s="315"/>
      <c r="BN171" s="448"/>
      <c r="BO171" s="313" t="s">
        <v>4945</v>
      </c>
      <c r="BP171" s="183"/>
      <c r="BQ171" s="183"/>
      <c r="BR171" s="183"/>
      <c r="BS171" s="183"/>
      <c r="BT171" s="183"/>
      <c r="BU171" s="183"/>
      <c r="BV171" s="183"/>
      <c r="BW171" s="183"/>
      <c r="BX171" s="183"/>
      <c r="BY171" s="138"/>
      <c r="BZ171" s="183">
        <v>2</v>
      </c>
      <c r="CA171" s="183"/>
      <c r="CB171" s="451"/>
      <c r="CC171" s="451"/>
      <c r="CD171" s="451"/>
    </row>
    <row r="172" spans="1:82" ht="16.5" customHeight="1">
      <c r="A172" s="153">
        <v>154</v>
      </c>
      <c r="B172" s="111" t="s">
        <v>6314</v>
      </c>
      <c r="C172" s="112" t="s">
        <v>6418</v>
      </c>
      <c r="D172" s="111" t="s">
        <v>6039</v>
      </c>
      <c r="E172" s="111" t="s">
        <v>4932</v>
      </c>
      <c r="F172" s="111" t="s">
        <v>6524</v>
      </c>
      <c r="G172" s="113" t="s">
        <v>6525</v>
      </c>
      <c r="H172" s="111" t="s">
        <v>6526</v>
      </c>
      <c r="I172" s="111" t="s">
        <v>6527</v>
      </c>
      <c r="J172" s="118" t="s">
        <v>4884</v>
      </c>
      <c r="K172" s="111" t="s">
        <v>5779</v>
      </c>
      <c r="L172" s="140" t="s">
        <v>6528</v>
      </c>
      <c r="M172" s="153" t="s">
        <v>6529</v>
      </c>
      <c r="N172" s="142" t="s">
        <v>4884</v>
      </c>
      <c r="O172" s="142" t="s">
        <v>4909</v>
      </c>
      <c r="P172" s="118" t="s">
        <v>4884</v>
      </c>
      <c r="Q172" s="143">
        <v>6804</v>
      </c>
      <c r="R172" s="144">
        <v>4504</v>
      </c>
      <c r="S172" s="143">
        <v>1431</v>
      </c>
      <c r="T172" s="143">
        <v>1431</v>
      </c>
      <c r="U172" s="112" t="s">
        <v>5134</v>
      </c>
      <c r="V172" s="123"/>
      <c r="W172" s="123">
        <v>1587</v>
      </c>
      <c r="X172" s="138" t="s">
        <v>4972</v>
      </c>
      <c r="Y172" s="123">
        <v>163</v>
      </c>
      <c r="Z172" s="123">
        <v>336</v>
      </c>
      <c r="AA172" s="123">
        <v>22427</v>
      </c>
      <c r="AB172" s="123">
        <v>223</v>
      </c>
      <c r="AC172" s="127">
        <v>50</v>
      </c>
      <c r="AD172" s="127" t="s">
        <v>6530</v>
      </c>
      <c r="AE172" s="130">
        <v>230</v>
      </c>
      <c r="AF172" s="137" t="s">
        <v>6531</v>
      </c>
      <c r="AG172" s="128"/>
      <c r="AH172" s="165">
        <v>25893</v>
      </c>
      <c r="AI172" s="148">
        <v>8776</v>
      </c>
      <c r="AJ172" s="148">
        <v>617</v>
      </c>
      <c r="AK172" s="112" t="s">
        <v>6532</v>
      </c>
      <c r="AL172" s="112" t="s">
        <v>6533</v>
      </c>
      <c r="AM172" s="118" t="s">
        <v>5011</v>
      </c>
      <c r="AN172" s="111">
        <v>15</v>
      </c>
      <c r="AO172" s="111">
        <v>10</v>
      </c>
      <c r="AP172" s="111">
        <v>2</v>
      </c>
      <c r="AQ172" s="111">
        <v>1</v>
      </c>
      <c r="AR172" s="111">
        <v>2</v>
      </c>
      <c r="AS172" s="129">
        <v>153</v>
      </c>
      <c r="AT172" s="129" t="s">
        <v>6247</v>
      </c>
      <c r="AU172" s="129" t="s">
        <v>5056</v>
      </c>
      <c r="AV172" s="127">
        <v>6764</v>
      </c>
      <c r="AW172" s="127">
        <v>44.209150326797385</v>
      </c>
      <c r="AX172" s="149"/>
      <c r="AY172" s="149"/>
      <c r="AZ172" s="149"/>
      <c r="BA172" s="149"/>
      <c r="BB172" s="149"/>
      <c r="BC172" s="150"/>
      <c r="BD172" s="150"/>
      <c r="BE172" s="151"/>
      <c r="BF172" s="151" t="s">
        <v>4897</v>
      </c>
      <c r="BG172" s="134"/>
      <c r="BH172" s="134"/>
      <c r="BI172" s="134"/>
      <c r="BJ172" s="134"/>
      <c r="BK172" s="134"/>
      <c r="BL172" s="134"/>
      <c r="BM172" s="134"/>
      <c r="BN172" s="326"/>
      <c r="BO172" s="151" t="s">
        <v>4897</v>
      </c>
      <c r="BP172" s="138"/>
      <c r="BQ172" s="138"/>
      <c r="BR172" s="138"/>
      <c r="BS172" s="138"/>
      <c r="BT172" s="138"/>
      <c r="BU172" s="138"/>
      <c r="BV172" s="138"/>
      <c r="BW172" s="138"/>
      <c r="BX172" s="138"/>
      <c r="BY172" s="138"/>
      <c r="BZ172" s="138">
        <v>7</v>
      </c>
      <c r="CA172" s="138"/>
      <c r="CB172" s="138">
        <v>1</v>
      </c>
      <c r="CC172" s="138"/>
      <c r="CD172" s="138">
        <v>20</v>
      </c>
    </row>
    <row r="173" spans="1:82" ht="16.5" customHeight="1">
      <c r="A173" s="153">
        <v>155</v>
      </c>
      <c r="B173" s="420" t="s">
        <v>6314</v>
      </c>
      <c r="C173" s="195" t="s">
        <v>6459</v>
      </c>
      <c r="D173" s="420" t="s">
        <v>6039</v>
      </c>
      <c r="E173" s="420" t="s">
        <v>4879</v>
      </c>
      <c r="F173" s="420" t="s">
        <v>6534</v>
      </c>
      <c r="G173" s="429" t="s">
        <v>6535</v>
      </c>
      <c r="H173" s="420" t="s">
        <v>6536</v>
      </c>
      <c r="I173" s="468" t="s">
        <v>6537</v>
      </c>
      <c r="J173" s="118" t="s">
        <v>4884</v>
      </c>
      <c r="K173" s="468" t="s">
        <v>6538</v>
      </c>
      <c r="L173" s="417" t="s">
        <v>6539</v>
      </c>
      <c r="M173" s="410" t="s">
        <v>6540</v>
      </c>
      <c r="N173" s="382" t="s">
        <v>4888</v>
      </c>
      <c r="O173" s="444"/>
      <c r="P173" s="444" t="s">
        <v>4888</v>
      </c>
      <c r="Q173" s="143">
        <v>1227</v>
      </c>
      <c r="R173" s="144">
        <v>2698</v>
      </c>
      <c r="S173" s="143">
        <v>768</v>
      </c>
      <c r="T173" s="143">
        <v>768</v>
      </c>
      <c r="U173" s="469" t="s">
        <v>6541</v>
      </c>
      <c r="V173" s="123"/>
      <c r="W173" s="144">
        <v>536</v>
      </c>
      <c r="X173" s="446" t="s">
        <v>4926</v>
      </c>
      <c r="Y173" s="123">
        <v>94</v>
      </c>
      <c r="Z173" s="123">
        <v>164</v>
      </c>
      <c r="AA173" s="123">
        <v>16640</v>
      </c>
      <c r="AB173" s="123">
        <v>182</v>
      </c>
      <c r="AC173" s="127"/>
      <c r="AD173" s="127"/>
      <c r="AE173" s="411">
        <v>1223</v>
      </c>
      <c r="AF173" s="123" t="s">
        <v>6542</v>
      </c>
      <c r="AG173" s="447"/>
      <c r="AH173" s="165">
        <v>6310</v>
      </c>
      <c r="AI173" s="447"/>
      <c r="AJ173" s="447">
        <v>384</v>
      </c>
      <c r="AK173" s="111" t="s">
        <v>6543</v>
      </c>
      <c r="AL173" s="111" t="s">
        <v>6186</v>
      </c>
      <c r="AM173" s="183" t="s">
        <v>5011</v>
      </c>
      <c r="AN173" s="182">
        <v>2</v>
      </c>
      <c r="AO173" s="182"/>
      <c r="AP173" s="182">
        <v>1</v>
      </c>
      <c r="AQ173" s="420">
        <v>1</v>
      </c>
      <c r="AR173" s="420"/>
      <c r="AS173" s="182">
        <v>209</v>
      </c>
      <c r="AT173" s="182" t="s">
        <v>5373</v>
      </c>
      <c r="AU173" s="174"/>
      <c r="AV173" s="127">
        <v>375</v>
      </c>
      <c r="AW173" s="127">
        <v>1.7942583732057416</v>
      </c>
      <c r="AX173" s="149"/>
      <c r="AY173" s="149"/>
      <c r="AZ173" s="149"/>
      <c r="BA173" s="149"/>
      <c r="BB173" s="149"/>
      <c r="BC173" s="157"/>
      <c r="BD173" s="191"/>
      <c r="BE173" s="190"/>
      <c r="BF173" s="190" t="s">
        <v>4897</v>
      </c>
      <c r="BG173" s="192"/>
      <c r="BH173" s="192"/>
      <c r="BI173" s="192"/>
      <c r="BJ173" s="192"/>
      <c r="BK173" s="192"/>
      <c r="BL173" s="428"/>
      <c r="BM173" s="428"/>
      <c r="BN173" s="448"/>
      <c r="BO173" s="182"/>
      <c r="BP173" s="183"/>
      <c r="BQ173" s="183"/>
      <c r="BR173" s="183"/>
      <c r="BS173" s="183"/>
      <c r="BT173" s="183"/>
      <c r="BU173" s="183"/>
      <c r="BV173" s="183"/>
      <c r="BW173" s="183"/>
      <c r="BX173" s="183"/>
      <c r="BY173" s="138"/>
      <c r="BZ173" s="183">
        <v>3</v>
      </c>
      <c r="CA173" s="183"/>
      <c r="CB173" s="416"/>
      <c r="CC173" s="416"/>
      <c r="CD173" s="416"/>
    </row>
    <row r="174" spans="1:82" ht="16.5" customHeight="1">
      <c r="A174" s="153">
        <v>156</v>
      </c>
      <c r="B174" s="153" t="s">
        <v>811</v>
      </c>
      <c r="C174" s="153" t="s">
        <v>845</v>
      </c>
      <c r="D174" s="420" t="s">
        <v>6039</v>
      </c>
      <c r="E174" s="420" t="s">
        <v>6337</v>
      </c>
      <c r="F174" s="135" t="s">
        <v>6544</v>
      </c>
      <c r="G174" s="276" t="s">
        <v>6545</v>
      </c>
      <c r="H174" s="135" t="s">
        <v>6546</v>
      </c>
      <c r="I174" s="135" t="s">
        <v>6547</v>
      </c>
      <c r="J174" s="382" t="s">
        <v>4888</v>
      </c>
      <c r="K174" s="420" t="s">
        <v>6337</v>
      </c>
      <c r="L174" s="201" t="s">
        <v>6548</v>
      </c>
      <c r="M174" s="421" t="s">
        <v>6549</v>
      </c>
      <c r="N174" s="382" t="s">
        <v>4924</v>
      </c>
      <c r="O174" s="430"/>
      <c r="P174" s="444" t="s">
        <v>4888</v>
      </c>
      <c r="Q174" s="143">
        <v>12001.13</v>
      </c>
      <c r="R174" s="144">
        <v>5155.8999999999996</v>
      </c>
      <c r="S174" s="143">
        <v>858</v>
      </c>
      <c r="T174" s="143">
        <v>750</v>
      </c>
      <c r="U174" s="264"/>
      <c r="V174" s="123">
        <v>108</v>
      </c>
      <c r="W174" s="123"/>
      <c r="X174" s="183" t="s">
        <v>4972</v>
      </c>
      <c r="Y174" s="123"/>
      <c r="Z174" s="123"/>
      <c r="AA174" s="123"/>
      <c r="AB174" s="123">
        <v>72</v>
      </c>
      <c r="AC174" s="127"/>
      <c r="AD174" s="127"/>
      <c r="AE174" s="411">
        <v>5</v>
      </c>
      <c r="AF174" s="195" t="s">
        <v>6550</v>
      </c>
      <c r="AG174" s="148">
        <v>10</v>
      </c>
      <c r="AH174" s="165">
        <v>1168</v>
      </c>
      <c r="AI174" s="148"/>
      <c r="AJ174" s="148"/>
      <c r="AK174" s="157"/>
      <c r="AL174" s="157"/>
      <c r="AM174" s="431" t="s">
        <v>5079</v>
      </c>
      <c r="AN174" s="135"/>
      <c r="AO174" s="420"/>
      <c r="AP174" s="182"/>
      <c r="AQ174" s="182"/>
      <c r="AR174" s="182"/>
      <c r="AS174" s="182">
        <v>100</v>
      </c>
      <c r="AT174" s="182" t="s">
        <v>5373</v>
      </c>
      <c r="AU174" s="182" t="s">
        <v>6551</v>
      </c>
      <c r="AV174" s="127">
        <v>100</v>
      </c>
      <c r="AW174" s="127">
        <v>1</v>
      </c>
      <c r="AX174" s="134"/>
      <c r="AY174" s="134"/>
      <c r="AZ174" s="149"/>
      <c r="BA174" s="149"/>
      <c r="BB174" s="149"/>
      <c r="BC174" s="157"/>
      <c r="BD174" s="157"/>
      <c r="BE174" s="157"/>
      <c r="BF174" s="157" t="s">
        <v>4897</v>
      </c>
      <c r="BG174" s="134"/>
      <c r="BH174" s="315"/>
      <c r="BI174" s="134"/>
      <c r="BJ174" s="134"/>
      <c r="BK174" s="134"/>
      <c r="BL174" s="134"/>
      <c r="BM174" s="134"/>
      <c r="BN174" s="123"/>
      <c r="BO174" s="150" t="s">
        <v>4897</v>
      </c>
      <c r="BP174" s="174"/>
      <c r="BQ174" s="174"/>
      <c r="BR174" s="174"/>
      <c r="BS174" s="174"/>
      <c r="BT174" s="174"/>
      <c r="BU174" s="174"/>
      <c r="BV174" s="174"/>
      <c r="BW174" s="174"/>
      <c r="BX174" s="174"/>
      <c r="BY174" s="174"/>
      <c r="BZ174" s="183"/>
      <c r="CA174" s="183"/>
      <c r="CB174" s="183">
        <v>1</v>
      </c>
      <c r="CC174" s="183"/>
      <c r="CD174" s="416">
        <v>1</v>
      </c>
    </row>
    <row r="175" spans="1:82" ht="16.5" customHeight="1">
      <c r="A175" s="153">
        <v>157</v>
      </c>
      <c r="B175" s="420" t="s">
        <v>811</v>
      </c>
      <c r="C175" s="449" t="s">
        <v>933</v>
      </c>
      <c r="D175" s="420" t="s">
        <v>6118</v>
      </c>
      <c r="E175" s="420" t="s">
        <v>4932</v>
      </c>
      <c r="F175" s="420" t="s">
        <v>6552</v>
      </c>
      <c r="G175" s="429" t="s">
        <v>6553</v>
      </c>
      <c r="H175" s="420" t="s">
        <v>6554</v>
      </c>
      <c r="I175" s="420" t="s">
        <v>6555</v>
      </c>
      <c r="J175" s="118" t="s">
        <v>4884</v>
      </c>
      <c r="K175" s="420" t="s">
        <v>6556</v>
      </c>
      <c r="L175" s="201" t="s">
        <v>6557</v>
      </c>
      <c r="M175" s="421" t="s">
        <v>6558</v>
      </c>
      <c r="N175" s="382" t="s">
        <v>4924</v>
      </c>
      <c r="O175" s="312"/>
      <c r="P175" s="444" t="s">
        <v>4888</v>
      </c>
      <c r="Q175" s="143">
        <v>8760</v>
      </c>
      <c r="R175" s="144">
        <v>1952</v>
      </c>
      <c r="S175" s="143">
        <v>1468</v>
      </c>
      <c r="T175" s="143">
        <v>1157</v>
      </c>
      <c r="U175" s="449" t="s">
        <v>4971</v>
      </c>
      <c r="V175" s="123">
        <v>311</v>
      </c>
      <c r="W175" s="123">
        <v>55</v>
      </c>
      <c r="X175" s="433" t="s">
        <v>4972</v>
      </c>
      <c r="Y175" s="123">
        <v>106</v>
      </c>
      <c r="Z175" s="123">
        <v>23</v>
      </c>
      <c r="AA175" s="123">
        <v>8539</v>
      </c>
      <c r="AB175" s="123">
        <v>137</v>
      </c>
      <c r="AC175" s="127"/>
      <c r="AD175" s="127"/>
      <c r="AE175" s="411"/>
      <c r="AF175" s="449" t="s">
        <v>6559</v>
      </c>
      <c r="AG175" s="148">
        <v>4207</v>
      </c>
      <c r="AH175" s="165">
        <v>4207</v>
      </c>
      <c r="AI175" s="148">
        <v>1421</v>
      </c>
      <c r="AJ175" s="148">
        <v>525</v>
      </c>
      <c r="AK175" s="111"/>
      <c r="AL175" s="111"/>
      <c r="AM175" s="431" t="s">
        <v>6560</v>
      </c>
      <c r="AN175" s="182">
        <v>7</v>
      </c>
      <c r="AO175" s="182">
        <v>2</v>
      </c>
      <c r="AP175" s="182">
        <v>3</v>
      </c>
      <c r="AQ175" s="182">
        <v>1</v>
      </c>
      <c r="AR175" s="182">
        <v>1</v>
      </c>
      <c r="AS175" s="182">
        <v>200</v>
      </c>
      <c r="AT175" s="182" t="s">
        <v>5026</v>
      </c>
      <c r="AU175" s="182" t="s">
        <v>5056</v>
      </c>
      <c r="AV175" s="127" t="s">
        <v>6561</v>
      </c>
      <c r="AW175" s="127"/>
      <c r="AX175" s="149"/>
      <c r="AY175" s="149"/>
      <c r="AZ175" s="149"/>
      <c r="BA175" s="149"/>
      <c r="BB175" s="149"/>
      <c r="BC175" s="157"/>
      <c r="BD175" s="470"/>
      <c r="BE175" s="470"/>
      <c r="BF175" s="191" t="s">
        <v>4897</v>
      </c>
      <c r="BG175" s="312"/>
      <c r="BH175" s="312"/>
      <c r="BI175" s="312"/>
      <c r="BJ175" s="312"/>
      <c r="BK175" s="312"/>
      <c r="BL175" s="312"/>
      <c r="BM175" s="446"/>
      <c r="BN175" s="327"/>
      <c r="BO175" s="191" t="s">
        <v>4897</v>
      </c>
      <c r="BP175" s="183">
        <v>1</v>
      </c>
      <c r="BQ175" s="183"/>
      <c r="BR175" s="183">
        <v>1</v>
      </c>
      <c r="BS175" s="183"/>
      <c r="BT175" s="183">
        <v>1</v>
      </c>
      <c r="BU175" s="183"/>
      <c r="BV175" s="183"/>
      <c r="BW175" s="183"/>
      <c r="BX175" s="183"/>
      <c r="BY175" s="138"/>
      <c r="BZ175" s="183"/>
      <c r="CA175" s="183"/>
      <c r="CB175" s="451"/>
      <c r="CC175" s="451"/>
      <c r="CD175" s="451"/>
    </row>
    <row r="176" spans="1:82" ht="16.5" customHeight="1">
      <c r="A176" s="153">
        <v>158</v>
      </c>
      <c r="B176" s="182" t="s">
        <v>6314</v>
      </c>
      <c r="C176" s="182" t="s">
        <v>6383</v>
      </c>
      <c r="D176" s="182" t="s">
        <v>6039</v>
      </c>
      <c r="E176" s="182" t="s">
        <v>6337</v>
      </c>
      <c r="F176" s="182" t="s">
        <v>6562</v>
      </c>
      <c r="G176" s="429" t="s">
        <v>6563</v>
      </c>
      <c r="H176" s="182" t="s">
        <v>6564</v>
      </c>
      <c r="I176" s="182" t="s">
        <v>6565</v>
      </c>
      <c r="J176" s="382" t="s">
        <v>4888</v>
      </c>
      <c r="K176" s="182" t="s">
        <v>6337</v>
      </c>
      <c r="L176" s="182" t="s">
        <v>6337</v>
      </c>
      <c r="M176" s="410" t="s">
        <v>6566</v>
      </c>
      <c r="N176" s="382" t="s">
        <v>4924</v>
      </c>
      <c r="O176" s="192"/>
      <c r="P176" s="444" t="s">
        <v>4888</v>
      </c>
      <c r="Q176" s="143">
        <v>321</v>
      </c>
      <c r="R176" s="144">
        <v>321</v>
      </c>
      <c r="S176" s="143">
        <v>160</v>
      </c>
      <c r="T176" s="143">
        <v>160</v>
      </c>
      <c r="U176" s="445"/>
      <c r="V176" s="123"/>
      <c r="W176" s="123"/>
      <c r="X176" s="183"/>
      <c r="Y176" s="123">
        <v>100</v>
      </c>
      <c r="Z176" s="123">
        <v>60</v>
      </c>
      <c r="AA176" s="123"/>
      <c r="AB176" s="123">
        <v>10</v>
      </c>
      <c r="AC176" s="127"/>
      <c r="AD176" s="127"/>
      <c r="AE176" s="411"/>
      <c r="AF176" s="123" t="s">
        <v>6567</v>
      </c>
      <c r="AG176" s="411"/>
      <c r="AH176" s="165">
        <v>2737</v>
      </c>
      <c r="AI176" s="411"/>
      <c r="AJ176" s="411">
        <v>2737</v>
      </c>
      <c r="AK176" s="111"/>
      <c r="AL176" s="111"/>
      <c r="AM176" s="183"/>
      <c r="AN176" s="183"/>
      <c r="AO176" s="183"/>
      <c r="AP176" s="183"/>
      <c r="AQ176" s="182"/>
      <c r="AR176" s="182"/>
      <c r="AS176" s="182"/>
      <c r="AT176" s="182"/>
      <c r="AU176" s="150" t="s">
        <v>5773</v>
      </c>
      <c r="AV176" s="127"/>
      <c r="AW176" s="127"/>
      <c r="AX176" s="134"/>
      <c r="AY176" s="134"/>
      <c r="AZ176" s="134"/>
      <c r="BA176" s="149"/>
      <c r="BB176" s="149"/>
      <c r="BC176" s="157"/>
      <c r="BD176" s="182"/>
      <c r="BE176" s="264"/>
      <c r="BF176" s="264" t="s">
        <v>4897</v>
      </c>
      <c r="BG176" s="192"/>
      <c r="BH176" s="192"/>
      <c r="BI176" s="192"/>
      <c r="BJ176" s="192"/>
      <c r="BK176" s="192"/>
      <c r="BL176" s="446"/>
      <c r="BM176" s="446"/>
      <c r="BN176" s="183"/>
      <c r="BO176" s="182"/>
      <c r="BP176" s="183"/>
      <c r="BQ176" s="183"/>
      <c r="BR176" s="183"/>
      <c r="BS176" s="183"/>
      <c r="BT176" s="183"/>
      <c r="BU176" s="183"/>
      <c r="BV176" s="183"/>
      <c r="BW176" s="183"/>
      <c r="BX176" s="183"/>
      <c r="BY176" s="138"/>
      <c r="BZ176" s="183"/>
      <c r="CA176" s="183"/>
      <c r="CB176" s="416">
        <v>2</v>
      </c>
      <c r="CC176" s="416"/>
      <c r="CD176" s="416"/>
    </row>
    <row r="177" spans="1:106" ht="16.5" customHeight="1">
      <c r="A177" s="153">
        <v>159</v>
      </c>
      <c r="B177" s="420" t="s">
        <v>811</v>
      </c>
      <c r="C177" s="195" t="s">
        <v>812</v>
      </c>
      <c r="D177" s="420" t="s">
        <v>6118</v>
      </c>
      <c r="E177" s="420" t="s">
        <v>4932</v>
      </c>
      <c r="F177" s="420" t="s">
        <v>6568</v>
      </c>
      <c r="G177" s="276" t="s">
        <v>6569</v>
      </c>
      <c r="H177" s="420" t="s">
        <v>6570</v>
      </c>
      <c r="I177" s="420" t="s">
        <v>6571</v>
      </c>
      <c r="J177" s="118" t="s">
        <v>4940</v>
      </c>
      <c r="K177" s="351" t="s">
        <v>6572</v>
      </c>
      <c r="L177" s="417" t="s">
        <v>6573</v>
      </c>
      <c r="M177" s="443" t="s">
        <v>6574</v>
      </c>
      <c r="N177" s="382" t="s">
        <v>4924</v>
      </c>
      <c r="O177" s="444"/>
      <c r="P177" s="444" t="s">
        <v>4888</v>
      </c>
      <c r="Q177" s="143">
        <v>1885</v>
      </c>
      <c r="R177" s="144">
        <v>1664</v>
      </c>
      <c r="S177" s="143">
        <v>464</v>
      </c>
      <c r="T177" s="143">
        <v>232</v>
      </c>
      <c r="U177" s="445" t="s">
        <v>4955</v>
      </c>
      <c r="V177" s="123">
        <v>232</v>
      </c>
      <c r="W177" s="123">
        <v>913</v>
      </c>
      <c r="X177" s="446" t="s">
        <v>4956</v>
      </c>
      <c r="Y177" s="123">
        <v>84</v>
      </c>
      <c r="Z177" s="123">
        <v>129</v>
      </c>
      <c r="AA177" s="123">
        <v>35000</v>
      </c>
      <c r="AB177" s="123">
        <v>332</v>
      </c>
      <c r="AC177" s="127"/>
      <c r="AD177" s="127"/>
      <c r="AE177" s="411"/>
      <c r="AF177" s="123" t="s">
        <v>5450</v>
      </c>
      <c r="AG177" s="447">
        <v>24738</v>
      </c>
      <c r="AH177" s="165">
        <v>24738</v>
      </c>
      <c r="AI177" s="447">
        <v>7162</v>
      </c>
      <c r="AJ177" s="447">
        <v>733</v>
      </c>
      <c r="AK177" s="111" t="s">
        <v>6575</v>
      </c>
      <c r="AL177" s="111" t="s">
        <v>6576</v>
      </c>
      <c r="AM177" s="183" t="s">
        <v>5011</v>
      </c>
      <c r="AN177" s="182">
        <v>5</v>
      </c>
      <c r="AO177" s="182">
        <v>1</v>
      </c>
      <c r="AP177" s="182">
        <v>2</v>
      </c>
      <c r="AQ177" s="111">
        <v>1</v>
      </c>
      <c r="AR177" s="420">
        <v>1</v>
      </c>
      <c r="AS177" s="182">
        <v>118</v>
      </c>
      <c r="AT177" s="182" t="s">
        <v>5136</v>
      </c>
      <c r="AU177" s="174"/>
      <c r="AV177" s="127">
        <v>2422</v>
      </c>
      <c r="AW177" s="127">
        <v>20.525423728813561</v>
      </c>
      <c r="AX177" s="149"/>
      <c r="AY177" s="149"/>
      <c r="AZ177" s="149"/>
      <c r="BA177" s="149"/>
      <c r="BB177" s="149"/>
      <c r="BC177" s="157"/>
      <c r="BD177" s="313"/>
      <c r="BE177" s="190"/>
      <c r="BF177" s="190" t="s">
        <v>4945</v>
      </c>
      <c r="BG177" s="192"/>
      <c r="BH177" s="192"/>
      <c r="BI177" s="192"/>
      <c r="BJ177" s="192"/>
      <c r="BK177" s="192"/>
      <c r="BL177" s="315"/>
      <c r="BM177" s="315"/>
      <c r="BN177" s="327"/>
      <c r="BO177" s="182" t="s">
        <v>4945</v>
      </c>
      <c r="BP177" s="183">
        <v>2</v>
      </c>
      <c r="BQ177" s="183"/>
      <c r="BR177" s="183">
        <v>2</v>
      </c>
      <c r="BS177" s="183">
        <v>1</v>
      </c>
      <c r="BT177" s="183">
        <v>4</v>
      </c>
      <c r="BU177" s="183">
        <v>1</v>
      </c>
      <c r="BV177" s="183">
        <v>3</v>
      </c>
      <c r="BW177" s="183"/>
      <c r="BX177" s="183"/>
      <c r="BY177" s="138"/>
      <c r="BZ177" s="183"/>
      <c r="CA177" s="183"/>
      <c r="CB177" s="416"/>
      <c r="CC177" s="416"/>
      <c r="CD177" s="416"/>
    </row>
    <row r="178" spans="1:106" ht="16.5" customHeight="1">
      <c r="A178" s="153">
        <v>160</v>
      </c>
      <c r="B178" s="420" t="s">
        <v>6314</v>
      </c>
      <c r="C178" s="195" t="s">
        <v>6408</v>
      </c>
      <c r="D178" s="420" t="s">
        <v>6039</v>
      </c>
      <c r="E178" s="420" t="s">
        <v>4879</v>
      </c>
      <c r="F178" s="420" t="s">
        <v>6577</v>
      </c>
      <c r="G178" s="429" t="s">
        <v>6578</v>
      </c>
      <c r="H178" s="420" t="s">
        <v>6579</v>
      </c>
      <c r="I178" s="420" t="s">
        <v>6580</v>
      </c>
      <c r="J178" s="118" t="s">
        <v>4884</v>
      </c>
      <c r="K178" s="351" t="s">
        <v>5624</v>
      </c>
      <c r="L178" s="417" t="s">
        <v>6581</v>
      </c>
      <c r="M178" s="410" t="s">
        <v>6582</v>
      </c>
      <c r="N178" s="382" t="s">
        <v>4924</v>
      </c>
      <c r="O178" s="444"/>
      <c r="P178" s="444" t="s">
        <v>4888</v>
      </c>
      <c r="Q178" s="143">
        <v>593</v>
      </c>
      <c r="R178" s="144">
        <v>593</v>
      </c>
      <c r="S178" s="143">
        <v>191</v>
      </c>
      <c r="T178" s="143">
        <v>191</v>
      </c>
      <c r="U178" s="445" t="s">
        <v>5009</v>
      </c>
      <c r="V178" s="123"/>
      <c r="W178" s="123">
        <v>191</v>
      </c>
      <c r="X178" s="446" t="s">
        <v>4972</v>
      </c>
      <c r="Y178" s="123"/>
      <c r="Z178" s="123">
        <v>130</v>
      </c>
      <c r="AA178" s="123">
        <v>14700</v>
      </c>
      <c r="AB178" s="123">
        <v>81</v>
      </c>
      <c r="AC178" s="127"/>
      <c r="AD178" s="127"/>
      <c r="AE178" s="411"/>
      <c r="AF178" s="123" t="s">
        <v>6583</v>
      </c>
      <c r="AG178" s="447">
        <v>7149</v>
      </c>
      <c r="AH178" s="165">
        <v>7161</v>
      </c>
      <c r="AI178" s="447"/>
      <c r="AJ178" s="447">
        <v>387</v>
      </c>
      <c r="AK178" s="111"/>
      <c r="AL178" s="111"/>
      <c r="AM178" s="183"/>
      <c r="AN178" s="182"/>
      <c r="AO178" s="182"/>
      <c r="AP178" s="182"/>
      <c r="AQ178" s="111"/>
      <c r="AR178" s="420"/>
      <c r="AS178" s="182"/>
      <c r="AT178" s="182" t="s">
        <v>6584</v>
      </c>
      <c r="AU178" s="174" t="s">
        <v>5056</v>
      </c>
      <c r="AV178" s="127"/>
      <c r="AW178" s="127"/>
      <c r="AX178" s="149"/>
      <c r="AY178" s="149"/>
      <c r="AZ178" s="149"/>
      <c r="BA178" s="149"/>
      <c r="BB178" s="149"/>
      <c r="BC178" s="157"/>
      <c r="BD178" s="191"/>
      <c r="BE178" s="190"/>
      <c r="BF178" s="190" t="s">
        <v>4897</v>
      </c>
      <c r="BG178" s="192"/>
      <c r="BH178" s="192"/>
      <c r="BI178" s="192"/>
      <c r="BJ178" s="192"/>
      <c r="BK178" s="192"/>
      <c r="BL178" s="428"/>
      <c r="BM178" s="428"/>
      <c r="BN178" s="448"/>
      <c r="BO178" s="182"/>
      <c r="BP178" s="183"/>
      <c r="BQ178" s="183"/>
      <c r="BR178" s="183"/>
      <c r="BS178" s="183"/>
      <c r="BT178" s="183"/>
      <c r="BU178" s="183"/>
      <c r="BV178" s="183"/>
      <c r="BW178" s="183"/>
      <c r="BX178" s="183"/>
      <c r="BY178" s="138"/>
      <c r="BZ178" s="183"/>
      <c r="CA178" s="183">
        <v>1</v>
      </c>
      <c r="CB178" s="416"/>
      <c r="CC178" s="416"/>
      <c r="CD178" s="416"/>
    </row>
    <row r="179" spans="1:106" ht="16.5" customHeight="1">
      <c r="A179" s="153">
        <v>161</v>
      </c>
      <c r="B179" s="153" t="s">
        <v>811</v>
      </c>
      <c r="C179" s="153" t="s">
        <v>827</v>
      </c>
      <c r="D179" s="153" t="s">
        <v>6118</v>
      </c>
      <c r="E179" s="153" t="s">
        <v>6337</v>
      </c>
      <c r="F179" s="135" t="s">
        <v>6585</v>
      </c>
      <c r="G179" s="276" t="s">
        <v>6586</v>
      </c>
      <c r="H179" s="135" t="s">
        <v>6587</v>
      </c>
      <c r="I179" s="135" t="s">
        <v>6588</v>
      </c>
      <c r="J179" s="382" t="s">
        <v>4888</v>
      </c>
      <c r="K179" s="264" t="s">
        <v>6337</v>
      </c>
      <c r="L179" s="263" t="s">
        <v>6337</v>
      </c>
      <c r="M179" s="263" t="s">
        <v>6589</v>
      </c>
      <c r="N179" s="382" t="s">
        <v>4888</v>
      </c>
      <c r="O179" s="192"/>
      <c r="P179" s="444" t="s">
        <v>4888</v>
      </c>
      <c r="Q179" s="143">
        <v>609</v>
      </c>
      <c r="R179" s="144">
        <v>2351</v>
      </c>
      <c r="S179" s="143">
        <v>500</v>
      </c>
      <c r="T179" s="143">
        <v>500</v>
      </c>
      <c r="U179" s="471"/>
      <c r="V179" s="123"/>
      <c r="W179" s="144">
        <v>190</v>
      </c>
      <c r="X179" s="264" t="s">
        <v>4972</v>
      </c>
      <c r="Y179" s="123"/>
      <c r="Z179" s="123"/>
      <c r="AA179" s="123"/>
      <c r="AB179" s="123">
        <v>20</v>
      </c>
      <c r="AC179" s="127"/>
      <c r="AD179" s="127"/>
      <c r="AE179" s="188">
        <v>200</v>
      </c>
      <c r="AF179" s="123" t="s">
        <v>6590</v>
      </c>
      <c r="AG179" s="128"/>
      <c r="AH179" s="165">
        <v>2536</v>
      </c>
      <c r="AI179" s="188"/>
      <c r="AJ179" s="188"/>
      <c r="AK179" s="111"/>
      <c r="AL179" s="111"/>
      <c r="AM179" s="416"/>
      <c r="AN179" s="416"/>
      <c r="AO179" s="416"/>
      <c r="AP179" s="416"/>
      <c r="AQ179" s="264"/>
      <c r="AR179" s="135"/>
      <c r="AS179" s="174">
        <v>246</v>
      </c>
      <c r="AT179" s="174" t="s">
        <v>5026</v>
      </c>
      <c r="AU179" s="174" t="s">
        <v>5056</v>
      </c>
      <c r="AV179" s="127">
        <v>1200</v>
      </c>
      <c r="AW179" s="127">
        <v>4.8780487804878048</v>
      </c>
      <c r="AX179" s="134"/>
      <c r="AY179" s="134"/>
      <c r="AZ179" s="149"/>
      <c r="BA179" s="149"/>
      <c r="BB179" s="149"/>
      <c r="BC179" s="157"/>
      <c r="BD179" s="191"/>
      <c r="BE179" s="190"/>
      <c r="BF179" s="190" t="s">
        <v>4897</v>
      </c>
      <c r="BG179" s="192"/>
      <c r="BH179" s="192"/>
      <c r="BI179" s="192"/>
      <c r="BJ179" s="192"/>
      <c r="BK179" s="192"/>
      <c r="BL179" s="428"/>
      <c r="BM179" s="428"/>
      <c r="BN179" s="448"/>
      <c r="BO179" s="182"/>
      <c r="BP179" s="183"/>
      <c r="BQ179" s="183"/>
      <c r="BR179" s="183"/>
      <c r="BS179" s="183"/>
      <c r="BT179" s="183"/>
      <c r="BU179" s="183"/>
      <c r="BV179" s="183"/>
      <c r="BW179" s="183"/>
      <c r="BX179" s="183"/>
      <c r="BY179" s="138"/>
      <c r="BZ179" s="183"/>
      <c r="CA179" s="183">
        <v>1</v>
      </c>
      <c r="CB179" s="416">
        <v>1</v>
      </c>
      <c r="CC179" s="416"/>
      <c r="CD179" s="416"/>
    </row>
    <row r="180" spans="1:106" ht="16.5" customHeight="1">
      <c r="A180" s="153">
        <v>162</v>
      </c>
      <c r="B180" s="420" t="s">
        <v>6314</v>
      </c>
      <c r="C180" s="195" t="s">
        <v>6324</v>
      </c>
      <c r="D180" s="420" t="s">
        <v>6039</v>
      </c>
      <c r="E180" s="420" t="s">
        <v>6337</v>
      </c>
      <c r="F180" s="420" t="s">
        <v>6591</v>
      </c>
      <c r="G180" s="429" t="s">
        <v>6592</v>
      </c>
      <c r="H180" s="420" t="s">
        <v>6593</v>
      </c>
      <c r="I180" s="420" t="s">
        <v>6594</v>
      </c>
      <c r="J180" s="382" t="s">
        <v>4888</v>
      </c>
      <c r="K180" s="264" t="s">
        <v>6337</v>
      </c>
      <c r="L180" s="263" t="s">
        <v>6337</v>
      </c>
      <c r="M180" s="443" t="s">
        <v>6595</v>
      </c>
      <c r="N180" s="118" t="s">
        <v>4940</v>
      </c>
      <c r="O180" s="444" t="s">
        <v>4909</v>
      </c>
      <c r="P180" s="444" t="s">
        <v>4888</v>
      </c>
      <c r="Q180" s="143">
        <v>5570</v>
      </c>
      <c r="R180" s="144">
        <v>1172</v>
      </c>
      <c r="S180" s="143">
        <v>632</v>
      </c>
      <c r="T180" s="143">
        <v>566</v>
      </c>
      <c r="U180" s="445" t="s">
        <v>4996</v>
      </c>
      <c r="V180" s="123">
        <v>66</v>
      </c>
      <c r="W180" s="123">
        <v>66</v>
      </c>
      <c r="X180" s="446" t="s">
        <v>6596</v>
      </c>
      <c r="Y180" s="123">
        <v>66</v>
      </c>
      <c r="Z180" s="123"/>
      <c r="AA180" s="123"/>
      <c r="AB180" s="123">
        <v>99</v>
      </c>
      <c r="AC180" s="127"/>
      <c r="AD180" s="127"/>
      <c r="AE180" s="411">
        <v>16</v>
      </c>
      <c r="AF180" s="123" t="s">
        <v>6597</v>
      </c>
      <c r="AG180" s="447">
        <v>10</v>
      </c>
      <c r="AH180" s="165">
        <v>12318</v>
      </c>
      <c r="AI180" s="447"/>
      <c r="AJ180" s="447"/>
      <c r="AK180" s="111"/>
      <c r="AL180" s="111"/>
      <c r="AM180" s="183"/>
      <c r="AN180" s="182"/>
      <c r="AO180" s="182"/>
      <c r="AP180" s="182"/>
      <c r="AQ180" s="420"/>
      <c r="AR180" s="420"/>
      <c r="AS180" s="182">
        <v>80</v>
      </c>
      <c r="AT180" s="182" t="s">
        <v>4916</v>
      </c>
      <c r="AU180" s="174" t="s">
        <v>5056</v>
      </c>
      <c r="AV180" s="127">
        <v>196</v>
      </c>
      <c r="AW180" s="127">
        <v>2.4500000000000002</v>
      </c>
      <c r="AX180" s="149"/>
      <c r="AY180" s="149"/>
      <c r="AZ180" s="149"/>
      <c r="BA180" s="149"/>
      <c r="BB180" s="149"/>
      <c r="BC180" s="157"/>
      <c r="BD180" s="313"/>
      <c r="BE180" s="314"/>
      <c r="BF180" s="314" t="s">
        <v>4897</v>
      </c>
      <c r="BG180" s="312"/>
      <c r="BH180" s="312"/>
      <c r="BI180" s="312"/>
      <c r="BJ180" s="312"/>
      <c r="BK180" s="312"/>
      <c r="BL180" s="315"/>
      <c r="BM180" s="315"/>
      <c r="BN180" s="327"/>
      <c r="BO180" s="182" t="s">
        <v>4897</v>
      </c>
      <c r="BP180" s="183"/>
      <c r="BQ180" s="183"/>
      <c r="BR180" s="183"/>
      <c r="BS180" s="183"/>
      <c r="BT180" s="183"/>
      <c r="BU180" s="183">
        <v>1</v>
      </c>
      <c r="BV180" s="183"/>
      <c r="BW180" s="183"/>
      <c r="BX180" s="183"/>
      <c r="BY180" s="138"/>
      <c r="BZ180" s="183"/>
      <c r="CA180" s="183"/>
      <c r="CB180" s="451"/>
      <c r="CC180" s="451"/>
      <c r="CD180" s="451"/>
    </row>
    <row r="181" spans="1:106" ht="16.5" customHeight="1">
      <c r="A181" s="153">
        <v>163</v>
      </c>
      <c r="B181" s="182" t="s">
        <v>6336</v>
      </c>
      <c r="C181" s="182" t="s">
        <v>6598</v>
      </c>
      <c r="D181" s="182" t="s">
        <v>6039</v>
      </c>
      <c r="E181" s="182" t="s">
        <v>6337</v>
      </c>
      <c r="F181" s="182" t="s">
        <v>6599</v>
      </c>
      <c r="G181" s="438" t="s">
        <v>6600</v>
      </c>
      <c r="H181" s="182" t="s">
        <v>6601</v>
      </c>
      <c r="I181" s="182" t="s">
        <v>6602</v>
      </c>
      <c r="J181" s="382" t="s">
        <v>4888</v>
      </c>
      <c r="K181" s="182" t="s">
        <v>6337</v>
      </c>
      <c r="L181" s="182" t="s">
        <v>6337</v>
      </c>
      <c r="M181" s="410" t="s">
        <v>6603</v>
      </c>
      <c r="N181" s="382" t="s">
        <v>4924</v>
      </c>
      <c r="O181" s="192"/>
      <c r="P181" s="444" t="s">
        <v>4888</v>
      </c>
      <c r="Q181" s="143">
        <v>143298</v>
      </c>
      <c r="R181" s="144">
        <v>1268</v>
      </c>
      <c r="S181" s="143">
        <v>752</v>
      </c>
      <c r="T181" s="143">
        <v>431</v>
      </c>
      <c r="U181" s="445" t="s">
        <v>6604</v>
      </c>
      <c r="V181" s="123">
        <v>321</v>
      </c>
      <c r="W181" s="123">
        <v>29</v>
      </c>
      <c r="X181" s="183" t="s">
        <v>4972</v>
      </c>
      <c r="Y181" s="123"/>
      <c r="Z181" s="123">
        <v>17</v>
      </c>
      <c r="AA181" s="123"/>
      <c r="AB181" s="123">
        <v>30</v>
      </c>
      <c r="AC181" s="127"/>
      <c r="AD181" s="127"/>
      <c r="AE181" s="411">
        <v>100</v>
      </c>
      <c r="AF181" s="123" t="s">
        <v>6605</v>
      </c>
      <c r="AG181" s="411">
        <v>2550</v>
      </c>
      <c r="AH181" s="165">
        <v>2550</v>
      </c>
      <c r="AI181" s="411"/>
      <c r="AJ181" s="411">
        <v>143</v>
      </c>
      <c r="AK181" s="111"/>
      <c r="AL181" s="111"/>
      <c r="AM181" s="183" t="s">
        <v>5011</v>
      </c>
      <c r="AN181" s="183"/>
      <c r="AO181" s="183"/>
      <c r="AP181" s="183"/>
      <c r="AQ181" s="111"/>
      <c r="AR181" s="182"/>
      <c r="AS181" s="182">
        <v>360</v>
      </c>
      <c r="AT181" s="182" t="s">
        <v>4916</v>
      </c>
      <c r="AU181" s="150" t="s">
        <v>5026</v>
      </c>
      <c r="AV181" s="127">
        <v>15000</v>
      </c>
      <c r="AW181" s="127">
        <v>41.666666666666664</v>
      </c>
      <c r="AX181" s="149"/>
      <c r="AY181" s="149"/>
      <c r="AZ181" s="149"/>
      <c r="BA181" s="149"/>
      <c r="BB181" s="149"/>
      <c r="BC181" s="157"/>
      <c r="BD181" s="182"/>
      <c r="BE181" s="190"/>
      <c r="BF181" s="314" t="s">
        <v>4897</v>
      </c>
      <c r="BG181" s="192"/>
      <c r="BH181" s="192"/>
      <c r="BI181" s="192"/>
      <c r="BJ181" s="192"/>
      <c r="BK181" s="192"/>
      <c r="BL181" s="446"/>
      <c r="BM181" s="446"/>
      <c r="BN181" s="327"/>
      <c r="BO181" s="182"/>
      <c r="BP181" s="183"/>
      <c r="BQ181" s="183"/>
      <c r="BR181" s="183"/>
      <c r="BS181" s="183"/>
      <c r="BT181" s="183">
        <v>1</v>
      </c>
      <c r="BU181" s="183"/>
      <c r="BV181" s="183"/>
      <c r="BW181" s="183"/>
      <c r="BX181" s="183"/>
      <c r="BY181" s="138"/>
      <c r="BZ181" s="183"/>
      <c r="CA181" s="183"/>
      <c r="CB181" s="416"/>
      <c r="CC181" s="416"/>
      <c r="CD181" s="416"/>
    </row>
    <row r="182" spans="1:106" s="257" customFormat="1" ht="16.5" customHeight="1">
      <c r="A182" s="2528" t="s">
        <v>6606</v>
      </c>
      <c r="B182" s="2528"/>
      <c r="C182" s="2528"/>
      <c r="D182" s="2528"/>
      <c r="E182" s="2528"/>
      <c r="F182" s="454">
        <v>11</v>
      </c>
      <c r="G182" s="455"/>
      <c r="H182" s="456"/>
      <c r="I182" s="457"/>
      <c r="J182" s="458"/>
      <c r="K182" s="235"/>
      <c r="L182" s="459"/>
      <c r="M182" s="236"/>
      <c r="N182" s="237"/>
      <c r="O182" s="237"/>
      <c r="P182" s="237"/>
      <c r="Q182" s="238"/>
      <c r="R182" s="239"/>
      <c r="S182" s="238"/>
      <c r="T182" s="238"/>
      <c r="U182" s="461"/>
      <c r="V182" s="241"/>
      <c r="W182" s="241"/>
      <c r="X182" s="462"/>
      <c r="Y182" s="241"/>
      <c r="Z182" s="241"/>
      <c r="AA182" s="241"/>
      <c r="AB182" s="239"/>
      <c r="AC182" s="243"/>
      <c r="AD182" s="243"/>
      <c r="AE182" s="244"/>
      <c r="AF182" s="245"/>
      <c r="AG182" s="246"/>
      <c r="AH182" s="246"/>
      <c r="AI182" s="463"/>
      <c r="AJ182" s="464"/>
      <c r="AK182" s="465"/>
      <c r="AL182" s="466"/>
      <c r="AM182" s="467"/>
      <c r="AN182" s="454"/>
      <c r="AO182" s="454"/>
      <c r="AP182" s="467"/>
      <c r="AQ182" s="467"/>
      <c r="AR182" s="467"/>
      <c r="AS182" s="255"/>
      <c r="AT182" s="255"/>
      <c r="AU182" s="255"/>
      <c r="AV182" s="253"/>
      <c r="AW182" s="253"/>
      <c r="AX182" s="254"/>
      <c r="AY182" s="254"/>
      <c r="AZ182" s="254"/>
      <c r="BA182" s="254"/>
      <c r="BB182" s="254"/>
      <c r="BC182" s="255"/>
      <c r="BD182" s="255"/>
      <c r="BE182" s="256"/>
      <c r="BF182" s="256"/>
      <c r="BG182" s="254"/>
      <c r="BH182" s="254"/>
      <c r="BI182" s="254"/>
      <c r="BJ182" s="254"/>
      <c r="BK182" s="254"/>
      <c r="BL182" s="254"/>
      <c r="BM182" s="254"/>
      <c r="BN182" s="255"/>
      <c r="BO182" s="252"/>
      <c r="BP182" s="255"/>
      <c r="BQ182" s="255"/>
      <c r="BR182" s="255"/>
      <c r="BS182" s="255"/>
      <c r="BT182" s="255"/>
      <c r="BU182" s="255"/>
      <c r="BV182" s="255"/>
      <c r="BW182" s="255"/>
      <c r="BX182" s="255"/>
      <c r="BY182" s="255"/>
      <c r="BZ182" s="255"/>
      <c r="CA182" s="255"/>
      <c r="CB182" s="255"/>
      <c r="CC182" s="255"/>
      <c r="CD182" s="255"/>
    </row>
    <row r="183" spans="1:106" s="257" customFormat="1" ht="16.5" customHeight="1">
      <c r="A183" s="2527" t="s">
        <v>6607</v>
      </c>
      <c r="B183" s="2527"/>
      <c r="C183" s="2527"/>
      <c r="D183" s="2527"/>
      <c r="E183" s="2527"/>
      <c r="F183" s="472">
        <f>F149+F161+F170+F182</f>
        <v>32</v>
      </c>
      <c r="G183" s="473"/>
      <c r="H183" s="474"/>
      <c r="I183" s="475"/>
      <c r="J183" s="476"/>
      <c r="K183" s="477"/>
      <c r="L183" s="478"/>
      <c r="M183" s="479"/>
      <c r="N183" s="480"/>
      <c r="O183" s="480"/>
      <c r="P183" s="480"/>
      <c r="Q183" s="392"/>
      <c r="R183" s="393"/>
      <c r="S183" s="392"/>
      <c r="T183" s="392"/>
      <c r="U183" s="481"/>
      <c r="V183" s="399"/>
      <c r="W183" s="399"/>
      <c r="X183" s="482"/>
      <c r="Y183" s="399"/>
      <c r="Z183" s="399"/>
      <c r="AA183" s="399"/>
      <c r="AB183" s="393"/>
      <c r="AC183" s="394"/>
      <c r="AD183" s="394"/>
      <c r="AE183" s="483"/>
      <c r="AF183" s="484"/>
      <c r="AG183" s="485"/>
      <c r="AH183" s="485"/>
      <c r="AI183" s="486"/>
      <c r="AJ183" s="487"/>
      <c r="AK183" s="488"/>
      <c r="AL183" s="489"/>
      <c r="AM183" s="490"/>
      <c r="AN183" s="472"/>
      <c r="AO183" s="472"/>
      <c r="AP183" s="490"/>
      <c r="AQ183" s="490"/>
      <c r="AR183" s="490"/>
      <c r="AS183" s="397"/>
      <c r="AT183" s="397"/>
      <c r="AU183" s="397"/>
      <c r="AV183" s="395"/>
      <c r="AW183" s="395"/>
      <c r="AX183" s="491"/>
      <c r="AY183" s="491"/>
      <c r="AZ183" s="491"/>
      <c r="BA183" s="491"/>
      <c r="BB183" s="491"/>
      <c r="BC183" s="397"/>
      <c r="BD183" s="397"/>
      <c r="BE183" s="492"/>
      <c r="BF183" s="492"/>
      <c r="BG183" s="491"/>
      <c r="BH183" s="491"/>
      <c r="BI183" s="491"/>
      <c r="BJ183" s="491"/>
      <c r="BK183" s="491"/>
      <c r="BL183" s="491"/>
      <c r="BM183" s="491"/>
      <c r="BN183" s="397"/>
      <c r="BO183" s="400"/>
      <c r="BP183" s="397"/>
      <c r="BQ183" s="397"/>
      <c r="BR183" s="397"/>
      <c r="BS183" s="397"/>
      <c r="BT183" s="397"/>
      <c r="BU183" s="397"/>
      <c r="BV183" s="397"/>
      <c r="BW183" s="397"/>
      <c r="BX183" s="397"/>
      <c r="BY183" s="397"/>
      <c r="BZ183" s="397"/>
      <c r="CA183" s="397"/>
      <c r="CB183" s="397"/>
      <c r="CC183" s="397"/>
      <c r="CD183" s="397"/>
    </row>
    <row r="184" spans="1:106" ht="16.5" customHeight="1">
      <c r="A184" s="111"/>
      <c r="B184" s="129" t="s">
        <v>6608</v>
      </c>
      <c r="C184" s="129"/>
      <c r="D184" s="129"/>
      <c r="E184" s="129"/>
      <c r="F184" s="129"/>
      <c r="G184" s="347"/>
      <c r="H184" s="129"/>
      <c r="I184" s="129"/>
      <c r="J184" s="118"/>
      <c r="K184" s="129"/>
      <c r="L184" s="129"/>
      <c r="M184" s="141"/>
      <c r="N184" s="135"/>
      <c r="O184" s="142"/>
      <c r="P184" s="142"/>
      <c r="Q184" s="143"/>
      <c r="R184" s="144"/>
      <c r="S184" s="143"/>
      <c r="T184" s="143"/>
      <c r="U184" s="138"/>
      <c r="V184" s="143"/>
      <c r="W184" s="143"/>
      <c r="X184" s="138"/>
      <c r="Y184" s="143"/>
      <c r="Z184" s="143"/>
      <c r="AA184" s="143"/>
      <c r="AB184" s="143"/>
      <c r="AC184" s="127"/>
      <c r="AD184" s="127"/>
      <c r="AE184" s="130"/>
      <c r="AF184" s="137"/>
      <c r="AG184" s="127"/>
      <c r="AH184" s="127"/>
      <c r="AI184" s="148"/>
      <c r="AJ184" s="148"/>
      <c r="AK184" s="112"/>
      <c r="AL184" s="112"/>
      <c r="AM184" s="118"/>
      <c r="AN184" s="111"/>
      <c r="AO184" s="111"/>
      <c r="AP184" s="111"/>
      <c r="AQ184" s="111"/>
      <c r="AR184" s="111"/>
      <c r="AS184" s="129"/>
      <c r="AT184" s="129"/>
      <c r="AU184" s="129"/>
      <c r="AV184" s="127"/>
      <c r="AW184" s="127"/>
      <c r="AX184" s="149"/>
      <c r="AY184" s="149"/>
      <c r="AZ184" s="149"/>
      <c r="BA184" s="149"/>
      <c r="BB184" s="149"/>
      <c r="BC184" s="150"/>
      <c r="BD184" s="150"/>
      <c r="BE184" s="129"/>
      <c r="BF184" s="129"/>
      <c r="BG184" s="134"/>
      <c r="BH184" s="134"/>
      <c r="BI184" s="134"/>
      <c r="BJ184" s="134"/>
      <c r="BK184" s="134"/>
      <c r="BL184" s="134"/>
      <c r="BM184" s="134"/>
      <c r="BN184" s="138"/>
      <c r="BO184" s="129"/>
      <c r="BP184" s="138"/>
      <c r="BQ184" s="138"/>
      <c r="BR184" s="138"/>
      <c r="BS184" s="138"/>
      <c r="BT184" s="138"/>
      <c r="BU184" s="138"/>
      <c r="BV184" s="138"/>
      <c r="BW184" s="138"/>
      <c r="BX184" s="138"/>
      <c r="BY184" s="138"/>
      <c r="BZ184" s="138"/>
      <c r="CA184" s="138"/>
      <c r="CB184" s="138"/>
      <c r="CC184" s="138"/>
      <c r="CD184" s="138"/>
      <c r="CE184" s="177"/>
      <c r="CF184" s="139"/>
    </row>
    <row r="185" spans="1:106" ht="16.5" customHeight="1">
      <c r="A185" s="111">
        <v>164</v>
      </c>
      <c r="B185" s="129" t="s">
        <v>6608</v>
      </c>
      <c r="C185" s="129" t="s">
        <v>6609</v>
      </c>
      <c r="D185" s="129" t="s">
        <v>4878</v>
      </c>
      <c r="E185" s="129" t="s">
        <v>4879</v>
      </c>
      <c r="F185" s="129" t="s">
        <v>6610</v>
      </c>
      <c r="G185" s="347" t="s">
        <v>6611</v>
      </c>
      <c r="H185" s="129" t="s">
        <v>6612</v>
      </c>
      <c r="I185" s="129" t="s">
        <v>6613</v>
      </c>
      <c r="J185" s="118" t="s">
        <v>4940</v>
      </c>
      <c r="K185" s="129" t="s">
        <v>4885</v>
      </c>
      <c r="L185" s="129" t="s">
        <v>6614</v>
      </c>
      <c r="M185" s="141" t="s">
        <v>6615</v>
      </c>
      <c r="N185" s="135" t="s">
        <v>4888</v>
      </c>
      <c r="O185" s="142"/>
      <c r="P185" s="118" t="s">
        <v>4884</v>
      </c>
      <c r="Q185" s="143">
        <v>101094</v>
      </c>
      <c r="R185" s="144">
        <v>15373.3</v>
      </c>
      <c r="S185" s="143">
        <v>2644</v>
      </c>
      <c r="T185" s="143">
        <v>1607</v>
      </c>
      <c r="U185" s="138" t="s">
        <v>6616</v>
      </c>
      <c r="V185" s="143">
        <v>1037</v>
      </c>
      <c r="W185" s="143">
        <v>3216</v>
      </c>
      <c r="X185" s="138" t="s">
        <v>4926</v>
      </c>
      <c r="Y185" s="143">
        <v>648</v>
      </c>
      <c r="Z185" s="143">
        <v>32</v>
      </c>
      <c r="AA185" s="143">
        <v>13735</v>
      </c>
      <c r="AB185" s="143">
        <v>945</v>
      </c>
      <c r="AC185" s="127">
        <v>38.85</v>
      </c>
      <c r="AD185" s="127">
        <v>184.06</v>
      </c>
      <c r="AE185" s="130">
        <v>184</v>
      </c>
      <c r="AF185" s="137" t="s">
        <v>6617</v>
      </c>
      <c r="AG185" s="143">
        <v>227859</v>
      </c>
      <c r="AH185" s="143">
        <v>309961</v>
      </c>
      <c r="AI185" s="148">
        <v>309961</v>
      </c>
      <c r="AJ185" s="148">
        <v>1818</v>
      </c>
      <c r="AK185" s="112" t="s">
        <v>6618</v>
      </c>
      <c r="AL185" s="112" t="s">
        <v>6619</v>
      </c>
      <c r="AM185" s="118" t="s">
        <v>4914</v>
      </c>
      <c r="AN185" s="111">
        <v>5</v>
      </c>
      <c r="AO185" s="111">
        <v>1</v>
      </c>
      <c r="AP185" s="111">
        <v>2</v>
      </c>
      <c r="AQ185" s="111">
        <v>2</v>
      </c>
      <c r="AR185" s="111"/>
      <c r="AS185" s="129">
        <v>216</v>
      </c>
      <c r="AT185" s="129" t="s">
        <v>4916</v>
      </c>
      <c r="AU185" s="129" t="s">
        <v>6620</v>
      </c>
      <c r="AV185" s="127">
        <v>277887</v>
      </c>
      <c r="AW185" s="127">
        <v>1287</v>
      </c>
      <c r="AX185" s="149"/>
      <c r="AY185" s="149"/>
      <c r="AZ185" s="149"/>
      <c r="BA185" s="149"/>
      <c r="BB185" s="149"/>
      <c r="BC185" s="150"/>
      <c r="BD185" s="150"/>
      <c r="BE185" s="129"/>
      <c r="BF185" s="129" t="s">
        <v>4897</v>
      </c>
      <c r="BG185" s="134"/>
      <c r="BH185" s="134"/>
      <c r="BI185" s="134"/>
      <c r="BJ185" s="134"/>
      <c r="BK185" s="134"/>
      <c r="BL185" s="134"/>
      <c r="BM185" s="134"/>
      <c r="BN185" s="138"/>
      <c r="BO185" s="129" t="s">
        <v>4897</v>
      </c>
      <c r="BP185" s="138">
        <v>9</v>
      </c>
      <c r="BQ185" s="138">
        <v>1</v>
      </c>
      <c r="BR185" s="138">
        <v>8</v>
      </c>
      <c r="BS185" s="138">
        <v>1</v>
      </c>
      <c r="BT185" s="138">
        <v>40</v>
      </c>
      <c r="BU185" s="138">
        <v>15</v>
      </c>
      <c r="BV185" s="138"/>
      <c r="BW185" s="138">
        <v>27</v>
      </c>
      <c r="BX185" s="138"/>
      <c r="BY185" s="138"/>
      <c r="BZ185" s="138"/>
      <c r="CA185" s="138"/>
      <c r="CB185" s="138"/>
      <c r="CC185" s="138"/>
      <c r="CD185" s="138"/>
      <c r="CE185" s="177"/>
      <c r="CF185" s="139"/>
    </row>
    <row r="186" spans="1:106" s="257" customFormat="1" ht="16.5" customHeight="1">
      <c r="A186" s="2528" t="s">
        <v>6621</v>
      </c>
      <c r="B186" s="2528"/>
      <c r="C186" s="2528"/>
      <c r="D186" s="2528"/>
      <c r="E186" s="2528"/>
      <c r="F186" s="454">
        <v>1</v>
      </c>
      <c r="G186" s="455"/>
      <c r="H186" s="456"/>
      <c r="I186" s="457"/>
      <c r="J186" s="457"/>
      <c r="K186" s="235"/>
      <c r="L186" s="459"/>
      <c r="M186" s="236"/>
      <c r="N186" s="237"/>
      <c r="O186" s="237"/>
      <c r="P186" s="237"/>
      <c r="Q186" s="238"/>
      <c r="R186" s="239"/>
      <c r="S186" s="238"/>
      <c r="T186" s="238"/>
      <c r="U186" s="461"/>
      <c r="V186" s="241"/>
      <c r="W186" s="241"/>
      <c r="X186" s="462"/>
      <c r="Y186" s="241"/>
      <c r="Z186" s="241"/>
      <c r="AA186" s="241"/>
      <c r="AB186" s="239"/>
      <c r="AC186" s="243"/>
      <c r="AD186" s="243"/>
      <c r="AE186" s="244"/>
      <c r="AF186" s="245"/>
      <c r="AG186" s="246"/>
      <c r="AH186" s="246"/>
      <c r="AI186" s="463"/>
      <c r="AJ186" s="464"/>
      <c r="AK186" s="465"/>
      <c r="AL186" s="466"/>
      <c r="AM186" s="467"/>
      <c r="AN186" s="454"/>
      <c r="AO186" s="454"/>
      <c r="AP186" s="467"/>
      <c r="AQ186" s="467"/>
      <c r="AR186" s="467"/>
      <c r="AS186" s="255"/>
      <c r="AT186" s="255"/>
      <c r="AU186" s="255"/>
      <c r="AV186" s="253"/>
      <c r="AW186" s="253"/>
      <c r="AX186" s="254"/>
      <c r="AY186" s="254"/>
      <c r="AZ186" s="254"/>
      <c r="BA186" s="254"/>
      <c r="BB186" s="254"/>
      <c r="BC186" s="255"/>
      <c r="BD186" s="255"/>
      <c r="BE186" s="256"/>
      <c r="BF186" s="256"/>
      <c r="BG186" s="254"/>
      <c r="BH186" s="254"/>
      <c r="BI186" s="254"/>
      <c r="BJ186" s="254"/>
      <c r="BK186" s="254"/>
      <c r="BL186" s="254"/>
      <c r="BM186" s="254"/>
      <c r="BN186" s="255"/>
      <c r="BO186" s="252"/>
      <c r="BP186" s="255"/>
      <c r="BQ186" s="255"/>
      <c r="BR186" s="255"/>
      <c r="BS186" s="255"/>
      <c r="BT186" s="255"/>
      <c r="BU186" s="255"/>
      <c r="BV186" s="255"/>
      <c r="BW186" s="255"/>
      <c r="BX186" s="255"/>
      <c r="BY186" s="255"/>
      <c r="BZ186" s="255"/>
      <c r="CA186" s="255"/>
      <c r="CB186" s="255"/>
      <c r="CC186" s="255"/>
      <c r="CD186" s="255"/>
    </row>
    <row r="187" spans="1:106" ht="16.5" customHeight="1">
      <c r="A187" s="153">
        <v>165</v>
      </c>
      <c r="B187" s="153" t="s">
        <v>6608</v>
      </c>
      <c r="C187" s="153" t="s">
        <v>4963</v>
      </c>
      <c r="D187" s="153" t="s">
        <v>5082</v>
      </c>
      <c r="E187" s="153" t="s">
        <v>5001</v>
      </c>
      <c r="F187" s="135" t="s">
        <v>6622</v>
      </c>
      <c r="G187" s="271" t="s">
        <v>6623</v>
      </c>
      <c r="H187" s="135" t="s">
        <v>6624</v>
      </c>
      <c r="I187" s="135" t="s">
        <v>6625</v>
      </c>
      <c r="J187" s="135" t="s">
        <v>4884</v>
      </c>
      <c r="K187" s="135" t="s">
        <v>6626</v>
      </c>
      <c r="L187" s="153" t="s">
        <v>6627</v>
      </c>
      <c r="M187" s="141" t="s">
        <v>6628</v>
      </c>
      <c r="N187" s="135" t="s">
        <v>4888</v>
      </c>
      <c r="O187" s="135"/>
      <c r="P187" s="118" t="s">
        <v>4884</v>
      </c>
      <c r="Q187" s="143">
        <v>365</v>
      </c>
      <c r="R187" s="144">
        <v>1129</v>
      </c>
      <c r="S187" s="143">
        <v>462</v>
      </c>
      <c r="T187" s="143">
        <v>462</v>
      </c>
      <c r="U187" s="135" t="s">
        <v>5009</v>
      </c>
      <c r="V187" s="144"/>
      <c r="W187" s="144">
        <v>15</v>
      </c>
      <c r="X187" s="135" t="s">
        <v>4972</v>
      </c>
      <c r="Y187" s="144">
        <v>109</v>
      </c>
      <c r="Z187" s="144"/>
      <c r="AA187" s="144"/>
      <c r="AB187" s="144">
        <v>98</v>
      </c>
      <c r="AC187" s="127"/>
      <c r="AD187" s="127"/>
      <c r="AE187" s="128"/>
      <c r="AF187" s="135" t="s">
        <v>6629</v>
      </c>
      <c r="AG187" s="143">
        <v>988</v>
      </c>
      <c r="AH187" s="143">
        <v>1911</v>
      </c>
      <c r="AI187" s="127">
        <v>1911</v>
      </c>
      <c r="AJ187" s="127">
        <v>29</v>
      </c>
      <c r="AK187" s="493" t="s">
        <v>6630</v>
      </c>
      <c r="AL187" s="153" t="s">
        <v>6631</v>
      </c>
      <c r="AM187" s="135" t="s">
        <v>5079</v>
      </c>
      <c r="AN187" s="135">
        <v>7</v>
      </c>
      <c r="AO187" s="135">
        <v>3</v>
      </c>
      <c r="AP187" s="135">
        <v>1</v>
      </c>
      <c r="AQ187" s="135">
        <v>1</v>
      </c>
      <c r="AR187" s="135">
        <v>2</v>
      </c>
      <c r="AS187" s="137">
        <v>186</v>
      </c>
      <c r="AT187" s="136" t="s">
        <v>6632</v>
      </c>
      <c r="AU187" s="136" t="s">
        <v>6632</v>
      </c>
      <c r="AV187" s="127">
        <v>12113</v>
      </c>
      <c r="AW187" s="127">
        <v>65.123655913978496</v>
      </c>
      <c r="AX187" s="134"/>
      <c r="AY187" s="134"/>
      <c r="AZ187" s="134"/>
      <c r="BA187" s="134"/>
      <c r="BB187" s="134"/>
      <c r="BC187" s="123"/>
      <c r="BD187" s="123"/>
      <c r="BE187" s="494"/>
      <c r="BF187" s="135" t="s">
        <v>4897</v>
      </c>
      <c r="BG187" s="134"/>
      <c r="BH187" s="134"/>
      <c r="BI187" s="134"/>
      <c r="BJ187" s="134"/>
      <c r="BK187" s="134"/>
      <c r="BL187" s="134"/>
      <c r="BM187" s="134"/>
      <c r="BN187" s="135"/>
      <c r="BO187" s="136" t="s">
        <v>4897</v>
      </c>
      <c r="BP187" s="137">
        <v>2</v>
      </c>
      <c r="BQ187" s="137"/>
      <c r="BR187" s="137">
        <v>2</v>
      </c>
      <c r="BS187" s="137"/>
      <c r="BT187" s="137"/>
      <c r="BU187" s="137"/>
      <c r="BV187" s="137"/>
      <c r="BW187" s="137">
        <v>5</v>
      </c>
      <c r="BX187" s="137"/>
      <c r="BY187" s="137">
        <v>39</v>
      </c>
      <c r="BZ187" s="137"/>
      <c r="CA187" s="137"/>
      <c r="CB187" s="137"/>
      <c r="CC187" s="137"/>
      <c r="CD187" s="137"/>
    </row>
    <row r="188" spans="1:106" ht="16.5" customHeight="1">
      <c r="A188" s="111">
        <v>166</v>
      </c>
      <c r="B188" s="111" t="s">
        <v>6608</v>
      </c>
      <c r="C188" s="112" t="s">
        <v>6383</v>
      </c>
      <c r="D188" s="111" t="s">
        <v>5082</v>
      </c>
      <c r="E188" s="111" t="s">
        <v>4879</v>
      </c>
      <c r="F188" s="111" t="s">
        <v>6633</v>
      </c>
      <c r="G188" s="113" t="s">
        <v>6634</v>
      </c>
      <c r="H188" s="111" t="s">
        <v>6635</v>
      </c>
      <c r="I188" s="111" t="s">
        <v>6636</v>
      </c>
      <c r="J188" s="135" t="s">
        <v>4884</v>
      </c>
      <c r="K188" s="163" t="s">
        <v>6637</v>
      </c>
      <c r="L188" s="116" t="s">
        <v>6638</v>
      </c>
      <c r="M188" s="268" t="s">
        <v>6639</v>
      </c>
      <c r="N188" s="142" t="s">
        <v>4924</v>
      </c>
      <c r="O188" s="142"/>
      <c r="P188" s="142" t="s">
        <v>4924</v>
      </c>
      <c r="Q188" s="143">
        <v>14003</v>
      </c>
      <c r="R188" s="144">
        <v>5653</v>
      </c>
      <c r="S188" s="143">
        <v>1080</v>
      </c>
      <c r="T188" s="143">
        <v>950</v>
      </c>
      <c r="U188" s="112" t="s">
        <v>5009</v>
      </c>
      <c r="V188" s="144">
        <v>130</v>
      </c>
      <c r="W188" s="144">
        <v>313</v>
      </c>
      <c r="X188" s="138" t="s">
        <v>4972</v>
      </c>
      <c r="Y188" s="143">
        <v>598</v>
      </c>
      <c r="Z188" s="143">
        <v>86</v>
      </c>
      <c r="AA188" s="143">
        <v>1324</v>
      </c>
      <c r="AB188" s="143">
        <v>475</v>
      </c>
      <c r="AC188" s="127">
        <v>86</v>
      </c>
      <c r="AD188" s="127">
        <v>86</v>
      </c>
      <c r="AE188" s="130">
        <v>40</v>
      </c>
      <c r="AF188" s="137" t="s">
        <v>6640</v>
      </c>
      <c r="AG188" s="143">
        <v>15044</v>
      </c>
      <c r="AH188" s="143">
        <v>19756</v>
      </c>
      <c r="AI188" s="148"/>
      <c r="AJ188" s="148">
        <v>479</v>
      </c>
      <c r="AK188" s="179"/>
      <c r="AL188" s="112"/>
      <c r="AM188" s="118" t="s">
        <v>5340</v>
      </c>
      <c r="AN188" s="111">
        <v>13</v>
      </c>
      <c r="AO188" s="111">
        <v>2</v>
      </c>
      <c r="AP188" s="111">
        <v>2</v>
      </c>
      <c r="AQ188" s="111">
        <v>8</v>
      </c>
      <c r="AR188" s="111">
        <v>1</v>
      </c>
      <c r="AS188" s="129">
        <v>218</v>
      </c>
      <c r="AT188" s="129" t="s">
        <v>5012</v>
      </c>
      <c r="AU188" s="129" t="s">
        <v>5012</v>
      </c>
      <c r="AV188" s="127">
        <v>15463</v>
      </c>
      <c r="AW188" s="127">
        <v>70.931192660550465</v>
      </c>
      <c r="AX188" s="149"/>
      <c r="AY188" s="149"/>
      <c r="AZ188" s="149"/>
      <c r="BA188" s="149"/>
      <c r="BB188" s="149"/>
      <c r="BC188" s="150"/>
      <c r="BD188" s="150"/>
      <c r="BE188" s="150"/>
      <c r="BF188" s="135" t="s">
        <v>4897</v>
      </c>
      <c r="BG188" s="134"/>
      <c r="BH188" s="134"/>
      <c r="BI188" s="134"/>
      <c r="BJ188" s="134"/>
      <c r="BK188" s="134"/>
      <c r="BL188" s="134"/>
      <c r="BM188" s="134"/>
      <c r="BN188" s="350"/>
      <c r="BO188" s="136" t="s">
        <v>4897</v>
      </c>
      <c r="BP188" s="138">
        <v>2</v>
      </c>
      <c r="BQ188" s="138"/>
      <c r="BR188" s="138">
        <v>2</v>
      </c>
      <c r="BS188" s="138"/>
      <c r="BT188" s="138">
        <v>2</v>
      </c>
      <c r="BU188" s="138">
        <v>11</v>
      </c>
      <c r="BV188" s="138"/>
      <c r="BW188" s="138">
        <v>9</v>
      </c>
      <c r="BX188" s="138"/>
      <c r="BY188" s="138">
        <v>5</v>
      </c>
      <c r="BZ188" s="138"/>
      <c r="CA188" s="138"/>
      <c r="CB188" s="138"/>
      <c r="CC188" s="138"/>
      <c r="CD188" s="138"/>
      <c r="CZ188" s="152"/>
      <c r="DA188" s="152"/>
      <c r="DB188" s="152"/>
    </row>
    <row r="189" spans="1:106" s="177" customFormat="1" ht="16.5" customHeight="1">
      <c r="A189" s="153">
        <v>167</v>
      </c>
      <c r="B189" s="154" t="s">
        <v>6608</v>
      </c>
      <c r="C189" s="158" t="s">
        <v>4963</v>
      </c>
      <c r="D189" s="154" t="s">
        <v>5082</v>
      </c>
      <c r="E189" s="154" t="s">
        <v>4879</v>
      </c>
      <c r="F189" s="154" t="s">
        <v>6641</v>
      </c>
      <c r="G189" s="160" t="s">
        <v>6642</v>
      </c>
      <c r="H189" s="154" t="s">
        <v>6643</v>
      </c>
      <c r="I189" s="154" t="s">
        <v>6644</v>
      </c>
      <c r="J189" s="135" t="s">
        <v>4884</v>
      </c>
      <c r="K189" s="154" t="s">
        <v>6626</v>
      </c>
      <c r="L189" s="155" t="s">
        <v>6645</v>
      </c>
      <c r="M189" s="263" t="s">
        <v>6646</v>
      </c>
      <c r="N189" s="135" t="s">
        <v>4884</v>
      </c>
      <c r="O189" s="192" t="s">
        <v>4909</v>
      </c>
      <c r="P189" s="192" t="s">
        <v>4924</v>
      </c>
      <c r="Q189" s="143">
        <v>1649.6</v>
      </c>
      <c r="R189" s="144">
        <v>1971</v>
      </c>
      <c r="S189" s="143">
        <v>898</v>
      </c>
      <c r="T189" s="143">
        <v>654</v>
      </c>
      <c r="U189" s="154" t="s">
        <v>6647</v>
      </c>
      <c r="V189" s="123">
        <v>244</v>
      </c>
      <c r="W189" s="123">
        <v>285</v>
      </c>
      <c r="X189" s="175" t="s">
        <v>4972</v>
      </c>
      <c r="Y189" s="123">
        <v>85</v>
      </c>
      <c r="Z189" s="123">
        <v>32</v>
      </c>
      <c r="AA189" s="123">
        <v>2213</v>
      </c>
      <c r="AB189" s="123">
        <v>49</v>
      </c>
      <c r="AC189" s="127"/>
      <c r="AD189" s="127"/>
      <c r="AE189" s="188"/>
      <c r="AF189" s="190" t="s">
        <v>6648</v>
      </c>
      <c r="AG189" s="165">
        <v>1195</v>
      </c>
      <c r="AH189" s="165">
        <v>5664</v>
      </c>
      <c r="AI189" s="226">
        <v>5664</v>
      </c>
      <c r="AJ189" s="148">
        <v>5664</v>
      </c>
      <c r="AK189" s="154"/>
      <c r="AL189" s="228"/>
      <c r="AM189" s="175" t="s">
        <v>5011</v>
      </c>
      <c r="AN189" s="154">
        <v>4</v>
      </c>
      <c r="AO189" s="154">
        <v>2</v>
      </c>
      <c r="AP189" s="154">
        <v>1</v>
      </c>
      <c r="AQ189" s="154">
        <v>1</v>
      </c>
      <c r="AR189" s="154"/>
      <c r="AS189" s="137">
        <v>217</v>
      </c>
      <c r="AT189" s="129" t="s">
        <v>6649</v>
      </c>
      <c r="AU189" s="129" t="s">
        <v>4916</v>
      </c>
      <c r="AV189" s="127">
        <v>13443</v>
      </c>
      <c r="AW189" s="127">
        <v>61.94930875576037</v>
      </c>
      <c r="AX189" s="140"/>
      <c r="AY189" s="140"/>
      <c r="AZ189" s="140"/>
      <c r="BA189" s="140"/>
      <c r="BB189" s="140"/>
      <c r="BC189" s="137"/>
      <c r="BD189" s="137"/>
      <c r="BE189" s="137"/>
      <c r="BF189" s="135" t="s">
        <v>4897</v>
      </c>
      <c r="BG189" s="495"/>
      <c r="BH189" s="495"/>
      <c r="BI189" s="495"/>
      <c r="BJ189" s="495"/>
      <c r="BK189" s="495"/>
      <c r="BL189" s="495"/>
      <c r="BM189" s="495"/>
      <c r="BN189" s="137"/>
      <c r="BO189" s="136" t="s">
        <v>4897</v>
      </c>
      <c r="BP189" s="138">
        <v>1</v>
      </c>
      <c r="BQ189" s="138"/>
      <c r="BR189" s="138">
        <v>1</v>
      </c>
      <c r="BS189" s="138"/>
      <c r="BT189" s="138">
        <v>1</v>
      </c>
      <c r="BU189" s="138">
        <v>3</v>
      </c>
      <c r="BV189" s="138">
        <v>4</v>
      </c>
      <c r="BW189" s="138"/>
      <c r="BX189" s="138">
        <v>2</v>
      </c>
      <c r="BY189" s="137"/>
      <c r="BZ189" s="138"/>
      <c r="CA189" s="138"/>
      <c r="CB189" s="174"/>
      <c r="CC189" s="174"/>
      <c r="CD189" s="174"/>
    </row>
    <row r="190" spans="1:106" s="496" customFormat="1" ht="16.5" customHeight="1">
      <c r="A190" s="111">
        <v>168</v>
      </c>
      <c r="B190" s="111" t="s">
        <v>6650</v>
      </c>
      <c r="C190" s="112" t="s">
        <v>4963</v>
      </c>
      <c r="D190" s="111" t="s">
        <v>5082</v>
      </c>
      <c r="E190" s="111" t="s">
        <v>5001</v>
      </c>
      <c r="F190" s="111" t="s">
        <v>6651</v>
      </c>
      <c r="G190" s="113" t="s">
        <v>6652</v>
      </c>
      <c r="H190" s="111" t="s">
        <v>6653</v>
      </c>
      <c r="I190" s="163" t="s">
        <v>6654</v>
      </c>
      <c r="J190" s="135" t="s">
        <v>4884</v>
      </c>
      <c r="K190" s="163" t="s">
        <v>6655</v>
      </c>
      <c r="L190" s="116" t="s">
        <v>6656</v>
      </c>
      <c r="M190" s="221" t="s">
        <v>6657</v>
      </c>
      <c r="N190" s="142" t="s">
        <v>4888</v>
      </c>
      <c r="O190" s="278"/>
      <c r="P190" s="192" t="s">
        <v>4924</v>
      </c>
      <c r="Q190" s="143">
        <v>125576</v>
      </c>
      <c r="R190" s="144">
        <v>2136</v>
      </c>
      <c r="S190" s="143">
        <v>672</v>
      </c>
      <c r="T190" s="143">
        <v>672</v>
      </c>
      <c r="U190" s="130"/>
      <c r="V190" s="123"/>
      <c r="W190" s="143">
        <v>38</v>
      </c>
      <c r="X190" s="279" t="s">
        <v>4972</v>
      </c>
      <c r="Y190" s="143">
        <v>31</v>
      </c>
      <c r="Z190" s="143"/>
      <c r="AA190" s="143">
        <v>2200</v>
      </c>
      <c r="AB190" s="143">
        <v>12</v>
      </c>
      <c r="AC190" s="127"/>
      <c r="AD190" s="127"/>
      <c r="AE190" s="130"/>
      <c r="AF190" s="134" t="s">
        <v>6658</v>
      </c>
      <c r="AG190" s="165">
        <v>1000</v>
      </c>
      <c r="AH190" s="165">
        <v>2966</v>
      </c>
      <c r="AI190" s="172">
        <v>2966</v>
      </c>
      <c r="AJ190" s="172">
        <v>346</v>
      </c>
      <c r="AK190" s="111"/>
      <c r="AL190" s="111"/>
      <c r="AM190" s="175" t="s">
        <v>5011</v>
      </c>
      <c r="AN190" s="111"/>
      <c r="AO190" s="111"/>
      <c r="AP190" s="111"/>
      <c r="AQ190" s="111"/>
      <c r="AR190" s="111"/>
      <c r="AS190" s="129">
        <v>218</v>
      </c>
      <c r="AT190" s="129" t="s">
        <v>4916</v>
      </c>
      <c r="AU190" s="129" t="s">
        <v>4916</v>
      </c>
      <c r="AV190" s="127">
        <v>6921</v>
      </c>
      <c r="AW190" s="127">
        <v>31.74770642201835</v>
      </c>
      <c r="AX190" s="140"/>
      <c r="AY190" s="140"/>
      <c r="AZ190" s="140"/>
      <c r="BA190" s="140"/>
      <c r="BB190" s="140"/>
      <c r="BC190" s="111"/>
      <c r="BD190" s="111"/>
      <c r="BE190" s="111"/>
      <c r="BF190" s="135" t="s">
        <v>4897</v>
      </c>
      <c r="BG190" s="279"/>
      <c r="BH190" s="279"/>
      <c r="BI190" s="279"/>
      <c r="BJ190" s="279"/>
      <c r="BK190" s="279"/>
      <c r="BL190" s="279"/>
      <c r="BM190" s="279"/>
      <c r="BN190" s="118"/>
      <c r="BO190" s="136" t="s">
        <v>4897</v>
      </c>
      <c r="BP190" s="138">
        <v>1</v>
      </c>
      <c r="BQ190" s="138"/>
      <c r="BR190" s="138">
        <v>1</v>
      </c>
      <c r="BS190" s="138"/>
      <c r="BT190" s="138">
        <v>1</v>
      </c>
      <c r="BU190" s="138">
        <v>3</v>
      </c>
      <c r="BV190" s="138">
        <v>1</v>
      </c>
      <c r="BW190" s="138"/>
      <c r="BX190" s="138"/>
      <c r="BY190" s="137"/>
      <c r="BZ190" s="138"/>
      <c r="CA190" s="138"/>
      <c r="CB190" s="174"/>
      <c r="CC190" s="174"/>
      <c r="CD190" s="174"/>
    </row>
    <row r="191" spans="1:106" ht="16.5" customHeight="1">
      <c r="A191" s="153">
        <v>169</v>
      </c>
      <c r="B191" s="111" t="s">
        <v>6608</v>
      </c>
      <c r="C191" s="112" t="s">
        <v>6659</v>
      </c>
      <c r="D191" s="111" t="s">
        <v>5082</v>
      </c>
      <c r="E191" s="111" t="s">
        <v>4879</v>
      </c>
      <c r="F191" s="111" t="s">
        <v>6660</v>
      </c>
      <c r="G191" s="113" t="s">
        <v>6661</v>
      </c>
      <c r="H191" s="111" t="s">
        <v>6662</v>
      </c>
      <c r="I191" s="111" t="s">
        <v>6663</v>
      </c>
      <c r="J191" s="135" t="s">
        <v>4884</v>
      </c>
      <c r="K191" s="163" t="s">
        <v>6655</v>
      </c>
      <c r="L191" s="116" t="s">
        <v>6664</v>
      </c>
      <c r="M191" s="153" t="s">
        <v>6665</v>
      </c>
      <c r="N191" s="142" t="s">
        <v>4888</v>
      </c>
      <c r="O191" s="142"/>
      <c r="P191" s="192" t="s">
        <v>4924</v>
      </c>
      <c r="Q191" s="143">
        <v>17880</v>
      </c>
      <c r="R191" s="144">
        <v>3758</v>
      </c>
      <c r="S191" s="143">
        <v>1132</v>
      </c>
      <c r="T191" s="143">
        <v>962</v>
      </c>
      <c r="U191" s="112" t="s">
        <v>5186</v>
      </c>
      <c r="V191" s="123">
        <v>170</v>
      </c>
      <c r="W191" s="123">
        <f>176.16+91.25</f>
        <v>267.40999999999997</v>
      </c>
      <c r="X191" s="138" t="s">
        <v>4972</v>
      </c>
      <c r="Y191" s="123">
        <v>112.18</v>
      </c>
      <c r="Z191" s="123">
        <v>52.91</v>
      </c>
      <c r="AA191" s="123">
        <v>498</v>
      </c>
      <c r="AB191" s="123">
        <f>66.17+25.7+9.52</f>
        <v>101.39</v>
      </c>
      <c r="AC191" s="127">
        <v>37.82</v>
      </c>
      <c r="AD191" s="127"/>
      <c r="AE191" s="130">
        <v>43</v>
      </c>
      <c r="AF191" s="137" t="s">
        <v>6666</v>
      </c>
      <c r="AG191" s="143">
        <v>403</v>
      </c>
      <c r="AH191" s="143">
        <v>1764</v>
      </c>
      <c r="AI191" s="148">
        <v>1764</v>
      </c>
      <c r="AJ191" s="148">
        <v>999</v>
      </c>
      <c r="AK191" s="112"/>
      <c r="AL191" s="112"/>
      <c r="AM191" s="118" t="s">
        <v>5079</v>
      </c>
      <c r="AN191" s="111"/>
      <c r="AO191" s="111"/>
      <c r="AP191" s="111"/>
      <c r="AQ191" s="111"/>
      <c r="AR191" s="111"/>
      <c r="AS191" s="129">
        <v>217</v>
      </c>
      <c r="AT191" s="129" t="s">
        <v>6667</v>
      </c>
      <c r="AU191" s="129" t="s">
        <v>6668</v>
      </c>
      <c r="AV191" s="127">
        <v>19075</v>
      </c>
      <c r="AW191" s="127">
        <v>87.903225806451616</v>
      </c>
      <c r="AX191" s="149"/>
      <c r="AY191" s="149"/>
      <c r="AZ191" s="149"/>
      <c r="BA191" s="149"/>
      <c r="BB191" s="149"/>
      <c r="BC191" s="150"/>
      <c r="BD191" s="150"/>
      <c r="BE191" s="150"/>
      <c r="BF191" s="135" t="s">
        <v>4897</v>
      </c>
      <c r="BG191" s="134"/>
      <c r="BH191" s="134"/>
      <c r="BI191" s="134"/>
      <c r="BJ191" s="134"/>
      <c r="BK191" s="134"/>
      <c r="BL191" s="134"/>
      <c r="BM191" s="134"/>
      <c r="BN191" s="350"/>
      <c r="BO191" s="136" t="s">
        <v>4897</v>
      </c>
      <c r="BP191" s="138"/>
      <c r="BQ191" s="138"/>
      <c r="BR191" s="138"/>
      <c r="BS191" s="138"/>
      <c r="BT191" s="138">
        <v>1</v>
      </c>
      <c r="BU191" s="138">
        <v>5</v>
      </c>
      <c r="BV191" s="138">
        <v>6</v>
      </c>
      <c r="BW191" s="138"/>
      <c r="BX191" s="138"/>
      <c r="BY191" s="138">
        <v>7</v>
      </c>
      <c r="BZ191" s="138"/>
      <c r="CA191" s="138"/>
      <c r="CB191" s="138"/>
      <c r="CC191" s="138"/>
      <c r="CD191" s="174"/>
      <c r="CZ191" s="152"/>
      <c r="DA191" s="152"/>
      <c r="DB191" s="152"/>
    </row>
    <row r="192" spans="1:106" ht="16.5" customHeight="1">
      <c r="A192" s="111">
        <v>170</v>
      </c>
      <c r="B192" s="111" t="s">
        <v>6608</v>
      </c>
      <c r="C192" s="112" t="s">
        <v>4963</v>
      </c>
      <c r="D192" s="111" t="s">
        <v>5082</v>
      </c>
      <c r="E192" s="111" t="s">
        <v>4879</v>
      </c>
      <c r="F192" s="111" t="s">
        <v>6669</v>
      </c>
      <c r="G192" s="113" t="s">
        <v>6670</v>
      </c>
      <c r="H192" s="111" t="s">
        <v>6671</v>
      </c>
      <c r="I192" s="111" t="s">
        <v>6672</v>
      </c>
      <c r="J192" s="118" t="s">
        <v>4884</v>
      </c>
      <c r="K192" s="111" t="s">
        <v>6673</v>
      </c>
      <c r="L192" s="277" t="s">
        <v>6674</v>
      </c>
      <c r="M192" s="141" t="s">
        <v>6675</v>
      </c>
      <c r="N192" s="123" t="s">
        <v>4940</v>
      </c>
      <c r="O192" s="142" t="s">
        <v>4909</v>
      </c>
      <c r="P192" s="142" t="s">
        <v>4888</v>
      </c>
      <c r="Q192" s="143">
        <v>3495</v>
      </c>
      <c r="R192" s="144">
        <v>1600</v>
      </c>
      <c r="S192" s="143">
        <v>1150</v>
      </c>
      <c r="T192" s="143">
        <v>1150</v>
      </c>
      <c r="U192" s="112" t="s">
        <v>5009</v>
      </c>
      <c r="V192" s="143"/>
      <c r="W192" s="143">
        <v>50</v>
      </c>
      <c r="X192" s="118" t="s">
        <v>4972</v>
      </c>
      <c r="Y192" s="143">
        <v>121</v>
      </c>
      <c r="Z192" s="143"/>
      <c r="AA192" s="143"/>
      <c r="AB192" s="143">
        <v>60</v>
      </c>
      <c r="AC192" s="127">
        <v>40</v>
      </c>
      <c r="AD192" s="127"/>
      <c r="AE192" s="130"/>
      <c r="AF192" s="135" t="s">
        <v>6676</v>
      </c>
      <c r="AG192" s="143">
        <v>372</v>
      </c>
      <c r="AH192" s="143">
        <v>522</v>
      </c>
      <c r="AI192" s="148">
        <v>522</v>
      </c>
      <c r="AJ192" s="148">
        <v>310</v>
      </c>
      <c r="AK192" s="179"/>
      <c r="AL192" s="112"/>
      <c r="AM192" s="118" t="s">
        <v>5011</v>
      </c>
      <c r="AN192" s="111">
        <v>3</v>
      </c>
      <c r="AO192" s="111">
        <v>1</v>
      </c>
      <c r="AP192" s="111">
        <v>2</v>
      </c>
      <c r="AQ192" s="111"/>
      <c r="AR192" s="111"/>
      <c r="AS192" s="129">
        <v>213</v>
      </c>
      <c r="AT192" s="129" t="s">
        <v>4916</v>
      </c>
      <c r="AU192" s="129" t="s">
        <v>4916</v>
      </c>
      <c r="AV192" s="127">
        <v>18427</v>
      </c>
      <c r="AW192" s="127">
        <v>86.511737089201873</v>
      </c>
      <c r="AX192" s="149"/>
      <c r="AY192" s="149"/>
      <c r="AZ192" s="149"/>
      <c r="BA192" s="149"/>
      <c r="BB192" s="149"/>
      <c r="BC192" s="150"/>
      <c r="BD192" s="150"/>
      <c r="BE192" s="150"/>
      <c r="BF192" s="151" t="s">
        <v>4897</v>
      </c>
      <c r="BG192" s="134"/>
      <c r="BH192" s="134"/>
      <c r="BI192" s="134"/>
      <c r="BJ192" s="134"/>
      <c r="BK192" s="134"/>
      <c r="BL192" s="134"/>
      <c r="BM192" s="134"/>
      <c r="BN192" s="350"/>
      <c r="BO192" s="150" t="s">
        <v>4897</v>
      </c>
      <c r="BP192" s="138"/>
      <c r="BQ192" s="138"/>
      <c r="BR192" s="138"/>
      <c r="BS192" s="138"/>
      <c r="BT192" s="138">
        <v>1</v>
      </c>
      <c r="BU192" s="138"/>
      <c r="BV192" s="138"/>
      <c r="BW192" s="138">
        <v>5</v>
      </c>
      <c r="BX192" s="138"/>
      <c r="BY192" s="138">
        <v>158</v>
      </c>
      <c r="BZ192" s="138"/>
      <c r="CA192" s="138"/>
      <c r="CB192" s="138"/>
      <c r="CC192" s="138"/>
      <c r="CD192" s="138"/>
      <c r="CZ192" s="152"/>
      <c r="DA192" s="152"/>
      <c r="DB192" s="152"/>
    </row>
    <row r="193" spans="1:119" ht="16.5" customHeight="1">
      <c r="A193" s="153">
        <v>171</v>
      </c>
      <c r="B193" s="111" t="s">
        <v>6608</v>
      </c>
      <c r="C193" s="112" t="s">
        <v>6659</v>
      </c>
      <c r="D193" s="111" t="s">
        <v>5082</v>
      </c>
      <c r="E193" s="111" t="s">
        <v>4879</v>
      </c>
      <c r="F193" s="111" t="s">
        <v>6677</v>
      </c>
      <c r="G193" s="113" t="s">
        <v>6678</v>
      </c>
      <c r="H193" s="123" t="s">
        <v>6679</v>
      </c>
      <c r="I193" s="123" t="s">
        <v>6680</v>
      </c>
      <c r="J193" s="118" t="s">
        <v>4884</v>
      </c>
      <c r="K193" s="123" t="s">
        <v>6681</v>
      </c>
      <c r="L193" s="111" t="s">
        <v>6682</v>
      </c>
      <c r="M193" s="497" t="s">
        <v>6683</v>
      </c>
      <c r="N193" s="358" t="s">
        <v>4924</v>
      </c>
      <c r="O193" s="386"/>
      <c r="P193" s="118" t="s">
        <v>4884</v>
      </c>
      <c r="Q193" s="143">
        <v>13732</v>
      </c>
      <c r="R193" s="144">
        <v>9175</v>
      </c>
      <c r="S193" s="143">
        <v>4576</v>
      </c>
      <c r="T193" s="143">
        <v>3944</v>
      </c>
      <c r="U193" s="157" t="s">
        <v>5134</v>
      </c>
      <c r="V193" s="144">
        <v>632</v>
      </c>
      <c r="W193" s="144">
        <v>737</v>
      </c>
      <c r="X193" s="123" t="s">
        <v>4926</v>
      </c>
      <c r="Y193" s="123">
        <v>309.82</v>
      </c>
      <c r="Z193" s="123">
        <v>121.02</v>
      </c>
      <c r="AA193" s="123">
        <v>1329</v>
      </c>
      <c r="AB193" s="123">
        <v>109.11</v>
      </c>
      <c r="AC193" s="127">
        <v>88.47</v>
      </c>
      <c r="AD193" s="127"/>
      <c r="AE193" s="127">
        <v>437</v>
      </c>
      <c r="AF193" s="157" t="s">
        <v>6684</v>
      </c>
      <c r="AG193" s="143">
        <v>8897</v>
      </c>
      <c r="AH193" s="143">
        <v>14308</v>
      </c>
      <c r="AI193" s="148">
        <v>7043</v>
      </c>
      <c r="AJ193" s="148">
        <v>844</v>
      </c>
      <c r="AK193" s="179"/>
      <c r="AL193" s="112"/>
      <c r="AM193" s="174"/>
      <c r="AN193" s="150">
        <v>11</v>
      </c>
      <c r="AO193" s="111"/>
      <c r="AP193" s="111">
        <v>1</v>
      </c>
      <c r="AQ193" s="111">
        <v>10</v>
      </c>
      <c r="AR193" s="111"/>
      <c r="AS193" s="129">
        <v>215</v>
      </c>
      <c r="AT193" s="150" t="s">
        <v>4916</v>
      </c>
      <c r="AU193" s="150" t="s">
        <v>4916</v>
      </c>
      <c r="AV193" s="127">
        <v>31265</v>
      </c>
      <c r="AW193" s="127">
        <v>145.41860465116278</v>
      </c>
      <c r="AX193" s="149"/>
      <c r="AY193" s="149"/>
      <c r="AZ193" s="149"/>
      <c r="BA193" s="149"/>
      <c r="BB193" s="149"/>
      <c r="BC193" s="150"/>
      <c r="BD193" s="150"/>
      <c r="BE193" s="150"/>
      <c r="BF193" s="151"/>
      <c r="BG193" s="134"/>
      <c r="BH193" s="134"/>
      <c r="BI193" s="134"/>
      <c r="BJ193" s="134"/>
      <c r="BK193" s="134"/>
      <c r="BL193" s="134"/>
      <c r="BM193" s="134"/>
      <c r="BN193" s="350"/>
      <c r="BO193" s="150" t="s">
        <v>4897</v>
      </c>
      <c r="BP193" s="174"/>
      <c r="BQ193" s="174"/>
      <c r="BR193" s="174"/>
      <c r="BS193" s="174"/>
      <c r="BT193" s="174">
        <v>5</v>
      </c>
      <c r="BU193" s="138"/>
      <c r="BV193" s="138"/>
      <c r="BW193" s="138"/>
      <c r="BX193" s="138"/>
      <c r="BY193" s="138"/>
      <c r="BZ193" s="138"/>
      <c r="CA193" s="138"/>
      <c r="CB193" s="138"/>
      <c r="CC193" s="138"/>
      <c r="CD193" s="138"/>
      <c r="CZ193" s="152"/>
      <c r="DA193" s="152"/>
      <c r="DB193" s="152"/>
    </row>
    <row r="194" spans="1:119" s="257" customFormat="1" ht="16.5" customHeight="1">
      <c r="A194" s="2528" t="s">
        <v>6685</v>
      </c>
      <c r="B194" s="2528"/>
      <c r="C194" s="2528"/>
      <c r="D194" s="2528"/>
      <c r="E194" s="2528"/>
      <c r="F194" s="454">
        <v>7</v>
      </c>
      <c r="G194" s="455"/>
      <c r="H194" s="456"/>
      <c r="I194" s="457"/>
      <c r="J194" s="457"/>
      <c r="K194" s="235"/>
      <c r="L194" s="459"/>
      <c r="M194" s="236"/>
      <c r="N194" s="237"/>
      <c r="O194" s="237"/>
      <c r="P194" s="237"/>
      <c r="Q194" s="238"/>
      <c r="R194" s="239"/>
      <c r="S194" s="238"/>
      <c r="T194" s="238"/>
      <c r="U194" s="461"/>
      <c r="V194" s="241"/>
      <c r="W194" s="241"/>
      <c r="X194" s="462"/>
      <c r="Y194" s="241"/>
      <c r="Z194" s="241"/>
      <c r="AA194" s="241"/>
      <c r="AB194" s="239"/>
      <c r="AC194" s="243"/>
      <c r="AD194" s="243"/>
      <c r="AE194" s="244"/>
      <c r="AF194" s="245"/>
      <c r="AG194" s="246"/>
      <c r="AH194" s="246"/>
      <c r="AI194" s="463"/>
      <c r="AJ194" s="464"/>
      <c r="AK194" s="465"/>
      <c r="AL194" s="466"/>
      <c r="AM194" s="467"/>
      <c r="AN194" s="454"/>
      <c r="AO194" s="454"/>
      <c r="AP194" s="467"/>
      <c r="AQ194" s="467"/>
      <c r="AR194" s="467"/>
      <c r="AS194" s="255"/>
      <c r="AT194" s="255"/>
      <c r="AU194" s="255"/>
      <c r="AV194" s="253"/>
      <c r="AW194" s="253"/>
      <c r="AX194" s="253"/>
      <c r="AY194" s="254"/>
      <c r="AZ194" s="254"/>
      <c r="BA194" s="254"/>
      <c r="BB194" s="254"/>
      <c r="BC194" s="255"/>
      <c r="BD194" s="255"/>
      <c r="BE194" s="256"/>
      <c r="BF194" s="256"/>
      <c r="BG194" s="254"/>
      <c r="BH194" s="254"/>
      <c r="BI194" s="254"/>
      <c r="BJ194" s="254"/>
      <c r="BK194" s="254"/>
      <c r="BL194" s="254"/>
      <c r="BM194" s="254"/>
      <c r="BN194" s="255"/>
      <c r="BO194" s="252"/>
      <c r="BP194" s="255"/>
      <c r="BQ194" s="255"/>
      <c r="BR194" s="255"/>
      <c r="BS194" s="255"/>
      <c r="BT194" s="255"/>
      <c r="BU194" s="255"/>
      <c r="BV194" s="255"/>
      <c r="BW194" s="255"/>
      <c r="BX194" s="255"/>
      <c r="BY194" s="255"/>
      <c r="BZ194" s="255"/>
      <c r="CA194" s="255"/>
      <c r="CB194" s="255"/>
      <c r="CC194" s="255"/>
      <c r="CD194" s="255"/>
    </row>
    <row r="195" spans="1:119" ht="16.5" customHeight="1">
      <c r="A195" s="111">
        <v>172</v>
      </c>
      <c r="B195" s="111" t="s">
        <v>6608</v>
      </c>
      <c r="C195" s="112" t="s">
        <v>6686</v>
      </c>
      <c r="D195" s="111" t="s">
        <v>5318</v>
      </c>
      <c r="E195" s="111" t="s">
        <v>4879</v>
      </c>
      <c r="F195" s="111" t="s">
        <v>6687</v>
      </c>
      <c r="G195" s="113" t="s">
        <v>6688</v>
      </c>
      <c r="H195" s="111" t="s">
        <v>6689</v>
      </c>
      <c r="I195" s="111" t="s">
        <v>6690</v>
      </c>
      <c r="J195" s="118" t="s">
        <v>4884</v>
      </c>
      <c r="K195" s="163" t="s">
        <v>6681</v>
      </c>
      <c r="L195" s="116" t="s">
        <v>6691</v>
      </c>
      <c r="M195" s="141"/>
      <c r="N195" s="142"/>
      <c r="O195" s="142"/>
      <c r="P195" s="142"/>
      <c r="Q195" s="143"/>
      <c r="R195" s="144"/>
      <c r="S195" s="143"/>
      <c r="T195" s="143"/>
      <c r="U195" s="112"/>
      <c r="V195" s="143"/>
      <c r="W195" s="143"/>
      <c r="X195" s="118"/>
      <c r="Y195" s="143"/>
      <c r="Z195" s="143"/>
      <c r="AA195" s="143"/>
      <c r="AB195" s="143"/>
      <c r="AC195" s="127"/>
      <c r="AD195" s="127"/>
      <c r="AE195" s="130"/>
      <c r="AF195" s="135"/>
      <c r="AG195" s="127"/>
      <c r="AH195" s="127"/>
      <c r="AI195" s="148"/>
      <c r="AJ195" s="148"/>
      <c r="AK195" s="179"/>
      <c r="AL195" s="112"/>
      <c r="AM195" s="118"/>
      <c r="AN195" s="111"/>
      <c r="AO195" s="111"/>
      <c r="AP195" s="111"/>
      <c r="AQ195" s="111"/>
      <c r="AR195" s="111"/>
      <c r="AS195" s="129"/>
      <c r="AT195" s="129"/>
      <c r="AU195" s="129"/>
      <c r="AV195" s="127"/>
      <c r="AW195" s="127"/>
      <c r="AX195" s="149"/>
      <c r="AY195" s="149"/>
      <c r="AZ195" s="149"/>
      <c r="BA195" s="149"/>
      <c r="BB195" s="149"/>
      <c r="BC195" s="150"/>
      <c r="BD195" s="150"/>
      <c r="BE195" s="150"/>
      <c r="BF195" s="151"/>
      <c r="BG195" s="134"/>
      <c r="BH195" s="134"/>
      <c r="BI195" s="134"/>
      <c r="BJ195" s="134"/>
      <c r="BK195" s="134"/>
      <c r="BL195" s="134"/>
      <c r="BM195" s="134"/>
      <c r="BN195" s="350"/>
      <c r="BO195" s="151"/>
      <c r="BP195" s="138"/>
      <c r="BQ195" s="138"/>
      <c r="BR195" s="138"/>
      <c r="BS195" s="138"/>
      <c r="BT195" s="138"/>
      <c r="BU195" s="138"/>
      <c r="BV195" s="138"/>
      <c r="BW195" s="138"/>
      <c r="BX195" s="138"/>
      <c r="BY195" s="138"/>
      <c r="BZ195" s="138"/>
      <c r="CA195" s="138"/>
      <c r="CB195" s="138"/>
      <c r="CC195" s="138"/>
      <c r="CD195" s="138"/>
      <c r="CZ195" s="152"/>
      <c r="DA195" s="152"/>
      <c r="DB195" s="152"/>
    </row>
    <row r="196" spans="1:119" ht="16.5" customHeight="1">
      <c r="A196" s="153">
        <v>173</v>
      </c>
      <c r="B196" s="159" t="s">
        <v>6608</v>
      </c>
      <c r="C196" s="159" t="s">
        <v>6609</v>
      </c>
      <c r="D196" s="159" t="s">
        <v>5318</v>
      </c>
      <c r="E196" s="159" t="s">
        <v>4879</v>
      </c>
      <c r="F196" s="159" t="s">
        <v>6692</v>
      </c>
      <c r="G196" s="385" t="s">
        <v>6693</v>
      </c>
      <c r="H196" s="159" t="s">
        <v>6694</v>
      </c>
      <c r="I196" s="221" t="s">
        <v>6695</v>
      </c>
      <c r="J196" s="118" t="s">
        <v>4884</v>
      </c>
      <c r="K196" s="416" t="s">
        <v>6696</v>
      </c>
      <c r="L196" s="159" t="s">
        <v>6697</v>
      </c>
      <c r="M196" s="498" t="s">
        <v>6698</v>
      </c>
      <c r="N196" s="358" t="s">
        <v>4924</v>
      </c>
      <c r="O196" s="358"/>
      <c r="P196" s="358" t="s">
        <v>4924</v>
      </c>
      <c r="Q196" s="143">
        <v>456</v>
      </c>
      <c r="R196" s="144">
        <v>405</v>
      </c>
      <c r="S196" s="143">
        <v>304</v>
      </c>
      <c r="T196" s="143">
        <v>184</v>
      </c>
      <c r="U196" s="146" t="s">
        <v>5009</v>
      </c>
      <c r="V196" s="144">
        <v>120</v>
      </c>
      <c r="W196" s="143">
        <v>40</v>
      </c>
      <c r="X196" s="146" t="s">
        <v>4972</v>
      </c>
      <c r="Y196" s="144">
        <v>140</v>
      </c>
      <c r="Z196" s="144">
        <v>30</v>
      </c>
      <c r="AA196" s="144">
        <v>2200</v>
      </c>
      <c r="AB196" s="144">
        <v>30</v>
      </c>
      <c r="AC196" s="127">
        <v>10</v>
      </c>
      <c r="AD196" s="127"/>
      <c r="AE196" s="147">
        <v>6</v>
      </c>
      <c r="AF196" s="263" t="s">
        <v>6699</v>
      </c>
      <c r="AG196" s="188">
        <v>2000</v>
      </c>
      <c r="AH196" s="188">
        <v>6700</v>
      </c>
      <c r="AI196" s="227">
        <v>100</v>
      </c>
      <c r="AJ196" s="227">
        <v>100</v>
      </c>
      <c r="AK196" s="499"/>
      <c r="AL196" s="499"/>
      <c r="AM196" s="118" t="s">
        <v>5011</v>
      </c>
      <c r="AN196" s="146">
        <v>15</v>
      </c>
      <c r="AO196" s="146">
        <v>1</v>
      </c>
      <c r="AP196" s="146">
        <v>4</v>
      </c>
      <c r="AQ196" s="146">
        <v>10</v>
      </c>
      <c r="AR196" s="146"/>
      <c r="AS196" s="137">
        <v>300</v>
      </c>
      <c r="AT196" s="137" t="s">
        <v>5026</v>
      </c>
      <c r="AU196" s="137"/>
      <c r="AV196" s="127">
        <v>700</v>
      </c>
      <c r="AW196" s="127">
        <v>2.3333333333333335</v>
      </c>
      <c r="AX196" s="134">
        <v>660</v>
      </c>
      <c r="AY196" s="134"/>
      <c r="AZ196" s="134">
        <v>40</v>
      </c>
      <c r="BA196" s="134"/>
      <c r="BB196" s="134"/>
      <c r="BC196" s="190">
        <v>30</v>
      </c>
      <c r="BD196" s="123"/>
      <c r="BE196" s="494"/>
      <c r="BF196" s="159" t="s">
        <v>6700</v>
      </c>
      <c r="BG196" s="192">
        <v>5000</v>
      </c>
      <c r="BH196" s="192"/>
      <c r="BI196" s="192">
        <v>1500</v>
      </c>
      <c r="BJ196" s="192">
        <v>2000</v>
      </c>
      <c r="BK196" s="192">
        <v>5000</v>
      </c>
      <c r="BL196" s="134">
        <v>30</v>
      </c>
      <c r="BM196" s="134"/>
      <c r="BN196" s="135"/>
      <c r="BO196" s="159" t="s">
        <v>6700</v>
      </c>
      <c r="BP196" s="137"/>
      <c r="BQ196" s="137"/>
      <c r="BR196" s="137"/>
      <c r="BS196" s="137"/>
      <c r="BT196" s="137"/>
      <c r="BU196" s="137"/>
      <c r="BV196" s="137"/>
      <c r="BW196" s="137"/>
      <c r="BX196" s="137"/>
      <c r="BY196" s="137"/>
      <c r="BZ196" s="137">
        <v>2</v>
      </c>
      <c r="CA196" s="137">
        <v>1</v>
      </c>
      <c r="CB196" s="137"/>
      <c r="CC196" s="137"/>
      <c r="CD196" s="137"/>
    </row>
    <row r="197" spans="1:119" s="501" customFormat="1" ht="16.5" customHeight="1">
      <c r="A197" s="111">
        <v>174</v>
      </c>
      <c r="B197" s="111" t="s">
        <v>1029</v>
      </c>
      <c r="C197" s="112" t="s">
        <v>817</v>
      </c>
      <c r="D197" s="111" t="s">
        <v>5318</v>
      </c>
      <c r="E197" s="111" t="s">
        <v>4932</v>
      </c>
      <c r="F197" s="111" t="s">
        <v>6701</v>
      </c>
      <c r="G197" s="113" t="s">
        <v>6702</v>
      </c>
      <c r="H197" s="111" t="s">
        <v>6703</v>
      </c>
      <c r="I197" s="111" t="s">
        <v>6704</v>
      </c>
      <c r="J197" s="118" t="s">
        <v>4884</v>
      </c>
      <c r="K197" s="111" t="s">
        <v>6705</v>
      </c>
      <c r="L197" s="140" t="s">
        <v>6706</v>
      </c>
      <c r="M197" s="153" t="s">
        <v>6707</v>
      </c>
      <c r="N197" s="142" t="s">
        <v>4924</v>
      </c>
      <c r="O197" s="142"/>
      <c r="P197" s="142" t="s">
        <v>4924</v>
      </c>
      <c r="Q197" s="143">
        <v>3527</v>
      </c>
      <c r="R197" s="144">
        <v>653.08000000000004</v>
      </c>
      <c r="S197" s="143">
        <v>283</v>
      </c>
      <c r="T197" s="143">
        <v>170</v>
      </c>
      <c r="U197" s="112" t="s">
        <v>5009</v>
      </c>
      <c r="V197" s="143">
        <v>113</v>
      </c>
      <c r="W197" s="143">
        <v>32</v>
      </c>
      <c r="X197" s="138" t="s">
        <v>4972</v>
      </c>
      <c r="Y197" s="144">
        <v>50</v>
      </c>
      <c r="Z197" s="143">
        <v>16</v>
      </c>
      <c r="AA197" s="144">
        <v>1012</v>
      </c>
      <c r="AB197" s="143">
        <v>28</v>
      </c>
      <c r="AC197" s="127">
        <v>12</v>
      </c>
      <c r="AD197" s="127"/>
      <c r="AE197" s="130">
        <v>42</v>
      </c>
      <c r="AF197" s="112" t="s">
        <v>6708</v>
      </c>
      <c r="AG197" s="188">
        <v>1200</v>
      </c>
      <c r="AH197" s="188">
        <v>2089</v>
      </c>
      <c r="AI197" s="148">
        <v>560</v>
      </c>
      <c r="AJ197" s="148">
        <v>350</v>
      </c>
      <c r="AK197" s="179"/>
      <c r="AL197" s="112"/>
      <c r="AM197" s="118" t="s">
        <v>5011</v>
      </c>
      <c r="AN197" s="500">
        <v>6</v>
      </c>
      <c r="AO197" s="111">
        <v>1</v>
      </c>
      <c r="AP197" s="111"/>
      <c r="AQ197" s="111">
        <v>4</v>
      </c>
      <c r="AR197" s="111">
        <v>1</v>
      </c>
      <c r="AS197" s="129">
        <v>308</v>
      </c>
      <c r="AT197" s="129" t="s">
        <v>5026</v>
      </c>
      <c r="AU197" s="129" t="s">
        <v>5026</v>
      </c>
      <c r="AV197" s="127">
        <v>1800</v>
      </c>
      <c r="AW197" s="127">
        <v>5.8441558441558445</v>
      </c>
      <c r="AX197" s="149">
        <v>5000</v>
      </c>
      <c r="AY197" s="149">
        <v>2000</v>
      </c>
      <c r="AZ197" s="149">
        <v>3000</v>
      </c>
      <c r="BA197" s="149">
        <v>4000</v>
      </c>
      <c r="BB197" s="149">
        <v>5000</v>
      </c>
      <c r="BC197" s="150"/>
      <c r="BD197" s="150"/>
      <c r="BE197" s="151"/>
      <c r="BF197" s="151"/>
      <c r="BG197" s="134"/>
      <c r="BH197" s="134"/>
      <c r="BI197" s="134"/>
      <c r="BJ197" s="134"/>
      <c r="BK197" s="134"/>
      <c r="BL197" s="134"/>
      <c r="BM197" s="134"/>
      <c r="BN197" s="326"/>
      <c r="BO197" s="151"/>
      <c r="BP197" s="138"/>
      <c r="BQ197" s="138"/>
      <c r="BR197" s="138"/>
      <c r="BS197" s="138"/>
      <c r="BT197" s="138"/>
      <c r="BU197" s="138"/>
      <c r="BV197" s="138"/>
      <c r="BW197" s="138"/>
      <c r="BX197" s="138"/>
      <c r="BY197" s="138"/>
      <c r="BZ197" s="138">
        <v>2</v>
      </c>
      <c r="CA197" s="138">
        <v>1</v>
      </c>
      <c r="CB197" s="138">
        <v>1</v>
      </c>
      <c r="CC197" s="138"/>
      <c r="CD197" s="138"/>
    </row>
    <row r="198" spans="1:119" ht="16.5" customHeight="1">
      <c r="A198" s="153">
        <v>175</v>
      </c>
      <c r="B198" s="111" t="s">
        <v>6608</v>
      </c>
      <c r="C198" s="112" t="s">
        <v>6659</v>
      </c>
      <c r="D198" s="111" t="s">
        <v>5318</v>
      </c>
      <c r="E198" s="111" t="s">
        <v>5001</v>
      </c>
      <c r="F198" s="111" t="s">
        <v>6709</v>
      </c>
      <c r="G198" s="113" t="s">
        <v>6710</v>
      </c>
      <c r="H198" s="111" t="s">
        <v>6711</v>
      </c>
      <c r="I198" s="111" t="s">
        <v>6712</v>
      </c>
      <c r="J198" s="118" t="s">
        <v>4884</v>
      </c>
      <c r="K198" s="163" t="s">
        <v>6712</v>
      </c>
      <c r="L198" s="116" t="s">
        <v>6713</v>
      </c>
      <c r="M198" s="141" t="s">
        <v>6714</v>
      </c>
      <c r="N198" s="142" t="s">
        <v>4924</v>
      </c>
      <c r="O198" s="142"/>
      <c r="P198" s="142" t="s">
        <v>4924</v>
      </c>
      <c r="Q198" s="143">
        <v>1450</v>
      </c>
      <c r="R198" s="144">
        <v>486</v>
      </c>
      <c r="S198" s="143">
        <v>330</v>
      </c>
      <c r="T198" s="143">
        <v>330</v>
      </c>
      <c r="U198" s="112" t="s">
        <v>5009</v>
      </c>
      <c r="V198" s="143"/>
      <c r="W198" s="143">
        <v>50</v>
      </c>
      <c r="X198" s="138" t="s">
        <v>4972</v>
      </c>
      <c r="Y198" s="143"/>
      <c r="Z198" s="143"/>
      <c r="AA198" s="143"/>
      <c r="AB198" s="143">
        <v>17</v>
      </c>
      <c r="AC198" s="127"/>
      <c r="AD198" s="127"/>
      <c r="AE198" s="130">
        <v>2</v>
      </c>
      <c r="AF198" s="137" t="s">
        <v>6715</v>
      </c>
      <c r="AG198" s="127">
        <v>7</v>
      </c>
      <c r="AH198" s="127">
        <v>2000</v>
      </c>
      <c r="AI198" s="148"/>
      <c r="AJ198" s="148"/>
      <c r="AK198" s="179"/>
      <c r="AL198" s="112"/>
      <c r="AM198" s="118" t="s">
        <v>6716</v>
      </c>
      <c r="AN198" s="111">
        <v>3</v>
      </c>
      <c r="AO198" s="111"/>
      <c r="AP198" s="111">
        <v>3</v>
      </c>
      <c r="AQ198" s="111"/>
      <c r="AR198" s="111"/>
      <c r="AS198" s="129">
        <v>200</v>
      </c>
      <c r="AT198" s="129" t="s">
        <v>5026</v>
      </c>
      <c r="AU198" s="129" t="s">
        <v>5026</v>
      </c>
      <c r="AV198" s="127">
        <v>600</v>
      </c>
      <c r="AW198" s="127">
        <v>3</v>
      </c>
      <c r="AX198" s="149">
        <v>2000</v>
      </c>
      <c r="AY198" s="149"/>
      <c r="AZ198" s="149">
        <v>1500</v>
      </c>
      <c r="BA198" s="149">
        <v>1500</v>
      </c>
      <c r="BB198" s="149">
        <v>2000</v>
      </c>
      <c r="BC198" s="150">
        <v>15</v>
      </c>
      <c r="BD198" s="150"/>
      <c r="BE198" s="150"/>
      <c r="BF198" s="151"/>
      <c r="BG198" s="134">
        <v>2000</v>
      </c>
      <c r="BH198" s="134">
        <v>1500</v>
      </c>
      <c r="BI198" s="134">
        <v>1500</v>
      </c>
      <c r="BJ198" s="134">
        <v>2000</v>
      </c>
      <c r="BK198" s="134">
        <v>2000</v>
      </c>
      <c r="BL198" s="134">
        <v>20</v>
      </c>
      <c r="BM198" s="134"/>
      <c r="BN198" s="350"/>
      <c r="BO198" s="151" t="s">
        <v>6717</v>
      </c>
      <c r="BP198" s="138"/>
      <c r="BQ198" s="138"/>
      <c r="BR198" s="138"/>
      <c r="BS198" s="138"/>
      <c r="BT198" s="138"/>
      <c r="BU198" s="138"/>
      <c r="BV198" s="138"/>
      <c r="BW198" s="138"/>
      <c r="BX198" s="138"/>
      <c r="BY198" s="138"/>
      <c r="BZ198" s="138">
        <v>2</v>
      </c>
      <c r="CA198" s="138"/>
      <c r="CB198" s="138">
        <v>1</v>
      </c>
      <c r="CC198" s="138"/>
      <c r="CD198" s="138">
        <v>1</v>
      </c>
      <c r="CZ198" s="152"/>
      <c r="DA198" s="152"/>
      <c r="DB198" s="152"/>
    </row>
    <row r="199" spans="1:119" ht="16.5" customHeight="1">
      <c r="A199" s="111">
        <v>176</v>
      </c>
      <c r="B199" s="111" t="s">
        <v>6608</v>
      </c>
      <c r="C199" s="112" t="s">
        <v>6609</v>
      </c>
      <c r="D199" s="111" t="s">
        <v>5318</v>
      </c>
      <c r="E199" s="111" t="s">
        <v>5001</v>
      </c>
      <c r="F199" s="111" t="s">
        <v>6718</v>
      </c>
      <c r="G199" s="113" t="s">
        <v>6719</v>
      </c>
      <c r="H199" s="111" t="s">
        <v>6720</v>
      </c>
      <c r="I199" s="111" t="s">
        <v>6721</v>
      </c>
      <c r="J199" s="118" t="s">
        <v>4884</v>
      </c>
      <c r="K199" s="163" t="s">
        <v>6722</v>
      </c>
      <c r="L199" s="116" t="s">
        <v>6723</v>
      </c>
      <c r="M199" s="153" t="s">
        <v>6724</v>
      </c>
      <c r="N199" s="142" t="s">
        <v>4888</v>
      </c>
      <c r="O199" s="142"/>
      <c r="P199" s="142" t="s">
        <v>4888</v>
      </c>
      <c r="Q199" s="143">
        <v>541</v>
      </c>
      <c r="R199" s="144">
        <v>541</v>
      </c>
      <c r="S199" s="143">
        <v>436</v>
      </c>
      <c r="T199" s="143">
        <v>436</v>
      </c>
      <c r="U199" s="112" t="s">
        <v>5009</v>
      </c>
      <c r="V199" s="143"/>
      <c r="W199" s="143">
        <v>74</v>
      </c>
      <c r="X199" s="138" t="s">
        <v>4972</v>
      </c>
      <c r="Y199" s="143"/>
      <c r="Z199" s="143"/>
      <c r="AA199" s="143"/>
      <c r="AB199" s="143">
        <v>31</v>
      </c>
      <c r="AC199" s="127"/>
      <c r="AD199" s="127"/>
      <c r="AE199" s="130">
        <v>37</v>
      </c>
      <c r="AF199" s="137" t="s">
        <v>6725</v>
      </c>
      <c r="AG199" s="127">
        <v>320</v>
      </c>
      <c r="AH199" s="127">
        <v>320</v>
      </c>
      <c r="AI199" s="148"/>
      <c r="AJ199" s="148">
        <v>245</v>
      </c>
      <c r="AK199" s="179"/>
      <c r="AL199" s="112"/>
      <c r="AM199" s="118"/>
      <c r="AN199" s="111">
        <v>1</v>
      </c>
      <c r="AO199" s="111"/>
      <c r="AP199" s="111">
        <v>1</v>
      </c>
      <c r="AQ199" s="111"/>
      <c r="AR199" s="111"/>
      <c r="AS199" s="129">
        <v>146</v>
      </c>
      <c r="AT199" s="129" t="s">
        <v>6726</v>
      </c>
      <c r="AU199" s="129"/>
      <c r="AV199" s="127">
        <v>1565</v>
      </c>
      <c r="AW199" s="127">
        <v>10.719178082191782</v>
      </c>
      <c r="AX199" s="149"/>
      <c r="AY199" s="149"/>
      <c r="AZ199" s="149"/>
      <c r="BA199" s="149"/>
      <c r="BB199" s="149"/>
      <c r="BC199" s="150"/>
      <c r="BD199" s="150"/>
      <c r="BE199" s="150"/>
      <c r="BF199" s="151" t="s">
        <v>4897</v>
      </c>
      <c r="BG199" s="134"/>
      <c r="BH199" s="134"/>
      <c r="BI199" s="134"/>
      <c r="BJ199" s="134"/>
      <c r="BK199" s="134"/>
      <c r="BL199" s="134"/>
      <c r="BM199" s="134"/>
      <c r="BN199" s="350"/>
      <c r="BO199" s="151"/>
      <c r="BP199" s="138"/>
      <c r="BQ199" s="138"/>
      <c r="BR199" s="138"/>
      <c r="BS199" s="138"/>
      <c r="BT199" s="138"/>
      <c r="BU199" s="138"/>
      <c r="BV199" s="138"/>
      <c r="BW199" s="138"/>
      <c r="BX199" s="138"/>
      <c r="BY199" s="138"/>
      <c r="BZ199" s="138">
        <v>1</v>
      </c>
      <c r="CA199" s="138"/>
      <c r="CB199" s="138">
        <v>2</v>
      </c>
      <c r="CC199" s="138"/>
      <c r="CD199" s="138"/>
      <c r="CZ199" s="152"/>
      <c r="DA199" s="152"/>
      <c r="DB199" s="152"/>
    </row>
    <row r="200" spans="1:119" s="110" customFormat="1" ht="16.5" customHeight="1">
      <c r="A200" s="153">
        <v>177</v>
      </c>
      <c r="B200" s="502" t="s">
        <v>1029</v>
      </c>
      <c r="C200" s="503" t="s">
        <v>1066</v>
      </c>
      <c r="D200" s="502" t="s">
        <v>168</v>
      </c>
      <c r="E200" s="502" t="s">
        <v>4932</v>
      </c>
      <c r="F200" s="502" t="s">
        <v>6727</v>
      </c>
      <c r="G200" s="504" t="s">
        <v>6728</v>
      </c>
      <c r="H200" s="502" t="s">
        <v>6729</v>
      </c>
      <c r="I200" s="502" t="s">
        <v>6730</v>
      </c>
      <c r="J200" s="505" t="s">
        <v>4940</v>
      </c>
      <c r="K200" s="506" t="s">
        <v>6731</v>
      </c>
      <c r="L200" s="507" t="s">
        <v>6732</v>
      </c>
      <c r="M200" s="508" t="s">
        <v>6733</v>
      </c>
      <c r="N200" s="142" t="s">
        <v>4924</v>
      </c>
      <c r="O200" s="509"/>
      <c r="P200" s="142" t="s">
        <v>4924</v>
      </c>
      <c r="Q200" s="143">
        <v>226</v>
      </c>
      <c r="R200" s="144">
        <v>381</v>
      </c>
      <c r="S200" s="143">
        <v>114</v>
      </c>
      <c r="T200" s="510">
        <v>56</v>
      </c>
      <c r="U200" s="503" t="s">
        <v>4955</v>
      </c>
      <c r="V200" s="510">
        <v>58</v>
      </c>
      <c r="W200" s="510">
        <v>12</v>
      </c>
      <c r="X200" s="505" t="s">
        <v>4956</v>
      </c>
      <c r="Y200" s="510">
        <v>23</v>
      </c>
      <c r="Z200" s="510"/>
      <c r="AA200" s="510"/>
      <c r="AB200" s="510">
        <v>9</v>
      </c>
      <c r="AC200" s="511">
        <v>10</v>
      </c>
      <c r="AD200" s="511"/>
      <c r="AE200" s="512">
        <v>3</v>
      </c>
      <c r="AF200" s="513" t="s">
        <v>6734</v>
      </c>
      <c r="AG200" s="514">
        <v>793</v>
      </c>
      <c r="AH200" s="514">
        <v>900</v>
      </c>
      <c r="AI200" s="515">
        <v>896</v>
      </c>
      <c r="AJ200" s="515">
        <v>56</v>
      </c>
      <c r="AK200" s="516"/>
      <c r="AL200" s="503"/>
      <c r="AM200" s="505" t="s">
        <v>6735</v>
      </c>
      <c r="AN200" s="502">
        <v>20</v>
      </c>
      <c r="AO200" s="502">
        <v>10</v>
      </c>
      <c r="AP200" s="502">
        <v>5</v>
      </c>
      <c r="AQ200" s="502">
        <v>5</v>
      </c>
      <c r="AR200" s="502"/>
      <c r="AS200" s="502">
        <v>250</v>
      </c>
      <c r="AT200" s="502" t="s">
        <v>6736</v>
      </c>
      <c r="AU200" s="502" t="s">
        <v>6736</v>
      </c>
      <c r="AV200" s="514">
        <v>450</v>
      </c>
      <c r="AW200" s="127">
        <v>1.8</v>
      </c>
      <c r="AX200" s="517">
        <v>5000</v>
      </c>
      <c r="AY200" s="517"/>
      <c r="AZ200" s="517">
        <v>3000</v>
      </c>
      <c r="BA200" s="517">
        <v>3000</v>
      </c>
      <c r="BB200" s="517">
        <v>5000</v>
      </c>
      <c r="BC200" s="518">
        <v>40</v>
      </c>
      <c r="BD200" s="518"/>
      <c r="BE200" s="518" t="s">
        <v>6737</v>
      </c>
      <c r="BF200" s="151"/>
      <c r="BG200" s="519"/>
      <c r="BH200" s="519"/>
      <c r="BI200" s="519"/>
      <c r="BJ200" s="519"/>
      <c r="BK200" s="519"/>
      <c r="BL200" s="519"/>
      <c r="BM200" s="519"/>
      <c r="BN200" s="520"/>
      <c r="BO200" s="521" t="s">
        <v>6738</v>
      </c>
      <c r="BP200" s="505"/>
      <c r="BQ200" s="505"/>
      <c r="BR200" s="505"/>
      <c r="BS200" s="505"/>
      <c r="BT200" s="505"/>
      <c r="BU200" s="505"/>
      <c r="BV200" s="505"/>
      <c r="BW200" s="505"/>
      <c r="BX200" s="505"/>
      <c r="BY200" s="505"/>
      <c r="BZ200" s="505">
        <v>2</v>
      </c>
      <c r="CA200" s="505">
        <v>1</v>
      </c>
      <c r="CB200" s="505"/>
      <c r="CC200" s="505"/>
      <c r="CD200" s="505"/>
      <c r="CZ200" s="522"/>
      <c r="DA200" s="522"/>
      <c r="DB200" s="522"/>
    </row>
    <row r="201" spans="1:119" s="257" customFormat="1" ht="16.5" customHeight="1">
      <c r="A201" s="2528" t="s">
        <v>6739</v>
      </c>
      <c r="B201" s="2528"/>
      <c r="C201" s="2528"/>
      <c r="D201" s="2528"/>
      <c r="E201" s="2528"/>
      <c r="F201" s="454">
        <v>6</v>
      </c>
      <c r="G201" s="455"/>
      <c r="H201" s="456"/>
      <c r="I201" s="457"/>
      <c r="J201" s="458"/>
      <c r="K201" s="235"/>
      <c r="L201" s="459"/>
      <c r="M201" s="236"/>
      <c r="N201" s="237"/>
      <c r="O201" s="237"/>
      <c r="P201" s="237"/>
      <c r="Q201" s="237"/>
      <c r="R201" s="239"/>
      <c r="S201" s="238"/>
      <c r="T201" s="238"/>
      <c r="U201" s="461"/>
      <c r="V201" s="241"/>
      <c r="W201" s="241"/>
      <c r="X201" s="462"/>
      <c r="Y201" s="241"/>
      <c r="Z201" s="241"/>
      <c r="AA201" s="241"/>
      <c r="AB201" s="239"/>
      <c r="AC201" s="243"/>
      <c r="AD201" s="243"/>
      <c r="AE201" s="244"/>
      <c r="AF201" s="245"/>
      <c r="AG201" s="246"/>
      <c r="AH201" s="246"/>
      <c r="AI201" s="463"/>
      <c r="AJ201" s="464"/>
      <c r="AK201" s="465"/>
      <c r="AL201" s="466"/>
      <c r="AM201" s="467"/>
      <c r="AN201" s="454"/>
      <c r="AO201" s="454"/>
      <c r="AP201" s="467"/>
      <c r="AQ201" s="467"/>
      <c r="AR201" s="467"/>
      <c r="AS201" s="255"/>
      <c r="AT201" s="255"/>
      <c r="AU201" s="255"/>
      <c r="AV201" s="253"/>
      <c r="AW201" s="253"/>
      <c r="AX201" s="254"/>
      <c r="AY201" s="254"/>
      <c r="AZ201" s="254"/>
      <c r="BA201" s="254"/>
      <c r="BB201" s="254"/>
      <c r="BC201" s="255"/>
      <c r="BD201" s="255"/>
      <c r="BE201" s="256"/>
      <c r="BF201" s="256"/>
      <c r="BG201" s="256"/>
      <c r="BH201" s="254"/>
      <c r="BI201" s="254"/>
      <c r="BJ201" s="254"/>
      <c r="BK201" s="254"/>
      <c r="BL201" s="254"/>
      <c r="BM201" s="254"/>
      <c r="BN201" s="255"/>
      <c r="BO201" s="252"/>
      <c r="BP201" s="255"/>
      <c r="BQ201" s="255"/>
      <c r="BR201" s="255"/>
      <c r="BS201" s="255"/>
      <c r="BT201" s="255"/>
      <c r="BU201" s="255"/>
      <c r="BV201" s="255"/>
      <c r="BW201" s="255"/>
      <c r="BX201" s="255"/>
      <c r="BY201" s="255"/>
      <c r="BZ201" s="255"/>
      <c r="CA201" s="255"/>
      <c r="CB201" s="255"/>
      <c r="CC201" s="255"/>
      <c r="CD201" s="255"/>
    </row>
    <row r="202" spans="1:119" ht="16.5" customHeight="1">
      <c r="A202" s="111">
        <v>178</v>
      </c>
      <c r="B202" s="111" t="s">
        <v>6608</v>
      </c>
      <c r="C202" s="112" t="s">
        <v>6383</v>
      </c>
      <c r="D202" s="111" t="s">
        <v>6039</v>
      </c>
      <c r="E202" s="111" t="s">
        <v>4879</v>
      </c>
      <c r="F202" s="111" t="s">
        <v>6740</v>
      </c>
      <c r="G202" s="113" t="s">
        <v>6741</v>
      </c>
      <c r="H202" s="111" t="s">
        <v>6742</v>
      </c>
      <c r="I202" s="111" t="s">
        <v>6743</v>
      </c>
      <c r="J202" s="118" t="s">
        <v>4940</v>
      </c>
      <c r="K202" s="163" t="s">
        <v>6744</v>
      </c>
      <c r="L202" s="116" t="s">
        <v>6745</v>
      </c>
      <c r="M202" s="153" t="s">
        <v>6746</v>
      </c>
      <c r="N202" s="142" t="s">
        <v>4924</v>
      </c>
      <c r="O202" s="142"/>
      <c r="P202" s="142" t="s">
        <v>4924</v>
      </c>
      <c r="Q202" s="143">
        <v>1784.75</v>
      </c>
      <c r="R202" s="144">
        <v>5522.47</v>
      </c>
      <c r="S202" s="143">
        <v>2181</v>
      </c>
      <c r="T202" s="143">
        <v>1989</v>
      </c>
      <c r="U202" s="112" t="s">
        <v>4971</v>
      </c>
      <c r="V202" s="143">
        <v>192</v>
      </c>
      <c r="W202" s="143">
        <v>1414</v>
      </c>
      <c r="X202" s="138" t="s">
        <v>4972</v>
      </c>
      <c r="Y202" s="143">
        <v>140</v>
      </c>
      <c r="Z202" s="143">
        <v>223</v>
      </c>
      <c r="AA202" s="143">
        <v>20000</v>
      </c>
      <c r="AB202" s="143">
        <v>301.22000000000003</v>
      </c>
      <c r="AC202" s="127"/>
      <c r="AD202" s="127"/>
      <c r="AE202" s="130">
        <v>2</v>
      </c>
      <c r="AF202" s="137" t="s">
        <v>6747</v>
      </c>
      <c r="AG202" s="127">
        <v>7329</v>
      </c>
      <c r="AH202" s="165">
        <v>7329</v>
      </c>
      <c r="AI202" s="148">
        <v>1000</v>
      </c>
      <c r="AJ202" s="148">
        <v>1500</v>
      </c>
      <c r="AK202" s="179" t="s">
        <v>6748</v>
      </c>
      <c r="AL202" s="112" t="s">
        <v>6749</v>
      </c>
      <c r="AM202" s="118" t="s">
        <v>5079</v>
      </c>
      <c r="AN202" s="111">
        <v>2</v>
      </c>
      <c r="AO202" s="111">
        <v>1</v>
      </c>
      <c r="AP202" s="111"/>
      <c r="AQ202" s="111">
        <v>1</v>
      </c>
      <c r="AR202" s="111"/>
      <c r="AS202" s="129">
        <v>163</v>
      </c>
      <c r="AT202" s="129" t="s">
        <v>5026</v>
      </c>
      <c r="AU202" s="129" t="s">
        <v>5056</v>
      </c>
      <c r="AV202" s="127">
        <v>2295</v>
      </c>
      <c r="AW202" s="127">
        <v>14.079754601226995</v>
      </c>
      <c r="AX202" s="149"/>
      <c r="AY202" s="149"/>
      <c r="AZ202" s="149"/>
      <c r="BA202" s="149"/>
      <c r="BB202" s="149"/>
      <c r="BC202" s="150"/>
      <c r="BD202" s="150"/>
      <c r="BE202" s="150"/>
      <c r="BF202" s="151" t="s">
        <v>4897</v>
      </c>
      <c r="BG202" s="134"/>
      <c r="BH202" s="134"/>
      <c r="BI202" s="134"/>
      <c r="BJ202" s="134"/>
      <c r="BK202" s="134"/>
      <c r="BL202" s="134"/>
      <c r="BM202" s="134"/>
      <c r="BN202" s="350"/>
      <c r="BO202" s="151" t="s">
        <v>4897</v>
      </c>
      <c r="BP202" s="138">
        <v>1</v>
      </c>
      <c r="BQ202" s="138"/>
      <c r="BR202" s="138">
        <v>1</v>
      </c>
      <c r="BS202" s="138">
        <v>1</v>
      </c>
      <c r="BT202" s="138">
        <v>2</v>
      </c>
      <c r="BU202" s="138">
        <v>1</v>
      </c>
      <c r="BV202" s="138"/>
      <c r="BW202" s="138">
        <v>3</v>
      </c>
      <c r="BX202" s="138">
        <v>2</v>
      </c>
      <c r="BY202" s="138"/>
      <c r="BZ202" s="138"/>
      <c r="CA202" s="138"/>
      <c r="CB202" s="138"/>
      <c r="CC202" s="138"/>
      <c r="CD202" s="138"/>
      <c r="CZ202" s="152"/>
      <c r="DA202" s="152"/>
      <c r="DB202" s="152"/>
    </row>
    <row r="203" spans="1:119" ht="16.5" customHeight="1">
      <c r="A203" s="111">
        <v>179</v>
      </c>
      <c r="B203" s="111" t="s">
        <v>6608</v>
      </c>
      <c r="C203" s="112" t="s">
        <v>6750</v>
      </c>
      <c r="D203" s="111" t="s">
        <v>6039</v>
      </c>
      <c r="E203" s="111" t="s">
        <v>4879</v>
      </c>
      <c r="F203" s="111" t="s">
        <v>6751</v>
      </c>
      <c r="G203" s="113" t="s">
        <v>6752</v>
      </c>
      <c r="H203" s="111" t="s">
        <v>6753</v>
      </c>
      <c r="I203" s="111" t="s">
        <v>6754</v>
      </c>
      <c r="J203" s="118" t="s">
        <v>4940</v>
      </c>
      <c r="K203" s="163" t="s">
        <v>5624</v>
      </c>
      <c r="L203" s="116" t="s">
        <v>6755</v>
      </c>
      <c r="M203" s="141" t="s">
        <v>6756</v>
      </c>
      <c r="N203" s="142" t="s">
        <v>4888</v>
      </c>
      <c r="O203" s="142"/>
      <c r="P203" s="142" t="s">
        <v>4888</v>
      </c>
      <c r="Q203" s="143">
        <v>2375</v>
      </c>
      <c r="R203" s="144">
        <v>6689</v>
      </c>
      <c r="S203" s="143">
        <v>1741</v>
      </c>
      <c r="T203" s="143">
        <v>1277</v>
      </c>
      <c r="U203" s="112" t="s">
        <v>5134</v>
      </c>
      <c r="V203" s="143">
        <v>464</v>
      </c>
      <c r="W203" s="143">
        <v>963</v>
      </c>
      <c r="X203" s="138" t="s">
        <v>4972</v>
      </c>
      <c r="Y203" s="143">
        <v>397</v>
      </c>
      <c r="Z203" s="143">
        <v>47</v>
      </c>
      <c r="AA203" s="143">
        <v>24100</v>
      </c>
      <c r="AB203" s="143">
        <v>72</v>
      </c>
      <c r="AC203" s="127"/>
      <c r="AD203" s="127">
        <v>216</v>
      </c>
      <c r="AE203" s="130">
        <v>33</v>
      </c>
      <c r="AF203" s="137" t="s">
        <v>5173</v>
      </c>
      <c r="AG203" s="127">
        <v>1889</v>
      </c>
      <c r="AH203" s="165">
        <v>7102</v>
      </c>
      <c r="AI203" s="148">
        <v>7102</v>
      </c>
      <c r="AJ203" s="148">
        <v>20000</v>
      </c>
      <c r="AK203" s="179" t="s">
        <v>6757</v>
      </c>
      <c r="AL203" s="112" t="s">
        <v>6758</v>
      </c>
      <c r="AM203" s="118"/>
      <c r="AN203" s="111">
        <v>2</v>
      </c>
      <c r="AO203" s="111"/>
      <c r="AP203" s="111"/>
      <c r="AQ203" s="111">
        <v>2</v>
      </c>
      <c r="AR203" s="111"/>
      <c r="AS203" s="129">
        <v>53</v>
      </c>
      <c r="AT203" s="129" t="s">
        <v>5026</v>
      </c>
      <c r="AU203" s="129" t="s">
        <v>5026</v>
      </c>
      <c r="AV203" s="127">
        <v>4205</v>
      </c>
      <c r="AW203" s="127">
        <v>79.339622641509436</v>
      </c>
      <c r="AX203" s="149"/>
      <c r="AY203" s="149"/>
      <c r="AZ203" s="149"/>
      <c r="BA203" s="149"/>
      <c r="BB203" s="149"/>
      <c r="BC203" s="150"/>
      <c r="BD203" s="150"/>
      <c r="BE203" s="150"/>
      <c r="BF203" s="151" t="s">
        <v>4897</v>
      </c>
      <c r="BG203" s="134"/>
      <c r="BH203" s="134"/>
      <c r="BI203" s="134"/>
      <c r="BJ203" s="134"/>
      <c r="BK203" s="134"/>
      <c r="BL203" s="134"/>
      <c r="BM203" s="134"/>
      <c r="BN203" s="350"/>
      <c r="BO203" s="151"/>
      <c r="BP203" s="138"/>
      <c r="BQ203" s="138"/>
      <c r="BR203" s="138"/>
      <c r="BS203" s="138"/>
      <c r="BT203" s="138"/>
      <c r="BU203" s="138"/>
      <c r="BV203" s="138"/>
      <c r="BW203" s="138"/>
      <c r="BX203" s="138"/>
      <c r="BY203" s="138"/>
      <c r="BZ203" s="138">
        <v>2</v>
      </c>
      <c r="CA203" s="138">
        <v>1</v>
      </c>
      <c r="CB203" s="138">
        <v>1</v>
      </c>
      <c r="CC203" s="138"/>
      <c r="CD203" s="138"/>
      <c r="CZ203" s="152"/>
      <c r="DA203" s="152"/>
      <c r="DB203" s="152"/>
    </row>
    <row r="204" spans="1:119" s="177" customFormat="1" ht="16.5" customHeight="1">
      <c r="A204" s="153">
        <v>180</v>
      </c>
      <c r="B204" s="111" t="s">
        <v>6608</v>
      </c>
      <c r="C204" s="112" t="s">
        <v>6383</v>
      </c>
      <c r="D204" s="111" t="s">
        <v>6039</v>
      </c>
      <c r="E204" s="111" t="s">
        <v>4879</v>
      </c>
      <c r="F204" s="111" t="s">
        <v>6759</v>
      </c>
      <c r="G204" s="113" t="s">
        <v>6760</v>
      </c>
      <c r="H204" s="111" t="s">
        <v>6761</v>
      </c>
      <c r="I204" s="111" t="s">
        <v>6762</v>
      </c>
      <c r="J204" s="118" t="s">
        <v>4884</v>
      </c>
      <c r="K204" s="163" t="s">
        <v>6763</v>
      </c>
      <c r="L204" s="116" t="s">
        <v>6764</v>
      </c>
      <c r="M204" s="153" t="s">
        <v>6765</v>
      </c>
      <c r="N204" s="142" t="s">
        <v>4924</v>
      </c>
      <c r="O204" s="142"/>
      <c r="P204" s="142" t="s">
        <v>4888</v>
      </c>
      <c r="Q204" s="143">
        <v>1419</v>
      </c>
      <c r="R204" s="144">
        <v>2619</v>
      </c>
      <c r="S204" s="143">
        <v>996</v>
      </c>
      <c r="T204" s="143"/>
      <c r="U204" s="112"/>
      <c r="V204" s="143">
        <v>996</v>
      </c>
      <c r="W204" s="143">
        <v>205</v>
      </c>
      <c r="X204" s="138" t="s">
        <v>4972</v>
      </c>
      <c r="Y204" s="143"/>
      <c r="Z204" s="143">
        <v>1337</v>
      </c>
      <c r="AA204" s="143">
        <v>2005</v>
      </c>
      <c r="AB204" s="143">
        <v>49</v>
      </c>
      <c r="AC204" s="127"/>
      <c r="AD204" s="127"/>
      <c r="AE204" s="127">
        <v>12401</v>
      </c>
      <c r="AF204" s="137" t="s">
        <v>6766</v>
      </c>
      <c r="AG204" s="127">
        <v>2753</v>
      </c>
      <c r="AH204" s="165">
        <v>2753</v>
      </c>
      <c r="AI204" s="148">
        <v>2753</v>
      </c>
      <c r="AJ204" s="148"/>
      <c r="AK204" s="179"/>
      <c r="AL204" s="112"/>
      <c r="AM204" s="118" t="s">
        <v>5079</v>
      </c>
      <c r="AN204" s="111">
        <v>9</v>
      </c>
      <c r="AO204" s="111"/>
      <c r="AP204" s="111"/>
      <c r="AQ204" s="111">
        <v>9</v>
      </c>
      <c r="AR204" s="111"/>
      <c r="AS204" s="129">
        <v>180</v>
      </c>
      <c r="AT204" s="129" t="s">
        <v>4916</v>
      </c>
      <c r="AU204" s="129" t="s">
        <v>5026</v>
      </c>
      <c r="AV204" s="127">
        <v>983</v>
      </c>
      <c r="AW204" s="127">
        <v>5.4611111111111112</v>
      </c>
      <c r="AX204" s="149"/>
      <c r="AY204" s="149"/>
      <c r="AZ204" s="149"/>
      <c r="BA204" s="149"/>
      <c r="BB204" s="149"/>
      <c r="BC204" s="150"/>
      <c r="BD204" s="150"/>
      <c r="BE204" s="150"/>
      <c r="BF204" s="151" t="s">
        <v>4897</v>
      </c>
      <c r="BG204" s="134"/>
      <c r="BH204" s="134"/>
      <c r="BI204" s="134"/>
      <c r="BJ204" s="134"/>
      <c r="BK204" s="134"/>
      <c r="BL204" s="134"/>
      <c r="BM204" s="134"/>
      <c r="BN204" s="350"/>
      <c r="BO204" s="151" t="s">
        <v>4897</v>
      </c>
      <c r="BP204" s="138"/>
      <c r="BQ204" s="138"/>
      <c r="BR204" s="138"/>
      <c r="BS204" s="138"/>
      <c r="BT204" s="138"/>
      <c r="BU204" s="138"/>
      <c r="BV204" s="138"/>
      <c r="BW204" s="138"/>
      <c r="BX204" s="138"/>
      <c r="BY204" s="138"/>
      <c r="BZ204" s="138">
        <v>4</v>
      </c>
      <c r="CA204" s="138">
        <v>1</v>
      </c>
      <c r="CB204" s="138"/>
      <c r="CC204" s="138"/>
      <c r="CD204" s="138"/>
      <c r="CE204" s="86"/>
      <c r="CF204" s="86"/>
      <c r="CG204" s="86"/>
      <c r="CH204" s="86"/>
      <c r="CI204" s="86"/>
      <c r="CJ204" s="86"/>
      <c r="CK204" s="86"/>
      <c r="CL204" s="86"/>
      <c r="CM204" s="86"/>
      <c r="CN204" s="86"/>
      <c r="CO204" s="86"/>
      <c r="CP204" s="86"/>
      <c r="CQ204" s="86"/>
      <c r="CR204" s="86"/>
      <c r="CS204" s="86"/>
      <c r="CT204" s="86"/>
      <c r="CU204" s="86"/>
      <c r="CV204" s="86"/>
      <c r="CW204" s="86"/>
      <c r="CX204" s="86"/>
      <c r="CY204" s="86"/>
      <c r="CZ204" s="86"/>
      <c r="DA204" s="86"/>
      <c r="DB204" s="86"/>
      <c r="DC204" s="86"/>
      <c r="DD204" s="86"/>
      <c r="DE204" s="86"/>
      <c r="DF204" s="86"/>
      <c r="DG204" s="86"/>
      <c r="DH204" s="86"/>
      <c r="DI204" s="86"/>
      <c r="DJ204" s="86"/>
      <c r="DK204" s="86"/>
      <c r="DL204" s="86"/>
      <c r="DM204" s="86"/>
      <c r="DN204" s="86"/>
      <c r="DO204" s="86"/>
    </row>
    <row r="205" spans="1:119" s="257" customFormat="1" ht="16.5" customHeight="1">
      <c r="A205" s="2528" t="s">
        <v>6767</v>
      </c>
      <c r="B205" s="2528"/>
      <c r="C205" s="2528"/>
      <c r="D205" s="2528"/>
      <c r="E205" s="2528"/>
      <c r="F205" s="454">
        <v>3</v>
      </c>
      <c r="G205" s="455"/>
      <c r="H205" s="456"/>
      <c r="I205" s="457"/>
      <c r="J205" s="458"/>
      <c r="K205" s="235"/>
      <c r="L205" s="459"/>
      <c r="M205" s="236"/>
      <c r="N205" s="237"/>
      <c r="O205" s="237"/>
      <c r="P205" s="237"/>
      <c r="Q205" s="238"/>
      <c r="R205" s="239"/>
      <c r="S205" s="238"/>
      <c r="T205" s="238"/>
      <c r="U205" s="461"/>
      <c r="V205" s="241"/>
      <c r="W205" s="241"/>
      <c r="X205" s="462"/>
      <c r="Y205" s="241"/>
      <c r="Z205" s="241"/>
      <c r="AA205" s="241"/>
      <c r="AB205" s="239"/>
      <c r="AC205" s="243"/>
      <c r="AD205" s="243"/>
      <c r="AE205" s="244"/>
      <c r="AF205" s="245"/>
      <c r="AG205" s="246"/>
      <c r="AH205" s="246"/>
      <c r="AI205" s="463"/>
      <c r="AJ205" s="464"/>
      <c r="AK205" s="465"/>
      <c r="AL205" s="466"/>
      <c r="AM205" s="467"/>
      <c r="AN205" s="454"/>
      <c r="AO205" s="454"/>
      <c r="AP205" s="467"/>
      <c r="AQ205" s="467"/>
      <c r="AR205" s="467"/>
      <c r="AS205" s="255"/>
      <c r="AT205" s="255"/>
      <c r="AU205" s="255"/>
      <c r="AV205" s="253"/>
      <c r="AW205" s="253"/>
      <c r="AX205" s="254"/>
      <c r="AY205" s="254"/>
      <c r="AZ205" s="254"/>
      <c r="BA205" s="254"/>
      <c r="BB205" s="254"/>
      <c r="BC205" s="255"/>
      <c r="BD205" s="255"/>
      <c r="BE205" s="256"/>
      <c r="BF205" s="256"/>
      <c r="BG205" s="254"/>
      <c r="BH205" s="254"/>
      <c r="BI205" s="254"/>
      <c r="BJ205" s="254"/>
      <c r="BK205" s="254"/>
      <c r="BL205" s="254"/>
      <c r="BM205" s="254"/>
      <c r="BN205" s="255"/>
      <c r="BO205" s="252"/>
      <c r="BP205" s="255"/>
      <c r="BQ205" s="255"/>
      <c r="BR205" s="255"/>
      <c r="BS205" s="255"/>
      <c r="BT205" s="255"/>
      <c r="BU205" s="255"/>
      <c r="BV205" s="255"/>
      <c r="BW205" s="255"/>
      <c r="BX205" s="255"/>
      <c r="BY205" s="255"/>
      <c r="BZ205" s="255"/>
      <c r="CA205" s="255"/>
      <c r="CB205" s="255"/>
      <c r="CC205" s="255"/>
      <c r="CD205" s="255"/>
    </row>
    <row r="206" spans="1:119" s="257" customFormat="1" ht="16.5" customHeight="1">
      <c r="A206" s="2527" t="s">
        <v>6768</v>
      </c>
      <c r="B206" s="2527"/>
      <c r="C206" s="2527"/>
      <c r="D206" s="2527"/>
      <c r="E206" s="2527"/>
      <c r="F206" s="472">
        <f>F186+F194+F201+F205</f>
        <v>17</v>
      </c>
      <c r="G206" s="473"/>
      <c r="H206" s="474"/>
      <c r="I206" s="475"/>
      <c r="J206" s="476"/>
      <c r="K206" s="477"/>
      <c r="L206" s="478"/>
      <c r="M206" s="479"/>
      <c r="N206" s="480"/>
      <c r="O206" s="480"/>
      <c r="P206" s="480"/>
      <c r="Q206" s="392"/>
      <c r="R206" s="393"/>
      <c r="S206" s="392"/>
      <c r="T206" s="392"/>
      <c r="U206" s="481"/>
      <c r="V206" s="399"/>
      <c r="W206" s="399"/>
      <c r="X206" s="482"/>
      <c r="Y206" s="399"/>
      <c r="Z206" s="399"/>
      <c r="AA206" s="399"/>
      <c r="AB206" s="393"/>
      <c r="AC206" s="394"/>
      <c r="AD206" s="394"/>
      <c r="AE206" s="483"/>
      <c r="AF206" s="484"/>
      <c r="AG206" s="485"/>
      <c r="AH206" s="485"/>
      <c r="AI206" s="486"/>
      <c r="AJ206" s="487"/>
      <c r="AK206" s="488"/>
      <c r="AL206" s="489"/>
      <c r="AM206" s="490"/>
      <c r="AN206" s="472"/>
      <c r="AO206" s="472"/>
      <c r="AP206" s="490"/>
      <c r="AQ206" s="490"/>
      <c r="AR206" s="490"/>
      <c r="AS206" s="397"/>
      <c r="AT206" s="397"/>
      <c r="AU206" s="397"/>
      <c r="AV206" s="395"/>
      <c r="AW206" s="395"/>
      <c r="AX206" s="491"/>
      <c r="AY206" s="491"/>
      <c r="AZ206" s="491"/>
      <c r="BA206" s="491"/>
      <c r="BB206" s="491"/>
      <c r="BC206" s="397"/>
      <c r="BD206" s="397"/>
      <c r="BE206" s="492"/>
      <c r="BF206" s="492"/>
      <c r="BG206" s="491"/>
      <c r="BH206" s="491"/>
      <c r="BI206" s="491"/>
      <c r="BJ206" s="491"/>
      <c r="BK206" s="491"/>
      <c r="BL206" s="491"/>
      <c r="BM206" s="491"/>
      <c r="BN206" s="397"/>
      <c r="BO206" s="400"/>
      <c r="BP206" s="397"/>
      <c r="BQ206" s="397"/>
      <c r="BR206" s="397"/>
      <c r="BS206" s="397"/>
      <c r="BT206" s="397"/>
      <c r="BU206" s="397"/>
      <c r="BV206" s="397"/>
      <c r="BW206" s="397"/>
      <c r="BX206" s="397"/>
      <c r="BY206" s="397"/>
      <c r="BZ206" s="397"/>
      <c r="CA206" s="397"/>
      <c r="CB206" s="397"/>
      <c r="CC206" s="397"/>
      <c r="CD206" s="397"/>
    </row>
    <row r="207" spans="1:119" s="528" customFormat="1" ht="16.5" customHeight="1">
      <c r="A207" s="153"/>
      <c r="B207" s="153" t="s">
        <v>6769</v>
      </c>
      <c r="C207" s="153"/>
      <c r="D207" s="153"/>
      <c r="E207" s="154"/>
      <c r="F207" s="154"/>
      <c r="G207" s="160"/>
      <c r="H207" s="116"/>
      <c r="I207" s="221"/>
      <c r="J207" s="142"/>
      <c r="K207" s="523"/>
      <c r="L207" s="524"/>
      <c r="M207" s="263"/>
      <c r="N207" s="264"/>
      <c r="O207" s="264"/>
      <c r="P207" s="264"/>
      <c r="Q207" s="143"/>
      <c r="R207" s="144"/>
      <c r="S207" s="143"/>
      <c r="T207" s="143"/>
      <c r="U207" s="159"/>
      <c r="V207" s="123"/>
      <c r="W207" s="123"/>
      <c r="X207" s="146"/>
      <c r="Y207" s="123"/>
      <c r="Z207" s="123"/>
      <c r="AA207" s="123"/>
      <c r="AB207" s="144"/>
      <c r="AC207" s="127"/>
      <c r="AD207" s="127"/>
      <c r="AE207" s="188"/>
      <c r="AF207" s="190"/>
      <c r="AG207" s="186"/>
      <c r="AH207" s="186"/>
      <c r="AI207" s="226"/>
      <c r="AJ207" s="227"/>
      <c r="AK207" s="525"/>
      <c r="AL207" s="526"/>
      <c r="AM207" s="175"/>
      <c r="AN207" s="154"/>
      <c r="AO207" s="154"/>
      <c r="AP207" s="175"/>
      <c r="AQ207" s="175"/>
      <c r="AR207" s="175"/>
      <c r="AS207" s="137"/>
      <c r="AT207" s="137"/>
      <c r="AU207" s="137"/>
      <c r="AV207" s="128"/>
      <c r="AW207" s="128"/>
      <c r="AX207" s="495"/>
      <c r="AY207" s="495"/>
      <c r="AZ207" s="495"/>
      <c r="BA207" s="495"/>
      <c r="BB207" s="495"/>
      <c r="BC207" s="137"/>
      <c r="BD207" s="137"/>
      <c r="BE207" s="527"/>
      <c r="BF207" s="527"/>
      <c r="BG207" s="495"/>
      <c r="BH207" s="495"/>
      <c r="BI207" s="495"/>
      <c r="BJ207" s="495"/>
      <c r="BK207" s="495"/>
      <c r="BL207" s="495"/>
      <c r="BM207" s="495"/>
      <c r="BN207" s="137"/>
      <c r="BO207" s="136"/>
      <c r="BP207" s="137"/>
      <c r="BQ207" s="137"/>
      <c r="BR207" s="137"/>
      <c r="BS207" s="137"/>
      <c r="BT207" s="137"/>
      <c r="BU207" s="137"/>
      <c r="BV207" s="137"/>
      <c r="BW207" s="137"/>
      <c r="BX207" s="137"/>
      <c r="BY207" s="137"/>
      <c r="BZ207" s="137"/>
      <c r="CA207" s="137"/>
      <c r="CB207" s="137"/>
      <c r="CC207" s="137"/>
      <c r="CD207" s="137"/>
    </row>
    <row r="208" spans="1:119" ht="16.5" customHeight="1">
      <c r="A208" s="111">
        <v>181</v>
      </c>
      <c r="B208" s="111" t="s">
        <v>6769</v>
      </c>
      <c r="C208" s="112" t="s">
        <v>6770</v>
      </c>
      <c r="D208" s="111" t="s">
        <v>5082</v>
      </c>
      <c r="E208" s="111" t="s">
        <v>4879</v>
      </c>
      <c r="F208" s="111" t="s">
        <v>6771</v>
      </c>
      <c r="G208" s="113" t="s">
        <v>6772</v>
      </c>
      <c r="H208" s="111" t="s">
        <v>6773</v>
      </c>
      <c r="I208" s="137" t="s">
        <v>6774</v>
      </c>
      <c r="J208" s="137" t="s">
        <v>4940</v>
      </c>
      <c r="K208" s="163" t="s">
        <v>6775</v>
      </c>
      <c r="L208" s="332" t="s">
        <v>6776</v>
      </c>
      <c r="M208" s="153" t="s">
        <v>6777</v>
      </c>
      <c r="N208" s="142" t="s">
        <v>4924</v>
      </c>
      <c r="O208" s="142"/>
      <c r="P208" s="118" t="s">
        <v>4884</v>
      </c>
      <c r="Q208" s="143">
        <v>14187</v>
      </c>
      <c r="R208" s="144">
        <v>4233</v>
      </c>
      <c r="S208" s="143">
        <v>1125</v>
      </c>
      <c r="T208" s="143">
        <v>1125</v>
      </c>
      <c r="U208" s="112" t="s">
        <v>5009</v>
      </c>
      <c r="V208" s="143"/>
      <c r="W208" s="123">
        <v>255</v>
      </c>
      <c r="X208" s="138" t="s">
        <v>4956</v>
      </c>
      <c r="Y208" s="143">
        <v>81</v>
      </c>
      <c r="Z208" s="143"/>
      <c r="AA208" s="143"/>
      <c r="AB208" s="143">
        <v>127</v>
      </c>
      <c r="AC208" s="127">
        <v>78</v>
      </c>
      <c r="AD208" s="127"/>
      <c r="AE208" s="130">
        <v>29</v>
      </c>
      <c r="AF208" s="137" t="s">
        <v>6778</v>
      </c>
      <c r="AG208" s="143">
        <v>9654</v>
      </c>
      <c r="AH208" s="143">
        <v>9654</v>
      </c>
      <c r="AI208" s="148">
        <v>2355</v>
      </c>
      <c r="AJ208" s="148">
        <v>432</v>
      </c>
      <c r="AK208" s="153" t="s">
        <v>6779</v>
      </c>
      <c r="AL208" s="135" t="s">
        <v>6780</v>
      </c>
      <c r="AM208" s="135" t="s">
        <v>5079</v>
      </c>
      <c r="AN208" s="111"/>
      <c r="AO208" s="111"/>
      <c r="AP208" s="111"/>
      <c r="AQ208" s="111"/>
      <c r="AR208" s="111"/>
      <c r="AS208" s="129">
        <v>72</v>
      </c>
      <c r="AT208" s="129" t="s">
        <v>4916</v>
      </c>
      <c r="AU208" s="129" t="s">
        <v>4916</v>
      </c>
      <c r="AV208" s="127">
        <v>11005</v>
      </c>
      <c r="AW208" s="127">
        <v>152.84722222222223</v>
      </c>
      <c r="AX208" s="290">
        <v>3000</v>
      </c>
      <c r="AY208" s="290"/>
      <c r="AZ208" s="290">
        <v>2000</v>
      </c>
      <c r="BA208" s="290">
        <v>2000</v>
      </c>
      <c r="BB208" s="149">
        <v>3000</v>
      </c>
      <c r="BC208" s="150" t="s">
        <v>6781</v>
      </c>
      <c r="BD208" s="137" t="s">
        <v>6782</v>
      </c>
      <c r="BE208" s="529" t="s">
        <v>6783</v>
      </c>
      <c r="BF208" s="151" t="s">
        <v>6784</v>
      </c>
      <c r="BG208" s="290"/>
      <c r="BH208" s="134"/>
      <c r="BI208" s="290"/>
      <c r="BJ208" s="290"/>
      <c r="BK208" s="134"/>
      <c r="BL208" s="134"/>
      <c r="BM208" s="495"/>
      <c r="BN208" s="320"/>
      <c r="BO208" s="151"/>
      <c r="BP208" s="138">
        <v>4</v>
      </c>
      <c r="BQ208" s="138"/>
      <c r="BR208" s="138">
        <v>4</v>
      </c>
      <c r="BS208" s="138"/>
      <c r="BT208" s="138"/>
      <c r="BU208" s="138"/>
      <c r="BV208" s="138">
        <v>1</v>
      </c>
      <c r="BW208" s="138"/>
      <c r="BX208" s="138"/>
      <c r="BY208" s="138"/>
      <c r="BZ208" s="138"/>
      <c r="CA208" s="138"/>
      <c r="CB208" s="138"/>
      <c r="CC208" s="138"/>
      <c r="CD208" s="138"/>
      <c r="CZ208" s="152"/>
      <c r="DA208" s="152"/>
      <c r="DB208" s="152"/>
    </row>
    <row r="209" spans="1:119" ht="16.5" customHeight="1">
      <c r="A209" s="111">
        <v>182</v>
      </c>
      <c r="B209" s="111" t="s">
        <v>6769</v>
      </c>
      <c r="C209" s="112" t="s">
        <v>6770</v>
      </c>
      <c r="D209" s="111" t="s">
        <v>5082</v>
      </c>
      <c r="E209" s="111" t="s">
        <v>4879</v>
      </c>
      <c r="F209" s="111" t="s">
        <v>6785</v>
      </c>
      <c r="G209" s="113" t="s">
        <v>6786</v>
      </c>
      <c r="H209" s="111" t="s">
        <v>6773</v>
      </c>
      <c r="I209" s="111" t="s">
        <v>6787</v>
      </c>
      <c r="J209" s="137" t="s">
        <v>4940</v>
      </c>
      <c r="K209" s="163" t="s">
        <v>6788</v>
      </c>
      <c r="L209" s="332" t="s">
        <v>6789</v>
      </c>
      <c r="M209" s="153" t="s">
        <v>6777</v>
      </c>
      <c r="N209" s="142" t="s">
        <v>4924</v>
      </c>
      <c r="O209" s="142"/>
      <c r="P209" s="118" t="s">
        <v>4884</v>
      </c>
      <c r="Q209" s="143">
        <v>4888</v>
      </c>
      <c r="R209" s="144">
        <v>2712</v>
      </c>
      <c r="S209" s="143">
        <v>1134</v>
      </c>
      <c r="T209" s="143">
        <v>964</v>
      </c>
      <c r="U209" s="112" t="s">
        <v>5009</v>
      </c>
      <c r="V209" s="143">
        <v>170</v>
      </c>
      <c r="W209" s="123">
        <v>200</v>
      </c>
      <c r="X209" s="138" t="s">
        <v>4956</v>
      </c>
      <c r="Y209" s="143">
        <v>33</v>
      </c>
      <c r="Z209" s="143"/>
      <c r="AA209" s="143"/>
      <c r="AB209" s="143">
        <v>56</v>
      </c>
      <c r="AC209" s="127"/>
      <c r="AD209" s="127"/>
      <c r="AE209" s="130">
        <v>28</v>
      </c>
      <c r="AF209" s="137" t="s">
        <v>6790</v>
      </c>
      <c r="AG209" s="143">
        <v>9732</v>
      </c>
      <c r="AH209" s="143">
        <v>9732</v>
      </c>
      <c r="AI209" s="148">
        <v>9324</v>
      </c>
      <c r="AJ209" s="148">
        <v>1498</v>
      </c>
      <c r="AK209" s="179"/>
      <c r="AL209" s="112"/>
      <c r="AM209" s="135" t="s">
        <v>5011</v>
      </c>
      <c r="AN209" s="111"/>
      <c r="AO209" s="111"/>
      <c r="AP209" s="111"/>
      <c r="AQ209" s="111"/>
      <c r="AR209" s="111"/>
      <c r="AS209" s="129">
        <v>72</v>
      </c>
      <c r="AT209" s="129" t="s">
        <v>4916</v>
      </c>
      <c r="AU209" s="129" t="s">
        <v>4916</v>
      </c>
      <c r="AV209" s="127">
        <v>5648</v>
      </c>
      <c r="AW209" s="127">
        <v>78.444444444444443</v>
      </c>
      <c r="AX209" s="290">
        <v>3000</v>
      </c>
      <c r="AY209" s="290"/>
      <c r="AZ209" s="290">
        <v>2000</v>
      </c>
      <c r="BA209" s="290">
        <v>2000</v>
      </c>
      <c r="BB209" s="149">
        <v>3000</v>
      </c>
      <c r="BC209" s="150" t="s">
        <v>6781</v>
      </c>
      <c r="BD209" s="137" t="s">
        <v>6782</v>
      </c>
      <c r="BE209" s="529" t="s">
        <v>6791</v>
      </c>
      <c r="BF209" s="151" t="s">
        <v>6784</v>
      </c>
      <c r="BG209" s="290"/>
      <c r="BH209" s="134"/>
      <c r="BI209" s="290"/>
      <c r="BJ209" s="290"/>
      <c r="BK209" s="134"/>
      <c r="BL209" s="134"/>
      <c r="BM209" s="495"/>
      <c r="BN209" s="320"/>
      <c r="BO209" s="151"/>
      <c r="BP209" s="138">
        <v>4</v>
      </c>
      <c r="BQ209" s="138"/>
      <c r="BR209" s="138">
        <v>4</v>
      </c>
      <c r="BS209" s="138"/>
      <c r="BT209" s="138"/>
      <c r="BU209" s="138"/>
      <c r="BV209" s="138">
        <v>1</v>
      </c>
      <c r="BW209" s="138"/>
      <c r="BX209" s="138"/>
      <c r="BY209" s="138"/>
      <c r="BZ209" s="138"/>
      <c r="CA209" s="138"/>
      <c r="CB209" s="138"/>
      <c r="CC209" s="138"/>
      <c r="CD209" s="138"/>
      <c r="CZ209" s="152"/>
      <c r="DA209" s="152"/>
      <c r="DB209" s="152"/>
    </row>
    <row r="210" spans="1:119" ht="16.5" customHeight="1">
      <c r="A210" s="111">
        <v>183</v>
      </c>
      <c r="B210" s="111" t="s">
        <v>6769</v>
      </c>
      <c r="C210" s="112" t="s">
        <v>6770</v>
      </c>
      <c r="D210" s="111" t="s">
        <v>5082</v>
      </c>
      <c r="E210" s="111" t="s">
        <v>4879</v>
      </c>
      <c r="F210" s="111" t="s">
        <v>6792</v>
      </c>
      <c r="G210" s="113" t="s">
        <v>6793</v>
      </c>
      <c r="H210" s="111" t="s">
        <v>6773</v>
      </c>
      <c r="I210" s="137" t="s">
        <v>6794</v>
      </c>
      <c r="J210" s="137" t="s">
        <v>4940</v>
      </c>
      <c r="K210" s="163" t="s">
        <v>6795</v>
      </c>
      <c r="L210" s="332" t="s">
        <v>6796</v>
      </c>
      <c r="M210" s="153" t="s">
        <v>6777</v>
      </c>
      <c r="N210" s="142" t="s">
        <v>4924</v>
      </c>
      <c r="O210" s="142"/>
      <c r="P210" s="142" t="s">
        <v>4924</v>
      </c>
      <c r="Q210" s="143">
        <v>3475</v>
      </c>
      <c r="R210" s="144">
        <v>993.44</v>
      </c>
      <c r="S210" s="143">
        <v>555</v>
      </c>
      <c r="T210" s="143">
        <v>555</v>
      </c>
      <c r="U210" s="112" t="s">
        <v>5009</v>
      </c>
      <c r="V210" s="143"/>
      <c r="W210" s="123">
        <v>47</v>
      </c>
      <c r="X210" s="138" t="s">
        <v>4956</v>
      </c>
      <c r="Y210" s="143"/>
      <c r="Z210" s="143">
        <v>6</v>
      </c>
      <c r="AA210" s="143">
        <v>550</v>
      </c>
      <c r="AB210" s="143">
        <v>54</v>
      </c>
      <c r="AC210" s="127"/>
      <c r="AD210" s="127">
        <v>25</v>
      </c>
      <c r="AE210" s="130">
        <v>76</v>
      </c>
      <c r="AF210" s="137" t="s">
        <v>6797</v>
      </c>
      <c r="AG210" s="143">
        <v>437</v>
      </c>
      <c r="AH210" s="143">
        <v>437</v>
      </c>
      <c r="AI210" s="148">
        <v>348</v>
      </c>
      <c r="AJ210" s="148">
        <v>320</v>
      </c>
      <c r="AK210" s="179"/>
      <c r="AL210" s="112"/>
      <c r="AM210" s="135" t="s">
        <v>5011</v>
      </c>
      <c r="AN210" s="111"/>
      <c r="AO210" s="111"/>
      <c r="AP210" s="111"/>
      <c r="AQ210" s="111"/>
      <c r="AR210" s="111"/>
      <c r="AS210" s="129">
        <v>84</v>
      </c>
      <c r="AT210" s="129" t="s">
        <v>4916</v>
      </c>
      <c r="AU210" s="129" t="s">
        <v>4916</v>
      </c>
      <c r="AV210" s="127">
        <v>16760</v>
      </c>
      <c r="AW210" s="127">
        <v>199.52380952380952</v>
      </c>
      <c r="AX210" s="290">
        <v>900</v>
      </c>
      <c r="AY210" s="290">
        <v>600</v>
      </c>
      <c r="AZ210" s="495">
        <v>600</v>
      </c>
      <c r="BA210" s="495">
        <v>900</v>
      </c>
      <c r="BB210" s="495">
        <v>900</v>
      </c>
      <c r="BC210" s="530">
        <v>0.33</v>
      </c>
      <c r="BD210" s="137" t="s">
        <v>6782</v>
      </c>
      <c r="BE210" s="529" t="s">
        <v>6791</v>
      </c>
      <c r="BF210" s="151" t="s">
        <v>6784</v>
      </c>
      <c r="BG210" s="290"/>
      <c r="BH210" s="290"/>
      <c r="BI210" s="495"/>
      <c r="BJ210" s="495"/>
      <c r="BK210" s="495"/>
      <c r="BL210" s="495"/>
      <c r="BM210" s="495"/>
      <c r="BN210" s="320"/>
      <c r="BO210" s="151"/>
      <c r="BP210" s="138">
        <v>4</v>
      </c>
      <c r="BQ210" s="138"/>
      <c r="BR210" s="138">
        <v>4</v>
      </c>
      <c r="BS210" s="138"/>
      <c r="BT210" s="138"/>
      <c r="BU210" s="138"/>
      <c r="BV210" s="138">
        <v>1</v>
      </c>
      <c r="BW210" s="138"/>
      <c r="BX210" s="138"/>
      <c r="BY210" s="138"/>
      <c r="BZ210" s="138"/>
      <c r="CA210" s="138"/>
      <c r="CB210" s="138"/>
      <c r="CC210" s="138"/>
      <c r="CD210" s="138"/>
      <c r="CZ210" s="152"/>
      <c r="DA210" s="152"/>
      <c r="DB210" s="152"/>
    </row>
    <row r="211" spans="1:119" ht="16.5" customHeight="1">
      <c r="A211" s="111">
        <v>184</v>
      </c>
      <c r="B211" s="154" t="s">
        <v>1217</v>
      </c>
      <c r="C211" s="158" t="s">
        <v>850</v>
      </c>
      <c r="D211" s="111" t="s">
        <v>5082</v>
      </c>
      <c r="E211" s="111" t="s">
        <v>4879</v>
      </c>
      <c r="F211" s="111" t="s">
        <v>6798</v>
      </c>
      <c r="G211" s="113" t="s">
        <v>6799</v>
      </c>
      <c r="H211" s="111" t="s">
        <v>6800</v>
      </c>
      <c r="I211" s="111" t="s">
        <v>6801</v>
      </c>
      <c r="J211" s="118" t="s">
        <v>4884</v>
      </c>
      <c r="K211" s="163" t="s">
        <v>6472</v>
      </c>
      <c r="L211" s="116" t="s">
        <v>6802</v>
      </c>
      <c r="M211" s="153" t="s">
        <v>6803</v>
      </c>
      <c r="N211" s="142" t="s">
        <v>4924</v>
      </c>
      <c r="O211" s="142"/>
      <c r="P211" s="142" t="s">
        <v>4924</v>
      </c>
      <c r="Q211" s="143">
        <v>10216</v>
      </c>
      <c r="R211" s="144">
        <v>1970</v>
      </c>
      <c r="S211" s="143">
        <v>1054</v>
      </c>
      <c r="T211" s="143">
        <v>947</v>
      </c>
      <c r="U211" s="158" t="s">
        <v>4955</v>
      </c>
      <c r="V211" s="143">
        <v>107</v>
      </c>
      <c r="W211" s="143">
        <v>199</v>
      </c>
      <c r="X211" s="146" t="s">
        <v>4956</v>
      </c>
      <c r="Y211" s="143"/>
      <c r="Z211" s="143">
        <v>18</v>
      </c>
      <c r="AA211" s="143">
        <v>4001</v>
      </c>
      <c r="AB211" s="143">
        <v>126</v>
      </c>
      <c r="AC211" s="127"/>
      <c r="AD211" s="127"/>
      <c r="AE211" s="147">
        <v>19</v>
      </c>
      <c r="AF211" s="137" t="s">
        <v>6804</v>
      </c>
      <c r="AG211" s="143">
        <v>2354</v>
      </c>
      <c r="AH211" s="143">
        <v>4419</v>
      </c>
      <c r="AI211" s="188">
        <v>4419</v>
      </c>
      <c r="AJ211" s="188">
        <v>305</v>
      </c>
      <c r="AK211" s="162"/>
      <c r="AL211" s="158"/>
      <c r="AM211" s="118" t="s">
        <v>5428</v>
      </c>
      <c r="AN211" s="111">
        <v>7</v>
      </c>
      <c r="AO211" s="111">
        <v>1</v>
      </c>
      <c r="AP211" s="111">
        <v>6</v>
      </c>
      <c r="AQ211" s="111"/>
      <c r="AR211" s="111"/>
      <c r="AS211" s="129">
        <v>182</v>
      </c>
      <c r="AT211" s="129" t="s">
        <v>4916</v>
      </c>
      <c r="AU211" s="129" t="s">
        <v>4916</v>
      </c>
      <c r="AV211" s="127">
        <v>6691</v>
      </c>
      <c r="AW211" s="127">
        <v>36.763736263736263</v>
      </c>
      <c r="AX211" s="149"/>
      <c r="AY211" s="149"/>
      <c r="AZ211" s="149"/>
      <c r="BA211" s="149"/>
      <c r="BB211" s="149"/>
      <c r="BC211" s="150"/>
      <c r="BD211" s="150"/>
      <c r="BE211" s="295"/>
      <c r="BF211" s="151" t="s">
        <v>4897</v>
      </c>
      <c r="BG211" s="134"/>
      <c r="BH211" s="134"/>
      <c r="BI211" s="134"/>
      <c r="BJ211" s="134"/>
      <c r="BK211" s="134"/>
      <c r="BL211" s="134"/>
      <c r="BM211" s="134"/>
      <c r="BN211" s="350"/>
      <c r="BO211" s="151" t="s">
        <v>4897</v>
      </c>
      <c r="BP211" s="138">
        <v>2</v>
      </c>
      <c r="BQ211" s="138"/>
      <c r="BR211" s="138">
        <v>2</v>
      </c>
      <c r="BS211" s="138">
        <v>2</v>
      </c>
      <c r="BT211" s="138"/>
      <c r="BU211" s="138">
        <v>2</v>
      </c>
      <c r="BV211" s="138">
        <v>6</v>
      </c>
      <c r="BW211" s="138"/>
      <c r="BX211" s="138"/>
      <c r="BY211" s="138">
        <v>13</v>
      </c>
      <c r="BZ211" s="138"/>
      <c r="CA211" s="138"/>
      <c r="CB211" s="138"/>
      <c r="CC211" s="138"/>
      <c r="CD211" s="138"/>
      <c r="CZ211" s="152"/>
      <c r="DA211" s="152"/>
      <c r="DB211" s="152"/>
    </row>
    <row r="212" spans="1:119" ht="16.5" customHeight="1">
      <c r="A212" s="111">
        <v>185</v>
      </c>
      <c r="B212" s="111" t="s">
        <v>6769</v>
      </c>
      <c r="C212" s="112" t="s">
        <v>6418</v>
      </c>
      <c r="D212" s="111" t="s">
        <v>5082</v>
      </c>
      <c r="E212" s="111" t="s">
        <v>4879</v>
      </c>
      <c r="F212" s="154" t="s">
        <v>6805</v>
      </c>
      <c r="G212" s="160" t="s">
        <v>6806</v>
      </c>
      <c r="H212" s="111" t="s">
        <v>6807</v>
      </c>
      <c r="I212" s="153" t="s">
        <v>6808</v>
      </c>
      <c r="J212" s="118" t="s">
        <v>4884</v>
      </c>
      <c r="K212" s="153" t="s">
        <v>6809</v>
      </c>
      <c r="L212" s="153" t="s">
        <v>6810</v>
      </c>
      <c r="M212" s="221" t="s">
        <v>6811</v>
      </c>
      <c r="N212" s="142" t="s">
        <v>4924</v>
      </c>
      <c r="O212" s="142"/>
      <c r="P212" s="142" t="s">
        <v>4924</v>
      </c>
      <c r="Q212" s="143">
        <v>4700</v>
      </c>
      <c r="R212" s="144">
        <v>834</v>
      </c>
      <c r="S212" s="143">
        <v>342</v>
      </c>
      <c r="T212" s="143">
        <v>228</v>
      </c>
      <c r="U212" s="135" t="s">
        <v>5134</v>
      </c>
      <c r="V212" s="143">
        <v>114</v>
      </c>
      <c r="W212" s="144">
        <v>76</v>
      </c>
      <c r="X212" s="138" t="s">
        <v>4926</v>
      </c>
      <c r="Y212" s="143">
        <v>157</v>
      </c>
      <c r="Z212" s="143"/>
      <c r="AA212" s="143"/>
      <c r="AB212" s="143">
        <v>76</v>
      </c>
      <c r="AC212" s="127"/>
      <c r="AD212" s="127"/>
      <c r="AE212" s="130">
        <v>18</v>
      </c>
      <c r="AF212" s="137" t="s">
        <v>6812</v>
      </c>
      <c r="AG212" s="143">
        <v>451</v>
      </c>
      <c r="AH212" s="143">
        <v>471</v>
      </c>
      <c r="AI212" s="148">
        <v>471</v>
      </c>
      <c r="AJ212" s="148">
        <v>379</v>
      </c>
      <c r="AK212" s="112"/>
      <c r="AL212" s="112"/>
      <c r="AM212" s="118" t="s">
        <v>5477</v>
      </c>
      <c r="AN212" s="135">
        <v>12</v>
      </c>
      <c r="AO212" s="135">
        <v>5</v>
      </c>
      <c r="AP212" s="135">
        <v>3</v>
      </c>
      <c r="AQ212" s="135">
        <v>3</v>
      </c>
      <c r="AR212" s="135">
        <v>1</v>
      </c>
      <c r="AS212" s="129">
        <v>114</v>
      </c>
      <c r="AT212" s="150" t="s">
        <v>4916</v>
      </c>
      <c r="AU212" s="150" t="s">
        <v>4916</v>
      </c>
      <c r="AV212" s="127">
        <v>3026</v>
      </c>
      <c r="AW212" s="127">
        <v>26.543859649122808</v>
      </c>
      <c r="AX212" s="134"/>
      <c r="AY212" s="134"/>
      <c r="AZ212" s="134"/>
      <c r="BA212" s="134"/>
      <c r="BB212" s="134"/>
      <c r="BC212" s="135"/>
      <c r="BD212" s="135"/>
      <c r="BE212" s="295"/>
      <c r="BF212" s="151" t="s">
        <v>4897</v>
      </c>
      <c r="BG212" s="134"/>
      <c r="BH212" s="134"/>
      <c r="BI212" s="134"/>
      <c r="BJ212" s="134"/>
      <c r="BK212" s="134"/>
      <c r="BL212" s="134"/>
      <c r="BM212" s="134"/>
      <c r="BN212" s="350"/>
      <c r="BO212" s="151" t="s">
        <v>4897</v>
      </c>
      <c r="BP212" s="138">
        <v>3</v>
      </c>
      <c r="BQ212" s="138"/>
      <c r="BR212" s="138">
        <v>3</v>
      </c>
      <c r="BS212" s="138"/>
      <c r="BT212" s="138"/>
      <c r="BU212" s="137"/>
      <c r="BV212" s="138">
        <v>2</v>
      </c>
      <c r="BW212" s="138"/>
      <c r="BX212" s="138"/>
      <c r="BY212" s="138">
        <v>5</v>
      </c>
      <c r="BZ212" s="138"/>
      <c r="CA212" s="138"/>
      <c r="CB212" s="138"/>
      <c r="CC212" s="138"/>
      <c r="CD212" s="174"/>
      <c r="CZ212" s="152"/>
      <c r="DA212" s="152"/>
      <c r="DB212" s="152"/>
    </row>
    <row r="213" spans="1:119" ht="16.5" customHeight="1">
      <c r="A213" s="111">
        <v>186</v>
      </c>
      <c r="B213" s="154" t="s">
        <v>6769</v>
      </c>
      <c r="C213" s="158" t="s">
        <v>6813</v>
      </c>
      <c r="D213" s="154" t="s">
        <v>5082</v>
      </c>
      <c r="E213" s="111" t="s">
        <v>4879</v>
      </c>
      <c r="F213" s="111" t="s">
        <v>6814</v>
      </c>
      <c r="G213" s="113" t="s">
        <v>6815</v>
      </c>
      <c r="H213" s="111" t="s">
        <v>6816</v>
      </c>
      <c r="I213" s="111" t="s">
        <v>6817</v>
      </c>
      <c r="J213" s="118" t="s">
        <v>4884</v>
      </c>
      <c r="K213" s="163" t="s">
        <v>6818</v>
      </c>
      <c r="L213" s="116" t="s">
        <v>6819</v>
      </c>
      <c r="M213" s="141" t="s">
        <v>6820</v>
      </c>
      <c r="N213" s="135" t="s">
        <v>4924</v>
      </c>
      <c r="O213" s="135"/>
      <c r="P213" s="142" t="s">
        <v>4924</v>
      </c>
      <c r="Q213" s="143">
        <v>17956</v>
      </c>
      <c r="R213" s="144">
        <v>3109</v>
      </c>
      <c r="S213" s="143">
        <v>944</v>
      </c>
      <c r="T213" s="143">
        <v>728</v>
      </c>
      <c r="U213" s="158" t="s">
        <v>5009</v>
      </c>
      <c r="V213" s="143">
        <v>216</v>
      </c>
      <c r="W213" s="143">
        <v>135</v>
      </c>
      <c r="X213" s="146" t="s">
        <v>4972</v>
      </c>
      <c r="Y213" s="143">
        <v>255</v>
      </c>
      <c r="Z213" s="143">
        <v>33</v>
      </c>
      <c r="AA213" s="143">
        <v>2560</v>
      </c>
      <c r="AB213" s="143">
        <v>115</v>
      </c>
      <c r="AC213" s="127"/>
      <c r="AD213" s="127">
        <v>33</v>
      </c>
      <c r="AE213" s="147">
        <v>31</v>
      </c>
      <c r="AF213" s="137" t="s">
        <v>6821</v>
      </c>
      <c r="AG213" s="143">
        <v>2172</v>
      </c>
      <c r="AH213" s="143">
        <v>4702</v>
      </c>
      <c r="AI213" s="186">
        <v>4024</v>
      </c>
      <c r="AJ213" s="186">
        <v>414</v>
      </c>
      <c r="AK213" s="531"/>
      <c r="AL213" s="112"/>
      <c r="AM213" s="118" t="s">
        <v>5011</v>
      </c>
      <c r="AN213" s="111">
        <v>8</v>
      </c>
      <c r="AO213" s="111">
        <v>2</v>
      </c>
      <c r="AP213" s="111">
        <v>4</v>
      </c>
      <c r="AQ213" s="111"/>
      <c r="AR213" s="111">
        <v>2</v>
      </c>
      <c r="AS213" s="129">
        <v>145</v>
      </c>
      <c r="AT213" s="129" t="s">
        <v>4916</v>
      </c>
      <c r="AU213" s="129" t="s">
        <v>4916</v>
      </c>
      <c r="AV213" s="127">
        <v>8938</v>
      </c>
      <c r="AW213" s="127">
        <v>61.641379310344824</v>
      </c>
      <c r="AX213" s="149"/>
      <c r="AY213" s="149"/>
      <c r="AZ213" s="149"/>
      <c r="BA213" s="149"/>
      <c r="BB213" s="149"/>
      <c r="BC213" s="150"/>
      <c r="BD213" s="150"/>
      <c r="BE213" s="295"/>
      <c r="BF213" s="151" t="s">
        <v>4897</v>
      </c>
      <c r="BG213" s="134"/>
      <c r="BH213" s="134"/>
      <c r="BI213" s="134"/>
      <c r="BJ213" s="134"/>
      <c r="BK213" s="134"/>
      <c r="BL213" s="134"/>
      <c r="BM213" s="134"/>
      <c r="BN213" s="350"/>
      <c r="BO213" s="151" t="s">
        <v>4897</v>
      </c>
      <c r="BP213" s="138">
        <v>3</v>
      </c>
      <c r="BQ213" s="138"/>
      <c r="BR213" s="138">
        <v>3</v>
      </c>
      <c r="BS213" s="138"/>
      <c r="BT213" s="138"/>
      <c r="BU213" s="138"/>
      <c r="BV213" s="138">
        <v>2</v>
      </c>
      <c r="BW213" s="138">
        <v>3</v>
      </c>
      <c r="BX213" s="138"/>
      <c r="BY213" s="138">
        <v>38</v>
      </c>
      <c r="BZ213" s="138"/>
      <c r="CA213" s="138"/>
      <c r="CB213" s="138"/>
      <c r="CC213" s="138"/>
      <c r="CD213" s="138"/>
      <c r="CZ213" s="152"/>
      <c r="DA213" s="152"/>
      <c r="DB213" s="152"/>
    </row>
    <row r="214" spans="1:119" ht="16.5" customHeight="1">
      <c r="A214" s="111">
        <v>187</v>
      </c>
      <c r="B214" s="111" t="s">
        <v>6769</v>
      </c>
      <c r="C214" s="112" t="s">
        <v>6822</v>
      </c>
      <c r="D214" s="111" t="s">
        <v>5082</v>
      </c>
      <c r="E214" s="111" t="s">
        <v>5001</v>
      </c>
      <c r="F214" s="111" t="s">
        <v>6823</v>
      </c>
      <c r="G214" s="113" t="s">
        <v>6824</v>
      </c>
      <c r="H214" s="111" t="s">
        <v>6825</v>
      </c>
      <c r="I214" s="111" t="s">
        <v>6826</v>
      </c>
      <c r="J214" s="118" t="s">
        <v>4884</v>
      </c>
      <c r="K214" s="163" t="s">
        <v>6626</v>
      </c>
      <c r="L214" s="116" t="s">
        <v>6827</v>
      </c>
      <c r="M214" s="153" t="s">
        <v>6828</v>
      </c>
      <c r="N214" s="142" t="s">
        <v>4888</v>
      </c>
      <c r="O214" s="142"/>
      <c r="P214" s="142" t="s">
        <v>4924</v>
      </c>
      <c r="Q214" s="143">
        <v>1234</v>
      </c>
      <c r="R214" s="144">
        <v>1424</v>
      </c>
      <c r="S214" s="143">
        <v>540</v>
      </c>
      <c r="T214" s="143">
        <v>540</v>
      </c>
      <c r="U214" s="112"/>
      <c r="V214" s="143"/>
      <c r="W214" s="143">
        <v>62</v>
      </c>
      <c r="X214" s="138" t="s">
        <v>4972</v>
      </c>
      <c r="Y214" s="143">
        <v>90</v>
      </c>
      <c r="Z214" s="143"/>
      <c r="AA214" s="143"/>
      <c r="AB214" s="143">
        <v>54</v>
      </c>
      <c r="AC214" s="127"/>
      <c r="AD214" s="127"/>
      <c r="AE214" s="130">
        <v>14</v>
      </c>
      <c r="AF214" s="137" t="s">
        <v>6829</v>
      </c>
      <c r="AG214" s="143">
        <v>176</v>
      </c>
      <c r="AH214" s="143">
        <v>383</v>
      </c>
      <c r="AI214" s="148">
        <v>383</v>
      </c>
      <c r="AJ214" s="148">
        <v>80</v>
      </c>
      <c r="AK214" s="112"/>
      <c r="AL214" s="112"/>
      <c r="AM214" s="118" t="s">
        <v>5011</v>
      </c>
      <c r="AN214" s="111">
        <v>2</v>
      </c>
      <c r="AO214" s="111">
        <v>2</v>
      </c>
      <c r="AP214" s="111"/>
      <c r="AQ214" s="111"/>
      <c r="AR214" s="111"/>
      <c r="AS214" s="129">
        <v>121</v>
      </c>
      <c r="AT214" s="159" t="s">
        <v>4895</v>
      </c>
      <c r="AU214" s="159" t="s">
        <v>4895</v>
      </c>
      <c r="AV214" s="127">
        <v>8803</v>
      </c>
      <c r="AW214" s="127">
        <v>72.752066115702476</v>
      </c>
      <c r="AX214" s="149">
        <v>500</v>
      </c>
      <c r="AY214" s="149"/>
      <c r="AZ214" s="149">
        <v>200</v>
      </c>
      <c r="BA214" s="149">
        <v>300</v>
      </c>
      <c r="BB214" s="149">
        <v>500</v>
      </c>
      <c r="BC214" s="132">
        <v>0.5</v>
      </c>
      <c r="BD214" s="150"/>
      <c r="BE214" s="295"/>
      <c r="BF214" s="151" t="s">
        <v>6830</v>
      </c>
      <c r="BG214" s="2530" t="s">
        <v>6831</v>
      </c>
      <c r="BH214" s="2530"/>
      <c r="BI214" s="2530"/>
      <c r="BJ214" s="2530"/>
      <c r="BK214" s="2530"/>
      <c r="BL214" s="2530"/>
      <c r="BM214" s="2530"/>
      <c r="BN214" s="2530"/>
      <c r="BO214" s="151" t="s">
        <v>6830</v>
      </c>
      <c r="BP214" s="138">
        <v>1</v>
      </c>
      <c r="BQ214" s="138"/>
      <c r="BR214" s="138">
        <v>1</v>
      </c>
      <c r="BS214" s="138"/>
      <c r="BT214" s="138"/>
      <c r="BU214" s="138"/>
      <c r="BV214" s="138">
        <v>3</v>
      </c>
      <c r="BW214" s="138"/>
      <c r="BX214" s="138"/>
      <c r="BY214" s="138"/>
      <c r="BZ214" s="138"/>
      <c r="CA214" s="138"/>
      <c r="CB214" s="138"/>
      <c r="CC214" s="138"/>
      <c r="CD214" s="138"/>
      <c r="CZ214" s="152"/>
      <c r="DA214" s="152"/>
      <c r="DB214" s="152"/>
    </row>
    <row r="215" spans="1:119" ht="16.5" customHeight="1">
      <c r="A215" s="111">
        <v>188</v>
      </c>
      <c r="B215" s="111" t="s">
        <v>1217</v>
      </c>
      <c r="C215" s="112" t="s">
        <v>817</v>
      </c>
      <c r="D215" s="111" t="s">
        <v>5111</v>
      </c>
      <c r="E215" s="111" t="s">
        <v>4932</v>
      </c>
      <c r="F215" s="111" t="s">
        <v>6832</v>
      </c>
      <c r="G215" s="113" t="s">
        <v>6833</v>
      </c>
      <c r="H215" s="111" t="s">
        <v>6834</v>
      </c>
      <c r="I215" s="111" t="s">
        <v>6835</v>
      </c>
      <c r="J215" s="118" t="s">
        <v>4940</v>
      </c>
      <c r="K215" s="163" t="s">
        <v>6836</v>
      </c>
      <c r="L215" s="116" t="s">
        <v>6837</v>
      </c>
      <c r="M215" s="141" t="s">
        <v>6838</v>
      </c>
      <c r="N215" s="142" t="s">
        <v>4924</v>
      </c>
      <c r="O215" s="142"/>
      <c r="P215" s="142" t="s">
        <v>4924</v>
      </c>
      <c r="Q215" s="143">
        <v>58240.800000000003</v>
      </c>
      <c r="R215" s="144">
        <v>2045.31</v>
      </c>
      <c r="S215" s="143">
        <v>882</v>
      </c>
      <c r="T215" s="143">
        <v>728</v>
      </c>
      <c r="U215" s="112" t="s">
        <v>4955</v>
      </c>
      <c r="V215" s="143">
        <v>154</v>
      </c>
      <c r="W215" s="143">
        <v>87</v>
      </c>
      <c r="X215" s="138" t="s">
        <v>4956</v>
      </c>
      <c r="Y215" s="143">
        <v>42</v>
      </c>
      <c r="Z215" s="143"/>
      <c r="AA215" s="143"/>
      <c r="AB215" s="143">
        <v>127</v>
      </c>
      <c r="AC215" s="127">
        <v>78</v>
      </c>
      <c r="AD215" s="127"/>
      <c r="AE215" s="130">
        <v>16</v>
      </c>
      <c r="AF215" s="137" t="s">
        <v>6839</v>
      </c>
      <c r="AG215" s="143">
        <v>1352</v>
      </c>
      <c r="AH215" s="143">
        <v>4695</v>
      </c>
      <c r="AI215" s="148">
        <v>4695</v>
      </c>
      <c r="AJ215" s="148">
        <v>1714</v>
      </c>
      <c r="AK215" s="179"/>
      <c r="AL215" s="112"/>
      <c r="AM215" s="118" t="s">
        <v>5428</v>
      </c>
      <c r="AN215" s="111">
        <v>11</v>
      </c>
      <c r="AO215" s="111">
        <v>6</v>
      </c>
      <c r="AP215" s="111">
        <v>3</v>
      </c>
      <c r="AQ215" s="111">
        <v>2</v>
      </c>
      <c r="AR215" s="111"/>
      <c r="AS215" s="129">
        <v>156</v>
      </c>
      <c r="AT215" s="150" t="s">
        <v>4916</v>
      </c>
      <c r="AU215" s="150" t="s">
        <v>4916</v>
      </c>
      <c r="AV215" s="127">
        <v>18979</v>
      </c>
      <c r="AW215" s="127">
        <v>121.66025641025641</v>
      </c>
      <c r="AX215" s="149">
        <v>1000</v>
      </c>
      <c r="AY215" s="149"/>
      <c r="AZ215" s="149" t="s">
        <v>4909</v>
      </c>
      <c r="BA215" s="149">
        <v>700</v>
      </c>
      <c r="BB215" s="149">
        <v>1000</v>
      </c>
      <c r="BC215" s="309">
        <v>50</v>
      </c>
      <c r="BD215" s="309"/>
      <c r="BE215" s="295" t="s">
        <v>6840</v>
      </c>
      <c r="BF215" s="150" t="s">
        <v>6841</v>
      </c>
      <c r="BG215" s="134">
        <v>1000</v>
      </c>
      <c r="BH215" s="134"/>
      <c r="BI215" s="134"/>
      <c r="BJ215" s="134">
        <v>700</v>
      </c>
      <c r="BK215" s="134">
        <v>1000</v>
      </c>
      <c r="BL215" s="134">
        <v>50</v>
      </c>
      <c r="BM215" s="134"/>
      <c r="BN215" s="174" t="s">
        <v>6840</v>
      </c>
      <c r="BO215" s="150" t="s">
        <v>6841</v>
      </c>
      <c r="BP215" s="138"/>
      <c r="BQ215" s="138"/>
      <c r="BR215" s="138"/>
      <c r="BS215" s="138">
        <v>2</v>
      </c>
      <c r="BT215" s="138">
        <v>1</v>
      </c>
      <c r="BU215" s="138">
        <v>1</v>
      </c>
      <c r="BV215" s="138">
        <v>1</v>
      </c>
      <c r="BW215" s="138">
        <v>2</v>
      </c>
      <c r="BX215" s="138"/>
      <c r="BY215" s="138"/>
      <c r="BZ215" s="138"/>
      <c r="CA215" s="138"/>
      <c r="CB215" s="138"/>
      <c r="CC215" s="138"/>
      <c r="CD215" s="138"/>
    </row>
    <row r="216" spans="1:119" ht="16.5" customHeight="1">
      <c r="A216" s="111">
        <v>189</v>
      </c>
      <c r="B216" s="111" t="s">
        <v>6769</v>
      </c>
      <c r="C216" s="112" t="s">
        <v>4963</v>
      </c>
      <c r="D216" s="111" t="s">
        <v>5082</v>
      </c>
      <c r="E216" s="111" t="s">
        <v>4879</v>
      </c>
      <c r="F216" s="111" t="s">
        <v>6842</v>
      </c>
      <c r="G216" s="113" t="s">
        <v>6843</v>
      </c>
      <c r="H216" s="111" t="s">
        <v>6844</v>
      </c>
      <c r="I216" s="111" t="s">
        <v>6845</v>
      </c>
      <c r="J216" s="118" t="s">
        <v>4884</v>
      </c>
      <c r="K216" s="163" t="s">
        <v>6846</v>
      </c>
      <c r="L216" s="116" t="s">
        <v>6847</v>
      </c>
      <c r="M216" s="153" t="s">
        <v>6848</v>
      </c>
      <c r="N216" s="142" t="s">
        <v>4924</v>
      </c>
      <c r="O216" s="142"/>
      <c r="P216" s="142" t="s">
        <v>4924</v>
      </c>
      <c r="Q216" s="143">
        <v>5000</v>
      </c>
      <c r="R216" s="144">
        <v>2936</v>
      </c>
      <c r="S216" s="143">
        <v>939</v>
      </c>
      <c r="T216" s="143">
        <v>758</v>
      </c>
      <c r="U216" s="112" t="s">
        <v>6849</v>
      </c>
      <c r="V216" s="143">
        <v>181</v>
      </c>
      <c r="W216" s="143">
        <v>196.42</v>
      </c>
      <c r="X216" s="138" t="s">
        <v>4972</v>
      </c>
      <c r="Y216" s="143">
        <v>160.75</v>
      </c>
      <c r="Z216" s="143">
        <v>37</v>
      </c>
      <c r="AA216" s="143">
        <v>734</v>
      </c>
      <c r="AB216" s="143">
        <v>46.3</v>
      </c>
      <c r="AC216" s="127"/>
      <c r="AD216" s="127"/>
      <c r="AE216" s="130">
        <v>113</v>
      </c>
      <c r="AF216" s="137" t="s">
        <v>6850</v>
      </c>
      <c r="AG216" s="143">
        <v>446</v>
      </c>
      <c r="AH216" s="143">
        <v>2166</v>
      </c>
      <c r="AI216" s="148">
        <v>2166</v>
      </c>
      <c r="AJ216" s="148">
        <v>350</v>
      </c>
      <c r="AK216" s="179" t="s">
        <v>6851</v>
      </c>
      <c r="AL216" s="112" t="s">
        <v>6435</v>
      </c>
      <c r="AM216" s="118" t="s">
        <v>5079</v>
      </c>
      <c r="AN216" s="111">
        <v>16</v>
      </c>
      <c r="AO216" s="111">
        <v>8</v>
      </c>
      <c r="AP216" s="111">
        <v>4</v>
      </c>
      <c r="AQ216" s="111">
        <v>4</v>
      </c>
      <c r="AR216" s="111"/>
      <c r="AS216" s="129">
        <v>162</v>
      </c>
      <c r="AT216" s="129" t="s">
        <v>4895</v>
      </c>
      <c r="AU216" s="129" t="s">
        <v>4895</v>
      </c>
      <c r="AV216" s="127">
        <v>10835</v>
      </c>
      <c r="AW216" s="127">
        <v>66.882716049382722</v>
      </c>
      <c r="AX216" s="149">
        <v>1000</v>
      </c>
      <c r="AY216" s="149"/>
      <c r="AZ216" s="149" t="s">
        <v>6852</v>
      </c>
      <c r="BA216" s="149">
        <v>700</v>
      </c>
      <c r="BB216" s="149">
        <v>1000</v>
      </c>
      <c r="BC216" s="132">
        <v>0.2</v>
      </c>
      <c r="BD216" s="132">
        <v>1</v>
      </c>
      <c r="BE216" s="295" t="s">
        <v>6853</v>
      </c>
      <c r="BF216" s="151" t="s">
        <v>6854</v>
      </c>
      <c r="BG216" s="134"/>
      <c r="BH216" s="134"/>
      <c r="BI216" s="134"/>
      <c r="BJ216" s="134"/>
      <c r="BK216" s="134"/>
      <c r="BL216" s="134"/>
      <c r="BM216" s="134"/>
      <c r="BN216" s="350"/>
      <c r="BO216" s="151"/>
      <c r="BP216" s="138">
        <v>1</v>
      </c>
      <c r="BQ216" s="138"/>
      <c r="BR216" s="138">
        <v>1</v>
      </c>
      <c r="BS216" s="138">
        <v>1</v>
      </c>
      <c r="BT216" s="138"/>
      <c r="BU216" s="138"/>
      <c r="BV216" s="138">
        <v>4</v>
      </c>
      <c r="BW216" s="138">
        <v>1</v>
      </c>
      <c r="BX216" s="138"/>
      <c r="BY216" s="138">
        <v>8</v>
      </c>
      <c r="BZ216" s="138"/>
      <c r="CA216" s="138"/>
      <c r="CB216" s="138"/>
      <c r="CC216" s="138"/>
      <c r="CD216" s="138"/>
      <c r="CZ216" s="152"/>
      <c r="DA216" s="152"/>
      <c r="DB216" s="152"/>
    </row>
    <row r="217" spans="1:119" ht="16.5" customHeight="1">
      <c r="A217" s="111">
        <v>190</v>
      </c>
      <c r="B217" s="111" t="s">
        <v>1217</v>
      </c>
      <c r="C217" s="111" t="s">
        <v>1249</v>
      </c>
      <c r="D217" s="111" t="s">
        <v>5111</v>
      </c>
      <c r="E217" s="111" t="s">
        <v>4932</v>
      </c>
      <c r="F217" s="111" t="s">
        <v>6855</v>
      </c>
      <c r="G217" s="113" t="s">
        <v>6856</v>
      </c>
      <c r="H217" s="111" t="s">
        <v>6857</v>
      </c>
      <c r="I217" s="111" t="s">
        <v>6858</v>
      </c>
      <c r="J217" s="118" t="s">
        <v>4940</v>
      </c>
      <c r="K217" s="163" t="s">
        <v>6859</v>
      </c>
      <c r="L217" s="116" t="s">
        <v>6860</v>
      </c>
      <c r="M217" s="141" t="s">
        <v>6803</v>
      </c>
      <c r="N217" s="142" t="s">
        <v>4940</v>
      </c>
      <c r="O217" s="434" t="s">
        <v>4941</v>
      </c>
      <c r="P217" s="142" t="s">
        <v>4924</v>
      </c>
      <c r="Q217" s="143">
        <v>11114</v>
      </c>
      <c r="R217" s="144">
        <v>5830</v>
      </c>
      <c r="S217" s="143">
        <v>1495</v>
      </c>
      <c r="T217" s="143">
        <v>1160</v>
      </c>
      <c r="U217" s="112" t="s">
        <v>4955</v>
      </c>
      <c r="V217" s="143">
        <v>335</v>
      </c>
      <c r="W217" s="143">
        <v>345</v>
      </c>
      <c r="X217" s="118" t="s">
        <v>4956</v>
      </c>
      <c r="Y217" s="143">
        <v>393</v>
      </c>
      <c r="Z217" s="143">
        <v>126</v>
      </c>
      <c r="AA217" s="143">
        <v>21821</v>
      </c>
      <c r="AB217" s="143">
        <v>200</v>
      </c>
      <c r="AC217" s="127"/>
      <c r="AD217" s="127">
        <v>56</v>
      </c>
      <c r="AE217" s="130">
        <v>34</v>
      </c>
      <c r="AF217" s="135" t="s">
        <v>6861</v>
      </c>
      <c r="AG217" s="143">
        <v>7855</v>
      </c>
      <c r="AH217" s="143">
        <v>15865</v>
      </c>
      <c r="AI217" s="148">
        <v>15865</v>
      </c>
      <c r="AJ217" s="148">
        <v>788</v>
      </c>
      <c r="AK217" s="179" t="s">
        <v>6862</v>
      </c>
      <c r="AL217" s="112" t="s">
        <v>6863</v>
      </c>
      <c r="AM217" s="118" t="s">
        <v>6864</v>
      </c>
      <c r="AN217" s="111">
        <v>12</v>
      </c>
      <c r="AO217" s="111">
        <v>1</v>
      </c>
      <c r="AP217" s="111">
        <v>8</v>
      </c>
      <c r="AQ217" s="111">
        <v>2</v>
      </c>
      <c r="AR217" s="111">
        <v>1</v>
      </c>
      <c r="AS217" s="129">
        <v>305</v>
      </c>
      <c r="AT217" s="129" t="s">
        <v>4916</v>
      </c>
      <c r="AU217" s="129" t="s">
        <v>4916</v>
      </c>
      <c r="AV217" s="127">
        <v>43458</v>
      </c>
      <c r="AW217" s="127">
        <v>142.48524590163933</v>
      </c>
      <c r="AX217" s="149"/>
      <c r="AY217" s="149"/>
      <c r="AZ217" s="149"/>
      <c r="BA217" s="149"/>
      <c r="BB217" s="149"/>
      <c r="BC217" s="150"/>
      <c r="BD217" s="150"/>
      <c r="BE217" s="295"/>
      <c r="BF217" s="133" t="s">
        <v>4945</v>
      </c>
      <c r="BG217" s="134"/>
      <c r="BH217" s="134"/>
      <c r="BI217" s="134"/>
      <c r="BJ217" s="134"/>
      <c r="BK217" s="134"/>
      <c r="BL217" s="134"/>
      <c r="BM217" s="134"/>
      <c r="BN217" s="350"/>
      <c r="BO217" s="151" t="s">
        <v>4945</v>
      </c>
      <c r="BP217" s="138">
        <v>11</v>
      </c>
      <c r="BQ217" s="138">
        <v>2</v>
      </c>
      <c r="BR217" s="138">
        <v>9</v>
      </c>
      <c r="BS217" s="138">
        <v>8</v>
      </c>
      <c r="BT217" s="138"/>
      <c r="BU217" s="138">
        <v>7</v>
      </c>
      <c r="BV217" s="138">
        <v>8</v>
      </c>
      <c r="BW217" s="138"/>
      <c r="BX217" s="138"/>
      <c r="BY217" s="138">
        <v>203</v>
      </c>
      <c r="BZ217" s="138"/>
      <c r="CA217" s="138"/>
      <c r="CB217" s="138"/>
      <c r="CC217" s="138"/>
      <c r="CD217" s="138"/>
    </row>
    <row r="218" spans="1:119" ht="16.5" customHeight="1">
      <c r="A218" s="111">
        <v>191</v>
      </c>
      <c r="B218" s="154" t="s">
        <v>6769</v>
      </c>
      <c r="C218" s="158" t="s">
        <v>4963</v>
      </c>
      <c r="D218" s="154" t="s">
        <v>5082</v>
      </c>
      <c r="E218" s="154" t="s">
        <v>4879</v>
      </c>
      <c r="F218" s="154" t="s">
        <v>6865</v>
      </c>
      <c r="G218" s="160" t="s">
        <v>6866</v>
      </c>
      <c r="H218" s="154" t="s">
        <v>6867</v>
      </c>
      <c r="I218" s="111" t="s">
        <v>6868</v>
      </c>
      <c r="J218" s="175" t="s">
        <v>4884</v>
      </c>
      <c r="K218" s="163" t="s">
        <v>6869</v>
      </c>
      <c r="L218" s="116" t="s">
        <v>6870</v>
      </c>
      <c r="M218" s="532" t="s">
        <v>6871</v>
      </c>
      <c r="N218" s="142" t="s">
        <v>4888</v>
      </c>
      <c r="O218" s="142"/>
      <c r="P218" s="142" t="s">
        <v>4924</v>
      </c>
      <c r="Q218" s="143">
        <v>1298</v>
      </c>
      <c r="R218" s="144">
        <v>880</v>
      </c>
      <c r="S218" s="143">
        <v>768</v>
      </c>
      <c r="T218" s="143">
        <v>565</v>
      </c>
      <c r="U218" s="154" t="s">
        <v>5011</v>
      </c>
      <c r="V218" s="143">
        <v>203</v>
      </c>
      <c r="W218" s="143">
        <v>39</v>
      </c>
      <c r="X218" s="146" t="s">
        <v>4972</v>
      </c>
      <c r="Y218" s="143">
        <v>37</v>
      </c>
      <c r="Z218" s="143"/>
      <c r="AA218" s="143"/>
      <c r="AB218" s="143">
        <v>25</v>
      </c>
      <c r="AC218" s="127"/>
      <c r="AD218" s="127"/>
      <c r="AE218" s="147"/>
      <c r="AF218" s="137" t="s">
        <v>6872</v>
      </c>
      <c r="AG218" s="143">
        <v>385</v>
      </c>
      <c r="AH218" s="143">
        <v>675</v>
      </c>
      <c r="AI218" s="188">
        <v>675</v>
      </c>
      <c r="AJ218" s="188">
        <v>383</v>
      </c>
      <c r="AK218" s="158"/>
      <c r="AL218" s="154"/>
      <c r="AM218" s="118" t="s">
        <v>5011</v>
      </c>
      <c r="AN218" s="111"/>
      <c r="AO218" s="111"/>
      <c r="AP218" s="111"/>
      <c r="AQ218" s="111"/>
      <c r="AR218" s="111"/>
      <c r="AS218" s="159">
        <v>270</v>
      </c>
      <c r="AT218" s="129" t="s">
        <v>4916</v>
      </c>
      <c r="AU218" s="129" t="s">
        <v>4916</v>
      </c>
      <c r="AV218" s="188">
        <v>7953</v>
      </c>
      <c r="AW218" s="127">
        <v>29.455555555555556</v>
      </c>
      <c r="AX218" s="189">
        <v>500</v>
      </c>
      <c r="AY218" s="189"/>
      <c r="AZ218" s="189"/>
      <c r="BA218" s="189">
        <v>300</v>
      </c>
      <c r="BB218" s="134">
        <v>500</v>
      </c>
      <c r="BC218" s="533">
        <v>0.4</v>
      </c>
      <c r="BD218" s="534"/>
      <c r="BE218" s="535"/>
      <c r="BF218" s="190" t="s">
        <v>6873</v>
      </c>
      <c r="BG218" s="134"/>
      <c r="BH218" s="134"/>
      <c r="BI218" s="134"/>
      <c r="BJ218" s="134"/>
      <c r="BK218" s="134"/>
      <c r="BL218" s="134"/>
      <c r="BM218" s="134"/>
      <c r="BN218" s="174"/>
      <c r="BO218" s="150"/>
      <c r="BP218" s="138">
        <v>1</v>
      </c>
      <c r="BQ218" s="138"/>
      <c r="BR218" s="138">
        <v>1</v>
      </c>
      <c r="BS218" s="138"/>
      <c r="BT218" s="138"/>
      <c r="BU218" s="138"/>
      <c r="BV218" s="138">
        <v>1</v>
      </c>
      <c r="BW218" s="138"/>
      <c r="BX218" s="138"/>
      <c r="BY218" s="138"/>
      <c r="BZ218" s="138"/>
      <c r="CA218" s="138"/>
      <c r="CB218" s="138"/>
      <c r="CC218" s="138"/>
      <c r="CD218" s="138"/>
      <c r="CZ218" s="152"/>
      <c r="DA218" s="152"/>
      <c r="DB218" s="152"/>
    </row>
    <row r="219" spans="1:119" ht="16.5" customHeight="1">
      <c r="A219" s="111">
        <v>192</v>
      </c>
      <c r="B219" s="111" t="s">
        <v>6769</v>
      </c>
      <c r="C219" s="112" t="s">
        <v>6874</v>
      </c>
      <c r="D219" s="111" t="s">
        <v>5082</v>
      </c>
      <c r="E219" s="111" t="s">
        <v>4879</v>
      </c>
      <c r="F219" s="111" t="s">
        <v>6875</v>
      </c>
      <c r="G219" s="113" t="s">
        <v>6876</v>
      </c>
      <c r="H219" s="111" t="s">
        <v>6877</v>
      </c>
      <c r="I219" s="111" t="s">
        <v>6878</v>
      </c>
      <c r="J219" s="175" t="s">
        <v>4884</v>
      </c>
      <c r="K219" s="163" t="s">
        <v>6879</v>
      </c>
      <c r="L219" s="116" t="s">
        <v>6880</v>
      </c>
      <c r="M219" s="153" t="s">
        <v>6881</v>
      </c>
      <c r="N219" s="142" t="s">
        <v>4888</v>
      </c>
      <c r="O219" s="142"/>
      <c r="P219" s="142" t="s">
        <v>4924</v>
      </c>
      <c r="Q219" s="143">
        <v>7715</v>
      </c>
      <c r="R219" s="144">
        <v>8444</v>
      </c>
      <c r="S219" s="143">
        <v>2914</v>
      </c>
      <c r="T219" s="143">
        <v>2731</v>
      </c>
      <c r="U219" s="112" t="s">
        <v>5134</v>
      </c>
      <c r="V219" s="143">
        <v>183</v>
      </c>
      <c r="W219" s="143">
        <v>211.93</v>
      </c>
      <c r="X219" s="118" t="s">
        <v>4972</v>
      </c>
      <c r="Y219" s="143">
        <v>424.49</v>
      </c>
      <c r="Z219" s="143">
        <v>26.54</v>
      </c>
      <c r="AA219" s="143">
        <v>810</v>
      </c>
      <c r="AB219" s="143">
        <v>96</v>
      </c>
      <c r="AC219" s="127"/>
      <c r="AD219" s="127"/>
      <c r="AE219" s="130">
        <v>70</v>
      </c>
      <c r="AF219" s="137" t="s">
        <v>6882</v>
      </c>
      <c r="AG219" s="143">
        <v>151</v>
      </c>
      <c r="AH219" s="143">
        <v>469</v>
      </c>
      <c r="AI219" s="148">
        <v>469</v>
      </c>
      <c r="AJ219" s="148">
        <v>1</v>
      </c>
      <c r="AK219" s="112"/>
      <c r="AL219" s="112"/>
      <c r="AM219" s="118" t="s">
        <v>4894</v>
      </c>
      <c r="AN219" s="111">
        <v>5</v>
      </c>
      <c r="AO219" s="111">
        <v>2</v>
      </c>
      <c r="AP219" s="111">
        <v>3</v>
      </c>
      <c r="AQ219" s="111"/>
      <c r="AR219" s="111"/>
      <c r="AS219" s="129">
        <v>167</v>
      </c>
      <c r="AT219" s="150" t="s">
        <v>4916</v>
      </c>
      <c r="AU219" s="150" t="s">
        <v>4916</v>
      </c>
      <c r="AV219" s="127">
        <v>15796</v>
      </c>
      <c r="AW219" s="127">
        <v>94.58682634730539</v>
      </c>
      <c r="AX219" s="149"/>
      <c r="AY219" s="149"/>
      <c r="AZ219" s="149"/>
      <c r="BA219" s="149"/>
      <c r="BB219" s="149"/>
      <c r="BC219" s="150"/>
      <c r="BD219" s="150"/>
      <c r="BE219" s="295"/>
      <c r="BF219" s="151" t="s">
        <v>4897</v>
      </c>
      <c r="BG219" s="134"/>
      <c r="BH219" s="134"/>
      <c r="BI219" s="134"/>
      <c r="BJ219" s="134"/>
      <c r="BK219" s="134"/>
      <c r="BL219" s="134"/>
      <c r="BM219" s="134"/>
      <c r="BN219" s="350"/>
      <c r="BO219" s="151" t="s">
        <v>4897</v>
      </c>
      <c r="BP219" s="138">
        <v>3</v>
      </c>
      <c r="BQ219" s="138">
        <v>1</v>
      </c>
      <c r="BR219" s="138">
        <v>2</v>
      </c>
      <c r="BS219" s="138">
        <v>3</v>
      </c>
      <c r="BT219" s="138"/>
      <c r="BU219" s="138">
        <v>2</v>
      </c>
      <c r="BV219" s="138">
        <v>3</v>
      </c>
      <c r="BW219" s="138">
        <v>7</v>
      </c>
      <c r="BX219" s="138"/>
      <c r="BY219" s="138">
        <v>32</v>
      </c>
      <c r="BZ219" s="138"/>
      <c r="CA219" s="138"/>
      <c r="CB219" s="138"/>
      <c r="CC219" s="138"/>
      <c r="CD219" s="138"/>
      <c r="CZ219" s="152"/>
      <c r="DA219" s="152"/>
      <c r="DB219" s="152"/>
    </row>
    <row r="220" spans="1:119" ht="16.5" customHeight="1">
      <c r="A220" s="111">
        <v>193</v>
      </c>
      <c r="B220" s="154" t="s">
        <v>6769</v>
      </c>
      <c r="C220" s="158" t="s">
        <v>4963</v>
      </c>
      <c r="D220" s="154" t="s">
        <v>5082</v>
      </c>
      <c r="E220" s="154" t="s">
        <v>4879</v>
      </c>
      <c r="F220" s="154" t="s">
        <v>6883</v>
      </c>
      <c r="G220" s="160" t="s">
        <v>6884</v>
      </c>
      <c r="H220" s="154" t="s">
        <v>6885</v>
      </c>
      <c r="I220" s="111" t="s">
        <v>6886</v>
      </c>
      <c r="J220" s="175" t="s">
        <v>4884</v>
      </c>
      <c r="K220" s="163" t="s">
        <v>6887</v>
      </c>
      <c r="L220" s="116" t="s">
        <v>6888</v>
      </c>
      <c r="M220" s="116" t="s">
        <v>6889</v>
      </c>
      <c r="N220" s="142" t="s">
        <v>4888</v>
      </c>
      <c r="O220" s="142"/>
      <c r="P220" s="142" t="s">
        <v>4924</v>
      </c>
      <c r="Q220" s="143">
        <v>581.79999999999995</v>
      </c>
      <c r="R220" s="144">
        <v>846</v>
      </c>
      <c r="S220" s="143">
        <v>566</v>
      </c>
      <c r="T220" s="143">
        <v>461</v>
      </c>
      <c r="U220" s="154" t="s">
        <v>5011</v>
      </c>
      <c r="V220" s="143">
        <v>105</v>
      </c>
      <c r="W220" s="143">
        <v>18</v>
      </c>
      <c r="X220" s="146" t="s">
        <v>4956</v>
      </c>
      <c r="Y220" s="143"/>
      <c r="Z220" s="143">
        <v>13</v>
      </c>
      <c r="AA220" s="143">
        <v>50</v>
      </c>
      <c r="AB220" s="143">
        <v>23</v>
      </c>
      <c r="AC220" s="127"/>
      <c r="AD220" s="127"/>
      <c r="AE220" s="147"/>
      <c r="AF220" s="137" t="s">
        <v>6890</v>
      </c>
      <c r="AG220" s="143">
        <v>2840</v>
      </c>
      <c r="AH220" s="143">
        <v>5347</v>
      </c>
      <c r="AI220" s="188">
        <v>5347</v>
      </c>
      <c r="AJ220" s="188">
        <v>256</v>
      </c>
      <c r="AK220" s="158"/>
      <c r="AL220" s="154"/>
      <c r="AM220" s="118" t="s">
        <v>5011</v>
      </c>
      <c r="AN220" s="111"/>
      <c r="AO220" s="111"/>
      <c r="AP220" s="111"/>
      <c r="AQ220" s="111"/>
      <c r="AR220" s="111"/>
      <c r="AS220" s="159">
        <v>270</v>
      </c>
      <c r="AT220" s="129" t="s">
        <v>4916</v>
      </c>
      <c r="AU220" s="129" t="s">
        <v>4916</v>
      </c>
      <c r="AV220" s="188">
        <v>19346</v>
      </c>
      <c r="AW220" s="127">
        <v>71.651851851851845</v>
      </c>
      <c r="AX220" s="189">
        <v>1000</v>
      </c>
      <c r="AY220" s="189"/>
      <c r="AZ220" s="189"/>
      <c r="BA220" s="189">
        <v>700</v>
      </c>
      <c r="BB220" s="134">
        <v>1000</v>
      </c>
      <c r="BC220" s="533">
        <v>0.2</v>
      </c>
      <c r="BD220" s="534"/>
      <c r="BE220" s="535"/>
      <c r="BF220" s="190" t="s">
        <v>6873</v>
      </c>
      <c r="BG220" s="134"/>
      <c r="BH220" s="134"/>
      <c r="BI220" s="134"/>
      <c r="BJ220" s="134"/>
      <c r="BK220" s="134"/>
      <c r="BL220" s="134"/>
      <c r="BM220" s="134"/>
      <c r="BN220" s="174"/>
      <c r="BO220" s="150"/>
      <c r="BP220" s="138"/>
      <c r="BQ220" s="138"/>
      <c r="BR220" s="138"/>
      <c r="BS220" s="138"/>
      <c r="BT220" s="138"/>
      <c r="BU220" s="138"/>
      <c r="BV220" s="138">
        <v>2</v>
      </c>
      <c r="BW220" s="138"/>
      <c r="BX220" s="138"/>
      <c r="BY220" s="138"/>
      <c r="BZ220" s="138"/>
      <c r="CA220" s="138"/>
      <c r="CB220" s="138"/>
      <c r="CC220" s="138"/>
      <c r="CD220" s="138"/>
      <c r="CZ220" s="152"/>
      <c r="DA220" s="152"/>
      <c r="DB220" s="152"/>
    </row>
    <row r="221" spans="1:119" s="177" customFormat="1" ht="16.5" customHeight="1">
      <c r="A221" s="111">
        <v>194</v>
      </c>
      <c r="B221" s="129" t="s">
        <v>6769</v>
      </c>
      <c r="C221" s="129" t="s">
        <v>4963</v>
      </c>
      <c r="D221" s="129" t="s">
        <v>5082</v>
      </c>
      <c r="E221" s="129" t="s">
        <v>4879</v>
      </c>
      <c r="F221" s="129" t="s">
        <v>6891</v>
      </c>
      <c r="G221" s="347" t="s">
        <v>6892</v>
      </c>
      <c r="H221" s="129" t="s">
        <v>6893</v>
      </c>
      <c r="I221" s="129" t="s">
        <v>6894</v>
      </c>
      <c r="J221" s="175" t="s">
        <v>4884</v>
      </c>
      <c r="K221" s="129" t="s">
        <v>6895</v>
      </c>
      <c r="L221" s="129" t="s">
        <v>6896</v>
      </c>
      <c r="M221" s="129" t="s">
        <v>6897</v>
      </c>
      <c r="N221" s="138" t="s">
        <v>4888</v>
      </c>
      <c r="O221" s="138"/>
      <c r="P221" s="142" t="s">
        <v>4924</v>
      </c>
      <c r="Q221" s="143">
        <v>1709</v>
      </c>
      <c r="R221" s="144">
        <v>1973</v>
      </c>
      <c r="S221" s="143">
        <v>789</v>
      </c>
      <c r="T221" s="143">
        <v>605</v>
      </c>
      <c r="U221" s="138" t="s">
        <v>5009</v>
      </c>
      <c r="V221" s="143">
        <v>184</v>
      </c>
      <c r="W221" s="144">
        <v>138</v>
      </c>
      <c r="X221" s="138" t="s">
        <v>4972</v>
      </c>
      <c r="Y221" s="143">
        <v>94</v>
      </c>
      <c r="Z221" s="144"/>
      <c r="AA221" s="144"/>
      <c r="AB221" s="144">
        <v>94</v>
      </c>
      <c r="AC221" s="127"/>
      <c r="AD221" s="127"/>
      <c r="AE221" s="130">
        <v>10</v>
      </c>
      <c r="AF221" s="138" t="s">
        <v>6898</v>
      </c>
      <c r="AG221" s="143">
        <v>235</v>
      </c>
      <c r="AH221" s="143">
        <v>235</v>
      </c>
      <c r="AI221" s="127">
        <v>235</v>
      </c>
      <c r="AJ221" s="148">
        <v>133</v>
      </c>
      <c r="AK221" s="138"/>
      <c r="AL221" s="138"/>
      <c r="AM221" s="118" t="s">
        <v>5011</v>
      </c>
      <c r="AN221" s="129">
        <v>2</v>
      </c>
      <c r="AO221" s="138">
        <v>2</v>
      </c>
      <c r="AP221" s="138"/>
      <c r="AQ221" s="138"/>
      <c r="AR221" s="138"/>
      <c r="AS221" s="129">
        <v>158</v>
      </c>
      <c r="AT221" s="129" t="s">
        <v>4895</v>
      </c>
      <c r="AU221" s="129" t="s">
        <v>4895</v>
      </c>
      <c r="AV221" s="127">
        <v>4546</v>
      </c>
      <c r="AW221" s="127">
        <v>28.772151898734176</v>
      </c>
      <c r="AX221" s="149"/>
      <c r="AY221" s="149"/>
      <c r="AZ221" s="149"/>
      <c r="BA221" s="149"/>
      <c r="BB221" s="149"/>
      <c r="BC221" s="150"/>
      <c r="BD221" s="150"/>
      <c r="BE221" s="347"/>
      <c r="BF221" s="151" t="s">
        <v>4897</v>
      </c>
      <c r="BG221" s="134"/>
      <c r="BH221" s="134"/>
      <c r="BI221" s="134"/>
      <c r="BJ221" s="134"/>
      <c r="BK221" s="134"/>
      <c r="BL221" s="134"/>
      <c r="BM221" s="134"/>
      <c r="BN221" s="138"/>
      <c r="BO221" s="129" t="s">
        <v>4897</v>
      </c>
      <c r="BP221" s="138">
        <v>2</v>
      </c>
      <c r="BQ221" s="138"/>
      <c r="BR221" s="138">
        <v>2</v>
      </c>
      <c r="BS221" s="138"/>
      <c r="BT221" s="138"/>
      <c r="BU221" s="138"/>
      <c r="BV221" s="138">
        <v>2</v>
      </c>
      <c r="BW221" s="138"/>
      <c r="BX221" s="138"/>
      <c r="BY221" s="138">
        <v>22</v>
      </c>
      <c r="BZ221" s="138"/>
      <c r="CA221" s="138"/>
      <c r="CB221" s="138"/>
      <c r="CC221" s="138"/>
      <c r="CD221" s="138"/>
      <c r="CE221" s="86"/>
      <c r="CF221" s="86"/>
      <c r="CG221" s="86"/>
      <c r="CH221" s="86"/>
      <c r="CI221" s="86"/>
      <c r="CJ221" s="86"/>
      <c r="CK221" s="86"/>
      <c r="CL221" s="86"/>
      <c r="CM221" s="86"/>
      <c r="CN221" s="86"/>
      <c r="CO221" s="86"/>
      <c r="CP221" s="86"/>
      <c r="CQ221" s="86"/>
      <c r="CR221" s="86"/>
      <c r="CS221" s="86"/>
      <c r="CT221" s="86"/>
      <c r="CU221" s="86"/>
      <c r="CV221" s="86"/>
      <c r="CW221" s="86"/>
      <c r="CX221" s="86"/>
      <c r="CY221" s="86"/>
      <c r="CZ221" s="86"/>
      <c r="DA221" s="86"/>
      <c r="DB221" s="86"/>
      <c r="DC221" s="86"/>
      <c r="DD221" s="86"/>
      <c r="DE221" s="86"/>
      <c r="DF221" s="86"/>
      <c r="DG221" s="86"/>
      <c r="DH221" s="86"/>
      <c r="DI221" s="86"/>
      <c r="DJ221" s="86"/>
      <c r="DK221" s="86"/>
      <c r="DL221" s="86"/>
      <c r="DM221" s="86"/>
      <c r="DN221" s="86"/>
      <c r="DO221" s="86"/>
    </row>
    <row r="222" spans="1:119" ht="16.5" customHeight="1">
      <c r="A222" s="111">
        <v>195</v>
      </c>
      <c r="B222" s="153" t="s">
        <v>1217</v>
      </c>
      <c r="C222" s="153" t="s">
        <v>185</v>
      </c>
      <c r="D222" s="153" t="s">
        <v>5111</v>
      </c>
      <c r="E222" s="153" t="s">
        <v>4932</v>
      </c>
      <c r="F222" s="135" t="s">
        <v>6899</v>
      </c>
      <c r="G222" s="113" t="s">
        <v>6900</v>
      </c>
      <c r="H222" s="111" t="s">
        <v>6901</v>
      </c>
      <c r="I222" s="111" t="s">
        <v>6902</v>
      </c>
      <c r="J222" s="175" t="s">
        <v>4884</v>
      </c>
      <c r="K222" s="163" t="s">
        <v>6903</v>
      </c>
      <c r="L222" s="129" t="s">
        <v>6904</v>
      </c>
      <c r="M222" s="153" t="s">
        <v>6803</v>
      </c>
      <c r="N222" s="135" t="s">
        <v>4940</v>
      </c>
      <c r="O222" s="123" t="s">
        <v>4941</v>
      </c>
      <c r="P222" s="135" t="s">
        <v>4924</v>
      </c>
      <c r="Q222" s="143">
        <v>10792.7</v>
      </c>
      <c r="R222" s="144">
        <v>4190.38</v>
      </c>
      <c r="S222" s="143">
        <v>1224</v>
      </c>
      <c r="T222" s="143">
        <v>998</v>
      </c>
      <c r="U222" s="137" t="s">
        <v>5232</v>
      </c>
      <c r="V222" s="143">
        <v>226</v>
      </c>
      <c r="W222" s="144">
        <v>140.63</v>
      </c>
      <c r="X222" s="317" t="s">
        <v>4956</v>
      </c>
      <c r="Y222" s="143">
        <v>84.4</v>
      </c>
      <c r="Z222" s="144">
        <v>50</v>
      </c>
      <c r="AA222" s="143">
        <v>2856</v>
      </c>
      <c r="AB222" s="143">
        <v>2690.99</v>
      </c>
      <c r="AC222" s="127"/>
      <c r="AD222" s="127"/>
      <c r="AE222" s="147">
        <v>45</v>
      </c>
      <c r="AF222" s="317" t="s">
        <v>6905</v>
      </c>
      <c r="AG222" s="143">
        <v>4400</v>
      </c>
      <c r="AH222" s="143">
        <v>13833</v>
      </c>
      <c r="AI222" s="285">
        <v>13833</v>
      </c>
      <c r="AJ222" s="285">
        <v>218</v>
      </c>
      <c r="AK222" s="536"/>
      <c r="AL222" s="179"/>
      <c r="AM222" s="118" t="s">
        <v>5011</v>
      </c>
      <c r="AN222" s="111">
        <v>4</v>
      </c>
      <c r="AO222" s="111">
        <v>2</v>
      </c>
      <c r="AP222" s="111"/>
      <c r="AQ222" s="111">
        <v>1</v>
      </c>
      <c r="AR222" s="111">
        <v>1</v>
      </c>
      <c r="AS222" s="129">
        <v>183</v>
      </c>
      <c r="AT222" s="129" t="s">
        <v>4916</v>
      </c>
      <c r="AU222" s="129" t="s">
        <v>4916</v>
      </c>
      <c r="AV222" s="127">
        <v>15426</v>
      </c>
      <c r="AW222" s="127">
        <v>84.295081967213122</v>
      </c>
      <c r="AX222" s="134"/>
      <c r="AY222" s="149"/>
      <c r="AZ222" s="149"/>
      <c r="BA222" s="149"/>
      <c r="BB222" s="149"/>
      <c r="BC222" s="150"/>
      <c r="BD222" s="150"/>
      <c r="BE222" s="295"/>
      <c r="BF222" s="151" t="s">
        <v>4897</v>
      </c>
      <c r="BG222" s="131"/>
      <c r="BH222" s="134"/>
      <c r="BI222" s="134"/>
      <c r="BJ222" s="134"/>
      <c r="BK222" s="134"/>
      <c r="BL222" s="134"/>
      <c r="BM222" s="134"/>
      <c r="BN222" s="174"/>
      <c r="BO222" s="151" t="s">
        <v>4897</v>
      </c>
      <c r="BP222" s="138">
        <v>3</v>
      </c>
      <c r="BQ222" s="138">
        <v>1</v>
      </c>
      <c r="BR222" s="138">
        <v>2</v>
      </c>
      <c r="BS222" s="138">
        <v>2</v>
      </c>
      <c r="BT222" s="138"/>
      <c r="BU222" s="138">
        <v>2</v>
      </c>
      <c r="BV222" s="138">
        <v>5</v>
      </c>
      <c r="BW222" s="138">
        <v>2</v>
      </c>
      <c r="BX222" s="138"/>
      <c r="BY222" s="138"/>
      <c r="BZ222" s="138"/>
      <c r="CA222" s="138"/>
      <c r="CB222" s="138"/>
      <c r="CC222" s="138"/>
      <c r="CD222" s="174"/>
      <c r="CZ222" s="152"/>
      <c r="DA222" s="152"/>
      <c r="DB222" s="152"/>
    </row>
    <row r="223" spans="1:119" ht="16.5" customHeight="1">
      <c r="A223" s="111">
        <v>196</v>
      </c>
      <c r="B223" s="111" t="s">
        <v>6769</v>
      </c>
      <c r="C223" s="112" t="s">
        <v>6906</v>
      </c>
      <c r="D223" s="111" t="s">
        <v>5082</v>
      </c>
      <c r="E223" s="111" t="s">
        <v>4879</v>
      </c>
      <c r="F223" s="111" t="s">
        <v>6907</v>
      </c>
      <c r="G223" s="113" t="s">
        <v>6908</v>
      </c>
      <c r="H223" s="111" t="s">
        <v>6909</v>
      </c>
      <c r="I223" s="111" t="s">
        <v>6910</v>
      </c>
      <c r="J223" s="135" t="s">
        <v>4940</v>
      </c>
      <c r="K223" s="163" t="s">
        <v>6879</v>
      </c>
      <c r="L223" s="116" t="s">
        <v>6911</v>
      </c>
      <c r="M223" s="141" t="s">
        <v>6912</v>
      </c>
      <c r="N223" s="142" t="s">
        <v>4888</v>
      </c>
      <c r="O223" s="142"/>
      <c r="P223" s="142" t="s">
        <v>4888</v>
      </c>
      <c r="Q223" s="143">
        <v>6739</v>
      </c>
      <c r="R223" s="144">
        <v>1988.94</v>
      </c>
      <c r="S223" s="143">
        <v>565</v>
      </c>
      <c r="T223" s="143">
        <v>403</v>
      </c>
      <c r="U223" s="112"/>
      <c r="V223" s="143">
        <v>162</v>
      </c>
      <c r="W223" s="143">
        <v>94.51</v>
      </c>
      <c r="X223" s="138" t="s">
        <v>4972</v>
      </c>
      <c r="Y223" s="143">
        <v>167</v>
      </c>
      <c r="Z223" s="143">
        <v>25</v>
      </c>
      <c r="AA223" s="143"/>
      <c r="AB223" s="143">
        <v>57.62</v>
      </c>
      <c r="AC223" s="127"/>
      <c r="AD223" s="127">
        <v>74.88</v>
      </c>
      <c r="AE223" s="130">
        <v>20</v>
      </c>
      <c r="AF223" s="137" t="s">
        <v>6913</v>
      </c>
      <c r="AG223" s="143">
        <v>2069</v>
      </c>
      <c r="AH223" s="143">
        <v>2132</v>
      </c>
      <c r="AI223" s="148">
        <v>1160</v>
      </c>
      <c r="AJ223" s="148">
        <v>106</v>
      </c>
      <c r="AK223" s="179"/>
      <c r="AL223" s="112"/>
      <c r="AM223" s="118" t="s">
        <v>5011</v>
      </c>
      <c r="AN223" s="111">
        <v>4</v>
      </c>
      <c r="AO223" s="111">
        <v>1</v>
      </c>
      <c r="AP223" s="111"/>
      <c r="AQ223" s="111">
        <v>3</v>
      </c>
      <c r="AR223" s="111"/>
      <c r="AS223" s="129">
        <v>100</v>
      </c>
      <c r="AT223" s="129" t="s">
        <v>6506</v>
      </c>
      <c r="AU223" s="129" t="s">
        <v>6506</v>
      </c>
      <c r="AV223" s="127">
        <v>7438</v>
      </c>
      <c r="AW223" s="127">
        <v>74.38</v>
      </c>
      <c r="AX223" s="149">
        <v>1000</v>
      </c>
      <c r="AY223" s="149" t="s">
        <v>4909</v>
      </c>
      <c r="AZ223" s="149" t="s">
        <v>4909</v>
      </c>
      <c r="BA223" s="149" t="s">
        <v>4909</v>
      </c>
      <c r="BB223" s="149">
        <v>1000</v>
      </c>
      <c r="BC223" s="132">
        <v>0.2</v>
      </c>
      <c r="BD223" s="150"/>
      <c r="BE223" s="295"/>
      <c r="BF223" s="151"/>
      <c r="BG223" s="134"/>
      <c r="BH223" s="134"/>
      <c r="BI223" s="134"/>
      <c r="BJ223" s="134"/>
      <c r="BK223" s="134"/>
      <c r="BL223" s="134"/>
      <c r="BM223" s="134"/>
      <c r="BN223" s="350"/>
      <c r="BO223" s="151" t="s">
        <v>6914</v>
      </c>
      <c r="BP223" s="138"/>
      <c r="BQ223" s="138"/>
      <c r="BR223" s="138"/>
      <c r="BS223" s="138">
        <v>2</v>
      </c>
      <c r="BT223" s="138"/>
      <c r="BU223" s="138">
        <v>2</v>
      </c>
      <c r="BV223" s="138"/>
      <c r="BW223" s="138"/>
      <c r="BX223" s="138"/>
      <c r="BY223" s="138">
        <v>361</v>
      </c>
      <c r="BZ223" s="138"/>
      <c r="CA223" s="138"/>
      <c r="CB223" s="138"/>
      <c r="CC223" s="138"/>
      <c r="CD223" s="138"/>
      <c r="CZ223" s="152"/>
      <c r="DA223" s="152"/>
      <c r="DB223" s="152"/>
    </row>
    <row r="224" spans="1:119" s="257" customFormat="1" ht="16.5" customHeight="1">
      <c r="A224" s="2528" t="s">
        <v>6915</v>
      </c>
      <c r="B224" s="2528"/>
      <c r="C224" s="2528"/>
      <c r="D224" s="2528"/>
      <c r="E224" s="2528"/>
      <c r="F224" s="454">
        <v>16</v>
      </c>
      <c r="G224" s="455"/>
      <c r="H224" s="456"/>
      <c r="I224" s="457"/>
      <c r="J224" s="458"/>
      <c r="K224" s="235"/>
      <c r="L224" s="459"/>
      <c r="M224" s="236"/>
      <c r="N224" s="237"/>
      <c r="O224" s="237"/>
      <c r="P224" s="237"/>
      <c r="Q224" s="238"/>
      <c r="R224" s="239"/>
      <c r="S224" s="238"/>
      <c r="T224" s="238"/>
      <c r="U224" s="461"/>
      <c r="V224" s="241"/>
      <c r="W224" s="241"/>
      <c r="X224" s="462"/>
      <c r="Y224" s="241"/>
      <c r="Z224" s="241"/>
      <c r="AA224" s="241"/>
      <c r="AB224" s="239"/>
      <c r="AC224" s="243"/>
      <c r="AD224" s="243"/>
      <c r="AE224" s="244"/>
      <c r="AF224" s="245"/>
      <c r="AG224" s="246"/>
      <c r="AH224" s="246"/>
      <c r="AI224" s="463"/>
      <c r="AJ224" s="464"/>
      <c r="AK224" s="465"/>
      <c r="AL224" s="466"/>
      <c r="AM224" s="467"/>
      <c r="AN224" s="454"/>
      <c r="AO224" s="454"/>
      <c r="AP224" s="467"/>
      <c r="AQ224" s="467"/>
      <c r="AR224" s="467"/>
      <c r="AS224" s="255"/>
      <c r="AT224" s="255"/>
      <c r="AU224" s="255"/>
      <c r="AV224" s="253"/>
      <c r="AW224" s="253"/>
      <c r="AX224" s="254"/>
      <c r="AY224" s="254"/>
      <c r="AZ224" s="254"/>
      <c r="BA224" s="254"/>
      <c r="BB224" s="254"/>
      <c r="BC224" s="255"/>
      <c r="BD224" s="255"/>
      <c r="BE224" s="256"/>
      <c r="BF224" s="256"/>
      <c r="BG224" s="254"/>
      <c r="BH224" s="254"/>
      <c r="BI224" s="254"/>
      <c r="BJ224" s="254"/>
      <c r="BK224" s="254"/>
      <c r="BL224" s="254"/>
      <c r="BM224" s="254"/>
      <c r="BN224" s="255"/>
      <c r="BO224" s="252"/>
      <c r="BP224" s="255"/>
      <c r="BQ224" s="255"/>
      <c r="BR224" s="255"/>
      <c r="BS224" s="255"/>
      <c r="BT224" s="255"/>
      <c r="BU224" s="255"/>
      <c r="BV224" s="255"/>
      <c r="BW224" s="255"/>
      <c r="BX224" s="255"/>
      <c r="BY224" s="255"/>
      <c r="BZ224" s="255"/>
      <c r="CA224" s="255"/>
      <c r="CB224" s="255"/>
      <c r="CC224" s="255"/>
      <c r="CD224" s="255"/>
    </row>
    <row r="225" spans="1:119" s="177" customFormat="1" ht="16.5" customHeight="1">
      <c r="A225" s="111">
        <v>197</v>
      </c>
      <c r="B225" s="111" t="s">
        <v>1217</v>
      </c>
      <c r="C225" s="282" t="s">
        <v>1249</v>
      </c>
      <c r="D225" s="111" t="s">
        <v>168</v>
      </c>
      <c r="E225" s="111" t="s">
        <v>4932</v>
      </c>
      <c r="F225" s="111" t="s">
        <v>6916</v>
      </c>
      <c r="G225" s="113" t="s">
        <v>6917</v>
      </c>
      <c r="H225" s="111" t="s">
        <v>6918</v>
      </c>
      <c r="I225" s="111" t="s">
        <v>6919</v>
      </c>
      <c r="J225" s="118" t="s">
        <v>4940</v>
      </c>
      <c r="K225" s="163" t="s">
        <v>6920</v>
      </c>
      <c r="L225" s="116" t="s">
        <v>6921</v>
      </c>
      <c r="M225" s="141" t="s">
        <v>6922</v>
      </c>
      <c r="N225" s="142" t="s">
        <v>4924</v>
      </c>
      <c r="O225" s="142"/>
      <c r="P225" s="142" t="s">
        <v>4924</v>
      </c>
      <c r="Q225" s="143">
        <v>2410</v>
      </c>
      <c r="R225" s="144">
        <v>2447</v>
      </c>
      <c r="S225" s="143">
        <v>553</v>
      </c>
      <c r="T225" s="143">
        <v>553</v>
      </c>
      <c r="U225" s="282"/>
      <c r="V225" s="143"/>
      <c r="W225" s="144">
        <v>680</v>
      </c>
      <c r="X225" s="138" t="s">
        <v>4956</v>
      </c>
      <c r="Y225" s="143">
        <v>179</v>
      </c>
      <c r="Z225" s="143"/>
      <c r="AA225" s="143"/>
      <c r="AB225" s="144">
        <v>345</v>
      </c>
      <c r="AC225" s="127"/>
      <c r="AD225" s="127"/>
      <c r="AE225" s="361">
        <v>23</v>
      </c>
      <c r="AF225" s="137" t="s">
        <v>6923</v>
      </c>
      <c r="AG225" s="537">
        <v>48900</v>
      </c>
      <c r="AH225" s="538">
        <v>55800</v>
      </c>
      <c r="AI225" s="538">
        <v>3500</v>
      </c>
      <c r="AJ225" s="538">
        <v>300</v>
      </c>
      <c r="AK225" s="539" t="s">
        <v>6924</v>
      </c>
      <c r="AL225" s="539" t="s">
        <v>6925</v>
      </c>
      <c r="AM225" s="118" t="s">
        <v>5428</v>
      </c>
      <c r="AN225" s="111">
        <v>3</v>
      </c>
      <c r="AO225" s="111"/>
      <c r="AP225" s="111">
        <v>1</v>
      </c>
      <c r="AQ225" s="111">
        <v>2</v>
      </c>
      <c r="AR225" s="111"/>
      <c r="AS225" s="129">
        <v>119</v>
      </c>
      <c r="AT225" s="129" t="s">
        <v>5373</v>
      </c>
      <c r="AU225" s="129" t="s">
        <v>5373</v>
      </c>
      <c r="AV225" s="361">
        <v>1931</v>
      </c>
      <c r="AW225" s="361">
        <v>16.22689075630252</v>
      </c>
      <c r="AX225" s="540"/>
      <c r="AY225" s="540"/>
      <c r="AZ225" s="540"/>
      <c r="BA225" s="540"/>
      <c r="BB225" s="540"/>
      <c r="BC225" s="541"/>
      <c r="BD225" s="541"/>
      <c r="BE225" s="542"/>
      <c r="BF225" s="259" t="s">
        <v>4945</v>
      </c>
      <c r="BG225" s="543"/>
      <c r="BH225" s="543"/>
      <c r="BI225" s="543"/>
      <c r="BJ225" s="543"/>
      <c r="BK225" s="543"/>
      <c r="BL225" s="543"/>
      <c r="BM225" s="543"/>
      <c r="BN225" s="544"/>
      <c r="BO225" s="259"/>
      <c r="BP225" s="138"/>
      <c r="BQ225" s="138"/>
      <c r="BR225" s="138"/>
      <c r="BS225" s="138"/>
      <c r="BT225" s="138"/>
      <c r="BU225" s="138"/>
      <c r="BV225" s="138"/>
      <c r="BW225" s="138"/>
      <c r="BX225" s="138"/>
      <c r="BY225" s="138"/>
      <c r="BZ225" s="138">
        <v>9</v>
      </c>
      <c r="CA225" s="138"/>
      <c r="CB225" s="138"/>
      <c r="CC225" s="138"/>
      <c r="CD225" s="138"/>
      <c r="CE225" s="86"/>
      <c r="CF225" s="86"/>
      <c r="CG225" s="86"/>
      <c r="CH225" s="86"/>
      <c r="CI225" s="86"/>
      <c r="CJ225" s="86"/>
      <c r="CK225" s="86"/>
      <c r="CL225" s="86"/>
      <c r="CM225" s="86"/>
      <c r="CN225" s="86"/>
      <c r="CO225" s="86"/>
      <c r="CP225" s="86"/>
      <c r="CQ225" s="86"/>
      <c r="CR225" s="86"/>
      <c r="CS225" s="86"/>
      <c r="CT225" s="86"/>
      <c r="CU225" s="86"/>
      <c r="CV225" s="86"/>
      <c r="CW225" s="86"/>
      <c r="CX225" s="86"/>
      <c r="CY225" s="86"/>
      <c r="CZ225" s="152"/>
      <c r="DA225" s="152"/>
      <c r="DB225" s="152"/>
      <c r="DC225" s="86"/>
      <c r="DD225" s="86"/>
      <c r="DE225" s="86"/>
      <c r="DF225" s="86"/>
      <c r="DG225" s="86"/>
      <c r="DH225" s="86"/>
      <c r="DI225" s="86"/>
      <c r="DJ225" s="86"/>
      <c r="DK225" s="86"/>
      <c r="DL225" s="86"/>
      <c r="DM225" s="86"/>
      <c r="DN225" s="86"/>
      <c r="DO225" s="86"/>
    </row>
    <row r="226" spans="1:119" ht="16.5" customHeight="1">
      <c r="A226" s="153">
        <v>198</v>
      </c>
      <c r="B226" s="111" t="s">
        <v>6769</v>
      </c>
      <c r="C226" s="112" t="s">
        <v>6926</v>
      </c>
      <c r="D226" s="111" t="s">
        <v>5318</v>
      </c>
      <c r="E226" s="111" t="s">
        <v>4879</v>
      </c>
      <c r="F226" s="111" t="s">
        <v>6927</v>
      </c>
      <c r="G226" s="113" t="s">
        <v>6928</v>
      </c>
      <c r="H226" s="111" t="s">
        <v>6929</v>
      </c>
      <c r="I226" s="111" t="s">
        <v>6930</v>
      </c>
      <c r="J226" s="118" t="s">
        <v>4884</v>
      </c>
      <c r="K226" s="163" t="s">
        <v>6931</v>
      </c>
      <c r="L226" s="116" t="s">
        <v>6932</v>
      </c>
      <c r="M226" s="141" t="s">
        <v>6933</v>
      </c>
      <c r="N226" s="142" t="s">
        <v>4884</v>
      </c>
      <c r="O226" s="403">
        <v>3000</v>
      </c>
      <c r="P226" s="118" t="s">
        <v>4884</v>
      </c>
      <c r="Q226" s="143">
        <v>948</v>
      </c>
      <c r="R226" s="144"/>
      <c r="S226" s="143">
        <v>631</v>
      </c>
      <c r="T226" s="143">
        <v>560</v>
      </c>
      <c r="U226" s="112" t="s">
        <v>5009</v>
      </c>
      <c r="V226" s="143">
        <v>71</v>
      </c>
      <c r="W226" s="143">
        <v>46.8</v>
      </c>
      <c r="X226" s="138" t="s">
        <v>4972</v>
      </c>
      <c r="Y226" s="143">
        <v>64</v>
      </c>
      <c r="Z226" s="143"/>
      <c r="AA226" s="143"/>
      <c r="AB226" s="143">
        <v>30</v>
      </c>
      <c r="AC226" s="127">
        <v>10</v>
      </c>
      <c r="AD226" s="127"/>
      <c r="AE226" s="130">
        <v>40</v>
      </c>
      <c r="AF226" s="137" t="s">
        <v>6934</v>
      </c>
      <c r="AG226" s="127">
        <v>3000</v>
      </c>
      <c r="AH226" s="127">
        <v>4000</v>
      </c>
      <c r="AI226" s="148">
        <v>1957</v>
      </c>
      <c r="AJ226" s="148">
        <v>157</v>
      </c>
      <c r="AK226" s="179"/>
      <c r="AL226" s="112"/>
      <c r="AM226" s="118" t="s">
        <v>5011</v>
      </c>
      <c r="AN226" s="111"/>
      <c r="AO226" s="111"/>
      <c r="AP226" s="111"/>
      <c r="AQ226" s="111"/>
      <c r="AR226" s="111"/>
      <c r="AS226" s="129">
        <v>12</v>
      </c>
      <c r="AT226" s="129" t="s">
        <v>5026</v>
      </c>
      <c r="AU226" s="129" t="s">
        <v>5026</v>
      </c>
      <c r="AV226" s="127"/>
      <c r="AW226" s="361"/>
      <c r="AX226" s="149">
        <v>4000</v>
      </c>
      <c r="AY226" s="149"/>
      <c r="AZ226" s="149">
        <v>3000</v>
      </c>
      <c r="BA226" s="149">
        <v>3000</v>
      </c>
      <c r="BB226" s="149">
        <v>3000</v>
      </c>
      <c r="BC226" s="132">
        <v>0.2</v>
      </c>
      <c r="BD226" s="150"/>
      <c r="BE226" s="295"/>
      <c r="BF226" s="151" t="s">
        <v>6935</v>
      </c>
      <c r="BG226" s="134"/>
      <c r="BH226" s="134"/>
      <c r="BI226" s="134"/>
      <c r="BJ226" s="134"/>
      <c r="BK226" s="134"/>
      <c r="BL226" s="134"/>
      <c r="BM226" s="134"/>
      <c r="BN226" s="350"/>
      <c r="BO226" s="151" t="s">
        <v>6936</v>
      </c>
      <c r="BP226" s="138"/>
      <c r="BQ226" s="138"/>
      <c r="BR226" s="138"/>
      <c r="BS226" s="138"/>
      <c r="BT226" s="138"/>
      <c r="BU226" s="138"/>
      <c r="BV226" s="138"/>
      <c r="BW226" s="138"/>
      <c r="BX226" s="138"/>
      <c r="BY226" s="138"/>
      <c r="BZ226" s="138">
        <v>1</v>
      </c>
      <c r="CA226" s="138"/>
      <c r="CB226" s="138">
        <v>1</v>
      </c>
      <c r="CC226" s="138"/>
      <c r="CD226" s="138">
        <v>5</v>
      </c>
    </row>
    <row r="227" spans="1:119" ht="16.5" customHeight="1">
      <c r="A227" s="111">
        <v>199</v>
      </c>
      <c r="B227" s="111" t="s">
        <v>6769</v>
      </c>
      <c r="C227" s="112" t="s">
        <v>6926</v>
      </c>
      <c r="D227" s="111" t="s">
        <v>5318</v>
      </c>
      <c r="E227" s="111" t="s">
        <v>4879</v>
      </c>
      <c r="F227" s="111" t="s">
        <v>6937</v>
      </c>
      <c r="G227" s="113" t="s">
        <v>6938</v>
      </c>
      <c r="H227" s="111" t="s">
        <v>6939</v>
      </c>
      <c r="I227" s="111" t="s">
        <v>6940</v>
      </c>
      <c r="J227" s="118" t="s">
        <v>4884</v>
      </c>
      <c r="K227" s="163" t="s">
        <v>6941</v>
      </c>
      <c r="L227" s="184" t="s">
        <v>6942</v>
      </c>
      <c r="M227" s="545" t="s">
        <v>6943</v>
      </c>
      <c r="N227" s="142" t="s">
        <v>4884</v>
      </c>
      <c r="O227" s="142" t="s">
        <v>4909</v>
      </c>
      <c r="P227" s="142" t="s">
        <v>4884</v>
      </c>
      <c r="Q227" s="143">
        <v>463</v>
      </c>
      <c r="R227" s="144">
        <v>225</v>
      </c>
      <c r="S227" s="143">
        <v>148</v>
      </c>
      <c r="T227" s="143">
        <v>148</v>
      </c>
      <c r="U227" s="112" t="s">
        <v>5009</v>
      </c>
      <c r="V227" s="143"/>
      <c r="W227" s="143">
        <v>12</v>
      </c>
      <c r="X227" s="138" t="s">
        <v>4972</v>
      </c>
      <c r="Y227" s="143">
        <v>70</v>
      </c>
      <c r="Z227" s="143"/>
      <c r="AA227" s="143">
        <v>600</v>
      </c>
      <c r="AB227" s="143">
        <v>15</v>
      </c>
      <c r="AC227" s="127"/>
      <c r="AD227" s="127">
        <v>2</v>
      </c>
      <c r="AE227" s="130">
        <v>3</v>
      </c>
      <c r="AF227" s="137" t="s">
        <v>6944</v>
      </c>
      <c r="AG227" s="186">
        <v>39119</v>
      </c>
      <c r="AH227" s="188">
        <v>45140</v>
      </c>
      <c r="AI227" s="188">
        <v>907</v>
      </c>
      <c r="AJ227" s="186">
        <v>150</v>
      </c>
      <c r="AK227" s="195" t="s">
        <v>6945</v>
      </c>
      <c r="AL227" s="195">
        <v>1</v>
      </c>
      <c r="AM227" s="118" t="s">
        <v>5011</v>
      </c>
      <c r="AN227" s="111">
        <v>5</v>
      </c>
      <c r="AO227" s="111"/>
      <c r="AP227" s="111">
        <v>2</v>
      </c>
      <c r="AQ227" s="111">
        <v>3</v>
      </c>
      <c r="AR227" s="111"/>
      <c r="AS227" s="129">
        <v>150</v>
      </c>
      <c r="AT227" s="150" t="s">
        <v>4916</v>
      </c>
      <c r="AU227" s="150" t="s">
        <v>4916</v>
      </c>
      <c r="AV227" s="127">
        <v>200</v>
      </c>
      <c r="AW227" s="361">
        <v>1.3333333333333333</v>
      </c>
      <c r="AX227" s="192">
        <v>3000</v>
      </c>
      <c r="AY227" s="192">
        <v>2000</v>
      </c>
      <c r="AZ227" s="192">
        <v>2000</v>
      </c>
      <c r="BA227" s="192">
        <v>3000</v>
      </c>
      <c r="BB227" s="149"/>
      <c r="BC227" s="150"/>
      <c r="BD227" s="150"/>
      <c r="BE227" s="295"/>
      <c r="BF227" s="151"/>
      <c r="BG227" s="134"/>
      <c r="BH227" s="134"/>
      <c r="BI227" s="134"/>
      <c r="BJ227" s="134"/>
      <c r="BK227" s="134"/>
      <c r="BL227" s="134"/>
      <c r="BM227" s="134"/>
      <c r="BN227" s="350"/>
      <c r="BO227" s="151"/>
      <c r="BP227" s="138"/>
      <c r="BQ227" s="138"/>
      <c r="BR227" s="138"/>
      <c r="BS227" s="138"/>
      <c r="BT227" s="138"/>
      <c r="BU227" s="138"/>
      <c r="BV227" s="138"/>
      <c r="BW227" s="138"/>
      <c r="BX227" s="138"/>
      <c r="BY227" s="138"/>
      <c r="BZ227" s="138">
        <v>1</v>
      </c>
      <c r="CA227" s="138"/>
      <c r="CB227" s="138"/>
      <c r="CC227" s="138"/>
      <c r="CD227" s="138"/>
    </row>
    <row r="228" spans="1:119" ht="16.5" customHeight="1">
      <c r="A228" s="153">
        <v>200</v>
      </c>
      <c r="B228" s="111" t="s">
        <v>6769</v>
      </c>
      <c r="C228" s="112" t="s">
        <v>6770</v>
      </c>
      <c r="D228" s="111" t="s">
        <v>5318</v>
      </c>
      <c r="E228" s="111" t="s">
        <v>4879</v>
      </c>
      <c r="F228" s="111" t="s">
        <v>6946</v>
      </c>
      <c r="G228" s="113" t="s">
        <v>6947</v>
      </c>
      <c r="H228" s="111" t="s">
        <v>6948</v>
      </c>
      <c r="I228" s="111" t="s">
        <v>6949</v>
      </c>
      <c r="J228" s="118" t="s">
        <v>4884</v>
      </c>
      <c r="K228" s="163" t="s">
        <v>6818</v>
      </c>
      <c r="L228" s="116" t="s">
        <v>6950</v>
      </c>
      <c r="M228" s="153" t="s">
        <v>6951</v>
      </c>
      <c r="N228" s="142" t="s">
        <v>4888</v>
      </c>
      <c r="O228" s="142"/>
      <c r="P228" s="142" t="s">
        <v>4888</v>
      </c>
      <c r="Q228" s="143">
        <v>61818</v>
      </c>
      <c r="R228" s="144">
        <v>5691</v>
      </c>
      <c r="S228" s="143">
        <v>3956</v>
      </c>
      <c r="T228" s="143">
        <v>3956</v>
      </c>
      <c r="U228" s="112" t="s">
        <v>6397</v>
      </c>
      <c r="V228" s="143"/>
      <c r="W228" s="143">
        <v>42</v>
      </c>
      <c r="X228" s="138" t="s">
        <v>4972</v>
      </c>
      <c r="Y228" s="143">
        <v>194</v>
      </c>
      <c r="Z228" s="143"/>
      <c r="AA228" s="143"/>
      <c r="AB228" s="143">
        <v>250</v>
      </c>
      <c r="AC228" s="127">
        <v>48</v>
      </c>
      <c r="AD228" s="127">
        <v>50</v>
      </c>
      <c r="AE228" s="130">
        <v>800</v>
      </c>
      <c r="AF228" s="137" t="s">
        <v>6952</v>
      </c>
      <c r="AG228" s="127">
        <v>208</v>
      </c>
      <c r="AH228" s="127">
        <v>693</v>
      </c>
      <c r="AI228" s="148"/>
      <c r="AJ228" s="148">
        <v>693</v>
      </c>
      <c r="AK228" s="179"/>
      <c r="AL228" s="112"/>
      <c r="AM228" s="118"/>
      <c r="AN228" s="111"/>
      <c r="AO228" s="111"/>
      <c r="AP228" s="111"/>
      <c r="AQ228" s="111"/>
      <c r="AR228" s="111"/>
      <c r="AS228" s="129">
        <v>354</v>
      </c>
      <c r="AT228" s="129" t="s">
        <v>6726</v>
      </c>
      <c r="AU228" s="129" t="s">
        <v>6953</v>
      </c>
      <c r="AV228" s="127">
        <v>76681</v>
      </c>
      <c r="AW228" s="361">
        <v>216.61299435028249</v>
      </c>
      <c r="AX228" s="149">
        <v>15000</v>
      </c>
      <c r="AY228" s="149">
        <v>16000</v>
      </c>
      <c r="AZ228" s="149">
        <v>16000</v>
      </c>
      <c r="BA228" s="149">
        <v>15000</v>
      </c>
      <c r="BB228" s="149">
        <v>15000</v>
      </c>
      <c r="BC228" s="132">
        <v>0.13</v>
      </c>
      <c r="BD228" s="150" t="s">
        <v>6954</v>
      </c>
      <c r="BE228" s="295" t="s">
        <v>6955</v>
      </c>
      <c r="BF228" s="151" t="s">
        <v>6956</v>
      </c>
      <c r="BG228" s="134"/>
      <c r="BH228" s="134"/>
      <c r="BI228" s="134"/>
      <c r="BJ228" s="134"/>
      <c r="BK228" s="134"/>
      <c r="BL228" s="134"/>
      <c r="BM228" s="134"/>
      <c r="BN228" s="350"/>
      <c r="BO228" s="151"/>
      <c r="BP228" s="138"/>
      <c r="BQ228" s="138"/>
      <c r="BR228" s="138"/>
      <c r="BS228" s="138"/>
      <c r="BT228" s="138"/>
      <c r="BU228" s="138"/>
      <c r="BV228" s="138"/>
      <c r="BW228" s="138"/>
      <c r="BX228" s="138"/>
      <c r="BY228" s="138"/>
      <c r="BZ228" s="138">
        <v>1</v>
      </c>
      <c r="CA228" s="138"/>
      <c r="CB228" s="138">
        <v>7</v>
      </c>
      <c r="CC228" s="138"/>
      <c r="CD228" s="138"/>
    </row>
    <row r="229" spans="1:119" ht="16.5" customHeight="1">
      <c r="A229" s="111">
        <v>201</v>
      </c>
      <c r="B229" s="154" t="s">
        <v>1217</v>
      </c>
      <c r="C229" s="145" t="s">
        <v>1227</v>
      </c>
      <c r="D229" s="154" t="s">
        <v>168</v>
      </c>
      <c r="E229" s="111" t="s">
        <v>5620</v>
      </c>
      <c r="F229" s="154" t="s">
        <v>6957</v>
      </c>
      <c r="G229" s="160" t="s">
        <v>6958</v>
      </c>
      <c r="H229" s="154" t="s">
        <v>6959</v>
      </c>
      <c r="I229" s="111" t="s">
        <v>6960</v>
      </c>
      <c r="J229" s="118" t="s">
        <v>4884</v>
      </c>
      <c r="K229" s="163" t="s">
        <v>6961</v>
      </c>
      <c r="L229" s="546" t="s">
        <v>6962</v>
      </c>
      <c r="M229" s="545" t="s">
        <v>6963</v>
      </c>
      <c r="N229" s="382" t="s">
        <v>4924</v>
      </c>
      <c r="O229" s="142"/>
      <c r="P229" s="382" t="s">
        <v>4924</v>
      </c>
      <c r="Q229" s="143">
        <v>3930</v>
      </c>
      <c r="R229" s="144">
        <v>764</v>
      </c>
      <c r="S229" s="143">
        <v>414</v>
      </c>
      <c r="T229" s="143">
        <v>150</v>
      </c>
      <c r="U229" s="175" t="s">
        <v>4955</v>
      </c>
      <c r="V229" s="143">
        <v>264</v>
      </c>
      <c r="W229" s="143">
        <v>60</v>
      </c>
      <c r="X229" s="175" t="s">
        <v>4956</v>
      </c>
      <c r="Y229" s="143"/>
      <c r="Z229" s="143"/>
      <c r="AA229" s="143"/>
      <c r="AB229" s="143">
        <v>12</v>
      </c>
      <c r="AC229" s="127">
        <v>45</v>
      </c>
      <c r="AD229" s="127"/>
      <c r="AE229" s="130">
        <v>14</v>
      </c>
      <c r="AF229" s="145" t="s">
        <v>6964</v>
      </c>
      <c r="AG229" s="186">
        <v>100</v>
      </c>
      <c r="AH229" s="188">
        <v>2500</v>
      </c>
      <c r="AI229" s="148">
        <v>305</v>
      </c>
      <c r="AJ229" s="148">
        <v>100</v>
      </c>
      <c r="AK229" s="179"/>
      <c r="AL229" s="112"/>
      <c r="AM229" s="118" t="s">
        <v>5011</v>
      </c>
      <c r="AN229" s="111">
        <v>15</v>
      </c>
      <c r="AO229" s="111"/>
      <c r="AP229" s="111"/>
      <c r="AQ229" s="111">
        <v>15</v>
      </c>
      <c r="AR229" s="111"/>
      <c r="AS229" s="129">
        <v>226</v>
      </c>
      <c r="AT229" s="129" t="s">
        <v>5012</v>
      </c>
      <c r="AU229" s="129" t="s">
        <v>5012</v>
      </c>
      <c r="AV229" s="127">
        <v>733</v>
      </c>
      <c r="AW229" s="361">
        <v>3.2433628318584069</v>
      </c>
      <c r="AX229" s="290">
        <v>2500</v>
      </c>
      <c r="AY229" s="290">
        <v>1500</v>
      </c>
      <c r="AZ229" s="192">
        <v>1500</v>
      </c>
      <c r="BA229" s="192">
        <v>2000</v>
      </c>
      <c r="BB229" s="290">
        <v>2500</v>
      </c>
      <c r="BC229" s="263"/>
      <c r="BD229" s="320" t="s">
        <v>6965</v>
      </c>
      <c r="BE229" s="160" t="s">
        <v>6966</v>
      </c>
      <c r="BF229" s="154" t="s">
        <v>6967</v>
      </c>
      <c r="BG229" s="134"/>
      <c r="BH229" s="134"/>
      <c r="BI229" s="134"/>
      <c r="BJ229" s="134"/>
      <c r="BK229" s="134"/>
      <c r="BL229" s="134"/>
      <c r="BM229" s="134"/>
      <c r="BN229" s="350"/>
      <c r="BO229" s="151"/>
      <c r="BP229" s="138"/>
      <c r="BQ229" s="138"/>
      <c r="BR229" s="138"/>
      <c r="BS229" s="138"/>
      <c r="BT229" s="138"/>
      <c r="BU229" s="138"/>
      <c r="BV229" s="138"/>
      <c r="BW229" s="138"/>
      <c r="BX229" s="138"/>
      <c r="BY229" s="138"/>
      <c r="BZ229" s="138">
        <v>1</v>
      </c>
      <c r="CA229" s="138">
        <v>1</v>
      </c>
      <c r="CB229" s="138">
        <v>1</v>
      </c>
      <c r="CC229" s="138"/>
      <c r="CD229" s="138"/>
    </row>
    <row r="230" spans="1:119" ht="16.5" customHeight="1">
      <c r="A230" s="153">
        <v>202</v>
      </c>
      <c r="B230" s="111" t="s">
        <v>1217</v>
      </c>
      <c r="C230" s="112" t="s">
        <v>6968</v>
      </c>
      <c r="D230" s="111" t="s">
        <v>168</v>
      </c>
      <c r="E230" s="111" t="s">
        <v>4932</v>
      </c>
      <c r="F230" s="111" t="s">
        <v>6969</v>
      </c>
      <c r="G230" s="113" t="s">
        <v>6970</v>
      </c>
      <c r="H230" s="111" t="s">
        <v>6971</v>
      </c>
      <c r="I230" s="111" t="s">
        <v>6972</v>
      </c>
      <c r="J230" s="118" t="s">
        <v>4940</v>
      </c>
      <c r="K230" s="163" t="s">
        <v>6836</v>
      </c>
      <c r="L230" s="116" t="s">
        <v>6973</v>
      </c>
      <c r="M230" s="153" t="s">
        <v>6974</v>
      </c>
      <c r="N230" s="142" t="s">
        <v>4924</v>
      </c>
      <c r="O230" s="142"/>
      <c r="P230" s="142" t="s">
        <v>4924</v>
      </c>
      <c r="Q230" s="143"/>
      <c r="R230" s="144">
        <v>2525</v>
      </c>
      <c r="S230" s="143">
        <v>2180</v>
      </c>
      <c r="T230" s="143">
        <v>2080</v>
      </c>
      <c r="U230" s="112" t="s">
        <v>6975</v>
      </c>
      <c r="V230" s="143">
        <v>100</v>
      </c>
      <c r="W230" s="143">
        <v>50</v>
      </c>
      <c r="X230" s="138" t="s">
        <v>4956</v>
      </c>
      <c r="Y230" s="143">
        <v>100</v>
      </c>
      <c r="Z230" s="143"/>
      <c r="AA230" s="143">
        <v>500</v>
      </c>
      <c r="AB230" s="143">
        <v>80</v>
      </c>
      <c r="AC230" s="127">
        <v>35</v>
      </c>
      <c r="AD230" s="127">
        <v>80</v>
      </c>
      <c r="AE230" s="130">
        <v>5000</v>
      </c>
      <c r="AF230" s="137" t="s">
        <v>6976</v>
      </c>
      <c r="AG230" s="127"/>
      <c r="AH230" s="127">
        <v>600</v>
      </c>
      <c r="AI230" s="148">
        <v>502</v>
      </c>
      <c r="AJ230" s="148">
        <v>200</v>
      </c>
      <c r="AK230" s="179"/>
      <c r="AL230" s="112"/>
      <c r="AM230" s="118"/>
      <c r="AN230" s="111">
        <v>20</v>
      </c>
      <c r="AO230" s="111"/>
      <c r="AP230" s="111"/>
      <c r="AQ230" s="111">
        <v>20</v>
      </c>
      <c r="AR230" s="111"/>
      <c r="AS230" s="129">
        <v>180</v>
      </c>
      <c r="AT230" s="129" t="s">
        <v>4895</v>
      </c>
      <c r="AU230" s="129" t="s">
        <v>4895</v>
      </c>
      <c r="AV230" s="127">
        <v>6500</v>
      </c>
      <c r="AW230" s="361">
        <v>36.111111111111114</v>
      </c>
      <c r="AX230" s="149">
        <v>5000</v>
      </c>
      <c r="AY230" s="149">
        <v>6000</v>
      </c>
      <c r="AZ230" s="149">
        <v>6000</v>
      </c>
      <c r="BA230" s="149">
        <v>5000</v>
      </c>
      <c r="BB230" s="149"/>
      <c r="BC230" s="132">
        <v>0.17</v>
      </c>
      <c r="BD230" s="150" t="s">
        <v>6977</v>
      </c>
      <c r="BE230" s="295"/>
      <c r="BF230" s="151"/>
      <c r="BG230" s="134"/>
      <c r="BH230" s="134"/>
      <c r="BI230" s="134"/>
      <c r="BJ230" s="134"/>
      <c r="BK230" s="134"/>
      <c r="BL230" s="134"/>
      <c r="BM230" s="134"/>
      <c r="BN230" s="350"/>
      <c r="BO230" s="151"/>
      <c r="BP230" s="138"/>
      <c r="BQ230" s="138"/>
      <c r="BR230" s="138"/>
      <c r="BS230" s="138"/>
      <c r="BT230" s="138"/>
      <c r="BU230" s="138"/>
      <c r="BV230" s="138"/>
      <c r="BW230" s="138"/>
      <c r="BX230" s="138"/>
      <c r="BY230" s="138"/>
      <c r="BZ230" s="138">
        <v>2</v>
      </c>
      <c r="CA230" s="138">
        <v>1</v>
      </c>
      <c r="CB230" s="138"/>
      <c r="CC230" s="138"/>
      <c r="CD230" s="138"/>
      <c r="CZ230" s="152"/>
      <c r="DA230" s="152"/>
      <c r="DB230" s="152"/>
    </row>
    <row r="231" spans="1:119" s="496" customFormat="1" ht="16.5" customHeight="1">
      <c r="A231" s="111">
        <v>203</v>
      </c>
      <c r="B231" s="111" t="s">
        <v>6769</v>
      </c>
      <c r="C231" s="112" t="s">
        <v>4963</v>
      </c>
      <c r="D231" s="111" t="s">
        <v>5318</v>
      </c>
      <c r="E231" s="111" t="s">
        <v>5001</v>
      </c>
      <c r="F231" s="111" t="s">
        <v>6978</v>
      </c>
      <c r="G231" s="113" t="s">
        <v>6979</v>
      </c>
      <c r="H231" s="111" t="s">
        <v>6980</v>
      </c>
      <c r="I231" s="111" t="s">
        <v>6981</v>
      </c>
      <c r="J231" s="118" t="s">
        <v>4884</v>
      </c>
      <c r="K231" s="111" t="s">
        <v>6982</v>
      </c>
      <c r="L231" s="277" t="s">
        <v>6983</v>
      </c>
      <c r="M231" s="153" t="s">
        <v>6984</v>
      </c>
      <c r="N231" s="142" t="s">
        <v>4888</v>
      </c>
      <c r="O231" s="142"/>
      <c r="P231" s="142" t="s">
        <v>4924</v>
      </c>
      <c r="Q231" s="143">
        <v>288</v>
      </c>
      <c r="R231" s="144">
        <v>266</v>
      </c>
      <c r="S231" s="143">
        <v>167</v>
      </c>
      <c r="T231" s="143">
        <v>99</v>
      </c>
      <c r="U231" s="112" t="s">
        <v>5009</v>
      </c>
      <c r="V231" s="143">
        <v>68</v>
      </c>
      <c r="W231" s="143">
        <v>33</v>
      </c>
      <c r="X231" s="138" t="s">
        <v>4972</v>
      </c>
      <c r="Y231" s="143">
        <v>60</v>
      </c>
      <c r="Z231" s="143">
        <v>58</v>
      </c>
      <c r="AA231" s="143">
        <v>10000</v>
      </c>
      <c r="AB231" s="143">
        <v>17.93</v>
      </c>
      <c r="AC231" s="127"/>
      <c r="AD231" s="127"/>
      <c r="AE231" s="130"/>
      <c r="AF231" s="135" t="s">
        <v>6985</v>
      </c>
      <c r="AG231" s="127">
        <v>823</v>
      </c>
      <c r="AH231" s="127">
        <v>823</v>
      </c>
      <c r="AI231" s="148"/>
      <c r="AJ231" s="148">
        <v>250</v>
      </c>
      <c r="AK231" s="179"/>
      <c r="AL231" s="112"/>
      <c r="AM231" s="118" t="s">
        <v>5011</v>
      </c>
      <c r="AN231" s="111"/>
      <c r="AO231" s="111"/>
      <c r="AP231" s="111"/>
      <c r="AQ231" s="111"/>
      <c r="AR231" s="111"/>
      <c r="AS231" s="129">
        <v>309</v>
      </c>
      <c r="AT231" s="129" t="s">
        <v>5026</v>
      </c>
      <c r="AU231" s="129" t="s">
        <v>5056</v>
      </c>
      <c r="AV231" s="127">
        <v>60000</v>
      </c>
      <c r="AW231" s="361">
        <v>194.17475728155341</v>
      </c>
      <c r="AX231" s="149"/>
      <c r="AY231" s="149"/>
      <c r="AZ231" s="149"/>
      <c r="BA231" s="149"/>
      <c r="BB231" s="149"/>
      <c r="BC231" s="150"/>
      <c r="BD231" s="150"/>
      <c r="BE231" s="402"/>
      <c r="BF231" s="151" t="s">
        <v>4897</v>
      </c>
      <c r="BG231" s="134"/>
      <c r="BH231" s="134"/>
      <c r="BI231" s="134"/>
      <c r="BJ231" s="134"/>
      <c r="BK231" s="134"/>
      <c r="BL231" s="134"/>
      <c r="BM231" s="134"/>
      <c r="BN231" s="326"/>
      <c r="BO231" s="151" t="s">
        <v>4897</v>
      </c>
      <c r="BP231" s="138"/>
      <c r="BQ231" s="138"/>
      <c r="BR231" s="138"/>
      <c r="BS231" s="138"/>
      <c r="BT231" s="138"/>
      <c r="BU231" s="138"/>
      <c r="BV231" s="138"/>
      <c r="BW231" s="138"/>
      <c r="BX231" s="138"/>
      <c r="BY231" s="138"/>
      <c r="BZ231" s="138">
        <v>1</v>
      </c>
      <c r="CA231" s="138"/>
      <c r="CB231" s="138">
        <v>2</v>
      </c>
      <c r="CC231" s="138"/>
      <c r="CD231" s="138"/>
    </row>
    <row r="232" spans="1:119" s="496" customFormat="1" ht="16.5" customHeight="1">
      <c r="A232" s="153">
        <v>204</v>
      </c>
      <c r="B232" s="111" t="s">
        <v>6769</v>
      </c>
      <c r="C232" s="112" t="s">
        <v>4963</v>
      </c>
      <c r="D232" s="111" t="s">
        <v>5318</v>
      </c>
      <c r="E232" s="111" t="s">
        <v>6337</v>
      </c>
      <c r="F232" s="111" t="s">
        <v>6986</v>
      </c>
      <c r="G232" s="113" t="s">
        <v>6987</v>
      </c>
      <c r="H232" s="111" t="s">
        <v>6988</v>
      </c>
      <c r="I232" s="111" t="s">
        <v>6989</v>
      </c>
      <c r="J232" s="382" t="s">
        <v>4888</v>
      </c>
      <c r="K232" s="111" t="s">
        <v>6337</v>
      </c>
      <c r="L232" s="140" t="s">
        <v>6337</v>
      </c>
      <c r="M232" s="156" t="s">
        <v>6990</v>
      </c>
      <c r="N232" s="142" t="s">
        <v>4888</v>
      </c>
      <c r="O232" s="142" t="s">
        <v>4909</v>
      </c>
      <c r="P232" s="142" t="s">
        <v>4888</v>
      </c>
      <c r="Q232" s="143">
        <v>363</v>
      </c>
      <c r="R232" s="144">
        <v>884</v>
      </c>
      <c r="S232" s="143">
        <v>480</v>
      </c>
      <c r="T232" s="143">
        <v>400</v>
      </c>
      <c r="U232" s="112" t="s">
        <v>5104</v>
      </c>
      <c r="V232" s="143">
        <v>80</v>
      </c>
      <c r="W232" s="143">
        <v>40</v>
      </c>
      <c r="X232" s="138" t="s">
        <v>4890</v>
      </c>
      <c r="Y232" s="143">
        <v>200</v>
      </c>
      <c r="Z232" s="143"/>
      <c r="AA232" s="143"/>
      <c r="AB232" s="143"/>
      <c r="AC232" s="127"/>
      <c r="AD232" s="127"/>
      <c r="AE232" s="130"/>
      <c r="AF232" s="112" t="s">
        <v>6991</v>
      </c>
      <c r="AG232" s="127">
        <v>3</v>
      </c>
      <c r="AH232" s="127">
        <v>600</v>
      </c>
      <c r="AI232" s="148"/>
      <c r="AJ232" s="148">
        <v>150</v>
      </c>
      <c r="AK232" s="179"/>
      <c r="AL232" s="112"/>
      <c r="AM232" s="118" t="s">
        <v>5011</v>
      </c>
      <c r="AN232" s="111">
        <v>5</v>
      </c>
      <c r="AO232" s="111">
        <v>1</v>
      </c>
      <c r="AP232" s="111"/>
      <c r="AQ232" s="111">
        <v>4</v>
      </c>
      <c r="AR232" s="111"/>
      <c r="AS232" s="129"/>
      <c r="AT232" s="129" t="s">
        <v>5026</v>
      </c>
      <c r="AU232" s="129" t="s">
        <v>5026</v>
      </c>
      <c r="AV232" s="127">
        <v>60</v>
      </c>
      <c r="AW232" s="361"/>
      <c r="AX232" s="149">
        <v>6000</v>
      </c>
      <c r="AY232" s="149">
        <v>6000</v>
      </c>
      <c r="AZ232" s="149">
        <v>6000</v>
      </c>
      <c r="BA232" s="149">
        <v>6000</v>
      </c>
      <c r="BB232" s="149">
        <v>6000</v>
      </c>
      <c r="BC232" s="132">
        <v>0.1</v>
      </c>
      <c r="BD232" s="150"/>
      <c r="BE232" s="402"/>
      <c r="BF232" s="151" t="s">
        <v>4897</v>
      </c>
      <c r="BG232" s="134">
        <v>10000</v>
      </c>
      <c r="BH232" s="134"/>
      <c r="BI232" s="134">
        <v>5000</v>
      </c>
      <c r="BJ232" s="134">
        <v>8000</v>
      </c>
      <c r="BK232" s="134">
        <v>10000</v>
      </c>
      <c r="BL232" s="134">
        <v>10</v>
      </c>
      <c r="BM232" s="134">
        <v>50</v>
      </c>
      <c r="BN232" s="326" t="s">
        <v>6992</v>
      </c>
      <c r="BO232" s="151" t="s">
        <v>6936</v>
      </c>
      <c r="BP232" s="138"/>
      <c r="BQ232" s="138"/>
      <c r="BR232" s="138"/>
      <c r="BS232" s="138"/>
      <c r="BT232" s="138"/>
      <c r="BU232" s="138"/>
      <c r="BV232" s="138"/>
      <c r="BW232" s="138"/>
      <c r="BX232" s="138"/>
      <c r="BY232" s="138"/>
      <c r="BZ232" s="138"/>
      <c r="CA232" s="138"/>
      <c r="CB232" s="138"/>
      <c r="CC232" s="138"/>
      <c r="CD232" s="138"/>
    </row>
    <row r="233" spans="1:119" ht="16.5" customHeight="1">
      <c r="A233" s="111">
        <v>205</v>
      </c>
      <c r="B233" s="129" t="s">
        <v>6769</v>
      </c>
      <c r="C233" s="129" t="s">
        <v>4963</v>
      </c>
      <c r="D233" s="129" t="s">
        <v>5318</v>
      </c>
      <c r="E233" s="129" t="s">
        <v>5001</v>
      </c>
      <c r="F233" s="129" t="s">
        <v>6993</v>
      </c>
      <c r="G233" s="347" t="s">
        <v>6994</v>
      </c>
      <c r="H233" s="129" t="s">
        <v>6995</v>
      </c>
      <c r="I233" s="129" t="s">
        <v>6996</v>
      </c>
      <c r="J233" s="118" t="s">
        <v>4884</v>
      </c>
      <c r="K233" s="129" t="s">
        <v>6997</v>
      </c>
      <c r="L233" s="129" t="s">
        <v>6998</v>
      </c>
      <c r="M233" s="111" t="s">
        <v>6999</v>
      </c>
      <c r="N233" s="142" t="s">
        <v>4888</v>
      </c>
      <c r="O233" s="142" t="s">
        <v>4909</v>
      </c>
      <c r="P233" s="142" t="s">
        <v>4888</v>
      </c>
      <c r="Q233" s="143">
        <v>160.5</v>
      </c>
      <c r="R233" s="144">
        <v>109.95</v>
      </c>
      <c r="S233" s="143">
        <v>109.4</v>
      </c>
      <c r="T233" s="143">
        <v>54</v>
      </c>
      <c r="U233" s="547" t="s">
        <v>5390</v>
      </c>
      <c r="V233" s="143">
        <v>55</v>
      </c>
      <c r="W233" s="144">
        <v>18</v>
      </c>
      <c r="X233" s="118" t="s">
        <v>7000</v>
      </c>
      <c r="Y233" s="143"/>
      <c r="Z233" s="123"/>
      <c r="AA233" s="123"/>
      <c r="AB233" s="144">
        <v>6.63</v>
      </c>
      <c r="AC233" s="127"/>
      <c r="AD233" s="127"/>
      <c r="AE233" s="130"/>
      <c r="AF233" s="174" t="s">
        <v>7001</v>
      </c>
      <c r="AG233" s="130">
        <v>10</v>
      </c>
      <c r="AH233" s="127">
        <v>1000</v>
      </c>
      <c r="AI233" s="130">
        <v>120</v>
      </c>
      <c r="AJ233" s="130">
        <v>90</v>
      </c>
      <c r="AK233" s="138"/>
      <c r="AL233" s="138"/>
      <c r="AM233" s="138" t="s">
        <v>5079</v>
      </c>
      <c r="AN233" s="118">
        <v>10</v>
      </c>
      <c r="AO233" s="118"/>
      <c r="AP233" s="118">
        <v>5</v>
      </c>
      <c r="AQ233" s="111">
        <v>5</v>
      </c>
      <c r="AR233" s="111"/>
      <c r="AS233" s="129"/>
      <c r="AT233" s="129" t="s">
        <v>5382</v>
      </c>
      <c r="AU233" s="150" t="s">
        <v>5639</v>
      </c>
      <c r="AV233" s="127">
        <v>500</v>
      </c>
      <c r="AW233" s="361"/>
      <c r="AX233" s="149"/>
      <c r="AY233" s="149"/>
      <c r="AZ233" s="149"/>
      <c r="BA233" s="149"/>
      <c r="BB233" s="149"/>
      <c r="BC233" s="111"/>
      <c r="BD233" s="111"/>
      <c r="BE233" s="295"/>
      <c r="BF233" s="150"/>
      <c r="BG233" s="134"/>
      <c r="BH233" s="134"/>
      <c r="BI233" s="134"/>
      <c r="BJ233" s="134"/>
      <c r="BK233" s="134"/>
      <c r="BL233" s="279"/>
      <c r="BM233" s="279"/>
      <c r="BN233" s="118"/>
      <c r="BO233" s="129" t="s">
        <v>7002</v>
      </c>
      <c r="BP233" s="138"/>
      <c r="BQ233" s="138"/>
      <c r="BR233" s="138"/>
      <c r="BS233" s="138"/>
      <c r="BT233" s="138"/>
      <c r="BU233" s="138"/>
      <c r="BV233" s="138"/>
      <c r="BW233" s="138"/>
      <c r="BX233" s="138"/>
      <c r="BY233" s="138"/>
      <c r="BZ233" s="174"/>
      <c r="CA233" s="174"/>
      <c r="CB233" s="174"/>
      <c r="CC233" s="174"/>
      <c r="CD233" s="174"/>
    </row>
    <row r="234" spans="1:119" ht="16.5" customHeight="1">
      <c r="A234" s="153">
        <v>206</v>
      </c>
      <c r="B234" s="111" t="s">
        <v>6769</v>
      </c>
      <c r="C234" s="112" t="s">
        <v>6813</v>
      </c>
      <c r="D234" s="111" t="s">
        <v>5318</v>
      </c>
      <c r="E234" s="111" t="s">
        <v>4879</v>
      </c>
      <c r="F234" s="111" t="s">
        <v>7003</v>
      </c>
      <c r="G234" s="113" t="s">
        <v>7004</v>
      </c>
      <c r="H234" s="111" t="s">
        <v>7005</v>
      </c>
      <c r="I234" s="111" t="s">
        <v>7006</v>
      </c>
      <c r="J234" s="118" t="s">
        <v>4884</v>
      </c>
      <c r="K234" s="163" t="s">
        <v>6472</v>
      </c>
      <c r="L234" s="116" t="s">
        <v>7007</v>
      </c>
      <c r="M234" s="141" t="s">
        <v>7008</v>
      </c>
      <c r="N234" s="142" t="s">
        <v>4888</v>
      </c>
      <c r="O234" s="142"/>
      <c r="P234" s="142" t="s">
        <v>4888</v>
      </c>
      <c r="Q234" s="143">
        <v>4576</v>
      </c>
      <c r="R234" s="144">
        <v>9777</v>
      </c>
      <c r="S234" s="143">
        <v>2350</v>
      </c>
      <c r="T234" s="143">
        <v>2267</v>
      </c>
      <c r="U234" s="112"/>
      <c r="V234" s="143">
        <v>83</v>
      </c>
      <c r="W234" s="143">
        <v>93</v>
      </c>
      <c r="X234" s="146" t="s">
        <v>4926</v>
      </c>
      <c r="Y234" s="143">
        <v>418</v>
      </c>
      <c r="Z234" s="143">
        <v>43</v>
      </c>
      <c r="AA234" s="143">
        <v>600</v>
      </c>
      <c r="AB234" s="143">
        <v>144</v>
      </c>
      <c r="AC234" s="127"/>
      <c r="AD234" s="127"/>
      <c r="AE234" s="147">
        <v>32</v>
      </c>
      <c r="AF234" s="137" t="s">
        <v>7009</v>
      </c>
      <c r="AG234" s="127"/>
      <c r="AH234" s="127">
        <v>359</v>
      </c>
      <c r="AI234" s="148"/>
      <c r="AJ234" s="148">
        <v>200</v>
      </c>
      <c r="AK234" s="179"/>
      <c r="AL234" s="112"/>
      <c r="AM234" s="118"/>
      <c r="AN234" s="111"/>
      <c r="AO234" s="111"/>
      <c r="AP234" s="111"/>
      <c r="AQ234" s="111"/>
      <c r="AR234" s="111"/>
      <c r="AS234" s="129">
        <v>75</v>
      </c>
      <c r="AT234" s="129" t="s">
        <v>5026</v>
      </c>
      <c r="AU234" s="129" t="s">
        <v>5373</v>
      </c>
      <c r="AV234" s="127">
        <v>425</v>
      </c>
      <c r="AW234" s="361">
        <v>5.666666666666667</v>
      </c>
      <c r="AX234" s="149">
        <v>6000</v>
      </c>
      <c r="AY234" s="149" t="s">
        <v>4909</v>
      </c>
      <c r="AZ234" s="149">
        <v>3000</v>
      </c>
      <c r="BA234" s="149">
        <v>4000</v>
      </c>
      <c r="BB234" s="149">
        <v>6000</v>
      </c>
      <c r="BC234" s="132">
        <v>0.5</v>
      </c>
      <c r="BD234" s="150" t="s">
        <v>7010</v>
      </c>
      <c r="BE234" s="295"/>
      <c r="BF234" s="151" t="s">
        <v>7011</v>
      </c>
      <c r="BG234" s="134"/>
      <c r="BH234" s="134"/>
      <c r="BI234" s="134"/>
      <c r="BJ234" s="134"/>
      <c r="BK234" s="134"/>
      <c r="BL234" s="134"/>
      <c r="BM234" s="134"/>
      <c r="BN234" s="350"/>
      <c r="BO234" s="151"/>
      <c r="BP234" s="138"/>
      <c r="BQ234" s="138"/>
      <c r="BR234" s="138"/>
      <c r="BS234" s="138"/>
      <c r="BT234" s="138"/>
      <c r="BU234" s="138"/>
      <c r="BV234" s="138"/>
      <c r="BW234" s="138"/>
      <c r="BX234" s="138"/>
      <c r="BY234" s="138"/>
      <c r="BZ234" s="138"/>
      <c r="CA234" s="138"/>
      <c r="CB234" s="138">
        <v>1</v>
      </c>
      <c r="CC234" s="138"/>
      <c r="CD234" s="138">
        <v>12</v>
      </c>
      <c r="CZ234" s="152"/>
      <c r="DA234" s="152"/>
      <c r="DB234" s="152"/>
    </row>
    <row r="235" spans="1:119" ht="16.5" customHeight="1">
      <c r="A235" s="111">
        <v>207</v>
      </c>
      <c r="B235" s="154" t="s">
        <v>1217</v>
      </c>
      <c r="C235" s="145" t="s">
        <v>1227</v>
      </c>
      <c r="D235" s="154" t="s">
        <v>168</v>
      </c>
      <c r="E235" s="111" t="s">
        <v>5620</v>
      </c>
      <c r="F235" s="154" t="s">
        <v>7012</v>
      </c>
      <c r="G235" s="160" t="s">
        <v>6958</v>
      </c>
      <c r="H235" s="154" t="s">
        <v>7013</v>
      </c>
      <c r="I235" s="111" t="s">
        <v>7014</v>
      </c>
      <c r="J235" s="118" t="s">
        <v>4884</v>
      </c>
      <c r="K235" s="163" t="s">
        <v>7015</v>
      </c>
      <c r="L235" s="546" t="s">
        <v>7016</v>
      </c>
      <c r="M235" s="221" t="s">
        <v>7017</v>
      </c>
      <c r="N235" s="382" t="s">
        <v>4924</v>
      </c>
      <c r="O235" s="142"/>
      <c r="P235" s="382" t="s">
        <v>4924</v>
      </c>
      <c r="Q235" s="143">
        <v>201</v>
      </c>
      <c r="R235" s="144">
        <v>142</v>
      </c>
      <c r="S235" s="143">
        <v>142</v>
      </c>
      <c r="T235" s="143">
        <v>142</v>
      </c>
      <c r="U235" s="548"/>
      <c r="V235" s="143"/>
      <c r="W235" s="143">
        <v>47</v>
      </c>
      <c r="X235" s="175" t="s">
        <v>4956</v>
      </c>
      <c r="Y235" s="143"/>
      <c r="Z235" s="143"/>
      <c r="AA235" s="143"/>
      <c r="AB235" s="143">
        <v>12</v>
      </c>
      <c r="AC235" s="127"/>
      <c r="AD235" s="127"/>
      <c r="AE235" s="130">
        <v>14</v>
      </c>
      <c r="AF235" s="145" t="s">
        <v>7018</v>
      </c>
      <c r="AG235" s="188">
        <v>100</v>
      </c>
      <c r="AH235" s="188">
        <v>500</v>
      </c>
      <c r="AI235" s="148"/>
      <c r="AJ235" s="148">
        <v>100</v>
      </c>
      <c r="AK235" s="179"/>
      <c r="AL235" s="112"/>
      <c r="AM235" s="118"/>
      <c r="AN235" s="111">
        <v>10</v>
      </c>
      <c r="AO235" s="111"/>
      <c r="AP235" s="111"/>
      <c r="AQ235" s="111">
        <v>10</v>
      </c>
      <c r="AR235" s="111"/>
      <c r="AS235" s="129">
        <v>226</v>
      </c>
      <c r="AT235" s="129" t="s">
        <v>5012</v>
      </c>
      <c r="AU235" s="129" t="s">
        <v>5012</v>
      </c>
      <c r="AV235" s="127">
        <v>733</v>
      </c>
      <c r="AW235" s="361">
        <v>3.2433628318584069</v>
      </c>
      <c r="AX235" s="290">
        <v>2500</v>
      </c>
      <c r="AY235" s="290">
        <v>1500</v>
      </c>
      <c r="AZ235" s="290">
        <v>1500</v>
      </c>
      <c r="BA235" s="290">
        <v>2000</v>
      </c>
      <c r="BB235" s="290">
        <v>2500</v>
      </c>
      <c r="BC235" s="263"/>
      <c r="BD235" s="288" t="s">
        <v>7019</v>
      </c>
      <c r="BE235" s="529" t="s">
        <v>6966</v>
      </c>
      <c r="BF235" s="289" t="s">
        <v>6967</v>
      </c>
      <c r="BG235" s="134"/>
      <c r="BH235" s="134"/>
      <c r="BI235" s="134"/>
      <c r="BJ235" s="134"/>
      <c r="BK235" s="134"/>
      <c r="BL235" s="134"/>
      <c r="BM235" s="134"/>
      <c r="BN235" s="350"/>
      <c r="BO235" s="151"/>
      <c r="BP235" s="138"/>
      <c r="BQ235" s="138"/>
      <c r="BR235" s="138"/>
      <c r="BS235" s="138"/>
      <c r="BT235" s="138"/>
      <c r="BU235" s="138"/>
      <c r="BV235" s="138"/>
      <c r="BW235" s="138"/>
      <c r="BX235" s="138"/>
      <c r="BY235" s="138"/>
      <c r="BZ235" s="138">
        <v>1</v>
      </c>
      <c r="CA235" s="138">
        <v>1</v>
      </c>
      <c r="CB235" s="138"/>
      <c r="CC235" s="138"/>
      <c r="CD235" s="138"/>
    </row>
    <row r="236" spans="1:119" ht="16.5" customHeight="1">
      <c r="A236" s="153">
        <v>208</v>
      </c>
      <c r="B236" s="136" t="s">
        <v>1217</v>
      </c>
      <c r="C236" s="136" t="s">
        <v>185</v>
      </c>
      <c r="D236" s="136" t="s">
        <v>168</v>
      </c>
      <c r="E236" s="136" t="s">
        <v>4932</v>
      </c>
      <c r="F236" s="137" t="s">
        <v>7020</v>
      </c>
      <c r="G236" s="347" t="s">
        <v>7021</v>
      </c>
      <c r="H236" s="129" t="s">
        <v>7022</v>
      </c>
      <c r="I236" s="137" t="s">
        <v>7023</v>
      </c>
      <c r="J236" s="118" t="s">
        <v>4884</v>
      </c>
      <c r="K236" s="161" t="s">
        <v>7024</v>
      </c>
      <c r="L236" s="116" t="s">
        <v>7025</v>
      </c>
      <c r="M236" s="136" t="s">
        <v>7026</v>
      </c>
      <c r="N236" s="382" t="s">
        <v>4924</v>
      </c>
      <c r="O236" s="296"/>
      <c r="P236" s="382" t="s">
        <v>4924</v>
      </c>
      <c r="Q236" s="143">
        <v>144</v>
      </c>
      <c r="R236" s="144">
        <v>963</v>
      </c>
      <c r="S236" s="143">
        <v>693</v>
      </c>
      <c r="T236" s="143">
        <v>653</v>
      </c>
      <c r="U236" s="296" t="s">
        <v>7027</v>
      </c>
      <c r="V236" s="143">
        <v>40</v>
      </c>
      <c r="W236" s="144">
        <v>15</v>
      </c>
      <c r="X236" s="296" t="s">
        <v>4956</v>
      </c>
      <c r="Y236" s="143">
        <v>163</v>
      </c>
      <c r="Z236" s="144"/>
      <c r="AA236" s="144"/>
      <c r="AB236" s="144">
        <v>10</v>
      </c>
      <c r="AC236" s="127">
        <v>40</v>
      </c>
      <c r="AD236" s="127"/>
      <c r="AE236" s="127"/>
      <c r="AF236" s="137" t="s">
        <v>7028</v>
      </c>
      <c r="AG236" s="148">
        <v>113</v>
      </c>
      <c r="AH236" s="148">
        <v>2011</v>
      </c>
      <c r="AI236" s="127"/>
      <c r="AJ236" s="127"/>
      <c r="AK236" s="112"/>
      <c r="AL236" s="112"/>
      <c r="AM236" s="137"/>
      <c r="AN236" s="174"/>
      <c r="AO236" s="174"/>
      <c r="AP236" s="174"/>
      <c r="AQ236" s="174"/>
      <c r="AR236" s="174"/>
      <c r="AS236" s="129">
        <v>100</v>
      </c>
      <c r="AT236" s="129" t="s">
        <v>7029</v>
      </c>
      <c r="AU236" s="129" t="s">
        <v>7029</v>
      </c>
      <c r="AV236" s="127">
        <v>500</v>
      </c>
      <c r="AW236" s="361">
        <v>5</v>
      </c>
      <c r="AX236" s="149">
        <v>3000</v>
      </c>
      <c r="AY236" s="149"/>
      <c r="AZ236" s="149">
        <v>1500</v>
      </c>
      <c r="BA236" s="149">
        <v>1500</v>
      </c>
      <c r="BB236" s="149">
        <v>3000</v>
      </c>
      <c r="BC236" s="157">
        <v>10</v>
      </c>
      <c r="BD236" s="174">
        <v>50</v>
      </c>
      <c r="BE236" s="549" t="s">
        <v>7030</v>
      </c>
      <c r="BF236" s="402"/>
      <c r="BG236" s="134"/>
      <c r="BH236" s="134"/>
      <c r="BI236" s="134"/>
      <c r="BJ236" s="134"/>
      <c r="BK236" s="134"/>
      <c r="BL236" s="134"/>
      <c r="BM236" s="134"/>
      <c r="BN236" s="550"/>
      <c r="BO236" s="150" t="s">
        <v>4945</v>
      </c>
      <c r="BP236" s="138"/>
      <c r="BQ236" s="138"/>
      <c r="BR236" s="138"/>
      <c r="BS236" s="138"/>
      <c r="BT236" s="138"/>
      <c r="BU236" s="138"/>
      <c r="BV236" s="138"/>
      <c r="BW236" s="138"/>
      <c r="BX236" s="138"/>
      <c r="BY236" s="138"/>
      <c r="BZ236" s="138"/>
      <c r="CA236" s="138"/>
      <c r="CB236" s="138"/>
      <c r="CC236" s="138"/>
      <c r="CD236" s="138"/>
    </row>
    <row r="237" spans="1:119" s="257" customFormat="1" ht="16.5" customHeight="1">
      <c r="A237" s="2528" t="s">
        <v>7031</v>
      </c>
      <c r="B237" s="2528"/>
      <c r="C237" s="2528"/>
      <c r="D237" s="2528"/>
      <c r="E237" s="2528"/>
      <c r="F237" s="454">
        <v>12</v>
      </c>
      <c r="G237" s="455"/>
      <c r="H237" s="456"/>
      <c r="I237" s="457"/>
      <c r="J237" s="458"/>
      <c r="K237" s="235"/>
      <c r="L237" s="459"/>
      <c r="M237" s="236"/>
      <c r="N237" s="237"/>
      <c r="O237" s="237"/>
      <c r="P237" s="237"/>
      <c r="Q237" s="238"/>
      <c r="R237" s="239"/>
      <c r="S237" s="238"/>
      <c r="T237" s="238"/>
      <c r="U237" s="461"/>
      <c r="V237" s="241"/>
      <c r="W237" s="241"/>
      <c r="X237" s="462"/>
      <c r="Y237" s="241"/>
      <c r="Z237" s="241"/>
      <c r="AA237" s="241"/>
      <c r="AB237" s="239"/>
      <c r="AC237" s="243"/>
      <c r="AD237" s="243"/>
      <c r="AE237" s="244"/>
      <c r="AF237" s="245"/>
      <c r="AG237" s="246"/>
      <c r="AH237" s="246"/>
      <c r="AI237" s="463"/>
      <c r="AJ237" s="464"/>
      <c r="AK237" s="465"/>
      <c r="AL237" s="466"/>
      <c r="AM237" s="467"/>
      <c r="AN237" s="454"/>
      <c r="AO237" s="454"/>
      <c r="AP237" s="467"/>
      <c r="AQ237" s="467"/>
      <c r="AR237" s="467"/>
      <c r="AS237" s="255"/>
      <c r="AT237" s="255"/>
      <c r="AU237" s="255"/>
      <c r="AV237" s="253"/>
      <c r="AW237" s="253"/>
      <c r="AX237" s="254"/>
      <c r="AY237" s="254"/>
      <c r="AZ237" s="254"/>
      <c r="BA237" s="254"/>
      <c r="BB237" s="254"/>
      <c r="BC237" s="255"/>
      <c r="BD237" s="255"/>
      <c r="BE237" s="256"/>
      <c r="BF237" s="256"/>
      <c r="BG237" s="254"/>
      <c r="BH237" s="254"/>
      <c r="BI237" s="254"/>
      <c r="BJ237" s="254"/>
      <c r="BK237" s="254"/>
      <c r="BL237" s="254"/>
      <c r="BM237" s="254"/>
      <c r="BN237" s="255"/>
      <c r="BO237" s="252"/>
      <c r="BP237" s="255"/>
      <c r="BQ237" s="255"/>
      <c r="BR237" s="255"/>
      <c r="BS237" s="255"/>
      <c r="BT237" s="255"/>
      <c r="BU237" s="255"/>
      <c r="BV237" s="255"/>
      <c r="BW237" s="255"/>
      <c r="BX237" s="255"/>
      <c r="BY237" s="255"/>
      <c r="BZ237" s="255"/>
      <c r="CA237" s="255"/>
      <c r="CB237" s="255"/>
      <c r="CC237" s="255"/>
      <c r="CD237" s="255"/>
    </row>
    <row r="238" spans="1:119" ht="16.5" customHeight="1">
      <c r="A238" s="153">
        <v>209</v>
      </c>
      <c r="B238" s="111" t="s">
        <v>6769</v>
      </c>
      <c r="C238" s="112" t="s">
        <v>6926</v>
      </c>
      <c r="D238" s="111" t="s">
        <v>6039</v>
      </c>
      <c r="E238" s="111" t="s">
        <v>4879</v>
      </c>
      <c r="F238" s="111" t="s">
        <v>7032</v>
      </c>
      <c r="G238" s="113" t="s">
        <v>7033</v>
      </c>
      <c r="H238" s="111" t="s">
        <v>7034</v>
      </c>
      <c r="I238" s="111" t="s">
        <v>7035</v>
      </c>
      <c r="J238" s="118" t="s">
        <v>4884</v>
      </c>
      <c r="K238" s="163" t="s">
        <v>6818</v>
      </c>
      <c r="L238" s="116" t="s">
        <v>7036</v>
      </c>
      <c r="M238" s="141" t="s">
        <v>7037</v>
      </c>
      <c r="N238" s="142" t="s">
        <v>4888</v>
      </c>
      <c r="O238" s="142"/>
      <c r="P238" s="142" t="s">
        <v>4888</v>
      </c>
      <c r="Q238" s="143">
        <v>480</v>
      </c>
      <c r="R238" s="144">
        <v>480</v>
      </c>
      <c r="S238" s="143">
        <v>210</v>
      </c>
      <c r="T238" s="143">
        <v>210</v>
      </c>
      <c r="U238" s="112" t="s">
        <v>5009</v>
      </c>
      <c r="V238" s="143"/>
      <c r="W238" s="143">
        <v>120</v>
      </c>
      <c r="X238" s="138" t="s">
        <v>4972</v>
      </c>
      <c r="Y238" s="143" t="s">
        <v>6530</v>
      </c>
      <c r="Z238" s="143">
        <v>105</v>
      </c>
      <c r="AA238" s="143">
        <v>18600</v>
      </c>
      <c r="AB238" s="143">
        <v>45</v>
      </c>
      <c r="AC238" s="127"/>
      <c r="AD238" s="127"/>
      <c r="AE238" s="130" t="s">
        <v>7038</v>
      </c>
      <c r="AF238" s="137" t="s">
        <v>7039</v>
      </c>
      <c r="AG238" s="127"/>
      <c r="AH238" s="165">
        <v>4076</v>
      </c>
      <c r="AI238" s="148"/>
      <c r="AJ238" s="148">
        <v>235</v>
      </c>
      <c r="AK238" s="179"/>
      <c r="AL238" s="112"/>
      <c r="AM238" s="118" t="s">
        <v>5011</v>
      </c>
      <c r="AN238" s="111">
        <v>3</v>
      </c>
      <c r="AO238" s="111">
        <v>1</v>
      </c>
      <c r="AP238" s="111"/>
      <c r="AQ238" s="111"/>
      <c r="AR238" s="111">
        <v>2</v>
      </c>
      <c r="AS238" s="129">
        <v>55</v>
      </c>
      <c r="AT238" s="129" t="s">
        <v>5373</v>
      </c>
      <c r="AU238" s="129"/>
      <c r="AV238" s="127"/>
      <c r="AW238" s="127"/>
      <c r="AX238" s="149"/>
      <c r="AY238" s="149"/>
      <c r="AZ238" s="149"/>
      <c r="BA238" s="149"/>
      <c r="BB238" s="149"/>
      <c r="BC238" s="150"/>
      <c r="BD238" s="150"/>
      <c r="BE238" s="150"/>
      <c r="BF238" s="151" t="s">
        <v>4897</v>
      </c>
      <c r="BG238" s="134"/>
      <c r="BH238" s="134"/>
      <c r="BI238" s="134"/>
      <c r="BJ238" s="134"/>
      <c r="BK238" s="134"/>
      <c r="BL238" s="134"/>
      <c r="BM238" s="134"/>
      <c r="BN238" s="350"/>
      <c r="BO238" s="151" t="s">
        <v>4897</v>
      </c>
      <c r="BP238" s="138"/>
      <c r="BQ238" s="138"/>
      <c r="BR238" s="138"/>
      <c r="BS238" s="138"/>
      <c r="BT238" s="138"/>
      <c r="BU238" s="138"/>
      <c r="BV238" s="138"/>
      <c r="BW238" s="138"/>
      <c r="BX238" s="138"/>
      <c r="BY238" s="138"/>
      <c r="BZ238" s="138">
        <v>2</v>
      </c>
      <c r="CA238" s="138">
        <v>1</v>
      </c>
      <c r="CB238" s="138"/>
      <c r="CC238" s="138"/>
      <c r="CD238" s="138"/>
    </row>
    <row r="239" spans="1:119" s="388" customFormat="1" ht="16.5" customHeight="1">
      <c r="A239" s="2528" t="s">
        <v>7040</v>
      </c>
      <c r="B239" s="2528"/>
      <c r="C239" s="2528"/>
      <c r="D239" s="2528"/>
      <c r="E239" s="2528"/>
      <c r="F239" s="551">
        <v>1</v>
      </c>
      <c r="G239" s="552"/>
      <c r="H239" s="551"/>
      <c r="I239" s="551"/>
      <c r="J239" s="553"/>
      <c r="K239" s="554"/>
      <c r="L239" s="231"/>
      <c r="M239" s="555"/>
      <c r="N239" s="233"/>
      <c r="O239" s="233"/>
      <c r="P239" s="233"/>
      <c r="Q239" s="238"/>
      <c r="R239" s="239"/>
      <c r="S239" s="238"/>
      <c r="T239" s="238"/>
      <c r="U239" s="556"/>
      <c r="V239" s="239"/>
      <c r="W239" s="238"/>
      <c r="X239" s="557"/>
      <c r="Y239" s="238"/>
      <c r="Z239" s="238"/>
      <c r="AA239" s="238"/>
      <c r="AB239" s="239"/>
      <c r="AC239" s="243"/>
      <c r="AD239" s="243"/>
      <c r="AE239" s="558"/>
      <c r="AF239" s="559"/>
      <c r="AG239" s="560"/>
      <c r="AH239" s="253"/>
      <c r="AI239" s="243"/>
      <c r="AJ239" s="561"/>
      <c r="AK239" s="562"/>
      <c r="AL239" s="562"/>
      <c r="AM239" s="553"/>
      <c r="AN239" s="551"/>
      <c r="AO239" s="551"/>
      <c r="AP239" s="563"/>
      <c r="AQ239" s="563"/>
      <c r="AR239" s="563"/>
      <c r="AS239" s="563"/>
      <c r="AT239" s="563"/>
      <c r="AU239" s="563"/>
      <c r="AV239" s="558"/>
      <c r="AW239" s="558"/>
      <c r="AX239" s="564"/>
      <c r="AY239" s="564"/>
      <c r="AZ239" s="565"/>
      <c r="BA239" s="565"/>
      <c r="BB239" s="565"/>
      <c r="BC239" s="566"/>
      <c r="BD239" s="566"/>
      <c r="BE239" s="562"/>
      <c r="BF239" s="562"/>
      <c r="BG239" s="564"/>
      <c r="BH239" s="567"/>
      <c r="BI239" s="564"/>
      <c r="BJ239" s="564"/>
      <c r="BK239" s="564"/>
      <c r="BL239" s="564"/>
      <c r="BM239" s="564"/>
      <c r="BN239" s="568"/>
      <c r="BO239" s="569"/>
      <c r="BP239" s="570"/>
      <c r="BQ239" s="570"/>
      <c r="BR239" s="570"/>
      <c r="BS239" s="570"/>
      <c r="BT239" s="570"/>
      <c r="BU239" s="570"/>
      <c r="BV239" s="570"/>
      <c r="BW239" s="570"/>
      <c r="BX239" s="570"/>
      <c r="BY239" s="570"/>
      <c r="BZ239" s="570"/>
      <c r="CA239" s="570"/>
      <c r="CB239" s="570"/>
      <c r="CC239" s="570"/>
      <c r="CD239" s="570"/>
    </row>
    <row r="240" spans="1:119" s="388" customFormat="1" ht="16.5" customHeight="1">
      <c r="A240" s="2527" t="s">
        <v>7041</v>
      </c>
      <c r="B240" s="2527"/>
      <c r="C240" s="2527"/>
      <c r="D240" s="2527"/>
      <c r="E240" s="2527"/>
      <c r="F240" s="571">
        <f>F224+F237+F239</f>
        <v>29</v>
      </c>
      <c r="G240" s="572"/>
      <c r="H240" s="571"/>
      <c r="I240" s="571"/>
      <c r="J240" s="573"/>
      <c r="K240" s="574"/>
      <c r="L240" s="474"/>
      <c r="M240" s="575"/>
      <c r="N240" s="476"/>
      <c r="O240" s="476"/>
      <c r="P240" s="476"/>
      <c r="Q240" s="392"/>
      <c r="R240" s="393"/>
      <c r="S240" s="392"/>
      <c r="T240" s="392"/>
      <c r="U240" s="576"/>
      <c r="V240" s="393"/>
      <c r="W240" s="392"/>
      <c r="X240" s="577"/>
      <c r="Y240" s="392"/>
      <c r="Z240" s="392"/>
      <c r="AA240" s="392"/>
      <c r="AB240" s="393"/>
      <c r="AC240" s="394"/>
      <c r="AD240" s="394"/>
      <c r="AE240" s="578"/>
      <c r="AF240" s="579"/>
      <c r="AG240" s="580"/>
      <c r="AH240" s="395"/>
      <c r="AI240" s="394"/>
      <c r="AJ240" s="581"/>
      <c r="AK240" s="582"/>
      <c r="AL240" s="582"/>
      <c r="AM240" s="573"/>
      <c r="AN240" s="571"/>
      <c r="AO240" s="571"/>
      <c r="AP240" s="583"/>
      <c r="AQ240" s="583"/>
      <c r="AR240" s="583"/>
      <c r="AS240" s="583"/>
      <c r="AT240" s="583"/>
      <c r="AU240" s="583"/>
      <c r="AV240" s="578"/>
      <c r="AW240" s="578"/>
      <c r="AX240" s="398"/>
      <c r="AY240" s="398"/>
      <c r="AZ240" s="576"/>
      <c r="BA240" s="576"/>
      <c r="BB240" s="576"/>
      <c r="BC240" s="584"/>
      <c r="BD240" s="584"/>
      <c r="BE240" s="582"/>
      <c r="BF240" s="582"/>
      <c r="BG240" s="398"/>
      <c r="BH240" s="585"/>
      <c r="BI240" s="398"/>
      <c r="BJ240" s="398"/>
      <c r="BK240" s="398"/>
      <c r="BL240" s="398"/>
      <c r="BM240" s="398"/>
      <c r="BN240" s="586"/>
      <c r="BO240" s="587"/>
      <c r="BP240" s="588"/>
      <c r="BQ240" s="588"/>
      <c r="BR240" s="588"/>
      <c r="BS240" s="588"/>
      <c r="BT240" s="588"/>
      <c r="BU240" s="588"/>
      <c r="BV240" s="588"/>
      <c r="BW240" s="588"/>
      <c r="BX240" s="588"/>
      <c r="BY240" s="588"/>
      <c r="BZ240" s="588"/>
      <c r="CA240" s="588"/>
      <c r="CB240" s="588"/>
      <c r="CC240" s="588"/>
      <c r="CD240" s="588"/>
    </row>
    <row r="241" spans="1:128" ht="16.5" customHeight="1">
      <c r="A241" s="111"/>
      <c r="B241" s="153" t="s">
        <v>7042</v>
      </c>
      <c r="C241" s="153"/>
      <c r="D241" s="153"/>
      <c r="E241" s="153"/>
      <c r="F241" s="135"/>
      <c r="G241" s="276"/>
      <c r="H241" s="111"/>
      <c r="I241" s="135"/>
      <c r="J241" s="135"/>
      <c r="K241" s="135"/>
      <c r="L241" s="153"/>
      <c r="M241" s="141"/>
      <c r="N241" s="142"/>
      <c r="O241" s="142"/>
      <c r="P241" s="142"/>
      <c r="Q241" s="143"/>
      <c r="R241" s="144"/>
      <c r="S241" s="143"/>
      <c r="T241" s="143"/>
      <c r="U241" s="112"/>
      <c r="V241" s="143"/>
      <c r="W241" s="143"/>
      <c r="X241" s="138"/>
      <c r="Y241" s="144"/>
      <c r="Z241" s="143"/>
      <c r="AA241" s="143"/>
      <c r="AB241" s="143"/>
      <c r="AC241" s="127"/>
      <c r="AD241" s="127"/>
      <c r="AE241" s="128"/>
      <c r="AF241" s="137"/>
      <c r="AG241" s="127"/>
      <c r="AH241" s="127"/>
      <c r="AI241" s="148"/>
      <c r="AJ241" s="148"/>
      <c r="AK241" s="112"/>
      <c r="AL241" s="112"/>
      <c r="AM241" s="118"/>
      <c r="AN241" s="111"/>
      <c r="AO241" s="111"/>
      <c r="AP241" s="111"/>
      <c r="AQ241" s="111"/>
      <c r="AR241" s="111"/>
      <c r="AS241" s="129"/>
      <c r="AT241" s="129"/>
      <c r="AU241" s="129"/>
      <c r="AV241" s="127"/>
      <c r="AW241" s="127"/>
      <c r="AX241" s="149"/>
      <c r="AY241" s="149"/>
      <c r="AZ241" s="149"/>
      <c r="BA241" s="149"/>
      <c r="BB241" s="149"/>
      <c r="BC241" s="150"/>
      <c r="BD241" s="150"/>
      <c r="BE241" s="150"/>
      <c r="BF241" s="151"/>
      <c r="BG241" s="134"/>
      <c r="BH241" s="134"/>
      <c r="BI241" s="134"/>
      <c r="BJ241" s="134"/>
      <c r="BK241" s="134"/>
      <c r="BL241" s="134"/>
      <c r="BM241" s="134"/>
      <c r="BN241" s="350"/>
      <c r="BO241" s="151"/>
      <c r="BP241" s="138"/>
      <c r="BQ241" s="138"/>
      <c r="BR241" s="138"/>
      <c r="BS241" s="138"/>
      <c r="BT241" s="138"/>
      <c r="BU241" s="138"/>
      <c r="BV241" s="138"/>
      <c r="BW241" s="138"/>
      <c r="BX241" s="138"/>
      <c r="BY241" s="138"/>
      <c r="BZ241" s="138"/>
      <c r="CA241" s="138"/>
      <c r="CB241" s="138"/>
      <c r="CC241" s="138"/>
      <c r="CD241" s="138"/>
      <c r="CE241" s="139"/>
      <c r="CF241" s="139"/>
      <c r="DV241" s="152"/>
      <c r="DW241" s="152"/>
      <c r="DX241" s="152"/>
    </row>
    <row r="242" spans="1:128" ht="16.5" customHeight="1">
      <c r="A242" s="111">
        <v>210</v>
      </c>
      <c r="B242" s="153" t="s">
        <v>7042</v>
      </c>
      <c r="C242" s="153" t="s">
        <v>6383</v>
      </c>
      <c r="D242" s="153" t="s">
        <v>4878</v>
      </c>
      <c r="E242" s="153" t="s">
        <v>4879</v>
      </c>
      <c r="F242" s="135" t="s">
        <v>7043</v>
      </c>
      <c r="G242" s="276" t="s">
        <v>7044</v>
      </c>
      <c r="H242" s="111" t="s">
        <v>7045</v>
      </c>
      <c r="I242" s="135" t="s">
        <v>7046</v>
      </c>
      <c r="J242" s="135" t="s">
        <v>4884</v>
      </c>
      <c r="K242" s="135" t="s">
        <v>7047</v>
      </c>
      <c r="L242" s="153" t="s">
        <v>7048</v>
      </c>
      <c r="M242" s="141" t="s">
        <v>7049</v>
      </c>
      <c r="N242" s="142" t="s">
        <v>4884</v>
      </c>
      <c r="O242" s="142" t="s">
        <v>4909</v>
      </c>
      <c r="P242" s="142" t="s">
        <v>4884</v>
      </c>
      <c r="Q242" s="143">
        <v>82993</v>
      </c>
      <c r="R242" s="144">
        <v>15127</v>
      </c>
      <c r="S242" s="143">
        <v>3470</v>
      </c>
      <c r="T242" s="143">
        <v>2947</v>
      </c>
      <c r="U242" s="112" t="s">
        <v>5286</v>
      </c>
      <c r="V242" s="143">
        <v>523</v>
      </c>
      <c r="W242" s="143">
        <v>1890</v>
      </c>
      <c r="X242" s="138" t="s">
        <v>4926</v>
      </c>
      <c r="Y242" s="144">
        <v>1965</v>
      </c>
      <c r="Z242" s="143">
        <v>567</v>
      </c>
      <c r="AA242" s="143">
        <v>41160</v>
      </c>
      <c r="AB242" s="143">
        <v>1300</v>
      </c>
      <c r="AC242" s="127">
        <v>15</v>
      </c>
      <c r="AD242" s="127">
        <v>50</v>
      </c>
      <c r="AE242" s="128">
        <v>182</v>
      </c>
      <c r="AF242" s="137" t="s">
        <v>7050</v>
      </c>
      <c r="AG242" s="143">
        <v>93006</v>
      </c>
      <c r="AH242" s="143">
        <v>150939</v>
      </c>
      <c r="AI242" s="148">
        <v>151736</v>
      </c>
      <c r="AJ242" s="148">
        <v>1236</v>
      </c>
      <c r="AK242" s="112" t="s">
        <v>7051</v>
      </c>
      <c r="AL242" s="112" t="s">
        <v>7052</v>
      </c>
      <c r="AM242" s="118" t="s">
        <v>5079</v>
      </c>
      <c r="AN242" s="111">
        <v>22</v>
      </c>
      <c r="AO242" s="111">
        <v>3</v>
      </c>
      <c r="AP242" s="111">
        <v>8</v>
      </c>
      <c r="AQ242" s="111">
        <v>11</v>
      </c>
      <c r="AR242" s="111"/>
      <c r="AS242" s="129">
        <v>226</v>
      </c>
      <c r="AT242" s="129" t="s">
        <v>4895</v>
      </c>
      <c r="AU242" s="129" t="s">
        <v>4895</v>
      </c>
      <c r="AV242" s="127">
        <v>97305</v>
      </c>
      <c r="AW242" s="127">
        <v>430.55309734513276</v>
      </c>
      <c r="AX242" s="149"/>
      <c r="AY242" s="149"/>
      <c r="AZ242" s="149"/>
      <c r="BA242" s="149"/>
      <c r="BB242" s="149"/>
      <c r="BC242" s="150"/>
      <c r="BD242" s="150"/>
      <c r="BE242" s="150"/>
      <c r="BF242" s="151" t="s">
        <v>4897</v>
      </c>
      <c r="BG242" s="134"/>
      <c r="BH242" s="134"/>
      <c r="BI242" s="134"/>
      <c r="BJ242" s="134"/>
      <c r="BK242" s="134"/>
      <c r="BL242" s="134"/>
      <c r="BM242" s="134"/>
      <c r="BN242" s="350"/>
      <c r="BO242" s="151" t="s">
        <v>7053</v>
      </c>
      <c r="BP242" s="138">
        <v>10</v>
      </c>
      <c r="BQ242" s="138">
        <v>3</v>
      </c>
      <c r="BR242" s="138">
        <v>7</v>
      </c>
      <c r="BS242" s="138">
        <v>2</v>
      </c>
      <c r="BT242" s="138">
        <v>29</v>
      </c>
      <c r="BU242" s="138">
        <v>19</v>
      </c>
      <c r="BV242" s="138"/>
      <c r="BW242" s="138">
        <v>31</v>
      </c>
      <c r="BX242" s="138"/>
      <c r="BY242" s="138">
        <v>29</v>
      </c>
      <c r="BZ242" s="138"/>
      <c r="CA242" s="138"/>
      <c r="CB242" s="138"/>
      <c r="CC242" s="138"/>
      <c r="CD242" s="138"/>
      <c r="CE242" s="139"/>
      <c r="CF242" s="139"/>
      <c r="DV242" s="152"/>
      <c r="DW242" s="152"/>
      <c r="DX242" s="152"/>
    </row>
    <row r="243" spans="1:128" ht="16.5" customHeight="1">
      <c r="A243" s="153">
        <v>211</v>
      </c>
      <c r="B243" s="111" t="s">
        <v>7042</v>
      </c>
      <c r="C243" s="112" t="s">
        <v>6659</v>
      </c>
      <c r="D243" s="111" t="s">
        <v>4878</v>
      </c>
      <c r="E243" s="111" t="s">
        <v>4879</v>
      </c>
      <c r="F243" s="111" t="s">
        <v>7054</v>
      </c>
      <c r="G243" s="113" t="s">
        <v>7055</v>
      </c>
      <c r="H243" s="111" t="s">
        <v>7056</v>
      </c>
      <c r="I243" s="111" t="s">
        <v>7057</v>
      </c>
      <c r="J243" s="118" t="s">
        <v>4884</v>
      </c>
      <c r="K243" s="163" t="s">
        <v>7058</v>
      </c>
      <c r="L243" s="116" t="s">
        <v>7059</v>
      </c>
      <c r="M243" s="153" t="s">
        <v>7060</v>
      </c>
      <c r="N243" s="142" t="s">
        <v>4888</v>
      </c>
      <c r="O243" s="142"/>
      <c r="P243" s="142" t="s">
        <v>4884</v>
      </c>
      <c r="Q243" s="143">
        <v>21580</v>
      </c>
      <c r="R243" s="144">
        <v>10493</v>
      </c>
      <c r="S243" s="143">
        <v>8255</v>
      </c>
      <c r="T243" s="143">
        <v>5784</v>
      </c>
      <c r="U243" s="112"/>
      <c r="V243" s="144">
        <v>2471</v>
      </c>
      <c r="W243" s="144">
        <v>730</v>
      </c>
      <c r="X243" s="138" t="s">
        <v>4972</v>
      </c>
      <c r="Y243" s="143">
        <v>664</v>
      </c>
      <c r="Z243" s="143">
        <v>130</v>
      </c>
      <c r="AA243" s="143">
        <v>1131</v>
      </c>
      <c r="AB243" s="143">
        <v>714</v>
      </c>
      <c r="AC243" s="127">
        <v>440</v>
      </c>
      <c r="AD243" s="127"/>
      <c r="AE243" s="127">
        <v>1152</v>
      </c>
      <c r="AF243" s="137" t="s">
        <v>7061</v>
      </c>
      <c r="AG243" s="143">
        <v>8098</v>
      </c>
      <c r="AH243" s="143">
        <v>8105</v>
      </c>
      <c r="AI243" s="148">
        <v>205</v>
      </c>
      <c r="AJ243" s="148"/>
      <c r="AK243" s="112"/>
      <c r="AL243" s="112"/>
      <c r="AM243" s="118" t="s">
        <v>5477</v>
      </c>
      <c r="AN243" s="129">
        <v>4</v>
      </c>
      <c r="AO243" s="129">
        <v>2</v>
      </c>
      <c r="AP243" s="129"/>
      <c r="AQ243" s="129">
        <v>2</v>
      </c>
      <c r="AR243" s="111"/>
      <c r="AS243" s="129">
        <v>172</v>
      </c>
      <c r="AT243" s="129" t="s">
        <v>7062</v>
      </c>
      <c r="AU243" s="129" t="s">
        <v>4895</v>
      </c>
      <c r="AV243" s="127">
        <v>69389</v>
      </c>
      <c r="AW243" s="127">
        <v>403.42441860465118</v>
      </c>
      <c r="AX243" s="149"/>
      <c r="AY243" s="149"/>
      <c r="AZ243" s="149"/>
      <c r="BA243" s="149"/>
      <c r="BB243" s="149"/>
      <c r="BC243" s="157"/>
      <c r="BD243" s="157"/>
      <c r="BE243" s="165"/>
      <c r="BF243" s="151" t="s">
        <v>4897</v>
      </c>
      <c r="BG243" s="134"/>
      <c r="BH243" s="134"/>
      <c r="BI243" s="134"/>
      <c r="BJ243" s="134"/>
      <c r="BK243" s="134"/>
      <c r="BL243" s="134"/>
      <c r="BM243" s="134"/>
      <c r="BN243" s="350"/>
      <c r="BO243" s="151" t="s">
        <v>4897</v>
      </c>
      <c r="BP243" s="138">
        <f>BQ243+BR243</f>
        <v>8</v>
      </c>
      <c r="BQ243" s="138"/>
      <c r="BR243" s="138">
        <v>8</v>
      </c>
      <c r="BS243" s="138"/>
      <c r="BT243" s="138"/>
      <c r="BU243" s="138"/>
      <c r="BV243" s="138">
        <v>5</v>
      </c>
      <c r="BW243" s="138">
        <v>3</v>
      </c>
      <c r="BX243" s="138"/>
      <c r="BY243" s="138"/>
      <c r="BZ243" s="138"/>
      <c r="CA243" s="138"/>
      <c r="CB243" s="138"/>
      <c r="CC243" s="138"/>
      <c r="CD243" s="174"/>
    </row>
    <row r="244" spans="1:128" s="257" customFormat="1" ht="16.5" customHeight="1">
      <c r="A244" s="2528" t="s">
        <v>7063</v>
      </c>
      <c r="B244" s="2528"/>
      <c r="C244" s="2528"/>
      <c r="D244" s="2528"/>
      <c r="E244" s="2528"/>
      <c r="F244" s="454">
        <v>2</v>
      </c>
      <c r="G244" s="455"/>
      <c r="H244" s="456"/>
      <c r="I244" s="457"/>
      <c r="J244" s="457"/>
      <c r="K244" s="235"/>
      <c r="L244" s="459"/>
      <c r="M244" s="236"/>
      <c r="N244" s="237"/>
      <c r="O244" s="237"/>
      <c r="P244" s="237"/>
      <c r="Q244" s="238"/>
      <c r="R244" s="239"/>
      <c r="S244" s="238"/>
      <c r="T244" s="238"/>
      <c r="U244" s="461"/>
      <c r="V244" s="241"/>
      <c r="W244" s="241"/>
      <c r="X244" s="462"/>
      <c r="Y244" s="241"/>
      <c r="Z244" s="241"/>
      <c r="AA244" s="241"/>
      <c r="AB244" s="239"/>
      <c r="AC244" s="243"/>
      <c r="AD244" s="243"/>
      <c r="AE244" s="244"/>
      <c r="AF244" s="245"/>
      <c r="AG244" s="246"/>
      <c r="AH244" s="246"/>
      <c r="AI244" s="463"/>
      <c r="AJ244" s="464"/>
      <c r="AK244" s="465"/>
      <c r="AL244" s="466"/>
      <c r="AM244" s="467"/>
      <c r="AN244" s="454"/>
      <c r="AO244" s="454"/>
      <c r="AP244" s="467"/>
      <c r="AQ244" s="467"/>
      <c r="AR244" s="467"/>
      <c r="AS244" s="255"/>
      <c r="AT244" s="255"/>
      <c r="AU244" s="255"/>
      <c r="AV244" s="253"/>
      <c r="AW244" s="253"/>
      <c r="AX244" s="254"/>
      <c r="AY244" s="254"/>
      <c r="AZ244" s="254"/>
      <c r="BA244" s="254"/>
      <c r="BB244" s="254"/>
      <c r="BC244" s="255"/>
      <c r="BD244" s="255"/>
      <c r="BE244" s="256"/>
      <c r="BF244" s="256"/>
      <c r="BG244" s="254"/>
      <c r="BH244" s="254"/>
      <c r="BI244" s="254"/>
      <c r="BJ244" s="254"/>
      <c r="BK244" s="254"/>
      <c r="BL244" s="254"/>
      <c r="BM244" s="254"/>
      <c r="BN244" s="255"/>
      <c r="BO244" s="252"/>
      <c r="BP244" s="255"/>
      <c r="BQ244" s="255"/>
      <c r="BR244" s="255"/>
      <c r="BS244" s="255"/>
      <c r="BT244" s="255"/>
      <c r="BU244" s="255"/>
      <c r="BV244" s="255"/>
      <c r="BW244" s="255"/>
      <c r="BX244" s="255"/>
      <c r="BY244" s="255"/>
      <c r="BZ244" s="255"/>
      <c r="CA244" s="255"/>
      <c r="CB244" s="255"/>
      <c r="CC244" s="255"/>
      <c r="CD244" s="255"/>
    </row>
    <row r="245" spans="1:128" s="139" customFormat="1" ht="16.5" customHeight="1">
      <c r="A245" s="129">
        <v>212</v>
      </c>
      <c r="B245" s="129" t="s">
        <v>7042</v>
      </c>
      <c r="C245" s="129" t="s">
        <v>6383</v>
      </c>
      <c r="D245" s="129" t="s">
        <v>5082</v>
      </c>
      <c r="E245" s="129" t="s">
        <v>4879</v>
      </c>
      <c r="F245" s="129" t="s">
        <v>7064</v>
      </c>
      <c r="G245" s="347" t="s">
        <v>7065</v>
      </c>
      <c r="H245" s="129" t="s">
        <v>7066</v>
      </c>
      <c r="I245" s="129" t="s">
        <v>7067</v>
      </c>
      <c r="J245" s="138" t="s">
        <v>4884</v>
      </c>
      <c r="K245" s="129" t="s">
        <v>7068</v>
      </c>
      <c r="L245" s="129" t="s">
        <v>7069</v>
      </c>
      <c r="M245" s="589" t="s">
        <v>7070</v>
      </c>
      <c r="N245" s="202" t="s">
        <v>4924</v>
      </c>
      <c r="O245" s="202"/>
      <c r="P245" s="202" t="s">
        <v>4924</v>
      </c>
      <c r="Q245" s="143">
        <v>72655</v>
      </c>
      <c r="R245" s="144">
        <v>7323.2</v>
      </c>
      <c r="S245" s="143">
        <v>8437</v>
      </c>
      <c r="T245" s="143">
        <v>7474</v>
      </c>
      <c r="U245" s="112" t="s">
        <v>7071</v>
      </c>
      <c r="V245" s="123">
        <v>963</v>
      </c>
      <c r="W245" s="123">
        <v>424</v>
      </c>
      <c r="X245" s="138" t="s">
        <v>4926</v>
      </c>
      <c r="Y245" s="123">
        <v>149</v>
      </c>
      <c r="Z245" s="123">
        <v>54</v>
      </c>
      <c r="AA245" s="123">
        <v>16995</v>
      </c>
      <c r="AB245" s="123">
        <v>2829</v>
      </c>
      <c r="AC245" s="127">
        <v>15</v>
      </c>
      <c r="AD245" s="127">
        <v>13</v>
      </c>
      <c r="AE245" s="130">
        <v>20</v>
      </c>
      <c r="AF245" s="282" t="s">
        <v>7072</v>
      </c>
      <c r="AG245" s="143">
        <v>9679</v>
      </c>
      <c r="AH245" s="143">
        <v>16995</v>
      </c>
      <c r="AI245" s="401">
        <v>16995</v>
      </c>
      <c r="AJ245" s="401">
        <v>1004</v>
      </c>
      <c r="AK245" s="282" t="s">
        <v>7073</v>
      </c>
      <c r="AL245" s="590" t="s">
        <v>7074</v>
      </c>
      <c r="AM245" s="118" t="s">
        <v>6735</v>
      </c>
      <c r="AN245" s="111">
        <v>2</v>
      </c>
      <c r="AO245" s="111">
        <v>2</v>
      </c>
      <c r="AP245" s="111"/>
      <c r="AQ245" s="111"/>
      <c r="AR245" s="111"/>
      <c r="AS245" s="129">
        <v>146</v>
      </c>
      <c r="AT245" s="129" t="s">
        <v>4916</v>
      </c>
      <c r="AU245" s="129" t="s">
        <v>4916</v>
      </c>
      <c r="AV245" s="285">
        <v>14144</v>
      </c>
      <c r="AW245" s="127">
        <v>96.876712328767127</v>
      </c>
      <c r="AX245" s="591"/>
      <c r="AY245" s="591"/>
      <c r="AZ245" s="591"/>
      <c r="BA245" s="591"/>
      <c r="BB245" s="591"/>
      <c r="BC245" s="314"/>
      <c r="BD245" s="314"/>
      <c r="BE245" s="313"/>
      <c r="BF245" s="313" t="s">
        <v>4897</v>
      </c>
      <c r="BG245" s="312"/>
      <c r="BH245" s="312"/>
      <c r="BI245" s="312"/>
      <c r="BJ245" s="312"/>
      <c r="BK245" s="312"/>
      <c r="BL245" s="312"/>
      <c r="BM245" s="312"/>
      <c r="BN245" s="592"/>
      <c r="BO245" s="313" t="s">
        <v>4897</v>
      </c>
      <c r="BP245" s="138">
        <v>7</v>
      </c>
      <c r="BQ245" s="138">
        <v>1</v>
      </c>
      <c r="BR245" s="138">
        <v>6</v>
      </c>
      <c r="BS245" s="138">
        <v>10</v>
      </c>
      <c r="BT245" s="138">
        <v>2</v>
      </c>
      <c r="BU245" s="138">
        <v>16</v>
      </c>
      <c r="BV245" s="138">
        <v>5</v>
      </c>
      <c r="BW245" s="138"/>
      <c r="BX245" s="138"/>
      <c r="BY245" s="138"/>
      <c r="BZ245" s="138"/>
      <c r="CA245" s="138"/>
      <c r="CB245" s="138"/>
      <c r="CC245" s="138"/>
      <c r="CD245" s="138"/>
    </row>
    <row r="246" spans="1:128" s="139" customFormat="1" ht="16.5" customHeight="1">
      <c r="A246" s="129">
        <v>213</v>
      </c>
      <c r="B246" s="111" t="s">
        <v>7042</v>
      </c>
      <c r="C246" s="112" t="s">
        <v>6315</v>
      </c>
      <c r="D246" s="111" t="s">
        <v>5082</v>
      </c>
      <c r="E246" s="111" t="s">
        <v>4879</v>
      </c>
      <c r="F246" s="111" t="s">
        <v>7075</v>
      </c>
      <c r="G246" s="113" t="s">
        <v>7076</v>
      </c>
      <c r="H246" s="111" t="s">
        <v>7077</v>
      </c>
      <c r="I246" s="180" t="s">
        <v>7078</v>
      </c>
      <c r="J246" s="118" t="s">
        <v>4884</v>
      </c>
      <c r="K246" s="305" t="s">
        <v>7079</v>
      </c>
      <c r="L246" s="593" t="s">
        <v>7080</v>
      </c>
      <c r="M246" s="589" t="s">
        <v>7081</v>
      </c>
      <c r="N246" s="202" t="s">
        <v>4924</v>
      </c>
      <c r="O246" s="202"/>
      <c r="P246" s="202" t="s">
        <v>4924</v>
      </c>
      <c r="Q246" s="143">
        <v>78310</v>
      </c>
      <c r="R246" s="144">
        <v>9225</v>
      </c>
      <c r="S246" s="143">
        <v>1953</v>
      </c>
      <c r="T246" s="143">
        <v>1453</v>
      </c>
      <c r="U246" s="302" t="s">
        <v>6475</v>
      </c>
      <c r="V246" s="123">
        <v>500</v>
      </c>
      <c r="W246" s="123">
        <v>54</v>
      </c>
      <c r="X246" s="273" t="s">
        <v>4956</v>
      </c>
      <c r="Y246" s="123">
        <v>325</v>
      </c>
      <c r="Z246" s="123">
        <v>12</v>
      </c>
      <c r="AA246" s="123">
        <v>500</v>
      </c>
      <c r="AB246" s="123">
        <v>160</v>
      </c>
      <c r="AC246" s="127"/>
      <c r="AD246" s="127"/>
      <c r="AE246" s="130">
        <v>260</v>
      </c>
      <c r="AF246" s="137" t="s">
        <v>7082</v>
      </c>
      <c r="AG246" s="143">
        <v>414</v>
      </c>
      <c r="AH246" s="143">
        <v>793</v>
      </c>
      <c r="AI246" s="148">
        <v>793</v>
      </c>
      <c r="AJ246" s="148">
        <v>90</v>
      </c>
      <c r="AK246" s="112"/>
      <c r="AL246" s="112"/>
      <c r="AM246" s="273" t="s">
        <v>5011</v>
      </c>
      <c r="AN246" s="111">
        <v>2</v>
      </c>
      <c r="AO246" s="111"/>
      <c r="AP246" s="111">
        <v>1</v>
      </c>
      <c r="AQ246" s="111">
        <v>1</v>
      </c>
      <c r="AR246" s="111"/>
      <c r="AS246" s="129">
        <v>181</v>
      </c>
      <c r="AT246" s="129" t="s">
        <v>4916</v>
      </c>
      <c r="AU246" s="129" t="s">
        <v>4916</v>
      </c>
      <c r="AV246" s="127">
        <v>7288</v>
      </c>
      <c r="AW246" s="127">
        <v>40.265193370165747</v>
      </c>
      <c r="AX246" s="591"/>
      <c r="AY246" s="591"/>
      <c r="AZ246" s="591"/>
      <c r="BA246" s="591"/>
      <c r="BB246" s="591"/>
      <c r="BC246" s="314"/>
      <c r="BD246" s="314"/>
      <c r="BE246" s="150"/>
      <c r="BF246" s="151" t="s">
        <v>4897</v>
      </c>
      <c r="BG246" s="134"/>
      <c r="BH246" s="134"/>
      <c r="BI246" s="134"/>
      <c r="BJ246" s="134"/>
      <c r="BK246" s="134"/>
      <c r="BL246" s="134"/>
      <c r="BM246" s="134"/>
      <c r="BN246" s="350"/>
      <c r="BO246" s="313" t="s">
        <v>4897</v>
      </c>
      <c r="BP246" s="273">
        <v>1</v>
      </c>
      <c r="BQ246" s="273"/>
      <c r="BR246" s="273">
        <v>1</v>
      </c>
      <c r="BS246" s="273"/>
      <c r="BT246" s="273"/>
      <c r="BU246" s="273">
        <v>9</v>
      </c>
      <c r="BV246" s="273">
        <v>6</v>
      </c>
      <c r="BW246" s="273">
        <v>2</v>
      </c>
      <c r="BX246" s="273"/>
      <c r="BY246" s="273"/>
      <c r="BZ246" s="138"/>
      <c r="CA246" s="138"/>
      <c r="CB246" s="138"/>
      <c r="CC246" s="138"/>
      <c r="CD246" s="138"/>
    </row>
    <row r="247" spans="1:128" s="139" customFormat="1" ht="16.5" customHeight="1">
      <c r="A247" s="129">
        <v>214</v>
      </c>
      <c r="B247" s="111" t="s">
        <v>7083</v>
      </c>
      <c r="C247" s="112" t="s">
        <v>7084</v>
      </c>
      <c r="D247" s="111" t="s">
        <v>7085</v>
      </c>
      <c r="E247" s="111" t="s">
        <v>7086</v>
      </c>
      <c r="F247" s="111" t="s">
        <v>7087</v>
      </c>
      <c r="G247" s="113" t="s">
        <v>7088</v>
      </c>
      <c r="H247" s="111" t="s">
        <v>7089</v>
      </c>
      <c r="I247" s="111" t="s">
        <v>7090</v>
      </c>
      <c r="J247" s="118" t="s">
        <v>7091</v>
      </c>
      <c r="K247" s="163" t="s">
        <v>7092</v>
      </c>
      <c r="L247" s="116" t="s">
        <v>7093</v>
      </c>
      <c r="M247" s="153" t="s">
        <v>7094</v>
      </c>
      <c r="N247" s="202" t="s">
        <v>4924</v>
      </c>
      <c r="O247" s="202"/>
      <c r="P247" s="202" t="s">
        <v>4924</v>
      </c>
      <c r="Q247" s="143">
        <v>3300</v>
      </c>
      <c r="R247" s="144">
        <v>2479</v>
      </c>
      <c r="S247" s="143">
        <v>459</v>
      </c>
      <c r="T247" s="143">
        <v>271</v>
      </c>
      <c r="U247" s="112" t="s">
        <v>7095</v>
      </c>
      <c r="V247" s="123">
        <v>188</v>
      </c>
      <c r="W247" s="123">
        <v>12</v>
      </c>
      <c r="X247" s="138" t="s">
        <v>7096</v>
      </c>
      <c r="Y247" s="123">
        <v>145.5</v>
      </c>
      <c r="Z247" s="123">
        <v>53</v>
      </c>
      <c r="AA247" s="123">
        <v>1700</v>
      </c>
      <c r="AB247" s="123">
        <v>76</v>
      </c>
      <c r="AC247" s="127"/>
      <c r="AD247" s="127"/>
      <c r="AE247" s="130">
        <v>19</v>
      </c>
      <c r="AF247" s="137" t="s">
        <v>7097</v>
      </c>
      <c r="AG247" s="143">
        <v>351</v>
      </c>
      <c r="AH247" s="143">
        <v>1038</v>
      </c>
      <c r="AI247" s="148">
        <v>1038</v>
      </c>
      <c r="AJ247" s="148">
        <v>50</v>
      </c>
      <c r="AK247" s="112"/>
      <c r="AL247" s="112"/>
      <c r="AM247" s="118" t="s">
        <v>7098</v>
      </c>
      <c r="AN247" s="111">
        <v>16</v>
      </c>
      <c r="AO247" s="111">
        <v>7</v>
      </c>
      <c r="AP247" s="111">
        <v>7</v>
      </c>
      <c r="AQ247" s="111">
        <v>2</v>
      </c>
      <c r="AR247" s="111"/>
      <c r="AS247" s="129">
        <v>301</v>
      </c>
      <c r="AT247" s="129" t="s">
        <v>7099</v>
      </c>
      <c r="AU247" s="129" t="s">
        <v>7099</v>
      </c>
      <c r="AV247" s="127">
        <v>15500</v>
      </c>
      <c r="AW247" s="127">
        <v>51.495016611295682</v>
      </c>
      <c r="AX247" s="149"/>
      <c r="AY247" s="149"/>
      <c r="AZ247" s="149"/>
      <c r="BA247" s="149"/>
      <c r="BB247" s="149"/>
      <c r="BC247" s="150"/>
      <c r="BD247" s="150"/>
      <c r="BE247" s="150"/>
      <c r="BF247" s="151" t="s">
        <v>7100</v>
      </c>
      <c r="BG247" s="134"/>
      <c r="BH247" s="134"/>
      <c r="BI247" s="134"/>
      <c r="BJ247" s="134"/>
      <c r="BK247" s="134"/>
      <c r="BL247" s="134"/>
      <c r="BM247" s="134"/>
      <c r="BN247" s="350"/>
      <c r="BO247" s="313" t="s">
        <v>7100</v>
      </c>
      <c r="BP247" s="138">
        <v>1</v>
      </c>
      <c r="BQ247" s="138"/>
      <c r="BR247" s="138">
        <v>1</v>
      </c>
      <c r="BS247" s="138">
        <v>7</v>
      </c>
      <c r="BT247" s="138">
        <v>1</v>
      </c>
      <c r="BU247" s="138">
        <v>7</v>
      </c>
      <c r="BV247" s="138">
        <v>1</v>
      </c>
      <c r="BW247" s="138">
        <v>1</v>
      </c>
      <c r="BX247" s="138"/>
      <c r="BY247" s="138"/>
      <c r="BZ247" s="138"/>
      <c r="CA247" s="138"/>
      <c r="CB247" s="138"/>
      <c r="CC247" s="138"/>
      <c r="CD247" s="138"/>
    </row>
    <row r="248" spans="1:128" s="388" customFormat="1" ht="16.5" customHeight="1">
      <c r="A248" s="2528" t="s">
        <v>7101</v>
      </c>
      <c r="B248" s="2528"/>
      <c r="C248" s="2528"/>
      <c r="D248" s="2528"/>
      <c r="E248" s="2528"/>
      <c r="F248" s="551">
        <v>3</v>
      </c>
      <c r="G248" s="552"/>
      <c r="H248" s="551"/>
      <c r="I248" s="551"/>
      <c r="J248" s="553"/>
      <c r="K248" s="554"/>
      <c r="L248" s="231"/>
      <c r="M248" s="555"/>
      <c r="N248" s="233"/>
      <c r="O248" s="233"/>
      <c r="P248" s="233"/>
      <c r="Q248" s="238"/>
      <c r="R248" s="239"/>
      <c r="S248" s="238"/>
      <c r="T248" s="238"/>
      <c r="U248" s="556"/>
      <c r="V248" s="239"/>
      <c r="W248" s="238"/>
      <c r="X248" s="557"/>
      <c r="Y248" s="238"/>
      <c r="Z248" s="238"/>
      <c r="AA248" s="238"/>
      <c r="AB248" s="239"/>
      <c r="AC248" s="243"/>
      <c r="AD248" s="243"/>
      <c r="AE248" s="558"/>
      <c r="AF248" s="559"/>
      <c r="AG248" s="560"/>
      <c r="AH248" s="253"/>
      <c r="AI248" s="243"/>
      <c r="AJ248" s="561"/>
      <c r="AK248" s="562"/>
      <c r="AL248" s="562"/>
      <c r="AM248" s="553"/>
      <c r="AN248" s="551"/>
      <c r="AO248" s="551"/>
      <c r="AP248" s="563"/>
      <c r="AQ248" s="563"/>
      <c r="AR248" s="563"/>
      <c r="AS248" s="563"/>
      <c r="AT248" s="563"/>
      <c r="AU248" s="563"/>
      <c r="AV248" s="558"/>
      <c r="AW248" s="558"/>
      <c r="AX248" s="561"/>
      <c r="AY248" s="564"/>
      <c r="AZ248" s="565"/>
      <c r="BA248" s="565"/>
      <c r="BB248" s="565"/>
      <c r="BC248" s="566"/>
      <c r="BD248" s="566"/>
      <c r="BE248" s="562"/>
      <c r="BF248" s="562"/>
      <c r="BG248" s="564"/>
      <c r="BH248" s="567"/>
      <c r="BI248" s="564"/>
      <c r="BJ248" s="564"/>
      <c r="BK248" s="564"/>
      <c r="BL248" s="564"/>
      <c r="BM248" s="564"/>
      <c r="BN248" s="568"/>
      <c r="BO248" s="569"/>
      <c r="BP248" s="570"/>
      <c r="BQ248" s="570"/>
      <c r="BR248" s="570"/>
      <c r="BS248" s="570"/>
      <c r="BT248" s="570"/>
      <c r="BU248" s="570"/>
      <c r="BV248" s="570"/>
      <c r="BW248" s="570"/>
      <c r="BX248" s="570"/>
      <c r="BY248" s="570"/>
      <c r="BZ248" s="570"/>
      <c r="CA248" s="570"/>
      <c r="CB248" s="570"/>
      <c r="CC248" s="570"/>
      <c r="CD248" s="570"/>
    </row>
    <row r="249" spans="1:128" s="139" customFormat="1" ht="16.5" customHeight="1">
      <c r="A249" s="129">
        <v>215</v>
      </c>
      <c r="B249" s="111" t="s">
        <v>7042</v>
      </c>
      <c r="C249" s="112" t="s">
        <v>6659</v>
      </c>
      <c r="D249" s="111" t="s">
        <v>5318</v>
      </c>
      <c r="E249" s="111" t="s">
        <v>4879</v>
      </c>
      <c r="F249" s="111" t="s">
        <v>7102</v>
      </c>
      <c r="G249" s="113" t="s">
        <v>7103</v>
      </c>
      <c r="H249" s="111" t="s">
        <v>7104</v>
      </c>
      <c r="I249" s="111" t="s">
        <v>6413</v>
      </c>
      <c r="J249" s="118" t="s">
        <v>4940</v>
      </c>
      <c r="K249" s="163" t="s">
        <v>7105</v>
      </c>
      <c r="L249" s="116" t="s">
        <v>7106</v>
      </c>
      <c r="M249" s="141" t="s">
        <v>7107</v>
      </c>
      <c r="N249" s="142" t="s">
        <v>4924</v>
      </c>
      <c r="O249" s="142"/>
      <c r="P249" s="142" t="s">
        <v>4924</v>
      </c>
      <c r="Q249" s="143">
        <v>270.87</v>
      </c>
      <c r="R249" s="144">
        <v>1286.98</v>
      </c>
      <c r="S249" s="143">
        <v>766</v>
      </c>
      <c r="T249" s="143">
        <v>766</v>
      </c>
      <c r="U249" s="112" t="s">
        <v>4925</v>
      </c>
      <c r="V249" s="123"/>
      <c r="W249" s="123">
        <v>9.3000000000000007</v>
      </c>
      <c r="X249" s="138" t="s">
        <v>4972</v>
      </c>
      <c r="Y249" s="123">
        <v>210</v>
      </c>
      <c r="Z249" s="123">
        <v>60</v>
      </c>
      <c r="AA249" s="123">
        <v>500</v>
      </c>
      <c r="AB249" s="123">
        <v>10</v>
      </c>
      <c r="AC249" s="127"/>
      <c r="AD249" s="127"/>
      <c r="AE249" s="130"/>
      <c r="AF249" s="137" t="s">
        <v>6715</v>
      </c>
      <c r="AG249" s="127">
        <v>10000</v>
      </c>
      <c r="AH249" s="127">
        <v>20000</v>
      </c>
      <c r="AI249" s="148">
        <v>2500</v>
      </c>
      <c r="AJ249" s="148">
        <v>10000</v>
      </c>
      <c r="AK249" s="112"/>
      <c r="AL249" s="112"/>
      <c r="AM249" s="118" t="s">
        <v>4931</v>
      </c>
      <c r="AN249" s="111">
        <v>1</v>
      </c>
      <c r="AO249" s="111"/>
      <c r="AP249" s="111">
        <v>1</v>
      </c>
      <c r="AQ249" s="111"/>
      <c r="AR249" s="111"/>
      <c r="AS249" s="129">
        <v>137</v>
      </c>
      <c r="AT249" s="129" t="s">
        <v>4895</v>
      </c>
      <c r="AU249" s="129" t="s">
        <v>4895</v>
      </c>
      <c r="AV249" s="127">
        <v>382</v>
      </c>
      <c r="AW249" s="127">
        <v>2.7883211678832116</v>
      </c>
      <c r="AX249" s="149">
        <v>10000</v>
      </c>
      <c r="AY249" s="149"/>
      <c r="AZ249" s="149">
        <v>5000</v>
      </c>
      <c r="BA249" s="149">
        <v>7000</v>
      </c>
      <c r="BB249" s="149">
        <v>10000</v>
      </c>
      <c r="BC249" s="132">
        <v>0.2</v>
      </c>
      <c r="BD249" s="150"/>
      <c r="BE249" s="150"/>
      <c r="BF249" s="151"/>
      <c r="BG249" s="134">
        <v>10000</v>
      </c>
      <c r="BH249" s="134"/>
      <c r="BI249" s="134">
        <v>5000</v>
      </c>
      <c r="BJ249" s="134">
        <v>7000</v>
      </c>
      <c r="BK249" s="134">
        <v>10000</v>
      </c>
      <c r="BL249" s="134">
        <v>20</v>
      </c>
      <c r="BM249" s="134"/>
      <c r="BN249" s="350"/>
      <c r="BO249" s="151"/>
      <c r="BP249" s="138"/>
      <c r="BQ249" s="138"/>
      <c r="BR249" s="138"/>
      <c r="BS249" s="138"/>
      <c r="BT249" s="138"/>
      <c r="BU249" s="138"/>
      <c r="BV249" s="138"/>
      <c r="BW249" s="138"/>
      <c r="BX249" s="138"/>
      <c r="BY249" s="138"/>
      <c r="BZ249" s="138">
        <v>1</v>
      </c>
      <c r="CA249" s="138"/>
      <c r="CB249" s="138">
        <v>1</v>
      </c>
      <c r="CC249" s="138"/>
      <c r="CD249" s="138"/>
    </row>
    <row r="250" spans="1:128" s="139" customFormat="1" ht="16.5" customHeight="1">
      <c r="A250" s="129">
        <v>216</v>
      </c>
      <c r="B250" s="111" t="s">
        <v>7042</v>
      </c>
      <c r="C250" s="112" t="s">
        <v>6383</v>
      </c>
      <c r="D250" s="111" t="s">
        <v>5318</v>
      </c>
      <c r="E250" s="111" t="s">
        <v>5001</v>
      </c>
      <c r="F250" s="111" t="s">
        <v>7108</v>
      </c>
      <c r="G250" s="113" t="s">
        <v>7109</v>
      </c>
      <c r="H250" s="111" t="s">
        <v>7110</v>
      </c>
      <c r="I250" s="111" t="s">
        <v>7111</v>
      </c>
      <c r="J250" s="118" t="s">
        <v>4884</v>
      </c>
      <c r="K250" s="163" t="s">
        <v>7112</v>
      </c>
      <c r="L250" s="116" t="s">
        <v>7113</v>
      </c>
      <c r="M250" s="153" t="s">
        <v>7114</v>
      </c>
      <c r="N250" s="142" t="s">
        <v>4924</v>
      </c>
      <c r="O250" s="142"/>
      <c r="P250" s="142" t="s">
        <v>4884</v>
      </c>
      <c r="Q250" s="143">
        <v>1339</v>
      </c>
      <c r="R250" s="144">
        <v>921</v>
      </c>
      <c r="S250" s="143">
        <v>505</v>
      </c>
      <c r="T250" s="143">
        <v>130</v>
      </c>
      <c r="U250" s="112" t="s">
        <v>5134</v>
      </c>
      <c r="V250" s="123">
        <v>375</v>
      </c>
      <c r="W250" s="123">
        <v>55</v>
      </c>
      <c r="X250" s="138" t="s">
        <v>4972</v>
      </c>
      <c r="Y250" s="123">
        <v>125</v>
      </c>
      <c r="Z250" s="123">
        <v>42</v>
      </c>
      <c r="AA250" s="123">
        <v>3000</v>
      </c>
      <c r="AB250" s="123">
        <v>36</v>
      </c>
      <c r="AC250" s="127">
        <v>33</v>
      </c>
      <c r="AD250" s="127"/>
      <c r="AE250" s="130">
        <v>8</v>
      </c>
      <c r="AF250" s="137" t="s">
        <v>7115</v>
      </c>
      <c r="AG250" s="127">
        <v>340</v>
      </c>
      <c r="AH250" s="127">
        <v>700</v>
      </c>
      <c r="AI250" s="148">
        <v>200</v>
      </c>
      <c r="AJ250" s="148">
        <v>400</v>
      </c>
      <c r="AK250" s="112"/>
      <c r="AL250" s="112"/>
      <c r="AM250" s="118" t="s">
        <v>7116</v>
      </c>
      <c r="AN250" s="111">
        <v>8</v>
      </c>
      <c r="AO250" s="111">
        <v>2</v>
      </c>
      <c r="AP250" s="111">
        <v>3</v>
      </c>
      <c r="AQ250" s="111">
        <v>2</v>
      </c>
      <c r="AR250" s="111">
        <v>1</v>
      </c>
      <c r="AS250" s="129">
        <v>255</v>
      </c>
      <c r="AT250" s="129" t="s">
        <v>4916</v>
      </c>
      <c r="AU250" s="129" t="s">
        <v>5056</v>
      </c>
      <c r="AV250" s="127">
        <v>5000</v>
      </c>
      <c r="AW250" s="127">
        <v>19.607843137254903</v>
      </c>
      <c r="AX250" s="149">
        <v>3000</v>
      </c>
      <c r="AY250" s="149">
        <v>2000</v>
      </c>
      <c r="AZ250" s="149">
        <v>5000</v>
      </c>
      <c r="BA250" s="149">
        <v>5000</v>
      </c>
      <c r="BB250" s="149">
        <v>5000</v>
      </c>
      <c r="BC250" s="150">
        <v>15</v>
      </c>
      <c r="BD250" s="150"/>
      <c r="BE250" s="150" t="s">
        <v>7117</v>
      </c>
      <c r="BF250" s="151"/>
      <c r="BG250" s="134">
        <v>7000</v>
      </c>
      <c r="BH250" s="134">
        <v>3000</v>
      </c>
      <c r="BI250" s="134">
        <v>5000</v>
      </c>
      <c r="BJ250" s="134">
        <v>5000</v>
      </c>
      <c r="BK250" s="134">
        <v>5000</v>
      </c>
      <c r="BL250" s="134">
        <v>10</v>
      </c>
      <c r="BM250" s="134" t="s">
        <v>4909</v>
      </c>
      <c r="BN250" s="350" t="s">
        <v>7118</v>
      </c>
      <c r="BO250" s="151" t="s">
        <v>7119</v>
      </c>
      <c r="BP250" s="138"/>
      <c r="BQ250" s="138"/>
      <c r="BR250" s="138"/>
      <c r="BS250" s="138"/>
      <c r="BT250" s="138"/>
      <c r="BU250" s="138"/>
      <c r="BV250" s="138"/>
      <c r="BW250" s="138"/>
      <c r="BX250" s="138"/>
      <c r="BY250" s="138"/>
      <c r="BZ250" s="138">
        <v>1</v>
      </c>
      <c r="CA250" s="138">
        <v>1</v>
      </c>
      <c r="CB250" s="138"/>
      <c r="CC250" s="138">
        <v>1</v>
      </c>
      <c r="CD250" s="138"/>
    </row>
    <row r="251" spans="1:128" s="139" customFormat="1" ht="16.5" customHeight="1">
      <c r="A251" s="129">
        <v>217</v>
      </c>
      <c r="B251" s="153" t="s">
        <v>1429</v>
      </c>
      <c r="C251" s="153" t="s">
        <v>817</v>
      </c>
      <c r="D251" s="153" t="s">
        <v>168</v>
      </c>
      <c r="E251" s="153" t="s">
        <v>4932</v>
      </c>
      <c r="F251" s="135" t="s">
        <v>7120</v>
      </c>
      <c r="G251" s="276" t="s">
        <v>7121</v>
      </c>
      <c r="H251" s="135" t="s">
        <v>7122</v>
      </c>
      <c r="I251" s="135" t="s">
        <v>7123</v>
      </c>
      <c r="J251" s="135" t="s">
        <v>4940</v>
      </c>
      <c r="K251" s="135" t="s">
        <v>5544</v>
      </c>
      <c r="L251" s="153" t="s">
        <v>7124</v>
      </c>
      <c r="M251" s="153" t="s">
        <v>7125</v>
      </c>
      <c r="N251" s="142" t="s">
        <v>4924</v>
      </c>
      <c r="O251" s="135"/>
      <c r="P251" s="142" t="s">
        <v>4924</v>
      </c>
      <c r="Q251" s="143">
        <v>7977</v>
      </c>
      <c r="R251" s="144">
        <v>46942</v>
      </c>
      <c r="S251" s="143">
        <v>371</v>
      </c>
      <c r="T251" s="143">
        <v>371</v>
      </c>
      <c r="U251" s="135" t="s">
        <v>7126</v>
      </c>
      <c r="V251" s="123"/>
      <c r="W251" s="123">
        <v>46</v>
      </c>
      <c r="X251" s="123" t="s">
        <v>4956</v>
      </c>
      <c r="Y251" s="123">
        <v>79</v>
      </c>
      <c r="Z251" s="123"/>
      <c r="AA251" s="123"/>
      <c r="AB251" s="123">
        <v>19</v>
      </c>
      <c r="AC251" s="127"/>
      <c r="AD251" s="127"/>
      <c r="AE251" s="128">
        <v>631</v>
      </c>
      <c r="AF251" s="135" t="s">
        <v>5425</v>
      </c>
      <c r="AG251" s="128">
        <v>200</v>
      </c>
      <c r="AH251" s="128">
        <v>339</v>
      </c>
      <c r="AI251" s="128"/>
      <c r="AJ251" s="128">
        <v>139</v>
      </c>
      <c r="AK251" s="135"/>
      <c r="AL251" s="135"/>
      <c r="AM251" s="123"/>
      <c r="AN251" s="111">
        <v>8</v>
      </c>
      <c r="AO251" s="135"/>
      <c r="AP251" s="135">
        <v>6</v>
      </c>
      <c r="AQ251" s="135">
        <v>2</v>
      </c>
      <c r="AR251" s="135"/>
      <c r="AS251" s="137">
        <v>57</v>
      </c>
      <c r="AT251" s="137" t="s">
        <v>5382</v>
      </c>
      <c r="AU251" s="137" t="s">
        <v>5639</v>
      </c>
      <c r="AV251" s="128">
        <v>127</v>
      </c>
      <c r="AW251" s="127">
        <v>2.2280701754385963</v>
      </c>
      <c r="AX251" s="495"/>
      <c r="AY251" s="495"/>
      <c r="AZ251" s="495"/>
      <c r="BA251" s="495"/>
      <c r="BB251" s="495"/>
      <c r="BC251" s="123"/>
      <c r="BD251" s="123"/>
      <c r="BE251" s="123"/>
      <c r="BF251" s="123" t="s">
        <v>4897</v>
      </c>
      <c r="BG251" s="134"/>
      <c r="BH251" s="134"/>
      <c r="BI251" s="134"/>
      <c r="BJ251" s="134"/>
      <c r="BK251" s="134"/>
      <c r="BL251" s="495"/>
      <c r="BM251" s="495" t="s">
        <v>4909</v>
      </c>
      <c r="BN251" s="123"/>
      <c r="BO251" s="150" t="s">
        <v>4897</v>
      </c>
      <c r="BP251" s="137"/>
      <c r="BQ251" s="138"/>
      <c r="BR251" s="137"/>
      <c r="BS251" s="137"/>
      <c r="BT251" s="137"/>
      <c r="BU251" s="137"/>
      <c r="BV251" s="137"/>
      <c r="BW251" s="137"/>
      <c r="BX251" s="137"/>
      <c r="BY251" s="137"/>
      <c r="BZ251" s="137">
        <v>1</v>
      </c>
      <c r="CA251" s="137"/>
      <c r="CB251" s="137"/>
      <c r="CC251" s="137"/>
      <c r="CD251" s="137"/>
    </row>
    <row r="252" spans="1:128" s="388" customFormat="1" ht="16.5" customHeight="1">
      <c r="A252" s="2528" t="s">
        <v>7127</v>
      </c>
      <c r="B252" s="2528"/>
      <c r="C252" s="2528"/>
      <c r="D252" s="2528"/>
      <c r="E252" s="2528"/>
      <c r="F252" s="551">
        <v>3</v>
      </c>
      <c r="G252" s="552"/>
      <c r="H252" s="551"/>
      <c r="I252" s="551"/>
      <c r="J252" s="553"/>
      <c r="K252" s="554"/>
      <c r="L252" s="231"/>
      <c r="M252" s="555"/>
      <c r="N252" s="233"/>
      <c r="O252" s="233"/>
      <c r="P252" s="233"/>
      <c r="Q252" s="238"/>
      <c r="R252" s="239"/>
      <c r="S252" s="238"/>
      <c r="T252" s="238"/>
      <c r="U252" s="556"/>
      <c r="V252" s="239"/>
      <c r="W252" s="238"/>
      <c r="X252" s="557"/>
      <c r="Y252" s="238"/>
      <c r="Z252" s="238"/>
      <c r="AA252" s="238"/>
      <c r="AB252" s="239"/>
      <c r="AC252" s="243"/>
      <c r="AD252" s="243"/>
      <c r="AE252" s="558"/>
      <c r="AF252" s="559"/>
      <c r="AG252" s="560"/>
      <c r="AH252" s="253"/>
      <c r="AI252" s="243"/>
      <c r="AJ252" s="561"/>
      <c r="AK252" s="562"/>
      <c r="AL252" s="562"/>
      <c r="AM252" s="553"/>
      <c r="AN252" s="551"/>
      <c r="AO252" s="551"/>
      <c r="AP252" s="563"/>
      <c r="AQ252" s="563"/>
      <c r="AR252" s="563"/>
      <c r="AS252" s="563"/>
      <c r="AT252" s="563"/>
      <c r="AU252" s="563"/>
      <c r="AV252" s="558"/>
      <c r="AW252" s="558"/>
      <c r="AX252" s="561"/>
      <c r="AY252" s="564"/>
      <c r="AZ252" s="565"/>
      <c r="BA252" s="565"/>
      <c r="BB252" s="565"/>
      <c r="BC252" s="566"/>
      <c r="BD252" s="566"/>
      <c r="BE252" s="562"/>
      <c r="BF252" s="562"/>
      <c r="BG252" s="564"/>
      <c r="BH252" s="567"/>
      <c r="BI252" s="564"/>
      <c r="BJ252" s="564"/>
      <c r="BK252" s="564"/>
      <c r="BL252" s="564"/>
      <c r="BM252" s="564"/>
      <c r="BN252" s="568"/>
      <c r="BO252" s="569"/>
      <c r="BP252" s="570"/>
      <c r="BQ252" s="570"/>
      <c r="BR252" s="570"/>
      <c r="BS252" s="570"/>
      <c r="BT252" s="570"/>
      <c r="BU252" s="570"/>
      <c r="BV252" s="570"/>
      <c r="BW252" s="570"/>
      <c r="BX252" s="570"/>
      <c r="BY252" s="570"/>
      <c r="BZ252" s="570"/>
      <c r="CA252" s="570"/>
      <c r="CB252" s="570"/>
      <c r="CC252" s="570"/>
      <c r="CD252" s="570"/>
    </row>
    <row r="253" spans="1:128" s="139" customFormat="1" ht="16.5" customHeight="1">
      <c r="A253" s="129">
        <v>218</v>
      </c>
      <c r="B253" s="129" t="s">
        <v>1429</v>
      </c>
      <c r="C253" s="129" t="s">
        <v>840</v>
      </c>
      <c r="D253" s="129" t="s">
        <v>6118</v>
      </c>
      <c r="E253" s="129" t="s">
        <v>5375</v>
      </c>
      <c r="F253" s="129" t="s">
        <v>7128</v>
      </c>
      <c r="G253" s="347" t="s">
        <v>7129</v>
      </c>
      <c r="H253" s="129" t="s">
        <v>7130</v>
      </c>
      <c r="I253" s="129" t="s">
        <v>7131</v>
      </c>
      <c r="J253" s="118" t="s">
        <v>4940</v>
      </c>
      <c r="K253" s="129" t="s">
        <v>5671</v>
      </c>
      <c r="L253" s="129" t="s">
        <v>7132</v>
      </c>
      <c r="M253" s="129" t="s">
        <v>7133</v>
      </c>
      <c r="N253" s="142" t="s">
        <v>4924</v>
      </c>
      <c r="O253" s="142"/>
      <c r="P253" s="142" t="s">
        <v>4924</v>
      </c>
      <c r="Q253" s="143">
        <v>1815</v>
      </c>
      <c r="R253" s="144">
        <v>1210</v>
      </c>
      <c r="S253" s="143">
        <v>738</v>
      </c>
      <c r="T253" s="143">
        <v>619</v>
      </c>
      <c r="U253" s="135" t="s">
        <v>7126</v>
      </c>
      <c r="V253" s="123">
        <v>119</v>
      </c>
      <c r="W253" s="123">
        <v>71</v>
      </c>
      <c r="X253" s="138" t="s">
        <v>4956</v>
      </c>
      <c r="Y253" s="123"/>
      <c r="Z253" s="123"/>
      <c r="AA253" s="123"/>
      <c r="AB253" s="123">
        <v>59</v>
      </c>
      <c r="AC253" s="127"/>
      <c r="AD253" s="127"/>
      <c r="AE253" s="130">
        <v>57</v>
      </c>
      <c r="AF253" s="129" t="s">
        <v>7134</v>
      </c>
      <c r="AG253" s="450">
        <v>602</v>
      </c>
      <c r="AH253" s="165">
        <v>7955</v>
      </c>
      <c r="AI253" s="128"/>
      <c r="AJ253" s="450">
        <v>602</v>
      </c>
      <c r="AK253" s="138"/>
      <c r="AL253" s="138"/>
      <c r="AM253" s="138" t="s">
        <v>5288</v>
      </c>
      <c r="AN253" s="129">
        <v>1</v>
      </c>
      <c r="AO253" s="138"/>
      <c r="AP253" s="138"/>
      <c r="AQ253" s="138">
        <v>1</v>
      </c>
      <c r="AR253" s="138"/>
      <c r="AS253" s="129">
        <v>246</v>
      </c>
      <c r="AT253" s="129" t="s">
        <v>5382</v>
      </c>
      <c r="AU253" s="129" t="s">
        <v>5056</v>
      </c>
      <c r="AV253" s="450">
        <v>9120</v>
      </c>
      <c r="AW253" s="127">
        <v>37.073170731707314</v>
      </c>
      <c r="AX253" s="594"/>
      <c r="AY253" s="594"/>
      <c r="AZ253" s="594"/>
      <c r="BA253" s="594"/>
      <c r="BB253" s="594"/>
      <c r="BC253" s="595"/>
      <c r="BD253" s="595"/>
      <c r="BE253" s="129"/>
      <c r="BF253" s="129" t="s">
        <v>4945</v>
      </c>
      <c r="BG253" s="596"/>
      <c r="BH253" s="596"/>
      <c r="BI253" s="596"/>
      <c r="BJ253" s="596"/>
      <c r="BK253" s="596"/>
      <c r="BL253" s="596"/>
      <c r="BM253" s="596"/>
      <c r="BN253" s="138"/>
      <c r="BO253" s="129" t="s">
        <v>4945</v>
      </c>
      <c r="BP253" s="138"/>
      <c r="BQ253" s="138"/>
      <c r="BR253" s="138"/>
      <c r="BS253" s="138">
        <v>1</v>
      </c>
      <c r="BT253" s="138"/>
      <c r="BU253" s="138"/>
      <c r="BV253" s="138"/>
      <c r="BW253" s="138"/>
      <c r="BX253" s="138"/>
      <c r="BY253" s="138"/>
      <c r="BZ253" s="138"/>
      <c r="CA253" s="138"/>
      <c r="CB253" s="138"/>
      <c r="CC253" s="138"/>
      <c r="CD253" s="138"/>
    </row>
    <row r="254" spans="1:128" s="139" customFormat="1" ht="16.5" customHeight="1">
      <c r="A254" s="129">
        <v>219</v>
      </c>
      <c r="B254" s="111" t="s">
        <v>7042</v>
      </c>
      <c r="C254" s="112" t="s">
        <v>6383</v>
      </c>
      <c r="D254" s="111" t="s">
        <v>6039</v>
      </c>
      <c r="E254" s="111" t="s">
        <v>4879</v>
      </c>
      <c r="F254" s="111" t="s">
        <v>7135</v>
      </c>
      <c r="G254" s="113" t="s">
        <v>7136</v>
      </c>
      <c r="H254" s="111" t="s">
        <v>7137</v>
      </c>
      <c r="I254" s="111" t="s">
        <v>7138</v>
      </c>
      <c r="J254" s="118" t="s">
        <v>4884</v>
      </c>
      <c r="K254" s="163" t="s">
        <v>6181</v>
      </c>
      <c r="L254" s="116" t="s">
        <v>7139</v>
      </c>
      <c r="M254" s="141" t="s">
        <v>7140</v>
      </c>
      <c r="N254" s="142" t="s">
        <v>4888</v>
      </c>
      <c r="O254" s="142"/>
      <c r="P254" s="142" t="s">
        <v>4924</v>
      </c>
      <c r="Q254" s="143">
        <v>1604</v>
      </c>
      <c r="R254" s="144">
        <v>6140</v>
      </c>
      <c r="S254" s="143">
        <v>958</v>
      </c>
      <c r="T254" s="143">
        <v>717</v>
      </c>
      <c r="U254" s="112" t="s">
        <v>5009</v>
      </c>
      <c r="V254" s="123">
        <v>241</v>
      </c>
      <c r="W254" s="123">
        <v>1378</v>
      </c>
      <c r="X254" s="138" t="s">
        <v>4972</v>
      </c>
      <c r="Y254" s="123">
        <v>48</v>
      </c>
      <c r="Z254" s="123">
        <v>96</v>
      </c>
      <c r="AA254" s="123">
        <v>26000</v>
      </c>
      <c r="AB254" s="123">
        <v>170</v>
      </c>
      <c r="AC254" s="127"/>
      <c r="AD254" s="127"/>
      <c r="AE254" s="130">
        <v>20</v>
      </c>
      <c r="AF254" s="137" t="s">
        <v>7141</v>
      </c>
      <c r="AG254" s="127">
        <v>4563</v>
      </c>
      <c r="AH254" s="165">
        <v>7747</v>
      </c>
      <c r="AI254" s="148">
        <v>3896</v>
      </c>
      <c r="AJ254" s="148">
        <v>1342</v>
      </c>
      <c r="AK254" s="112" t="s">
        <v>7142</v>
      </c>
      <c r="AL254" s="112" t="s">
        <v>7143</v>
      </c>
      <c r="AM254" s="118" t="s">
        <v>5011</v>
      </c>
      <c r="AN254" s="111">
        <v>2</v>
      </c>
      <c r="AO254" s="111">
        <v>1</v>
      </c>
      <c r="AP254" s="111">
        <v>1</v>
      </c>
      <c r="AQ254" s="111"/>
      <c r="AR254" s="111"/>
      <c r="AS254" s="129">
        <v>122</v>
      </c>
      <c r="AT254" s="129" t="s">
        <v>5382</v>
      </c>
      <c r="AU254" s="129" t="s">
        <v>5382</v>
      </c>
      <c r="AV254" s="127">
        <v>2006</v>
      </c>
      <c r="AW254" s="127">
        <v>16.442622950819672</v>
      </c>
      <c r="AX254" s="149"/>
      <c r="AY254" s="149"/>
      <c r="AZ254" s="149"/>
      <c r="BA254" s="149"/>
      <c r="BB254" s="149"/>
      <c r="BC254" s="150"/>
      <c r="BD254" s="150"/>
      <c r="BE254" s="150"/>
      <c r="BF254" s="151" t="s">
        <v>4897</v>
      </c>
      <c r="BG254" s="134"/>
      <c r="BH254" s="134"/>
      <c r="BI254" s="134"/>
      <c r="BJ254" s="134"/>
      <c r="BK254" s="134"/>
      <c r="BL254" s="134"/>
      <c r="BM254" s="134"/>
      <c r="BN254" s="350"/>
      <c r="BO254" s="129" t="s">
        <v>4945</v>
      </c>
      <c r="BP254" s="138">
        <v>1</v>
      </c>
      <c r="BQ254" s="138"/>
      <c r="BR254" s="138">
        <v>1</v>
      </c>
      <c r="BS254" s="138">
        <v>2</v>
      </c>
      <c r="BT254" s="138"/>
      <c r="BU254" s="138">
        <v>1</v>
      </c>
      <c r="BV254" s="138"/>
      <c r="BW254" s="138">
        <v>1</v>
      </c>
      <c r="BX254" s="138"/>
      <c r="BY254" s="138"/>
      <c r="BZ254" s="138"/>
      <c r="CA254" s="138"/>
      <c r="CB254" s="138"/>
      <c r="CC254" s="138"/>
      <c r="CD254" s="138"/>
    </row>
    <row r="255" spans="1:128" s="598" customFormat="1" ht="16.5" customHeight="1">
      <c r="A255" s="129">
        <v>220</v>
      </c>
      <c r="B255" s="111" t="s">
        <v>1429</v>
      </c>
      <c r="C255" s="111" t="s">
        <v>6659</v>
      </c>
      <c r="D255" s="111" t="s">
        <v>6039</v>
      </c>
      <c r="E255" s="111" t="s">
        <v>4932</v>
      </c>
      <c r="F255" s="111" t="s">
        <v>7144</v>
      </c>
      <c r="G255" s="113" t="s">
        <v>7145</v>
      </c>
      <c r="H255" s="111" t="s">
        <v>7146</v>
      </c>
      <c r="I255" s="111" t="s">
        <v>7147</v>
      </c>
      <c r="J255" s="118" t="s">
        <v>4940</v>
      </c>
      <c r="K255" s="111" t="s">
        <v>7148</v>
      </c>
      <c r="L255" s="380" t="s">
        <v>7149</v>
      </c>
      <c r="M255" s="597" t="s">
        <v>7150</v>
      </c>
      <c r="N255" s="118" t="s">
        <v>4924</v>
      </c>
      <c r="O255" s="118"/>
      <c r="P255" s="118" t="s">
        <v>4940</v>
      </c>
      <c r="Q255" s="143">
        <v>31645</v>
      </c>
      <c r="R255" s="144">
        <v>1433</v>
      </c>
      <c r="S255" s="143">
        <v>402</v>
      </c>
      <c r="T255" s="143">
        <v>289</v>
      </c>
      <c r="U255" s="135" t="s">
        <v>7126</v>
      </c>
      <c r="V255" s="123">
        <v>113</v>
      </c>
      <c r="W255" s="123">
        <v>49</v>
      </c>
      <c r="X255" s="138" t="s">
        <v>4956</v>
      </c>
      <c r="Y255" s="123">
        <v>65</v>
      </c>
      <c r="Z255" s="123"/>
      <c r="AA255" s="123"/>
      <c r="AB255" s="123">
        <v>65</v>
      </c>
      <c r="AC255" s="127"/>
      <c r="AD255" s="127"/>
      <c r="AE255" s="130">
        <v>20</v>
      </c>
      <c r="AF255" s="381" t="s">
        <v>7151</v>
      </c>
      <c r="AG255" s="127">
        <v>1850</v>
      </c>
      <c r="AH255" s="165">
        <v>1957</v>
      </c>
      <c r="AI255" s="127">
        <v>1632</v>
      </c>
      <c r="AJ255" s="130">
        <v>100</v>
      </c>
      <c r="AK255" s="381" t="s">
        <v>7152</v>
      </c>
      <c r="AL255" s="112" t="s">
        <v>5067</v>
      </c>
      <c r="AM255" s="118"/>
      <c r="AN255" s="118"/>
      <c r="AO255" s="118"/>
      <c r="AP255" s="118"/>
      <c r="AQ255" s="118"/>
      <c r="AR255" s="118"/>
      <c r="AS255" s="129">
        <v>300</v>
      </c>
      <c r="AT255" s="111" t="s">
        <v>6506</v>
      </c>
      <c r="AU255" s="129" t="s">
        <v>5056</v>
      </c>
      <c r="AV255" s="130">
        <v>300</v>
      </c>
      <c r="AW255" s="127">
        <v>1</v>
      </c>
      <c r="AX255" s="134"/>
      <c r="AY255" s="134"/>
      <c r="AZ255" s="134"/>
      <c r="BA255" s="134"/>
      <c r="BB255" s="134"/>
      <c r="BC255" s="174"/>
      <c r="BD255" s="174"/>
      <c r="BE255" s="326"/>
      <c r="BF255" s="151" t="s">
        <v>4945</v>
      </c>
      <c r="BG255" s="134"/>
      <c r="BH255" s="134"/>
      <c r="BI255" s="134"/>
      <c r="BJ255" s="134"/>
      <c r="BK255" s="134"/>
      <c r="BL255" s="134"/>
      <c r="BM255" s="134"/>
      <c r="BN255" s="350"/>
      <c r="BO255" s="129" t="s">
        <v>4945</v>
      </c>
      <c r="BP255" s="138"/>
      <c r="BQ255" s="138"/>
      <c r="BR255" s="138"/>
      <c r="BS255" s="138"/>
      <c r="BT255" s="138">
        <v>1</v>
      </c>
      <c r="BU255" s="138"/>
      <c r="BV255" s="138"/>
      <c r="BW255" s="138"/>
      <c r="BX255" s="138"/>
      <c r="BY255" s="138">
        <v>2</v>
      </c>
      <c r="BZ255" s="138"/>
      <c r="CA255" s="138"/>
      <c r="CB255" s="138"/>
      <c r="CC255" s="138"/>
      <c r="CD255" s="138"/>
      <c r="CZ255" s="139"/>
      <c r="DA255" s="139"/>
      <c r="DB255" s="139"/>
    </row>
    <row r="256" spans="1:128" s="139" customFormat="1" ht="16.5" customHeight="1">
      <c r="A256" s="129">
        <v>221</v>
      </c>
      <c r="B256" s="111" t="s">
        <v>7042</v>
      </c>
      <c r="C256" s="112" t="s">
        <v>6659</v>
      </c>
      <c r="D256" s="111" t="s">
        <v>6039</v>
      </c>
      <c r="E256" s="111" t="s">
        <v>4879</v>
      </c>
      <c r="F256" s="111" t="s">
        <v>7153</v>
      </c>
      <c r="G256" s="113" t="s">
        <v>7154</v>
      </c>
      <c r="H256" s="111" t="s">
        <v>7155</v>
      </c>
      <c r="I256" s="111" t="s">
        <v>7156</v>
      </c>
      <c r="J256" s="118" t="s">
        <v>4884</v>
      </c>
      <c r="K256" s="163" t="s">
        <v>7157</v>
      </c>
      <c r="L256" s="116" t="s">
        <v>7158</v>
      </c>
      <c r="M256" s="599" t="s">
        <v>7159</v>
      </c>
      <c r="N256" s="142" t="s">
        <v>4924</v>
      </c>
      <c r="O256" s="142"/>
      <c r="P256" s="142" t="s">
        <v>4924</v>
      </c>
      <c r="Q256" s="143">
        <v>987</v>
      </c>
      <c r="R256" s="144">
        <v>987</v>
      </c>
      <c r="S256" s="143">
        <v>296</v>
      </c>
      <c r="T256" s="143">
        <v>150</v>
      </c>
      <c r="U256" s="302" t="s">
        <v>6475</v>
      </c>
      <c r="V256" s="123">
        <v>146</v>
      </c>
      <c r="W256" s="123">
        <v>259.08999999999997</v>
      </c>
      <c r="X256" s="138" t="s">
        <v>4972</v>
      </c>
      <c r="Y256" s="123">
        <v>103</v>
      </c>
      <c r="Z256" s="123">
        <v>68</v>
      </c>
      <c r="AA256" s="123">
        <v>17543</v>
      </c>
      <c r="AB256" s="123">
        <v>140</v>
      </c>
      <c r="AC256" s="127"/>
      <c r="AD256" s="127"/>
      <c r="AE256" s="130">
        <v>40</v>
      </c>
      <c r="AF256" s="137" t="s">
        <v>7160</v>
      </c>
      <c r="AG256" s="127">
        <v>9</v>
      </c>
      <c r="AH256" s="165">
        <v>28383</v>
      </c>
      <c r="AI256" s="148">
        <v>302</v>
      </c>
      <c r="AJ256" s="148">
        <v>226</v>
      </c>
      <c r="AK256" s="112"/>
      <c r="AL256" s="112"/>
      <c r="AM256" s="118" t="s">
        <v>5011</v>
      </c>
      <c r="AN256" s="111">
        <v>1</v>
      </c>
      <c r="AO256" s="111"/>
      <c r="AP256" s="111">
        <v>1</v>
      </c>
      <c r="AQ256" s="111"/>
      <c r="AR256" s="111"/>
      <c r="AS256" s="129">
        <v>191</v>
      </c>
      <c r="AT256" s="129" t="s">
        <v>5026</v>
      </c>
      <c r="AU256" s="129" t="s">
        <v>5056</v>
      </c>
      <c r="AV256" s="127">
        <v>1923</v>
      </c>
      <c r="AW256" s="127">
        <v>10.06806282722513</v>
      </c>
      <c r="AX256" s="149"/>
      <c r="AY256" s="149"/>
      <c r="AZ256" s="149"/>
      <c r="BA256" s="149"/>
      <c r="BB256" s="149"/>
      <c r="BC256" s="150"/>
      <c r="BD256" s="150"/>
      <c r="BE256" s="150"/>
      <c r="BF256" s="151" t="s">
        <v>4897</v>
      </c>
      <c r="BG256" s="134"/>
      <c r="BH256" s="134"/>
      <c r="BI256" s="134"/>
      <c r="BJ256" s="134"/>
      <c r="BK256" s="134"/>
      <c r="BL256" s="134"/>
      <c r="BM256" s="134"/>
      <c r="BN256" s="350"/>
      <c r="BO256" s="151"/>
      <c r="BP256" s="138"/>
      <c r="BQ256" s="138"/>
      <c r="BR256" s="138"/>
      <c r="BS256" s="138"/>
      <c r="BT256" s="138"/>
      <c r="BU256" s="138"/>
      <c r="BV256" s="138"/>
      <c r="BW256" s="138"/>
      <c r="BX256" s="138"/>
      <c r="BY256" s="138"/>
      <c r="BZ256" s="138">
        <v>3</v>
      </c>
      <c r="CA256" s="138"/>
      <c r="CB256" s="138"/>
      <c r="CC256" s="138">
        <v>2</v>
      </c>
      <c r="CD256" s="138"/>
    </row>
    <row r="257" spans="1:127" s="388" customFormat="1" ht="16.5" customHeight="1">
      <c r="A257" s="2528" t="s">
        <v>7161</v>
      </c>
      <c r="B257" s="2528"/>
      <c r="C257" s="2528"/>
      <c r="D257" s="2528"/>
      <c r="E257" s="2528"/>
      <c r="F257" s="551">
        <v>4</v>
      </c>
      <c r="G257" s="552"/>
      <c r="H257" s="551"/>
      <c r="I257" s="551"/>
      <c r="J257" s="553"/>
      <c r="K257" s="554"/>
      <c r="L257" s="231"/>
      <c r="M257" s="555"/>
      <c r="N257" s="233"/>
      <c r="O257" s="233"/>
      <c r="P257" s="233"/>
      <c r="Q257" s="238"/>
      <c r="R257" s="239"/>
      <c r="S257" s="238"/>
      <c r="T257" s="238"/>
      <c r="U257" s="556"/>
      <c r="V257" s="239"/>
      <c r="W257" s="238"/>
      <c r="X257" s="557"/>
      <c r="Y257" s="238"/>
      <c r="Z257" s="238"/>
      <c r="AA257" s="238"/>
      <c r="AB257" s="239"/>
      <c r="AC257" s="243"/>
      <c r="AD257" s="243"/>
      <c r="AE257" s="558"/>
      <c r="AF257" s="559"/>
      <c r="AG257" s="560"/>
      <c r="AH257" s="253"/>
      <c r="AI257" s="243"/>
      <c r="AJ257" s="561"/>
      <c r="AK257" s="562"/>
      <c r="AL257" s="562"/>
      <c r="AM257" s="553"/>
      <c r="AN257" s="551"/>
      <c r="AO257" s="551"/>
      <c r="AP257" s="563"/>
      <c r="AQ257" s="563"/>
      <c r="AR257" s="563"/>
      <c r="AS257" s="563"/>
      <c r="AT257" s="563"/>
      <c r="AU257" s="563"/>
      <c r="AV257" s="558"/>
      <c r="AW257" s="558"/>
      <c r="AX257" s="564"/>
      <c r="AY257" s="564"/>
      <c r="AZ257" s="565"/>
      <c r="BA257" s="565"/>
      <c r="BB257" s="565"/>
      <c r="BC257" s="566"/>
      <c r="BD257" s="566"/>
      <c r="BE257" s="562"/>
      <c r="BF257" s="562"/>
      <c r="BG257" s="564"/>
      <c r="BH257" s="567"/>
      <c r="BI257" s="564"/>
      <c r="BJ257" s="564"/>
      <c r="BK257" s="564"/>
      <c r="BL257" s="564"/>
      <c r="BM257" s="564"/>
      <c r="BN257" s="568"/>
      <c r="BO257" s="569"/>
      <c r="BP257" s="570"/>
      <c r="BQ257" s="570"/>
      <c r="BR257" s="570"/>
      <c r="BS257" s="570"/>
      <c r="BT257" s="570"/>
      <c r="BU257" s="570"/>
      <c r="BV257" s="570"/>
      <c r="BW257" s="570"/>
      <c r="BX257" s="570"/>
      <c r="BY257" s="570"/>
      <c r="BZ257" s="570"/>
      <c r="CA257" s="570"/>
      <c r="CB257" s="570"/>
      <c r="CC257" s="570"/>
      <c r="CD257" s="570"/>
    </row>
    <row r="258" spans="1:127" s="388" customFormat="1" ht="16.5" customHeight="1">
      <c r="A258" s="2527" t="s">
        <v>7162</v>
      </c>
      <c r="B258" s="2527"/>
      <c r="C258" s="2527"/>
      <c r="D258" s="2527"/>
      <c r="E258" s="2527"/>
      <c r="F258" s="571">
        <f>F244+F248+F252+F257</f>
        <v>12</v>
      </c>
      <c r="G258" s="572"/>
      <c r="H258" s="571"/>
      <c r="I258" s="571"/>
      <c r="J258" s="573"/>
      <c r="K258" s="574"/>
      <c r="L258" s="474"/>
      <c r="M258" s="575"/>
      <c r="N258" s="476"/>
      <c r="O258" s="476"/>
      <c r="P258" s="476"/>
      <c r="Q258" s="392"/>
      <c r="R258" s="393"/>
      <c r="S258" s="392"/>
      <c r="T258" s="392"/>
      <c r="U258" s="576"/>
      <c r="V258" s="393"/>
      <c r="W258" s="392"/>
      <c r="X258" s="577"/>
      <c r="Y258" s="392"/>
      <c r="Z258" s="392"/>
      <c r="AA258" s="392"/>
      <c r="AB258" s="393"/>
      <c r="AC258" s="394"/>
      <c r="AD258" s="394"/>
      <c r="AE258" s="578"/>
      <c r="AF258" s="579"/>
      <c r="AG258" s="580"/>
      <c r="AH258" s="395"/>
      <c r="AI258" s="394"/>
      <c r="AJ258" s="581"/>
      <c r="AK258" s="582"/>
      <c r="AL258" s="582"/>
      <c r="AM258" s="573"/>
      <c r="AN258" s="571"/>
      <c r="AO258" s="571"/>
      <c r="AP258" s="583"/>
      <c r="AQ258" s="583"/>
      <c r="AR258" s="583"/>
      <c r="AS258" s="583"/>
      <c r="AT258" s="583"/>
      <c r="AU258" s="583"/>
      <c r="AV258" s="578"/>
      <c r="AW258" s="578"/>
      <c r="AX258" s="398"/>
      <c r="AY258" s="398"/>
      <c r="AZ258" s="576"/>
      <c r="BA258" s="576"/>
      <c r="BB258" s="576"/>
      <c r="BC258" s="584"/>
      <c r="BD258" s="584"/>
      <c r="BE258" s="582"/>
      <c r="BF258" s="582"/>
      <c r="BG258" s="398"/>
      <c r="BH258" s="585"/>
      <c r="BI258" s="398"/>
      <c r="BJ258" s="398"/>
      <c r="BK258" s="398"/>
      <c r="BL258" s="398"/>
      <c r="BM258" s="398"/>
      <c r="BN258" s="586"/>
      <c r="BO258" s="587"/>
      <c r="BP258" s="588"/>
      <c r="BQ258" s="588"/>
      <c r="BR258" s="588"/>
      <c r="BS258" s="588"/>
      <c r="BT258" s="588"/>
      <c r="BU258" s="588"/>
      <c r="BV258" s="588"/>
      <c r="BW258" s="588"/>
      <c r="BX258" s="588"/>
      <c r="BY258" s="588"/>
      <c r="BZ258" s="588"/>
      <c r="CA258" s="588"/>
      <c r="CB258" s="588"/>
      <c r="CC258" s="588"/>
      <c r="CD258" s="588"/>
    </row>
    <row r="259" spans="1:127" ht="16.5" customHeight="1">
      <c r="A259" s="153"/>
      <c r="B259" s="153" t="s">
        <v>7163</v>
      </c>
      <c r="C259" s="153"/>
      <c r="D259" s="153"/>
      <c r="E259" s="153"/>
      <c r="F259" s="111"/>
      <c r="G259" s="113"/>
      <c r="H259" s="111"/>
      <c r="I259" s="111"/>
      <c r="J259" s="118"/>
      <c r="K259" s="163"/>
      <c r="L259" s="116"/>
      <c r="M259" s="439"/>
      <c r="N259" s="142"/>
      <c r="O259" s="142"/>
      <c r="P259" s="142"/>
      <c r="Q259" s="143"/>
      <c r="R259" s="144"/>
      <c r="S259" s="143"/>
      <c r="T259" s="143"/>
      <c r="U259" s="149"/>
      <c r="V259" s="144"/>
      <c r="W259" s="143"/>
      <c r="X259" s="600"/>
      <c r="Y259" s="143"/>
      <c r="Z259" s="143"/>
      <c r="AA259" s="143"/>
      <c r="AB259" s="144"/>
      <c r="AC259" s="127"/>
      <c r="AD259" s="127"/>
      <c r="AE259" s="130"/>
      <c r="AF259" s="151"/>
      <c r="AG259" s="346"/>
      <c r="AH259" s="128"/>
      <c r="AI259" s="127"/>
      <c r="AJ259" s="172"/>
      <c r="AK259" s="165"/>
      <c r="AL259" s="165"/>
      <c r="AM259" s="118"/>
      <c r="AN259" s="111"/>
      <c r="AO259" s="111"/>
      <c r="AP259" s="129"/>
      <c r="AQ259" s="129"/>
      <c r="AR259" s="129"/>
      <c r="AS259" s="111"/>
      <c r="AT259" s="129"/>
      <c r="AU259" s="129"/>
      <c r="AV259" s="130"/>
      <c r="AW259" s="130"/>
      <c r="AX259" s="134"/>
      <c r="AY259" s="134"/>
      <c r="AZ259" s="149"/>
      <c r="BA259" s="149"/>
      <c r="BB259" s="149"/>
      <c r="BC259" s="157"/>
      <c r="BD259" s="157"/>
      <c r="BE259" s="165"/>
      <c r="BF259" s="165"/>
      <c r="BG259" s="134"/>
      <c r="BH259" s="131"/>
      <c r="BI259" s="134"/>
      <c r="BJ259" s="134"/>
      <c r="BK259" s="134"/>
      <c r="BL259" s="134"/>
      <c r="BM259" s="134"/>
      <c r="BN259" s="174"/>
      <c r="BO259" s="150"/>
      <c r="BP259" s="138"/>
      <c r="BQ259" s="138"/>
      <c r="BR259" s="138"/>
      <c r="BS259" s="138"/>
      <c r="BT259" s="138"/>
      <c r="BU259" s="138"/>
      <c r="BV259" s="138"/>
      <c r="BW259" s="138"/>
      <c r="BX259" s="138"/>
      <c r="BY259" s="138"/>
      <c r="BZ259" s="138"/>
      <c r="CA259" s="138"/>
      <c r="CB259" s="138"/>
      <c r="CC259" s="138"/>
      <c r="CD259" s="138"/>
    </row>
    <row r="260" spans="1:127" ht="16.5" customHeight="1">
      <c r="A260" s="111">
        <v>222</v>
      </c>
      <c r="B260" s="111" t="s">
        <v>7163</v>
      </c>
      <c r="C260" s="112" t="s">
        <v>7164</v>
      </c>
      <c r="D260" s="111" t="s">
        <v>5082</v>
      </c>
      <c r="E260" s="111" t="s">
        <v>4879</v>
      </c>
      <c r="F260" s="111" t="s">
        <v>7165</v>
      </c>
      <c r="G260" s="113" t="s">
        <v>7166</v>
      </c>
      <c r="H260" s="111" t="s">
        <v>7167</v>
      </c>
      <c r="I260" s="135" t="s">
        <v>7168</v>
      </c>
      <c r="J260" s="118" t="s">
        <v>4884</v>
      </c>
      <c r="K260" s="135" t="s">
        <v>7169</v>
      </c>
      <c r="L260" s="153" t="s">
        <v>7170</v>
      </c>
      <c r="M260" s="136" t="s">
        <v>7171</v>
      </c>
      <c r="N260" s="135" t="s">
        <v>4924</v>
      </c>
      <c r="O260" s="142"/>
      <c r="P260" s="135" t="s">
        <v>4924</v>
      </c>
      <c r="Q260" s="143">
        <v>32129.5</v>
      </c>
      <c r="R260" s="144">
        <v>7105.84</v>
      </c>
      <c r="S260" s="143">
        <v>1491</v>
      </c>
      <c r="T260" s="143">
        <v>905</v>
      </c>
      <c r="U260" s="157" t="s">
        <v>5009</v>
      </c>
      <c r="V260" s="123">
        <v>586</v>
      </c>
      <c r="W260" s="123">
        <v>640</v>
      </c>
      <c r="X260" s="138" t="s">
        <v>4926</v>
      </c>
      <c r="Y260" s="123">
        <v>204</v>
      </c>
      <c r="Z260" s="123">
        <v>96</v>
      </c>
      <c r="AA260" s="123">
        <v>11534</v>
      </c>
      <c r="AB260" s="123">
        <v>101</v>
      </c>
      <c r="AC260" s="127"/>
      <c r="AD260" s="127"/>
      <c r="AE260" s="130">
        <v>95</v>
      </c>
      <c r="AF260" s="137" t="s">
        <v>7172</v>
      </c>
      <c r="AG260" s="143">
        <v>10316</v>
      </c>
      <c r="AH260" s="143">
        <v>14805</v>
      </c>
      <c r="AI260" s="148">
        <v>26379</v>
      </c>
      <c r="AJ260" s="148">
        <v>302</v>
      </c>
      <c r="AK260" s="129" t="s">
        <v>7173</v>
      </c>
      <c r="AL260" s="129" t="s">
        <v>7174</v>
      </c>
      <c r="AM260" s="118" t="s">
        <v>5477</v>
      </c>
      <c r="AN260" s="111">
        <v>5</v>
      </c>
      <c r="AO260" s="111">
        <v>2</v>
      </c>
      <c r="AP260" s="111">
        <v>3</v>
      </c>
      <c r="AQ260" s="111"/>
      <c r="AR260" s="111"/>
      <c r="AS260" s="111">
        <v>180</v>
      </c>
      <c r="AT260" s="136" t="s">
        <v>7175</v>
      </c>
      <c r="AU260" s="136" t="s">
        <v>7176</v>
      </c>
      <c r="AV260" s="127">
        <v>10726</v>
      </c>
      <c r="AW260" s="127">
        <v>59.588888888888889</v>
      </c>
      <c r="AX260" s="149"/>
      <c r="AY260" s="149"/>
      <c r="AZ260" s="149"/>
      <c r="BA260" s="149"/>
      <c r="BB260" s="149"/>
      <c r="BC260" s="150"/>
      <c r="BD260" s="150"/>
      <c r="BE260" s="150"/>
      <c r="BF260" s="151" t="s">
        <v>4897</v>
      </c>
      <c r="BG260" s="134"/>
      <c r="BH260" s="134"/>
      <c r="BI260" s="134"/>
      <c r="BJ260" s="134"/>
      <c r="BK260" s="134"/>
      <c r="BL260" s="134"/>
      <c r="BM260" s="134"/>
      <c r="BN260" s="350"/>
      <c r="BO260" s="133" t="s">
        <v>4897</v>
      </c>
      <c r="BP260" s="138">
        <f>BQ260+BR260</f>
        <v>6</v>
      </c>
      <c r="BQ260" s="138">
        <v>1</v>
      </c>
      <c r="BR260" s="138">
        <v>5</v>
      </c>
      <c r="BS260" s="138"/>
      <c r="BT260" s="138">
        <v>2</v>
      </c>
      <c r="BU260" s="138">
        <v>7</v>
      </c>
      <c r="BV260" s="138" t="s">
        <v>7177</v>
      </c>
      <c r="BW260" s="138">
        <v>3</v>
      </c>
      <c r="BX260" s="138">
        <v>1</v>
      </c>
      <c r="BY260" s="138">
        <v>20</v>
      </c>
      <c r="BZ260" s="138"/>
      <c r="CA260" s="138"/>
      <c r="CB260" s="138"/>
      <c r="CC260" s="138"/>
      <c r="CD260" s="138"/>
      <c r="CE260" s="139"/>
      <c r="DU260" s="152"/>
      <c r="DV260" s="152"/>
      <c r="DW260" s="152"/>
    </row>
    <row r="261" spans="1:127" ht="16.5" customHeight="1">
      <c r="A261" s="111">
        <v>223</v>
      </c>
      <c r="B261" s="111" t="s">
        <v>7163</v>
      </c>
      <c r="C261" s="112" t="s">
        <v>7164</v>
      </c>
      <c r="D261" s="111" t="s">
        <v>5082</v>
      </c>
      <c r="E261" s="111" t="s">
        <v>4879</v>
      </c>
      <c r="F261" s="111" t="s">
        <v>7178</v>
      </c>
      <c r="G261" s="113" t="s">
        <v>7179</v>
      </c>
      <c r="H261" s="135" t="s">
        <v>7180</v>
      </c>
      <c r="I261" s="135" t="s">
        <v>6817</v>
      </c>
      <c r="J261" s="118" t="s">
        <v>4884</v>
      </c>
      <c r="K261" s="135" t="s">
        <v>7181</v>
      </c>
      <c r="L261" s="153" t="s">
        <v>7182</v>
      </c>
      <c r="M261" s="157" t="s">
        <v>7183</v>
      </c>
      <c r="N261" s="135" t="s">
        <v>4924</v>
      </c>
      <c r="O261" s="134"/>
      <c r="P261" s="135" t="s">
        <v>4924</v>
      </c>
      <c r="Q261" s="143">
        <v>112271</v>
      </c>
      <c r="R261" s="144">
        <v>2116</v>
      </c>
      <c r="S261" s="143">
        <v>660</v>
      </c>
      <c r="T261" s="143">
        <v>555</v>
      </c>
      <c r="U261" s="157" t="s">
        <v>5009</v>
      </c>
      <c r="V261" s="123">
        <v>105</v>
      </c>
      <c r="W261" s="123">
        <v>234</v>
      </c>
      <c r="X261" s="123" t="s">
        <v>4926</v>
      </c>
      <c r="Y261" s="123">
        <v>167</v>
      </c>
      <c r="Z261" s="123">
        <v>72</v>
      </c>
      <c r="AA261" s="123">
        <v>949</v>
      </c>
      <c r="AB261" s="123">
        <v>36</v>
      </c>
      <c r="AC261" s="127"/>
      <c r="AD261" s="127"/>
      <c r="AE261" s="127">
        <v>27</v>
      </c>
      <c r="AF261" s="123" t="s">
        <v>7184</v>
      </c>
      <c r="AG261" s="143">
        <v>7333</v>
      </c>
      <c r="AH261" s="143">
        <v>10399</v>
      </c>
      <c r="AI261" s="148">
        <v>10399</v>
      </c>
      <c r="AJ261" s="148">
        <v>187</v>
      </c>
      <c r="AK261" s="129"/>
      <c r="AL261" s="129"/>
      <c r="AM261" s="118" t="s">
        <v>5011</v>
      </c>
      <c r="AN261" s="129">
        <v>2</v>
      </c>
      <c r="AO261" s="129"/>
      <c r="AP261" s="129">
        <v>2</v>
      </c>
      <c r="AQ261" s="129"/>
      <c r="AR261" s="129"/>
      <c r="AS261" s="111">
        <v>180</v>
      </c>
      <c r="AT261" s="136" t="s">
        <v>7175</v>
      </c>
      <c r="AU261" s="136" t="s">
        <v>7175</v>
      </c>
      <c r="AV261" s="127">
        <v>5892</v>
      </c>
      <c r="AW261" s="127">
        <v>32.733333333333334</v>
      </c>
      <c r="AX261" s="149"/>
      <c r="AY261" s="149"/>
      <c r="AZ261" s="149"/>
      <c r="BA261" s="149"/>
      <c r="BB261" s="149"/>
      <c r="BC261" s="150"/>
      <c r="BD261" s="150"/>
      <c r="BE261" s="150"/>
      <c r="BF261" s="151" t="s">
        <v>4897</v>
      </c>
      <c r="BG261" s="134"/>
      <c r="BH261" s="134"/>
      <c r="BI261" s="134"/>
      <c r="BJ261" s="134"/>
      <c r="BK261" s="134"/>
      <c r="BL261" s="134"/>
      <c r="BM261" s="134"/>
      <c r="BN261" s="327"/>
      <c r="BO261" s="133" t="s">
        <v>4897</v>
      </c>
      <c r="BP261" s="138">
        <f>BQ261+BR261</f>
        <v>1</v>
      </c>
      <c r="BQ261" s="138"/>
      <c r="BR261" s="138">
        <v>1</v>
      </c>
      <c r="BS261" s="138"/>
      <c r="BT261" s="138">
        <v>1</v>
      </c>
      <c r="BU261" s="138">
        <v>1</v>
      </c>
      <c r="BV261" s="138"/>
      <c r="BW261" s="138">
        <v>1</v>
      </c>
      <c r="BX261" s="138">
        <v>1</v>
      </c>
      <c r="BY261" s="138">
        <v>16</v>
      </c>
      <c r="BZ261" s="138"/>
      <c r="CA261" s="138"/>
      <c r="CB261" s="174"/>
      <c r="CC261" s="174"/>
      <c r="CD261" s="174"/>
      <c r="CE261" s="139"/>
      <c r="DU261" s="152"/>
      <c r="DV261" s="152"/>
      <c r="DW261" s="152"/>
    </row>
    <row r="262" spans="1:127" ht="16.5" customHeight="1">
      <c r="A262" s="111">
        <v>224</v>
      </c>
      <c r="B262" s="111" t="s">
        <v>7163</v>
      </c>
      <c r="C262" s="112" t="s">
        <v>6659</v>
      </c>
      <c r="D262" s="111" t="s">
        <v>5082</v>
      </c>
      <c r="E262" s="111" t="s">
        <v>4932</v>
      </c>
      <c r="F262" s="111" t="s">
        <v>7185</v>
      </c>
      <c r="G262" s="113" t="s">
        <v>7186</v>
      </c>
      <c r="H262" s="182" t="s">
        <v>7187</v>
      </c>
      <c r="I262" s="182" t="s">
        <v>7188</v>
      </c>
      <c r="J262" s="183" t="s">
        <v>4940</v>
      </c>
      <c r="K262" s="305" t="s">
        <v>7068</v>
      </c>
      <c r="L262" s="184" t="s">
        <v>7189</v>
      </c>
      <c r="M262" s="141" t="s">
        <v>7190</v>
      </c>
      <c r="N262" s="135" t="s">
        <v>4924</v>
      </c>
      <c r="O262" s="134"/>
      <c r="P262" s="135" t="s">
        <v>4924</v>
      </c>
      <c r="Q262" s="143">
        <v>4200</v>
      </c>
      <c r="R262" s="144">
        <v>2117.6</v>
      </c>
      <c r="S262" s="143">
        <v>723</v>
      </c>
      <c r="T262" s="143">
        <v>657</v>
      </c>
      <c r="U262" s="112" t="s">
        <v>5009</v>
      </c>
      <c r="V262" s="123">
        <v>66</v>
      </c>
      <c r="W262" s="123">
        <v>131.69999999999999</v>
      </c>
      <c r="X262" s="138" t="s">
        <v>4972</v>
      </c>
      <c r="Y262" s="123">
        <v>66</v>
      </c>
      <c r="Z262" s="123">
        <v>66</v>
      </c>
      <c r="AA262" s="123">
        <v>1828</v>
      </c>
      <c r="AB262" s="123">
        <v>66</v>
      </c>
      <c r="AC262" s="127"/>
      <c r="AD262" s="127"/>
      <c r="AE262" s="130"/>
      <c r="AF262" s="137" t="s">
        <v>7191</v>
      </c>
      <c r="AG262" s="143">
        <v>29187</v>
      </c>
      <c r="AH262" s="143">
        <v>38819</v>
      </c>
      <c r="AI262" s="148">
        <v>38445</v>
      </c>
      <c r="AJ262" s="148">
        <v>1000</v>
      </c>
      <c r="AK262" s="112" t="s">
        <v>7192</v>
      </c>
      <c r="AL262" s="112" t="s">
        <v>7193</v>
      </c>
      <c r="AM262" s="118" t="s">
        <v>5079</v>
      </c>
      <c r="AN262" s="111">
        <v>14</v>
      </c>
      <c r="AO262" s="111">
        <v>2</v>
      </c>
      <c r="AP262" s="111">
        <v>2</v>
      </c>
      <c r="AQ262" s="111">
        <v>10</v>
      </c>
      <c r="AR262" s="111"/>
      <c r="AS262" s="111">
        <v>147</v>
      </c>
      <c r="AT262" s="129" t="s">
        <v>6247</v>
      </c>
      <c r="AU262" s="129" t="s">
        <v>6247</v>
      </c>
      <c r="AV262" s="127">
        <v>2450</v>
      </c>
      <c r="AW262" s="127">
        <v>16.666666666666668</v>
      </c>
      <c r="AX262" s="149"/>
      <c r="AY262" s="149"/>
      <c r="AZ262" s="149"/>
      <c r="BA262" s="149"/>
      <c r="BB262" s="149"/>
      <c r="BC262" s="151"/>
      <c r="BD262" s="151"/>
      <c r="BE262" s="151"/>
      <c r="BF262" s="151" t="s">
        <v>4897</v>
      </c>
      <c r="BG262" s="134"/>
      <c r="BH262" s="134"/>
      <c r="BI262" s="134"/>
      <c r="BJ262" s="134"/>
      <c r="BK262" s="134"/>
      <c r="BL262" s="131"/>
      <c r="BM262" s="131"/>
      <c r="BN262" s="326"/>
      <c r="BO262" s="133" t="s">
        <v>4897</v>
      </c>
      <c r="BP262" s="138">
        <f>BQ262+BR262</f>
        <v>1</v>
      </c>
      <c r="BQ262" s="138"/>
      <c r="BR262" s="138">
        <v>1</v>
      </c>
      <c r="BS262" s="138">
        <v>2</v>
      </c>
      <c r="BT262" s="138">
        <v>1</v>
      </c>
      <c r="BU262" s="138">
        <v>4</v>
      </c>
      <c r="BV262" s="138"/>
      <c r="BW262" s="138">
        <v>4</v>
      </c>
      <c r="BX262" s="138"/>
      <c r="BY262" s="138">
        <v>2</v>
      </c>
      <c r="BZ262" s="138"/>
      <c r="CA262" s="138"/>
      <c r="CB262" s="138"/>
      <c r="CC262" s="138"/>
      <c r="CD262" s="138"/>
      <c r="CE262" s="139"/>
      <c r="DU262" s="152"/>
      <c r="DV262" s="152"/>
      <c r="DW262" s="152"/>
    </row>
    <row r="263" spans="1:127" ht="16.5" customHeight="1">
      <c r="A263" s="111">
        <v>225</v>
      </c>
      <c r="B263" s="111" t="s">
        <v>7163</v>
      </c>
      <c r="C263" s="112" t="s">
        <v>4963</v>
      </c>
      <c r="D263" s="111" t="s">
        <v>5082</v>
      </c>
      <c r="E263" s="111" t="s">
        <v>4879</v>
      </c>
      <c r="F263" s="111" t="s">
        <v>7194</v>
      </c>
      <c r="G263" s="113" t="s">
        <v>7195</v>
      </c>
      <c r="H263" s="111" t="s">
        <v>7196</v>
      </c>
      <c r="I263" s="111" t="s">
        <v>7197</v>
      </c>
      <c r="J263" s="118" t="s">
        <v>4884</v>
      </c>
      <c r="K263" s="163" t="s">
        <v>5862</v>
      </c>
      <c r="L263" s="116" t="s">
        <v>7198</v>
      </c>
      <c r="M263" s="141" t="s">
        <v>7199</v>
      </c>
      <c r="N263" s="142" t="s">
        <v>4924</v>
      </c>
      <c r="O263" s="142"/>
      <c r="P263" s="142" t="s">
        <v>4940</v>
      </c>
      <c r="Q263" s="143">
        <v>125000</v>
      </c>
      <c r="R263" s="144">
        <v>1733.41</v>
      </c>
      <c r="S263" s="143">
        <v>727</v>
      </c>
      <c r="T263" s="143">
        <v>644</v>
      </c>
      <c r="U263" s="112" t="s">
        <v>7200</v>
      </c>
      <c r="V263" s="123">
        <v>83</v>
      </c>
      <c r="W263" s="123">
        <v>76</v>
      </c>
      <c r="X263" s="279" t="s">
        <v>4956</v>
      </c>
      <c r="Y263" s="123">
        <v>99</v>
      </c>
      <c r="Z263" s="123">
        <v>108</v>
      </c>
      <c r="AA263" s="123">
        <v>3996</v>
      </c>
      <c r="AB263" s="123">
        <v>92</v>
      </c>
      <c r="AC263" s="127"/>
      <c r="AD263" s="127"/>
      <c r="AE263" s="130">
        <v>272</v>
      </c>
      <c r="AF263" s="137" t="s">
        <v>7201</v>
      </c>
      <c r="AG263" s="143">
        <v>1011</v>
      </c>
      <c r="AH263" s="143">
        <v>2282</v>
      </c>
      <c r="AI263" s="148">
        <v>2282</v>
      </c>
      <c r="AJ263" s="148">
        <v>74</v>
      </c>
      <c r="AK263" s="112" t="s">
        <v>7202</v>
      </c>
      <c r="AL263" s="129" t="s">
        <v>7203</v>
      </c>
      <c r="AM263" s="118" t="s">
        <v>5428</v>
      </c>
      <c r="AN263" s="111">
        <v>3</v>
      </c>
      <c r="AO263" s="111">
        <v>1</v>
      </c>
      <c r="AP263" s="111"/>
      <c r="AQ263" s="111">
        <v>2</v>
      </c>
      <c r="AR263" s="111"/>
      <c r="AS263" s="111">
        <v>103</v>
      </c>
      <c r="AT263" s="129" t="s">
        <v>5382</v>
      </c>
      <c r="AU263" s="129" t="s">
        <v>5382</v>
      </c>
      <c r="AV263" s="127">
        <v>12910</v>
      </c>
      <c r="AW263" s="127">
        <v>125.33980582524272</v>
      </c>
      <c r="AX263" s="149"/>
      <c r="AY263" s="149"/>
      <c r="AZ263" s="149"/>
      <c r="BA263" s="149"/>
      <c r="BB263" s="149"/>
      <c r="BC263" s="150"/>
      <c r="BD263" s="150"/>
      <c r="BE263" s="150"/>
      <c r="BF263" s="151" t="s">
        <v>4897</v>
      </c>
      <c r="BG263" s="134"/>
      <c r="BH263" s="134"/>
      <c r="BI263" s="134"/>
      <c r="BJ263" s="134"/>
      <c r="BK263" s="134"/>
      <c r="BL263" s="134"/>
      <c r="BM263" s="134"/>
      <c r="BN263" s="350"/>
      <c r="BO263" s="133" t="s">
        <v>4897</v>
      </c>
      <c r="BP263" s="138"/>
      <c r="BQ263" s="138"/>
      <c r="BR263" s="138"/>
      <c r="BS263" s="138">
        <v>1</v>
      </c>
      <c r="BT263" s="138">
        <v>1</v>
      </c>
      <c r="BU263" s="138">
        <v>8</v>
      </c>
      <c r="BV263" s="138">
        <v>1</v>
      </c>
      <c r="BW263" s="138"/>
      <c r="BX263" s="138"/>
      <c r="BY263" s="138">
        <v>421</v>
      </c>
      <c r="BZ263" s="138"/>
      <c r="CA263" s="138"/>
      <c r="CB263" s="138"/>
      <c r="CC263" s="138"/>
      <c r="CD263" s="138"/>
      <c r="CE263" s="139"/>
      <c r="DU263" s="152"/>
      <c r="DV263" s="152"/>
      <c r="DW263" s="152"/>
    </row>
    <row r="264" spans="1:127" s="388" customFormat="1" ht="16.5" customHeight="1">
      <c r="A264" s="2528" t="s">
        <v>7204</v>
      </c>
      <c r="B264" s="2528"/>
      <c r="C264" s="2528"/>
      <c r="D264" s="2528"/>
      <c r="E264" s="2528"/>
      <c r="F264" s="551">
        <v>4</v>
      </c>
      <c r="G264" s="552"/>
      <c r="H264" s="551"/>
      <c r="I264" s="551"/>
      <c r="J264" s="553"/>
      <c r="K264" s="554"/>
      <c r="L264" s="231"/>
      <c r="M264" s="555"/>
      <c r="N264" s="233"/>
      <c r="O264" s="233"/>
      <c r="P264" s="233"/>
      <c r="Q264" s="238"/>
      <c r="R264" s="239"/>
      <c r="S264" s="238"/>
      <c r="T264" s="238"/>
      <c r="U264" s="556"/>
      <c r="V264" s="239"/>
      <c r="W264" s="238"/>
      <c r="X264" s="557"/>
      <c r="Y264" s="238"/>
      <c r="Z264" s="238"/>
      <c r="AA264" s="238"/>
      <c r="AB264" s="239"/>
      <c r="AC264" s="243"/>
      <c r="AD264" s="243"/>
      <c r="AE264" s="558"/>
      <c r="AF264" s="559"/>
      <c r="AG264" s="560"/>
      <c r="AH264" s="253"/>
      <c r="AI264" s="243"/>
      <c r="AJ264" s="561"/>
      <c r="AK264" s="562"/>
      <c r="AL264" s="562"/>
      <c r="AM264" s="553"/>
      <c r="AN264" s="551"/>
      <c r="AO264" s="551"/>
      <c r="AP264" s="563"/>
      <c r="AQ264" s="563"/>
      <c r="AR264" s="563"/>
      <c r="AS264" s="551"/>
      <c r="AT264" s="563"/>
      <c r="AU264" s="563"/>
      <c r="AV264" s="558"/>
      <c r="AW264" s="558"/>
      <c r="AX264" s="561"/>
      <c r="AY264" s="564"/>
      <c r="AZ264" s="565"/>
      <c r="BA264" s="565"/>
      <c r="BB264" s="565"/>
      <c r="BC264" s="566"/>
      <c r="BD264" s="566"/>
      <c r="BE264" s="562"/>
      <c r="BF264" s="562"/>
      <c r="BG264" s="564"/>
      <c r="BH264" s="567"/>
      <c r="BI264" s="564"/>
      <c r="BJ264" s="564"/>
      <c r="BK264" s="564"/>
      <c r="BL264" s="564"/>
      <c r="BM264" s="564"/>
      <c r="BN264" s="568"/>
      <c r="BO264" s="569"/>
      <c r="BP264" s="570"/>
      <c r="BQ264" s="570"/>
      <c r="BR264" s="570"/>
      <c r="BS264" s="570"/>
      <c r="BT264" s="570"/>
      <c r="BU264" s="570"/>
      <c r="BV264" s="570"/>
      <c r="BW264" s="570"/>
      <c r="BX264" s="570"/>
      <c r="BY264" s="570"/>
      <c r="BZ264" s="570"/>
      <c r="CA264" s="570"/>
      <c r="CB264" s="570"/>
      <c r="CC264" s="570"/>
      <c r="CD264" s="570"/>
    </row>
    <row r="265" spans="1:127" ht="16.5" customHeight="1">
      <c r="A265" s="111">
        <v>226</v>
      </c>
      <c r="B265" s="111" t="s">
        <v>7163</v>
      </c>
      <c r="C265" s="112" t="s">
        <v>6659</v>
      </c>
      <c r="D265" s="118" t="s">
        <v>5318</v>
      </c>
      <c r="E265" s="111" t="s">
        <v>5001</v>
      </c>
      <c r="F265" s="111" t="s">
        <v>7205</v>
      </c>
      <c r="G265" s="113" t="s">
        <v>7206</v>
      </c>
      <c r="H265" s="111" t="s">
        <v>7207</v>
      </c>
      <c r="I265" s="111" t="s">
        <v>7208</v>
      </c>
      <c r="J265" s="118" t="s">
        <v>4884</v>
      </c>
      <c r="K265" s="163" t="s">
        <v>7209</v>
      </c>
      <c r="L265" s="116" t="s">
        <v>7210</v>
      </c>
      <c r="M265" s="141" t="s">
        <v>7211</v>
      </c>
      <c r="N265" s="142" t="s">
        <v>4888</v>
      </c>
      <c r="O265" s="142"/>
      <c r="P265" s="142" t="s">
        <v>4924</v>
      </c>
      <c r="Q265" s="143">
        <v>4341</v>
      </c>
      <c r="R265" s="144">
        <v>761</v>
      </c>
      <c r="S265" s="143">
        <v>100</v>
      </c>
      <c r="T265" s="143"/>
      <c r="U265" s="112" t="s">
        <v>6475</v>
      </c>
      <c r="V265" s="123">
        <v>100</v>
      </c>
      <c r="W265" s="123">
        <v>147</v>
      </c>
      <c r="X265" s="279" t="s">
        <v>4890</v>
      </c>
      <c r="Y265" s="123">
        <v>90</v>
      </c>
      <c r="Z265" s="123"/>
      <c r="AA265" s="123">
        <v>800</v>
      </c>
      <c r="AB265" s="123">
        <v>147</v>
      </c>
      <c r="AC265" s="127"/>
      <c r="AD265" s="127"/>
      <c r="AE265" s="130">
        <v>70</v>
      </c>
      <c r="AF265" s="137" t="s">
        <v>7212</v>
      </c>
      <c r="AG265" s="127">
        <v>18003</v>
      </c>
      <c r="AH265" s="127">
        <v>48957</v>
      </c>
      <c r="AI265" s="148">
        <v>280</v>
      </c>
      <c r="AJ265" s="148">
        <v>200</v>
      </c>
      <c r="AK265" s="112"/>
      <c r="AL265" s="112"/>
      <c r="AM265" s="118" t="s">
        <v>7213</v>
      </c>
      <c r="AN265" s="111">
        <v>2</v>
      </c>
      <c r="AO265" s="111"/>
      <c r="AP265" s="111">
        <v>2</v>
      </c>
      <c r="AQ265" s="111"/>
      <c r="AR265" s="111"/>
      <c r="AS265" s="111">
        <v>365</v>
      </c>
      <c r="AT265" s="129" t="s">
        <v>7214</v>
      </c>
      <c r="AU265" s="129" t="s">
        <v>7214</v>
      </c>
      <c r="AV265" s="127">
        <v>80000</v>
      </c>
      <c r="AW265" s="127">
        <v>219.17808219178082</v>
      </c>
      <c r="AX265" s="149"/>
      <c r="AY265" s="149"/>
      <c r="AZ265" s="149"/>
      <c r="BA265" s="149"/>
      <c r="BB265" s="149"/>
      <c r="BC265" s="150"/>
      <c r="BD265" s="150"/>
      <c r="BE265" s="150"/>
      <c r="BF265" s="151" t="s">
        <v>4897</v>
      </c>
      <c r="BG265" s="134"/>
      <c r="BH265" s="134"/>
      <c r="BI265" s="134"/>
      <c r="BJ265" s="134"/>
      <c r="BK265" s="134"/>
      <c r="BL265" s="134"/>
      <c r="BM265" s="134"/>
      <c r="BN265" s="350"/>
      <c r="BO265" s="133" t="s">
        <v>4897</v>
      </c>
      <c r="BP265" s="138"/>
      <c r="BQ265" s="138"/>
      <c r="BR265" s="138"/>
      <c r="BS265" s="138"/>
      <c r="BT265" s="138"/>
      <c r="BU265" s="138"/>
      <c r="BV265" s="138"/>
      <c r="BW265" s="138"/>
      <c r="BX265" s="138"/>
      <c r="BY265" s="138"/>
      <c r="BZ265" s="138">
        <v>2</v>
      </c>
      <c r="CA265" s="138">
        <v>1</v>
      </c>
      <c r="CB265" s="138">
        <v>2</v>
      </c>
      <c r="CC265" s="138"/>
      <c r="CD265" s="138"/>
      <c r="CE265" s="139"/>
      <c r="DU265" s="152"/>
      <c r="DV265" s="152"/>
      <c r="DW265" s="152"/>
    </row>
    <row r="266" spans="1:127" ht="16.5" customHeight="1">
      <c r="A266" s="111">
        <v>227</v>
      </c>
      <c r="B266" s="111" t="s">
        <v>1523</v>
      </c>
      <c r="C266" s="112" t="s">
        <v>7215</v>
      </c>
      <c r="D266" s="118" t="s">
        <v>5318</v>
      </c>
      <c r="E266" s="111" t="s">
        <v>5375</v>
      </c>
      <c r="F266" s="111" t="s">
        <v>7216</v>
      </c>
      <c r="G266" s="113" t="s">
        <v>7217</v>
      </c>
      <c r="H266" s="111" t="s">
        <v>7218</v>
      </c>
      <c r="I266" s="111" t="s">
        <v>7219</v>
      </c>
      <c r="J266" s="118" t="s">
        <v>4940</v>
      </c>
      <c r="K266" s="163" t="s">
        <v>7220</v>
      </c>
      <c r="L266" s="116" t="s">
        <v>7221</v>
      </c>
      <c r="M266" s="153" t="s">
        <v>7222</v>
      </c>
      <c r="N266" s="142" t="s">
        <v>4924</v>
      </c>
      <c r="O266" s="142"/>
      <c r="P266" s="142" t="s">
        <v>4924</v>
      </c>
      <c r="Q266" s="143">
        <v>2930</v>
      </c>
      <c r="R266" s="144">
        <v>1431</v>
      </c>
      <c r="S266" s="143">
        <v>548</v>
      </c>
      <c r="T266" s="143">
        <v>476</v>
      </c>
      <c r="U266" s="112" t="s">
        <v>6475</v>
      </c>
      <c r="V266" s="123">
        <v>72</v>
      </c>
      <c r="W266" s="123">
        <v>82</v>
      </c>
      <c r="X266" s="279" t="s">
        <v>4956</v>
      </c>
      <c r="Y266" s="123">
        <v>116</v>
      </c>
      <c r="Z266" s="123"/>
      <c r="AA266" s="123"/>
      <c r="AB266" s="123">
        <v>16</v>
      </c>
      <c r="AC266" s="127"/>
      <c r="AD266" s="127"/>
      <c r="AE266" s="130">
        <v>150</v>
      </c>
      <c r="AF266" s="137" t="s">
        <v>7223</v>
      </c>
      <c r="AG266" s="127">
        <v>39</v>
      </c>
      <c r="AH266" s="127">
        <v>113</v>
      </c>
      <c r="AI266" s="148"/>
      <c r="AJ266" s="148">
        <v>30</v>
      </c>
      <c r="AK266" s="112"/>
      <c r="AL266" s="112"/>
      <c r="AM266" s="118" t="s">
        <v>5011</v>
      </c>
      <c r="AN266" s="111"/>
      <c r="AO266" s="111"/>
      <c r="AP266" s="111"/>
      <c r="AQ266" s="111"/>
      <c r="AR266" s="111"/>
      <c r="AS266" s="111">
        <v>44</v>
      </c>
      <c r="AT266" s="129" t="s">
        <v>5026</v>
      </c>
      <c r="AU266" s="129" t="s">
        <v>5382</v>
      </c>
      <c r="AV266" s="127">
        <v>12070</v>
      </c>
      <c r="AW266" s="127">
        <v>274.31818181818181</v>
      </c>
      <c r="AX266" s="149"/>
      <c r="AY266" s="149"/>
      <c r="AZ266" s="149"/>
      <c r="BA266" s="149"/>
      <c r="BB266" s="149"/>
      <c r="BC266" s="150"/>
      <c r="BD266" s="150"/>
      <c r="BE266" s="150"/>
      <c r="BF266" s="151" t="s">
        <v>4945</v>
      </c>
      <c r="BG266" s="134"/>
      <c r="BH266" s="134"/>
      <c r="BI266" s="134"/>
      <c r="BJ266" s="134"/>
      <c r="BK266" s="134"/>
      <c r="BL266" s="134"/>
      <c r="BM266" s="134"/>
      <c r="BN266" s="350"/>
      <c r="BO266" s="133" t="s">
        <v>4897</v>
      </c>
      <c r="BP266" s="138"/>
      <c r="BQ266" s="138"/>
      <c r="BR266" s="138"/>
      <c r="BS266" s="138"/>
      <c r="BT266" s="138"/>
      <c r="BU266" s="138"/>
      <c r="BV266" s="138"/>
      <c r="BW266" s="138"/>
      <c r="BX266" s="138"/>
      <c r="BY266" s="138"/>
      <c r="BZ266" s="138">
        <v>1</v>
      </c>
      <c r="CA266" s="138">
        <v>3</v>
      </c>
      <c r="CB266" s="138">
        <v>1</v>
      </c>
      <c r="CC266" s="138"/>
      <c r="CD266" s="138"/>
      <c r="CE266" s="139"/>
      <c r="DU266" s="152"/>
      <c r="DV266" s="152"/>
      <c r="DW266" s="152"/>
    </row>
    <row r="267" spans="1:127" ht="16.5" customHeight="1">
      <c r="A267" s="111">
        <v>228</v>
      </c>
      <c r="B267" s="111" t="s">
        <v>1523</v>
      </c>
      <c r="C267" s="112" t="s">
        <v>1590</v>
      </c>
      <c r="D267" s="118" t="s">
        <v>5318</v>
      </c>
      <c r="E267" s="111" t="s">
        <v>4932</v>
      </c>
      <c r="F267" s="111" t="s">
        <v>7224</v>
      </c>
      <c r="G267" s="113" t="s">
        <v>7225</v>
      </c>
      <c r="H267" s="111" t="s">
        <v>7226</v>
      </c>
      <c r="I267" s="111" t="s">
        <v>7227</v>
      </c>
      <c r="J267" s="118" t="s">
        <v>4940</v>
      </c>
      <c r="K267" s="163" t="s">
        <v>7068</v>
      </c>
      <c r="L267" s="116" t="s">
        <v>7228</v>
      </c>
      <c r="M267" s="129" t="s">
        <v>7229</v>
      </c>
      <c r="N267" s="142" t="s">
        <v>4940</v>
      </c>
      <c r="O267" s="142" t="s">
        <v>4941</v>
      </c>
      <c r="P267" s="142" t="s">
        <v>4940</v>
      </c>
      <c r="Q267" s="143">
        <v>13872</v>
      </c>
      <c r="R267" s="144">
        <v>2326</v>
      </c>
      <c r="S267" s="143">
        <v>922</v>
      </c>
      <c r="T267" s="143">
        <v>830</v>
      </c>
      <c r="U267" s="112" t="s">
        <v>7230</v>
      </c>
      <c r="V267" s="123">
        <v>92</v>
      </c>
      <c r="W267" s="123">
        <v>77.7</v>
      </c>
      <c r="X267" s="279" t="s">
        <v>4956</v>
      </c>
      <c r="Y267" s="123">
        <v>245.7</v>
      </c>
      <c r="Z267" s="123">
        <v>18.399999999999999</v>
      </c>
      <c r="AA267" s="123">
        <v>200</v>
      </c>
      <c r="AB267" s="123">
        <v>18.5</v>
      </c>
      <c r="AC267" s="127"/>
      <c r="AD267" s="127">
        <v>58.8</v>
      </c>
      <c r="AE267" s="130">
        <v>35</v>
      </c>
      <c r="AF267" s="138" t="s">
        <v>7231</v>
      </c>
      <c r="AG267" s="148">
        <v>30858</v>
      </c>
      <c r="AH267" s="127">
        <v>79630</v>
      </c>
      <c r="AI267" s="127"/>
      <c r="AJ267" s="148">
        <v>4500</v>
      </c>
      <c r="AK267" s="601" t="s">
        <v>7232</v>
      </c>
      <c r="AL267" s="601">
        <v>1</v>
      </c>
      <c r="AM267" s="118" t="s">
        <v>7116</v>
      </c>
      <c r="AN267" s="111">
        <v>12</v>
      </c>
      <c r="AO267" s="111">
        <v>2</v>
      </c>
      <c r="AP267" s="111">
        <v>7</v>
      </c>
      <c r="AQ267" s="111">
        <v>3</v>
      </c>
      <c r="AR267" s="111"/>
      <c r="AS267" s="111">
        <v>163</v>
      </c>
      <c r="AT267" s="129" t="s">
        <v>5382</v>
      </c>
      <c r="AU267" s="129" t="s">
        <v>5382</v>
      </c>
      <c r="AV267" s="127">
        <v>17618</v>
      </c>
      <c r="AW267" s="127">
        <v>108.08588957055214</v>
      </c>
      <c r="AX267" s="134"/>
      <c r="AY267" s="134"/>
      <c r="AZ267" s="149"/>
      <c r="BA267" s="149"/>
      <c r="BB267" s="149"/>
      <c r="BC267" s="157"/>
      <c r="BD267" s="157"/>
      <c r="BE267" s="157"/>
      <c r="BF267" s="157" t="s">
        <v>4945</v>
      </c>
      <c r="BG267" s="134"/>
      <c r="BH267" s="131"/>
      <c r="BI267" s="134"/>
      <c r="BJ267" s="134"/>
      <c r="BK267" s="134"/>
      <c r="BL267" s="134"/>
      <c r="BM267" s="134"/>
      <c r="BN267" s="174"/>
      <c r="BO267" s="133" t="s">
        <v>4897</v>
      </c>
      <c r="BP267" s="138"/>
      <c r="BQ267" s="138"/>
      <c r="BR267" s="138"/>
      <c r="BS267" s="138"/>
      <c r="BT267" s="138"/>
      <c r="BU267" s="138"/>
      <c r="BV267" s="138"/>
      <c r="BW267" s="138"/>
      <c r="BX267" s="138"/>
      <c r="BY267" s="138"/>
      <c r="BZ267" s="138">
        <v>1</v>
      </c>
      <c r="CA267" s="138">
        <v>2</v>
      </c>
      <c r="CB267" s="138">
        <v>2</v>
      </c>
      <c r="CC267" s="174"/>
      <c r="CD267" s="174"/>
      <c r="CE267" s="139"/>
      <c r="DU267" s="152"/>
      <c r="DV267" s="152"/>
      <c r="DW267" s="152"/>
    </row>
    <row r="268" spans="1:127" ht="16.5" customHeight="1">
      <c r="A268" s="111">
        <v>229</v>
      </c>
      <c r="B268" s="111" t="s">
        <v>1523</v>
      </c>
      <c r="C268" s="112" t="s">
        <v>1590</v>
      </c>
      <c r="D268" s="118" t="s">
        <v>5318</v>
      </c>
      <c r="E268" s="111" t="s">
        <v>4932</v>
      </c>
      <c r="F268" s="111" t="s">
        <v>7233</v>
      </c>
      <c r="G268" s="113" t="s">
        <v>7234</v>
      </c>
      <c r="H268" s="111" t="s">
        <v>7235</v>
      </c>
      <c r="I268" s="111" t="s">
        <v>7236</v>
      </c>
      <c r="J268" s="118" t="s">
        <v>4940</v>
      </c>
      <c r="K268" s="163" t="s">
        <v>7237</v>
      </c>
      <c r="L268" s="116" t="s">
        <v>7238</v>
      </c>
      <c r="M268" s="153" t="s">
        <v>7239</v>
      </c>
      <c r="N268" s="142" t="s">
        <v>4940</v>
      </c>
      <c r="O268" s="142" t="s">
        <v>4941</v>
      </c>
      <c r="P268" s="142" t="s">
        <v>4940</v>
      </c>
      <c r="Q268" s="143">
        <v>18673</v>
      </c>
      <c r="R268" s="144">
        <v>2481</v>
      </c>
      <c r="S268" s="143">
        <v>1516.5</v>
      </c>
      <c r="T268" s="143">
        <v>1440</v>
      </c>
      <c r="U268" s="112" t="s">
        <v>4983</v>
      </c>
      <c r="V268" s="157">
        <v>77</v>
      </c>
      <c r="W268" s="123">
        <v>213</v>
      </c>
      <c r="X268" s="138" t="s">
        <v>4956</v>
      </c>
      <c r="Y268" s="123" t="s">
        <v>7240</v>
      </c>
      <c r="Z268" s="123">
        <v>28</v>
      </c>
      <c r="AA268" s="123">
        <v>3060</v>
      </c>
      <c r="AB268" s="123" t="s">
        <v>7241</v>
      </c>
      <c r="AC268" s="127">
        <v>3</v>
      </c>
      <c r="AD268" s="127"/>
      <c r="AE268" s="130">
        <v>44</v>
      </c>
      <c r="AF268" s="137" t="s">
        <v>7242</v>
      </c>
      <c r="AG268" s="127">
        <v>3</v>
      </c>
      <c r="AH268" s="127">
        <v>6996</v>
      </c>
      <c r="AI268" s="148"/>
      <c r="AJ268" s="148"/>
      <c r="AK268" s="112"/>
      <c r="AL268" s="112"/>
      <c r="AM268" s="118" t="s">
        <v>7213</v>
      </c>
      <c r="AN268" s="111">
        <v>2</v>
      </c>
      <c r="AO268" s="111"/>
      <c r="AP268" s="111">
        <v>2</v>
      </c>
      <c r="AQ268" s="111"/>
      <c r="AR268" s="111"/>
      <c r="AS268" s="111">
        <v>172</v>
      </c>
      <c r="AT268" s="129" t="s">
        <v>5382</v>
      </c>
      <c r="AU268" s="129" t="s">
        <v>5382</v>
      </c>
      <c r="AV268" s="127">
        <v>10538</v>
      </c>
      <c r="AW268" s="127">
        <v>61.267441860465119</v>
      </c>
      <c r="AX268" s="149"/>
      <c r="AY268" s="149"/>
      <c r="AZ268" s="149"/>
      <c r="BA268" s="149"/>
      <c r="BB268" s="149"/>
      <c r="BC268" s="150"/>
      <c r="BD268" s="150"/>
      <c r="BE268" s="150"/>
      <c r="BF268" s="151" t="s">
        <v>4945</v>
      </c>
      <c r="BG268" s="134"/>
      <c r="BH268" s="134"/>
      <c r="BI268" s="134"/>
      <c r="BJ268" s="134"/>
      <c r="BK268" s="134"/>
      <c r="BL268" s="134"/>
      <c r="BM268" s="134"/>
      <c r="BN268" s="350"/>
      <c r="BO268" s="133" t="s">
        <v>4897</v>
      </c>
      <c r="BP268" s="138"/>
      <c r="BQ268" s="138"/>
      <c r="BR268" s="138"/>
      <c r="BS268" s="138"/>
      <c r="BT268" s="138"/>
      <c r="BU268" s="138"/>
      <c r="BV268" s="138"/>
      <c r="BW268" s="138"/>
      <c r="BX268" s="138"/>
      <c r="BY268" s="138"/>
      <c r="BZ268" s="138">
        <v>4</v>
      </c>
      <c r="CA268" s="138">
        <v>2</v>
      </c>
      <c r="CB268" s="138">
        <v>1</v>
      </c>
      <c r="CC268" s="138"/>
      <c r="CD268" s="138"/>
      <c r="CE268" s="139"/>
      <c r="DU268" s="152"/>
      <c r="DV268" s="152"/>
      <c r="DW268" s="152"/>
    </row>
    <row r="269" spans="1:127" s="388" customFormat="1" ht="16.5" customHeight="1">
      <c r="A269" s="2528" t="s">
        <v>7243</v>
      </c>
      <c r="B269" s="2528"/>
      <c r="C269" s="2528"/>
      <c r="D269" s="2528"/>
      <c r="E269" s="2528"/>
      <c r="F269" s="551">
        <v>4</v>
      </c>
      <c r="G269" s="552"/>
      <c r="H269" s="551"/>
      <c r="I269" s="551"/>
      <c r="J269" s="553"/>
      <c r="K269" s="554"/>
      <c r="L269" s="231"/>
      <c r="M269" s="555"/>
      <c r="N269" s="233"/>
      <c r="O269" s="233"/>
      <c r="P269" s="233"/>
      <c r="Q269" s="238"/>
      <c r="R269" s="239"/>
      <c r="S269" s="238"/>
      <c r="T269" s="238"/>
      <c r="U269" s="556"/>
      <c r="V269" s="239"/>
      <c r="W269" s="238"/>
      <c r="X269" s="557"/>
      <c r="Y269" s="238"/>
      <c r="Z269" s="238"/>
      <c r="AA269" s="238"/>
      <c r="AB269" s="239"/>
      <c r="AC269" s="243"/>
      <c r="AD269" s="243"/>
      <c r="AE269" s="558"/>
      <c r="AF269" s="559"/>
      <c r="AG269" s="560"/>
      <c r="AH269" s="253"/>
      <c r="AI269" s="243"/>
      <c r="AJ269" s="561"/>
      <c r="AK269" s="562"/>
      <c r="AL269" s="562"/>
      <c r="AM269" s="553"/>
      <c r="AN269" s="551"/>
      <c r="AO269" s="551"/>
      <c r="AP269" s="563"/>
      <c r="AQ269" s="563"/>
      <c r="AR269" s="563"/>
      <c r="AS269" s="551"/>
      <c r="AT269" s="563"/>
      <c r="AU269" s="563"/>
      <c r="AV269" s="558"/>
      <c r="AW269" s="558"/>
      <c r="AX269" s="561"/>
      <c r="AY269" s="561"/>
      <c r="AZ269" s="565"/>
      <c r="BA269" s="565"/>
      <c r="BB269" s="565"/>
      <c r="BC269" s="566"/>
      <c r="BD269" s="566"/>
      <c r="BE269" s="562"/>
      <c r="BF269" s="562"/>
      <c r="BG269" s="564"/>
      <c r="BH269" s="567"/>
      <c r="BI269" s="564"/>
      <c r="BJ269" s="564"/>
      <c r="BK269" s="564"/>
      <c r="BL269" s="564"/>
      <c r="BM269" s="564"/>
      <c r="BN269" s="568"/>
      <c r="BO269" s="569"/>
      <c r="BP269" s="570"/>
      <c r="BQ269" s="570"/>
      <c r="BR269" s="570"/>
      <c r="BS269" s="570"/>
      <c r="BT269" s="570"/>
      <c r="BU269" s="570"/>
      <c r="BV269" s="570"/>
      <c r="BW269" s="570"/>
      <c r="BX269" s="570"/>
      <c r="BY269" s="570"/>
      <c r="BZ269" s="570"/>
      <c r="CA269" s="570"/>
      <c r="CB269" s="570"/>
      <c r="CC269" s="570"/>
      <c r="CD269" s="570"/>
    </row>
    <row r="270" spans="1:127" ht="16.5" customHeight="1">
      <c r="A270" s="111">
        <v>230</v>
      </c>
      <c r="B270" s="111" t="s">
        <v>7163</v>
      </c>
      <c r="C270" s="112" t="s">
        <v>817</v>
      </c>
      <c r="D270" s="111" t="s">
        <v>6118</v>
      </c>
      <c r="E270" s="111" t="s">
        <v>4932</v>
      </c>
      <c r="F270" s="111" t="s">
        <v>7244</v>
      </c>
      <c r="G270" s="113" t="s">
        <v>7245</v>
      </c>
      <c r="H270" s="111" t="s">
        <v>7246</v>
      </c>
      <c r="I270" s="111" t="s">
        <v>7247</v>
      </c>
      <c r="J270" s="118" t="s">
        <v>4884</v>
      </c>
      <c r="K270" s="111" t="s">
        <v>7248</v>
      </c>
      <c r="L270" s="116" t="s">
        <v>7249</v>
      </c>
      <c r="M270" s="111" t="s">
        <v>7250</v>
      </c>
      <c r="N270" s="138" t="s">
        <v>4924</v>
      </c>
      <c r="O270" s="142"/>
      <c r="P270" s="138" t="s">
        <v>4924</v>
      </c>
      <c r="Q270" s="143">
        <v>2016</v>
      </c>
      <c r="R270" s="144">
        <v>2016</v>
      </c>
      <c r="S270" s="143">
        <v>1605</v>
      </c>
      <c r="T270" s="143">
        <v>1135</v>
      </c>
      <c r="U270" s="123" t="s">
        <v>6475</v>
      </c>
      <c r="V270" s="123">
        <v>470</v>
      </c>
      <c r="W270" s="123">
        <v>213</v>
      </c>
      <c r="X270" s="134" t="s">
        <v>4956</v>
      </c>
      <c r="Y270" s="123"/>
      <c r="Z270" s="123">
        <v>57</v>
      </c>
      <c r="AA270" s="123">
        <v>10267</v>
      </c>
      <c r="AB270" s="123">
        <v>141</v>
      </c>
      <c r="AC270" s="127"/>
      <c r="AD270" s="127"/>
      <c r="AE270" s="127">
        <v>106</v>
      </c>
      <c r="AF270" s="135" t="s">
        <v>7251</v>
      </c>
      <c r="AG270" s="360">
        <v>7016</v>
      </c>
      <c r="AH270" s="165">
        <v>7016</v>
      </c>
      <c r="AI270" s="148">
        <v>1000</v>
      </c>
      <c r="AJ270" s="148">
        <v>751</v>
      </c>
      <c r="AK270" s="138"/>
      <c r="AL270" s="138"/>
      <c r="AM270" s="135" t="s">
        <v>5079</v>
      </c>
      <c r="AN270" s="111">
        <v>2</v>
      </c>
      <c r="AO270" s="123"/>
      <c r="AP270" s="123"/>
      <c r="AQ270" s="123"/>
      <c r="AR270" s="111">
        <v>2</v>
      </c>
      <c r="AS270" s="174">
        <v>35</v>
      </c>
      <c r="AT270" s="129" t="s">
        <v>5382</v>
      </c>
      <c r="AU270" s="129" t="s">
        <v>7252</v>
      </c>
      <c r="AV270" s="127">
        <v>108</v>
      </c>
      <c r="AW270" s="127">
        <v>3.0857142857142859</v>
      </c>
      <c r="AX270" s="149"/>
      <c r="AY270" s="149"/>
      <c r="AZ270" s="149"/>
      <c r="BA270" s="149"/>
      <c r="BB270" s="149"/>
      <c r="BC270" s="157"/>
      <c r="BD270" s="157"/>
      <c r="BE270" s="150"/>
      <c r="BF270" s="150" t="s">
        <v>4945</v>
      </c>
      <c r="BG270" s="134"/>
      <c r="BH270" s="134"/>
      <c r="BI270" s="134"/>
      <c r="BJ270" s="134"/>
      <c r="BK270" s="134"/>
      <c r="BL270" s="134"/>
      <c r="BM270" s="134"/>
      <c r="BN270" s="174"/>
      <c r="BO270" s="151" t="s">
        <v>4945</v>
      </c>
      <c r="BP270" s="138"/>
      <c r="BQ270" s="138"/>
      <c r="BR270" s="138"/>
      <c r="BS270" s="138"/>
      <c r="BT270" s="138"/>
      <c r="BU270" s="138"/>
      <c r="BV270" s="138"/>
      <c r="BW270" s="138"/>
      <c r="BX270" s="138"/>
      <c r="BY270" s="138"/>
      <c r="BZ270" s="138">
        <v>1</v>
      </c>
      <c r="CA270" s="138"/>
      <c r="CB270" s="138"/>
      <c r="CC270" s="138"/>
      <c r="CD270" s="138">
        <v>1</v>
      </c>
    </row>
    <row r="271" spans="1:127" ht="16.5" customHeight="1">
      <c r="A271" s="111">
        <v>231</v>
      </c>
      <c r="B271" s="111" t="s">
        <v>1523</v>
      </c>
      <c r="C271" s="112" t="s">
        <v>850</v>
      </c>
      <c r="D271" s="111" t="s">
        <v>6118</v>
      </c>
      <c r="E271" s="111" t="s">
        <v>4932</v>
      </c>
      <c r="F271" s="111" t="s">
        <v>7253</v>
      </c>
      <c r="G271" s="113" t="s">
        <v>7254</v>
      </c>
      <c r="H271" s="111" t="s">
        <v>7255</v>
      </c>
      <c r="I271" s="111" t="s">
        <v>7256</v>
      </c>
      <c r="J271" s="118" t="s">
        <v>4884</v>
      </c>
      <c r="K271" s="163" t="s">
        <v>7257</v>
      </c>
      <c r="L271" s="116" t="s">
        <v>7258</v>
      </c>
      <c r="M271" s="153" t="s">
        <v>7259</v>
      </c>
      <c r="N271" s="138" t="s">
        <v>4924</v>
      </c>
      <c r="O271" s="142"/>
      <c r="P271" s="138" t="s">
        <v>4924</v>
      </c>
      <c r="Q271" s="143">
        <v>834</v>
      </c>
      <c r="R271" s="144">
        <v>834</v>
      </c>
      <c r="S271" s="143">
        <v>378</v>
      </c>
      <c r="T271" s="143">
        <v>278</v>
      </c>
      <c r="U271" s="112" t="s">
        <v>4955</v>
      </c>
      <c r="V271" s="123">
        <v>100</v>
      </c>
      <c r="W271" s="123">
        <v>24</v>
      </c>
      <c r="X271" s="279" t="s">
        <v>4956</v>
      </c>
      <c r="Y271" s="123"/>
      <c r="Z271" s="123">
        <v>360</v>
      </c>
      <c r="AA271" s="123">
        <v>1215</v>
      </c>
      <c r="AB271" s="123">
        <v>43</v>
      </c>
      <c r="AC271" s="127"/>
      <c r="AD271" s="127"/>
      <c r="AE271" s="130" t="s">
        <v>7260</v>
      </c>
      <c r="AF271" s="137" t="s">
        <v>7261</v>
      </c>
      <c r="AG271" s="127">
        <v>1228</v>
      </c>
      <c r="AH271" s="165">
        <v>1232</v>
      </c>
      <c r="AI271" s="148"/>
      <c r="AJ271" s="148">
        <v>800</v>
      </c>
      <c r="AK271" s="112"/>
      <c r="AL271" s="112"/>
      <c r="AM271" s="118" t="s">
        <v>7262</v>
      </c>
      <c r="AN271" s="111"/>
      <c r="AO271" s="111"/>
      <c r="AP271" s="111"/>
      <c r="AQ271" s="111"/>
      <c r="AR271" s="111"/>
      <c r="AS271" s="111">
        <v>168</v>
      </c>
      <c r="AT271" s="129" t="s">
        <v>5610</v>
      </c>
      <c r="AU271" s="129"/>
      <c r="AV271" s="127">
        <v>300</v>
      </c>
      <c r="AW271" s="127">
        <v>1.7857142857142858</v>
      </c>
      <c r="AX271" s="149"/>
      <c r="AY271" s="149"/>
      <c r="AZ271" s="149"/>
      <c r="BA271" s="149"/>
      <c r="BB271" s="149"/>
      <c r="BC271" s="150"/>
      <c r="BD271" s="150"/>
      <c r="BE271" s="150"/>
      <c r="BF271" s="151" t="s">
        <v>4945</v>
      </c>
      <c r="BG271" s="134"/>
      <c r="BH271" s="134"/>
      <c r="BI271" s="134"/>
      <c r="BJ271" s="134"/>
      <c r="BK271" s="134"/>
      <c r="BL271" s="134"/>
      <c r="BM271" s="134"/>
      <c r="BN271" s="350"/>
      <c r="BO271" s="151" t="s">
        <v>4945</v>
      </c>
      <c r="BP271" s="138"/>
      <c r="BQ271" s="138"/>
      <c r="BR271" s="138"/>
      <c r="BS271" s="138"/>
      <c r="BT271" s="138"/>
      <c r="BU271" s="138"/>
      <c r="BV271" s="138"/>
      <c r="BW271" s="138"/>
      <c r="BX271" s="138"/>
      <c r="BY271" s="138"/>
      <c r="BZ271" s="138">
        <v>1</v>
      </c>
      <c r="CA271" s="138"/>
      <c r="CB271" s="138"/>
      <c r="CC271" s="138"/>
      <c r="CD271" s="138">
        <v>1</v>
      </c>
      <c r="CE271" s="139"/>
    </row>
    <row r="272" spans="1:127" ht="16.5" customHeight="1">
      <c r="A272" s="111">
        <v>232</v>
      </c>
      <c r="B272" s="111" t="s">
        <v>7163</v>
      </c>
      <c r="C272" s="112" t="s">
        <v>7164</v>
      </c>
      <c r="D272" s="111" t="s">
        <v>6039</v>
      </c>
      <c r="E272" s="111" t="s">
        <v>4879</v>
      </c>
      <c r="F272" s="111" t="s">
        <v>7263</v>
      </c>
      <c r="G272" s="113" t="s">
        <v>7264</v>
      </c>
      <c r="H272" s="111" t="s">
        <v>7265</v>
      </c>
      <c r="I272" s="111" t="s">
        <v>7266</v>
      </c>
      <c r="J272" s="118" t="s">
        <v>4884</v>
      </c>
      <c r="K272" s="163" t="s">
        <v>6181</v>
      </c>
      <c r="L272" s="116" t="s">
        <v>7267</v>
      </c>
      <c r="M272" s="141" t="s">
        <v>7268</v>
      </c>
      <c r="N272" s="142" t="s">
        <v>4888</v>
      </c>
      <c r="O272" s="142"/>
      <c r="P272" s="142" t="s">
        <v>4888</v>
      </c>
      <c r="Q272" s="143">
        <v>4074</v>
      </c>
      <c r="R272" s="144">
        <v>4074</v>
      </c>
      <c r="S272" s="143">
        <v>921</v>
      </c>
      <c r="T272" s="143">
        <v>861</v>
      </c>
      <c r="U272" s="112" t="s">
        <v>5186</v>
      </c>
      <c r="V272" s="123">
        <v>60</v>
      </c>
      <c r="W272" s="123">
        <v>575</v>
      </c>
      <c r="X272" s="138" t="s">
        <v>4972</v>
      </c>
      <c r="Y272" s="123">
        <v>275</v>
      </c>
      <c r="Z272" s="123">
        <v>135</v>
      </c>
      <c r="AA272" s="123">
        <v>26000</v>
      </c>
      <c r="AB272" s="123">
        <v>34</v>
      </c>
      <c r="AC272" s="127">
        <v>44</v>
      </c>
      <c r="AD272" s="127"/>
      <c r="AE272" s="130">
        <v>31</v>
      </c>
      <c r="AF272" s="137" t="s">
        <v>7269</v>
      </c>
      <c r="AG272" s="127">
        <v>2270</v>
      </c>
      <c r="AH272" s="165">
        <v>2270</v>
      </c>
      <c r="AI272" s="148">
        <v>2270</v>
      </c>
      <c r="AJ272" s="148">
        <v>470</v>
      </c>
      <c r="AK272" s="112" t="s">
        <v>7270</v>
      </c>
      <c r="AL272" s="112" t="s">
        <v>7271</v>
      </c>
      <c r="AM272" s="118"/>
      <c r="AN272" s="111">
        <v>4</v>
      </c>
      <c r="AO272" s="111"/>
      <c r="AP272" s="111"/>
      <c r="AQ272" s="111">
        <v>4</v>
      </c>
      <c r="AR272" s="111"/>
      <c r="AS272" s="111">
        <v>50</v>
      </c>
      <c r="AT272" s="129" t="s">
        <v>5026</v>
      </c>
      <c r="AU272" s="129" t="s">
        <v>5056</v>
      </c>
      <c r="AV272" s="127">
        <v>5000</v>
      </c>
      <c r="AW272" s="127">
        <v>100</v>
      </c>
      <c r="AX272" s="149"/>
      <c r="AY272" s="149"/>
      <c r="AZ272" s="149"/>
      <c r="BA272" s="149"/>
      <c r="BB272" s="149"/>
      <c r="BC272" s="150"/>
      <c r="BD272" s="150"/>
      <c r="BE272" s="150"/>
      <c r="BF272" s="151" t="s">
        <v>4897</v>
      </c>
      <c r="BG272" s="134"/>
      <c r="BH272" s="134"/>
      <c r="BI272" s="134"/>
      <c r="BJ272" s="134"/>
      <c r="BK272" s="134"/>
      <c r="BL272" s="134"/>
      <c r="BM272" s="134"/>
      <c r="BN272" s="350"/>
      <c r="BO272" s="151" t="s">
        <v>4945</v>
      </c>
      <c r="BP272" s="138">
        <v>1</v>
      </c>
      <c r="BQ272" s="138"/>
      <c r="BR272" s="138">
        <v>1</v>
      </c>
      <c r="BS272" s="138">
        <v>1</v>
      </c>
      <c r="BT272" s="138"/>
      <c r="BU272" s="138"/>
      <c r="BV272" s="138">
        <v>2</v>
      </c>
      <c r="BW272" s="138"/>
      <c r="BX272" s="138"/>
      <c r="BY272" s="138"/>
      <c r="BZ272" s="138"/>
      <c r="CA272" s="138"/>
      <c r="CB272" s="138"/>
      <c r="CC272" s="138"/>
      <c r="CD272" s="138"/>
      <c r="CE272" s="139"/>
      <c r="DU272" s="152"/>
      <c r="DV272" s="152"/>
      <c r="DW272" s="152"/>
    </row>
    <row r="273" spans="1:141" ht="16.5" customHeight="1">
      <c r="A273" s="111">
        <v>233</v>
      </c>
      <c r="B273" s="111" t="s">
        <v>1523</v>
      </c>
      <c r="C273" s="112" t="s">
        <v>1590</v>
      </c>
      <c r="D273" s="111" t="s">
        <v>6118</v>
      </c>
      <c r="E273" s="111" t="s">
        <v>4932</v>
      </c>
      <c r="F273" s="111" t="s">
        <v>7272</v>
      </c>
      <c r="G273" s="113" t="s">
        <v>7273</v>
      </c>
      <c r="H273" s="111" t="s">
        <v>7274</v>
      </c>
      <c r="I273" s="111" t="s">
        <v>7275</v>
      </c>
      <c r="J273" s="118" t="s">
        <v>4940</v>
      </c>
      <c r="K273" s="163" t="s">
        <v>7276</v>
      </c>
      <c r="L273" s="116" t="s">
        <v>7277</v>
      </c>
      <c r="M273" s="153" t="s">
        <v>7278</v>
      </c>
      <c r="N273" s="142" t="s">
        <v>4888</v>
      </c>
      <c r="O273" s="142"/>
      <c r="P273" s="142" t="s">
        <v>4888</v>
      </c>
      <c r="Q273" s="143">
        <v>604</v>
      </c>
      <c r="R273" s="144">
        <v>604</v>
      </c>
      <c r="S273" s="143">
        <v>351</v>
      </c>
      <c r="T273" s="143">
        <v>339</v>
      </c>
      <c r="U273" s="112" t="s">
        <v>4955</v>
      </c>
      <c r="V273" s="123">
        <v>12</v>
      </c>
      <c r="W273" s="123">
        <v>104</v>
      </c>
      <c r="X273" s="138" t="s">
        <v>4956</v>
      </c>
      <c r="Y273" s="123">
        <v>99</v>
      </c>
      <c r="Z273" s="123">
        <v>18</v>
      </c>
      <c r="AA273" s="123">
        <v>742</v>
      </c>
      <c r="AB273" s="123">
        <v>32</v>
      </c>
      <c r="AC273" s="127"/>
      <c r="AD273" s="127"/>
      <c r="AE273" s="130" t="s">
        <v>7279</v>
      </c>
      <c r="AF273" s="137" t="s">
        <v>7280</v>
      </c>
      <c r="AG273" s="127">
        <v>20658</v>
      </c>
      <c r="AH273" s="165">
        <v>20658</v>
      </c>
      <c r="AI273" s="148"/>
      <c r="AJ273" s="148">
        <v>500</v>
      </c>
      <c r="AK273" s="112"/>
      <c r="AL273" s="112"/>
      <c r="AM273" s="118" t="s">
        <v>5428</v>
      </c>
      <c r="AN273" s="111">
        <v>2</v>
      </c>
      <c r="AO273" s="111"/>
      <c r="AP273" s="111"/>
      <c r="AQ273" s="111">
        <v>2</v>
      </c>
      <c r="AR273" s="111"/>
      <c r="AS273" s="111">
        <v>19</v>
      </c>
      <c r="AT273" s="129" t="s">
        <v>5026</v>
      </c>
      <c r="AU273" s="129" t="s">
        <v>5639</v>
      </c>
      <c r="AV273" s="127">
        <v>156</v>
      </c>
      <c r="AW273" s="127">
        <v>8.2105263157894743</v>
      </c>
      <c r="AX273" s="149"/>
      <c r="AY273" s="149"/>
      <c r="AZ273" s="149"/>
      <c r="BA273" s="149"/>
      <c r="BB273" s="149"/>
      <c r="BC273" s="150"/>
      <c r="BD273" s="150"/>
      <c r="BE273" s="150"/>
      <c r="BF273" s="151" t="s">
        <v>4945</v>
      </c>
      <c r="BG273" s="134"/>
      <c r="BH273" s="134"/>
      <c r="BI273" s="134"/>
      <c r="BJ273" s="134"/>
      <c r="BK273" s="134"/>
      <c r="BL273" s="134"/>
      <c r="BM273" s="134"/>
      <c r="BN273" s="350"/>
      <c r="BO273" s="151" t="s">
        <v>4945</v>
      </c>
      <c r="BP273" s="138">
        <v>1</v>
      </c>
      <c r="BQ273" s="138"/>
      <c r="BR273" s="138">
        <v>1</v>
      </c>
      <c r="BS273" s="138"/>
      <c r="BT273" s="138"/>
      <c r="BU273" s="138"/>
      <c r="BV273" s="138"/>
      <c r="BW273" s="138"/>
      <c r="BX273" s="138"/>
      <c r="BY273" s="138">
        <v>13</v>
      </c>
      <c r="BZ273" s="138"/>
      <c r="CA273" s="138"/>
      <c r="CB273" s="138"/>
      <c r="CC273" s="138"/>
      <c r="CD273" s="138"/>
      <c r="CE273" s="139"/>
      <c r="DU273" s="152"/>
      <c r="DV273" s="152"/>
      <c r="DW273" s="152"/>
    </row>
    <row r="274" spans="1:141" ht="16.5" customHeight="1">
      <c r="A274" s="111">
        <v>234</v>
      </c>
      <c r="B274" s="111" t="s">
        <v>1523</v>
      </c>
      <c r="C274" s="112" t="s">
        <v>1532</v>
      </c>
      <c r="D274" s="111" t="s">
        <v>6118</v>
      </c>
      <c r="E274" s="111" t="s">
        <v>4932</v>
      </c>
      <c r="F274" s="111" t="s">
        <v>7281</v>
      </c>
      <c r="G274" s="113" t="s">
        <v>7282</v>
      </c>
      <c r="H274" s="111" t="s">
        <v>7283</v>
      </c>
      <c r="I274" s="111" t="s">
        <v>7284</v>
      </c>
      <c r="J274" s="118" t="s">
        <v>4940</v>
      </c>
      <c r="K274" s="163" t="s">
        <v>7285</v>
      </c>
      <c r="L274" s="116" t="s">
        <v>7286</v>
      </c>
      <c r="M274" s="153" t="s">
        <v>7287</v>
      </c>
      <c r="N274" s="142" t="s">
        <v>4888</v>
      </c>
      <c r="O274" s="142"/>
      <c r="P274" s="142" t="s">
        <v>4888</v>
      </c>
      <c r="Q274" s="143">
        <v>1256</v>
      </c>
      <c r="R274" s="144">
        <v>1256</v>
      </c>
      <c r="S274" s="143">
        <v>703</v>
      </c>
      <c r="T274" s="143">
        <v>533</v>
      </c>
      <c r="U274" s="112" t="s">
        <v>4955</v>
      </c>
      <c r="V274" s="123">
        <v>170</v>
      </c>
      <c r="W274" s="123">
        <v>416</v>
      </c>
      <c r="X274" s="138" t="s">
        <v>4956</v>
      </c>
      <c r="Y274" s="143"/>
      <c r="Z274" s="143"/>
      <c r="AA274" s="143"/>
      <c r="AB274" s="123">
        <v>138</v>
      </c>
      <c r="AC274" s="127"/>
      <c r="AD274" s="127"/>
      <c r="AE274" s="130" t="s">
        <v>7260</v>
      </c>
      <c r="AF274" s="137" t="s">
        <v>7288</v>
      </c>
      <c r="AG274" s="127">
        <v>10</v>
      </c>
      <c r="AH274" s="165">
        <v>188534</v>
      </c>
      <c r="AI274" s="148">
        <v>188534</v>
      </c>
      <c r="AJ274" s="148"/>
      <c r="AK274" s="179"/>
      <c r="AL274" s="112"/>
      <c r="AM274" s="118" t="s">
        <v>5428</v>
      </c>
      <c r="AN274" s="111">
        <v>2</v>
      </c>
      <c r="AO274" s="111"/>
      <c r="AP274" s="111"/>
      <c r="AQ274" s="111">
        <v>2</v>
      </c>
      <c r="AR274" s="111"/>
      <c r="AS274" s="111">
        <v>250</v>
      </c>
      <c r="AT274" s="129" t="s">
        <v>5026</v>
      </c>
      <c r="AU274" s="129"/>
      <c r="AV274" s="127">
        <v>5000</v>
      </c>
      <c r="AW274" s="127">
        <v>20</v>
      </c>
      <c r="AX274" s="149"/>
      <c r="AY274" s="149"/>
      <c r="AZ274" s="149"/>
      <c r="BA274" s="149"/>
      <c r="BB274" s="149"/>
      <c r="BC274" s="150"/>
      <c r="BD274" s="150"/>
      <c r="BE274" s="150"/>
      <c r="BF274" s="151" t="s">
        <v>4945</v>
      </c>
      <c r="BG274" s="134"/>
      <c r="BH274" s="134"/>
      <c r="BI274" s="134"/>
      <c r="BJ274" s="134"/>
      <c r="BK274" s="134"/>
      <c r="BL274" s="134"/>
      <c r="BM274" s="134"/>
      <c r="BN274" s="350"/>
      <c r="BO274" s="151" t="s">
        <v>4945</v>
      </c>
      <c r="BP274" s="138"/>
      <c r="BQ274" s="138"/>
      <c r="BR274" s="138"/>
      <c r="BS274" s="138"/>
      <c r="BT274" s="138"/>
      <c r="BU274" s="138"/>
      <c r="BV274" s="138"/>
      <c r="BW274" s="138"/>
      <c r="BX274" s="138"/>
      <c r="BY274" s="138"/>
      <c r="BZ274" s="138">
        <v>2</v>
      </c>
      <c r="CA274" s="138">
        <v>2</v>
      </c>
      <c r="CB274" s="138"/>
      <c r="CC274" s="138"/>
      <c r="CD274" s="138">
        <v>10</v>
      </c>
      <c r="CE274" s="139"/>
      <c r="CF274" s="139"/>
      <c r="DV274" s="152"/>
      <c r="DW274" s="152"/>
      <c r="DX274" s="152"/>
    </row>
    <row r="275" spans="1:141" s="177" customFormat="1" ht="16.5" customHeight="1">
      <c r="A275" s="111">
        <v>235</v>
      </c>
      <c r="B275" s="111" t="s">
        <v>1523</v>
      </c>
      <c r="C275" s="112" t="s">
        <v>1532</v>
      </c>
      <c r="D275" s="111" t="s">
        <v>6118</v>
      </c>
      <c r="E275" s="111" t="s">
        <v>4932</v>
      </c>
      <c r="F275" s="111" t="s">
        <v>7289</v>
      </c>
      <c r="G275" s="113" t="s">
        <v>7290</v>
      </c>
      <c r="H275" s="111" t="s">
        <v>7291</v>
      </c>
      <c r="I275" s="111" t="s">
        <v>7292</v>
      </c>
      <c r="J275" s="118" t="s">
        <v>4940</v>
      </c>
      <c r="K275" s="163" t="s">
        <v>7293</v>
      </c>
      <c r="L275" s="116" t="s">
        <v>7294</v>
      </c>
      <c r="M275" s="268" t="s">
        <v>7295</v>
      </c>
      <c r="N275" s="142" t="s">
        <v>4888</v>
      </c>
      <c r="O275" s="142"/>
      <c r="P275" s="142" t="s">
        <v>4888</v>
      </c>
      <c r="Q275" s="143">
        <v>1562</v>
      </c>
      <c r="R275" s="144">
        <v>1562</v>
      </c>
      <c r="S275" s="143">
        <v>1126</v>
      </c>
      <c r="T275" s="143">
        <v>1054</v>
      </c>
      <c r="U275" s="112" t="s">
        <v>6975</v>
      </c>
      <c r="V275" s="123">
        <v>72</v>
      </c>
      <c r="W275" s="123">
        <v>264</v>
      </c>
      <c r="X275" s="279" t="s">
        <v>4956</v>
      </c>
      <c r="Y275" s="123">
        <v>238</v>
      </c>
      <c r="Z275" s="123">
        <v>72</v>
      </c>
      <c r="AA275" s="123">
        <v>36000</v>
      </c>
      <c r="AB275" s="123">
        <v>72</v>
      </c>
      <c r="AC275" s="127"/>
      <c r="AD275" s="127"/>
      <c r="AE275" s="130" t="s">
        <v>7279</v>
      </c>
      <c r="AF275" s="137" t="s">
        <v>7296</v>
      </c>
      <c r="AG275" s="127">
        <v>7201</v>
      </c>
      <c r="AH275" s="165">
        <v>7201</v>
      </c>
      <c r="AI275" s="148">
        <v>300</v>
      </c>
      <c r="AJ275" s="148">
        <v>300</v>
      </c>
      <c r="AK275" s="129"/>
      <c r="AL275" s="129"/>
      <c r="AM275" s="118" t="s">
        <v>5428</v>
      </c>
      <c r="AN275" s="111">
        <v>1</v>
      </c>
      <c r="AO275" s="111"/>
      <c r="AP275" s="111">
        <v>1</v>
      </c>
      <c r="AQ275" s="111"/>
      <c r="AR275" s="111"/>
      <c r="AS275" s="111">
        <v>247</v>
      </c>
      <c r="AT275" s="129" t="s">
        <v>6506</v>
      </c>
      <c r="AU275" s="129" t="s">
        <v>5639</v>
      </c>
      <c r="AV275" s="127">
        <v>952</v>
      </c>
      <c r="AW275" s="127">
        <v>3.8542510121457489</v>
      </c>
      <c r="AX275" s="149"/>
      <c r="AY275" s="149"/>
      <c r="AZ275" s="149"/>
      <c r="BA275" s="149"/>
      <c r="BB275" s="149"/>
      <c r="BC275" s="157"/>
      <c r="BD275" s="157"/>
      <c r="BE275" s="150"/>
      <c r="BF275" s="326" t="s">
        <v>4945</v>
      </c>
      <c r="BG275" s="134"/>
      <c r="BH275" s="134"/>
      <c r="BI275" s="134"/>
      <c r="BJ275" s="134"/>
      <c r="BK275" s="134"/>
      <c r="BL275" s="134"/>
      <c r="BM275" s="134"/>
      <c r="BN275" s="174"/>
      <c r="BO275" s="133" t="s">
        <v>4945</v>
      </c>
      <c r="BP275" s="138"/>
      <c r="BQ275" s="138"/>
      <c r="BR275" s="138"/>
      <c r="BS275" s="138"/>
      <c r="BT275" s="138"/>
      <c r="BU275" s="138"/>
      <c r="BV275" s="138"/>
      <c r="BW275" s="138"/>
      <c r="BX275" s="138"/>
      <c r="BY275" s="138"/>
      <c r="BZ275" s="138">
        <v>3</v>
      </c>
      <c r="CA275" s="138"/>
      <c r="CB275" s="138">
        <v>2</v>
      </c>
      <c r="CC275" s="138"/>
      <c r="CD275" s="174"/>
      <c r="CE275" s="86"/>
      <c r="CF275" s="86"/>
      <c r="CG275" s="86"/>
      <c r="CH275" s="86"/>
      <c r="CI275" s="86"/>
      <c r="CJ275" s="86"/>
      <c r="CK275" s="86"/>
      <c r="CL275" s="86"/>
      <c r="CM275" s="86"/>
      <c r="CN275" s="86"/>
      <c r="CO275" s="86"/>
      <c r="CP275" s="86"/>
      <c r="CQ275" s="86"/>
      <c r="CR275" s="86"/>
      <c r="CS275" s="86"/>
      <c r="CT275" s="86"/>
      <c r="CU275" s="86"/>
      <c r="CV275" s="86"/>
      <c r="CW275" s="86"/>
      <c r="CX275" s="86"/>
      <c r="CY275" s="86"/>
      <c r="CZ275" s="86"/>
      <c r="DA275" s="86"/>
      <c r="DB275" s="86"/>
      <c r="DC275" s="86"/>
      <c r="DD275" s="86"/>
      <c r="DE275" s="86"/>
      <c r="DF275" s="86"/>
      <c r="DG275" s="86"/>
      <c r="DH275" s="86"/>
      <c r="DI275" s="86"/>
      <c r="DJ275" s="86"/>
      <c r="DK275" s="86"/>
      <c r="DL275" s="86"/>
      <c r="DM275" s="86"/>
      <c r="DN275" s="86"/>
      <c r="DO275" s="86"/>
      <c r="DP275" s="86"/>
      <c r="DQ275" s="86"/>
      <c r="DR275" s="86"/>
      <c r="DS275" s="86"/>
      <c r="DT275" s="86"/>
      <c r="DU275" s="86"/>
      <c r="DV275" s="86"/>
      <c r="DW275" s="86"/>
      <c r="DX275" s="86"/>
      <c r="DY275" s="86"/>
      <c r="DZ275" s="86"/>
      <c r="EA275" s="86"/>
      <c r="EB275" s="86"/>
      <c r="EC275" s="86"/>
      <c r="ED275" s="86"/>
      <c r="EE275" s="86"/>
      <c r="EF275" s="86"/>
      <c r="EG275" s="86"/>
      <c r="EH275" s="86"/>
      <c r="EI275" s="86"/>
      <c r="EJ275" s="86"/>
    </row>
    <row r="276" spans="1:141" s="177" customFormat="1" ht="16.5" customHeight="1">
      <c r="A276" s="111">
        <v>236</v>
      </c>
      <c r="B276" s="111" t="s">
        <v>1523</v>
      </c>
      <c r="C276" s="112" t="s">
        <v>1590</v>
      </c>
      <c r="D276" s="111" t="s">
        <v>6118</v>
      </c>
      <c r="E276" s="111" t="s">
        <v>4932</v>
      </c>
      <c r="F276" s="111" t="s">
        <v>7297</v>
      </c>
      <c r="G276" s="113" t="s">
        <v>7298</v>
      </c>
      <c r="H276" s="111" t="s">
        <v>7299</v>
      </c>
      <c r="I276" s="111" t="s">
        <v>7300</v>
      </c>
      <c r="J276" s="118" t="s">
        <v>4940</v>
      </c>
      <c r="K276" s="163" t="s">
        <v>7301</v>
      </c>
      <c r="L276" s="116" t="s">
        <v>7302</v>
      </c>
      <c r="M276" s="153" t="s">
        <v>7303</v>
      </c>
      <c r="N276" s="138" t="s">
        <v>4924</v>
      </c>
      <c r="O276" s="142"/>
      <c r="P276" s="142" t="s">
        <v>4940</v>
      </c>
      <c r="Q276" s="143">
        <v>5634</v>
      </c>
      <c r="R276" s="144">
        <v>2505</v>
      </c>
      <c r="S276" s="143">
        <v>1044</v>
      </c>
      <c r="T276" s="143">
        <v>900</v>
      </c>
      <c r="U276" s="112" t="s">
        <v>4983</v>
      </c>
      <c r="V276" s="123">
        <v>144</v>
      </c>
      <c r="W276" s="123">
        <v>248</v>
      </c>
      <c r="X276" s="138" t="s">
        <v>4956</v>
      </c>
      <c r="Y276" s="123">
        <v>297</v>
      </c>
      <c r="Z276" s="123"/>
      <c r="AA276" s="123"/>
      <c r="AB276" s="123">
        <v>213</v>
      </c>
      <c r="AC276" s="127">
        <v>216</v>
      </c>
      <c r="AD276" s="127"/>
      <c r="AE276" s="130" t="s">
        <v>7279</v>
      </c>
      <c r="AF276" s="137" t="s">
        <v>7304</v>
      </c>
      <c r="AG276" s="127">
        <v>4232</v>
      </c>
      <c r="AH276" s="165">
        <v>4232</v>
      </c>
      <c r="AI276" s="148">
        <v>1198</v>
      </c>
      <c r="AJ276" s="148">
        <v>127</v>
      </c>
      <c r="AK276" s="112"/>
      <c r="AL276" s="112"/>
      <c r="AM276" s="118" t="s">
        <v>5866</v>
      </c>
      <c r="AN276" s="111">
        <v>1</v>
      </c>
      <c r="AO276" s="111"/>
      <c r="AP276" s="111"/>
      <c r="AQ276" s="111">
        <v>1</v>
      </c>
      <c r="AR276" s="111"/>
      <c r="AS276" s="111">
        <v>137</v>
      </c>
      <c r="AT276" s="129" t="s">
        <v>5382</v>
      </c>
      <c r="AU276" s="129"/>
      <c r="AV276" s="127">
        <v>4600</v>
      </c>
      <c r="AW276" s="127">
        <v>33.576642335766422</v>
      </c>
      <c r="AX276" s="149"/>
      <c r="AY276" s="149"/>
      <c r="AZ276" s="149"/>
      <c r="BA276" s="149"/>
      <c r="BB276" s="149"/>
      <c r="BC276" s="150"/>
      <c r="BD276" s="150"/>
      <c r="BE276" s="150"/>
      <c r="BF276" s="326" t="s">
        <v>4945</v>
      </c>
      <c r="BG276" s="134"/>
      <c r="BH276" s="134"/>
      <c r="BI276" s="134"/>
      <c r="BJ276" s="134"/>
      <c r="BK276" s="134"/>
      <c r="BL276" s="134"/>
      <c r="BM276" s="134"/>
      <c r="BN276" s="350"/>
      <c r="BO276" s="133" t="s">
        <v>4897</v>
      </c>
      <c r="BP276" s="138">
        <v>1</v>
      </c>
      <c r="BQ276" s="138"/>
      <c r="BR276" s="138">
        <v>1</v>
      </c>
      <c r="BS276" s="138"/>
      <c r="BT276" s="138"/>
      <c r="BU276" s="138"/>
      <c r="BV276" s="138">
        <v>1</v>
      </c>
      <c r="BW276" s="138"/>
      <c r="BX276" s="138"/>
      <c r="BY276" s="138"/>
      <c r="BZ276" s="138"/>
      <c r="CA276" s="138"/>
      <c r="CB276" s="138"/>
      <c r="CC276" s="138"/>
      <c r="CD276" s="138"/>
      <c r="CE276" s="139"/>
      <c r="CF276" s="86"/>
      <c r="CG276" s="86"/>
      <c r="CH276" s="86"/>
      <c r="CI276" s="86"/>
      <c r="CJ276" s="86"/>
      <c r="CK276" s="86"/>
      <c r="CL276" s="86"/>
      <c r="CM276" s="86"/>
      <c r="CN276" s="86"/>
      <c r="CO276" s="86"/>
      <c r="CP276" s="86"/>
      <c r="CQ276" s="86"/>
      <c r="CR276" s="86"/>
      <c r="CS276" s="86"/>
      <c r="CT276" s="86"/>
      <c r="CU276" s="86"/>
      <c r="CV276" s="86"/>
      <c r="CW276" s="86"/>
      <c r="CX276" s="86"/>
      <c r="CY276" s="86"/>
      <c r="CZ276" s="86"/>
      <c r="DA276" s="86"/>
      <c r="DB276" s="86"/>
      <c r="DC276" s="86"/>
      <c r="DD276" s="86"/>
      <c r="DE276" s="86"/>
      <c r="DF276" s="86"/>
      <c r="DG276" s="86"/>
      <c r="DH276" s="86"/>
      <c r="DI276" s="86"/>
      <c r="DJ276" s="86"/>
      <c r="DK276" s="86"/>
      <c r="DL276" s="86"/>
      <c r="DM276" s="86"/>
      <c r="DN276" s="86"/>
      <c r="DO276" s="86"/>
      <c r="DP276" s="86"/>
      <c r="DQ276" s="86"/>
      <c r="DR276" s="86"/>
      <c r="DS276" s="86"/>
      <c r="DT276" s="86"/>
      <c r="DU276" s="152"/>
      <c r="DV276" s="152"/>
      <c r="DW276" s="152"/>
      <c r="DX276" s="86"/>
      <c r="DY276" s="86"/>
      <c r="DZ276" s="86"/>
      <c r="EA276" s="86"/>
      <c r="EB276" s="86"/>
      <c r="EC276" s="86"/>
      <c r="ED276" s="86"/>
      <c r="EE276" s="86"/>
      <c r="EF276" s="86"/>
      <c r="EG276" s="86"/>
      <c r="EH276" s="86"/>
      <c r="EI276" s="86"/>
      <c r="EJ276" s="86"/>
    </row>
    <row r="277" spans="1:141" s="388" customFormat="1" ht="16.5" customHeight="1">
      <c r="A277" s="2528" t="s">
        <v>7305</v>
      </c>
      <c r="B277" s="2528"/>
      <c r="C277" s="2528"/>
      <c r="D277" s="2528"/>
      <c r="E277" s="2528"/>
      <c r="F277" s="551">
        <v>7</v>
      </c>
      <c r="G277" s="552"/>
      <c r="H277" s="551"/>
      <c r="I277" s="551"/>
      <c r="J277" s="553"/>
      <c r="K277" s="554"/>
      <c r="L277" s="231"/>
      <c r="M277" s="555"/>
      <c r="N277" s="602"/>
      <c r="O277" s="233"/>
      <c r="P277" s="233"/>
      <c r="Q277" s="238"/>
      <c r="R277" s="239"/>
      <c r="S277" s="238"/>
      <c r="T277" s="238"/>
      <c r="U277" s="556"/>
      <c r="V277" s="239"/>
      <c r="W277" s="238"/>
      <c r="X277" s="557"/>
      <c r="Y277" s="238"/>
      <c r="Z277" s="238"/>
      <c r="AA277" s="238"/>
      <c r="AB277" s="239"/>
      <c r="AC277" s="243"/>
      <c r="AD277" s="243"/>
      <c r="AE277" s="558"/>
      <c r="AF277" s="559"/>
      <c r="AG277" s="560"/>
      <c r="AH277" s="253"/>
      <c r="AI277" s="243"/>
      <c r="AJ277" s="561"/>
      <c r="AK277" s="562"/>
      <c r="AL277" s="562"/>
      <c r="AM277" s="553"/>
      <c r="AN277" s="551"/>
      <c r="AO277" s="551"/>
      <c r="AP277" s="563"/>
      <c r="AQ277" s="563"/>
      <c r="AR277" s="563"/>
      <c r="AS277" s="551"/>
      <c r="AT277" s="563"/>
      <c r="AU277" s="563"/>
      <c r="AV277" s="558"/>
      <c r="AW277" s="558"/>
      <c r="AX277" s="564"/>
      <c r="AY277" s="564"/>
      <c r="AZ277" s="565"/>
      <c r="BA277" s="565"/>
      <c r="BB277" s="565"/>
      <c r="BC277" s="566"/>
      <c r="BD277" s="566"/>
      <c r="BE277" s="562"/>
      <c r="BF277" s="562"/>
      <c r="BG277" s="564"/>
      <c r="BH277" s="567"/>
      <c r="BI277" s="564"/>
      <c r="BJ277" s="564"/>
      <c r="BK277" s="564"/>
      <c r="BL277" s="564"/>
      <c r="BM277" s="564"/>
      <c r="BN277" s="568"/>
      <c r="BO277" s="569"/>
      <c r="BP277" s="570"/>
      <c r="BQ277" s="570"/>
      <c r="BR277" s="570"/>
      <c r="BS277" s="570"/>
      <c r="BT277" s="570"/>
      <c r="BU277" s="570"/>
      <c r="BV277" s="570"/>
      <c r="BW277" s="570"/>
      <c r="BX277" s="570"/>
      <c r="BY277" s="570"/>
      <c r="BZ277" s="570"/>
      <c r="CA277" s="570"/>
      <c r="CB277" s="570"/>
      <c r="CC277" s="570"/>
      <c r="CD277" s="570"/>
    </row>
    <row r="278" spans="1:141" s="388" customFormat="1" ht="16.5" customHeight="1">
      <c r="A278" s="2527" t="s">
        <v>7306</v>
      </c>
      <c r="B278" s="2527"/>
      <c r="C278" s="2527"/>
      <c r="D278" s="2527"/>
      <c r="E278" s="2527"/>
      <c r="F278" s="571">
        <f>F264+F269+F277</f>
        <v>15</v>
      </c>
      <c r="G278" s="572"/>
      <c r="H278" s="571"/>
      <c r="I278" s="571"/>
      <c r="J278" s="573"/>
      <c r="K278" s="574"/>
      <c r="L278" s="474"/>
      <c r="M278" s="575"/>
      <c r="N278" s="603"/>
      <c r="O278" s="476"/>
      <c r="P278" s="476"/>
      <c r="Q278" s="392"/>
      <c r="R278" s="393"/>
      <c r="S278" s="392"/>
      <c r="T278" s="392"/>
      <c r="U278" s="576"/>
      <c r="V278" s="393"/>
      <c r="W278" s="392"/>
      <c r="X278" s="577"/>
      <c r="Y278" s="392"/>
      <c r="Z278" s="392"/>
      <c r="AA278" s="392"/>
      <c r="AB278" s="393"/>
      <c r="AC278" s="394"/>
      <c r="AD278" s="394"/>
      <c r="AE278" s="578"/>
      <c r="AF278" s="579"/>
      <c r="AG278" s="580"/>
      <c r="AH278" s="395"/>
      <c r="AI278" s="394"/>
      <c r="AJ278" s="581"/>
      <c r="AK278" s="582"/>
      <c r="AL278" s="582"/>
      <c r="AM278" s="573"/>
      <c r="AN278" s="571"/>
      <c r="AO278" s="571"/>
      <c r="AP278" s="583"/>
      <c r="AQ278" s="583"/>
      <c r="AR278" s="583"/>
      <c r="AS278" s="571"/>
      <c r="AT278" s="583"/>
      <c r="AU278" s="583"/>
      <c r="AV278" s="578"/>
      <c r="AW278" s="578"/>
      <c r="AX278" s="398"/>
      <c r="AY278" s="398"/>
      <c r="AZ278" s="576"/>
      <c r="BA278" s="576"/>
      <c r="BB278" s="576"/>
      <c r="BC278" s="584"/>
      <c r="BD278" s="584"/>
      <c r="BE278" s="582"/>
      <c r="BF278" s="582"/>
      <c r="BG278" s="398"/>
      <c r="BH278" s="585"/>
      <c r="BI278" s="398"/>
      <c r="BJ278" s="398"/>
      <c r="BK278" s="398"/>
      <c r="BL278" s="398"/>
      <c r="BM278" s="398"/>
      <c r="BN278" s="586"/>
      <c r="BO278" s="587"/>
      <c r="BP278" s="588"/>
      <c r="BQ278" s="588"/>
      <c r="BR278" s="588"/>
      <c r="BS278" s="588"/>
      <c r="BT278" s="588"/>
      <c r="BU278" s="588"/>
      <c r="BV278" s="588"/>
      <c r="BW278" s="588"/>
      <c r="BX278" s="588"/>
      <c r="BY278" s="588"/>
      <c r="BZ278" s="588"/>
      <c r="CA278" s="588"/>
      <c r="CB278" s="588"/>
      <c r="CC278" s="588"/>
      <c r="CD278" s="588"/>
    </row>
    <row r="279" spans="1:141" ht="16.5" customHeight="1">
      <c r="A279" s="153"/>
      <c r="B279" s="153" t="s">
        <v>7307</v>
      </c>
      <c r="C279" s="153"/>
      <c r="D279" s="153"/>
      <c r="E279" s="153"/>
      <c r="F279" s="111"/>
      <c r="G279" s="113"/>
      <c r="H279" s="111"/>
      <c r="I279" s="111"/>
      <c r="J279" s="118"/>
      <c r="K279" s="163"/>
      <c r="L279" s="116"/>
      <c r="M279" s="439"/>
      <c r="N279" s="138"/>
      <c r="O279" s="142"/>
      <c r="P279" s="142"/>
      <c r="Q279" s="143"/>
      <c r="R279" s="144"/>
      <c r="S279" s="143"/>
      <c r="T279" s="143"/>
      <c r="U279" s="149"/>
      <c r="V279" s="144"/>
      <c r="W279" s="143"/>
      <c r="X279" s="600"/>
      <c r="Y279" s="143"/>
      <c r="Z279" s="143"/>
      <c r="AA279" s="143"/>
      <c r="AB279" s="144"/>
      <c r="AC279" s="127"/>
      <c r="AD279" s="127"/>
      <c r="AE279" s="130"/>
      <c r="AF279" s="151"/>
      <c r="AG279" s="346"/>
      <c r="AH279" s="128"/>
      <c r="AI279" s="127"/>
      <c r="AJ279" s="172"/>
      <c r="AK279" s="165"/>
      <c r="AL279" s="165"/>
      <c r="AM279" s="118"/>
      <c r="AN279" s="111"/>
      <c r="AO279" s="111"/>
      <c r="AP279" s="129"/>
      <c r="AQ279" s="129"/>
      <c r="AR279" s="129"/>
      <c r="AS279" s="111"/>
      <c r="AT279" s="129"/>
      <c r="AU279" s="129"/>
      <c r="AV279" s="130"/>
      <c r="AW279" s="130"/>
      <c r="AX279" s="134"/>
      <c r="AY279" s="134"/>
      <c r="AZ279" s="149"/>
      <c r="BA279" s="149"/>
      <c r="BB279" s="149"/>
      <c r="BC279" s="157"/>
      <c r="BD279" s="157"/>
      <c r="BE279" s="165"/>
      <c r="BF279" s="326"/>
      <c r="BG279" s="134"/>
      <c r="BH279" s="131"/>
      <c r="BI279" s="134"/>
      <c r="BJ279" s="134"/>
      <c r="BK279" s="134"/>
      <c r="BL279" s="134"/>
      <c r="BM279" s="134"/>
      <c r="BN279" s="174"/>
      <c r="BO279" s="150"/>
      <c r="BP279" s="138"/>
      <c r="BQ279" s="138"/>
      <c r="BR279" s="138"/>
      <c r="BS279" s="138"/>
      <c r="BT279" s="138"/>
      <c r="BU279" s="138"/>
      <c r="BV279" s="138"/>
      <c r="BW279" s="138"/>
      <c r="BX279" s="138"/>
      <c r="BY279" s="138"/>
      <c r="BZ279" s="138"/>
      <c r="CA279" s="138"/>
      <c r="CB279" s="138"/>
      <c r="CC279" s="138"/>
      <c r="CD279" s="138"/>
    </row>
    <row r="280" spans="1:141" ht="16.5" customHeight="1">
      <c r="A280" s="111">
        <v>237</v>
      </c>
      <c r="B280" s="111" t="s">
        <v>1621</v>
      </c>
      <c r="C280" s="112" t="s">
        <v>1630</v>
      </c>
      <c r="D280" s="111" t="s">
        <v>5111</v>
      </c>
      <c r="E280" s="111" t="s">
        <v>6376</v>
      </c>
      <c r="F280" s="111" t="s">
        <v>7308</v>
      </c>
      <c r="G280" s="113" t="s">
        <v>7309</v>
      </c>
      <c r="H280" s="604" t="s">
        <v>7310</v>
      </c>
      <c r="I280" s="135" t="s">
        <v>7311</v>
      </c>
      <c r="J280" s="382" t="s">
        <v>4888</v>
      </c>
      <c r="K280" s="163" t="s">
        <v>6376</v>
      </c>
      <c r="L280" s="116" t="s">
        <v>6376</v>
      </c>
      <c r="M280" s="221"/>
      <c r="N280" s="138" t="s">
        <v>4924</v>
      </c>
      <c r="O280" s="138"/>
      <c r="P280" s="138" t="s">
        <v>4924</v>
      </c>
      <c r="Q280" s="143">
        <v>9467</v>
      </c>
      <c r="R280" s="144">
        <v>946</v>
      </c>
      <c r="S280" s="143">
        <v>187</v>
      </c>
      <c r="T280" s="143">
        <v>187</v>
      </c>
      <c r="U280" s="112"/>
      <c r="V280" s="144"/>
      <c r="W280" s="144">
        <v>78</v>
      </c>
      <c r="X280" s="138" t="s">
        <v>4956</v>
      </c>
      <c r="Y280" s="143"/>
      <c r="Z280" s="143"/>
      <c r="AA280" s="143"/>
      <c r="AB280" s="143">
        <v>23</v>
      </c>
      <c r="AC280" s="127"/>
      <c r="AD280" s="127"/>
      <c r="AE280" s="130">
        <v>49</v>
      </c>
      <c r="AF280" s="137"/>
      <c r="AG280" s="143"/>
      <c r="AH280" s="143"/>
      <c r="AI280" s="148"/>
      <c r="AJ280" s="148"/>
      <c r="AK280" s="179"/>
      <c r="AL280" s="112"/>
      <c r="AM280" s="118"/>
      <c r="AN280" s="111"/>
      <c r="AO280" s="111"/>
      <c r="AP280" s="111"/>
      <c r="AQ280" s="111"/>
      <c r="AR280" s="111"/>
      <c r="AS280" s="111">
        <v>190</v>
      </c>
      <c r="AT280" s="137" t="s">
        <v>7312</v>
      </c>
      <c r="AU280" s="137" t="s">
        <v>7312</v>
      </c>
      <c r="AV280" s="127">
        <v>11265</v>
      </c>
      <c r="AW280" s="127">
        <v>59.289473684210527</v>
      </c>
      <c r="AX280" s="149"/>
      <c r="AY280" s="149"/>
      <c r="AZ280" s="149"/>
      <c r="BA280" s="149"/>
      <c r="BB280" s="149"/>
      <c r="BC280" s="150"/>
      <c r="BD280" s="150"/>
      <c r="BE280" s="150"/>
      <c r="BF280" s="326" t="s">
        <v>4945</v>
      </c>
      <c r="BG280" s="134"/>
      <c r="BH280" s="134"/>
      <c r="BI280" s="134"/>
      <c r="BJ280" s="134"/>
      <c r="BK280" s="134"/>
      <c r="BL280" s="134"/>
      <c r="BM280" s="134"/>
      <c r="BN280" s="350"/>
      <c r="BO280" s="133"/>
      <c r="BP280" s="138"/>
      <c r="BQ280" s="138"/>
      <c r="BR280" s="138"/>
      <c r="BS280" s="138"/>
      <c r="BT280" s="138"/>
      <c r="BU280" s="138"/>
      <c r="BV280" s="138">
        <v>2</v>
      </c>
      <c r="BW280" s="138">
        <v>1</v>
      </c>
      <c r="BX280" s="138"/>
      <c r="BY280" s="138"/>
      <c r="BZ280" s="138"/>
      <c r="CA280" s="138"/>
      <c r="CB280" s="138"/>
      <c r="CC280" s="138"/>
      <c r="CD280" s="138"/>
      <c r="CE280" s="139"/>
      <c r="CF280" s="139"/>
      <c r="DV280" s="152"/>
      <c r="DW280" s="152"/>
      <c r="DX280" s="152"/>
    </row>
    <row r="281" spans="1:141" s="177" customFormat="1" ht="16.5" customHeight="1">
      <c r="A281" s="153">
        <v>238</v>
      </c>
      <c r="B281" s="605" t="s">
        <v>1621</v>
      </c>
      <c r="C281" s="606" t="s">
        <v>933</v>
      </c>
      <c r="D281" s="605" t="s">
        <v>5111</v>
      </c>
      <c r="E281" s="605" t="s">
        <v>4932</v>
      </c>
      <c r="F281" s="607" t="s">
        <v>7313</v>
      </c>
      <c r="G281" s="608" t="s">
        <v>7314</v>
      </c>
      <c r="H281" s="607" t="s">
        <v>7315</v>
      </c>
      <c r="I281" s="135" t="s">
        <v>7316</v>
      </c>
      <c r="J281" s="284" t="s">
        <v>4940</v>
      </c>
      <c r="K281" s="135" t="s">
        <v>7317</v>
      </c>
      <c r="L281" s="605" t="s">
        <v>7318</v>
      </c>
      <c r="M281" s="310" t="s">
        <v>7319</v>
      </c>
      <c r="N281" s="138" t="s">
        <v>4924</v>
      </c>
      <c r="O281" s="135"/>
      <c r="P281" s="138" t="s">
        <v>4924</v>
      </c>
      <c r="Q281" s="143">
        <v>33058</v>
      </c>
      <c r="R281" s="144">
        <v>14408</v>
      </c>
      <c r="S281" s="143">
        <v>3197</v>
      </c>
      <c r="T281" s="143">
        <v>1790</v>
      </c>
      <c r="U281" s="112" t="s">
        <v>5134</v>
      </c>
      <c r="V281" s="144">
        <v>1407</v>
      </c>
      <c r="W281" s="144">
        <v>1241.08</v>
      </c>
      <c r="X281" s="123" t="s">
        <v>4890</v>
      </c>
      <c r="Y281" s="143">
        <v>486.27</v>
      </c>
      <c r="Z281" s="143">
        <v>159.87</v>
      </c>
      <c r="AA281" s="143">
        <v>15699</v>
      </c>
      <c r="AB281" s="144">
        <v>169.55</v>
      </c>
      <c r="AC281" s="127"/>
      <c r="AD281" s="127">
        <v>61.82</v>
      </c>
      <c r="AE281" s="127">
        <v>126</v>
      </c>
      <c r="AF281" s="282" t="s">
        <v>6230</v>
      </c>
      <c r="AG281" s="143">
        <v>16430</v>
      </c>
      <c r="AH281" s="143">
        <v>25677</v>
      </c>
      <c r="AI281" s="286">
        <v>25677</v>
      </c>
      <c r="AJ281" s="286">
        <v>999</v>
      </c>
      <c r="AK281" s="609" t="s">
        <v>7320</v>
      </c>
      <c r="AL281" s="282" t="s">
        <v>7321</v>
      </c>
      <c r="AM281" s="118" t="s">
        <v>5477</v>
      </c>
      <c r="AN281" s="111">
        <v>28</v>
      </c>
      <c r="AO281" s="111">
        <v>1</v>
      </c>
      <c r="AP281" s="111">
        <v>19</v>
      </c>
      <c r="AQ281" s="111">
        <v>4</v>
      </c>
      <c r="AR281" s="111">
        <v>4</v>
      </c>
      <c r="AS281" s="111">
        <v>217</v>
      </c>
      <c r="AT281" s="129" t="s">
        <v>4916</v>
      </c>
      <c r="AU281" s="129" t="s">
        <v>4916</v>
      </c>
      <c r="AV281" s="127">
        <v>40213</v>
      </c>
      <c r="AW281" s="127">
        <v>185.31336405529953</v>
      </c>
      <c r="AX281" s="134"/>
      <c r="AY281" s="134"/>
      <c r="AZ281" s="134"/>
      <c r="BA281" s="134"/>
      <c r="BB281" s="134"/>
      <c r="BC281" s="123"/>
      <c r="BD281" s="123"/>
      <c r="BE281" s="494"/>
      <c r="BF281" s="326" t="s">
        <v>4945</v>
      </c>
      <c r="BG281" s="134"/>
      <c r="BH281" s="134"/>
      <c r="BI281" s="134"/>
      <c r="BJ281" s="134"/>
      <c r="BK281" s="134"/>
      <c r="BL281" s="134"/>
      <c r="BM281" s="134"/>
      <c r="BN281" s="135"/>
      <c r="BO281" s="151" t="s">
        <v>4945</v>
      </c>
      <c r="BP281" s="138">
        <v>10</v>
      </c>
      <c r="BQ281" s="138">
        <v>3</v>
      </c>
      <c r="BR281" s="138">
        <v>7</v>
      </c>
      <c r="BS281" s="138"/>
      <c r="BT281" s="138"/>
      <c r="BU281" s="138">
        <v>12</v>
      </c>
      <c r="BV281" s="137">
        <v>20</v>
      </c>
      <c r="BW281" s="138">
        <v>4</v>
      </c>
      <c r="BX281" s="138"/>
      <c r="BY281" s="138">
        <v>29</v>
      </c>
      <c r="BZ281" s="137"/>
      <c r="CA281" s="137"/>
      <c r="CB281" s="137"/>
      <c r="CC281" s="137"/>
      <c r="CD281" s="137"/>
      <c r="CF281" s="139"/>
      <c r="CG281" s="86"/>
      <c r="CH281" s="86"/>
      <c r="CI281" s="86"/>
      <c r="CJ281" s="86"/>
      <c r="CK281" s="86"/>
      <c r="CL281" s="86"/>
      <c r="CM281" s="86"/>
      <c r="CN281" s="86"/>
      <c r="CO281" s="86"/>
      <c r="CP281" s="86"/>
      <c r="CQ281" s="86"/>
      <c r="CR281" s="86"/>
      <c r="CS281" s="86"/>
      <c r="CT281" s="86"/>
      <c r="CU281" s="86"/>
      <c r="CV281" s="86"/>
      <c r="CW281" s="86"/>
      <c r="CX281" s="86"/>
      <c r="CY281" s="86"/>
      <c r="CZ281" s="86"/>
      <c r="DA281" s="86"/>
      <c r="DB281" s="86"/>
      <c r="DC281" s="86"/>
      <c r="DD281" s="86"/>
      <c r="DE281" s="86"/>
      <c r="DF281" s="86"/>
      <c r="DG281" s="86"/>
      <c r="DH281" s="86"/>
      <c r="DI281" s="86"/>
      <c r="DJ281" s="86"/>
      <c r="DK281" s="86"/>
      <c r="DL281" s="86"/>
      <c r="DM281" s="86"/>
      <c r="DN281" s="86"/>
      <c r="DO281" s="86"/>
      <c r="DP281" s="86"/>
      <c r="DQ281" s="86"/>
      <c r="DR281" s="86"/>
      <c r="DS281" s="86"/>
      <c r="DT281" s="86"/>
      <c r="DU281" s="86"/>
      <c r="DV281" s="86"/>
      <c r="DW281" s="86"/>
      <c r="DX281" s="86"/>
      <c r="DY281" s="86"/>
      <c r="DZ281" s="86"/>
      <c r="EA281" s="86"/>
      <c r="EB281" s="86"/>
      <c r="EC281" s="86"/>
      <c r="ED281" s="86"/>
      <c r="EE281" s="86"/>
      <c r="EF281" s="86"/>
      <c r="EG281" s="86"/>
      <c r="EH281" s="86"/>
      <c r="EI281" s="86"/>
      <c r="EJ281" s="86"/>
      <c r="EK281" s="86"/>
    </row>
    <row r="282" spans="1:141" ht="16.5" customHeight="1">
      <c r="A282" s="111">
        <v>239</v>
      </c>
      <c r="B282" s="111" t="s">
        <v>1621</v>
      </c>
      <c r="C282" s="282" t="s">
        <v>1630</v>
      </c>
      <c r="D282" s="111" t="s">
        <v>5111</v>
      </c>
      <c r="E282" s="111" t="s">
        <v>4932</v>
      </c>
      <c r="F282" s="111" t="s">
        <v>7322</v>
      </c>
      <c r="G282" s="113" t="s">
        <v>7323</v>
      </c>
      <c r="H282" s="111" t="s">
        <v>7324</v>
      </c>
      <c r="I282" s="163" t="s">
        <v>7325</v>
      </c>
      <c r="J282" s="118" t="s">
        <v>4940</v>
      </c>
      <c r="K282" s="163" t="s">
        <v>7326</v>
      </c>
      <c r="L282" s="116" t="s">
        <v>7327</v>
      </c>
      <c r="M282" s="610" t="s">
        <v>7328</v>
      </c>
      <c r="N282" s="138" t="s">
        <v>4924</v>
      </c>
      <c r="O282" s="135"/>
      <c r="P282" s="138" t="s">
        <v>4924</v>
      </c>
      <c r="Q282" s="143">
        <v>7949</v>
      </c>
      <c r="R282" s="144">
        <v>1907</v>
      </c>
      <c r="S282" s="143">
        <v>660</v>
      </c>
      <c r="T282" s="143">
        <v>507</v>
      </c>
      <c r="U282" s="282" t="s">
        <v>4955</v>
      </c>
      <c r="V282" s="144">
        <v>153</v>
      </c>
      <c r="W282" s="144">
        <v>94</v>
      </c>
      <c r="X282" s="138" t="s">
        <v>4956</v>
      </c>
      <c r="Y282" s="143">
        <v>43</v>
      </c>
      <c r="Z282" s="143"/>
      <c r="AA282" s="144">
        <v>2352</v>
      </c>
      <c r="AB282" s="144">
        <v>70</v>
      </c>
      <c r="AC282" s="127"/>
      <c r="AD282" s="127"/>
      <c r="AE282" s="130">
        <v>28</v>
      </c>
      <c r="AF282" s="135" t="s">
        <v>5173</v>
      </c>
      <c r="AG282" s="143">
        <v>71</v>
      </c>
      <c r="AH282" s="143">
        <v>104</v>
      </c>
      <c r="AI282" s="148">
        <v>104</v>
      </c>
      <c r="AJ282" s="148">
        <v>7</v>
      </c>
      <c r="AK282" s="611"/>
      <c r="AL282" s="611"/>
      <c r="AM282" s="118" t="s">
        <v>5340</v>
      </c>
      <c r="AN282" s="129">
        <v>11</v>
      </c>
      <c r="AO282" s="129">
        <v>1</v>
      </c>
      <c r="AP282" s="129">
        <v>2</v>
      </c>
      <c r="AQ282" s="129">
        <v>7</v>
      </c>
      <c r="AR282" s="129">
        <v>1</v>
      </c>
      <c r="AS282" s="135">
        <v>217</v>
      </c>
      <c r="AT282" s="129" t="s">
        <v>4916</v>
      </c>
      <c r="AU282" s="129" t="s">
        <v>4916</v>
      </c>
      <c r="AV282" s="127">
        <v>17141</v>
      </c>
      <c r="AW282" s="127">
        <v>78.990783410138249</v>
      </c>
      <c r="AX282" s="612"/>
      <c r="AY282" s="612"/>
      <c r="AZ282" s="613"/>
      <c r="BA282" s="613"/>
      <c r="BB282" s="613"/>
      <c r="BC282" s="614"/>
      <c r="BD282" s="614"/>
      <c r="BE282" s="611"/>
      <c r="BF282" s="326" t="s">
        <v>4945</v>
      </c>
      <c r="BG282" s="612"/>
      <c r="BH282" s="615"/>
      <c r="BI282" s="612"/>
      <c r="BJ282" s="612"/>
      <c r="BK282" s="612"/>
      <c r="BL282" s="612"/>
      <c r="BM282" s="612"/>
      <c r="BN282" s="616"/>
      <c r="BO282" s="617" t="s">
        <v>4897</v>
      </c>
      <c r="BP282" s="138">
        <v>3</v>
      </c>
      <c r="BQ282" s="138">
        <v>1</v>
      </c>
      <c r="BR282" s="138">
        <v>2</v>
      </c>
      <c r="BS282" s="138"/>
      <c r="BT282" s="138"/>
      <c r="BU282" s="138">
        <v>1</v>
      </c>
      <c r="BV282" s="138"/>
      <c r="BW282" s="138">
        <v>8</v>
      </c>
      <c r="BX282" s="138"/>
      <c r="BY282" s="138">
        <v>6</v>
      </c>
      <c r="BZ282" s="138"/>
      <c r="CA282" s="138"/>
      <c r="CB282" s="138"/>
      <c r="CC282" s="138"/>
      <c r="CD282" s="138"/>
      <c r="CE282" s="177"/>
      <c r="CF282" s="139"/>
      <c r="DV282" s="152"/>
      <c r="DW282" s="152"/>
      <c r="DX282" s="152"/>
    </row>
    <row r="283" spans="1:141" ht="16.5" customHeight="1">
      <c r="A283" s="153">
        <v>240</v>
      </c>
      <c r="B283" s="111" t="s">
        <v>7307</v>
      </c>
      <c r="C283" s="112" t="s">
        <v>7329</v>
      </c>
      <c r="D283" s="111" t="s">
        <v>5082</v>
      </c>
      <c r="E283" s="111" t="s">
        <v>4879</v>
      </c>
      <c r="F283" s="111" t="s">
        <v>7330</v>
      </c>
      <c r="G283" s="113" t="s">
        <v>7331</v>
      </c>
      <c r="H283" s="111" t="s">
        <v>7332</v>
      </c>
      <c r="I283" s="111" t="s">
        <v>7333</v>
      </c>
      <c r="J283" s="118" t="s">
        <v>4884</v>
      </c>
      <c r="K283" s="163" t="s">
        <v>7317</v>
      </c>
      <c r="L283" s="116" t="s">
        <v>7334</v>
      </c>
      <c r="M283" s="268" t="s">
        <v>7335</v>
      </c>
      <c r="N283" s="142" t="s">
        <v>4924</v>
      </c>
      <c r="O283" s="142"/>
      <c r="P283" s="138" t="s">
        <v>4924</v>
      </c>
      <c r="Q283" s="143">
        <v>8960</v>
      </c>
      <c r="R283" s="144">
        <v>2025</v>
      </c>
      <c r="S283" s="143">
        <v>1249</v>
      </c>
      <c r="T283" s="143">
        <v>1034</v>
      </c>
      <c r="U283" s="112" t="s">
        <v>4955</v>
      </c>
      <c r="V283" s="144">
        <v>215</v>
      </c>
      <c r="W283" s="144">
        <v>45</v>
      </c>
      <c r="X283" s="138" t="s">
        <v>4956</v>
      </c>
      <c r="Y283" s="143">
        <v>80</v>
      </c>
      <c r="Z283" s="143"/>
      <c r="AA283" s="143">
        <v>379</v>
      </c>
      <c r="AB283" s="143">
        <v>103</v>
      </c>
      <c r="AC283" s="127"/>
      <c r="AD283" s="127"/>
      <c r="AE283" s="130">
        <v>21</v>
      </c>
      <c r="AF283" s="137" t="s">
        <v>7336</v>
      </c>
      <c r="AG283" s="143">
        <v>147</v>
      </c>
      <c r="AH283" s="143">
        <v>234</v>
      </c>
      <c r="AI283" s="148">
        <v>234</v>
      </c>
      <c r="AJ283" s="148">
        <v>87</v>
      </c>
      <c r="AK283" s="179"/>
      <c r="AL283" s="112"/>
      <c r="AM283" s="118" t="s">
        <v>5428</v>
      </c>
      <c r="AN283" s="111">
        <v>9</v>
      </c>
      <c r="AO283" s="111"/>
      <c r="AP283" s="111">
        <v>3</v>
      </c>
      <c r="AQ283" s="111">
        <v>5</v>
      </c>
      <c r="AR283" s="111">
        <v>1</v>
      </c>
      <c r="AS283" s="111">
        <v>217</v>
      </c>
      <c r="AT283" s="129" t="s">
        <v>4916</v>
      </c>
      <c r="AU283" s="129" t="s">
        <v>4916</v>
      </c>
      <c r="AV283" s="127">
        <v>33352</v>
      </c>
      <c r="AW283" s="127">
        <v>153.69585253456222</v>
      </c>
      <c r="AX283" s="149"/>
      <c r="AY283" s="149"/>
      <c r="AZ283" s="149"/>
      <c r="BA283" s="149"/>
      <c r="BB283" s="149"/>
      <c r="BC283" s="150"/>
      <c r="BD283" s="150"/>
      <c r="BE283" s="150"/>
      <c r="BF283" s="326" t="s">
        <v>4897</v>
      </c>
      <c r="BG283" s="134"/>
      <c r="BH283" s="134"/>
      <c r="BI283" s="134"/>
      <c r="BJ283" s="134"/>
      <c r="BK283" s="134"/>
      <c r="BL283" s="134"/>
      <c r="BM283" s="134"/>
      <c r="BN283" s="350"/>
      <c r="BO283" s="133" t="s">
        <v>4897</v>
      </c>
      <c r="BP283" s="138">
        <f>BQ283+BR283</f>
        <v>3</v>
      </c>
      <c r="BQ283" s="138">
        <v>1</v>
      </c>
      <c r="BR283" s="138">
        <v>2</v>
      </c>
      <c r="BS283" s="138"/>
      <c r="BT283" s="138"/>
      <c r="BU283" s="138">
        <v>1</v>
      </c>
      <c r="BV283" s="138">
        <v>4</v>
      </c>
      <c r="BW283" s="138">
        <v>4</v>
      </c>
      <c r="BX283" s="138"/>
      <c r="BY283" s="138">
        <v>2</v>
      </c>
      <c r="BZ283" s="138"/>
      <c r="CA283" s="138"/>
      <c r="CB283" s="138"/>
      <c r="CC283" s="138"/>
      <c r="CD283" s="138"/>
      <c r="CE283" s="139"/>
      <c r="CF283" s="139"/>
      <c r="DV283" s="152"/>
      <c r="DW283" s="152"/>
      <c r="DX283" s="152"/>
    </row>
    <row r="284" spans="1:141" ht="16.5" customHeight="1">
      <c r="A284" s="111">
        <v>241</v>
      </c>
      <c r="B284" s="153" t="s">
        <v>7307</v>
      </c>
      <c r="C284" s="153" t="s">
        <v>7329</v>
      </c>
      <c r="D284" s="153" t="s">
        <v>5082</v>
      </c>
      <c r="E284" s="153" t="s">
        <v>4932</v>
      </c>
      <c r="F284" s="153" t="s">
        <v>7337</v>
      </c>
      <c r="G284" s="271" t="s">
        <v>7338</v>
      </c>
      <c r="H284" s="153" t="s">
        <v>7339</v>
      </c>
      <c r="I284" s="153" t="s">
        <v>7340</v>
      </c>
      <c r="J284" s="118" t="s">
        <v>4884</v>
      </c>
      <c r="K284" s="153" t="s">
        <v>7341</v>
      </c>
      <c r="L284" s="136" t="s">
        <v>7342</v>
      </c>
      <c r="M284" s="221" t="s">
        <v>7343</v>
      </c>
      <c r="N284" s="142" t="s">
        <v>4924</v>
      </c>
      <c r="O284" s="142"/>
      <c r="P284" s="142" t="s">
        <v>4924</v>
      </c>
      <c r="Q284" s="143">
        <v>6028</v>
      </c>
      <c r="R284" s="144">
        <v>1755</v>
      </c>
      <c r="S284" s="143">
        <v>1150</v>
      </c>
      <c r="T284" s="143">
        <v>1000</v>
      </c>
      <c r="U284" s="126" t="s">
        <v>7344</v>
      </c>
      <c r="V284" s="144">
        <v>150</v>
      </c>
      <c r="W284" s="144">
        <v>185</v>
      </c>
      <c r="X284" s="126" t="s">
        <v>4956</v>
      </c>
      <c r="Y284" s="143">
        <v>80</v>
      </c>
      <c r="Z284" s="143">
        <v>27</v>
      </c>
      <c r="AA284" s="143">
        <v>300</v>
      </c>
      <c r="AB284" s="143">
        <v>50</v>
      </c>
      <c r="AC284" s="127"/>
      <c r="AD284" s="127"/>
      <c r="AE284" s="128" t="s">
        <v>7345</v>
      </c>
      <c r="AF284" s="126" t="s">
        <v>7346</v>
      </c>
      <c r="AG284" s="143">
        <v>984</v>
      </c>
      <c r="AH284" s="143">
        <v>1601</v>
      </c>
      <c r="AI284" s="128">
        <v>1601</v>
      </c>
      <c r="AJ284" s="360">
        <v>185</v>
      </c>
      <c r="AK284" s="126"/>
      <c r="AL284" s="126"/>
      <c r="AM284" s="118" t="s">
        <v>5079</v>
      </c>
      <c r="AN284" s="111">
        <v>4</v>
      </c>
      <c r="AO284" s="126"/>
      <c r="AP284" s="111">
        <v>2</v>
      </c>
      <c r="AQ284" s="111">
        <v>2</v>
      </c>
      <c r="AR284" s="126"/>
      <c r="AS284" s="111">
        <v>215</v>
      </c>
      <c r="AT284" s="137" t="s">
        <v>4916</v>
      </c>
      <c r="AU284" s="137" t="s">
        <v>4916</v>
      </c>
      <c r="AV284" s="127">
        <v>19712</v>
      </c>
      <c r="AW284" s="127">
        <v>91.683720930232553</v>
      </c>
      <c r="AX284" s="149"/>
      <c r="AY284" s="149"/>
      <c r="AZ284" s="149"/>
      <c r="BA284" s="149"/>
      <c r="BB284" s="149"/>
      <c r="BC284" s="157"/>
      <c r="BD284" s="157"/>
      <c r="BE284" s="157"/>
      <c r="BF284" s="326" t="s">
        <v>4897</v>
      </c>
      <c r="BG284" s="134"/>
      <c r="BH284" s="134"/>
      <c r="BI284" s="134"/>
      <c r="BJ284" s="134"/>
      <c r="BK284" s="134"/>
      <c r="BL284" s="134"/>
      <c r="BM284" s="134"/>
      <c r="BN284" s="350"/>
      <c r="BO284" s="133" t="s">
        <v>4897</v>
      </c>
      <c r="BP284" s="137">
        <f>BQ284+BR284</f>
        <v>1</v>
      </c>
      <c r="BQ284" s="137"/>
      <c r="BR284" s="137">
        <v>1</v>
      </c>
      <c r="BS284" s="137"/>
      <c r="BT284" s="137"/>
      <c r="BU284" s="137">
        <v>2</v>
      </c>
      <c r="BV284" s="137"/>
      <c r="BW284" s="138">
        <v>5</v>
      </c>
      <c r="BX284" s="138"/>
      <c r="BY284" s="138">
        <v>20</v>
      </c>
      <c r="BZ284" s="138"/>
      <c r="CA284" s="138"/>
      <c r="CB284" s="138"/>
      <c r="CC284" s="138"/>
      <c r="CD284" s="137"/>
    </row>
    <row r="285" spans="1:141" ht="16.5" customHeight="1">
      <c r="A285" s="153">
        <v>242</v>
      </c>
      <c r="B285" s="153" t="s">
        <v>7307</v>
      </c>
      <c r="C285" s="270" t="s">
        <v>7329</v>
      </c>
      <c r="D285" s="153" t="s">
        <v>5082</v>
      </c>
      <c r="E285" s="153" t="s">
        <v>4879</v>
      </c>
      <c r="F285" s="135" t="s">
        <v>7347</v>
      </c>
      <c r="G285" s="276" t="s">
        <v>7348</v>
      </c>
      <c r="H285" s="135" t="s">
        <v>7349</v>
      </c>
      <c r="I285" s="135" t="s">
        <v>5141</v>
      </c>
      <c r="J285" s="118" t="s">
        <v>4884</v>
      </c>
      <c r="K285" s="135" t="s">
        <v>7350</v>
      </c>
      <c r="L285" s="136" t="s">
        <v>7351</v>
      </c>
      <c r="M285" s="618" t="s">
        <v>7352</v>
      </c>
      <c r="N285" s="142" t="s">
        <v>4924</v>
      </c>
      <c r="O285" s="142"/>
      <c r="P285" s="142" t="s">
        <v>4924</v>
      </c>
      <c r="Q285" s="143">
        <v>2278</v>
      </c>
      <c r="R285" s="144">
        <v>1326</v>
      </c>
      <c r="S285" s="143">
        <v>507</v>
      </c>
      <c r="T285" s="143">
        <v>447</v>
      </c>
      <c r="U285" s="282" t="s">
        <v>4955</v>
      </c>
      <c r="V285" s="144">
        <v>60</v>
      </c>
      <c r="W285" s="144">
        <v>45</v>
      </c>
      <c r="X285" s="126" t="s">
        <v>4972</v>
      </c>
      <c r="Y285" s="143">
        <v>124</v>
      </c>
      <c r="Z285" s="143">
        <v>124</v>
      </c>
      <c r="AA285" s="123" t="s">
        <v>7353</v>
      </c>
      <c r="AB285" s="143">
        <v>44</v>
      </c>
      <c r="AC285" s="127"/>
      <c r="AD285" s="127"/>
      <c r="AE285" s="128" t="s">
        <v>7354</v>
      </c>
      <c r="AF285" s="126" t="s">
        <v>7355</v>
      </c>
      <c r="AG285" s="143">
        <v>2636</v>
      </c>
      <c r="AH285" s="143">
        <v>2636</v>
      </c>
      <c r="AI285" s="128">
        <v>986</v>
      </c>
      <c r="AJ285" s="128">
        <v>236</v>
      </c>
      <c r="AK285" s="126"/>
      <c r="AL285" s="126"/>
      <c r="AM285" s="118" t="s">
        <v>5079</v>
      </c>
      <c r="AN285" s="111">
        <v>2</v>
      </c>
      <c r="AO285" s="126"/>
      <c r="AP285" s="111">
        <v>2</v>
      </c>
      <c r="AQ285" s="126"/>
      <c r="AR285" s="126"/>
      <c r="AS285" s="111">
        <v>215</v>
      </c>
      <c r="AT285" s="137" t="s">
        <v>4916</v>
      </c>
      <c r="AU285" s="137" t="s">
        <v>4916</v>
      </c>
      <c r="AV285" s="127">
        <v>13537</v>
      </c>
      <c r="AW285" s="127">
        <v>62.962790697674421</v>
      </c>
      <c r="AX285" s="149"/>
      <c r="AY285" s="149"/>
      <c r="AZ285" s="149"/>
      <c r="BA285" s="149"/>
      <c r="BB285" s="149"/>
      <c r="BC285" s="157"/>
      <c r="BD285" s="157"/>
      <c r="BE285" s="157"/>
      <c r="BF285" s="326" t="s">
        <v>4897</v>
      </c>
      <c r="BG285" s="134"/>
      <c r="BH285" s="134"/>
      <c r="BI285" s="134"/>
      <c r="BJ285" s="134"/>
      <c r="BK285" s="134"/>
      <c r="BL285" s="131"/>
      <c r="BM285" s="134"/>
      <c r="BN285" s="350"/>
      <c r="BO285" s="133" t="s">
        <v>4897</v>
      </c>
      <c r="BP285" s="137"/>
      <c r="BQ285" s="137"/>
      <c r="BR285" s="137"/>
      <c r="BS285" s="137">
        <v>1</v>
      </c>
      <c r="BT285" s="137"/>
      <c r="BU285" s="137"/>
      <c r="BV285" s="137"/>
      <c r="BW285" s="138">
        <v>1</v>
      </c>
      <c r="BX285" s="138"/>
      <c r="BY285" s="138">
        <v>10</v>
      </c>
      <c r="BZ285" s="138"/>
      <c r="CA285" s="138"/>
      <c r="CB285" s="138"/>
      <c r="CC285" s="138"/>
      <c r="CD285" s="137"/>
    </row>
    <row r="286" spans="1:141" ht="16.5" customHeight="1">
      <c r="A286" s="111">
        <v>243</v>
      </c>
      <c r="B286" s="605" t="s">
        <v>1621</v>
      </c>
      <c r="C286" s="606" t="s">
        <v>185</v>
      </c>
      <c r="D286" s="605" t="s">
        <v>5111</v>
      </c>
      <c r="E286" s="111" t="s">
        <v>4879</v>
      </c>
      <c r="F286" s="111" t="s">
        <v>7356</v>
      </c>
      <c r="G286" s="113" t="s">
        <v>7357</v>
      </c>
      <c r="H286" s="111" t="s">
        <v>7358</v>
      </c>
      <c r="I286" s="111" t="s">
        <v>7359</v>
      </c>
      <c r="J286" s="118" t="s">
        <v>4884</v>
      </c>
      <c r="K286" s="163" t="s">
        <v>7360</v>
      </c>
      <c r="L286" s="116" t="s">
        <v>7361</v>
      </c>
      <c r="M286" s="141" t="s">
        <v>7362</v>
      </c>
      <c r="N286" s="142" t="s">
        <v>4924</v>
      </c>
      <c r="O286" s="142"/>
      <c r="P286" s="142" t="s">
        <v>4888</v>
      </c>
      <c r="Q286" s="143">
        <v>3316</v>
      </c>
      <c r="R286" s="144">
        <v>932.29</v>
      </c>
      <c r="S286" s="143">
        <v>308</v>
      </c>
      <c r="T286" s="143">
        <v>206</v>
      </c>
      <c r="U286" s="112" t="s">
        <v>5009</v>
      </c>
      <c r="V286" s="144">
        <v>102</v>
      </c>
      <c r="W286" s="144">
        <v>33</v>
      </c>
      <c r="X286" s="138" t="s">
        <v>4972</v>
      </c>
      <c r="Y286" s="143">
        <v>59</v>
      </c>
      <c r="Z286" s="143">
        <v>78</v>
      </c>
      <c r="AA286" s="143">
        <v>3000</v>
      </c>
      <c r="AB286" s="143">
        <v>29</v>
      </c>
      <c r="AC286" s="127"/>
      <c r="AD286" s="127"/>
      <c r="AE286" s="130">
        <v>26</v>
      </c>
      <c r="AF286" s="137" t="s">
        <v>7363</v>
      </c>
      <c r="AG286" s="143">
        <v>110</v>
      </c>
      <c r="AH286" s="143">
        <v>159</v>
      </c>
      <c r="AI286" s="148">
        <v>159</v>
      </c>
      <c r="AJ286" s="148">
        <v>47</v>
      </c>
      <c r="AK286" s="179" t="s">
        <v>7364</v>
      </c>
      <c r="AL286" s="112" t="s">
        <v>7365</v>
      </c>
      <c r="AM286" s="118" t="s">
        <v>5011</v>
      </c>
      <c r="AN286" s="111">
        <v>7</v>
      </c>
      <c r="AO286" s="111">
        <v>4</v>
      </c>
      <c r="AP286" s="111">
        <v>1</v>
      </c>
      <c r="AQ286" s="111">
        <v>2</v>
      </c>
      <c r="AR286" s="111"/>
      <c r="AS286" s="111">
        <v>286</v>
      </c>
      <c r="AT286" s="129" t="s">
        <v>4916</v>
      </c>
      <c r="AU286" s="129" t="s">
        <v>4916</v>
      </c>
      <c r="AV286" s="127">
        <v>29213</v>
      </c>
      <c r="AW286" s="127">
        <v>102.14335664335664</v>
      </c>
      <c r="AX286" s="149"/>
      <c r="AY286" s="149"/>
      <c r="AZ286" s="149"/>
      <c r="BA286" s="149"/>
      <c r="BB286" s="149"/>
      <c r="BC286" s="150"/>
      <c r="BD286" s="150"/>
      <c r="BE286" s="150"/>
      <c r="BF286" s="326" t="s">
        <v>4897</v>
      </c>
      <c r="BG286" s="134"/>
      <c r="BH286" s="134"/>
      <c r="BI286" s="134"/>
      <c r="BJ286" s="134"/>
      <c r="BK286" s="134"/>
      <c r="BL286" s="134"/>
      <c r="BM286" s="134"/>
      <c r="BN286" s="350"/>
      <c r="BO286" s="133"/>
      <c r="BP286" s="138"/>
      <c r="BQ286" s="138"/>
      <c r="BR286" s="138"/>
      <c r="BS286" s="138">
        <v>1</v>
      </c>
      <c r="BT286" s="138"/>
      <c r="BU286" s="138"/>
      <c r="BV286" s="138"/>
      <c r="BW286" s="138">
        <v>1</v>
      </c>
      <c r="BX286" s="138"/>
      <c r="BY286" s="137"/>
      <c r="BZ286" s="138"/>
      <c r="CA286" s="138"/>
      <c r="CB286" s="138"/>
      <c r="CC286" s="138"/>
      <c r="CD286" s="138"/>
    </row>
    <row r="287" spans="1:141" ht="16.5" customHeight="1">
      <c r="A287" s="153">
        <v>244</v>
      </c>
      <c r="B287" s="111" t="s">
        <v>7307</v>
      </c>
      <c r="C287" s="112" t="s">
        <v>6315</v>
      </c>
      <c r="D287" s="111" t="s">
        <v>5082</v>
      </c>
      <c r="E287" s="111" t="s">
        <v>4879</v>
      </c>
      <c r="F287" s="111" t="s">
        <v>7366</v>
      </c>
      <c r="G287" s="113" t="s">
        <v>7367</v>
      </c>
      <c r="H287" s="111" t="s">
        <v>7368</v>
      </c>
      <c r="I287" s="111" t="s">
        <v>7369</v>
      </c>
      <c r="J287" s="118" t="s">
        <v>4884</v>
      </c>
      <c r="K287" s="163" t="s">
        <v>7370</v>
      </c>
      <c r="L287" s="116" t="s">
        <v>7371</v>
      </c>
      <c r="M287" s="141" t="s">
        <v>7372</v>
      </c>
      <c r="N287" s="142" t="s">
        <v>4924</v>
      </c>
      <c r="O287" s="142"/>
      <c r="P287" s="142" t="s">
        <v>4884</v>
      </c>
      <c r="Q287" s="143">
        <v>5754</v>
      </c>
      <c r="R287" s="144">
        <v>2623</v>
      </c>
      <c r="S287" s="143">
        <v>1110</v>
      </c>
      <c r="T287" s="143">
        <v>1023</v>
      </c>
      <c r="U287" s="112" t="s">
        <v>7373</v>
      </c>
      <c r="V287" s="144">
        <v>87</v>
      </c>
      <c r="W287" s="144">
        <v>44</v>
      </c>
      <c r="X287" s="138" t="s">
        <v>4972</v>
      </c>
      <c r="Y287" s="143">
        <v>70</v>
      </c>
      <c r="Z287" s="143">
        <v>20</v>
      </c>
      <c r="AA287" s="143">
        <v>450</v>
      </c>
      <c r="AB287" s="143">
        <v>134</v>
      </c>
      <c r="AC287" s="127">
        <v>50</v>
      </c>
      <c r="AD287" s="387"/>
      <c r="AE287" s="130">
        <v>252</v>
      </c>
      <c r="AF287" s="137" t="s">
        <v>7374</v>
      </c>
      <c r="AG287" s="143">
        <v>260</v>
      </c>
      <c r="AH287" s="143">
        <v>1868</v>
      </c>
      <c r="AI287" s="148">
        <v>1849</v>
      </c>
      <c r="AJ287" s="148">
        <v>316</v>
      </c>
      <c r="AK287" s="179"/>
      <c r="AL287" s="112"/>
      <c r="AM287" s="118" t="s">
        <v>4987</v>
      </c>
      <c r="AN287" s="111">
        <v>12</v>
      </c>
      <c r="AO287" s="111"/>
      <c r="AP287" s="111">
        <v>8</v>
      </c>
      <c r="AQ287" s="111">
        <v>4</v>
      </c>
      <c r="AR287" s="111"/>
      <c r="AS287" s="111">
        <v>203</v>
      </c>
      <c r="AT287" s="129" t="s">
        <v>4916</v>
      </c>
      <c r="AU287" s="129" t="s">
        <v>4916</v>
      </c>
      <c r="AV287" s="127">
        <v>75184</v>
      </c>
      <c r="AW287" s="127">
        <v>370.36453201970443</v>
      </c>
      <c r="AX287" s="149">
        <v>2000</v>
      </c>
      <c r="AY287" s="149">
        <v>1000</v>
      </c>
      <c r="AZ287" s="149">
        <v>1000</v>
      </c>
      <c r="BA287" s="149">
        <v>1500</v>
      </c>
      <c r="BB287" s="149">
        <v>2000</v>
      </c>
      <c r="BC287" s="150">
        <v>25</v>
      </c>
      <c r="BD287" s="150" t="s">
        <v>7375</v>
      </c>
      <c r="BE287" s="150" t="s">
        <v>7376</v>
      </c>
      <c r="BF287" s="151" t="s">
        <v>7377</v>
      </c>
      <c r="BG287" s="134"/>
      <c r="BH287" s="134"/>
      <c r="BI287" s="134"/>
      <c r="BJ287" s="134"/>
      <c r="BK287" s="134"/>
      <c r="BL287" s="134"/>
      <c r="BM287" s="134"/>
      <c r="BN287" s="350"/>
      <c r="BO287" s="133" t="s">
        <v>4897</v>
      </c>
      <c r="BP287" s="138">
        <v>1</v>
      </c>
      <c r="BQ287" s="138"/>
      <c r="BR287" s="138">
        <v>1</v>
      </c>
      <c r="BS287" s="138"/>
      <c r="BT287" s="138"/>
      <c r="BU287" s="138"/>
      <c r="BV287" s="138">
        <v>5</v>
      </c>
      <c r="BW287" s="138">
        <v>3</v>
      </c>
      <c r="BX287" s="138"/>
      <c r="BY287" s="138">
        <v>14</v>
      </c>
      <c r="BZ287" s="138"/>
      <c r="CA287" s="138"/>
      <c r="CB287" s="138"/>
      <c r="CC287" s="138"/>
      <c r="CD287" s="138"/>
    </row>
    <row r="288" spans="1:141" ht="16.5" customHeight="1">
      <c r="A288" s="111">
        <v>245</v>
      </c>
      <c r="B288" s="111" t="s">
        <v>7307</v>
      </c>
      <c r="C288" s="112" t="s">
        <v>4963</v>
      </c>
      <c r="D288" s="111" t="s">
        <v>5082</v>
      </c>
      <c r="E288" s="111" t="s">
        <v>5001</v>
      </c>
      <c r="F288" s="111" t="s">
        <v>7378</v>
      </c>
      <c r="G288" s="113" t="s">
        <v>7379</v>
      </c>
      <c r="H288" s="111" t="s">
        <v>7380</v>
      </c>
      <c r="I288" s="111" t="s">
        <v>7381</v>
      </c>
      <c r="J288" s="118" t="s">
        <v>4884</v>
      </c>
      <c r="K288" s="163" t="s">
        <v>7382</v>
      </c>
      <c r="L288" s="116" t="s">
        <v>7383</v>
      </c>
      <c r="M288" s="153" t="s">
        <v>7384</v>
      </c>
      <c r="N288" s="142" t="s">
        <v>4888</v>
      </c>
      <c r="O288" s="142"/>
      <c r="P288" s="142" t="s">
        <v>4888</v>
      </c>
      <c r="Q288" s="143">
        <v>26000</v>
      </c>
      <c r="R288" s="209">
        <v>742</v>
      </c>
      <c r="S288" s="164">
        <v>229</v>
      </c>
      <c r="T288" s="164">
        <v>229</v>
      </c>
      <c r="U288" s="112" t="s">
        <v>5145</v>
      </c>
      <c r="V288" s="144"/>
      <c r="W288" s="333">
        <v>22</v>
      </c>
      <c r="X288" s="138" t="s">
        <v>4972</v>
      </c>
      <c r="Y288" s="143"/>
      <c r="Z288" s="143"/>
      <c r="AA288" s="143"/>
      <c r="AB288" s="164">
        <v>48</v>
      </c>
      <c r="AC288" s="127"/>
      <c r="AD288" s="127"/>
      <c r="AE288" s="130">
        <v>18</v>
      </c>
      <c r="AF288" s="137" t="s">
        <v>7385</v>
      </c>
      <c r="AG288" s="143">
        <v>198</v>
      </c>
      <c r="AH288" s="143">
        <v>198</v>
      </c>
      <c r="AI288" s="148">
        <v>198</v>
      </c>
      <c r="AJ288" s="148">
        <v>120</v>
      </c>
      <c r="AK288" s="179"/>
      <c r="AL288" s="112"/>
      <c r="AM288" s="118"/>
      <c r="AN288" s="111">
        <v>1</v>
      </c>
      <c r="AO288" s="111"/>
      <c r="AP288" s="111">
        <v>1</v>
      </c>
      <c r="AQ288" s="111"/>
      <c r="AR288" s="111"/>
      <c r="AS288" s="111">
        <v>212</v>
      </c>
      <c r="AT288" s="129" t="s">
        <v>4916</v>
      </c>
      <c r="AU288" s="129" t="s">
        <v>4916</v>
      </c>
      <c r="AV288" s="127">
        <v>3341</v>
      </c>
      <c r="AW288" s="127">
        <v>15.759433962264151</v>
      </c>
      <c r="AX288" s="149"/>
      <c r="AY288" s="149"/>
      <c r="AZ288" s="149"/>
      <c r="BA288" s="149"/>
      <c r="BB288" s="149"/>
      <c r="BC288" s="150"/>
      <c r="BD288" s="150"/>
      <c r="BE288" s="150"/>
      <c r="BF288" s="151" t="s">
        <v>4897</v>
      </c>
      <c r="BG288" s="134"/>
      <c r="BH288" s="134"/>
      <c r="BI288" s="134"/>
      <c r="BJ288" s="134"/>
      <c r="BK288" s="134"/>
      <c r="BL288" s="134"/>
      <c r="BM288" s="134"/>
      <c r="BN288" s="350"/>
      <c r="BO288" s="133"/>
      <c r="BP288" s="138">
        <v>1</v>
      </c>
      <c r="BQ288" s="138"/>
      <c r="BR288" s="138">
        <v>1</v>
      </c>
      <c r="BS288" s="138"/>
      <c r="BT288" s="138"/>
      <c r="BU288" s="138">
        <v>1</v>
      </c>
      <c r="BV288" s="138"/>
      <c r="BW288" s="138">
        <v>4</v>
      </c>
      <c r="BX288" s="138"/>
      <c r="BY288" s="138"/>
      <c r="BZ288" s="138"/>
      <c r="CA288" s="138"/>
      <c r="CB288" s="138"/>
      <c r="CC288" s="138"/>
      <c r="CD288" s="138"/>
    </row>
    <row r="289" spans="1:141" s="388" customFormat="1" ht="16.5" customHeight="1">
      <c r="A289" s="2528" t="s">
        <v>7386</v>
      </c>
      <c r="B289" s="2528"/>
      <c r="C289" s="2528"/>
      <c r="D289" s="2528"/>
      <c r="E289" s="2528"/>
      <c r="F289" s="551">
        <v>9</v>
      </c>
      <c r="G289" s="552"/>
      <c r="H289" s="551"/>
      <c r="I289" s="551"/>
      <c r="J289" s="553"/>
      <c r="K289" s="554"/>
      <c r="L289" s="231"/>
      <c r="M289" s="555"/>
      <c r="N289" s="233"/>
      <c r="O289" s="233"/>
      <c r="P289" s="233"/>
      <c r="Q289" s="238"/>
      <c r="R289" s="239"/>
      <c r="S289" s="238"/>
      <c r="T289" s="238"/>
      <c r="U289" s="556"/>
      <c r="V289" s="239"/>
      <c r="W289" s="238"/>
      <c r="X289" s="557"/>
      <c r="Y289" s="238"/>
      <c r="Z289" s="238"/>
      <c r="AA289" s="238"/>
      <c r="AB289" s="239"/>
      <c r="AC289" s="243"/>
      <c r="AD289" s="243"/>
      <c r="AE289" s="558"/>
      <c r="AF289" s="559"/>
      <c r="AG289" s="560"/>
      <c r="AH289" s="253"/>
      <c r="AI289" s="243"/>
      <c r="AJ289" s="561"/>
      <c r="AK289" s="562"/>
      <c r="AL289" s="562"/>
      <c r="AM289" s="553"/>
      <c r="AN289" s="551"/>
      <c r="AO289" s="551"/>
      <c r="AP289" s="563"/>
      <c r="AQ289" s="563"/>
      <c r="AR289" s="563"/>
      <c r="AS289" s="551"/>
      <c r="AT289" s="563"/>
      <c r="AU289" s="563"/>
      <c r="AV289" s="558"/>
      <c r="AW289" s="558"/>
      <c r="AX289" s="564"/>
      <c r="AY289" s="564"/>
      <c r="AZ289" s="565"/>
      <c r="BA289" s="565"/>
      <c r="BB289" s="565"/>
      <c r="BC289" s="566"/>
      <c r="BD289" s="566"/>
      <c r="BE289" s="562"/>
      <c r="BF289" s="562"/>
      <c r="BG289" s="564"/>
      <c r="BH289" s="567"/>
      <c r="BI289" s="564"/>
      <c r="BJ289" s="564"/>
      <c r="BK289" s="564"/>
      <c r="BL289" s="564"/>
      <c r="BM289" s="564"/>
      <c r="BN289" s="568"/>
      <c r="BO289" s="569"/>
      <c r="BP289" s="570"/>
      <c r="BQ289" s="570"/>
      <c r="BR289" s="570"/>
      <c r="BS289" s="570"/>
      <c r="BT289" s="570"/>
      <c r="BU289" s="570"/>
      <c r="BV289" s="570"/>
      <c r="BW289" s="570"/>
      <c r="BX289" s="570"/>
      <c r="BY289" s="570"/>
      <c r="BZ289" s="570"/>
      <c r="CA289" s="570"/>
      <c r="CB289" s="570"/>
      <c r="CC289" s="570"/>
      <c r="CD289" s="570"/>
    </row>
    <row r="290" spans="1:141" ht="16.5" customHeight="1">
      <c r="A290" s="153">
        <v>246</v>
      </c>
      <c r="B290" s="111" t="s">
        <v>7307</v>
      </c>
      <c r="C290" s="112" t="s">
        <v>7329</v>
      </c>
      <c r="D290" s="111" t="s">
        <v>5318</v>
      </c>
      <c r="E290" s="111" t="s">
        <v>4932</v>
      </c>
      <c r="F290" s="111" t="s">
        <v>7387</v>
      </c>
      <c r="G290" s="113" t="s">
        <v>7388</v>
      </c>
      <c r="H290" s="111" t="s">
        <v>7389</v>
      </c>
      <c r="I290" s="111" t="s">
        <v>7390</v>
      </c>
      <c r="J290" s="118" t="s">
        <v>4884</v>
      </c>
      <c r="K290" s="111" t="s">
        <v>7391</v>
      </c>
      <c r="L290" s="129" t="s">
        <v>7392</v>
      </c>
      <c r="M290" s="618" t="s">
        <v>7393</v>
      </c>
      <c r="N290" s="142" t="s">
        <v>4888</v>
      </c>
      <c r="O290" s="142"/>
      <c r="P290" s="142" t="s">
        <v>4888</v>
      </c>
      <c r="Q290" s="143">
        <v>4134</v>
      </c>
      <c r="R290" s="144">
        <v>2709</v>
      </c>
      <c r="S290" s="143">
        <v>676</v>
      </c>
      <c r="T290" s="143">
        <v>676</v>
      </c>
      <c r="U290" s="112" t="s">
        <v>5134</v>
      </c>
      <c r="V290" s="144"/>
      <c r="W290" s="144"/>
      <c r="X290" s="138" t="s">
        <v>4890</v>
      </c>
      <c r="Y290" s="143">
        <v>500</v>
      </c>
      <c r="Z290" s="143">
        <v>121</v>
      </c>
      <c r="AA290" s="143">
        <v>120</v>
      </c>
      <c r="AB290" s="143">
        <v>120</v>
      </c>
      <c r="AC290" s="127">
        <v>71</v>
      </c>
      <c r="AD290" s="127"/>
      <c r="AE290" s="130">
        <v>20</v>
      </c>
      <c r="AF290" s="112" t="s">
        <v>7394</v>
      </c>
      <c r="AG290" s="127">
        <v>12000</v>
      </c>
      <c r="AH290" s="127">
        <v>120000</v>
      </c>
      <c r="AI290" s="148">
        <v>470</v>
      </c>
      <c r="AJ290" s="148">
        <v>1300</v>
      </c>
      <c r="AK290" s="179"/>
      <c r="AL290" s="112"/>
      <c r="AM290" s="118"/>
      <c r="AN290" s="111">
        <v>10</v>
      </c>
      <c r="AO290" s="111">
        <v>5</v>
      </c>
      <c r="AP290" s="111">
        <v>2</v>
      </c>
      <c r="AQ290" s="111">
        <v>3</v>
      </c>
      <c r="AR290" s="111"/>
      <c r="AS290" s="111">
        <v>320</v>
      </c>
      <c r="AT290" s="129" t="s">
        <v>4916</v>
      </c>
      <c r="AU290" s="129" t="s">
        <v>4916</v>
      </c>
      <c r="AV290" s="127">
        <v>8144</v>
      </c>
      <c r="AW290" s="127">
        <v>25.45</v>
      </c>
      <c r="AX290" s="149">
        <v>5000</v>
      </c>
      <c r="AY290" s="149">
        <v>3000</v>
      </c>
      <c r="AZ290" s="149">
        <v>3000</v>
      </c>
      <c r="BA290" s="149">
        <v>4000</v>
      </c>
      <c r="BB290" s="149">
        <v>5000</v>
      </c>
      <c r="BC290" s="150">
        <v>15</v>
      </c>
      <c r="BD290" s="150">
        <v>50</v>
      </c>
      <c r="BE290" s="151" t="s">
        <v>7395</v>
      </c>
      <c r="BF290" s="151" t="s">
        <v>7396</v>
      </c>
      <c r="BG290" s="134"/>
      <c r="BH290" s="134"/>
      <c r="BI290" s="134"/>
      <c r="BJ290" s="134"/>
      <c r="BK290" s="134"/>
      <c r="BL290" s="134"/>
      <c r="BM290" s="134"/>
      <c r="BN290" s="326"/>
      <c r="BO290" s="151"/>
      <c r="BP290" s="138"/>
      <c r="BQ290" s="138"/>
      <c r="BR290" s="138"/>
      <c r="BS290" s="138"/>
      <c r="BT290" s="138"/>
      <c r="BU290" s="138"/>
      <c r="BV290" s="138"/>
      <c r="BW290" s="138"/>
      <c r="BX290" s="138"/>
      <c r="BY290" s="138"/>
      <c r="BZ290" s="138">
        <v>2</v>
      </c>
      <c r="CA290" s="138">
        <v>1</v>
      </c>
      <c r="CB290" s="138">
        <v>1</v>
      </c>
      <c r="CC290" s="138"/>
      <c r="CD290" s="138"/>
    </row>
    <row r="291" spans="1:141" s="388" customFormat="1" ht="16.5" customHeight="1">
      <c r="A291" s="2528" t="s">
        <v>7397</v>
      </c>
      <c r="B291" s="2528"/>
      <c r="C291" s="2528"/>
      <c r="D291" s="2528"/>
      <c r="E291" s="2528"/>
      <c r="F291" s="551">
        <v>1</v>
      </c>
      <c r="G291" s="552"/>
      <c r="H291" s="551"/>
      <c r="I291" s="551"/>
      <c r="J291" s="553"/>
      <c r="K291" s="554"/>
      <c r="L291" s="231"/>
      <c r="M291" s="555"/>
      <c r="N291" s="233"/>
      <c r="O291" s="233"/>
      <c r="P291" s="233"/>
      <c r="Q291" s="238"/>
      <c r="R291" s="239"/>
      <c r="S291" s="238"/>
      <c r="T291" s="238"/>
      <c r="U291" s="556"/>
      <c r="V291" s="239"/>
      <c r="W291" s="238"/>
      <c r="X291" s="557"/>
      <c r="Y291" s="238"/>
      <c r="Z291" s="238"/>
      <c r="AA291" s="238"/>
      <c r="AB291" s="239"/>
      <c r="AC291" s="243"/>
      <c r="AD291" s="243"/>
      <c r="AE291" s="558"/>
      <c r="AF291" s="559"/>
      <c r="AG291" s="560"/>
      <c r="AH291" s="253"/>
      <c r="AI291" s="243"/>
      <c r="AJ291" s="561"/>
      <c r="AK291" s="562"/>
      <c r="AL291" s="562"/>
      <c r="AM291" s="553"/>
      <c r="AN291" s="551"/>
      <c r="AO291" s="551"/>
      <c r="AP291" s="563"/>
      <c r="AQ291" s="563"/>
      <c r="AR291" s="563"/>
      <c r="AS291" s="551"/>
      <c r="AT291" s="563"/>
      <c r="AU291" s="563"/>
      <c r="AV291" s="558"/>
      <c r="AW291" s="558"/>
      <c r="AX291" s="561"/>
      <c r="AY291" s="564"/>
      <c r="AZ291" s="565"/>
      <c r="BA291" s="565"/>
      <c r="BB291" s="565"/>
      <c r="BC291" s="566"/>
      <c r="BD291" s="566"/>
      <c r="BE291" s="562"/>
      <c r="BF291" s="562"/>
      <c r="BG291" s="564"/>
      <c r="BH291" s="567"/>
      <c r="BI291" s="564"/>
      <c r="BJ291" s="564"/>
      <c r="BK291" s="564"/>
      <c r="BL291" s="564"/>
      <c r="BM291" s="564"/>
      <c r="BN291" s="568"/>
      <c r="BO291" s="569"/>
      <c r="BP291" s="570"/>
      <c r="BQ291" s="570"/>
      <c r="BR291" s="570"/>
      <c r="BS291" s="570"/>
      <c r="BT291" s="570"/>
      <c r="BU291" s="570"/>
      <c r="BV291" s="570"/>
      <c r="BW291" s="570"/>
      <c r="BX291" s="570"/>
      <c r="BY291" s="570"/>
      <c r="BZ291" s="570"/>
      <c r="CA291" s="570"/>
      <c r="CB291" s="570"/>
      <c r="CC291" s="570"/>
      <c r="CD291" s="570"/>
    </row>
    <row r="292" spans="1:141" ht="16.5" customHeight="1">
      <c r="A292" s="153">
        <v>247</v>
      </c>
      <c r="B292" s="111" t="s">
        <v>1621</v>
      </c>
      <c r="C292" s="112" t="s">
        <v>933</v>
      </c>
      <c r="D292" s="111" t="s">
        <v>6118</v>
      </c>
      <c r="E292" s="111" t="s">
        <v>4932</v>
      </c>
      <c r="F292" s="111" t="s">
        <v>7398</v>
      </c>
      <c r="G292" s="113" t="s">
        <v>7399</v>
      </c>
      <c r="H292" s="111" t="s">
        <v>7400</v>
      </c>
      <c r="I292" s="111" t="s">
        <v>7401</v>
      </c>
      <c r="J292" s="118" t="s">
        <v>4940</v>
      </c>
      <c r="K292" s="163" t="s">
        <v>7402</v>
      </c>
      <c r="L292" s="116" t="s">
        <v>7403</v>
      </c>
      <c r="M292" s="153" t="s">
        <v>7404</v>
      </c>
      <c r="N292" s="142" t="s">
        <v>4924</v>
      </c>
      <c r="O292" s="142"/>
      <c r="P292" s="142" t="s">
        <v>4924</v>
      </c>
      <c r="Q292" s="143">
        <v>2118</v>
      </c>
      <c r="R292" s="144">
        <v>697.27</v>
      </c>
      <c r="S292" s="143">
        <v>147</v>
      </c>
      <c r="T292" s="143">
        <v>147</v>
      </c>
      <c r="U292" s="619"/>
      <c r="V292" s="144"/>
      <c r="W292" s="144">
        <v>172</v>
      </c>
      <c r="X292" s="279" t="s">
        <v>4956</v>
      </c>
      <c r="Y292" s="143"/>
      <c r="Z292" s="143">
        <v>31</v>
      </c>
      <c r="AA292" s="143">
        <v>13020</v>
      </c>
      <c r="AB292" s="143">
        <v>64</v>
      </c>
      <c r="AC292" s="127"/>
      <c r="AD292" s="127"/>
      <c r="AE292" s="130"/>
      <c r="AF292" s="127" t="s">
        <v>7405</v>
      </c>
      <c r="AG292" s="127">
        <v>1521</v>
      </c>
      <c r="AH292" s="165">
        <v>2479</v>
      </c>
      <c r="AI292" s="172"/>
      <c r="AJ292" s="172">
        <v>200</v>
      </c>
      <c r="AK292" s="111"/>
      <c r="AL292" s="111"/>
      <c r="AM292" s="138"/>
      <c r="AN292" s="129">
        <v>1</v>
      </c>
      <c r="AO292" s="129">
        <v>1</v>
      </c>
      <c r="AP292" s="111"/>
      <c r="AQ292" s="111"/>
      <c r="AR292" s="111"/>
      <c r="AS292" s="111">
        <v>40</v>
      </c>
      <c r="AT292" s="129" t="s">
        <v>7406</v>
      </c>
      <c r="AU292" s="174"/>
      <c r="AV292" s="130">
        <v>500</v>
      </c>
      <c r="AW292" s="127">
        <v>12.5</v>
      </c>
      <c r="AX292" s="149"/>
      <c r="AY292" s="149"/>
      <c r="AZ292" s="149"/>
      <c r="BA292" s="149"/>
      <c r="BB292" s="149"/>
      <c r="BC292" s="157"/>
      <c r="BD292" s="151"/>
      <c r="BE292" s="150"/>
      <c r="BF292" s="150" t="s">
        <v>4945</v>
      </c>
      <c r="BG292" s="134"/>
      <c r="BH292" s="134"/>
      <c r="BI292" s="134"/>
      <c r="BJ292" s="134"/>
      <c r="BK292" s="134"/>
      <c r="BL292" s="131"/>
      <c r="BM292" s="131"/>
      <c r="BN292" s="327"/>
      <c r="BO292" s="111"/>
      <c r="BP292" s="138"/>
      <c r="BQ292" s="138"/>
      <c r="BR292" s="138"/>
      <c r="BS292" s="138"/>
      <c r="BT292" s="138"/>
      <c r="BU292" s="138"/>
      <c r="BV292" s="138"/>
      <c r="BW292" s="138"/>
      <c r="BX292" s="138"/>
      <c r="BY292" s="138"/>
      <c r="BZ292" s="138">
        <v>2</v>
      </c>
      <c r="CA292" s="138">
        <v>3</v>
      </c>
      <c r="CB292" s="174"/>
      <c r="CC292" s="174"/>
      <c r="CD292" s="174"/>
      <c r="DS292" s="152"/>
      <c r="DT292" s="152"/>
      <c r="DU292" s="152"/>
      <c r="EI292" s="501"/>
      <c r="EJ292" s="501"/>
      <c r="EK292" s="501"/>
    </row>
    <row r="293" spans="1:141" s="388" customFormat="1" ht="16.5" customHeight="1">
      <c r="A293" s="2528" t="s">
        <v>7407</v>
      </c>
      <c r="B293" s="2528"/>
      <c r="C293" s="2528"/>
      <c r="D293" s="2528"/>
      <c r="E293" s="2528"/>
      <c r="F293" s="551">
        <v>1</v>
      </c>
      <c r="G293" s="552"/>
      <c r="H293" s="551"/>
      <c r="I293" s="551"/>
      <c r="J293" s="553"/>
      <c r="K293" s="554"/>
      <c r="L293" s="231"/>
      <c r="M293" s="555"/>
      <c r="N293" s="233"/>
      <c r="O293" s="233"/>
      <c r="P293" s="233"/>
      <c r="Q293" s="238"/>
      <c r="R293" s="239"/>
      <c r="S293" s="238"/>
      <c r="T293" s="238"/>
      <c r="U293" s="556"/>
      <c r="V293" s="239"/>
      <c r="W293" s="238"/>
      <c r="X293" s="557"/>
      <c r="Y293" s="238"/>
      <c r="Z293" s="238"/>
      <c r="AA293" s="238"/>
      <c r="AB293" s="239"/>
      <c r="AC293" s="243"/>
      <c r="AD293" s="243"/>
      <c r="AE293" s="558"/>
      <c r="AF293" s="559"/>
      <c r="AG293" s="560"/>
      <c r="AH293" s="253"/>
      <c r="AI293" s="243"/>
      <c r="AJ293" s="561"/>
      <c r="AK293" s="562"/>
      <c r="AL293" s="562"/>
      <c r="AM293" s="553"/>
      <c r="AN293" s="551"/>
      <c r="AO293" s="551"/>
      <c r="AP293" s="563"/>
      <c r="AQ293" s="563"/>
      <c r="AR293" s="563"/>
      <c r="AS293" s="551"/>
      <c r="AT293" s="563"/>
      <c r="AU293" s="563"/>
      <c r="AV293" s="558"/>
      <c r="AW293" s="558"/>
      <c r="AX293" s="564"/>
      <c r="AY293" s="564"/>
      <c r="AZ293" s="565"/>
      <c r="BA293" s="565"/>
      <c r="BB293" s="565"/>
      <c r="BC293" s="566"/>
      <c r="BD293" s="566"/>
      <c r="BE293" s="562"/>
      <c r="BF293" s="562"/>
      <c r="BG293" s="564"/>
      <c r="BH293" s="567"/>
      <c r="BI293" s="564"/>
      <c r="BJ293" s="564"/>
      <c r="BK293" s="564"/>
      <c r="BL293" s="564"/>
      <c r="BM293" s="564"/>
      <c r="BN293" s="568"/>
      <c r="BO293" s="569"/>
      <c r="BP293" s="570"/>
      <c r="BQ293" s="570"/>
      <c r="BR293" s="570"/>
      <c r="BS293" s="570"/>
      <c r="BT293" s="570"/>
      <c r="BU293" s="570"/>
      <c r="BV293" s="570"/>
      <c r="BW293" s="570"/>
      <c r="BX293" s="570"/>
      <c r="BY293" s="570"/>
      <c r="BZ293" s="570"/>
      <c r="CA293" s="570"/>
      <c r="CB293" s="570"/>
      <c r="CC293" s="570"/>
      <c r="CD293" s="570"/>
    </row>
    <row r="294" spans="1:141" s="388" customFormat="1" ht="16.5" customHeight="1">
      <c r="A294" s="2527" t="s">
        <v>7408</v>
      </c>
      <c r="B294" s="2527"/>
      <c r="C294" s="2527"/>
      <c r="D294" s="2527"/>
      <c r="E294" s="2527"/>
      <c r="F294" s="571">
        <f>F289+F291+F293</f>
        <v>11</v>
      </c>
      <c r="G294" s="572"/>
      <c r="H294" s="571"/>
      <c r="I294" s="571"/>
      <c r="J294" s="573"/>
      <c r="K294" s="574"/>
      <c r="L294" s="474"/>
      <c r="M294" s="575"/>
      <c r="N294" s="476"/>
      <c r="O294" s="476"/>
      <c r="P294" s="476"/>
      <c r="Q294" s="392"/>
      <c r="R294" s="393"/>
      <c r="S294" s="392"/>
      <c r="T294" s="392"/>
      <c r="U294" s="576"/>
      <c r="V294" s="393"/>
      <c r="W294" s="392"/>
      <c r="X294" s="577"/>
      <c r="Y294" s="392"/>
      <c r="Z294" s="392"/>
      <c r="AA294" s="392"/>
      <c r="AB294" s="393"/>
      <c r="AC294" s="394"/>
      <c r="AD294" s="394"/>
      <c r="AE294" s="578"/>
      <c r="AF294" s="579"/>
      <c r="AG294" s="580"/>
      <c r="AH294" s="395"/>
      <c r="AI294" s="394"/>
      <c r="AJ294" s="581"/>
      <c r="AK294" s="582"/>
      <c r="AL294" s="582"/>
      <c r="AM294" s="573"/>
      <c r="AN294" s="571"/>
      <c r="AO294" s="571"/>
      <c r="AP294" s="583"/>
      <c r="AQ294" s="583"/>
      <c r="AR294" s="583"/>
      <c r="AS294" s="571"/>
      <c r="AT294" s="583"/>
      <c r="AU294" s="583"/>
      <c r="AV294" s="578"/>
      <c r="AW294" s="578"/>
      <c r="AX294" s="398"/>
      <c r="AY294" s="398"/>
      <c r="AZ294" s="576"/>
      <c r="BA294" s="576"/>
      <c r="BB294" s="576"/>
      <c r="BC294" s="584"/>
      <c r="BD294" s="584"/>
      <c r="BE294" s="582"/>
      <c r="BF294" s="582"/>
      <c r="BG294" s="398"/>
      <c r="BH294" s="585"/>
      <c r="BI294" s="398"/>
      <c r="BJ294" s="398"/>
      <c r="BK294" s="398"/>
      <c r="BL294" s="398"/>
      <c r="BM294" s="398"/>
      <c r="BN294" s="586"/>
      <c r="BO294" s="587"/>
      <c r="BP294" s="588"/>
      <c r="BQ294" s="588"/>
      <c r="BR294" s="588"/>
      <c r="BS294" s="588"/>
      <c r="BT294" s="588"/>
      <c r="BU294" s="588"/>
      <c r="BV294" s="588"/>
      <c r="BW294" s="588"/>
      <c r="BX294" s="588"/>
      <c r="BY294" s="588"/>
      <c r="BZ294" s="588"/>
      <c r="CA294" s="588"/>
      <c r="CB294" s="588"/>
      <c r="CC294" s="588"/>
      <c r="CD294" s="588"/>
    </row>
    <row r="295" spans="1:141" ht="16.5" customHeight="1">
      <c r="A295" s="153"/>
      <c r="B295" s="404" t="s">
        <v>7409</v>
      </c>
      <c r="C295" s="405"/>
      <c r="D295" s="404"/>
      <c r="E295" s="404"/>
      <c r="F295" s="406"/>
      <c r="G295" s="407"/>
      <c r="H295" s="406"/>
      <c r="I295" s="406"/>
      <c r="J295" s="382"/>
      <c r="K295" s="408"/>
      <c r="L295" s="409"/>
      <c r="M295" s="410"/>
      <c r="N295" s="382"/>
      <c r="O295" s="382"/>
      <c r="P295" s="382"/>
      <c r="Q295" s="143"/>
      <c r="R295" s="144"/>
      <c r="S295" s="143"/>
      <c r="T295" s="143"/>
      <c r="U295" s="126"/>
      <c r="V295" s="123"/>
      <c r="W295" s="123"/>
      <c r="X295" s="123"/>
      <c r="Y295" s="123"/>
      <c r="Z295" s="123"/>
      <c r="AA295" s="123"/>
      <c r="AB295" s="123"/>
      <c r="AC295" s="127"/>
      <c r="AD295" s="127"/>
      <c r="AE295" s="411"/>
      <c r="AF295" s="412"/>
      <c r="AG295" s="148"/>
      <c r="AH295" s="148"/>
      <c r="AI295" s="148"/>
      <c r="AJ295" s="148"/>
      <c r="AK295" s="413"/>
      <c r="AL295" s="413"/>
      <c r="AM295" s="406"/>
      <c r="AN295" s="414"/>
      <c r="AO295" s="414"/>
      <c r="AP295" s="414"/>
      <c r="AQ295" s="414"/>
      <c r="AR295" s="414"/>
      <c r="AS295" s="414"/>
      <c r="AT295" s="414"/>
      <c r="AU295" s="182"/>
      <c r="AV295" s="127"/>
      <c r="AW295" s="127"/>
      <c r="AX295" s="149"/>
      <c r="AY295" s="149"/>
      <c r="AZ295" s="149"/>
      <c r="BA295" s="149"/>
      <c r="BB295" s="149"/>
      <c r="BC295" s="157"/>
      <c r="BD295" s="191"/>
      <c r="BE295" s="190"/>
      <c r="BF295" s="191"/>
      <c r="BG295" s="189"/>
      <c r="BH295" s="189"/>
      <c r="BI295" s="189"/>
      <c r="BJ295" s="189"/>
      <c r="BK295" s="189"/>
      <c r="BL295" s="415"/>
      <c r="BM295" s="415"/>
      <c r="BN295" s="173"/>
      <c r="BO295" s="191"/>
      <c r="BP295" s="183"/>
      <c r="BQ295" s="416"/>
      <c r="BR295" s="183"/>
      <c r="BS295" s="416"/>
      <c r="BT295" s="416"/>
      <c r="BU295" s="183"/>
      <c r="BV295" s="416"/>
      <c r="BW295" s="416"/>
      <c r="BX295" s="416"/>
      <c r="BY295" s="183"/>
      <c r="BZ295" s="183"/>
      <c r="CA295" s="183"/>
      <c r="CB295" s="416"/>
      <c r="CC295" s="416"/>
      <c r="CD295" s="416"/>
    </row>
    <row r="296" spans="1:141" ht="16.5" customHeight="1">
      <c r="A296" s="111">
        <v>248</v>
      </c>
      <c r="B296" s="111" t="s">
        <v>7409</v>
      </c>
      <c r="C296" s="112"/>
      <c r="D296" s="111" t="s">
        <v>4878</v>
      </c>
      <c r="E296" s="111" t="s">
        <v>4879</v>
      </c>
      <c r="F296" s="111" t="s">
        <v>7410</v>
      </c>
      <c r="G296" s="113" t="s">
        <v>7411</v>
      </c>
      <c r="H296" s="111" t="s">
        <v>7412</v>
      </c>
      <c r="I296" s="111" t="s">
        <v>7413</v>
      </c>
      <c r="J296" s="118" t="s">
        <v>4884</v>
      </c>
      <c r="K296" s="163" t="s">
        <v>5606</v>
      </c>
      <c r="L296" s="116" t="s">
        <v>7414</v>
      </c>
      <c r="M296" s="156" t="s">
        <v>7415</v>
      </c>
      <c r="N296" s="142" t="s">
        <v>4924</v>
      </c>
      <c r="O296" s="142"/>
      <c r="P296" s="142" t="s">
        <v>4884</v>
      </c>
      <c r="Q296" s="143">
        <v>23526</v>
      </c>
      <c r="R296" s="144">
        <v>845</v>
      </c>
      <c r="S296" s="143">
        <v>623</v>
      </c>
      <c r="T296" s="143">
        <v>540</v>
      </c>
      <c r="U296" s="112" t="s">
        <v>4971</v>
      </c>
      <c r="V296" s="143">
        <v>83</v>
      </c>
      <c r="W296" s="143">
        <v>205</v>
      </c>
      <c r="X296" s="138" t="s">
        <v>4972</v>
      </c>
      <c r="Y296" s="143">
        <v>200</v>
      </c>
      <c r="Z296" s="143"/>
      <c r="AA296" s="143"/>
      <c r="AB296" s="143">
        <v>34</v>
      </c>
      <c r="AC296" s="127"/>
      <c r="AD296" s="127"/>
      <c r="AE296" s="130">
        <v>10</v>
      </c>
      <c r="AF296" s="137" t="s">
        <v>7416</v>
      </c>
      <c r="AG296" s="143">
        <v>2929</v>
      </c>
      <c r="AH296" s="143">
        <v>10550</v>
      </c>
      <c r="AI296" s="148"/>
      <c r="AJ296" s="148">
        <v>120</v>
      </c>
      <c r="AK296" s="179"/>
      <c r="AL296" s="112"/>
      <c r="AM296" s="118" t="s">
        <v>5011</v>
      </c>
      <c r="AN296" s="111">
        <v>8</v>
      </c>
      <c r="AO296" s="111">
        <v>1</v>
      </c>
      <c r="AP296" s="111">
        <v>5</v>
      </c>
      <c r="AQ296" s="111">
        <v>2</v>
      </c>
      <c r="AR296" s="111"/>
      <c r="AS296" s="111">
        <v>152</v>
      </c>
      <c r="AT296" s="129" t="s">
        <v>4916</v>
      </c>
      <c r="AU296" s="129" t="s">
        <v>5056</v>
      </c>
      <c r="AV296" s="127">
        <v>2964</v>
      </c>
      <c r="AW296" s="127">
        <v>19.5</v>
      </c>
      <c r="AX296" s="149"/>
      <c r="AY296" s="149"/>
      <c r="AZ296" s="149"/>
      <c r="BA296" s="149"/>
      <c r="BB296" s="149"/>
      <c r="BC296" s="150"/>
      <c r="BD296" s="150"/>
      <c r="BE296" s="150"/>
      <c r="BF296" s="151" t="s">
        <v>4909</v>
      </c>
      <c r="BG296" s="134"/>
      <c r="BH296" s="134"/>
      <c r="BI296" s="134"/>
      <c r="BJ296" s="134"/>
      <c r="BK296" s="134"/>
      <c r="BL296" s="134"/>
      <c r="BM296" s="134"/>
      <c r="BN296" s="350"/>
      <c r="BO296" s="133"/>
      <c r="BP296" s="138"/>
      <c r="BQ296" s="138"/>
      <c r="BR296" s="138"/>
      <c r="BS296" s="138">
        <v>1</v>
      </c>
      <c r="BT296" s="138">
        <v>2</v>
      </c>
      <c r="BU296" s="138">
        <v>2</v>
      </c>
      <c r="BV296" s="138"/>
      <c r="BW296" s="138"/>
      <c r="BX296" s="138"/>
      <c r="BY296" s="138">
        <v>32</v>
      </c>
      <c r="BZ296" s="138"/>
      <c r="CA296" s="138"/>
      <c r="CB296" s="138"/>
      <c r="CC296" s="138"/>
      <c r="CD296" s="174"/>
      <c r="DM296" s="152"/>
      <c r="DN296" s="152"/>
      <c r="DO296" s="152"/>
    </row>
    <row r="297" spans="1:141" s="257" customFormat="1" ht="16.5" customHeight="1">
      <c r="A297" s="2528" t="s">
        <v>7417</v>
      </c>
      <c r="B297" s="2528"/>
      <c r="C297" s="2528"/>
      <c r="D297" s="2528"/>
      <c r="E297" s="2528"/>
      <c r="F297" s="454">
        <v>1</v>
      </c>
      <c r="G297" s="455"/>
      <c r="H297" s="456"/>
      <c r="I297" s="457"/>
      <c r="J297" s="457"/>
      <c r="K297" s="235"/>
      <c r="L297" s="459"/>
      <c r="M297" s="236"/>
      <c r="N297" s="237"/>
      <c r="O297" s="237"/>
      <c r="P297" s="237"/>
      <c r="Q297" s="238"/>
      <c r="R297" s="239"/>
      <c r="S297" s="238"/>
      <c r="T297" s="238"/>
      <c r="U297" s="461"/>
      <c r="V297" s="241"/>
      <c r="W297" s="241"/>
      <c r="X297" s="462"/>
      <c r="Y297" s="241"/>
      <c r="Z297" s="241"/>
      <c r="AA297" s="241"/>
      <c r="AB297" s="239"/>
      <c r="AC297" s="243"/>
      <c r="AD297" s="243"/>
      <c r="AE297" s="244"/>
      <c r="AF297" s="245"/>
      <c r="AG297" s="246"/>
      <c r="AH297" s="246"/>
      <c r="AI297" s="463"/>
      <c r="AJ297" s="464"/>
      <c r="AK297" s="465"/>
      <c r="AL297" s="466"/>
      <c r="AM297" s="467"/>
      <c r="AN297" s="454"/>
      <c r="AO297" s="454"/>
      <c r="AP297" s="467"/>
      <c r="AQ297" s="467"/>
      <c r="AR297" s="467"/>
      <c r="AS297" s="255"/>
      <c r="AT297" s="255"/>
      <c r="AU297" s="255"/>
      <c r="AV297" s="253"/>
      <c r="AW297" s="253"/>
      <c r="AX297" s="253"/>
      <c r="AY297" s="254"/>
      <c r="AZ297" s="254"/>
      <c r="BA297" s="254"/>
      <c r="BB297" s="254"/>
      <c r="BC297" s="255"/>
      <c r="BD297" s="255"/>
      <c r="BE297" s="256"/>
      <c r="BF297" s="256"/>
      <c r="BG297" s="254"/>
      <c r="BH297" s="254"/>
      <c r="BI297" s="254"/>
      <c r="BJ297" s="254"/>
      <c r="BK297" s="254"/>
      <c r="BL297" s="254"/>
      <c r="BM297" s="254"/>
      <c r="BN297" s="255"/>
      <c r="BO297" s="252"/>
      <c r="BP297" s="255"/>
      <c r="BQ297" s="255"/>
      <c r="BR297" s="255"/>
      <c r="BS297" s="255"/>
      <c r="BT297" s="255"/>
      <c r="BU297" s="255"/>
      <c r="BV297" s="255"/>
      <c r="BW297" s="255"/>
      <c r="BX297" s="255"/>
      <c r="BY297" s="255"/>
      <c r="BZ297" s="255"/>
      <c r="CA297" s="255"/>
      <c r="CB297" s="255"/>
      <c r="CC297" s="255"/>
      <c r="CD297" s="255"/>
    </row>
    <row r="298" spans="1:141" ht="16.5" customHeight="1">
      <c r="A298" s="153">
        <v>249</v>
      </c>
      <c r="B298" s="111" t="s">
        <v>7409</v>
      </c>
      <c r="C298" s="112" t="s">
        <v>7409</v>
      </c>
      <c r="D298" s="111" t="s">
        <v>5082</v>
      </c>
      <c r="E298" s="111" t="s">
        <v>4879</v>
      </c>
      <c r="F298" s="111" t="s">
        <v>7418</v>
      </c>
      <c r="G298" s="113" t="s">
        <v>7419</v>
      </c>
      <c r="H298" s="111" t="s">
        <v>7420</v>
      </c>
      <c r="I298" s="111" t="s">
        <v>7421</v>
      </c>
      <c r="J298" s="284" t="s">
        <v>4884</v>
      </c>
      <c r="K298" s="163" t="s">
        <v>7422</v>
      </c>
      <c r="L298" s="116" t="s">
        <v>7423</v>
      </c>
      <c r="M298" s="141" t="s">
        <v>7424</v>
      </c>
      <c r="N298" s="142" t="s">
        <v>4888</v>
      </c>
      <c r="O298" s="142"/>
      <c r="P298" s="142" t="s">
        <v>4888</v>
      </c>
      <c r="Q298" s="143">
        <v>9387</v>
      </c>
      <c r="R298" s="144">
        <v>912</v>
      </c>
      <c r="S298" s="143">
        <v>410</v>
      </c>
      <c r="T298" s="143">
        <v>322</v>
      </c>
      <c r="U298" s="112" t="s">
        <v>5009</v>
      </c>
      <c r="V298" s="143">
        <v>88</v>
      </c>
      <c r="W298" s="143">
        <v>26</v>
      </c>
      <c r="X298" s="138" t="s">
        <v>4972</v>
      </c>
      <c r="Y298" s="143">
        <v>107</v>
      </c>
      <c r="Z298" s="143">
        <v>14</v>
      </c>
      <c r="AA298" s="143">
        <v>827</v>
      </c>
      <c r="AB298" s="143">
        <v>26</v>
      </c>
      <c r="AC298" s="620"/>
      <c r="AD298" s="620"/>
      <c r="AE298" s="130" t="s">
        <v>7425</v>
      </c>
      <c r="AF298" s="135" t="s">
        <v>7426</v>
      </c>
      <c r="AG298" s="143">
        <v>309</v>
      </c>
      <c r="AH298" s="143">
        <v>351</v>
      </c>
      <c r="AI298" s="148">
        <v>351</v>
      </c>
      <c r="AJ298" s="148">
        <v>217</v>
      </c>
      <c r="AK298" s="179"/>
      <c r="AL298" s="112"/>
      <c r="AM298" s="118" t="s">
        <v>5477</v>
      </c>
      <c r="AN298" s="111">
        <v>2</v>
      </c>
      <c r="AO298" s="111"/>
      <c r="AP298" s="111"/>
      <c r="AQ298" s="111">
        <v>2</v>
      </c>
      <c r="AR298" s="111"/>
      <c r="AS298" s="111">
        <v>183</v>
      </c>
      <c r="AT298" s="150" t="s">
        <v>4916</v>
      </c>
      <c r="AU298" s="150" t="s">
        <v>4916</v>
      </c>
      <c r="AV298" s="127">
        <v>3811</v>
      </c>
      <c r="AW298" s="127">
        <v>20.825136612021858</v>
      </c>
      <c r="AX298" s="149"/>
      <c r="AY298" s="149"/>
      <c r="AZ298" s="149"/>
      <c r="BA298" s="149"/>
      <c r="BB298" s="149"/>
      <c r="BC298" s="150"/>
      <c r="BD298" s="150"/>
      <c r="BE298" s="150"/>
      <c r="BF298" s="151" t="s">
        <v>4897</v>
      </c>
      <c r="BG298" s="134"/>
      <c r="BH298" s="134"/>
      <c r="BI298" s="134"/>
      <c r="BJ298" s="134"/>
      <c r="BK298" s="134"/>
      <c r="BL298" s="134"/>
      <c r="BM298" s="134"/>
      <c r="BN298" s="350"/>
      <c r="BO298" s="133" t="s">
        <v>4897</v>
      </c>
      <c r="BP298" s="138">
        <v>1</v>
      </c>
      <c r="BQ298" s="138"/>
      <c r="BR298" s="138">
        <v>1</v>
      </c>
      <c r="BS298" s="138">
        <v>1</v>
      </c>
      <c r="BT298" s="138"/>
      <c r="BU298" s="138"/>
      <c r="BV298" s="138"/>
      <c r="BW298" s="138"/>
      <c r="BX298" s="138"/>
      <c r="BY298" s="138"/>
      <c r="BZ298" s="138"/>
      <c r="CA298" s="138"/>
      <c r="CB298" s="138"/>
      <c r="CC298" s="138"/>
      <c r="CD298" s="138"/>
    </row>
    <row r="299" spans="1:141" ht="16.5" customHeight="1">
      <c r="A299" s="153">
        <v>250</v>
      </c>
      <c r="B299" s="111" t="s">
        <v>7409</v>
      </c>
      <c r="C299" s="112" t="s">
        <v>7409</v>
      </c>
      <c r="D299" s="111" t="s">
        <v>5082</v>
      </c>
      <c r="E299" s="111" t="s">
        <v>4879</v>
      </c>
      <c r="F299" s="111" t="s">
        <v>7427</v>
      </c>
      <c r="G299" s="113" t="s">
        <v>7428</v>
      </c>
      <c r="H299" s="111" t="s">
        <v>7429</v>
      </c>
      <c r="I299" s="111" t="s">
        <v>7430</v>
      </c>
      <c r="J299" s="118" t="s">
        <v>4884</v>
      </c>
      <c r="K299" s="163" t="s">
        <v>7431</v>
      </c>
      <c r="L299" s="116" t="s">
        <v>7432</v>
      </c>
      <c r="M299" s="141" t="s">
        <v>7433</v>
      </c>
      <c r="N299" s="142" t="s">
        <v>4924</v>
      </c>
      <c r="O299" s="142"/>
      <c r="P299" s="142" t="s">
        <v>4888</v>
      </c>
      <c r="Q299" s="143">
        <v>2255</v>
      </c>
      <c r="R299" s="144">
        <v>3173</v>
      </c>
      <c r="S299" s="143">
        <v>2335</v>
      </c>
      <c r="T299" s="143">
        <v>2234</v>
      </c>
      <c r="U299" s="112" t="s">
        <v>5009</v>
      </c>
      <c r="V299" s="143">
        <v>101</v>
      </c>
      <c r="W299" s="143">
        <v>84</v>
      </c>
      <c r="X299" s="138" t="s">
        <v>4972</v>
      </c>
      <c r="Y299" s="143">
        <v>167</v>
      </c>
      <c r="Z299" s="164"/>
      <c r="AA299" s="164"/>
      <c r="AB299" s="143">
        <v>184</v>
      </c>
      <c r="AC299" s="210"/>
      <c r="AD299" s="210"/>
      <c r="AE299" s="130" t="s">
        <v>7434</v>
      </c>
      <c r="AF299" s="137" t="s">
        <v>7435</v>
      </c>
      <c r="AG299" s="143">
        <v>1869</v>
      </c>
      <c r="AH299" s="143">
        <v>3541</v>
      </c>
      <c r="AI299" s="148">
        <v>3541</v>
      </c>
      <c r="AJ299" s="148">
        <v>1210</v>
      </c>
      <c r="AK299" s="179"/>
      <c r="AL299" s="112"/>
      <c r="AM299" s="118" t="s">
        <v>5011</v>
      </c>
      <c r="AN299" s="111"/>
      <c r="AO299" s="111"/>
      <c r="AP299" s="111"/>
      <c r="AQ299" s="111"/>
      <c r="AR299" s="111"/>
      <c r="AS299" s="111">
        <v>312</v>
      </c>
      <c r="AT299" s="129" t="s">
        <v>7436</v>
      </c>
      <c r="AU299" s="129" t="s">
        <v>7436</v>
      </c>
      <c r="AV299" s="127">
        <v>147504</v>
      </c>
      <c r="AW299" s="127">
        <v>472.76923076923077</v>
      </c>
      <c r="AX299" s="149"/>
      <c r="AY299" s="149"/>
      <c r="AZ299" s="149"/>
      <c r="BA299" s="149"/>
      <c r="BB299" s="149"/>
      <c r="BC299" s="150"/>
      <c r="BD299" s="150"/>
      <c r="BE299" s="150"/>
      <c r="BF299" s="151" t="s">
        <v>4897</v>
      </c>
      <c r="BG299" s="134"/>
      <c r="BH299" s="134"/>
      <c r="BI299" s="134"/>
      <c r="BJ299" s="134"/>
      <c r="BK299" s="134"/>
      <c r="BL299" s="134"/>
      <c r="BM299" s="134"/>
      <c r="BN299" s="350"/>
      <c r="BO299" s="133" t="s">
        <v>4897</v>
      </c>
      <c r="BP299" s="138">
        <v>1</v>
      </c>
      <c r="BQ299" s="138"/>
      <c r="BR299" s="138">
        <v>1</v>
      </c>
      <c r="BS299" s="138"/>
      <c r="BT299" s="138"/>
      <c r="BU299" s="138"/>
      <c r="BV299" s="138">
        <v>2</v>
      </c>
      <c r="BW299" s="138"/>
      <c r="BX299" s="138"/>
      <c r="BY299" s="138"/>
      <c r="BZ299" s="138"/>
      <c r="CA299" s="138"/>
      <c r="CB299" s="138"/>
      <c r="CC299" s="138"/>
      <c r="CD299" s="138"/>
    </row>
    <row r="300" spans="1:141" s="388" customFormat="1" ht="16.5" customHeight="1">
      <c r="A300" s="2528" t="s">
        <v>7437</v>
      </c>
      <c r="B300" s="2528"/>
      <c r="C300" s="2528"/>
      <c r="D300" s="2528"/>
      <c r="E300" s="2528"/>
      <c r="F300" s="551">
        <v>2</v>
      </c>
      <c r="G300" s="552"/>
      <c r="H300" s="551"/>
      <c r="I300" s="551"/>
      <c r="J300" s="553"/>
      <c r="K300" s="554"/>
      <c r="L300" s="231"/>
      <c r="M300" s="555"/>
      <c r="N300" s="233"/>
      <c r="O300" s="233"/>
      <c r="P300" s="233"/>
      <c r="Q300" s="238"/>
      <c r="R300" s="239"/>
      <c r="S300" s="238"/>
      <c r="T300" s="238"/>
      <c r="U300" s="556"/>
      <c r="V300" s="239"/>
      <c r="W300" s="238"/>
      <c r="X300" s="557"/>
      <c r="Y300" s="238"/>
      <c r="Z300" s="238"/>
      <c r="AA300" s="238"/>
      <c r="AB300" s="239"/>
      <c r="AC300" s="243"/>
      <c r="AD300" s="243"/>
      <c r="AE300" s="558"/>
      <c r="AF300" s="559"/>
      <c r="AG300" s="560"/>
      <c r="AH300" s="253"/>
      <c r="AI300" s="243"/>
      <c r="AJ300" s="561"/>
      <c r="AK300" s="562"/>
      <c r="AL300" s="562"/>
      <c r="AM300" s="553"/>
      <c r="AN300" s="551"/>
      <c r="AO300" s="551"/>
      <c r="AP300" s="563"/>
      <c r="AQ300" s="563"/>
      <c r="AR300" s="563"/>
      <c r="AS300" s="551"/>
      <c r="AT300" s="563"/>
      <c r="AU300" s="563"/>
      <c r="AV300" s="558"/>
      <c r="AW300" s="558"/>
      <c r="AX300" s="561"/>
      <c r="AY300" s="564"/>
      <c r="AZ300" s="565"/>
      <c r="BA300" s="565"/>
      <c r="BB300" s="565"/>
      <c r="BC300" s="566"/>
      <c r="BD300" s="566"/>
      <c r="BE300" s="562"/>
      <c r="BF300" s="562"/>
      <c r="BG300" s="564"/>
      <c r="BH300" s="567"/>
      <c r="BI300" s="564"/>
      <c r="BJ300" s="564"/>
      <c r="BK300" s="564"/>
      <c r="BL300" s="564"/>
      <c r="BM300" s="564"/>
      <c r="BN300" s="568"/>
      <c r="BO300" s="569"/>
      <c r="BP300" s="570"/>
      <c r="BQ300" s="570"/>
      <c r="BR300" s="570"/>
      <c r="BS300" s="570"/>
      <c r="BT300" s="570"/>
      <c r="BU300" s="570"/>
      <c r="BV300" s="570"/>
      <c r="BW300" s="570"/>
      <c r="BX300" s="570"/>
      <c r="BY300" s="570"/>
      <c r="BZ300" s="570"/>
      <c r="CA300" s="570"/>
      <c r="CB300" s="570"/>
      <c r="CC300" s="570"/>
      <c r="CD300" s="570"/>
    </row>
    <row r="301" spans="1:141" ht="16.5" customHeight="1">
      <c r="A301" s="153">
        <v>251</v>
      </c>
      <c r="B301" s="111" t="s">
        <v>7409</v>
      </c>
      <c r="C301" s="112" t="s">
        <v>7409</v>
      </c>
      <c r="D301" s="111" t="s">
        <v>5318</v>
      </c>
      <c r="E301" s="111" t="s">
        <v>4879</v>
      </c>
      <c r="F301" s="111" t="s">
        <v>7438</v>
      </c>
      <c r="G301" s="113" t="s">
        <v>7439</v>
      </c>
      <c r="H301" s="111" t="s">
        <v>7440</v>
      </c>
      <c r="I301" s="111" t="s">
        <v>7441</v>
      </c>
      <c r="J301" s="118" t="s">
        <v>4884</v>
      </c>
      <c r="K301" s="163" t="s">
        <v>7442</v>
      </c>
      <c r="L301" s="116" t="s">
        <v>7443</v>
      </c>
      <c r="M301" s="141" t="s">
        <v>7444</v>
      </c>
      <c r="N301" s="142" t="s">
        <v>4888</v>
      </c>
      <c r="O301" s="142"/>
      <c r="P301" s="142" t="s">
        <v>4884</v>
      </c>
      <c r="Q301" s="143">
        <v>17695</v>
      </c>
      <c r="R301" s="144">
        <v>3173</v>
      </c>
      <c r="S301" s="143">
        <v>866</v>
      </c>
      <c r="T301" s="143">
        <v>668</v>
      </c>
      <c r="U301" s="112" t="s">
        <v>5145</v>
      </c>
      <c r="V301" s="143">
        <v>198</v>
      </c>
      <c r="W301" s="143">
        <v>323</v>
      </c>
      <c r="X301" s="138" t="s">
        <v>4972</v>
      </c>
      <c r="Y301" s="143">
        <v>162</v>
      </c>
      <c r="Z301" s="143">
        <v>259</v>
      </c>
      <c r="AA301" s="143">
        <v>20000</v>
      </c>
      <c r="AB301" s="143">
        <v>132</v>
      </c>
      <c r="AC301" s="210"/>
      <c r="AD301" s="210"/>
      <c r="AE301" s="130" t="s">
        <v>7445</v>
      </c>
      <c r="AF301" s="137" t="s">
        <v>7446</v>
      </c>
      <c r="AG301" s="127">
        <v>230052</v>
      </c>
      <c r="AH301" s="127">
        <v>230052</v>
      </c>
      <c r="AI301" s="148">
        <v>10817</v>
      </c>
      <c r="AJ301" s="148">
        <v>2011</v>
      </c>
      <c r="AK301" s="179" t="s">
        <v>7447</v>
      </c>
      <c r="AL301" s="112" t="s">
        <v>7448</v>
      </c>
      <c r="AM301" s="118"/>
      <c r="AN301" s="111"/>
      <c r="AO301" s="111"/>
      <c r="AP301" s="111"/>
      <c r="AQ301" s="111"/>
      <c r="AR301" s="111"/>
      <c r="AS301" s="111">
        <v>43</v>
      </c>
      <c r="AT301" s="129" t="s">
        <v>6247</v>
      </c>
      <c r="AU301" s="129" t="s">
        <v>6247</v>
      </c>
      <c r="AV301" s="127">
        <v>1997</v>
      </c>
      <c r="AW301" s="127">
        <v>46.441860465116278</v>
      </c>
      <c r="AX301" s="149"/>
      <c r="AY301" s="149"/>
      <c r="AZ301" s="149"/>
      <c r="BA301" s="149"/>
      <c r="BB301" s="149"/>
      <c r="BC301" s="150"/>
      <c r="BD301" s="150"/>
      <c r="BE301" s="150"/>
      <c r="BF301" s="151" t="s">
        <v>4897</v>
      </c>
      <c r="BG301" s="134"/>
      <c r="BH301" s="134"/>
      <c r="BI301" s="134"/>
      <c r="BJ301" s="134"/>
      <c r="BK301" s="134"/>
      <c r="BL301" s="134"/>
      <c r="BM301" s="134"/>
      <c r="BN301" s="350"/>
      <c r="BO301" s="133" t="s">
        <v>4897</v>
      </c>
      <c r="BP301" s="138"/>
      <c r="BQ301" s="138"/>
      <c r="BR301" s="138"/>
      <c r="BS301" s="138"/>
      <c r="BT301" s="138"/>
      <c r="BU301" s="138"/>
      <c r="BV301" s="138"/>
      <c r="BW301" s="138"/>
      <c r="BX301" s="138"/>
      <c r="BY301" s="138"/>
      <c r="BZ301" s="138">
        <v>6</v>
      </c>
      <c r="CA301" s="138"/>
      <c r="CB301" s="138"/>
      <c r="CC301" s="138"/>
      <c r="CD301" s="138"/>
    </row>
    <row r="302" spans="1:141" ht="16.5" customHeight="1">
      <c r="A302" s="153">
        <v>252</v>
      </c>
      <c r="B302" s="111" t="s">
        <v>7409</v>
      </c>
      <c r="C302" s="112" t="s">
        <v>7409</v>
      </c>
      <c r="D302" s="111" t="s">
        <v>5318</v>
      </c>
      <c r="E302" s="111" t="s">
        <v>4879</v>
      </c>
      <c r="F302" s="111" t="s">
        <v>7449</v>
      </c>
      <c r="G302" s="113" t="s">
        <v>7450</v>
      </c>
      <c r="H302" s="111" t="s">
        <v>7451</v>
      </c>
      <c r="I302" s="111" t="s">
        <v>7452</v>
      </c>
      <c r="J302" s="118" t="s">
        <v>4884</v>
      </c>
      <c r="K302" s="163" t="s">
        <v>7452</v>
      </c>
      <c r="L302" s="116" t="s">
        <v>7453</v>
      </c>
      <c r="M302" s="141" t="s">
        <v>7454</v>
      </c>
      <c r="N302" s="142" t="s">
        <v>4888</v>
      </c>
      <c r="O302" s="142"/>
      <c r="P302" s="142" t="s">
        <v>4884</v>
      </c>
      <c r="Q302" s="143">
        <v>793</v>
      </c>
      <c r="R302" s="144">
        <v>272</v>
      </c>
      <c r="S302" s="143">
        <v>172</v>
      </c>
      <c r="T302" s="143">
        <v>122</v>
      </c>
      <c r="U302" s="112" t="s">
        <v>5009</v>
      </c>
      <c r="V302" s="143">
        <v>50</v>
      </c>
      <c r="W302" s="143">
        <v>40</v>
      </c>
      <c r="X302" s="138" t="s">
        <v>4972</v>
      </c>
      <c r="Y302" s="164"/>
      <c r="Z302" s="143">
        <v>11</v>
      </c>
      <c r="AA302" s="143">
        <v>300</v>
      </c>
      <c r="AB302" s="143">
        <v>30</v>
      </c>
      <c r="AC302" s="127">
        <v>15</v>
      </c>
      <c r="AD302" s="210"/>
      <c r="AE302" s="130" t="s">
        <v>7455</v>
      </c>
      <c r="AF302" s="137" t="s">
        <v>7456</v>
      </c>
      <c r="AG302" s="127">
        <v>287</v>
      </c>
      <c r="AH302" s="127">
        <v>287</v>
      </c>
      <c r="AI302" s="211"/>
      <c r="AJ302" s="148">
        <v>40</v>
      </c>
      <c r="AK302" s="179"/>
      <c r="AL302" s="112"/>
      <c r="AM302" s="118"/>
      <c r="AN302" s="111">
        <v>4</v>
      </c>
      <c r="AO302" s="111"/>
      <c r="AP302" s="111">
        <v>3</v>
      </c>
      <c r="AQ302" s="111">
        <v>1</v>
      </c>
      <c r="AR302" s="111"/>
      <c r="AS302" s="111">
        <v>309</v>
      </c>
      <c r="AT302" s="129" t="s">
        <v>7457</v>
      </c>
      <c r="AU302" s="129" t="s">
        <v>7457</v>
      </c>
      <c r="AV302" s="127">
        <v>3000</v>
      </c>
      <c r="AW302" s="127">
        <v>9.7087378640776691</v>
      </c>
      <c r="AX302" s="149"/>
      <c r="AY302" s="149"/>
      <c r="AZ302" s="149"/>
      <c r="BA302" s="149"/>
      <c r="BB302" s="149"/>
      <c r="BC302" s="150"/>
      <c r="BD302" s="150"/>
      <c r="BE302" s="150"/>
      <c r="BF302" s="151" t="s">
        <v>4897</v>
      </c>
      <c r="BG302" s="134"/>
      <c r="BH302" s="134"/>
      <c r="BI302" s="134"/>
      <c r="BJ302" s="134"/>
      <c r="BK302" s="134"/>
      <c r="BL302" s="134"/>
      <c r="BM302" s="134"/>
      <c r="BN302" s="350"/>
      <c r="BO302" s="133" t="s">
        <v>7458</v>
      </c>
      <c r="BP302" s="138"/>
      <c r="BQ302" s="138"/>
      <c r="BR302" s="138"/>
      <c r="BS302" s="138"/>
      <c r="BT302" s="138"/>
      <c r="BU302" s="138"/>
      <c r="BV302" s="138"/>
      <c r="BW302" s="138"/>
      <c r="BX302" s="138"/>
      <c r="BY302" s="138"/>
      <c r="BZ302" s="138"/>
      <c r="CA302" s="138"/>
      <c r="CB302" s="138"/>
      <c r="CC302" s="138"/>
      <c r="CD302" s="138"/>
    </row>
    <row r="303" spans="1:141" ht="16.5" customHeight="1">
      <c r="A303" s="153">
        <v>253</v>
      </c>
      <c r="B303" s="111" t="s">
        <v>7409</v>
      </c>
      <c r="C303" s="111" t="s">
        <v>7409</v>
      </c>
      <c r="D303" s="111" t="s">
        <v>5318</v>
      </c>
      <c r="E303" s="111" t="s">
        <v>4879</v>
      </c>
      <c r="F303" s="111" t="s">
        <v>7459</v>
      </c>
      <c r="G303" s="113" t="s">
        <v>7460</v>
      </c>
      <c r="H303" s="111" t="s">
        <v>7461</v>
      </c>
      <c r="I303" s="111" t="s">
        <v>7462</v>
      </c>
      <c r="J303" s="118" t="s">
        <v>4884</v>
      </c>
      <c r="K303" s="111" t="s">
        <v>5154</v>
      </c>
      <c r="L303" s="380" t="s">
        <v>7463</v>
      </c>
      <c r="M303" s="141" t="s">
        <v>7464</v>
      </c>
      <c r="N303" s="118" t="s">
        <v>4888</v>
      </c>
      <c r="O303" s="118"/>
      <c r="P303" s="118" t="s">
        <v>4888</v>
      </c>
      <c r="Q303" s="143">
        <v>1367</v>
      </c>
      <c r="R303" s="144">
        <v>554.70000000000005</v>
      </c>
      <c r="S303" s="143">
        <v>200</v>
      </c>
      <c r="T303" s="143">
        <v>199.59</v>
      </c>
      <c r="U303" s="381" t="s">
        <v>5009</v>
      </c>
      <c r="V303" s="143"/>
      <c r="W303" s="143">
        <v>20.25</v>
      </c>
      <c r="X303" s="138" t="s">
        <v>4972</v>
      </c>
      <c r="Y303" s="143"/>
      <c r="Z303" s="143">
        <v>12</v>
      </c>
      <c r="AA303" s="143">
        <v>100</v>
      </c>
      <c r="AB303" s="143">
        <v>7.5</v>
      </c>
      <c r="AC303" s="210"/>
      <c r="AD303" s="210"/>
      <c r="AE303" s="130" t="s">
        <v>7465</v>
      </c>
      <c r="AF303" s="381" t="s">
        <v>7466</v>
      </c>
      <c r="AG303" s="127">
        <v>80</v>
      </c>
      <c r="AH303" s="127">
        <v>350</v>
      </c>
      <c r="AI303" s="210"/>
      <c r="AJ303" s="130">
        <v>300</v>
      </c>
      <c r="AK303" s="621"/>
      <c r="AL303" s="112"/>
      <c r="AM303" s="118" t="s">
        <v>5011</v>
      </c>
      <c r="AN303" s="118">
        <v>6</v>
      </c>
      <c r="AO303" s="118">
        <v>1</v>
      </c>
      <c r="AP303" s="118">
        <v>2</v>
      </c>
      <c r="AQ303" s="118">
        <v>3</v>
      </c>
      <c r="AR303" s="118"/>
      <c r="AS303" s="111">
        <v>47</v>
      </c>
      <c r="AT303" s="129" t="s">
        <v>4916</v>
      </c>
      <c r="AU303" s="129" t="s">
        <v>4916</v>
      </c>
      <c r="AV303" s="130">
        <v>1400</v>
      </c>
      <c r="AW303" s="127">
        <v>29.787234042553191</v>
      </c>
      <c r="AX303" s="134"/>
      <c r="AY303" s="134"/>
      <c r="AZ303" s="134"/>
      <c r="BA303" s="134"/>
      <c r="BB303" s="134"/>
      <c r="BC303" s="174"/>
      <c r="BD303" s="174"/>
      <c r="BE303" s="326"/>
      <c r="BF303" s="151" t="s">
        <v>4897</v>
      </c>
      <c r="BG303" s="134"/>
      <c r="BH303" s="134"/>
      <c r="BI303" s="134"/>
      <c r="BJ303" s="134"/>
      <c r="BK303" s="134"/>
      <c r="BL303" s="134"/>
      <c r="BM303" s="134"/>
      <c r="BN303" s="350"/>
      <c r="BO303" s="133" t="s">
        <v>4897</v>
      </c>
      <c r="BP303" s="138"/>
      <c r="BQ303" s="138"/>
      <c r="BR303" s="138"/>
      <c r="BS303" s="138"/>
      <c r="BT303" s="138"/>
      <c r="BU303" s="138"/>
      <c r="BV303" s="138"/>
      <c r="BW303" s="138"/>
      <c r="BX303" s="138"/>
      <c r="BY303" s="138"/>
      <c r="BZ303" s="138">
        <v>1</v>
      </c>
      <c r="CA303" s="138"/>
      <c r="CB303" s="138"/>
      <c r="CC303" s="138"/>
      <c r="CD303" s="138">
        <v>3</v>
      </c>
    </row>
    <row r="304" spans="1:141" ht="16.5" customHeight="1">
      <c r="A304" s="153">
        <v>254</v>
      </c>
      <c r="B304" s="111" t="s">
        <v>7409</v>
      </c>
      <c r="C304" s="112" t="s">
        <v>7409</v>
      </c>
      <c r="D304" s="111" t="s">
        <v>5318</v>
      </c>
      <c r="E304" s="111" t="s">
        <v>4879</v>
      </c>
      <c r="F304" s="111" t="s">
        <v>7467</v>
      </c>
      <c r="G304" s="113" t="s">
        <v>7468</v>
      </c>
      <c r="H304" s="111" t="s">
        <v>7469</v>
      </c>
      <c r="I304" s="111" t="s">
        <v>7470</v>
      </c>
      <c r="J304" s="118" t="s">
        <v>4884</v>
      </c>
      <c r="K304" s="163" t="s">
        <v>7470</v>
      </c>
      <c r="L304" s="116" t="s">
        <v>7471</v>
      </c>
      <c r="M304" s="153" t="s">
        <v>7472</v>
      </c>
      <c r="N304" s="142" t="s">
        <v>4888</v>
      </c>
      <c r="O304" s="142"/>
      <c r="P304" s="142" t="s">
        <v>4888</v>
      </c>
      <c r="Q304" s="143">
        <v>1272</v>
      </c>
      <c r="R304" s="144">
        <v>900</v>
      </c>
      <c r="S304" s="143">
        <v>239</v>
      </c>
      <c r="T304" s="143">
        <v>191</v>
      </c>
      <c r="U304" s="112" t="s">
        <v>5009</v>
      </c>
      <c r="V304" s="143">
        <v>48</v>
      </c>
      <c r="W304" s="143">
        <v>33</v>
      </c>
      <c r="X304" s="218"/>
      <c r="Y304" s="143">
        <v>500</v>
      </c>
      <c r="Z304" s="143">
        <v>66</v>
      </c>
      <c r="AA304" s="143">
        <v>10000</v>
      </c>
      <c r="AB304" s="143">
        <v>13</v>
      </c>
      <c r="AC304" s="210"/>
      <c r="AD304" s="210"/>
      <c r="AE304" s="130" t="s">
        <v>7473</v>
      </c>
      <c r="AF304" s="137" t="s">
        <v>7474</v>
      </c>
      <c r="AG304" s="127">
        <v>4000</v>
      </c>
      <c r="AH304" s="127">
        <v>6700</v>
      </c>
      <c r="AI304" s="148">
        <v>237</v>
      </c>
      <c r="AJ304" s="148">
        <v>1200</v>
      </c>
      <c r="AK304" s="179"/>
      <c r="AL304" s="112"/>
      <c r="AM304" s="118"/>
      <c r="AN304" s="111">
        <v>3</v>
      </c>
      <c r="AO304" s="111">
        <v>1</v>
      </c>
      <c r="AP304" s="111">
        <v>1</v>
      </c>
      <c r="AQ304" s="111">
        <v>1</v>
      </c>
      <c r="AR304" s="111"/>
      <c r="AS304" s="111">
        <v>365</v>
      </c>
      <c r="AT304" s="129" t="s">
        <v>4916</v>
      </c>
      <c r="AU304" s="129" t="s">
        <v>4916</v>
      </c>
      <c r="AV304" s="127">
        <v>1095</v>
      </c>
      <c r="AW304" s="127">
        <v>3</v>
      </c>
      <c r="AX304" s="149">
        <v>3000</v>
      </c>
      <c r="AY304" s="149">
        <v>2000</v>
      </c>
      <c r="AZ304" s="149">
        <v>2000</v>
      </c>
      <c r="BA304" s="149">
        <v>2000</v>
      </c>
      <c r="BB304" s="149">
        <v>3000</v>
      </c>
      <c r="BC304" s="150">
        <v>35</v>
      </c>
      <c r="BD304" s="150"/>
      <c r="BE304" s="150"/>
      <c r="BF304" s="151"/>
      <c r="BG304" s="134"/>
      <c r="BH304" s="134"/>
      <c r="BI304" s="134"/>
      <c r="BJ304" s="134"/>
      <c r="BK304" s="134"/>
      <c r="BL304" s="134"/>
      <c r="BM304" s="134"/>
      <c r="BN304" s="350"/>
      <c r="BO304" s="133"/>
      <c r="BP304" s="138"/>
      <c r="BQ304" s="138"/>
      <c r="BR304" s="138"/>
      <c r="BS304" s="138"/>
      <c r="BT304" s="138"/>
      <c r="BU304" s="138"/>
      <c r="BV304" s="138"/>
      <c r="BW304" s="138"/>
      <c r="BX304" s="138"/>
      <c r="BY304" s="138"/>
      <c r="BZ304" s="138">
        <v>1</v>
      </c>
      <c r="CA304" s="138"/>
      <c r="CB304" s="138"/>
      <c r="CC304" s="138"/>
      <c r="CD304" s="138">
        <v>20</v>
      </c>
    </row>
    <row r="305" spans="1:128" s="388" customFormat="1" ht="16.5" customHeight="1">
      <c r="A305" s="2528" t="s">
        <v>7475</v>
      </c>
      <c r="B305" s="2528"/>
      <c r="C305" s="2528"/>
      <c r="D305" s="2528"/>
      <c r="E305" s="2528"/>
      <c r="F305" s="551">
        <v>4</v>
      </c>
      <c r="G305" s="552"/>
      <c r="H305" s="551"/>
      <c r="I305" s="551"/>
      <c r="J305" s="553"/>
      <c r="K305" s="554"/>
      <c r="L305" s="231"/>
      <c r="M305" s="555"/>
      <c r="N305" s="233"/>
      <c r="O305" s="233"/>
      <c r="P305" s="233"/>
      <c r="Q305" s="238"/>
      <c r="R305" s="239"/>
      <c r="S305" s="238"/>
      <c r="T305" s="238"/>
      <c r="U305" s="556"/>
      <c r="V305" s="239"/>
      <c r="W305" s="238"/>
      <c r="X305" s="557"/>
      <c r="Y305" s="238"/>
      <c r="Z305" s="238"/>
      <c r="AA305" s="238"/>
      <c r="AB305" s="239"/>
      <c r="AC305" s="243"/>
      <c r="AD305" s="243"/>
      <c r="AE305" s="558"/>
      <c r="AF305" s="559"/>
      <c r="AG305" s="560"/>
      <c r="AH305" s="253"/>
      <c r="AI305" s="243"/>
      <c r="AJ305" s="561"/>
      <c r="AK305" s="562"/>
      <c r="AL305" s="562"/>
      <c r="AM305" s="553"/>
      <c r="AN305" s="551"/>
      <c r="AO305" s="551"/>
      <c r="AP305" s="563"/>
      <c r="AQ305" s="563"/>
      <c r="AR305" s="563"/>
      <c r="AS305" s="551"/>
      <c r="AT305" s="563"/>
      <c r="AU305" s="563"/>
      <c r="AV305" s="558"/>
      <c r="AW305" s="558"/>
      <c r="AX305" s="564"/>
      <c r="AY305" s="564"/>
      <c r="AZ305" s="565"/>
      <c r="BA305" s="565"/>
      <c r="BB305" s="565"/>
      <c r="BC305" s="566"/>
      <c r="BD305" s="566"/>
      <c r="BE305" s="562"/>
      <c r="BF305" s="562"/>
      <c r="BG305" s="564"/>
      <c r="BH305" s="567"/>
      <c r="BI305" s="564"/>
      <c r="BJ305" s="564"/>
      <c r="BK305" s="564"/>
      <c r="BL305" s="564"/>
      <c r="BM305" s="564"/>
      <c r="BN305" s="568"/>
      <c r="BO305" s="569"/>
      <c r="BP305" s="570"/>
      <c r="BQ305" s="570"/>
      <c r="BR305" s="570"/>
      <c r="BS305" s="570"/>
      <c r="BT305" s="570"/>
      <c r="BU305" s="570"/>
      <c r="BV305" s="570"/>
      <c r="BW305" s="570"/>
      <c r="BX305" s="570"/>
      <c r="BY305" s="570"/>
      <c r="BZ305" s="570"/>
      <c r="CA305" s="570"/>
      <c r="CB305" s="570"/>
      <c r="CC305" s="570"/>
      <c r="CD305" s="570"/>
    </row>
    <row r="306" spans="1:128" s="388" customFormat="1" ht="16.5" customHeight="1">
      <c r="A306" s="2527" t="s">
        <v>7476</v>
      </c>
      <c r="B306" s="2527"/>
      <c r="C306" s="2527"/>
      <c r="D306" s="2527"/>
      <c r="E306" s="2527"/>
      <c r="F306" s="571">
        <f>F297+F300+F305</f>
        <v>7</v>
      </c>
      <c r="G306" s="572"/>
      <c r="H306" s="571"/>
      <c r="I306" s="571"/>
      <c r="J306" s="573"/>
      <c r="K306" s="574"/>
      <c r="L306" s="474"/>
      <c r="M306" s="575"/>
      <c r="N306" s="476"/>
      <c r="O306" s="476"/>
      <c r="P306" s="476"/>
      <c r="Q306" s="392"/>
      <c r="R306" s="393"/>
      <c r="S306" s="392"/>
      <c r="T306" s="392"/>
      <c r="U306" s="576"/>
      <c r="V306" s="393"/>
      <c r="W306" s="392"/>
      <c r="X306" s="577"/>
      <c r="Y306" s="392"/>
      <c r="Z306" s="392"/>
      <c r="AA306" s="392"/>
      <c r="AB306" s="393"/>
      <c r="AC306" s="394"/>
      <c r="AD306" s="394"/>
      <c r="AE306" s="578"/>
      <c r="AF306" s="579"/>
      <c r="AG306" s="580"/>
      <c r="AH306" s="395"/>
      <c r="AI306" s="394"/>
      <c r="AJ306" s="581"/>
      <c r="AK306" s="582"/>
      <c r="AL306" s="582"/>
      <c r="AM306" s="573"/>
      <c r="AN306" s="571"/>
      <c r="AO306" s="571"/>
      <c r="AP306" s="583"/>
      <c r="AQ306" s="583"/>
      <c r="AR306" s="583"/>
      <c r="AS306" s="571"/>
      <c r="AT306" s="583"/>
      <c r="AU306" s="583"/>
      <c r="AV306" s="578"/>
      <c r="AW306" s="578"/>
      <c r="AX306" s="398"/>
      <c r="AY306" s="398"/>
      <c r="AZ306" s="576"/>
      <c r="BA306" s="576"/>
      <c r="BB306" s="576"/>
      <c r="BC306" s="584"/>
      <c r="BD306" s="584"/>
      <c r="BE306" s="582"/>
      <c r="BF306" s="582"/>
      <c r="BG306" s="398"/>
      <c r="BH306" s="585"/>
      <c r="BI306" s="398"/>
      <c r="BJ306" s="398"/>
      <c r="BK306" s="398"/>
      <c r="BL306" s="398"/>
      <c r="BM306" s="398"/>
      <c r="BN306" s="586"/>
      <c r="BO306" s="587"/>
      <c r="BP306" s="588"/>
      <c r="BQ306" s="588"/>
      <c r="BR306" s="588"/>
      <c r="BS306" s="588"/>
      <c r="BT306" s="588"/>
      <c r="BU306" s="588"/>
      <c r="BV306" s="588"/>
      <c r="BW306" s="588"/>
      <c r="BX306" s="588"/>
      <c r="BY306" s="588"/>
      <c r="BZ306" s="588"/>
      <c r="CA306" s="588"/>
      <c r="CB306" s="588"/>
      <c r="CC306" s="588"/>
      <c r="CD306" s="588"/>
    </row>
    <row r="307" spans="1:128" ht="16.5" customHeight="1">
      <c r="A307" s="111"/>
      <c r="B307" s="111" t="s">
        <v>7477</v>
      </c>
      <c r="C307" s="112"/>
      <c r="D307" s="111"/>
      <c r="E307" s="111"/>
      <c r="F307" s="111"/>
      <c r="G307" s="113"/>
      <c r="H307" s="111"/>
      <c r="I307" s="111"/>
      <c r="J307" s="118"/>
      <c r="K307" s="163"/>
      <c r="L307" s="116"/>
      <c r="M307" s="156"/>
      <c r="N307" s="142"/>
      <c r="O307" s="142"/>
      <c r="P307" s="142"/>
      <c r="Q307" s="143"/>
      <c r="R307" s="144"/>
      <c r="S307" s="143"/>
      <c r="T307" s="143"/>
      <c r="U307" s="112"/>
      <c r="V307" s="143"/>
      <c r="W307" s="143"/>
      <c r="X307" s="138"/>
      <c r="Y307" s="143"/>
      <c r="Z307" s="143"/>
      <c r="AA307" s="143"/>
      <c r="AB307" s="143"/>
      <c r="AC307" s="127"/>
      <c r="AD307" s="127"/>
      <c r="AE307" s="130"/>
      <c r="AF307" s="137"/>
      <c r="AG307" s="127"/>
      <c r="AH307" s="127"/>
      <c r="AI307" s="148"/>
      <c r="AJ307" s="148"/>
      <c r="AK307" s="179"/>
      <c r="AL307" s="112"/>
      <c r="AM307" s="118"/>
      <c r="AN307" s="111"/>
      <c r="AO307" s="111"/>
      <c r="AP307" s="111"/>
      <c r="AQ307" s="111"/>
      <c r="AR307" s="111"/>
      <c r="AS307" s="111"/>
      <c r="AT307" s="129"/>
      <c r="AU307" s="129"/>
      <c r="AV307" s="127"/>
      <c r="AW307" s="127"/>
      <c r="AX307" s="149"/>
      <c r="AY307" s="149"/>
      <c r="AZ307" s="149"/>
      <c r="BA307" s="149"/>
      <c r="BB307" s="149"/>
      <c r="BC307" s="150"/>
      <c r="BD307" s="150"/>
      <c r="BE307" s="150"/>
      <c r="BF307" s="151"/>
      <c r="BG307" s="134"/>
      <c r="BH307" s="134"/>
      <c r="BI307" s="134"/>
      <c r="BJ307" s="134"/>
      <c r="BK307" s="134"/>
      <c r="BL307" s="134"/>
      <c r="BM307" s="134"/>
      <c r="BN307" s="350"/>
      <c r="BO307" s="133"/>
      <c r="BP307" s="138"/>
      <c r="BQ307" s="138"/>
      <c r="BR307" s="138"/>
      <c r="BS307" s="138"/>
      <c r="BT307" s="138"/>
      <c r="BU307" s="138"/>
      <c r="BV307" s="138"/>
      <c r="BW307" s="138"/>
      <c r="BX307" s="138"/>
      <c r="BY307" s="138"/>
      <c r="BZ307" s="138"/>
      <c r="CA307" s="138"/>
      <c r="CB307" s="138"/>
      <c r="CC307" s="138"/>
      <c r="CD307" s="174"/>
      <c r="DM307" s="152"/>
      <c r="DN307" s="152"/>
      <c r="DO307" s="152"/>
    </row>
    <row r="308" spans="1:128" ht="16.5" customHeight="1">
      <c r="A308" s="153">
        <v>255</v>
      </c>
      <c r="B308" s="111" t="s">
        <v>7477</v>
      </c>
      <c r="C308" s="112" t="s">
        <v>7478</v>
      </c>
      <c r="D308" s="111" t="s">
        <v>4878</v>
      </c>
      <c r="E308" s="111" t="s">
        <v>4879</v>
      </c>
      <c r="F308" s="111" t="s">
        <v>7479</v>
      </c>
      <c r="G308" s="113" t="s">
        <v>7480</v>
      </c>
      <c r="H308" s="111" t="s">
        <v>7481</v>
      </c>
      <c r="I308" s="111" t="s">
        <v>7482</v>
      </c>
      <c r="J308" s="118" t="s">
        <v>4884</v>
      </c>
      <c r="K308" s="163" t="s">
        <v>7483</v>
      </c>
      <c r="L308" s="116" t="s">
        <v>7484</v>
      </c>
      <c r="M308" s="141" t="s">
        <v>7485</v>
      </c>
      <c r="N308" s="118" t="s">
        <v>4884</v>
      </c>
      <c r="O308" s="142" t="s">
        <v>4909</v>
      </c>
      <c r="P308" s="142" t="s">
        <v>4888</v>
      </c>
      <c r="Q308" s="143">
        <v>11155</v>
      </c>
      <c r="R308" s="144">
        <v>4509</v>
      </c>
      <c r="S308" s="143">
        <v>1006</v>
      </c>
      <c r="T308" s="143">
        <v>670</v>
      </c>
      <c r="U308" s="112" t="s">
        <v>5145</v>
      </c>
      <c r="V308" s="144">
        <v>336</v>
      </c>
      <c r="W308" s="144">
        <v>104</v>
      </c>
      <c r="X308" s="138" t="s">
        <v>4972</v>
      </c>
      <c r="Y308" s="143">
        <v>423</v>
      </c>
      <c r="Z308" s="143">
        <v>149</v>
      </c>
      <c r="AA308" s="143"/>
      <c r="AB308" s="143">
        <v>324</v>
      </c>
      <c r="AC308" s="127"/>
      <c r="AD308" s="127"/>
      <c r="AE308" s="130" t="s">
        <v>7486</v>
      </c>
      <c r="AF308" s="137" t="s">
        <v>7487</v>
      </c>
      <c r="AG308" s="143">
        <v>1756</v>
      </c>
      <c r="AH308" s="143">
        <v>3069</v>
      </c>
      <c r="AI308" s="148">
        <v>2629</v>
      </c>
      <c r="AJ308" s="148">
        <v>562</v>
      </c>
      <c r="AK308" s="112"/>
      <c r="AL308" s="112"/>
      <c r="AM308" s="118" t="s">
        <v>5011</v>
      </c>
      <c r="AN308" s="111">
        <v>1</v>
      </c>
      <c r="AO308" s="111"/>
      <c r="AP308" s="111"/>
      <c r="AQ308" s="111">
        <v>1</v>
      </c>
      <c r="AR308" s="111"/>
      <c r="AS308" s="111">
        <v>142</v>
      </c>
      <c r="AT308" s="129" t="s">
        <v>7488</v>
      </c>
      <c r="AU308" s="129" t="s">
        <v>7488</v>
      </c>
      <c r="AV308" s="127">
        <v>10162</v>
      </c>
      <c r="AW308" s="127">
        <v>71.563380281690144</v>
      </c>
      <c r="AX308" s="149"/>
      <c r="AY308" s="149"/>
      <c r="AZ308" s="149"/>
      <c r="BA308" s="149"/>
      <c r="BB308" s="149"/>
      <c r="BC308" s="150"/>
      <c r="BD308" s="150"/>
      <c r="BE308" s="150"/>
      <c r="BF308" s="151" t="s">
        <v>4897</v>
      </c>
      <c r="BG308" s="134"/>
      <c r="BH308" s="134"/>
      <c r="BI308" s="134"/>
      <c r="BJ308" s="134"/>
      <c r="BK308" s="134"/>
      <c r="BL308" s="134"/>
      <c r="BM308" s="134"/>
      <c r="BN308" s="350"/>
      <c r="BO308" s="133" t="s">
        <v>4897</v>
      </c>
      <c r="BP308" s="138">
        <v>1</v>
      </c>
      <c r="BQ308" s="138"/>
      <c r="BR308" s="138">
        <v>1</v>
      </c>
      <c r="BS308" s="138"/>
      <c r="BT308" s="138">
        <v>4</v>
      </c>
      <c r="BU308" s="138">
        <v>5</v>
      </c>
      <c r="BV308" s="138"/>
      <c r="BW308" s="138">
        <v>13</v>
      </c>
      <c r="BX308" s="138"/>
      <c r="BY308" s="138"/>
      <c r="BZ308" s="138"/>
      <c r="CA308" s="138"/>
      <c r="CB308" s="138"/>
      <c r="CC308" s="138"/>
      <c r="CD308" s="138"/>
    </row>
    <row r="309" spans="1:128" ht="16.5" customHeight="1">
      <c r="A309" s="153">
        <v>256</v>
      </c>
      <c r="B309" s="111" t="s">
        <v>58</v>
      </c>
      <c r="C309" s="112" t="s">
        <v>1784</v>
      </c>
      <c r="D309" s="111" t="s">
        <v>45</v>
      </c>
      <c r="E309" s="111" t="s">
        <v>4932</v>
      </c>
      <c r="F309" s="111" t="s">
        <v>7489</v>
      </c>
      <c r="G309" s="113" t="s">
        <v>7490</v>
      </c>
      <c r="H309" s="111" t="s">
        <v>7491</v>
      </c>
      <c r="I309" s="111" t="s">
        <v>7492</v>
      </c>
      <c r="J309" s="118" t="s">
        <v>4884</v>
      </c>
      <c r="K309" s="163" t="s">
        <v>7493</v>
      </c>
      <c r="L309" s="116" t="s">
        <v>7494</v>
      </c>
      <c r="M309" s="156" t="s">
        <v>7495</v>
      </c>
      <c r="N309" s="142" t="s">
        <v>4940</v>
      </c>
      <c r="O309" s="142" t="s">
        <v>4909</v>
      </c>
      <c r="P309" s="142" t="s">
        <v>4940</v>
      </c>
      <c r="Q309" s="143">
        <v>11407</v>
      </c>
      <c r="R309" s="144">
        <v>4761</v>
      </c>
      <c r="S309" s="143">
        <v>2130</v>
      </c>
      <c r="T309" s="143">
        <v>1922</v>
      </c>
      <c r="U309" s="622" t="s">
        <v>6475</v>
      </c>
      <c r="V309" s="144">
        <v>208</v>
      </c>
      <c r="W309" s="144">
        <v>310</v>
      </c>
      <c r="X309" s="138" t="s">
        <v>4956</v>
      </c>
      <c r="Y309" s="143">
        <v>234</v>
      </c>
      <c r="Z309" s="143">
        <v>128</v>
      </c>
      <c r="AA309" s="143" t="s">
        <v>7496</v>
      </c>
      <c r="AB309" s="143">
        <v>167.6</v>
      </c>
      <c r="AC309" s="127"/>
      <c r="AD309" s="127"/>
      <c r="AE309" s="130">
        <v>200</v>
      </c>
      <c r="AF309" s="136" t="s">
        <v>7497</v>
      </c>
      <c r="AG309" s="165">
        <v>830</v>
      </c>
      <c r="AH309" s="165">
        <v>4505</v>
      </c>
      <c r="AI309" s="148">
        <v>4292</v>
      </c>
      <c r="AJ309" s="148">
        <v>800</v>
      </c>
      <c r="AK309" s="112"/>
      <c r="AL309" s="112"/>
      <c r="AM309" s="118" t="s">
        <v>5477</v>
      </c>
      <c r="AN309" s="111">
        <v>1</v>
      </c>
      <c r="AO309" s="111">
        <v>1</v>
      </c>
      <c r="AP309" s="111"/>
      <c r="AQ309" s="111"/>
      <c r="AR309" s="111"/>
      <c r="AS309" s="111">
        <v>235</v>
      </c>
      <c r="AT309" s="129" t="s">
        <v>4916</v>
      </c>
      <c r="AU309" s="129" t="s">
        <v>4916</v>
      </c>
      <c r="AV309" s="127">
        <v>112714</v>
      </c>
      <c r="AW309" s="127">
        <v>479.63404255319148</v>
      </c>
      <c r="AX309" s="149"/>
      <c r="AY309" s="149"/>
      <c r="AZ309" s="149"/>
      <c r="BA309" s="149"/>
      <c r="BB309" s="149"/>
      <c r="BC309" s="150"/>
      <c r="BD309" s="150"/>
      <c r="BE309" s="150"/>
      <c r="BF309" s="151" t="s">
        <v>7498</v>
      </c>
      <c r="BG309" s="134"/>
      <c r="BH309" s="134"/>
      <c r="BI309" s="134"/>
      <c r="BJ309" s="134"/>
      <c r="BK309" s="134"/>
      <c r="BL309" s="134"/>
      <c r="BM309" s="134"/>
      <c r="BN309" s="350"/>
      <c r="BO309" s="133"/>
      <c r="BP309" s="138"/>
      <c r="BQ309" s="138"/>
      <c r="BR309" s="138"/>
      <c r="BS309" s="138">
        <v>1</v>
      </c>
      <c r="BT309" s="138">
        <v>1</v>
      </c>
      <c r="BU309" s="138">
        <v>1</v>
      </c>
      <c r="BV309" s="137"/>
      <c r="BW309" s="138">
        <v>5</v>
      </c>
      <c r="BX309" s="138"/>
      <c r="BY309" s="137"/>
      <c r="BZ309" s="138"/>
      <c r="CA309" s="138"/>
      <c r="CB309" s="138"/>
      <c r="CC309" s="138"/>
      <c r="CD309" s="137"/>
    </row>
    <row r="310" spans="1:128" ht="16.5" customHeight="1">
      <c r="A310" s="153">
        <v>257</v>
      </c>
      <c r="B310" s="111" t="s">
        <v>7477</v>
      </c>
      <c r="C310" s="112" t="s">
        <v>7499</v>
      </c>
      <c r="D310" s="111" t="s">
        <v>4878</v>
      </c>
      <c r="E310" s="111" t="s">
        <v>4879</v>
      </c>
      <c r="F310" s="111" t="s">
        <v>7500</v>
      </c>
      <c r="G310" s="113" t="s">
        <v>7501</v>
      </c>
      <c r="H310" s="111" t="s">
        <v>7502</v>
      </c>
      <c r="I310" s="111" t="s">
        <v>7503</v>
      </c>
      <c r="J310" s="118" t="s">
        <v>4884</v>
      </c>
      <c r="K310" s="163" t="s">
        <v>7504</v>
      </c>
      <c r="L310" s="116" t="s">
        <v>7505</v>
      </c>
      <c r="M310" s="153" t="s">
        <v>7506</v>
      </c>
      <c r="N310" s="142" t="s">
        <v>4924</v>
      </c>
      <c r="O310" s="142"/>
      <c r="P310" s="142" t="s">
        <v>4924</v>
      </c>
      <c r="Q310" s="143">
        <v>3271</v>
      </c>
      <c r="R310" s="144">
        <v>763</v>
      </c>
      <c r="S310" s="143">
        <v>507</v>
      </c>
      <c r="T310" s="143">
        <v>344</v>
      </c>
      <c r="U310" s="112" t="s">
        <v>5009</v>
      </c>
      <c r="V310" s="144">
        <v>163</v>
      </c>
      <c r="W310" s="144">
        <v>106</v>
      </c>
      <c r="X310" s="138" t="s">
        <v>4972</v>
      </c>
      <c r="Y310" s="143"/>
      <c r="Z310" s="143">
        <v>34</v>
      </c>
      <c r="AA310" s="143">
        <v>4378</v>
      </c>
      <c r="AB310" s="143">
        <v>117</v>
      </c>
      <c r="AC310" s="127"/>
      <c r="AD310" s="127"/>
      <c r="AE310" s="130">
        <v>144</v>
      </c>
      <c r="AF310" s="137" t="s">
        <v>7507</v>
      </c>
      <c r="AG310" s="143">
        <v>3139</v>
      </c>
      <c r="AH310" s="143">
        <v>7689</v>
      </c>
      <c r="AI310" s="148">
        <v>6478</v>
      </c>
      <c r="AJ310" s="148">
        <v>86</v>
      </c>
      <c r="AK310" s="112" t="s">
        <v>7508</v>
      </c>
      <c r="AL310" s="112" t="s">
        <v>5067</v>
      </c>
      <c r="AM310" s="118" t="s">
        <v>5011</v>
      </c>
      <c r="AN310" s="111">
        <v>5</v>
      </c>
      <c r="AO310" s="111">
        <v>3</v>
      </c>
      <c r="AP310" s="111"/>
      <c r="AQ310" s="111">
        <v>2</v>
      </c>
      <c r="AR310" s="111"/>
      <c r="AS310" s="111">
        <v>167</v>
      </c>
      <c r="AT310" s="129" t="s">
        <v>4916</v>
      </c>
      <c r="AU310" s="129"/>
      <c r="AV310" s="127">
        <v>5232</v>
      </c>
      <c r="AW310" s="127">
        <v>31.32934131736527</v>
      </c>
      <c r="AX310" s="149"/>
      <c r="AY310" s="149"/>
      <c r="AZ310" s="149"/>
      <c r="BA310" s="149"/>
      <c r="BB310" s="149"/>
      <c r="BC310" s="150"/>
      <c r="BD310" s="150"/>
      <c r="BE310" s="150"/>
      <c r="BF310" s="151" t="s">
        <v>4897</v>
      </c>
      <c r="BG310" s="134"/>
      <c r="BH310" s="134"/>
      <c r="BI310" s="134"/>
      <c r="BJ310" s="134"/>
      <c r="BK310" s="134"/>
      <c r="BL310" s="134"/>
      <c r="BM310" s="134"/>
      <c r="BN310" s="350"/>
      <c r="BO310" s="133" t="s">
        <v>4897</v>
      </c>
      <c r="BP310" s="138">
        <v>3</v>
      </c>
      <c r="BQ310" s="138"/>
      <c r="BR310" s="138">
        <v>3</v>
      </c>
      <c r="BS310" s="138"/>
      <c r="BT310" s="138"/>
      <c r="BU310" s="138"/>
      <c r="BV310" s="138"/>
      <c r="BW310" s="138">
        <v>2</v>
      </c>
      <c r="BX310" s="138"/>
      <c r="BY310" s="138">
        <v>259</v>
      </c>
      <c r="BZ310" s="138"/>
      <c r="CA310" s="138"/>
      <c r="CB310" s="138"/>
      <c r="CC310" s="138"/>
      <c r="CD310" s="138"/>
    </row>
    <row r="311" spans="1:128" ht="16.5" customHeight="1">
      <c r="A311" s="153">
        <v>258</v>
      </c>
      <c r="B311" s="153" t="s">
        <v>7477</v>
      </c>
      <c r="C311" s="153" t="s">
        <v>7509</v>
      </c>
      <c r="D311" s="153" t="s">
        <v>4878</v>
      </c>
      <c r="E311" s="153" t="s">
        <v>4879</v>
      </c>
      <c r="F311" s="111" t="s">
        <v>7510</v>
      </c>
      <c r="G311" s="276" t="s">
        <v>7511</v>
      </c>
      <c r="H311" s="135" t="s">
        <v>7512</v>
      </c>
      <c r="I311" s="135" t="s">
        <v>7513</v>
      </c>
      <c r="J311" s="118" t="s">
        <v>4884</v>
      </c>
      <c r="K311" s="135" t="s">
        <v>4993</v>
      </c>
      <c r="L311" s="153" t="s">
        <v>7514</v>
      </c>
      <c r="M311" s="141" t="s">
        <v>7515</v>
      </c>
      <c r="N311" s="142" t="s">
        <v>4924</v>
      </c>
      <c r="O311" s="142"/>
      <c r="P311" s="142" t="s">
        <v>4924</v>
      </c>
      <c r="Q311" s="143">
        <v>25975</v>
      </c>
      <c r="R311" s="144">
        <v>2483</v>
      </c>
      <c r="S311" s="143">
        <v>777</v>
      </c>
      <c r="T311" s="143">
        <v>698</v>
      </c>
      <c r="U311" s="135"/>
      <c r="V311" s="144">
        <v>79</v>
      </c>
      <c r="W311" s="144">
        <v>80</v>
      </c>
      <c r="X311" s="135" t="s">
        <v>4972</v>
      </c>
      <c r="Y311" s="143"/>
      <c r="Z311" s="143">
        <v>31</v>
      </c>
      <c r="AA311" s="143">
        <v>1000</v>
      </c>
      <c r="AB311" s="143">
        <v>144</v>
      </c>
      <c r="AC311" s="127">
        <v>61</v>
      </c>
      <c r="AD311" s="127"/>
      <c r="AE311" s="128">
        <v>190</v>
      </c>
      <c r="AF311" s="494" t="s">
        <v>7516</v>
      </c>
      <c r="AG311" s="143">
        <v>110</v>
      </c>
      <c r="AH311" s="143">
        <v>116</v>
      </c>
      <c r="AI311" s="127">
        <v>116</v>
      </c>
      <c r="AJ311" s="127">
        <v>45</v>
      </c>
      <c r="AK311" s="135" t="s">
        <v>7517</v>
      </c>
      <c r="AL311" s="135" t="s">
        <v>7518</v>
      </c>
      <c r="AM311" s="135" t="s">
        <v>5079</v>
      </c>
      <c r="AN311" s="135">
        <v>2</v>
      </c>
      <c r="AO311" s="135"/>
      <c r="AP311" s="135">
        <v>2</v>
      </c>
      <c r="AQ311" s="135"/>
      <c r="AR311" s="135"/>
      <c r="AS311" s="135">
        <v>137</v>
      </c>
      <c r="AT311" s="136" t="s">
        <v>7519</v>
      </c>
      <c r="AU311" s="136" t="s">
        <v>7520</v>
      </c>
      <c r="AV311" s="127">
        <v>219696</v>
      </c>
      <c r="AW311" s="127">
        <v>1603.6204379562043</v>
      </c>
      <c r="AX311" s="134">
        <v>500</v>
      </c>
      <c r="AY311" s="134"/>
      <c r="AZ311" s="134"/>
      <c r="BA311" s="134"/>
      <c r="BB311" s="134"/>
      <c r="BC311" s="123"/>
      <c r="BD311" s="123"/>
      <c r="BE311" s="135" t="s">
        <v>7521</v>
      </c>
      <c r="BF311" s="494"/>
      <c r="BG311" s="134"/>
      <c r="BH311" s="134"/>
      <c r="BI311" s="134"/>
      <c r="BJ311" s="134"/>
      <c r="BK311" s="134"/>
      <c r="BL311" s="134"/>
      <c r="BM311" s="134"/>
      <c r="BN311" s="135"/>
      <c r="BO311" s="153" t="s">
        <v>7522</v>
      </c>
      <c r="BP311" s="137">
        <v>1</v>
      </c>
      <c r="BQ311" s="137"/>
      <c r="BR311" s="137">
        <v>1</v>
      </c>
      <c r="BS311" s="137"/>
      <c r="BT311" s="137"/>
      <c r="BU311" s="137">
        <v>18</v>
      </c>
      <c r="BV311" s="137"/>
      <c r="BW311" s="137"/>
      <c r="BX311" s="137"/>
      <c r="BY311" s="137"/>
      <c r="BZ311" s="137"/>
      <c r="CA311" s="137"/>
      <c r="CB311" s="137"/>
      <c r="CC311" s="137"/>
      <c r="CD311" s="137"/>
    </row>
    <row r="312" spans="1:128" ht="16.5" customHeight="1">
      <c r="A312" s="153">
        <v>259</v>
      </c>
      <c r="B312" s="129" t="s">
        <v>7477</v>
      </c>
      <c r="C312" s="129" t="s">
        <v>7523</v>
      </c>
      <c r="D312" s="129" t="s">
        <v>4878</v>
      </c>
      <c r="E312" s="129" t="s">
        <v>4879</v>
      </c>
      <c r="F312" s="129" t="s">
        <v>7524</v>
      </c>
      <c r="G312" s="347" t="s">
        <v>7525</v>
      </c>
      <c r="H312" s="129" t="s">
        <v>7526</v>
      </c>
      <c r="I312" s="129" t="s">
        <v>7527</v>
      </c>
      <c r="J312" s="118" t="s">
        <v>4884</v>
      </c>
      <c r="K312" s="129" t="s">
        <v>7528</v>
      </c>
      <c r="L312" s="129" t="s">
        <v>7529</v>
      </c>
      <c r="M312" s="599" t="s">
        <v>7530</v>
      </c>
      <c r="N312" s="142" t="s">
        <v>4924</v>
      </c>
      <c r="O312" s="142"/>
      <c r="P312" s="138" t="s">
        <v>4888</v>
      </c>
      <c r="Q312" s="143">
        <v>44602</v>
      </c>
      <c r="R312" s="144">
        <v>3684.56</v>
      </c>
      <c r="S312" s="143">
        <v>938</v>
      </c>
      <c r="T312" s="143">
        <v>938</v>
      </c>
      <c r="U312" s="112"/>
      <c r="V312" s="144"/>
      <c r="W312" s="144">
        <v>47.52</v>
      </c>
      <c r="X312" s="138" t="s">
        <v>4972</v>
      </c>
      <c r="Y312" s="143">
        <v>273.60000000000002</v>
      </c>
      <c r="Z312" s="143"/>
      <c r="AA312" s="143"/>
      <c r="AB312" s="143">
        <v>60.48</v>
      </c>
      <c r="AC312" s="127"/>
      <c r="AD312" s="127"/>
      <c r="AE312" s="130"/>
      <c r="AF312" s="137" t="s">
        <v>7531</v>
      </c>
      <c r="AG312" s="143">
        <v>346</v>
      </c>
      <c r="AH312" s="143">
        <v>961</v>
      </c>
      <c r="AI312" s="127"/>
      <c r="AJ312" s="127"/>
      <c r="AK312" s="138"/>
      <c r="AL312" s="138"/>
      <c r="AM312" s="118"/>
      <c r="AN312" s="129"/>
      <c r="AO312" s="138"/>
      <c r="AP312" s="138"/>
      <c r="AQ312" s="138"/>
      <c r="AR312" s="138"/>
      <c r="AS312" s="129">
        <v>282</v>
      </c>
      <c r="AT312" s="129" t="s">
        <v>5026</v>
      </c>
      <c r="AU312" s="174" t="s">
        <v>5026</v>
      </c>
      <c r="AV312" s="127">
        <v>2791</v>
      </c>
      <c r="AW312" s="127">
        <v>9.8971631205673756</v>
      </c>
      <c r="AX312" s="149"/>
      <c r="AY312" s="149"/>
      <c r="AZ312" s="149"/>
      <c r="BA312" s="149"/>
      <c r="BB312" s="149"/>
      <c r="BC312" s="150"/>
      <c r="BD312" s="150"/>
      <c r="BE312" s="129"/>
      <c r="BF312" s="129" t="s">
        <v>4897</v>
      </c>
      <c r="BG312" s="134"/>
      <c r="BH312" s="134"/>
      <c r="BI312" s="134"/>
      <c r="BJ312" s="134"/>
      <c r="BK312" s="134"/>
      <c r="BL312" s="134"/>
      <c r="BM312" s="134"/>
      <c r="BN312" s="138"/>
      <c r="BO312" s="129"/>
      <c r="BP312" s="138">
        <v>1</v>
      </c>
      <c r="BQ312" s="138"/>
      <c r="BR312" s="138">
        <v>1</v>
      </c>
      <c r="BS312" s="138"/>
      <c r="BT312" s="138"/>
      <c r="BU312" s="138">
        <v>1</v>
      </c>
      <c r="BV312" s="138"/>
      <c r="BW312" s="138"/>
      <c r="BX312" s="138"/>
      <c r="BY312" s="138"/>
      <c r="BZ312" s="138"/>
      <c r="CA312" s="138"/>
      <c r="CB312" s="138"/>
      <c r="CC312" s="138"/>
      <c r="CD312" s="138"/>
    </row>
    <row r="313" spans="1:128" s="257" customFormat="1" ht="16.5" customHeight="1">
      <c r="A313" s="2517" t="s">
        <v>7532</v>
      </c>
      <c r="B313" s="2517"/>
      <c r="C313" s="2517"/>
      <c r="D313" s="2517"/>
      <c r="E313" s="2517"/>
      <c r="F313" s="229">
        <v>5</v>
      </c>
      <c r="G313" s="230"/>
      <c r="H313" s="231"/>
      <c r="I313" s="232"/>
      <c r="J313" s="233"/>
      <c r="K313" s="234"/>
      <c r="L313" s="235"/>
      <c r="M313" s="236"/>
      <c r="N313" s="237"/>
      <c r="O313" s="237"/>
      <c r="P313" s="237"/>
      <c r="Q313" s="238"/>
      <c r="R313" s="239"/>
      <c r="S313" s="238"/>
      <c r="T313" s="238"/>
      <c r="U313" s="240"/>
      <c r="V313" s="241"/>
      <c r="W313" s="241"/>
      <c r="X313" s="242"/>
      <c r="Y313" s="241"/>
      <c r="Z313" s="241"/>
      <c r="AA313" s="241"/>
      <c r="AB313" s="239"/>
      <c r="AC313" s="243"/>
      <c r="AD313" s="243"/>
      <c r="AE313" s="244"/>
      <c r="AF313" s="245"/>
      <c r="AG313" s="246"/>
      <c r="AH313" s="246"/>
      <c r="AI313" s="247"/>
      <c r="AJ313" s="248"/>
      <c r="AK313" s="249"/>
      <c r="AL313" s="250"/>
      <c r="AM313" s="251"/>
      <c r="AN313" s="229"/>
      <c r="AO313" s="229"/>
      <c r="AP313" s="251"/>
      <c r="AQ313" s="251"/>
      <c r="AR313" s="251"/>
      <c r="AS313" s="252"/>
      <c r="AT313" s="252"/>
      <c r="AU313" s="252"/>
      <c r="AV313" s="253"/>
      <c r="AW313" s="253"/>
      <c r="AX313" s="253"/>
      <c r="AY313" s="254"/>
      <c r="AZ313" s="254"/>
      <c r="BA313" s="254"/>
      <c r="BB313" s="254"/>
      <c r="BC313" s="255"/>
      <c r="BD313" s="255"/>
      <c r="BE313" s="256"/>
      <c r="BF313" s="256"/>
      <c r="BG313" s="254"/>
      <c r="BH313" s="254"/>
      <c r="BI313" s="254"/>
      <c r="BJ313" s="254"/>
      <c r="BK313" s="254"/>
      <c r="BL313" s="254"/>
      <c r="BM313" s="254"/>
      <c r="BN313" s="256"/>
      <c r="BO313" s="252"/>
      <c r="BP313" s="255"/>
      <c r="BQ313" s="255"/>
      <c r="BR313" s="255"/>
      <c r="BS313" s="255"/>
      <c r="BT313" s="255"/>
      <c r="BU313" s="255"/>
      <c r="BV313" s="255"/>
      <c r="BW313" s="255"/>
      <c r="BX313" s="255"/>
      <c r="BY313" s="255"/>
      <c r="BZ313" s="255"/>
      <c r="CA313" s="255"/>
      <c r="CB313" s="255"/>
      <c r="CC313" s="255"/>
      <c r="CD313" s="255"/>
    </row>
    <row r="314" spans="1:128" ht="16.5" customHeight="1">
      <c r="A314" s="111">
        <v>260</v>
      </c>
      <c r="B314" s="153" t="s">
        <v>58</v>
      </c>
      <c r="C314" s="153" t="s">
        <v>1794</v>
      </c>
      <c r="D314" s="153" t="s">
        <v>5111</v>
      </c>
      <c r="E314" s="153" t="s">
        <v>4932</v>
      </c>
      <c r="F314" s="135" t="s">
        <v>7533</v>
      </c>
      <c r="G314" s="276" t="s">
        <v>7534</v>
      </c>
      <c r="H314" s="135" t="s">
        <v>7535</v>
      </c>
      <c r="I314" s="135" t="s">
        <v>7536</v>
      </c>
      <c r="J314" s="135" t="s">
        <v>4940</v>
      </c>
      <c r="K314" s="135" t="s">
        <v>7537</v>
      </c>
      <c r="L314" s="153" t="s">
        <v>7538</v>
      </c>
      <c r="M314" s="153" t="s">
        <v>7539</v>
      </c>
      <c r="N314" s="135" t="s">
        <v>4924</v>
      </c>
      <c r="O314" s="135"/>
      <c r="P314" s="135" t="s">
        <v>4924</v>
      </c>
      <c r="Q314" s="143">
        <v>4642</v>
      </c>
      <c r="R314" s="144">
        <v>766</v>
      </c>
      <c r="S314" s="143">
        <v>567</v>
      </c>
      <c r="T314" s="143">
        <v>567</v>
      </c>
      <c r="U314" s="135" t="s">
        <v>4955</v>
      </c>
      <c r="V314" s="144"/>
      <c r="W314" s="144">
        <v>66</v>
      </c>
      <c r="X314" s="135" t="s">
        <v>4956</v>
      </c>
      <c r="Y314" s="144">
        <v>130</v>
      </c>
      <c r="Z314" s="144"/>
      <c r="AA314" s="144">
        <v>3000</v>
      </c>
      <c r="AB314" s="144">
        <v>69</v>
      </c>
      <c r="AC314" s="127"/>
      <c r="AD314" s="127"/>
      <c r="AE314" s="128">
        <v>50</v>
      </c>
      <c r="AF314" s="276" t="s">
        <v>7540</v>
      </c>
      <c r="AG314" s="143"/>
      <c r="AH314" s="143">
        <v>2485</v>
      </c>
      <c r="AI314" s="127"/>
      <c r="AJ314" s="127">
        <v>473</v>
      </c>
      <c r="AK314" s="494"/>
      <c r="AL314" s="494"/>
      <c r="AM314" s="135" t="s">
        <v>5428</v>
      </c>
      <c r="AN314" s="135">
        <v>4</v>
      </c>
      <c r="AO314" s="135">
        <v>2</v>
      </c>
      <c r="AP314" s="135">
        <v>1</v>
      </c>
      <c r="AQ314" s="135">
        <v>1</v>
      </c>
      <c r="AR314" s="135"/>
      <c r="AS314" s="111">
        <v>306</v>
      </c>
      <c r="AT314" s="135" t="s">
        <v>5036</v>
      </c>
      <c r="AU314" s="135" t="s">
        <v>5036</v>
      </c>
      <c r="AV314" s="127">
        <v>20000</v>
      </c>
      <c r="AW314" s="127">
        <v>65.359477124183002</v>
      </c>
      <c r="AX314" s="127"/>
      <c r="AY314" s="127"/>
      <c r="AZ314" s="127"/>
      <c r="BA314" s="127"/>
      <c r="BB314" s="127"/>
      <c r="BC314" s="123"/>
      <c r="BD314" s="123"/>
      <c r="BE314" s="494"/>
      <c r="BF314" s="276" t="s">
        <v>4945</v>
      </c>
      <c r="BG314" s="134"/>
      <c r="BH314" s="134"/>
      <c r="BI314" s="134"/>
      <c r="BJ314" s="134"/>
      <c r="BK314" s="134"/>
      <c r="BL314" s="134"/>
      <c r="BM314" s="134"/>
      <c r="BN314" s="276"/>
      <c r="BO314" s="153" t="s">
        <v>4945</v>
      </c>
      <c r="BP314" s="137"/>
      <c r="BQ314" s="137"/>
      <c r="BR314" s="137"/>
      <c r="BS314" s="137">
        <v>1</v>
      </c>
      <c r="BT314" s="137">
        <v>3</v>
      </c>
      <c r="BU314" s="137"/>
      <c r="BV314" s="137"/>
      <c r="BW314" s="137">
        <v>4</v>
      </c>
      <c r="BX314" s="137"/>
      <c r="BY314" s="137"/>
      <c r="BZ314" s="137"/>
      <c r="CA314" s="137"/>
      <c r="CB314" s="137"/>
      <c r="CC314" s="137"/>
      <c r="CD314" s="137"/>
      <c r="CE314" s="177"/>
      <c r="CF314" s="139"/>
    </row>
    <row r="315" spans="1:128" ht="16.5" customHeight="1">
      <c r="A315" s="111">
        <v>261</v>
      </c>
      <c r="B315" s="153" t="s">
        <v>7477</v>
      </c>
      <c r="C315" s="153" t="s">
        <v>1935</v>
      </c>
      <c r="D315" s="153" t="s">
        <v>5111</v>
      </c>
      <c r="E315" s="153" t="s">
        <v>5375</v>
      </c>
      <c r="F315" s="135" t="s">
        <v>7541</v>
      </c>
      <c r="G315" s="276" t="s">
        <v>7542</v>
      </c>
      <c r="H315" s="135" t="s">
        <v>7543</v>
      </c>
      <c r="I315" s="135" t="s">
        <v>7544</v>
      </c>
      <c r="J315" s="135" t="s">
        <v>4940</v>
      </c>
      <c r="K315" s="135" t="s">
        <v>7545</v>
      </c>
      <c r="L315" s="153" t="s">
        <v>7546</v>
      </c>
      <c r="M315" s="153" t="s">
        <v>7547</v>
      </c>
      <c r="N315" s="135" t="s">
        <v>4924</v>
      </c>
      <c r="O315" s="135"/>
      <c r="P315" s="135" t="s">
        <v>4924</v>
      </c>
      <c r="Q315" s="143">
        <v>4928</v>
      </c>
      <c r="R315" s="144">
        <v>351</v>
      </c>
      <c r="S315" s="143">
        <v>179</v>
      </c>
      <c r="T315" s="143">
        <v>179</v>
      </c>
      <c r="U315" s="135" t="s">
        <v>4955</v>
      </c>
      <c r="V315" s="144"/>
      <c r="W315" s="144">
        <v>24</v>
      </c>
      <c r="X315" s="135" t="s">
        <v>4956</v>
      </c>
      <c r="Y315" s="144">
        <v>32</v>
      </c>
      <c r="Z315" s="144"/>
      <c r="AA315" s="144">
        <v>198</v>
      </c>
      <c r="AB315" s="144">
        <v>48</v>
      </c>
      <c r="AC315" s="127"/>
      <c r="AD315" s="127"/>
      <c r="AE315" s="128">
        <v>50</v>
      </c>
      <c r="AF315" s="276" t="s">
        <v>7548</v>
      </c>
      <c r="AG315" s="143">
        <v>648</v>
      </c>
      <c r="AH315" s="143">
        <v>648</v>
      </c>
      <c r="AI315" s="127">
        <v>648</v>
      </c>
      <c r="AJ315" s="127">
        <v>70</v>
      </c>
      <c r="AK315" s="494" t="s">
        <v>7549</v>
      </c>
      <c r="AL315" s="494" t="s">
        <v>7550</v>
      </c>
      <c r="AM315" s="135" t="s">
        <v>5428</v>
      </c>
      <c r="AN315" s="135">
        <v>3</v>
      </c>
      <c r="AO315" s="135"/>
      <c r="AP315" s="135">
        <v>2</v>
      </c>
      <c r="AQ315" s="135">
        <v>1</v>
      </c>
      <c r="AR315" s="135"/>
      <c r="AS315" s="111">
        <v>177</v>
      </c>
      <c r="AT315" s="135" t="s">
        <v>4916</v>
      </c>
      <c r="AU315" s="135" t="s">
        <v>4916</v>
      </c>
      <c r="AV315" s="127">
        <v>25939</v>
      </c>
      <c r="AW315" s="127">
        <v>146.54802259887006</v>
      </c>
      <c r="AX315" s="127"/>
      <c r="AY315" s="127"/>
      <c r="AZ315" s="127"/>
      <c r="BA315" s="127"/>
      <c r="BB315" s="127"/>
      <c r="BC315" s="123"/>
      <c r="BD315" s="123"/>
      <c r="BE315" s="494"/>
      <c r="BF315" s="276" t="s">
        <v>4897</v>
      </c>
      <c r="BG315" s="134"/>
      <c r="BH315" s="134"/>
      <c r="BI315" s="134"/>
      <c r="BJ315" s="134"/>
      <c r="BK315" s="134"/>
      <c r="BL315" s="134"/>
      <c r="BM315" s="134"/>
      <c r="BN315" s="276"/>
      <c r="BO315" s="153" t="s">
        <v>4897</v>
      </c>
      <c r="BP315" s="137">
        <v>1</v>
      </c>
      <c r="BQ315" s="137"/>
      <c r="BR315" s="137">
        <v>1</v>
      </c>
      <c r="BS315" s="137"/>
      <c r="BT315" s="137"/>
      <c r="BU315" s="137">
        <v>8</v>
      </c>
      <c r="BV315" s="137">
        <v>1</v>
      </c>
      <c r="BW315" s="137"/>
      <c r="BX315" s="137"/>
      <c r="BY315" s="137">
        <v>16</v>
      </c>
      <c r="BZ315" s="137"/>
      <c r="CA315" s="137"/>
      <c r="CB315" s="137"/>
      <c r="CC315" s="137"/>
      <c r="CD315" s="137"/>
      <c r="CE315" s="177"/>
      <c r="CF315" s="139"/>
    </row>
    <row r="316" spans="1:128" ht="16.5" customHeight="1">
      <c r="A316" s="111">
        <v>262</v>
      </c>
      <c r="B316" s="111" t="s">
        <v>58</v>
      </c>
      <c r="C316" s="112" t="s">
        <v>1794</v>
      </c>
      <c r="D316" s="111" t="s">
        <v>5111</v>
      </c>
      <c r="E316" s="153" t="s">
        <v>4932</v>
      </c>
      <c r="F316" s="111" t="s">
        <v>7551</v>
      </c>
      <c r="G316" s="113" t="s">
        <v>7552</v>
      </c>
      <c r="H316" s="111" t="s">
        <v>7553</v>
      </c>
      <c r="I316" s="111" t="s">
        <v>7554</v>
      </c>
      <c r="J316" s="118" t="s">
        <v>4940</v>
      </c>
      <c r="K316" s="163" t="s">
        <v>7555</v>
      </c>
      <c r="L316" s="116" t="s">
        <v>7556</v>
      </c>
      <c r="M316" s="153" t="s">
        <v>7557</v>
      </c>
      <c r="N316" s="135" t="s">
        <v>4924</v>
      </c>
      <c r="O316" s="142"/>
      <c r="P316" s="142" t="s">
        <v>4940</v>
      </c>
      <c r="Q316" s="143">
        <v>8232</v>
      </c>
      <c r="R316" s="144">
        <v>8492</v>
      </c>
      <c r="S316" s="143">
        <v>1948</v>
      </c>
      <c r="T316" s="143">
        <v>1767</v>
      </c>
      <c r="U316" s="112"/>
      <c r="V316" s="143">
        <v>181</v>
      </c>
      <c r="W316" s="143">
        <v>115</v>
      </c>
      <c r="X316" s="138" t="s">
        <v>4956</v>
      </c>
      <c r="Y316" s="143">
        <v>352</v>
      </c>
      <c r="Z316" s="143">
        <v>32</v>
      </c>
      <c r="AA316" s="143"/>
      <c r="AB316" s="143">
        <v>414</v>
      </c>
      <c r="AC316" s="127"/>
      <c r="AD316" s="127"/>
      <c r="AE316" s="130">
        <v>200</v>
      </c>
      <c r="AF316" s="181" t="s">
        <v>7558</v>
      </c>
      <c r="AG316" s="143">
        <v>108</v>
      </c>
      <c r="AH316" s="143">
        <v>157</v>
      </c>
      <c r="AI316" s="148">
        <v>157</v>
      </c>
      <c r="AJ316" s="148"/>
      <c r="AK316" s="179"/>
      <c r="AL316" s="112"/>
      <c r="AM316" s="118" t="s">
        <v>5428</v>
      </c>
      <c r="AN316" s="111">
        <v>37</v>
      </c>
      <c r="AO316" s="111"/>
      <c r="AP316" s="111">
        <v>23</v>
      </c>
      <c r="AQ316" s="111">
        <v>14</v>
      </c>
      <c r="AR316" s="111"/>
      <c r="AS316" s="111">
        <v>124</v>
      </c>
      <c r="AT316" s="111" t="s">
        <v>4895</v>
      </c>
      <c r="AU316" s="111" t="s">
        <v>4895</v>
      </c>
      <c r="AV316" s="127">
        <v>44246</v>
      </c>
      <c r="AW316" s="127">
        <v>356.82258064516128</v>
      </c>
      <c r="AX316" s="148">
        <v>5000</v>
      </c>
      <c r="AY316" s="148">
        <v>5000</v>
      </c>
      <c r="AZ316" s="148">
        <v>5000</v>
      </c>
      <c r="BA316" s="148">
        <v>5000</v>
      </c>
      <c r="BB316" s="148">
        <v>5000</v>
      </c>
      <c r="BC316" s="150">
        <v>30</v>
      </c>
      <c r="BD316" s="150">
        <v>30</v>
      </c>
      <c r="BE316" s="150" t="s">
        <v>7559</v>
      </c>
      <c r="BF316" s="402" t="s">
        <v>7560</v>
      </c>
      <c r="BG316" s="134"/>
      <c r="BH316" s="134"/>
      <c r="BI316" s="134"/>
      <c r="BJ316" s="134"/>
      <c r="BK316" s="134"/>
      <c r="BL316" s="134"/>
      <c r="BM316" s="134"/>
      <c r="BN316" s="623"/>
      <c r="BO316" s="133"/>
      <c r="BP316" s="138"/>
      <c r="BQ316" s="138"/>
      <c r="BR316" s="138"/>
      <c r="BS316" s="138"/>
      <c r="BT316" s="138">
        <v>15</v>
      </c>
      <c r="BU316" s="138"/>
      <c r="BV316" s="138"/>
      <c r="BW316" s="138">
        <v>15</v>
      </c>
      <c r="BX316" s="138"/>
      <c r="BY316" s="138">
        <v>1055</v>
      </c>
      <c r="BZ316" s="138"/>
      <c r="CA316" s="138"/>
      <c r="CB316" s="138"/>
      <c r="CC316" s="138"/>
      <c r="CD316" s="138"/>
      <c r="CE316" s="139"/>
      <c r="CF316" s="139"/>
      <c r="DV316" s="152"/>
      <c r="DW316" s="152"/>
      <c r="DX316" s="152"/>
    </row>
    <row r="317" spans="1:128" ht="16.5" customHeight="1">
      <c r="A317" s="111">
        <v>263</v>
      </c>
      <c r="B317" s="153" t="s">
        <v>58</v>
      </c>
      <c r="C317" s="153" t="s">
        <v>1740</v>
      </c>
      <c r="D317" s="153" t="s">
        <v>5111</v>
      </c>
      <c r="E317" s="153" t="s">
        <v>4932</v>
      </c>
      <c r="F317" s="135" t="s">
        <v>7561</v>
      </c>
      <c r="G317" s="276" t="s">
        <v>7562</v>
      </c>
      <c r="H317" s="135" t="s">
        <v>7563</v>
      </c>
      <c r="I317" s="135" t="s">
        <v>7564</v>
      </c>
      <c r="J317" s="135" t="s">
        <v>4940</v>
      </c>
      <c r="K317" s="135" t="s">
        <v>7565</v>
      </c>
      <c r="L317" s="153" t="s">
        <v>7566</v>
      </c>
      <c r="M317" s="153" t="s">
        <v>7567</v>
      </c>
      <c r="N317" s="135" t="s">
        <v>4924</v>
      </c>
      <c r="O317" s="135"/>
      <c r="P317" s="135" t="s">
        <v>4924</v>
      </c>
      <c r="Q317" s="143">
        <v>4299</v>
      </c>
      <c r="R317" s="144">
        <v>3020</v>
      </c>
      <c r="S317" s="143">
        <v>765</v>
      </c>
      <c r="T317" s="143">
        <v>525</v>
      </c>
      <c r="U317" s="135" t="s">
        <v>6975</v>
      </c>
      <c r="V317" s="144">
        <v>240</v>
      </c>
      <c r="W317" s="144">
        <v>207</v>
      </c>
      <c r="X317" s="135" t="s">
        <v>4956</v>
      </c>
      <c r="Y317" s="144">
        <v>299</v>
      </c>
      <c r="Z317" s="144"/>
      <c r="AA317" s="144"/>
      <c r="AB317" s="144">
        <v>58.5</v>
      </c>
      <c r="AC317" s="127">
        <v>9</v>
      </c>
      <c r="AD317" s="127"/>
      <c r="AE317" s="128">
        <v>33</v>
      </c>
      <c r="AF317" s="276" t="s">
        <v>7568</v>
      </c>
      <c r="AG317" s="143">
        <v>6460</v>
      </c>
      <c r="AH317" s="143">
        <v>14829</v>
      </c>
      <c r="AI317" s="127">
        <v>14829</v>
      </c>
      <c r="AJ317" s="127">
        <v>174</v>
      </c>
      <c r="AK317" s="494" t="s">
        <v>7569</v>
      </c>
      <c r="AL317" s="494" t="s">
        <v>7570</v>
      </c>
      <c r="AM317" s="135" t="s">
        <v>5340</v>
      </c>
      <c r="AN317" s="135">
        <v>4</v>
      </c>
      <c r="AO317" s="135"/>
      <c r="AP317" s="135">
        <v>3</v>
      </c>
      <c r="AQ317" s="135">
        <v>1</v>
      </c>
      <c r="AR317" s="135"/>
      <c r="AS317" s="111">
        <v>165</v>
      </c>
      <c r="AT317" s="135" t="s">
        <v>4916</v>
      </c>
      <c r="AU317" s="135" t="s">
        <v>4916</v>
      </c>
      <c r="AV317" s="127">
        <v>2737</v>
      </c>
      <c r="AW317" s="127">
        <v>16.587878787878786</v>
      </c>
      <c r="AX317" s="127">
        <v>2000</v>
      </c>
      <c r="AY317" s="127"/>
      <c r="AZ317" s="127">
        <v>500</v>
      </c>
      <c r="BA317" s="127">
        <v>1000</v>
      </c>
      <c r="BB317" s="127">
        <v>2000</v>
      </c>
      <c r="BC317" s="123">
        <v>50</v>
      </c>
      <c r="BD317" s="123"/>
      <c r="BE317" s="494"/>
      <c r="BF317" s="276" t="s">
        <v>7571</v>
      </c>
      <c r="BG317" s="134"/>
      <c r="BH317" s="134"/>
      <c r="BI317" s="134"/>
      <c r="BJ317" s="134"/>
      <c r="BK317" s="134"/>
      <c r="BL317" s="134"/>
      <c r="BM317" s="134"/>
      <c r="BN317" s="276"/>
      <c r="BO317" s="153" t="s">
        <v>4945</v>
      </c>
      <c r="BP317" s="137"/>
      <c r="BQ317" s="137"/>
      <c r="BR317" s="137"/>
      <c r="BS317" s="137">
        <v>2</v>
      </c>
      <c r="BT317" s="137"/>
      <c r="BU317" s="137">
        <v>5</v>
      </c>
      <c r="BV317" s="137"/>
      <c r="BW317" s="137"/>
      <c r="BX317" s="137"/>
      <c r="BY317" s="137">
        <v>10</v>
      </c>
      <c r="BZ317" s="137"/>
      <c r="CA317" s="137"/>
      <c r="CB317" s="137"/>
      <c r="CC317" s="137"/>
      <c r="CD317" s="137"/>
      <c r="CE317" s="177"/>
      <c r="CF317" s="139"/>
    </row>
    <row r="318" spans="1:128" ht="16.5" customHeight="1">
      <c r="A318" s="111">
        <v>264</v>
      </c>
      <c r="B318" s="153" t="s">
        <v>58</v>
      </c>
      <c r="C318" s="153" t="s">
        <v>1809</v>
      </c>
      <c r="D318" s="153" t="s">
        <v>5111</v>
      </c>
      <c r="E318" s="153" t="s">
        <v>4932</v>
      </c>
      <c r="F318" s="135" t="s">
        <v>7572</v>
      </c>
      <c r="G318" s="276" t="s">
        <v>7573</v>
      </c>
      <c r="H318" s="135" t="s">
        <v>7574</v>
      </c>
      <c r="I318" s="135" t="s">
        <v>7575</v>
      </c>
      <c r="J318" s="135" t="s">
        <v>4940</v>
      </c>
      <c r="K318" s="135" t="s">
        <v>7068</v>
      </c>
      <c r="L318" s="153" t="s">
        <v>7576</v>
      </c>
      <c r="M318" s="153" t="s">
        <v>7577</v>
      </c>
      <c r="N318" s="135" t="s">
        <v>4924</v>
      </c>
      <c r="O318" s="135"/>
      <c r="P318" s="135" t="s">
        <v>4924</v>
      </c>
      <c r="Q318" s="143">
        <v>151629</v>
      </c>
      <c r="R318" s="144">
        <v>10847</v>
      </c>
      <c r="S318" s="143">
        <v>2458</v>
      </c>
      <c r="T318" s="143">
        <v>1935</v>
      </c>
      <c r="U318" s="135" t="s">
        <v>4983</v>
      </c>
      <c r="V318" s="144">
        <v>523</v>
      </c>
      <c r="W318" s="144">
        <v>588</v>
      </c>
      <c r="X318" s="135" t="s">
        <v>4890</v>
      </c>
      <c r="Y318" s="144">
        <v>760</v>
      </c>
      <c r="Z318" s="144">
        <v>185</v>
      </c>
      <c r="AA318" s="144">
        <v>29155</v>
      </c>
      <c r="AB318" s="144">
        <v>650</v>
      </c>
      <c r="AC318" s="127">
        <v>49</v>
      </c>
      <c r="AD318" s="127">
        <v>10</v>
      </c>
      <c r="AE318" s="128" t="s">
        <v>7578</v>
      </c>
      <c r="AF318" s="276" t="s">
        <v>7579</v>
      </c>
      <c r="AG318" s="143">
        <v>13013</v>
      </c>
      <c r="AH318" s="143">
        <v>18505</v>
      </c>
      <c r="AI318" s="127">
        <v>18505</v>
      </c>
      <c r="AJ318" s="127">
        <v>3696</v>
      </c>
      <c r="AK318" s="494" t="s">
        <v>7580</v>
      </c>
      <c r="AL318" s="494" t="s">
        <v>7581</v>
      </c>
      <c r="AM318" s="135" t="s">
        <v>5477</v>
      </c>
      <c r="AN318" s="135">
        <v>14</v>
      </c>
      <c r="AO318" s="135">
        <v>2</v>
      </c>
      <c r="AP318" s="135">
        <v>9</v>
      </c>
      <c r="AQ318" s="135">
        <v>3</v>
      </c>
      <c r="AR318" s="135"/>
      <c r="AS318" s="111">
        <v>93</v>
      </c>
      <c r="AT318" s="135" t="s">
        <v>4895</v>
      </c>
      <c r="AU318" s="135" t="s">
        <v>4895</v>
      </c>
      <c r="AV318" s="127">
        <v>8044</v>
      </c>
      <c r="AW318" s="127">
        <v>86.494623655913983</v>
      </c>
      <c r="AX318" s="127"/>
      <c r="AY318" s="127"/>
      <c r="AZ318" s="127"/>
      <c r="BA318" s="127"/>
      <c r="BB318" s="127"/>
      <c r="BC318" s="123"/>
      <c r="BD318" s="123"/>
      <c r="BE318" s="494"/>
      <c r="BF318" s="276" t="s">
        <v>4945</v>
      </c>
      <c r="BG318" s="134"/>
      <c r="BH318" s="134"/>
      <c r="BI318" s="134"/>
      <c r="BJ318" s="134"/>
      <c r="BK318" s="134"/>
      <c r="BL318" s="134"/>
      <c r="BM318" s="134"/>
      <c r="BN318" s="276"/>
      <c r="BO318" s="153" t="s">
        <v>4945</v>
      </c>
      <c r="BP318" s="137">
        <v>11</v>
      </c>
      <c r="BQ318" s="137"/>
      <c r="BR318" s="137">
        <v>11</v>
      </c>
      <c r="BS318" s="137"/>
      <c r="BT318" s="137"/>
      <c r="BU318" s="137"/>
      <c r="BV318" s="137">
        <v>31</v>
      </c>
      <c r="BW318" s="137">
        <v>9</v>
      </c>
      <c r="BX318" s="137"/>
      <c r="BY318" s="137"/>
      <c r="BZ318" s="137"/>
      <c r="CA318" s="137"/>
      <c r="CB318" s="137"/>
      <c r="CC318" s="137"/>
      <c r="CD318" s="137"/>
      <c r="CE318" s="177"/>
      <c r="CF318" s="139"/>
    </row>
    <row r="319" spans="1:128" ht="16.5" customHeight="1">
      <c r="A319" s="111">
        <v>265</v>
      </c>
      <c r="B319" s="153" t="s">
        <v>58</v>
      </c>
      <c r="C319" s="153" t="s">
        <v>1809</v>
      </c>
      <c r="D319" s="153" t="s">
        <v>5111</v>
      </c>
      <c r="E319" s="153" t="s">
        <v>4932</v>
      </c>
      <c r="F319" s="135" t="s">
        <v>7582</v>
      </c>
      <c r="G319" s="276" t="s">
        <v>7583</v>
      </c>
      <c r="H319" s="135" t="s">
        <v>7584</v>
      </c>
      <c r="I319" s="135" t="s">
        <v>7585</v>
      </c>
      <c r="J319" s="135" t="s">
        <v>4940</v>
      </c>
      <c r="K319" s="135" t="s">
        <v>7586</v>
      </c>
      <c r="L319" s="153" t="s">
        <v>7587</v>
      </c>
      <c r="M319" s="153" t="s">
        <v>7588</v>
      </c>
      <c r="N319" s="135" t="s">
        <v>4924</v>
      </c>
      <c r="O319" s="135"/>
      <c r="P319" s="135" t="s">
        <v>4940</v>
      </c>
      <c r="Q319" s="143">
        <v>26896</v>
      </c>
      <c r="R319" s="144">
        <v>10825.13</v>
      </c>
      <c r="S319" s="143">
        <v>3225</v>
      </c>
      <c r="T319" s="143">
        <v>2959</v>
      </c>
      <c r="U319" s="135" t="s">
        <v>5009</v>
      </c>
      <c r="V319" s="144">
        <v>266</v>
      </c>
      <c r="W319" s="144">
        <v>1082</v>
      </c>
      <c r="X319" s="135" t="s">
        <v>4956</v>
      </c>
      <c r="Y319" s="144">
        <v>770</v>
      </c>
      <c r="Z319" s="144"/>
      <c r="AA319" s="144"/>
      <c r="AB319" s="144">
        <v>284</v>
      </c>
      <c r="AC319" s="127">
        <v>78</v>
      </c>
      <c r="AD319" s="127"/>
      <c r="AE319" s="128" t="s">
        <v>7589</v>
      </c>
      <c r="AF319" s="276" t="s">
        <v>7590</v>
      </c>
      <c r="AG319" s="143">
        <v>126</v>
      </c>
      <c r="AH319" s="143">
        <v>126</v>
      </c>
      <c r="AI319" s="127">
        <v>126</v>
      </c>
      <c r="AJ319" s="127">
        <v>105</v>
      </c>
      <c r="AK319" s="494"/>
      <c r="AL319" s="494"/>
      <c r="AM319" s="135" t="s">
        <v>5428</v>
      </c>
      <c r="AN319" s="135">
        <v>9</v>
      </c>
      <c r="AO319" s="135">
        <v>9</v>
      </c>
      <c r="AP319" s="135"/>
      <c r="AQ319" s="135"/>
      <c r="AR319" s="135"/>
      <c r="AS319" s="111">
        <v>174</v>
      </c>
      <c r="AT319" s="111" t="s">
        <v>4895</v>
      </c>
      <c r="AU319" s="111" t="s">
        <v>4895</v>
      </c>
      <c r="AV319" s="127">
        <v>74782</v>
      </c>
      <c r="AW319" s="127">
        <v>429.78160919540232</v>
      </c>
      <c r="AX319" s="127">
        <v>4000</v>
      </c>
      <c r="AY319" s="127">
        <v>4000</v>
      </c>
      <c r="AZ319" s="127">
        <v>4000</v>
      </c>
      <c r="BA319" s="127">
        <v>4000</v>
      </c>
      <c r="BB319" s="127">
        <v>4000</v>
      </c>
      <c r="BC319" s="123">
        <v>50</v>
      </c>
      <c r="BD319" s="123">
        <v>50</v>
      </c>
      <c r="BE319" s="494" t="s">
        <v>7591</v>
      </c>
      <c r="BF319" s="276" t="s">
        <v>7592</v>
      </c>
      <c r="BG319" s="134">
        <v>4000</v>
      </c>
      <c r="BH319" s="134">
        <v>4000</v>
      </c>
      <c r="BI319" s="134">
        <v>4000</v>
      </c>
      <c r="BJ319" s="134">
        <v>4000</v>
      </c>
      <c r="BK319" s="134">
        <v>4000</v>
      </c>
      <c r="BL319" s="134">
        <v>50</v>
      </c>
      <c r="BM319" s="134">
        <v>50</v>
      </c>
      <c r="BN319" s="276" t="s">
        <v>7591</v>
      </c>
      <c r="BO319" s="153" t="s">
        <v>7592</v>
      </c>
      <c r="BP319" s="137">
        <v>9</v>
      </c>
      <c r="BQ319" s="137"/>
      <c r="BR319" s="137">
        <v>9</v>
      </c>
      <c r="BS319" s="137"/>
      <c r="BT319" s="137">
        <v>1</v>
      </c>
      <c r="BU319" s="137"/>
      <c r="BV319" s="137">
        <v>40</v>
      </c>
      <c r="BW319" s="137">
        <v>3</v>
      </c>
      <c r="BX319" s="137"/>
      <c r="BY319" s="137">
        <v>20</v>
      </c>
      <c r="BZ319" s="137"/>
      <c r="CA319" s="137"/>
      <c r="CB319" s="137"/>
      <c r="CC319" s="137"/>
      <c r="CD319" s="137"/>
      <c r="CE319" s="177"/>
      <c r="CF319" s="139"/>
    </row>
    <row r="320" spans="1:128" ht="16.5" customHeight="1">
      <c r="A320" s="111">
        <v>266</v>
      </c>
      <c r="B320" s="153" t="s">
        <v>58</v>
      </c>
      <c r="C320" s="153" t="s">
        <v>7593</v>
      </c>
      <c r="D320" s="153" t="s">
        <v>7594</v>
      </c>
      <c r="E320" s="153" t="s">
        <v>4932</v>
      </c>
      <c r="F320" s="135" t="s">
        <v>7595</v>
      </c>
      <c r="G320" s="276" t="s">
        <v>7596</v>
      </c>
      <c r="H320" s="135" t="s">
        <v>7597</v>
      </c>
      <c r="I320" s="135" t="s">
        <v>7598</v>
      </c>
      <c r="J320" s="135" t="s">
        <v>4940</v>
      </c>
      <c r="K320" s="135" t="s">
        <v>6131</v>
      </c>
      <c r="L320" s="136" t="s">
        <v>7599</v>
      </c>
      <c r="M320" s="153" t="s">
        <v>7600</v>
      </c>
      <c r="N320" s="135" t="s">
        <v>4924</v>
      </c>
      <c r="O320" s="135"/>
      <c r="P320" s="135" t="s">
        <v>4924</v>
      </c>
      <c r="Q320" s="143">
        <v>436152</v>
      </c>
      <c r="R320" s="144">
        <v>9196</v>
      </c>
      <c r="S320" s="143">
        <v>1735</v>
      </c>
      <c r="T320" s="143">
        <v>1411</v>
      </c>
      <c r="U320" s="135" t="s">
        <v>4983</v>
      </c>
      <c r="V320" s="144">
        <v>324</v>
      </c>
      <c r="W320" s="144">
        <v>361</v>
      </c>
      <c r="X320" s="135" t="s">
        <v>4890</v>
      </c>
      <c r="Y320" s="144">
        <v>163</v>
      </c>
      <c r="Z320" s="144">
        <v>146</v>
      </c>
      <c r="AA320" s="144">
        <v>6229</v>
      </c>
      <c r="AB320" s="144">
        <v>1108</v>
      </c>
      <c r="AC320" s="127">
        <v>13</v>
      </c>
      <c r="AD320" s="127">
        <v>28</v>
      </c>
      <c r="AE320" s="128">
        <v>400</v>
      </c>
      <c r="AF320" s="276" t="s">
        <v>7601</v>
      </c>
      <c r="AG320" s="143">
        <v>3940</v>
      </c>
      <c r="AH320" s="143">
        <v>3940</v>
      </c>
      <c r="AI320" s="127">
        <v>3940</v>
      </c>
      <c r="AJ320" s="127">
        <v>208</v>
      </c>
      <c r="AK320" s="494" t="s">
        <v>7602</v>
      </c>
      <c r="AL320" s="494" t="s">
        <v>7603</v>
      </c>
      <c r="AM320" s="135" t="s">
        <v>5340</v>
      </c>
      <c r="AN320" s="135">
        <v>45</v>
      </c>
      <c r="AO320" s="135">
        <v>24</v>
      </c>
      <c r="AP320" s="135">
        <v>6</v>
      </c>
      <c r="AQ320" s="135">
        <v>12</v>
      </c>
      <c r="AR320" s="135">
        <v>3</v>
      </c>
      <c r="AS320" s="111">
        <v>159</v>
      </c>
      <c r="AT320" s="135" t="s">
        <v>4916</v>
      </c>
      <c r="AU320" s="135" t="s">
        <v>4916</v>
      </c>
      <c r="AV320" s="127">
        <v>10554</v>
      </c>
      <c r="AW320" s="127">
        <v>66.377358490566039</v>
      </c>
      <c r="AX320" s="127">
        <v>3000</v>
      </c>
      <c r="AY320" s="127"/>
      <c r="AZ320" s="127">
        <v>2000</v>
      </c>
      <c r="BA320" s="127">
        <v>2000</v>
      </c>
      <c r="BB320" s="127">
        <v>3000</v>
      </c>
      <c r="BC320" s="123"/>
      <c r="BD320" s="123"/>
      <c r="BE320" s="494" t="s">
        <v>7604</v>
      </c>
      <c r="BF320" s="276" t="s">
        <v>7605</v>
      </c>
      <c r="BG320" s="134"/>
      <c r="BH320" s="134"/>
      <c r="BI320" s="134"/>
      <c r="BJ320" s="134"/>
      <c r="BK320" s="134"/>
      <c r="BL320" s="134"/>
      <c r="BM320" s="134"/>
      <c r="BN320" s="276"/>
      <c r="BO320" s="153" t="s">
        <v>7606</v>
      </c>
      <c r="BP320" s="137">
        <v>6</v>
      </c>
      <c r="BQ320" s="137"/>
      <c r="BR320" s="137">
        <v>6</v>
      </c>
      <c r="BS320" s="137"/>
      <c r="BT320" s="137">
        <v>11</v>
      </c>
      <c r="BU320" s="137"/>
      <c r="BV320" s="137">
        <v>10</v>
      </c>
      <c r="BW320" s="137">
        <v>3</v>
      </c>
      <c r="BX320" s="137"/>
      <c r="BY320" s="137">
        <v>392</v>
      </c>
      <c r="BZ320" s="137"/>
      <c r="CA320" s="137"/>
      <c r="CB320" s="137"/>
      <c r="CC320" s="137"/>
      <c r="CD320" s="137"/>
      <c r="CE320" s="177"/>
      <c r="CF320" s="139"/>
    </row>
    <row r="321" spans="1:128" ht="16.5" customHeight="1">
      <c r="A321" s="111">
        <v>267</v>
      </c>
      <c r="B321" s="153" t="s">
        <v>58</v>
      </c>
      <c r="C321" s="153" t="s">
        <v>2369</v>
      </c>
      <c r="D321" s="153" t="s">
        <v>5111</v>
      </c>
      <c r="E321" s="153" t="s">
        <v>4932</v>
      </c>
      <c r="F321" s="135" t="s">
        <v>7607</v>
      </c>
      <c r="G321" s="276" t="s">
        <v>7608</v>
      </c>
      <c r="H321" s="135" t="s">
        <v>7609</v>
      </c>
      <c r="I321" s="135" t="s">
        <v>7610</v>
      </c>
      <c r="J321" s="135" t="s">
        <v>4940</v>
      </c>
      <c r="K321" s="135" t="s">
        <v>7611</v>
      </c>
      <c r="L321" s="153" t="s">
        <v>7612</v>
      </c>
      <c r="M321" s="153" t="s">
        <v>7613</v>
      </c>
      <c r="N321" s="135" t="s">
        <v>4940</v>
      </c>
      <c r="O321" s="135"/>
      <c r="P321" s="135" t="s">
        <v>4924</v>
      </c>
      <c r="Q321" s="143">
        <v>15989</v>
      </c>
      <c r="R321" s="144">
        <v>594</v>
      </c>
      <c r="S321" s="143">
        <v>1018</v>
      </c>
      <c r="T321" s="143">
        <v>558</v>
      </c>
      <c r="U321" s="135"/>
      <c r="V321" s="144">
        <v>460</v>
      </c>
      <c r="W321" s="144">
        <v>69</v>
      </c>
      <c r="X321" s="624" t="s">
        <v>4890</v>
      </c>
      <c r="Y321" s="144">
        <v>273.72000000000003</v>
      </c>
      <c r="Z321" s="144">
        <v>36</v>
      </c>
      <c r="AA321" s="144">
        <v>2143</v>
      </c>
      <c r="AB321" s="144"/>
      <c r="AC321" s="127"/>
      <c r="AD321" s="127"/>
      <c r="AE321" s="128"/>
      <c r="AF321" s="276" t="s">
        <v>7614</v>
      </c>
      <c r="AG321" s="143">
        <v>6061</v>
      </c>
      <c r="AH321" s="143">
        <v>7075</v>
      </c>
      <c r="AI321" s="127">
        <v>7075</v>
      </c>
      <c r="AJ321" s="127">
        <v>59</v>
      </c>
      <c r="AK321" s="494"/>
      <c r="AL321" s="494"/>
      <c r="AM321" s="135" t="s">
        <v>5079</v>
      </c>
      <c r="AN321" s="135">
        <v>1</v>
      </c>
      <c r="AO321" s="135"/>
      <c r="AP321" s="135">
        <v>1</v>
      </c>
      <c r="AQ321" s="135"/>
      <c r="AR321" s="135"/>
      <c r="AS321" s="111">
        <v>126</v>
      </c>
      <c r="AT321" s="135" t="s">
        <v>4916</v>
      </c>
      <c r="AU321" s="135" t="s">
        <v>4916</v>
      </c>
      <c r="AV321" s="127">
        <v>4989</v>
      </c>
      <c r="AW321" s="127">
        <v>39.595238095238095</v>
      </c>
      <c r="AX321" s="127"/>
      <c r="AY321" s="127"/>
      <c r="AZ321" s="127"/>
      <c r="BA321" s="127"/>
      <c r="BB321" s="127"/>
      <c r="BC321" s="123"/>
      <c r="BD321" s="123"/>
      <c r="BE321" s="494"/>
      <c r="BF321" s="276"/>
      <c r="BG321" s="134"/>
      <c r="BH321" s="134"/>
      <c r="BI321" s="134"/>
      <c r="BJ321" s="134"/>
      <c r="BK321" s="134"/>
      <c r="BL321" s="134"/>
      <c r="BM321" s="134"/>
      <c r="BN321" s="276"/>
      <c r="BO321" s="153" t="s">
        <v>4897</v>
      </c>
      <c r="BP321" s="137">
        <v>3</v>
      </c>
      <c r="BQ321" s="137"/>
      <c r="BR321" s="137">
        <v>3</v>
      </c>
      <c r="BS321" s="137"/>
      <c r="BT321" s="137"/>
      <c r="BU321" s="137"/>
      <c r="BV321" s="137">
        <v>2</v>
      </c>
      <c r="BW321" s="137"/>
      <c r="BX321" s="137">
        <v>1</v>
      </c>
      <c r="BY321" s="137">
        <v>280</v>
      </c>
      <c r="BZ321" s="137"/>
      <c r="CA321" s="137"/>
      <c r="CB321" s="137"/>
      <c r="CC321" s="137"/>
      <c r="CD321" s="137"/>
      <c r="CE321" s="177"/>
      <c r="CF321" s="139"/>
    </row>
    <row r="322" spans="1:128" ht="16.5" customHeight="1">
      <c r="A322" s="111">
        <v>268</v>
      </c>
      <c r="B322" s="153" t="s">
        <v>58</v>
      </c>
      <c r="C322" s="153" t="s">
        <v>1989</v>
      </c>
      <c r="D322" s="153" t="s">
        <v>5111</v>
      </c>
      <c r="E322" s="153" t="s">
        <v>4932</v>
      </c>
      <c r="F322" s="135" t="s">
        <v>7615</v>
      </c>
      <c r="G322" s="276" t="s">
        <v>7616</v>
      </c>
      <c r="H322" s="135" t="s">
        <v>7617</v>
      </c>
      <c r="I322" s="135" t="s">
        <v>7618</v>
      </c>
      <c r="J322" s="135" t="s">
        <v>4940</v>
      </c>
      <c r="K322" s="135" t="s">
        <v>7619</v>
      </c>
      <c r="L322" s="153" t="s">
        <v>7620</v>
      </c>
      <c r="M322" s="153" t="s">
        <v>7621</v>
      </c>
      <c r="N322" s="135" t="s">
        <v>4924</v>
      </c>
      <c r="O322" s="135"/>
      <c r="P322" s="135" t="s">
        <v>4924</v>
      </c>
      <c r="Q322" s="143">
        <v>4852</v>
      </c>
      <c r="R322" s="144">
        <v>1783</v>
      </c>
      <c r="S322" s="143">
        <v>516</v>
      </c>
      <c r="T322" s="143">
        <v>368</v>
      </c>
      <c r="U322" s="135" t="s">
        <v>7622</v>
      </c>
      <c r="V322" s="144">
        <v>148</v>
      </c>
      <c r="W322" s="144">
        <v>223</v>
      </c>
      <c r="X322" s="135" t="s">
        <v>4956</v>
      </c>
      <c r="Y322" s="144">
        <v>332.03</v>
      </c>
      <c r="Z322" s="144">
        <v>29</v>
      </c>
      <c r="AA322" s="144">
        <v>6760</v>
      </c>
      <c r="AB322" s="144">
        <v>65.92</v>
      </c>
      <c r="AC322" s="127"/>
      <c r="AD322" s="127"/>
      <c r="AE322" s="128">
        <v>17</v>
      </c>
      <c r="AF322" s="276" t="s">
        <v>5450</v>
      </c>
      <c r="AG322" s="143">
        <v>2852</v>
      </c>
      <c r="AH322" s="143">
        <v>5199</v>
      </c>
      <c r="AI322" s="127">
        <v>5199</v>
      </c>
      <c r="AJ322" s="127">
        <v>78</v>
      </c>
      <c r="AK322" s="494"/>
      <c r="AL322" s="494"/>
      <c r="AM322" s="135" t="s">
        <v>5011</v>
      </c>
      <c r="AN322" s="135">
        <v>5</v>
      </c>
      <c r="AO322" s="135">
        <v>1</v>
      </c>
      <c r="AP322" s="135">
        <v>2</v>
      </c>
      <c r="AQ322" s="135">
        <v>1</v>
      </c>
      <c r="AR322" s="135">
        <v>1</v>
      </c>
      <c r="AS322" s="111">
        <v>135</v>
      </c>
      <c r="AT322" s="135" t="s">
        <v>5429</v>
      </c>
      <c r="AU322" s="135" t="s">
        <v>5429</v>
      </c>
      <c r="AV322" s="127">
        <v>5266</v>
      </c>
      <c r="AW322" s="127">
        <v>39.007407407407406</v>
      </c>
      <c r="AX322" s="127"/>
      <c r="AY322" s="127"/>
      <c r="AZ322" s="127"/>
      <c r="BA322" s="127"/>
      <c r="BB322" s="127"/>
      <c r="BC322" s="123"/>
      <c r="BD322" s="123"/>
      <c r="BE322" s="494"/>
      <c r="BF322" s="276" t="s">
        <v>4945</v>
      </c>
      <c r="BG322" s="134"/>
      <c r="BH322" s="134"/>
      <c r="BI322" s="134"/>
      <c r="BJ322" s="134"/>
      <c r="BK322" s="134"/>
      <c r="BL322" s="134"/>
      <c r="BM322" s="134"/>
      <c r="BN322" s="276"/>
      <c r="BO322" s="153" t="s">
        <v>4945</v>
      </c>
      <c r="BP322" s="137">
        <v>2</v>
      </c>
      <c r="BQ322" s="137"/>
      <c r="BR322" s="137">
        <v>2</v>
      </c>
      <c r="BS322" s="137">
        <v>3</v>
      </c>
      <c r="BT322" s="137"/>
      <c r="BU322" s="137">
        <v>2</v>
      </c>
      <c r="BV322" s="137"/>
      <c r="BW322" s="137">
        <v>2</v>
      </c>
      <c r="BX322" s="137"/>
      <c r="BY322" s="137">
        <v>10</v>
      </c>
      <c r="BZ322" s="137"/>
      <c r="CA322" s="137"/>
      <c r="CB322" s="137"/>
      <c r="CC322" s="137"/>
      <c r="CD322" s="137"/>
      <c r="CE322" s="177"/>
      <c r="CF322" s="139"/>
    </row>
    <row r="323" spans="1:128" ht="16.5" customHeight="1">
      <c r="A323" s="111">
        <v>269</v>
      </c>
      <c r="B323" s="153" t="s">
        <v>58</v>
      </c>
      <c r="C323" s="153" t="s">
        <v>2037</v>
      </c>
      <c r="D323" s="153" t="s">
        <v>5111</v>
      </c>
      <c r="E323" s="153" t="s">
        <v>4932</v>
      </c>
      <c r="F323" s="135" t="s">
        <v>7623</v>
      </c>
      <c r="G323" s="276" t="s">
        <v>7624</v>
      </c>
      <c r="H323" s="135" t="s">
        <v>7625</v>
      </c>
      <c r="I323" s="135" t="s">
        <v>7626</v>
      </c>
      <c r="J323" s="135" t="s">
        <v>4940</v>
      </c>
      <c r="K323" s="135" t="s">
        <v>7627</v>
      </c>
      <c r="L323" s="153" t="s">
        <v>7628</v>
      </c>
      <c r="M323" s="153" t="s">
        <v>7629</v>
      </c>
      <c r="N323" s="135" t="s">
        <v>4924</v>
      </c>
      <c r="O323" s="135"/>
      <c r="P323" s="135" t="s">
        <v>4924</v>
      </c>
      <c r="Q323" s="143">
        <v>12237</v>
      </c>
      <c r="R323" s="144">
        <v>5983.41</v>
      </c>
      <c r="S323" s="143">
        <v>1493</v>
      </c>
      <c r="T323" s="143">
        <v>1493</v>
      </c>
      <c r="U323" s="135"/>
      <c r="V323" s="144"/>
      <c r="W323" s="144">
        <v>93</v>
      </c>
      <c r="X323" s="135" t="s">
        <v>4956</v>
      </c>
      <c r="Y323" s="144">
        <v>567.85</v>
      </c>
      <c r="Z323" s="144"/>
      <c r="AA323" s="144"/>
      <c r="AB323" s="144">
        <v>99</v>
      </c>
      <c r="AC323" s="127">
        <v>20</v>
      </c>
      <c r="AD323" s="127"/>
      <c r="AE323" s="128" t="s">
        <v>7630</v>
      </c>
      <c r="AF323" s="276" t="s">
        <v>7631</v>
      </c>
      <c r="AG323" s="143">
        <v>132</v>
      </c>
      <c r="AH323" s="143">
        <v>146</v>
      </c>
      <c r="AI323" s="127"/>
      <c r="AJ323" s="127"/>
      <c r="AK323" s="494"/>
      <c r="AL323" s="494"/>
      <c r="AM323" s="135"/>
      <c r="AN323" s="135">
        <v>8</v>
      </c>
      <c r="AO323" s="135">
        <v>1</v>
      </c>
      <c r="AP323" s="135">
        <v>4</v>
      </c>
      <c r="AQ323" s="135">
        <v>3</v>
      </c>
      <c r="AR323" s="135"/>
      <c r="AS323" s="111">
        <v>118</v>
      </c>
      <c r="AT323" s="135" t="s">
        <v>4895</v>
      </c>
      <c r="AU323" s="135" t="s">
        <v>4895</v>
      </c>
      <c r="AV323" s="127">
        <v>23361</v>
      </c>
      <c r="AW323" s="127">
        <v>197.97457627118644</v>
      </c>
      <c r="AX323" s="127">
        <v>4000</v>
      </c>
      <c r="AY323" s="127">
        <v>4000</v>
      </c>
      <c r="AZ323" s="127">
        <v>4000</v>
      </c>
      <c r="BA323" s="127">
        <v>4000</v>
      </c>
      <c r="BB323" s="127">
        <v>4000</v>
      </c>
      <c r="BC323" s="123">
        <v>50</v>
      </c>
      <c r="BD323" s="123">
        <v>50</v>
      </c>
      <c r="BE323" s="494" t="s">
        <v>7632</v>
      </c>
      <c r="BF323" s="276" t="s">
        <v>7633</v>
      </c>
      <c r="BG323" s="134">
        <v>10000</v>
      </c>
      <c r="BH323" s="134"/>
      <c r="BI323" s="134">
        <v>5000</v>
      </c>
      <c r="BJ323" s="134">
        <v>8000</v>
      </c>
      <c r="BK323" s="134">
        <v>10000</v>
      </c>
      <c r="BL323" s="134">
        <v>10</v>
      </c>
      <c r="BM323" s="134">
        <v>50</v>
      </c>
      <c r="BN323" s="276" t="s">
        <v>7634</v>
      </c>
      <c r="BO323" s="153" t="s">
        <v>7635</v>
      </c>
      <c r="BP323" s="137">
        <v>3</v>
      </c>
      <c r="BQ323" s="137"/>
      <c r="BR323" s="137">
        <v>3</v>
      </c>
      <c r="BS323" s="137"/>
      <c r="BT323" s="137"/>
      <c r="BU323" s="137"/>
      <c r="BV323" s="137">
        <v>15</v>
      </c>
      <c r="BW323" s="137"/>
      <c r="BX323" s="137"/>
      <c r="BY323" s="137"/>
      <c r="BZ323" s="137"/>
      <c r="CA323" s="137"/>
      <c r="CB323" s="137"/>
      <c r="CC323" s="137"/>
      <c r="CD323" s="137"/>
      <c r="CE323" s="177"/>
      <c r="CF323" s="139"/>
    </row>
    <row r="324" spans="1:128" ht="16.5" customHeight="1">
      <c r="A324" s="111">
        <v>270</v>
      </c>
      <c r="B324" s="153" t="s">
        <v>58</v>
      </c>
      <c r="C324" s="153" t="s">
        <v>1769</v>
      </c>
      <c r="D324" s="153" t="s">
        <v>5111</v>
      </c>
      <c r="E324" s="153" t="s">
        <v>5375</v>
      </c>
      <c r="F324" s="135" t="s">
        <v>7636</v>
      </c>
      <c r="G324" s="276" t="s">
        <v>7637</v>
      </c>
      <c r="H324" s="135" t="s">
        <v>7638</v>
      </c>
      <c r="I324" s="135" t="s">
        <v>7639</v>
      </c>
      <c r="J324" s="135" t="s">
        <v>4940</v>
      </c>
      <c r="K324" s="135" t="s">
        <v>7640</v>
      </c>
      <c r="L324" s="153" t="s">
        <v>7641</v>
      </c>
      <c r="M324" s="153" t="s">
        <v>7642</v>
      </c>
      <c r="N324" s="135" t="s">
        <v>4924</v>
      </c>
      <c r="O324" s="135"/>
      <c r="P324" s="135" t="s">
        <v>4924</v>
      </c>
      <c r="Q324" s="143">
        <v>71700</v>
      </c>
      <c r="R324" s="144">
        <v>519.08000000000004</v>
      </c>
      <c r="S324" s="143">
        <v>327</v>
      </c>
      <c r="T324" s="143">
        <v>248</v>
      </c>
      <c r="U324" s="135"/>
      <c r="V324" s="144">
        <v>79</v>
      </c>
      <c r="W324" s="144">
        <v>16</v>
      </c>
      <c r="X324" s="135" t="s">
        <v>4956</v>
      </c>
      <c r="Y324" s="144">
        <v>772</v>
      </c>
      <c r="Z324" s="144">
        <v>116</v>
      </c>
      <c r="AA324" s="144">
        <v>1008</v>
      </c>
      <c r="AB324" s="144">
        <v>16</v>
      </c>
      <c r="AC324" s="127">
        <v>24</v>
      </c>
      <c r="AD324" s="127">
        <v>24</v>
      </c>
      <c r="AE324" s="128">
        <v>200</v>
      </c>
      <c r="AF324" s="276" t="s">
        <v>7643</v>
      </c>
      <c r="AG324" s="143">
        <v>69</v>
      </c>
      <c r="AH324" s="143">
        <v>137</v>
      </c>
      <c r="AI324" s="127"/>
      <c r="AJ324" s="127">
        <v>86</v>
      </c>
      <c r="AK324" s="494"/>
      <c r="AL324" s="494"/>
      <c r="AM324" s="135" t="s">
        <v>5428</v>
      </c>
      <c r="AN324" s="135">
        <v>1</v>
      </c>
      <c r="AO324" s="135">
        <v>1</v>
      </c>
      <c r="AP324" s="135"/>
      <c r="AQ324" s="135"/>
      <c r="AR324" s="135"/>
      <c r="AS324" s="111">
        <v>120</v>
      </c>
      <c r="AT324" s="153" t="s">
        <v>7644</v>
      </c>
      <c r="AU324" s="153" t="s">
        <v>7644</v>
      </c>
      <c r="AV324" s="127">
        <v>18002</v>
      </c>
      <c r="AW324" s="127">
        <v>150.01666666666668</v>
      </c>
      <c r="AX324" s="127"/>
      <c r="AY324" s="127"/>
      <c r="AZ324" s="127"/>
      <c r="BA324" s="127"/>
      <c r="BB324" s="127"/>
      <c r="BC324" s="123"/>
      <c r="BD324" s="123"/>
      <c r="BE324" s="494"/>
      <c r="BF324" s="276" t="s">
        <v>7645</v>
      </c>
      <c r="BG324" s="134"/>
      <c r="BH324" s="134"/>
      <c r="BI324" s="134"/>
      <c r="BJ324" s="134"/>
      <c r="BK324" s="134"/>
      <c r="BL324" s="134"/>
      <c r="BM324" s="134"/>
      <c r="BN324" s="276"/>
      <c r="BO324" s="153"/>
      <c r="BP324" s="137">
        <v>1</v>
      </c>
      <c r="BQ324" s="137">
        <v>1</v>
      </c>
      <c r="BR324" s="137"/>
      <c r="BS324" s="137">
        <v>1</v>
      </c>
      <c r="BT324" s="137"/>
      <c r="BU324" s="137"/>
      <c r="BV324" s="137"/>
      <c r="BW324" s="137">
        <v>5</v>
      </c>
      <c r="BX324" s="137"/>
      <c r="BY324" s="137"/>
      <c r="BZ324" s="137"/>
      <c r="CA324" s="137"/>
      <c r="CB324" s="137"/>
      <c r="CC324" s="137"/>
      <c r="CD324" s="137"/>
      <c r="CE324" s="177"/>
      <c r="CF324" s="139"/>
    </row>
    <row r="325" spans="1:128" ht="16.5" customHeight="1">
      <c r="A325" s="111">
        <v>271</v>
      </c>
      <c r="B325" s="153" t="s">
        <v>58</v>
      </c>
      <c r="C325" s="153" t="s">
        <v>2436</v>
      </c>
      <c r="D325" s="153" t="s">
        <v>5111</v>
      </c>
      <c r="E325" s="153" t="s">
        <v>5375</v>
      </c>
      <c r="F325" s="135" t="s">
        <v>7646</v>
      </c>
      <c r="G325" s="276" t="s">
        <v>7647</v>
      </c>
      <c r="H325" s="135" t="s">
        <v>7648</v>
      </c>
      <c r="I325" s="135" t="s">
        <v>7649</v>
      </c>
      <c r="J325" s="135" t="s">
        <v>4940</v>
      </c>
      <c r="K325" s="135" t="s">
        <v>7650</v>
      </c>
      <c r="L325" s="153" t="s">
        <v>7651</v>
      </c>
      <c r="M325" s="153" t="s">
        <v>7652</v>
      </c>
      <c r="N325" s="135" t="s">
        <v>4924</v>
      </c>
      <c r="O325" s="135"/>
      <c r="P325" s="135" t="s">
        <v>4924</v>
      </c>
      <c r="Q325" s="143">
        <v>2575</v>
      </c>
      <c r="R325" s="144">
        <v>1055</v>
      </c>
      <c r="S325" s="143">
        <v>334</v>
      </c>
      <c r="T325" s="143">
        <v>334</v>
      </c>
      <c r="U325" s="135" t="s">
        <v>6475</v>
      </c>
      <c r="V325" s="144"/>
      <c r="W325" s="144">
        <v>53</v>
      </c>
      <c r="X325" s="135" t="s">
        <v>4956</v>
      </c>
      <c r="Y325" s="144">
        <v>97</v>
      </c>
      <c r="Z325" s="144">
        <v>31</v>
      </c>
      <c r="AA325" s="144">
        <v>172</v>
      </c>
      <c r="AB325" s="144">
        <v>20</v>
      </c>
      <c r="AC325" s="127"/>
      <c r="AD325" s="127"/>
      <c r="AE325" s="128" t="s">
        <v>7653</v>
      </c>
      <c r="AF325" s="276" t="s">
        <v>7654</v>
      </c>
      <c r="AG325" s="143">
        <v>61</v>
      </c>
      <c r="AH325" s="143">
        <v>353</v>
      </c>
      <c r="AI325" s="127"/>
      <c r="AJ325" s="127">
        <v>18</v>
      </c>
      <c r="AK325" s="494"/>
      <c r="AL325" s="494"/>
      <c r="AM325" s="135" t="s">
        <v>5428</v>
      </c>
      <c r="AN325" s="135">
        <v>3</v>
      </c>
      <c r="AO325" s="135">
        <v>1</v>
      </c>
      <c r="AP325" s="135"/>
      <c r="AQ325" s="135">
        <v>2</v>
      </c>
      <c r="AR325" s="135"/>
      <c r="AS325" s="111">
        <v>126</v>
      </c>
      <c r="AT325" s="135" t="s">
        <v>7655</v>
      </c>
      <c r="AU325" s="135" t="s">
        <v>7656</v>
      </c>
      <c r="AV325" s="127">
        <v>2940</v>
      </c>
      <c r="AW325" s="127">
        <v>23.333333333333332</v>
      </c>
      <c r="AX325" s="127">
        <v>1000</v>
      </c>
      <c r="AY325" s="127"/>
      <c r="AZ325" s="127">
        <v>500</v>
      </c>
      <c r="BA325" s="127">
        <v>800</v>
      </c>
      <c r="BB325" s="127">
        <v>1000</v>
      </c>
      <c r="BC325" s="123">
        <v>20</v>
      </c>
      <c r="BD325" s="123"/>
      <c r="BE325" s="494"/>
      <c r="BF325" s="276" t="s">
        <v>7657</v>
      </c>
      <c r="BG325" s="134"/>
      <c r="BH325" s="134"/>
      <c r="BI325" s="134"/>
      <c r="BJ325" s="134"/>
      <c r="BK325" s="134"/>
      <c r="BL325" s="134"/>
      <c r="BM325" s="134"/>
      <c r="BN325" s="276"/>
      <c r="BO325" s="153"/>
      <c r="BP325" s="137"/>
      <c r="BQ325" s="137"/>
      <c r="BR325" s="137"/>
      <c r="BS325" s="137"/>
      <c r="BT325" s="137">
        <v>1</v>
      </c>
      <c r="BU325" s="137"/>
      <c r="BV325" s="137"/>
      <c r="BW325" s="137">
        <v>5</v>
      </c>
      <c r="BX325" s="137"/>
      <c r="BY325" s="137">
        <v>1</v>
      </c>
      <c r="BZ325" s="137"/>
      <c r="CA325" s="137"/>
      <c r="CB325" s="137"/>
      <c r="CC325" s="137"/>
      <c r="CD325" s="137"/>
      <c r="CE325" s="177"/>
      <c r="CF325" s="139"/>
    </row>
    <row r="326" spans="1:128" ht="16.5" customHeight="1">
      <c r="A326" s="111">
        <v>272</v>
      </c>
      <c r="B326" s="153" t="s">
        <v>58</v>
      </c>
      <c r="C326" s="153" t="s">
        <v>1799</v>
      </c>
      <c r="D326" s="153" t="s">
        <v>5111</v>
      </c>
      <c r="E326" s="153" t="s">
        <v>4932</v>
      </c>
      <c r="F326" s="135" t="s">
        <v>7658</v>
      </c>
      <c r="G326" s="276" t="s">
        <v>7659</v>
      </c>
      <c r="H326" s="135" t="s">
        <v>7660</v>
      </c>
      <c r="I326" s="135" t="s">
        <v>7661</v>
      </c>
      <c r="J326" s="135" t="s">
        <v>4940</v>
      </c>
      <c r="K326" s="135" t="s">
        <v>7662</v>
      </c>
      <c r="L326" s="153" t="s">
        <v>7663</v>
      </c>
      <c r="M326" s="153" t="s">
        <v>7664</v>
      </c>
      <c r="N326" s="135" t="s">
        <v>4924</v>
      </c>
      <c r="O326" s="135"/>
      <c r="P326" s="135" t="s">
        <v>4924</v>
      </c>
      <c r="Q326" s="143">
        <v>2620</v>
      </c>
      <c r="R326" s="144">
        <v>2378</v>
      </c>
      <c r="S326" s="143">
        <v>771</v>
      </c>
      <c r="T326" s="143">
        <v>771</v>
      </c>
      <c r="U326" s="135"/>
      <c r="V326" s="144"/>
      <c r="W326" s="144">
        <v>35</v>
      </c>
      <c r="X326" s="135" t="s">
        <v>4956</v>
      </c>
      <c r="Y326" s="144">
        <v>46</v>
      </c>
      <c r="Z326" s="144">
        <v>22</v>
      </c>
      <c r="AA326" s="144">
        <v>1000</v>
      </c>
      <c r="AB326" s="144">
        <v>165</v>
      </c>
      <c r="AC326" s="127"/>
      <c r="AD326" s="127">
        <v>29</v>
      </c>
      <c r="AE326" s="128">
        <v>182</v>
      </c>
      <c r="AF326" s="276" t="s">
        <v>7665</v>
      </c>
      <c r="AG326" s="143">
        <v>485</v>
      </c>
      <c r="AH326" s="143">
        <v>1718</v>
      </c>
      <c r="AI326" s="127">
        <v>1718</v>
      </c>
      <c r="AJ326" s="127">
        <v>632</v>
      </c>
      <c r="AK326" s="494"/>
      <c r="AL326" s="494"/>
      <c r="AM326" s="135"/>
      <c r="AN326" s="135">
        <v>4</v>
      </c>
      <c r="AO326" s="135"/>
      <c r="AP326" s="135">
        <v>3</v>
      </c>
      <c r="AQ326" s="135">
        <v>1</v>
      </c>
      <c r="AR326" s="135"/>
      <c r="AS326" s="111">
        <v>170</v>
      </c>
      <c r="AT326" s="153" t="s">
        <v>7666</v>
      </c>
      <c r="AU326" s="153" t="s">
        <v>7666</v>
      </c>
      <c r="AV326" s="127">
        <v>41585</v>
      </c>
      <c r="AW326" s="127">
        <v>244.61764705882354</v>
      </c>
      <c r="AX326" s="127">
        <v>2000</v>
      </c>
      <c r="AY326" s="127">
        <v>1000</v>
      </c>
      <c r="AZ326" s="127">
        <v>1000</v>
      </c>
      <c r="BA326" s="127">
        <v>1500</v>
      </c>
      <c r="BB326" s="127">
        <v>2000</v>
      </c>
      <c r="BC326" s="123"/>
      <c r="BD326" s="123" t="s">
        <v>7667</v>
      </c>
      <c r="BE326" s="494" t="s">
        <v>7668</v>
      </c>
      <c r="BF326" s="276" t="s">
        <v>7669</v>
      </c>
      <c r="BG326" s="134">
        <v>2000</v>
      </c>
      <c r="BH326" s="134">
        <v>1000</v>
      </c>
      <c r="BI326" s="134">
        <v>1000</v>
      </c>
      <c r="BJ326" s="134">
        <v>1500</v>
      </c>
      <c r="BK326" s="134">
        <v>2000</v>
      </c>
      <c r="BL326" s="134" t="s">
        <v>7670</v>
      </c>
      <c r="BM326" s="134" t="s">
        <v>7670</v>
      </c>
      <c r="BN326" s="276" t="s">
        <v>7670</v>
      </c>
      <c r="BO326" s="153" t="s">
        <v>7671</v>
      </c>
      <c r="BP326" s="137">
        <v>2</v>
      </c>
      <c r="BQ326" s="137">
        <v>1</v>
      </c>
      <c r="BR326" s="137">
        <v>1</v>
      </c>
      <c r="BS326" s="137"/>
      <c r="BT326" s="137"/>
      <c r="BU326" s="137"/>
      <c r="BV326" s="137"/>
      <c r="BW326" s="137"/>
      <c r="BX326" s="137">
        <v>2</v>
      </c>
      <c r="BY326" s="137">
        <v>42</v>
      </c>
      <c r="BZ326" s="137"/>
      <c r="CA326" s="137"/>
      <c r="CB326" s="137"/>
      <c r="CC326" s="137"/>
      <c r="CD326" s="137"/>
    </row>
    <row r="327" spans="1:128" ht="16.5" customHeight="1">
      <c r="A327" s="111">
        <v>273</v>
      </c>
      <c r="B327" s="153" t="s">
        <v>58</v>
      </c>
      <c r="C327" s="153" t="s">
        <v>1799</v>
      </c>
      <c r="D327" s="153" t="s">
        <v>5111</v>
      </c>
      <c r="E327" s="153" t="s">
        <v>4932</v>
      </c>
      <c r="F327" s="135" t="s">
        <v>7672</v>
      </c>
      <c r="G327" s="276" t="s">
        <v>7673</v>
      </c>
      <c r="H327" s="135" t="s">
        <v>7674</v>
      </c>
      <c r="I327" s="135" t="s">
        <v>7675</v>
      </c>
      <c r="J327" s="135" t="s">
        <v>4940</v>
      </c>
      <c r="K327" s="135" t="s">
        <v>7676</v>
      </c>
      <c r="L327" s="153" t="s">
        <v>7677</v>
      </c>
      <c r="M327" s="153" t="s">
        <v>7678</v>
      </c>
      <c r="N327" s="135" t="s">
        <v>4924</v>
      </c>
      <c r="O327" s="135"/>
      <c r="P327" s="135" t="s">
        <v>4924</v>
      </c>
      <c r="Q327" s="143">
        <v>3029</v>
      </c>
      <c r="R327" s="144">
        <v>373</v>
      </c>
      <c r="S327" s="143">
        <v>538</v>
      </c>
      <c r="T327" s="143">
        <v>538</v>
      </c>
      <c r="U327" s="135"/>
      <c r="V327" s="144"/>
      <c r="W327" s="144">
        <v>10</v>
      </c>
      <c r="X327" s="135"/>
      <c r="Y327" s="144">
        <v>104</v>
      </c>
      <c r="Z327" s="144"/>
      <c r="AA327" s="144">
        <v>650</v>
      </c>
      <c r="AB327" s="144">
        <v>70</v>
      </c>
      <c r="AC327" s="127"/>
      <c r="AD327" s="127"/>
      <c r="AE327" s="128">
        <v>22</v>
      </c>
      <c r="AF327" s="276" t="s">
        <v>7679</v>
      </c>
      <c r="AG327" s="143">
        <v>291</v>
      </c>
      <c r="AH327" s="143">
        <v>373</v>
      </c>
      <c r="AI327" s="127">
        <v>373</v>
      </c>
      <c r="AJ327" s="127">
        <v>68</v>
      </c>
      <c r="AK327" s="494"/>
      <c r="AL327" s="494"/>
      <c r="AM327" s="135" t="s">
        <v>5428</v>
      </c>
      <c r="AN327" s="135">
        <v>6</v>
      </c>
      <c r="AO327" s="135">
        <v>3</v>
      </c>
      <c r="AP327" s="135">
        <v>1</v>
      </c>
      <c r="AQ327" s="135">
        <v>2</v>
      </c>
      <c r="AR327" s="135"/>
      <c r="AS327" s="111">
        <v>114</v>
      </c>
      <c r="AT327" s="111" t="s">
        <v>6506</v>
      </c>
      <c r="AU327" s="111" t="s">
        <v>6506</v>
      </c>
      <c r="AV327" s="127">
        <v>2635</v>
      </c>
      <c r="AW327" s="127">
        <v>23.114035087719298</v>
      </c>
      <c r="AX327" s="127"/>
      <c r="AY327" s="127"/>
      <c r="AZ327" s="127"/>
      <c r="BA327" s="127"/>
      <c r="BB327" s="127"/>
      <c r="BC327" s="123"/>
      <c r="BD327" s="123"/>
      <c r="BE327" s="494"/>
      <c r="BF327" s="276" t="s">
        <v>4945</v>
      </c>
      <c r="BG327" s="134"/>
      <c r="BH327" s="134"/>
      <c r="BI327" s="134"/>
      <c r="BJ327" s="134"/>
      <c r="BK327" s="134"/>
      <c r="BL327" s="134"/>
      <c r="BM327" s="134"/>
      <c r="BN327" s="276"/>
      <c r="BO327" s="153"/>
      <c r="BP327" s="137"/>
      <c r="BQ327" s="137"/>
      <c r="BR327" s="137"/>
      <c r="BS327" s="137"/>
      <c r="BT327" s="137">
        <v>1</v>
      </c>
      <c r="BU327" s="137"/>
      <c r="BV327" s="137"/>
      <c r="BW327" s="137">
        <v>3</v>
      </c>
      <c r="BX327" s="137"/>
      <c r="BY327" s="137"/>
      <c r="BZ327" s="137"/>
      <c r="CA327" s="137"/>
      <c r="CB327" s="137"/>
      <c r="CC327" s="137"/>
      <c r="CD327" s="137"/>
    </row>
    <row r="328" spans="1:128" ht="16.5" customHeight="1">
      <c r="A328" s="111">
        <v>274</v>
      </c>
      <c r="B328" s="153" t="s">
        <v>58</v>
      </c>
      <c r="C328" s="153" t="s">
        <v>1799</v>
      </c>
      <c r="D328" s="153" t="s">
        <v>5111</v>
      </c>
      <c r="E328" s="153" t="s">
        <v>4932</v>
      </c>
      <c r="F328" s="135" t="s">
        <v>7680</v>
      </c>
      <c r="G328" s="276" t="s">
        <v>7681</v>
      </c>
      <c r="H328" s="135" t="s">
        <v>7682</v>
      </c>
      <c r="I328" s="135" t="s">
        <v>7683</v>
      </c>
      <c r="J328" s="135" t="s">
        <v>4940</v>
      </c>
      <c r="K328" s="135" t="s">
        <v>7684</v>
      </c>
      <c r="L328" s="153" t="s">
        <v>7685</v>
      </c>
      <c r="M328" s="153" t="s">
        <v>7678</v>
      </c>
      <c r="N328" s="135" t="s">
        <v>4924</v>
      </c>
      <c r="O328" s="135"/>
      <c r="P328" s="135" t="s">
        <v>4924</v>
      </c>
      <c r="Q328" s="143">
        <v>812</v>
      </c>
      <c r="R328" s="144">
        <v>670</v>
      </c>
      <c r="S328" s="143">
        <v>366</v>
      </c>
      <c r="T328" s="143">
        <v>292</v>
      </c>
      <c r="U328" s="135"/>
      <c r="V328" s="144">
        <v>74</v>
      </c>
      <c r="W328" s="144">
        <v>18</v>
      </c>
      <c r="X328" s="135" t="s">
        <v>4956</v>
      </c>
      <c r="Y328" s="144">
        <v>76</v>
      </c>
      <c r="Z328" s="144"/>
      <c r="AA328" s="144"/>
      <c r="AB328" s="144">
        <v>57</v>
      </c>
      <c r="AC328" s="127"/>
      <c r="AD328" s="127"/>
      <c r="AE328" s="128"/>
      <c r="AF328" s="276" t="s">
        <v>7686</v>
      </c>
      <c r="AG328" s="143">
        <v>219</v>
      </c>
      <c r="AH328" s="143">
        <v>464</v>
      </c>
      <c r="AI328" s="127">
        <v>464</v>
      </c>
      <c r="AJ328" s="127">
        <v>250</v>
      </c>
      <c r="AK328" s="494"/>
      <c r="AL328" s="494"/>
      <c r="AM328" s="135" t="s">
        <v>5340</v>
      </c>
      <c r="AN328" s="135">
        <v>9</v>
      </c>
      <c r="AO328" s="135">
        <v>1</v>
      </c>
      <c r="AP328" s="135">
        <v>8</v>
      </c>
      <c r="AQ328" s="135"/>
      <c r="AR328" s="135"/>
      <c r="AS328" s="111">
        <v>114</v>
      </c>
      <c r="AT328" s="111" t="s">
        <v>6506</v>
      </c>
      <c r="AU328" s="111" t="s">
        <v>6506</v>
      </c>
      <c r="AV328" s="127">
        <v>1451</v>
      </c>
      <c r="AW328" s="127">
        <v>12.728070175438596</v>
      </c>
      <c r="AX328" s="127">
        <v>1000</v>
      </c>
      <c r="AY328" s="127"/>
      <c r="AZ328" s="127">
        <v>600</v>
      </c>
      <c r="BA328" s="127">
        <v>600</v>
      </c>
      <c r="BB328" s="127">
        <v>1000</v>
      </c>
      <c r="BC328" s="123" t="s">
        <v>7687</v>
      </c>
      <c r="BD328" s="123" t="s">
        <v>7688</v>
      </c>
      <c r="BE328" s="493" t="s">
        <v>7689</v>
      </c>
      <c r="BF328" s="276" t="s">
        <v>7690</v>
      </c>
      <c r="BG328" s="134"/>
      <c r="BH328" s="134"/>
      <c r="BI328" s="134"/>
      <c r="BJ328" s="134"/>
      <c r="BK328" s="134"/>
      <c r="BL328" s="134"/>
      <c r="BM328" s="134"/>
      <c r="BN328" s="276"/>
      <c r="BO328" s="153"/>
      <c r="BP328" s="137"/>
      <c r="BQ328" s="137"/>
      <c r="BR328" s="137"/>
      <c r="BS328" s="137"/>
      <c r="BT328" s="137">
        <v>1</v>
      </c>
      <c r="BU328" s="137"/>
      <c r="BV328" s="137"/>
      <c r="BW328" s="137">
        <v>2</v>
      </c>
      <c r="BX328" s="137"/>
      <c r="BY328" s="137"/>
      <c r="BZ328" s="137"/>
      <c r="CA328" s="137"/>
      <c r="CB328" s="137"/>
      <c r="CC328" s="137"/>
      <c r="CD328" s="137"/>
      <c r="CE328" s="177"/>
      <c r="CF328" s="139"/>
    </row>
    <row r="329" spans="1:128" ht="16.5" customHeight="1">
      <c r="A329" s="111">
        <v>275</v>
      </c>
      <c r="B329" s="111" t="s">
        <v>58</v>
      </c>
      <c r="C329" s="112" t="s">
        <v>1804</v>
      </c>
      <c r="D329" s="111" t="s">
        <v>5111</v>
      </c>
      <c r="E329" s="153" t="s">
        <v>4932</v>
      </c>
      <c r="F329" s="111" t="s">
        <v>7691</v>
      </c>
      <c r="G329" s="113" t="s">
        <v>7692</v>
      </c>
      <c r="H329" s="111" t="s">
        <v>7693</v>
      </c>
      <c r="I329" s="111" t="s">
        <v>7694</v>
      </c>
      <c r="J329" s="118" t="s">
        <v>4940</v>
      </c>
      <c r="K329" s="163" t="s">
        <v>7695</v>
      </c>
      <c r="L329" s="116" t="s">
        <v>7696</v>
      </c>
      <c r="M329" s="153" t="s">
        <v>7697</v>
      </c>
      <c r="N329" s="135" t="s">
        <v>4924</v>
      </c>
      <c r="O329" s="142"/>
      <c r="P329" s="135" t="s">
        <v>4924</v>
      </c>
      <c r="Q329" s="143">
        <v>39885</v>
      </c>
      <c r="R329" s="144">
        <v>7118.49</v>
      </c>
      <c r="S329" s="143">
        <v>1683</v>
      </c>
      <c r="T329" s="143">
        <v>1356</v>
      </c>
      <c r="U329" s="112" t="s">
        <v>5134</v>
      </c>
      <c r="V329" s="143">
        <v>327</v>
      </c>
      <c r="W329" s="143">
        <v>743</v>
      </c>
      <c r="X329" s="138" t="s">
        <v>4890</v>
      </c>
      <c r="Y329" s="143">
        <v>351</v>
      </c>
      <c r="Z329" s="143">
        <v>135</v>
      </c>
      <c r="AA329" s="143">
        <v>50590</v>
      </c>
      <c r="AB329" s="143">
        <v>158.41999999999999</v>
      </c>
      <c r="AC329" s="127">
        <v>15</v>
      </c>
      <c r="AD329" s="127">
        <v>118.15</v>
      </c>
      <c r="AE329" s="130" t="s">
        <v>7698</v>
      </c>
      <c r="AF329" s="181" t="s">
        <v>7699</v>
      </c>
      <c r="AG329" s="143">
        <v>30743</v>
      </c>
      <c r="AH329" s="143">
        <v>38735</v>
      </c>
      <c r="AI329" s="148">
        <v>38735</v>
      </c>
      <c r="AJ329" s="148">
        <v>667</v>
      </c>
      <c r="AK329" s="112" t="s">
        <v>7700</v>
      </c>
      <c r="AL329" s="112" t="s">
        <v>7701</v>
      </c>
      <c r="AM329" s="118" t="s">
        <v>5079</v>
      </c>
      <c r="AN329" s="111">
        <v>7</v>
      </c>
      <c r="AO329" s="111">
        <v>3</v>
      </c>
      <c r="AP329" s="111">
        <v>2</v>
      </c>
      <c r="AQ329" s="111">
        <v>2</v>
      </c>
      <c r="AR329" s="111"/>
      <c r="AS329" s="111">
        <v>211</v>
      </c>
      <c r="AT329" s="111" t="s">
        <v>6506</v>
      </c>
      <c r="AU329" s="111" t="s">
        <v>6506</v>
      </c>
      <c r="AV329" s="127">
        <v>12432</v>
      </c>
      <c r="AW329" s="127">
        <v>58.919431279620852</v>
      </c>
      <c r="AX329" s="148">
        <v>2000</v>
      </c>
      <c r="AY329" s="148"/>
      <c r="AZ329" s="148"/>
      <c r="BA329" s="148">
        <v>1000</v>
      </c>
      <c r="BB329" s="148">
        <v>2000</v>
      </c>
      <c r="BC329" s="150">
        <v>50</v>
      </c>
      <c r="BD329" s="150"/>
      <c r="BE329" s="150" t="s">
        <v>7702</v>
      </c>
      <c r="BF329" s="402" t="s">
        <v>7703</v>
      </c>
      <c r="BG329" s="134">
        <v>2000</v>
      </c>
      <c r="BH329" s="134"/>
      <c r="BI329" s="134"/>
      <c r="BJ329" s="134">
        <v>1000</v>
      </c>
      <c r="BK329" s="134">
        <v>2000</v>
      </c>
      <c r="BL329" s="134">
        <v>50</v>
      </c>
      <c r="BM329" s="134"/>
      <c r="BN329" s="623" t="s">
        <v>7702</v>
      </c>
      <c r="BO329" s="133" t="s">
        <v>7704</v>
      </c>
      <c r="BP329" s="138">
        <v>3</v>
      </c>
      <c r="BQ329" s="138"/>
      <c r="BR329" s="138">
        <v>3</v>
      </c>
      <c r="BS329" s="138">
        <v>7</v>
      </c>
      <c r="BT329" s="138">
        <v>9</v>
      </c>
      <c r="BU329" s="138">
        <v>10</v>
      </c>
      <c r="BV329" s="138"/>
      <c r="BW329" s="138">
        <v>4</v>
      </c>
      <c r="BX329" s="138"/>
      <c r="BY329" s="138">
        <v>55</v>
      </c>
      <c r="BZ329" s="138"/>
      <c r="CA329" s="138"/>
      <c r="CB329" s="138"/>
      <c r="CC329" s="138"/>
      <c r="CD329" s="138"/>
      <c r="CE329" s="139"/>
      <c r="CF329" s="139"/>
      <c r="DV329" s="152"/>
      <c r="DW329" s="152"/>
      <c r="DX329" s="152"/>
    </row>
    <row r="330" spans="1:128" ht="16.5" customHeight="1">
      <c r="A330" s="111">
        <v>276</v>
      </c>
      <c r="B330" s="111" t="s">
        <v>58</v>
      </c>
      <c r="C330" s="112" t="s">
        <v>1804</v>
      </c>
      <c r="D330" s="111" t="s">
        <v>5111</v>
      </c>
      <c r="E330" s="111" t="s">
        <v>4932</v>
      </c>
      <c r="F330" s="111" t="s">
        <v>7705</v>
      </c>
      <c r="G330" s="113" t="s">
        <v>7706</v>
      </c>
      <c r="H330" s="111" t="s">
        <v>7707</v>
      </c>
      <c r="I330" s="111" t="s">
        <v>7708</v>
      </c>
      <c r="J330" s="118" t="s">
        <v>4940</v>
      </c>
      <c r="K330" s="163" t="s">
        <v>7709</v>
      </c>
      <c r="L330" s="116" t="s">
        <v>7710</v>
      </c>
      <c r="M330" s="153" t="s">
        <v>7711</v>
      </c>
      <c r="N330" s="142" t="s">
        <v>4940</v>
      </c>
      <c r="O330" s="142"/>
      <c r="P330" s="135" t="s">
        <v>4924</v>
      </c>
      <c r="Q330" s="143">
        <v>8461</v>
      </c>
      <c r="R330" s="144">
        <v>5635</v>
      </c>
      <c r="S330" s="143">
        <v>1636</v>
      </c>
      <c r="T330" s="143">
        <v>1299</v>
      </c>
      <c r="U330" s="112" t="s">
        <v>5134</v>
      </c>
      <c r="V330" s="143">
        <v>337</v>
      </c>
      <c r="W330" s="143">
        <v>425</v>
      </c>
      <c r="X330" s="138" t="s">
        <v>4890</v>
      </c>
      <c r="Y330" s="143">
        <v>2959</v>
      </c>
      <c r="Z330" s="143">
        <v>142</v>
      </c>
      <c r="AA330" s="143">
        <v>4368</v>
      </c>
      <c r="AB330" s="143">
        <v>247</v>
      </c>
      <c r="AC330" s="127">
        <v>59</v>
      </c>
      <c r="AD330" s="127">
        <v>81</v>
      </c>
      <c r="AE330" s="130">
        <v>81</v>
      </c>
      <c r="AF330" s="181" t="s">
        <v>7712</v>
      </c>
      <c r="AG330" s="143">
        <v>4949</v>
      </c>
      <c r="AH330" s="143">
        <v>8522</v>
      </c>
      <c r="AI330" s="148">
        <v>6855</v>
      </c>
      <c r="AJ330" s="148">
        <v>164</v>
      </c>
      <c r="AK330" s="179" t="s">
        <v>7713</v>
      </c>
      <c r="AL330" s="112" t="s">
        <v>7714</v>
      </c>
      <c r="AM330" s="118" t="s">
        <v>5079</v>
      </c>
      <c r="AN330" s="111">
        <v>10</v>
      </c>
      <c r="AO330" s="111">
        <v>2</v>
      </c>
      <c r="AP330" s="111">
        <v>4</v>
      </c>
      <c r="AQ330" s="111">
        <v>3</v>
      </c>
      <c r="AR330" s="111">
        <v>1</v>
      </c>
      <c r="AS330" s="111">
        <v>218</v>
      </c>
      <c r="AT330" s="111" t="s">
        <v>6506</v>
      </c>
      <c r="AU330" s="111" t="s">
        <v>6506</v>
      </c>
      <c r="AV330" s="127">
        <v>34279</v>
      </c>
      <c r="AW330" s="127">
        <v>157.24311926605503</v>
      </c>
      <c r="AX330" s="148">
        <v>2000</v>
      </c>
      <c r="AY330" s="148"/>
      <c r="AZ330" s="148"/>
      <c r="BA330" s="148">
        <v>1000</v>
      </c>
      <c r="BB330" s="148">
        <v>2000</v>
      </c>
      <c r="BC330" s="150">
        <v>50</v>
      </c>
      <c r="BD330" s="150"/>
      <c r="BE330" s="150" t="s">
        <v>7715</v>
      </c>
      <c r="BF330" s="402" t="s">
        <v>7703</v>
      </c>
      <c r="BG330" s="134">
        <v>2000</v>
      </c>
      <c r="BH330" s="134"/>
      <c r="BI330" s="134"/>
      <c r="BJ330" s="134">
        <v>1000</v>
      </c>
      <c r="BK330" s="134">
        <v>2000</v>
      </c>
      <c r="BL330" s="134">
        <v>50</v>
      </c>
      <c r="BM330" s="134"/>
      <c r="BN330" s="623" t="s">
        <v>7715</v>
      </c>
      <c r="BO330" s="133" t="s">
        <v>7703</v>
      </c>
      <c r="BP330" s="138">
        <v>4</v>
      </c>
      <c r="BQ330" s="138">
        <v>1</v>
      </c>
      <c r="BR330" s="138">
        <v>3</v>
      </c>
      <c r="BS330" s="138">
        <v>5</v>
      </c>
      <c r="BT330" s="138">
        <v>7</v>
      </c>
      <c r="BU330" s="138">
        <v>6</v>
      </c>
      <c r="BV330" s="138">
        <v>5</v>
      </c>
      <c r="BW330" s="138">
        <v>2</v>
      </c>
      <c r="BX330" s="138"/>
      <c r="BY330" s="138">
        <v>77</v>
      </c>
      <c r="BZ330" s="138"/>
      <c r="CA330" s="138"/>
      <c r="CB330" s="138"/>
      <c r="CC330" s="138"/>
      <c r="CD330" s="138"/>
      <c r="CE330" s="139"/>
      <c r="CF330" s="139"/>
      <c r="DV330" s="152"/>
      <c r="DW330" s="152"/>
      <c r="DX330" s="152"/>
    </row>
    <row r="331" spans="1:128" ht="16.5" customHeight="1">
      <c r="A331" s="111">
        <v>277</v>
      </c>
      <c r="B331" s="111" t="s">
        <v>58</v>
      </c>
      <c r="C331" s="112" t="s">
        <v>1804</v>
      </c>
      <c r="D331" s="111" t="s">
        <v>5111</v>
      </c>
      <c r="E331" s="111" t="s">
        <v>4932</v>
      </c>
      <c r="F331" s="111" t="s">
        <v>7716</v>
      </c>
      <c r="G331" s="113" t="s">
        <v>7717</v>
      </c>
      <c r="H331" s="111" t="s">
        <v>7718</v>
      </c>
      <c r="I331" s="111" t="s">
        <v>7719</v>
      </c>
      <c r="J331" s="118" t="s">
        <v>4940</v>
      </c>
      <c r="K331" s="163" t="s">
        <v>7720</v>
      </c>
      <c r="L331" s="116" t="s">
        <v>7721</v>
      </c>
      <c r="M331" s="153" t="s">
        <v>7722</v>
      </c>
      <c r="N331" s="142" t="s">
        <v>4924</v>
      </c>
      <c r="O331" s="142"/>
      <c r="P331" s="135" t="s">
        <v>4924</v>
      </c>
      <c r="Q331" s="143">
        <v>8492</v>
      </c>
      <c r="R331" s="144">
        <v>4086.44</v>
      </c>
      <c r="S331" s="143">
        <v>1420</v>
      </c>
      <c r="T331" s="143">
        <v>1420</v>
      </c>
      <c r="U331" s="112" t="s">
        <v>5286</v>
      </c>
      <c r="V331" s="143"/>
      <c r="W331" s="143">
        <v>683</v>
      </c>
      <c r="X331" s="138" t="s">
        <v>4890</v>
      </c>
      <c r="Y331" s="143"/>
      <c r="Z331" s="143">
        <v>78</v>
      </c>
      <c r="AA331" s="143">
        <v>6300</v>
      </c>
      <c r="AB331" s="143">
        <v>119</v>
      </c>
      <c r="AC331" s="127"/>
      <c r="AD331" s="127">
        <v>64</v>
      </c>
      <c r="AE331" s="130">
        <v>135</v>
      </c>
      <c r="AF331" s="181" t="s">
        <v>7723</v>
      </c>
      <c r="AG331" s="143">
        <v>31228</v>
      </c>
      <c r="AH331" s="143">
        <v>42805</v>
      </c>
      <c r="AI331" s="148">
        <v>42805</v>
      </c>
      <c r="AJ331" s="148">
        <v>2224</v>
      </c>
      <c r="AK331" s="179"/>
      <c r="AL331" s="112"/>
      <c r="AM331" s="118" t="s">
        <v>5340</v>
      </c>
      <c r="AN331" s="111">
        <v>9</v>
      </c>
      <c r="AO331" s="111"/>
      <c r="AP331" s="111">
        <v>8</v>
      </c>
      <c r="AQ331" s="111">
        <v>1</v>
      </c>
      <c r="AR331" s="111"/>
      <c r="AS331" s="111">
        <v>211</v>
      </c>
      <c r="AT331" s="111" t="s">
        <v>6506</v>
      </c>
      <c r="AU331" s="111" t="s">
        <v>6506</v>
      </c>
      <c r="AV331" s="127">
        <v>15409</v>
      </c>
      <c r="AW331" s="127">
        <v>73.02843601895735</v>
      </c>
      <c r="AX331" s="148">
        <v>2000</v>
      </c>
      <c r="AY331" s="148"/>
      <c r="AZ331" s="148"/>
      <c r="BA331" s="148">
        <v>1000</v>
      </c>
      <c r="BB331" s="148">
        <v>2000</v>
      </c>
      <c r="BC331" s="150">
        <v>50</v>
      </c>
      <c r="BD331" s="150"/>
      <c r="BE331" s="150" t="s">
        <v>7702</v>
      </c>
      <c r="BF331" s="402" t="s">
        <v>7703</v>
      </c>
      <c r="BG331" s="134">
        <v>2000</v>
      </c>
      <c r="BH331" s="134"/>
      <c r="BI331" s="134"/>
      <c r="BJ331" s="134">
        <v>1000</v>
      </c>
      <c r="BK331" s="134">
        <v>2000</v>
      </c>
      <c r="BL331" s="134">
        <v>50</v>
      </c>
      <c r="BM331" s="134"/>
      <c r="BN331" s="623" t="s">
        <v>7702</v>
      </c>
      <c r="BO331" s="133" t="s">
        <v>7703</v>
      </c>
      <c r="BP331" s="138">
        <v>3</v>
      </c>
      <c r="BQ331" s="138"/>
      <c r="BR331" s="138">
        <v>3</v>
      </c>
      <c r="BS331" s="138">
        <v>3</v>
      </c>
      <c r="BT331" s="138">
        <v>7</v>
      </c>
      <c r="BU331" s="138">
        <v>2</v>
      </c>
      <c r="BV331" s="138"/>
      <c r="BW331" s="138">
        <v>7</v>
      </c>
      <c r="BX331" s="138"/>
      <c r="BY331" s="138">
        <v>49</v>
      </c>
      <c r="BZ331" s="138"/>
      <c r="CA331" s="138"/>
      <c r="CB331" s="138"/>
      <c r="CC331" s="138"/>
      <c r="CD331" s="138"/>
      <c r="CE331" s="139"/>
      <c r="CF331" s="139"/>
      <c r="DV331" s="152"/>
      <c r="DW331" s="152"/>
      <c r="DX331" s="152"/>
    </row>
    <row r="332" spans="1:128" ht="16.5" customHeight="1">
      <c r="A332" s="111">
        <v>278</v>
      </c>
      <c r="B332" s="153" t="s">
        <v>58</v>
      </c>
      <c r="C332" s="153" t="s">
        <v>2295</v>
      </c>
      <c r="D332" s="153" t="s">
        <v>5111</v>
      </c>
      <c r="E332" s="153" t="s">
        <v>4932</v>
      </c>
      <c r="F332" s="135" t="s">
        <v>7724</v>
      </c>
      <c r="G332" s="276" t="s">
        <v>7725</v>
      </c>
      <c r="H332" s="135" t="s">
        <v>7726</v>
      </c>
      <c r="I332" s="135" t="s">
        <v>5498</v>
      </c>
      <c r="J332" s="135" t="s">
        <v>4940</v>
      </c>
      <c r="K332" s="135" t="s">
        <v>7727</v>
      </c>
      <c r="L332" s="153" t="s">
        <v>7728</v>
      </c>
      <c r="M332" s="153" t="s">
        <v>7729</v>
      </c>
      <c r="N332" s="135" t="s">
        <v>4924</v>
      </c>
      <c r="O332" s="135"/>
      <c r="P332" s="135" t="s">
        <v>4924</v>
      </c>
      <c r="Q332" s="143">
        <v>9246</v>
      </c>
      <c r="R332" s="144">
        <v>1480</v>
      </c>
      <c r="S332" s="143">
        <v>532</v>
      </c>
      <c r="T332" s="143">
        <v>366</v>
      </c>
      <c r="U332" s="135" t="s">
        <v>4955</v>
      </c>
      <c r="V332" s="144">
        <v>166</v>
      </c>
      <c r="W332" s="144">
        <v>97</v>
      </c>
      <c r="X332" s="135" t="s">
        <v>4890</v>
      </c>
      <c r="Y332" s="144">
        <v>349</v>
      </c>
      <c r="Z332" s="144">
        <v>38</v>
      </c>
      <c r="AA332" s="144">
        <v>2500</v>
      </c>
      <c r="AB332" s="144">
        <v>45</v>
      </c>
      <c r="AC332" s="127"/>
      <c r="AD332" s="127"/>
      <c r="AE332" s="128" t="s">
        <v>7730</v>
      </c>
      <c r="AF332" s="276" t="s">
        <v>7731</v>
      </c>
      <c r="AG332" s="143">
        <v>2423</v>
      </c>
      <c r="AH332" s="143">
        <v>2760</v>
      </c>
      <c r="AI332" s="127">
        <v>2760</v>
      </c>
      <c r="AJ332" s="127">
        <v>250</v>
      </c>
      <c r="AK332" s="494" t="s">
        <v>7732</v>
      </c>
      <c r="AL332" s="494" t="s">
        <v>7733</v>
      </c>
      <c r="AM332" s="135" t="s">
        <v>5340</v>
      </c>
      <c r="AN332" s="135">
        <v>10</v>
      </c>
      <c r="AO332" s="135">
        <v>2</v>
      </c>
      <c r="AP332" s="135">
        <v>4</v>
      </c>
      <c r="AQ332" s="135">
        <v>2</v>
      </c>
      <c r="AR332" s="135">
        <v>2</v>
      </c>
      <c r="AS332" s="111">
        <v>307</v>
      </c>
      <c r="AT332" s="135" t="s">
        <v>4916</v>
      </c>
      <c r="AU332" s="135" t="s">
        <v>4916</v>
      </c>
      <c r="AV332" s="127">
        <v>3558</v>
      </c>
      <c r="AW332" s="127">
        <v>11.589576547231271</v>
      </c>
      <c r="AX332" s="127"/>
      <c r="AY332" s="127"/>
      <c r="AZ332" s="127"/>
      <c r="BA332" s="127"/>
      <c r="BB332" s="127"/>
      <c r="BC332" s="123"/>
      <c r="BD332" s="123"/>
      <c r="BE332" s="494"/>
      <c r="BF332" s="276" t="s">
        <v>4945</v>
      </c>
      <c r="BG332" s="134"/>
      <c r="BH332" s="134"/>
      <c r="BI332" s="134"/>
      <c r="BJ332" s="134"/>
      <c r="BK332" s="134"/>
      <c r="BL332" s="134"/>
      <c r="BM332" s="134"/>
      <c r="BN332" s="276"/>
      <c r="BO332" s="153" t="s">
        <v>4945</v>
      </c>
      <c r="BP332" s="137">
        <v>1</v>
      </c>
      <c r="BQ332" s="137"/>
      <c r="BR332" s="137">
        <v>1</v>
      </c>
      <c r="BS332" s="137">
        <v>2</v>
      </c>
      <c r="BT332" s="137">
        <v>1</v>
      </c>
      <c r="BU332" s="137">
        <v>2</v>
      </c>
      <c r="BV332" s="137"/>
      <c r="BW332" s="137"/>
      <c r="BX332" s="137">
        <v>1</v>
      </c>
      <c r="BY332" s="137">
        <v>4</v>
      </c>
      <c r="BZ332" s="137"/>
      <c r="CA332" s="137"/>
      <c r="CB332" s="137"/>
      <c r="CC332" s="137"/>
      <c r="CD332" s="137"/>
    </row>
    <row r="333" spans="1:128" ht="16.5" customHeight="1">
      <c r="A333" s="111">
        <v>279</v>
      </c>
      <c r="B333" s="153" t="s">
        <v>58</v>
      </c>
      <c r="C333" s="153" t="s">
        <v>2436</v>
      </c>
      <c r="D333" s="153" t="s">
        <v>5111</v>
      </c>
      <c r="E333" s="153" t="s">
        <v>5375</v>
      </c>
      <c r="F333" s="135" t="s">
        <v>7734</v>
      </c>
      <c r="G333" s="276" t="s">
        <v>7735</v>
      </c>
      <c r="H333" s="135" t="s">
        <v>7736</v>
      </c>
      <c r="I333" s="135" t="s">
        <v>7737</v>
      </c>
      <c r="J333" s="135" t="s">
        <v>4940</v>
      </c>
      <c r="K333" s="135" t="s">
        <v>7738</v>
      </c>
      <c r="L333" s="153" t="s">
        <v>7739</v>
      </c>
      <c r="M333" s="153" t="s">
        <v>7740</v>
      </c>
      <c r="N333" s="135" t="s">
        <v>4924</v>
      </c>
      <c r="O333" s="135" t="s">
        <v>5937</v>
      </c>
      <c r="P333" s="135" t="s">
        <v>4924</v>
      </c>
      <c r="Q333" s="143">
        <v>577</v>
      </c>
      <c r="R333" s="144">
        <v>577</v>
      </c>
      <c r="S333" s="143">
        <v>288</v>
      </c>
      <c r="T333" s="143">
        <v>144</v>
      </c>
      <c r="U333" s="135"/>
      <c r="V333" s="144">
        <v>144</v>
      </c>
      <c r="W333" s="144">
        <v>143.62</v>
      </c>
      <c r="X333" s="135" t="s">
        <v>4956</v>
      </c>
      <c r="Y333" s="144" t="s">
        <v>5937</v>
      </c>
      <c r="Z333" s="144" t="s">
        <v>5937</v>
      </c>
      <c r="AA333" s="144" t="s">
        <v>5937</v>
      </c>
      <c r="AB333" s="144">
        <v>150</v>
      </c>
      <c r="AC333" s="127">
        <v>45</v>
      </c>
      <c r="AD333" s="127">
        <v>144</v>
      </c>
      <c r="AE333" s="128" t="s">
        <v>7741</v>
      </c>
      <c r="AF333" s="276" t="s">
        <v>7742</v>
      </c>
      <c r="AG333" s="143">
        <v>312</v>
      </c>
      <c r="AH333" s="143">
        <v>692</v>
      </c>
      <c r="AI333" s="127">
        <v>692</v>
      </c>
      <c r="AJ333" s="127">
        <v>31</v>
      </c>
      <c r="AK333" s="494" t="s">
        <v>5937</v>
      </c>
      <c r="AL333" s="494" t="s">
        <v>5937</v>
      </c>
      <c r="AM333" s="135" t="s">
        <v>5340</v>
      </c>
      <c r="AN333" s="135">
        <v>5</v>
      </c>
      <c r="AO333" s="135" t="s">
        <v>5937</v>
      </c>
      <c r="AP333" s="135">
        <v>4</v>
      </c>
      <c r="AQ333" s="135">
        <v>1</v>
      </c>
      <c r="AR333" s="135" t="s">
        <v>5937</v>
      </c>
      <c r="AS333" s="111">
        <v>238</v>
      </c>
      <c r="AT333" s="135" t="s">
        <v>7743</v>
      </c>
      <c r="AU333" s="135" t="s">
        <v>7744</v>
      </c>
      <c r="AV333" s="127">
        <v>264960</v>
      </c>
      <c r="AW333" s="127">
        <v>1113.2773109243697</v>
      </c>
      <c r="AX333" s="127">
        <v>5000</v>
      </c>
      <c r="AY333" s="127"/>
      <c r="AZ333" s="127">
        <v>3000</v>
      </c>
      <c r="BA333" s="127">
        <v>3000</v>
      </c>
      <c r="BB333" s="127">
        <v>5000</v>
      </c>
      <c r="BC333" s="123">
        <v>10</v>
      </c>
      <c r="BD333" s="123" t="s">
        <v>5937</v>
      </c>
      <c r="BE333" s="494" t="s">
        <v>7745</v>
      </c>
      <c r="BF333" s="276" t="s">
        <v>7746</v>
      </c>
      <c r="BG333" s="134">
        <v>5000</v>
      </c>
      <c r="BH333" s="134"/>
      <c r="BI333" s="134">
        <v>3000</v>
      </c>
      <c r="BJ333" s="134">
        <v>3000</v>
      </c>
      <c r="BK333" s="134">
        <v>5000</v>
      </c>
      <c r="BL333" s="134">
        <v>10</v>
      </c>
      <c r="BM333" s="134" t="s">
        <v>5937</v>
      </c>
      <c r="BN333" s="276" t="s">
        <v>7745</v>
      </c>
      <c r="BO333" s="153" t="s">
        <v>7746</v>
      </c>
      <c r="BP333" s="137"/>
      <c r="BQ333" s="137"/>
      <c r="BR333" s="137"/>
      <c r="BS333" s="137"/>
      <c r="BT333" s="137"/>
      <c r="BU333" s="137"/>
      <c r="BV333" s="137">
        <v>21</v>
      </c>
      <c r="BW333" s="137"/>
      <c r="BX333" s="137"/>
      <c r="BY333" s="137"/>
      <c r="BZ333" s="137"/>
      <c r="CA333" s="137"/>
      <c r="CB333" s="137"/>
      <c r="CC333" s="137"/>
      <c r="CD333" s="137"/>
      <c r="CE333" s="177"/>
      <c r="CF333" s="139"/>
    </row>
    <row r="334" spans="1:128" ht="16.5" customHeight="1">
      <c r="A334" s="111">
        <v>280</v>
      </c>
      <c r="B334" s="153" t="s">
        <v>58</v>
      </c>
      <c r="C334" s="153" t="s">
        <v>2250</v>
      </c>
      <c r="D334" s="153" t="s">
        <v>5111</v>
      </c>
      <c r="E334" s="153" t="s">
        <v>4932</v>
      </c>
      <c r="F334" s="135" t="s">
        <v>7747</v>
      </c>
      <c r="G334" s="276" t="s">
        <v>7748</v>
      </c>
      <c r="H334" s="135" t="s">
        <v>7749</v>
      </c>
      <c r="I334" s="135" t="s">
        <v>7750</v>
      </c>
      <c r="J334" s="135" t="s">
        <v>4940</v>
      </c>
      <c r="K334" s="135" t="s">
        <v>7751</v>
      </c>
      <c r="L334" s="153" t="s">
        <v>7752</v>
      </c>
      <c r="M334" s="153" t="s">
        <v>7753</v>
      </c>
      <c r="N334" s="135" t="s">
        <v>4924</v>
      </c>
      <c r="O334" s="135"/>
      <c r="P334" s="135" t="s">
        <v>4924</v>
      </c>
      <c r="Q334" s="143">
        <v>18354</v>
      </c>
      <c r="R334" s="144">
        <v>3817</v>
      </c>
      <c r="S334" s="143">
        <v>958</v>
      </c>
      <c r="T334" s="143">
        <v>541</v>
      </c>
      <c r="U334" s="135" t="s">
        <v>4955</v>
      </c>
      <c r="V334" s="144">
        <v>417</v>
      </c>
      <c r="W334" s="144">
        <v>154.12</v>
      </c>
      <c r="X334" s="135" t="s">
        <v>4956</v>
      </c>
      <c r="Y334" s="144">
        <v>277</v>
      </c>
      <c r="Z334" s="144">
        <v>40.119999999999997</v>
      </c>
      <c r="AA334" s="144">
        <v>1000</v>
      </c>
      <c r="AB334" s="144">
        <v>110.56</v>
      </c>
      <c r="AC334" s="127"/>
      <c r="AD334" s="127">
        <v>158</v>
      </c>
      <c r="AE334" s="128">
        <v>72</v>
      </c>
      <c r="AF334" s="276" t="s">
        <v>7754</v>
      </c>
      <c r="AG334" s="143">
        <v>451</v>
      </c>
      <c r="AH334" s="143">
        <v>1899</v>
      </c>
      <c r="AI334" s="127">
        <v>1825</v>
      </c>
      <c r="AJ334" s="127">
        <v>448</v>
      </c>
      <c r="AK334" s="494"/>
      <c r="AL334" s="494"/>
      <c r="AM334" s="135" t="s">
        <v>5428</v>
      </c>
      <c r="AN334" s="135">
        <v>28</v>
      </c>
      <c r="AO334" s="135">
        <v>2</v>
      </c>
      <c r="AP334" s="135">
        <v>4</v>
      </c>
      <c r="AQ334" s="135">
        <v>22</v>
      </c>
      <c r="AR334" s="135"/>
      <c r="AS334" s="111">
        <v>151</v>
      </c>
      <c r="AT334" s="135" t="s">
        <v>4895</v>
      </c>
      <c r="AU334" s="135" t="s">
        <v>4895</v>
      </c>
      <c r="AV334" s="127">
        <v>60230</v>
      </c>
      <c r="AW334" s="127">
        <v>398.87417218543044</v>
      </c>
      <c r="AX334" s="127"/>
      <c r="AY334" s="127"/>
      <c r="AZ334" s="127"/>
      <c r="BA334" s="127"/>
      <c r="BB334" s="127"/>
      <c r="BC334" s="123"/>
      <c r="BD334" s="123"/>
      <c r="BE334" s="494"/>
      <c r="BF334" s="276" t="s">
        <v>4945</v>
      </c>
      <c r="BG334" s="134"/>
      <c r="BH334" s="134"/>
      <c r="BI334" s="134"/>
      <c r="BJ334" s="134"/>
      <c r="BK334" s="134"/>
      <c r="BL334" s="134"/>
      <c r="BM334" s="134"/>
      <c r="BN334" s="276"/>
      <c r="BO334" s="153" t="s">
        <v>4945</v>
      </c>
      <c r="BP334" s="137"/>
      <c r="BQ334" s="137"/>
      <c r="BR334" s="137"/>
      <c r="BS334" s="137">
        <v>4</v>
      </c>
      <c r="BT334" s="137"/>
      <c r="BU334" s="137">
        <v>2</v>
      </c>
      <c r="BV334" s="137"/>
      <c r="BW334" s="137">
        <v>8</v>
      </c>
      <c r="BX334" s="137"/>
      <c r="BY334" s="137">
        <v>396</v>
      </c>
      <c r="BZ334" s="137"/>
      <c r="CA334" s="137"/>
      <c r="CB334" s="137"/>
      <c r="CC334" s="137"/>
      <c r="CD334" s="137"/>
      <c r="CE334" s="177"/>
      <c r="CF334" s="139"/>
    </row>
    <row r="335" spans="1:128" ht="16.5" customHeight="1">
      <c r="A335" s="111">
        <v>281</v>
      </c>
      <c r="B335" s="153" t="s">
        <v>58</v>
      </c>
      <c r="C335" s="153" t="s">
        <v>1989</v>
      </c>
      <c r="D335" s="153" t="s">
        <v>5111</v>
      </c>
      <c r="E335" s="153" t="s">
        <v>4932</v>
      </c>
      <c r="F335" s="135" t="s">
        <v>7755</v>
      </c>
      <c r="G335" s="276" t="s">
        <v>7756</v>
      </c>
      <c r="H335" s="135" t="s">
        <v>7757</v>
      </c>
      <c r="I335" s="135" t="s">
        <v>7758</v>
      </c>
      <c r="J335" s="135" t="s">
        <v>4940</v>
      </c>
      <c r="K335" s="135" t="s">
        <v>7024</v>
      </c>
      <c r="L335" s="153" t="s">
        <v>7759</v>
      </c>
      <c r="M335" s="153" t="s">
        <v>7760</v>
      </c>
      <c r="N335" s="135" t="s">
        <v>4940</v>
      </c>
      <c r="O335" s="135"/>
      <c r="P335" s="135" t="s">
        <v>4940</v>
      </c>
      <c r="Q335" s="143">
        <v>4076</v>
      </c>
      <c r="R335" s="144">
        <v>2993.83</v>
      </c>
      <c r="S335" s="143">
        <v>960</v>
      </c>
      <c r="T335" s="143">
        <v>798</v>
      </c>
      <c r="U335" s="135" t="s">
        <v>4955</v>
      </c>
      <c r="V335" s="144">
        <v>162</v>
      </c>
      <c r="W335" s="144">
        <v>135</v>
      </c>
      <c r="X335" s="135" t="s">
        <v>4956</v>
      </c>
      <c r="Y335" s="144">
        <v>234.3</v>
      </c>
      <c r="Z335" s="144">
        <v>90</v>
      </c>
      <c r="AA335" s="144">
        <v>8745</v>
      </c>
      <c r="AB335" s="144">
        <v>184.89</v>
      </c>
      <c r="AC335" s="127">
        <v>63</v>
      </c>
      <c r="AD335" s="127"/>
      <c r="AE335" s="128"/>
      <c r="AF335" s="276" t="s">
        <v>7761</v>
      </c>
      <c r="AG335" s="143">
        <v>2271</v>
      </c>
      <c r="AH335" s="143">
        <v>2403</v>
      </c>
      <c r="AI335" s="127">
        <v>2403</v>
      </c>
      <c r="AJ335" s="127">
        <v>303</v>
      </c>
      <c r="AK335" s="494" t="s">
        <v>7762</v>
      </c>
      <c r="AL335" s="494" t="s">
        <v>7763</v>
      </c>
      <c r="AM335" s="135" t="s">
        <v>5340</v>
      </c>
      <c r="AN335" s="135">
        <v>8</v>
      </c>
      <c r="AO335" s="135">
        <v>1</v>
      </c>
      <c r="AP335" s="135">
        <v>2</v>
      </c>
      <c r="AQ335" s="135">
        <v>5</v>
      </c>
      <c r="AR335" s="135"/>
      <c r="AS335" s="111">
        <v>311</v>
      </c>
      <c r="AT335" s="135" t="s">
        <v>4895</v>
      </c>
      <c r="AU335" s="135" t="s">
        <v>4895</v>
      </c>
      <c r="AV335" s="127">
        <v>35065</v>
      </c>
      <c r="AW335" s="127">
        <v>112.7491961414791</v>
      </c>
      <c r="AX335" s="127"/>
      <c r="AY335" s="127"/>
      <c r="AZ335" s="127"/>
      <c r="BA335" s="127"/>
      <c r="BB335" s="127"/>
      <c r="BC335" s="123"/>
      <c r="BD335" s="123"/>
      <c r="BE335" s="494"/>
      <c r="BF335" s="276" t="s">
        <v>4945</v>
      </c>
      <c r="BG335" s="134"/>
      <c r="BH335" s="134"/>
      <c r="BI335" s="134"/>
      <c r="BJ335" s="134"/>
      <c r="BK335" s="134"/>
      <c r="BL335" s="134"/>
      <c r="BM335" s="134"/>
      <c r="BN335" s="276"/>
      <c r="BO335" s="153" t="s">
        <v>4945</v>
      </c>
      <c r="BP335" s="137">
        <v>9</v>
      </c>
      <c r="BQ335" s="137"/>
      <c r="BR335" s="137">
        <v>9</v>
      </c>
      <c r="BS335" s="137"/>
      <c r="BT335" s="137">
        <v>1</v>
      </c>
      <c r="BU335" s="137"/>
      <c r="BV335" s="137">
        <v>13</v>
      </c>
      <c r="BW335" s="137"/>
      <c r="BX335" s="137"/>
      <c r="BY335" s="137">
        <v>25</v>
      </c>
      <c r="BZ335" s="137"/>
      <c r="CA335" s="137"/>
      <c r="CB335" s="137"/>
      <c r="CC335" s="137"/>
      <c r="CD335" s="137"/>
      <c r="CE335" s="177"/>
      <c r="CF335" s="139"/>
    </row>
    <row r="336" spans="1:128" ht="16.5" customHeight="1">
      <c r="A336" s="111">
        <v>282</v>
      </c>
      <c r="B336" s="153" t="s">
        <v>58</v>
      </c>
      <c r="C336" s="153" t="s">
        <v>2295</v>
      </c>
      <c r="D336" s="153" t="s">
        <v>5111</v>
      </c>
      <c r="E336" s="153" t="s">
        <v>4932</v>
      </c>
      <c r="F336" s="135" t="s">
        <v>7764</v>
      </c>
      <c r="G336" s="276" t="s">
        <v>7765</v>
      </c>
      <c r="H336" s="135" t="s">
        <v>7766</v>
      </c>
      <c r="I336" s="135" t="s">
        <v>7767</v>
      </c>
      <c r="J336" s="135" t="s">
        <v>4940</v>
      </c>
      <c r="K336" s="135" t="s">
        <v>7768</v>
      </c>
      <c r="L336" s="153" t="s">
        <v>7769</v>
      </c>
      <c r="M336" s="153" t="s">
        <v>7770</v>
      </c>
      <c r="N336" s="135" t="s">
        <v>4924</v>
      </c>
      <c r="O336" s="135"/>
      <c r="P336" s="135" t="s">
        <v>4924</v>
      </c>
      <c r="Q336" s="143">
        <v>7500</v>
      </c>
      <c r="R336" s="144">
        <v>1487</v>
      </c>
      <c r="S336" s="143">
        <v>819</v>
      </c>
      <c r="T336" s="143">
        <v>725</v>
      </c>
      <c r="U336" s="135" t="s">
        <v>4955</v>
      </c>
      <c r="V336" s="144">
        <v>94</v>
      </c>
      <c r="W336" s="144">
        <v>55</v>
      </c>
      <c r="X336" s="135" t="s">
        <v>4956</v>
      </c>
      <c r="Y336" s="144">
        <v>113</v>
      </c>
      <c r="Z336" s="144">
        <v>55</v>
      </c>
      <c r="AA336" s="144">
        <v>1300</v>
      </c>
      <c r="AB336" s="144">
        <v>86</v>
      </c>
      <c r="AC336" s="127"/>
      <c r="AD336" s="127"/>
      <c r="AE336" s="128">
        <v>64</v>
      </c>
      <c r="AF336" s="276" t="s">
        <v>7771</v>
      </c>
      <c r="AG336" s="143">
        <v>413</v>
      </c>
      <c r="AH336" s="143">
        <v>543</v>
      </c>
      <c r="AI336" s="127">
        <v>543</v>
      </c>
      <c r="AJ336" s="127">
        <v>419</v>
      </c>
      <c r="AK336" s="135"/>
      <c r="AL336" s="135"/>
      <c r="AM336" s="135" t="s">
        <v>5428</v>
      </c>
      <c r="AN336" s="135">
        <v>1</v>
      </c>
      <c r="AO336" s="135"/>
      <c r="AP336" s="135"/>
      <c r="AQ336" s="135">
        <v>1</v>
      </c>
      <c r="AR336" s="135"/>
      <c r="AS336" s="111">
        <v>126</v>
      </c>
      <c r="AT336" s="135" t="s">
        <v>6506</v>
      </c>
      <c r="AU336" s="135" t="s">
        <v>6506</v>
      </c>
      <c r="AV336" s="127">
        <v>7253</v>
      </c>
      <c r="AW336" s="127">
        <v>57.563492063492063</v>
      </c>
      <c r="AX336" s="127">
        <v>2000</v>
      </c>
      <c r="AY336" s="127"/>
      <c r="AZ336" s="127">
        <v>1000</v>
      </c>
      <c r="BA336" s="127">
        <v>1500</v>
      </c>
      <c r="BB336" s="127">
        <v>2000</v>
      </c>
      <c r="BC336" s="123">
        <v>25</v>
      </c>
      <c r="BD336" s="123"/>
      <c r="BE336" s="494"/>
      <c r="BF336" s="276" t="s">
        <v>7772</v>
      </c>
      <c r="BG336" s="134"/>
      <c r="BH336" s="134"/>
      <c r="BI336" s="134"/>
      <c r="BJ336" s="134"/>
      <c r="BK336" s="134"/>
      <c r="BL336" s="134"/>
      <c r="BM336" s="134"/>
      <c r="BN336" s="276"/>
      <c r="BO336" s="153" t="s">
        <v>7773</v>
      </c>
      <c r="BP336" s="137">
        <v>1</v>
      </c>
      <c r="BQ336" s="137"/>
      <c r="BR336" s="137">
        <v>1</v>
      </c>
      <c r="BS336" s="137"/>
      <c r="BT336" s="137"/>
      <c r="BU336" s="137"/>
      <c r="BV336" s="137">
        <v>4</v>
      </c>
      <c r="BW336" s="137">
        <v>4</v>
      </c>
      <c r="BX336" s="137"/>
      <c r="BY336" s="137">
        <v>3</v>
      </c>
      <c r="BZ336" s="137"/>
      <c r="CA336" s="137"/>
      <c r="CB336" s="137"/>
      <c r="CC336" s="137"/>
      <c r="CD336" s="137"/>
      <c r="CE336" s="177"/>
      <c r="CF336" s="139"/>
    </row>
    <row r="337" spans="1:141" ht="16.5" customHeight="1">
      <c r="A337" s="111">
        <v>283</v>
      </c>
      <c r="B337" s="153" t="s">
        <v>7477</v>
      </c>
      <c r="C337" s="153" t="s">
        <v>2295</v>
      </c>
      <c r="D337" s="153" t="s">
        <v>5111</v>
      </c>
      <c r="E337" s="153" t="s">
        <v>4932</v>
      </c>
      <c r="F337" s="135" t="s">
        <v>7774</v>
      </c>
      <c r="G337" s="276" t="s">
        <v>7775</v>
      </c>
      <c r="H337" s="135" t="s">
        <v>7776</v>
      </c>
      <c r="I337" s="135" t="s">
        <v>7777</v>
      </c>
      <c r="J337" s="135" t="s">
        <v>4940</v>
      </c>
      <c r="K337" s="153" t="s">
        <v>7778</v>
      </c>
      <c r="L337" s="153" t="s">
        <v>7779</v>
      </c>
      <c r="M337" s="153" t="s">
        <v>7780</v>
      </c>
      <c r="N337" s="135" t="s">
        <v>4924</v>
      </c>
      <c r="O337" s="135"/>
      <c r="P337" s="135" t="s">
        <v>4924</v>
      </c>
      <c r="Q337" s="143">
        <v>7430</v>
      </c>
      <c r="R337" s="144">
        <v>715</v>
      </c>
      <c r="S337" s="143">
        <v>348</v>
      </c>
      <c r="T337" s="143">
        <v>297</v>
      </c>
      <c r="U337" s="135" t="s">
        <v>4955</v>
      </c>
      <c r="V337" s="144">
        <v>51</v>
      </c>
      <c r="W337" s="144">
        <v>43</v>
      </c>
      <c r="X337" s="135" t="s">
        <v>4956</v>
      </c>
      <c r="Y337" s="144"/>
      <c r="Z337" s="144">
        <v>72.599999999999994</v>
      </c>
      <c r="AA337" s="144"/>
      <c r="AB337" s="144">
        <v>44.46</v>
      </c>
      <c r="AC337" s="127"/>
      <c r="AD337" s="127"/>
      <c r="AE337" s="128">
        <v>45</v>
      </c>
      <c r="AF337" s="276" t="s">
        <v>7781</v>
      </c>
      <c r="AG337" s="143">
        <v>1751</v>
      </c>
      <c r="AH337" s="143">
        <v>2648</v>
      </c>
      <c r="AI337" s="127">
        <v>2648</v>
      </c>
      <c r="AJ337" s="127">
        <v>400</v>
      </c>
      <c r="AK337" s="494"/>
      <c r="AL337" s="494"/>
      <c r="AM337" s="135" t="s">
        <v>5428</v>
      </c>
      <c r="AN337" s="135">
        <v>2</v>
      </c>
      <c r="AO337" s="135">
        <v>1</v>
      </c>
      <c r="AP337" s="135"/>
      <c r="AQ337" s="135">
        <v>1</v>
      </c>
      <c r="AR337" s="135"/>
      <c r="AS337" s="111">
        <v>135</v>
      </c>
      <c r="AT337" s="135" t="s">
        <v>7782</v>
      </c>
      <c r="AU337" s="135" t="s">
        <v>7783</v>
      </c>
      <c r="AV337" s="127">
        <v>2200</v>
      </c>
      <c r="AW337" s="127">
        <v>16.296296296296298</v>
      </c>
      <c r="AX337" s="127"/>
      <c r="AY337" s="127"/>
      <c r="AZ337" s="127"/>
      <c r="BA337" s="127"/>
      <c r="BB337" s="127"/>
      <c r="BC337" s="123"/>
      <c r="BD337" s="123"/>
      <c r="BE337" s="494"/>
      <c r="BF337" s="276" t="s">
        <v>4897</v>
      </c>
      <c r="BG337" s="134"/>
      <c r="BH337" s="134"/>
      <c r="BI337" s="134"/>
      <c r="BJ337" s="134"/>
      <c r="BK337" s="134"/>
      <c r="BL337" s="134"/>
      <c r="BM337" s="134"/>
      <c r="BN337" s="276"/>
      <c r="BO337" s="153" t="s">
        <v>4897</v>
      </c>
      <c r="BP337" s="137">
        <v>1</v>
      </c>
      <c r="BQ337" s="137"/>
      <c r="BR337" s="137">
        <v>1</v>
      </c>
      <c r="BS337" s="137"/>
      <c r="BT337" s="137"/>
      <c r="BU337" s="137"/>
      <c r="BV337" s="137">
        <v>3</v>
      </c>
      <c r="BW337" s="137">
        <v>3</v>
      </c>
      <c r="BX337" s="137"/>
      <c r="BY337" s="137">
        <v>4</v>
      </c>
      <c r="BZ337" s="137"/>
      <c r="CA337" s="137"/>
      <c r="CB337" s="137"/>
      <c r="CC337" s="137"/>
      <c r="CD337" s="137"/>
      <c r="CE337" s="177"/>
      <c r="CF337" s="139"/>
    </row>
    <row r="338" spans="1:141" ht="16.5" customHeight="1">
      <c r="A338" s="111">
        <v>284</v>
      </c>
      <c r="B338" s="153" t="s">
        <v>58</v>
      </c>
      <c r="C338" s="153" t="s">
        <v>2346</v>
      </c>
      <c r="D338" s="153" t="s">
        <v>5111</v>
      </c>
      <c r="E338" s="153" t="s">
        <v>4932</v>
      </c>
      <c r="F338" s="135" t="s">
        <v>7784</v>
      </c>
      <c r="G338" s="276" t="s">
        <v>7785</v>
      </c>
      <c r="H338" s="135" t="s">
        <v>7786</v>
      </c>
      <c r="I338" s="135" t="s">
        <v>7787</v>
      </c>
      <c r="J338" s="135" t="s">
        <v>4940</v>
      </c>
      <c r="K338" s="135" t="s">
        <v>5933</v>
      </c>
      <c r="L338" s="153" t="s">
        <v>7788</v>
      </c>
      <c r="M338" s="153" t="s">
        <v>7789</v>
      </c>
      <c r="N338" s="135" t="s">
        <v>4924</v>
      </c>
      <c r="O338" s="135"/>
      <c r="P338" s="135" t="s">
        <v>4924</v>
      </c>
      <c r="Q338" s="143">
        <v>8264</v>
      </c>
      <c r="R338" s="144">
        <v>2038</v>
      </c>
      <c r="S338" s="143">
        <v>633</v>
      </c>
      <c r="T338" s="143">
        <v>525</v>
      </c>
      <c r="U338" s="135"/>
      <c r="V338" s="144">
        <v>108</v>
      </c>
      <c r="W338" s="144">
        <v>112</v>
      </c>
      <c r="X338" s="135" t="s">
        <v>4890</v>
      </c>
      <c r="Y338" s="144">
        <v>93</v>
      </c>
      <c r="Z338" s="144"/>
      <c r="AA338" s="144"/>
      <c r="AB338" s="144">
        <v>28.33</v>
      </c>
      <c r="AC338" s="127"/>
      <c r="AD338" s="127"/>
      <c r="AE338" s="128">
        <v>120</v>
      </c>
      <c r="AF338" s="276" t="s">
        <v>7790</v>
      </c>
      <c r="AG338" s="143">
        <v>2537</v>
      </c>
      <c r="AH338" s="143">
        <v>3252</v>
      </c>
      <c r="AI338" s="127">
        <v>3262</v>
      </c>
      <c r="AJ338" s="127">
        <v>458</v>
      </c>
      <c r="AK338" s="494"/>
      <c r="AL338" s="494"/>
      <c r="AM338" s="135" t="s">
        <v>5428</v>
      </c>
      <c r="AN338" s="135">
        <v>1</v>
      </c>
      <c r="AO338" s="135"/>
      <c r="AP338" s="135">
        <v>1</v>
      </c>
      <c r="AQ338" s="135"/>
      <c r="AR338" s="135"/>
      <c r="AS338" s="111">
        <v>156</v>
      </c>
      <c r="AT338" s="135" t="s">
        <v>6506</v>
      </c>
      <c r="AU338" s="135" t="s">
        <v>6506</v>
      </c>
      <c r="AV338" s="127">
        <v>17688</v>
      </c>
      <c r="AW338" s="127">
        <v>113.38461538461539</v>
      </c>
      <c r="AX338" s="127"/>
      <c r="AY338" s="127"/>
      <c r="AZ338" s="127"/>
      <c r="BA338" s="127"/>
      <c r="BB338" s="127"/>
      <c r="BC338" s="123"/>
      <c r="BD338" s="123"/>
      <c r="BE338" s="494"/>
      <c r="BF338" s="276" t="s">
        <v>4945</v>
      </c>
      <c r="BG338" s="134"/>
      <c r="BH338" s="134"/>
      <c r="BI338" s="134"/>
      <c r="BJ338" s="134"/>
      <c r="BK338" s="134"/>
      <c r="BL338" s="134"/>
      <c r="BM338" s="134"/>
      <c r="BN338" s="276"/>
      <c r="BO338" s="153" t="s">
        <v>4945</v>
      </c>
      <c r="BP338" s="137">
        <v>1</v>
      </c>
      <c r="BQ338" s="137"/>
      <c r="BR338" s="137">
        <v>1</v>
      </c>
      <c r="BS338" s="137">
        <v>1</v>
      </c>
      <c r="BT338" s="137">
        <v>1</v>
      </c>
      <c r="BU338" s="137"/>
      <c r="BV338" s="137">
        <v>1</v>
      </c>
      <c r="BW338" s="137">
        <v>4</v>
      </c>
      <c r="BX338" s="137"/>
      <c r="BY338" s="137">
        <v>3</v>
      </c>
      <c r="BZ338" s="137"/>
      <c r="CA338" s="137"/>
      <c r="CB338" s="137"/>
      <c r="CC338" s="137"/>
      <c r="CD338" s="137"/>
      <c r="CE338" s="177"/>
      <c r="CF338" s="139"/>
    </row>
    <row r="339" spans="1:141" ht="16.5" customHeight="1">
      <c r="A339" s="111">
        <v>285</v>
      </c>
      <c r="B339" s="153" t="s">
        <v>58</v>
      </c>
      <c r="C339" s="153" t="s">
        <v>2346</v>
      </c>
      <c r="D339" s="153" t="s">
        <v>5111</v>
      </c>
      <c r="E339" s="153" t="s">
        <v>5375</v>
      </c>
      <c r="F339" s="135" t="s">
        <v>7791</v>
      </c>
      <c r="G339" s="276" t="s">
        <v>7792</v>
      </c>
      <c r="H339" s="135" t="s">
        <v>7793</v>
      </c>
      <c r="I339" s="135" t="s">
        <v>7794</v>
      </c>
      <c r="J339" s="135" t="s">
        <v>4940</v>
      </c>
      <c r="K339" s="135" t="s">
        <v>7795</v>
      </c>
      <c r="L339" s="153" t="s">
        <v>7796</v>
      </c>
      <c r="M339" s="153" t="s">
        <v>7797</v>
      </c>
      <c r="N339" s="135" t="s">
        <v>4924</v>
      </c>
      <c r="O339" s="135"/>
      <c r="P339" s="135" t="s">
        <v>4924</v>
      </c>
      <c r="Q339" s="143">
        <v>30400</v>
      </c>
      <c r="R339" s="144">
        <v>1237</v>
      </c>
      <c r="S339" s="143">
        <v>385</v>
      </c>
      <c r="T339" s="143">
        <v>315</v>
      </c>
      <c r="U339" s="135" t="s">
        <v>6475</v>
      </c>
      <c r="V339" s="144">
        <v>70</v>
      </c>
      <c r="W339" s="144">
        <v>7</v>
      </c>
      <c r="X339" s="135" t="s">
        <v>4956</v>
      </c>
      <c r="Y339" s="144">
        <v>118</v>
      </c>
      <c r="Z339" s="144"/>
      <c r="AA339" s="144"/>
      <c r="AB339" s="144"/>
      <c r="AC339" s="127"/>
      <c r="AD339" s="127"/>
      <c r="AE339" s="128" t="s">
        <v>7798</v>
      </c>
      <c r="AF339" s="276" t="s">
        <v>7799</v>
      </c>
      <c r="AG339" s="143">
        <v>704</v>
      </c>
      <c r="AH339" s="143">
        <v>741</v>
      </c>
      <c r="AI339" s="127">
        <v>741</v>
      </c>
      <c r="AJ339" s="127">
        <v>30</v>
      </c>
      <c r="AK339" s="494"/>
      <c r="AL339" s="494"/>
      <c r="AM339" s="135" t="s">
        <v>5428</v>
      </c>
      <c r="AN339" s="135">
        <v>2</v>
      </c>
      <c r="AO339" s="135"/>
      <c r="AP339" s="135">
        <v>1</v>
      </c>
      <c r="AQ339" s="135"/>
      <c r="AR339" s="135">
        <v>1</v>
      </c>
      <c r="AS339" s="111">
        <v>90</v>
      </c>
      <c r="AT339" s="135" t="s">
        <v>6506</v>
      </c>
      <c r="AU339" s="135" t="s">
        <v>6506</v>
      </c>
      <c r="AV339" s="127">
        <v>15284</v>
      </c>
      <c r="AW339" s="127">
        <v>169.82222222222222</v>
      </c>
      <c r="AX339" s="127"/>
      <c r="AY339" s="127"/>
      <c r="AZ339" s="127"/>
      <c r="BA339" s="127"/>
      <c r="BB339" s="127"/>
      <c r="BC339" s="123"/>
      <c r="BD339" s="123"/>
      <c r="BE339" s="494"/>
      <c r="BF339" s="276" t="s">
        <v>4945</v>
      </c>
      <c r="BG339" s="134"/>
      <c r="BH339" s="134"/>
      <c r="BI339" s="134"/>
      <c r="BJ339" s="134"/>
      <c r="BK339" s="134"/>
      <c r="BL339" s="134"/>
      <c r="BM339" s="134"/>
      <c r="BN339" s="276"/>
      <c r="BO339" s="153" t="s">
        <v>4945</v>
      </c>
      <c r="BP339" s="137">
        <v>1</v>
      </c>
      <c r="BQ339" s="137"/>
      <c r="BR339" s="137">
        <v>1</v>
      </c>
      <c r="BS339" s="137">
        <v>1</v>
      </c>
      <c r="BT339" s="137">
        <v>3</v>
      </c>
      <c r="BU339" s="137">
        <v>1</v>
      </c>
      <c r="BV339" s="137"/>
      <c r="BW339" s="137">
        <v>1</v>
      </c>
      <c r="BX339" s="137"/>
      <c r="BY339" s="137">
        <v>30</v>
      </c>
      <c r="BZ339" s="137"/>
      <c r="CA339" s="137"/>
      <c r="CB339" s="137"/>
      <c r="CC339" s="137"/>
      <c r="CD339" s="137"/>
      <c r="CE339" s="177"/>
      <c r="CF339" s="139"/>
    </row>
    <row r="340" spans="1:141" ht="16.5" customHeight="1">
      <c r="A340" s="111">
        <v>286</v>
      </c>
      <c r="B340" s="153" t="s">
        <v>58</v>
      </c>
      <c r="C340" s="153" t="s">
        <v>2369</v>
      </c>
      <c r="D340" s="153" t="s">
        <v>5111</v>
      </c>
      <c r="E340" s="153" t="s">
        <v>4932</v>
      </c>
      <c r="F340" s="135" t="s">
        <v>7800</v>
      </c>
      <c r="G340" s="276" t="s">
        <v>7608</v>
      </c>
      <c r="H340" s="135" t="s">
        <v>7609</v>
      </c>
      <c r="I340" s="135" t="s">
        <v>7801</v>
      </c>
      <c r="J340" s="135" t="s">
        <v>4940</v>
      </c>
      <c r="K340" s="135" t="s">
        <v>7802</v>
      </c>
      <c r="L340" s="153" t="s">
        <v>7803</v>
      </c>
      <c r="M340" s="153" t="s">
        <v>7804</v>
      </c>
      <c r="N340" s="135" t="s">
        <v>4940</v>
      </c>
      <c r="O340" s="135"/>
      <c r="P340" s="135" t="s">
        <v>4924</v>
      </c>
      <c r="Q340" s="143">
        <v>15989</v>
      </c>
      <c r="R340" s="144">
        <v>2394</v>
      </c>
      <c r="S340" s="143">
        <v>621</v>
      </c>
      <c r="T340" s="143">
        <v>621</v>
      </c>
      <c r="U340" s="135" t="s">
        <v>4955</v>
      </c>
      <c r="V340" s="144"/>
      <c r="W340" s="144">
        <v>119.36</v>
      </c>
      <c r="X340" s="135" t="s">
        <v>4956</v>
      </c>
      <c r="Y340" s="144"/>
      <c r="Z340" s="144">
        <v>93</v>
      </c>
      <c r="AA340" s="144">
        <v>2201</v>
      </c>
      <c r="AB340" s="144">
        <v>120</v>
      </c>
      <c r="AC340" s="127"/>
      <c r="AD340" s="127">
        <v>98</v>
      </c>
      <c r="AE340" s="128"/>
      <c r="AF340" s="276" t="s">
        <v>7805</v>
      </c>
      <c r="AG340" s="143">
        <v>2462</v>
      </c>
      <c r="AH340" s="143">
        <v>3873</v>
      </c>
      <c r="AI340" s="127">
        <v>1793</v>
      </c>
      <c r="AJ340" s="127">
        <v>369</v>
      </c>
      <c r="AK340" s="494"/>
      <c r="AL340" s="494"/>
      <c r="AM340" s="135" t="s">
        <v>5428</v>
      </c>
      <c r="AN340" s="135">
        <v>7</v>
      </c>
      <c r="AO340" s="135">
        <v>4</v>
      </c>
      <c r="AP340" s="135">
        <v>2</v>
      </c>
      <c r="AQ340" s="135">
        <v>1</v>
      </c>
      <c r="AR340" s="135"/>
      <c r="AS340" s="111">
        <v>122</v>
      </c>
      <c r="AT340" s="135" t="s">
        <v>6506</v>
      </c>
      <c r="AU340" s="135" t="s">
        <v>6506</v>
      </c>
      <c r="AV340" s="127">
        <v>36611</v>
      </c>
      <c r="AW340" s="127">
        <v>300.09016393442624</v>
      </c>
      <c r="AX340" s="127"/>
      <c r="AY340" s="127"/>
      <c r="AZ340" s="127"/>
      <c r="BA340" s="127"/>
      <c r="BB340" s="127"/>
      <c r="BC340" s="123"/>
      <c r="BD340" s="123"/>
      <c r="BE340" s="494"/>
      <c r="BF340" s="276"/>
      <c r="BG340" s="134"/>
      <c r="BH340" s="134"/>
      <c r="BI340" s="134"/>
      <c r="BJ340" s="134"/>
      <c r="BK340" s="134"/>
      <c r="BL340" s="134"/>
      <c r="BM340" s="134"/>
      <c r="BN340" s="276"/>
      <c r="BO340" s="153" t="s">
        <v>4897</v>
      </c>
      <c r="BP340" s="137">
        <v>3</v>
      </c>
      <c r="BQ340" s="137"/>
      <c r="BR340" s="137">
        <v>3</v>
      </c>
      <c r="BS340" s="137"/>
      <c r="BT340" s="137"/>
      <c r="BU340" s="137"/>
      <c r="BV340" s="137">
        <v>2</v>
      </c>
      <c r="BW340" s="137"/>
      <c r="BX340" s="137">
        <v>1</v>
      </c>
      <c r="BY340" s="137">
        <v>901</v>
      </c>
      <c r="BZ340" s="137"/>
      <c r="CA340" s="137"/>
      <c r="CB340" s="137"/>
      <c r="CC340" s="137"/>
      <c r="CD340" s="137"/>
      <c r="CE340" s="177"/>
      <c r="CF340" s="139"/>
    </row>
    <row r="341" spans="1:141" ht="16.5" customHeight="1">
      <c r="A341" s="111">
        <v>287</v>
      </c>
      <c r="B341" s="153" t="s">
        <v>58</v>
      </c>
      <c r="C341" s="153" t="s">
        <v>2407</v>
      </c>
      <c r="D341" s="153" t="s">
        <v>5111</v>
      </c>
      <c r="E341" s="153" t="s">
        <v>4932</v>
      </c>
      <c r="F341" s="135" t="s">
        <v>7806</v>
      </c>
      <c r="G341" s="276" t="s">
        <v>7807</v>
      </c>
      <c r="H341" s="135" t="s">
        <v>7808</v>
      </c>
      <c r="I341" s="135" t="s">
        <v>7809</v>
      </c>
      <c r="J341" s="135" t="s">
        <v>4940</v>
      </c>
      <c r="K341" s="135" t="s">
        <v>7810</v>
      </c>
      <c r="L341" s="153" t="s">
        <v>7811</v>
      </c>
      <c r="M341" s="153" t="s">
        <v>7812</v>
      </c>
      <c r="N341" s="135" t="s">
        <v>4940</v>
      </c>
      <c r="O341" s="135"/>
      <c r="P341" s="135" t="s">
        <v>4940</v>
      </c>
      <c r="Q341" s="143">
        <v>9126</v>
      </c>
      <c r="R341" s="144">
        <v>3561.8</v>
      </c>
      <c r="S341" s="143">
        <v>1417</v>
      </c>
      <c r="T341" s="143">
        <v>1206</v>
      </c>
      <c r="U341" s="135" t="s">
        <v>4955</v>
      </c>
      <c r="V341" s="144">
        <v>211</v>
      </c>
      <c r="W341" s="144">
        <v>592</v>
      </c>
      <c r="X341" s="135" t="s">
        <v>4956</v>
      </c>
      <c r="Y341" s="144">
        <v>162</v>
      </c>
      <c r="Z341" s="144">
        <v>49</v>
      </c>
      <c r="AA341" s="144">
        <v>1933</v>
      </c>
      <c r="AB341" s="144">
        <v>97</v>
      </c>
      <c r="AC341" s="127">
        <v>7.8</v>
      </c>
      <c r="AD341" s="127"/>
      <c r="AE341" s="128">
        <v>100</v>
      </c>
      <c r="AF341" s="276" t="s">
        <v>7813</v>
      </c>
      <c r="AG341" s="143">
        <v>13075</v>
      </c>
      <c r="AH341" s="143">
        <v>13203</v>
      </c>
      <c r="AI341" s="127">
        <v>13029</v>
      </c>
      <c r="AJ341" s="127">
        <v>186</v>
      </c>
      <c r="AK341" s="494" t="s">
        <v>7814</v>
      </c>
      <c r="AL341" s="494" t="s">
        <v>7815</v>
      </c>
      <c r="AM341" s="135" t="s">
        <v>5340</v>
      </c>
      <c r="AN341" s="135">
        <v>34</v>
      </c>
      <c r="AO341" s="135"/>
      <c r="AP341" s="135">
        <v>15</v>
      </c>
      <c r="AQ341" s="135">
        <v>19</v>
      </c>
      <c r="AR341" s="135"/>
      <c r="AS341" s="111">
        <v>138</v>
      </c>
      <c r="AT341" s="135" t="s">
        <v>7816</v>
      </c>
      <c r="AU341" s="135" t="s">
        <v>7816</v>
      </c>
      <c r="AV341" s="127">
        <v>180734</v>
      </c>
      <c r="AW341" s="127">
        <v>1309.6666666666667</v>
      </c>
      <c r="AX341" s="127">
        <v>2000</v>
      </c>
      <c r="AY341" s="127"/>
      <c r="AZ341" s="127">
        <v>1000</v>
      </c>
      <c r="BA341" s="127">
        <v>1500</v>
      </c>
      <c r="BB341" s="127">
        <v>2000</v>
      </c>
      <c r="BC341" s="123">
        <v>25</v>
      </c>
      <c r="BD341" s="123">
        <v>50</v>
      </c>
      <c r="BE341" s="494" t="s">
        <v>7817</v>
      </c>
      <c r="BF341" s="276" t="s">
        <v>7818</v>
      </c>
      <c r="BG341" s="134">
        <v>2000</v>
      </c>
      <c r="BH341" s="134"/>
      <c r="BI341" s="134">
        <v>1000</v>
      </c>
      <c r="BJ341" s="134">
        <v>1500</v>
      </c>
      <c r="BK341" s="134">
        <v>2000</v>
      </c>
      <c r="BL341" s="134">
        <v>25</v>
      </c>
      <c r="BM341" s="134">
        <v>50</v>
      </c>
      <c r="BN341" s="276" t="s">
        <v>7817</v>
      </c>
      <c r="BO341" s="153" t="s">
        <v>7818</v>
      </c>
      <c r="BP341" s="137">
        <v>1</v>
      </c>
      <c r="BQ341" s="137"/>
      <c r="BR341" s="137">
        <v>1</v>
      </c>
      <c r="BS341" s="137">
        <v>3</v>
      </c>
      <c r="BT341" s="137">
        <v>3</v>
      </c>
      <c r="BU341" s="137">
        <v>2</v>
      </c>
      <c r="BV341" s="137">
        <v>2</v>
      </c>
      <c r="BW341" s="137">
        <v>2</v>
      </c>
      <c r="BX341" s="137"/>
      <c r="BY341" s="137">
        <v>10</v>
      </c>
      <c r="BZ341" s="137"/>
      <c r="CA341" s="137"/>
      <c r="CB341" s="137"/>
      <c r="CC341" s="137"/>
      <c r="CD341" s="137"/>
      <c r="CE341" s="177"/>
      <c r="CF341" s="139"/>
    </row>
    <row r="342" spans="1:141" ht="16.5" customHeight="1">
      <c r="A342" s="111">
        <v>288</v>
      </c>
      <c r="B342" s="153" t="s">
        <v>58</v>
      </c>
      <c r="C342" s="153" t="s">
        <v>2436</v>
      </c>
      <c r="D342" s="153" t="s">
        <v>5111</v>
      </c>
      <c r="E342" s="153" t="s">
        <v>4932</v>
      </c>
      <c r="F342" s="135" t="s">
        <v>7819</v>
      </c>
      <c r="G342" s="276" t="s">
        <v>7820</v>
      </c>
      <c r="H342" s="135" t="s">
        <v>7821</v>
      </c>
      <c r="I342" s="135" t="s">
        <v>7822</v>
      </c>
      <c r="J342" s="135" t="s">
        <v>4940</v>
      </c>
      <c r="K342" s="135" t="s">
        <v>7823</v>
      </c>
      <c r="L342" s="153" t="s">
        <v>7824</v>
      </c>
      <c r="M342" s="153" t="s">
        <v>7825</v>
      </c>
      <c r="N342" s="135" t="s">
        <v>4924</v>
      </c>
      <c r="O342" s="135"/>
      <c r="P342" s="135" t="s">
        <v>4924</v>
      </c>
      <c r="Q342" s="143">
        <v>16141</v>
      </c>
      <c r="R342" s="144">
        <v>710.6</v>
      </c>
      <c r="S342" s="143">
        <v>372</v>
      </c>
      <c r="T342" s="143">
        <v>326</v>
      </c>
      <c r="U342" s="135" t="s">
        <v>5254</v>
      </c>
      <c r="V342" s="144">
        <v>46</v>
      </c>
      <c r="W342" s="144">
        <v>70</v>
      </c>
      <c r="X342" s="135" t="s">
        <v>4956</v>
      </c>
      <c r="Y342" s="144">
        <v>188</v>
      </c>
      <c r="Z342" s="144">
        <v>17</v>
      </c>
      <c r="AA342" s="144"/>
      <c r="AB342" s="144">
        <v>41</v>
      </c>
      <c r="AC342" s="127"/>
      <c r="AD342" s="127"/>
      <c r="AE342" s="128"/>
      <c r="AF342" s="276" t="s">
        <v>7826</v>
      </c>
      <c r="AG342" s="143">
        <v>10405</v>
      </c>
      <c r="AH342" s="143">
        <v>10405</v>
      </c>
      <c r="AI342" s="127">
        <v>6001</v>
      </c>
      <c r="AJ342" s="127">
        <v>2135</v>
      </c>
      <c r="AK342" s="494" t="s">
        <v>7827</v>
      </c>
      <c r="AL342" s="494" t="s">
        <v>7828</v>
      </c>
      <c r="AM342" s="135" t="s">
        <v>5340</v>
      </c>
      <c r="AN342" s="135">
        <v>2</v>
      </c>
      <c r="AO342" s="135">
        <v>2</v>
      </c>
      <c r="AP342" s="135"/>
      <c r="AQ342" s="135"/>
      <c r="AR342" s="135"/>
      <c r="AS342" s="111">
        <v>162</v>
      </c>
      <c r="AT342" s="135" t="s">
        <v>6506</v>
      </c>
      <c r="AU342" s="135" t="s">
        <v>6506</v>
      </c>
      <c r="AV342" s="127">
        <v>9220</v>
      </c>
      <c r="AW342" s="127">
        <v>56.913580246913583</v>
      </c>
      <c r="AX342" s="127">
        <v>3000</v>
      </c>
      <c r="AY342" s="127"/>
      <c r="AZ342" s="127">
        <v>2000</v>
      </c>
      <c r="BA342" s="127">
        <v>2000</v>
      </c>
      <c r="BB342" s="127">
        <v>3000</v>
      </c>
      <c r="BC342" s="123" t="s">
        <v>7829</v>
      </c>
      <c r="BD342" s="123">
        <v>30</v>
      </c>
      <c r="BE342" s="494" t="s">
        <v>7830</v>
      </c>
      <c r="BF342" s="276" t="s">
        <v>7831</v>
      </c>
      <c r="BG342" s="134"/>
      <c r="BH342" s="134"/>
      <c r="BI342" s="134"/>
      <c r="BJ342" s="134"/>
      <c r="BK342" s="134"/>
      <c r="BL342" s="134"/>
      <c r="BM342" s="134"/>
      <c r="BN342" s="276"/>
      <c r="BO342" s="153" t="s">
        <v>4945</v>
      </c>
      <c r="BP342" s="137"/>
      <c r="BQ342" s="137"/>
      <c r="BR342" s="137"/>
      <c r="BS342" s="137"/>
      <c r="BT342" s="137">
        <v>1</v>
      </c>
      <c r="BU342" s="137"/>
      <c r="BV342" s="137"/>
      <c r="BW342" s="137">
        <v>6</v>
      </c>
      <c r="BX342" s="137"/>
      <c r="BY342" s="137">
        <v>5</v>
      </c>
      <c r="BZ342" s="137"/>
      <c r="CA342" s="137"/>
      <c r="CB342" s="137"/>
      <c r="CC342" s="137"/>
      <c r="CD342" s="137"/>
      <c r="CE342" s="177"/>
      <c r="CF342" s="139"/>
    </row>
    <row r="343" spans="1:141" ht="16.5" customHeight="1">
      <c r="A343" s="111">
        <v>289</v>
      </c>
      <c r="B343" s="153" t="s">
        <v>58</v>
      </c>
      <c r="C343" s="153" t="s">
        <v>2436</v>
      </c>
      <c r="D343" s="153" t="s">
        <v>5111</v>
      </c>
      <c r="E343" s="153" t="s">
        <v>4932</v>
      </c>
      <c r="F343" s="135" t="s">
        <v>7832</v>
      </c>
      <c r="G343" s="276" t="s">
        <v>7833</v>
      </c>
      <c r="H343" s="135" t="s">
        <v>7834</v>
      </c>
      <c r="I343" s="135" t="s">
        <v>7835</v>
      </c>
      <c r="J343" s="135" t="s">
        <v>4940</v>
      </c>
      <c r="K343" s="135" t="s">
        <v>7836</v>
      </c>
      <c r="L343" s="153" t="s">
        <v>7837</v>
      </c>
      <c r="M343" s="153" t="s">
        <v>7838</v>
      </c>
      <c r="N343" s="135" t="s">
        <v>4924</v>
      </c>
      <c r="O343" s="135"/>
      <c r="P343" s="135" t="s">
        <v>4924</v>
      </c>
      <c r="Q343" s="143">
        <v>4997</v>
      </c>
      <c r="R343" s="144">
        <v>3043</v>
      </c>
      <c r="S343" s="143">
        <v>1097</v>
      </c>
      <c r="T343" s="143">
        <v>962</v>
      </c>
      <c r="U343" s="135" t="s">
        <v>4955</v>
      </c>
      <c r="V343" s="144">
        <v>135</v>
      </c>
      <c r="W343" s="144">
        <v>277</v>
      </c>
      <c r="X343" s="135" t="s">
        <v>4956</v>
      </c>
      <c r="Y343" s="144">
        <v>74</v>
      </c>
      <c r="Z343" s="144"/>
      <c r="AA343" s="144"/>
      <c r="AB343" s="144">
        <v>64</v>
      </c>
      <c r="AC343" s="127"/>
      <c r="AD343" s="127"/>
      <c r="AE343" s="128" t="s">
        <v>7839</v>
      </c>
      <c r="AF343" s="276" t="s">
        <v>7840</v>
      </c>
      <c r="AG343" s="143">
        <v>1659</v>
      </c>
      <c r="AH343" s="143">
        <v>2728</v>
      </c>
      <c r="AI343" s="127">
        <v>2728</v>
      </c>
      <c r="AJ343" s="127">
        <v>116</v>
      </c>
      <c r="AK343" s="276" t="s">
        <v>7841</v>
      </c>
      <c r="AL343" s="494" t="s">
        <v>7842</v>
      </c>
      <c r="AM343" s="135" t="s">
        <v>5866</v>
      </c>
      <c r="AN343" s="135">
        <v>2</v>
      </c>
      <c r="AO343" s="135"/>
      <c r="AP343" s="135">
        <v>2</v>
      </c>
      <c r="AQ343" s="135"/>
      <c r="AR343" s="135"/>
      <c r="AS343" s="111">
        <v>144</v>
      </c>
      <c r="AT343" s="135" t="s">
        <v>5012</v>
      </c>
      <c r="AU343" s="135" t="s">
        <v>7843</v>
      </c>
      <c r="AV343" s="127">
        <v>39830</v>
      </c>
      <c r="AW343" s="127">
        <v>276.59722222222223</v>
      </c>
      <c r="AX343" s="127"/>
      <c r="AY343" s="127"/>
      <c r="AZ343" s="127"/>
      <c r="BA343" s="127"/>
      <c r="BB343" s="127"/>
      <c r="BC343" s="123"/>
      <c r="BD343" s="123"/>
      <c r="BE343" s="494"/>
      <c r="BF343" s="276" t="s">
        <v>4945</v>
      </c>
      <c r="BG343" s="134"/>
      <c r="BH343" s="134"/>
      <c r="BI343" s="134"/>
      <c r="BJ343" s="134"/>
      <c r="BK343" s="134"/>
      <c r="BL343" s="134"/>
      <c r="BM343" s="134"/>
      <c r="BN343" s="276"/>
      <c r="BO343" s="153" t="s">
        <v>4945</v>
      </c>
      <c r="BP343" s="137"/>
      <c r="BQ343" s="137"/>
      <c r="BR343" s="137"/>
      <c r="BS343" s="137"/>
      <c r="BT343" s="137">
        <v>1</v>
      </c>
      <c r="BU343" s="137"/>
      <c r="BV343" s="137"/>
      <c r="BW343" s="137">
        <v>4</v>
      </c>
      <c r="BX343" s="137"/>
      <c r="BY343" s="137">
        <v>68</v>
      </c>
      <c r="BZ343" s="137"/>
      <c r="CA343" s="137"/>
      <c r="CB343" s="137"/>
      <c r="CC343" s="137"/>
      <c r="CD343" s="137"/>
      <c r="CE343" s="177"/>
      <c r="CF343" s="139"/>
    </row>
    <row r="344" spans="1:141" ht="16.5" customHeight="1">
      <c r="A344" s="111">
        <v>290</v>
      </c>
      <c r="B344" s="153" t="s">
        <v>58</v>
      </c>
      <c r="C344" s="153" t="s">
        <v>1769</v>
      </c>
      <c r="D344" s="153" t="s">
        <v>5111</v>
      </c>
      <c r="E344" s="153" t="s">
        <v>4932</v>
      </c>
      <c r="F344" s="135" t="s">
        <v>7844</v>
      </c>
      <c r="G344" s="276" t="s">
        <v>7845</v>
      </c>
      <c r="H344" s="135" t="s">
        <v>7846</v>
      </c>
      <c r="I344" s="135" t="s">
        <v>7847</v>
      </c>
      <c r="J344" s="135" t="s">
        <v>4940</v>
      </c>
      <c r="K344" s="135" t="s">
        <v>6293</v>
      </c>
      <c r="L344" s="153" t="s">
        <v>7848</v>
      </c>
      <c r="M344" s="153" t="s">
        <v>7849</v>
      </c>
      <c r="N344" s="135" t="s">
        <v>4924</v>
      </c>
      <c r="O344" s="135"/>
      <c r="P344" s="135" t="s">
        <v>4924</v>
      </c>
      <c r="Q344" s="143">
        <v>14940</v>
      </c>
      <c r="R344" s="144">
        <v>3267.41</v>
      </c>
      <c r="S344" s="143">
        <v>1106</v>
      </c>
      <c r="T344" s="143">
        <v>927</v>
      </c>
      <c r="U344" s="135" t="s">
        <v>4910</v>
      </c>
      <c r="V344" s="144">
        <v>179</v>
      </c>
      <c r="W344" s="144">
        <v>194</v>
      </c>
      <c r="X344" s="135" t="s">
        <v>4956</v>
      </c>
      <c r="Y344" s="144">
        <v>341</v>
      </c>
      <c r="Z344" s="144">
        <v>29</v>
      </c>
      <c r="AA344" s="144">
        <v>7180</v>
      </c>
      <c r="AB344" s="144">
        <v>74</v>
      </c>
      <c r="AC344" s="127"/>
      <c r="AD344" s="127"/>
      <c r="AE344" s="128">
        <v>21</v>
      </c>
      <c r="AF344" s="276" t="s">
        <v>7850</v>
      </c>
      <c r="AG344" s="143">
        <v>4614</v>
      </c>
      <c r="AH344" s="143">
        <v>10908</v>
      </c>
      <c r="AI344" s="127">
        <v>10746</v>
      </c>
      <c r="AJ344" s="127">
        <v>1189</v>
      </c>
      <c r="AK344" s="494" t="s">
        <v>7851</v>
      </c>
      <c r="AL344" s="494" t="s">
        <v>6780</v>
      </c>
      <c r="AM344" s="135" t="s">
        <v>5866</v>
      </c>
      <c r="AN344" s="135">
        <v>18</v>
      </c>
      <c r="AO344" s="135">
        <v>18</v>
      </c>
      <c r="AP344" s="135"/>
      <c r="AQ344" s="135"/>
      <c r="AR344" s="135"/>
      <c r="AS344" s="111">
        <v>128</v>
      </c>
      <c r="AT344" s="135" t="s">
        <v>6506</v>
      </c>
      <c r="AU344" s="135" t="s">
        <v>6506</v>
      </c>
      <c r="AV344" s="127">
        <v>17353</v>
      </c>
      <c r="AW344" s="127">
        <v>135.5703125</v>
      </c>
      <c r="AX344" s="127"/>
      <c r="AY344" s="127"/>
      <c r="AZ344" s="127"/>
      <c r="BA344" s="127"/>
      <c r="BB344" s="127"/>
      <c r="BC344" s="123"/>
      <c r="BD344" s="123"/>
      <c r="BE344" s="494"/>
      <c r="BF344" s="276" t="s">
        <v>4945</v>
      </c>
      <c r="BG344" s="134"/>
      <c r="BH344" s="134"/>
      <c r="BI344" s="134"/>
      <c r="BJ344" s="134"/>
      <c r="BK344" s="134"/>
      <c r="BL344" s="134"/>
      <c r="BM344" s="134"/>
      <c r="BN344" s="276"/>
      <c r="BO344" s="153" t="s">
        <v>4945</v>
      </c>
      <c r="BP344" s="137">
        <v>2</v>
      </c>
      <c r="BQ344" s="137"/>
      <c r="BR344" s="137">
        <v>2</v>
      </c>
      <c r="BS344" s="137">
        <v>1</v>
      </c>
      <c r="BT344" s="137">
        <v>2</v>
      </c>
      <c r="BU344" s="137">
        <v>2</v>
      </c>
      <c r="BV344" s="137"/>
      <c r="BW344" s="137">
        <v>4</v>
      </c>
      <c r="BX344" s="137"/>
      <c r="BY344" s="137"/>
      <c r="BZ344" s="137"/>
      <c r="CA344" s="137"/>
      <c r="CB344" s="137"/>
      <c r="CC344" s="137"/>
      <c r="CD344" s="137"/>
      <c r="CE344" s="177"/>
      <c r="CF344" s="139"/>
    </row>
    <row r="345" spans="1:141" ht="16.5" customHeight="1">
      <c r="A345" s="111">
        <v>291</v>
      </c>
      <c r="B345" s="153" t="s">
        <v>58</v>
      </c>
      <c r="C345" s="153" t="s">
        <v>1769</v>
      </c>
      <c r="D345" s="153" t="s">
        <v>5111</v>
      </c>
      <c r="E345" s="153" t="s">
        <v>4932</v>
      </c>
      <c r="F345" s="135" t="s">
        <v>7852</v>
      </c>
      <c r="G345" s="276" t="s">
        <v>7853</v>
      </c>
      <c r="H345" s="135" t="s">
        <v>7854</v>
      </c>
      <c r="I345" s="135" t="s">
        <v>7855</v>
      </c>
      <c r="J345" s="135" t="s">
        <v>4940</v>
      </c>
      <c r="K345" s="135" t="s">
        <v>7856</v>
      </c>
      <c r="L345" s="153" t="s">
        <v>7857</v>
      </c>
      <c r="M345" s="153" t="s">
        <v>7858</v>
      </c>
      <c r="N345" s="135" t="s">
        <v>4940</v>
      </c>
      <c r="O345" s="135"/>
      <c r="P345" s="135" t="s">
        <v>4940</v>
      </c>
      <c r="Q345" s="143">
        <v>19046</v>
      </c>
      <c r="R345" s="144">
        <v>1046.92</v>
      </c>
      <c r="S345" s="143">
        <v>461</v>
      </c>
      <c r="T345" s="143">
        <v>461</v>
      </c>
      <c r="U345" s="135"/>
      <c r="V345" s="144"/>
      <c r="W345" s="144">
        <v>30</v>
      </c>
      <c r="X345" s="135" t="s">
        <v>4956</v>
      </c>
      <c r="Y345" s="144">
        <v>85</v>
      </c>
      <c r="Z345" s="144"/>
      <c r="AA345" s="144"/>
      <c r="AB345" s="144">
        <v>79</v>
      </c>
      <c r="AC345" s="127"/>
      <c r="AD345" s="127"/>
      <c r="AE345" s="128">
        <v>113</v>
      </c>
      <c r="AF345" s="276" t="s">
        <v>7859</v>
      </c>
      <c r="AG345" s="143">
        <v>4267</v>
      </c>
      <c r="AH345" s="143">
        <v>4267</v>
      </c>
      <c r="AI345" s="127">
        <v>1834</v>
      </c>
      <c r="AJ345" s="127">
        <v>3414</v>
      </c>
      <c r="AK345" s="494"/>
      <c r="AL345" s="494"/>
      <c r="AM345" s="135"/>
      <c r="AN345" s="135">
        <v>2</v>
      </c>
      <c r="AO345" s="135">
        <v>1</v>
      </c>
      <c r="AP345" s="135">
        <v>1</v>
      </c>
      <c r="AQ345" s="135"/>
      <c r="AR345" s="135"/>
      <c r="AS345" s="111">
        <v>152</v>
      </c>
      <c r="AT345" s="135" t="s">
        <v>6506</v>
      </c>
      <c r="AU345" s="135" t="s">
        <v>6506</v>
      </c>
      <c r="AV345" s="127">
        <v>2997</v>
      </c>
      <c r="AW345" s="127">
        <v>19.717105263157894</v>
      </c>
      <c r="AX345" s="127">
        <v>3000</v>
      </c>
      <c r="AY345" s="127"/>
      <c r="AZ345" s="127">
        <v>2000</v>
      </c>
      <c r="BA345" s="127">
        <v>2500</v>
      </c>
      <c r="BB345" s="127">
        <v>3000</v>
      </c>
      <c r="BC345" s="123"/>
      <c r="BD345" s="123"/>
      <c r="BE345" s="494" t="s">
        <v>7860</v>
      </c>
      <c r="BF345" s="276" t="s">
        <v>7861</v>
      </c>
      <c r="BG345" s="134"/>
      <c r="BH345" s="134"/>
      <c r="BI345" s="134"/>
      <c r="BJ345" s="134"/>
      <c r="BK345" s="134"/>
      <c r="BL345" s="134"/>
      <c r="BM345" s="134"/>
      <c r="BN345" s="276"/>
      <c r="BO345" s="153"/>
      <c r="BP345" s="137">
        <v>1</v>
      </c>
      <c r="BQ345" s="137">
        <v>1</v>
      </c>
      <c r="BR345" s="137"/>
      <c r="BS345" s="137">
        <v>1</v>
      </c>
      <c r="BT345" s="137"/>
      <c r="BU345" s="137"/>
      <c r="BV345" s="137"/>
      <c r="BW345" s="137"/>
      <c r="BX345" s="137"/>
      <c r="BY345" s="137"/>
      <c r="BZ345" s="137"/>
      <c r="CA345" s="137"/>
      <c r="CB345" s="137"/>
      <c r="CC345" s="137"/>
      <c r="CD345" s="137"/>
      <c r="CE345" s="177"/>
      <c r="CF345" s="139"/>
    </row>
    <row r="346" spans="1:141" s="177" customFormat="1" ht="16.5" customHeight="1">
      <c r="A346" s="111">
        <v>292</v>
      </c>
      <c r="B346" s="153" t="s">
        <v>58</v>
      </c>
      <c r="C346" s="153" t="s">
        <v>1809</v>
      </c>
      <c r="D346" s="153" t="s">
        <v>5111</v>
      </c>
      <c r="E346" s="153" t="s">
        <v>4932</v>
      </c>
      <c r="F346" s="135" t="s">
        <v>7862</v>
      </c>
      <c r="G346" s="276" t="s">
        <v>7863</v>
      </c>
      <c r="H346" s="135" t="s">
        <v>7864</v>
      </c>
      <c r="I346" s="135" t="s">
        <v>7865</v>
      </c>
      <c r="J346" s="135" t="s">
        <v>4940</v>
      </c>
      <c r="K346" s="135" t="s">
        <v>7866</v>
      </c>
      <c r="L346" s="153" t="s">
        <v>7867</v>
      </c>
      <c r="M346" s="153" t="s">
        <v>7868</v>
      </c>
      <c r="N346" s="135" t="s">
        <v>4924</v>
      </c>
      <c r="O346" s="135"/>
      <c r="P346" s="135" t="s">
        <v>4924</v>
      </c>
      <c r="Q346" s="143">
        <v>3298</v>
      </c>
      <c r="R346" s="144">
        <v>2970</v>
      </c>
      <c r="S346" s="143">
        <v>553</v>
      </c>
      <c r="T346" s="143">
        <v>338</v>
      </c>
      <c r="U346" s="135" t="s">
        <v>4955</v>
      </c>
      <c r="V346" s="144">
        <v>215</v>
      </c>
      <c r="W346" s="144">
        <v>206.04</v>
      </c>
      <c r="X346" s="624" t="s">
        <v>4956</v>
      </c>
      <c r="Y346" s="144">
        <v>230.55</v>
      </c>
      <c r="Z346" s="144">
        <v>43.35</v>
      </c>
      <c r="AA346" s="144">
        <v>5426</v>
      </c>
      <c r="AB346" s="144">
        <v>139.68</v>
      </c>
      <c r="AC346" s="127"/>
      <c r="AD346" s="127"/>
      <c r="AE346" s="128">
        <v>32</v>
      </c>
      <c r="AF346" s="276" t="s">
        <v>7869</v>
      </c>
      <c r="AG346" s="143">
        <v>1948</v>
      </c>
      <c r="AH346" s="143">
        <v>4286</v>
      </c>
      <c r="AI346" s="127">
        <v>3720</v>
      </c>
      <c r="AJ346" s="127">
        <v>405</v>
      </c>
      <c r="AK346" s="494" t="s">
        <v>7870</v>
      </c>
      <c r="AL346" s="494" t="s">
        <v>7871</v>
      </c>
      <c r="AM346" s="135" t="s">
        <v>5428</v>
      </c>
      <c r="AN346" s="135">
        <v>10</v>
      </c>
      <c r="AO346" s="135">
        <v>9</v>
      </c>
      <c r="AP346" s="135">
        <v>1</v>
      </c>
      <c r="AQ346" s="135"/>
      <c r="AR346" s="135"/>
      <c r="AS346" s="111">
        <v>167</v>
      </c>
      <c r="AT346" s="135" t="s">
        <v>4916</v>
      </c>
      <c r="AU346" s="159" t="s">
        <v>4916</v>
      </c>
      <c r="AV346" s="127">
        <v>5338</v>
      </c>
      <c r="AW346" s="127">
        <v>31.964071856287426</v>
      </c>
      <c r="AX346" s="127"/>
      <c r="AY346" s="127"/>
      <c r="AZ346" s="127"/>
      <c r="BA346" s="127"/>
      <c r="BB346" s="127"/>
      <c r="BC346" s="123"/>
      <c r="BD346" s="123"/>
      <c r="BE346" s="494"/>
      <c r="BF346" s="276" t="s">
        <v>4945</v>
      </c>
      <c r="BG346" s="134"/>
      <c r="BH346" s="134"/>
      <c r="BI346" s="134"/>
      <c r="BJ346" s="134"/>
      <c r="BK346" s="134"/>
      <c r="BL346" s="134"/>
      <c r="BM346" s="134"/>
      <c r="BN346" s="276"/>
      <c r="BO346" s="153" t="s">
        <v>4945</v>
      </c>
      <c r="BP346" s="137"/>
      <c r="BQ346" s="137"/>
      <c r="BR346" s="137"/>
      <c r="BS346" s="137">
        <v>2</v>
      </c>
      <c r="BT346" s="137">
        <v>3</v>
      </c>
      <c r="BU346" s="137">
        <v>3</v>
      </c>
      <c r="BV346" s="137">
        <v>4</v>
      </c>
      <c r="BW346" s="137">
        <v>4</v>
      </c>
      <c r="BX346" s="137"/>
      <c r="BY346" s="137"/>
      <c r="BZ346" s="137"/>
      <c r="CA346" s="137"/>
      <c r="CB346" s="137"/>
      <c r="CC346" s="137"/>
      <c r="CD346" s="137"/>
      <c r="CF346" s="139"/>
      <c r="CG346" s="86"/>
      <c r="CH346" s="86"/>
      <c r="CI346" s="86"/>
      <c r="CJ346" s="86"/>
      <c r="CK346" s="86"/>
      <c r="CL346" s="86"/>
      <c r="CM346" s="86"/>
      <c r="CN346" s="86"/>
      <c r="CO346" s="86"/>
      <c r="CP346" s="86"/>
      <c r="CQ346" s="86"/>
      <c r="CR346" s="86"/>
      <c r="CS346" s="86"/>
      <c r="CT346" s="86"/>
      <c r="CU346" s="86"/>
      <c r="CV346" s="86"/>
      <c r="CW346" s="86"/>
      <c r="CX346" s="86"/>
      <c r="CY346" s="86"/>
      <c r="CZ346" s="86"/>
      <c r="DA346" s="86"/>
      <c r="DB346" s="86"/>
      <c r="DC346" s="86"/>
      <c r="DD346" s="86"/>
      <c r="DE346" s="86"/>
      <c r="DF346" s="86"/>
      <c r="DG346" s="86"/>
      <c r="DH346" s="86"/>
      <c r="DI346" s="86"/>
      <c r="DJ346" s="86"/>
      <c r="DK346" s="86"/>
      <c r="DL346" s="86"/>
      <c r="DM346" s="86"/>
      <c r="DN346" s="86"/>
      <c r="DO346" s="86"/>
      <c r="DP346" s="86"/>
      <c r="DQ346" s="86"/>
      <c r="DR346" s="86"/>
      <c r="DS346" s="86"/>
      <c r="DT346" s="86"/>
      <c r="DU346" s="86"/>
      <c r="DV346" s="86"/>
      <c r="DW346" s="86"/>
      <c r="DX346" s="86"/>
      <c r="DY346" s="86"/>
      <c r="DZ346" s="86"/>
      <c r="EA346" s="86"/>
      <c r="EB346" s="86"/>
      <c r="EC346" s="86"/>
      <c r="ED346" s="86"/>
      <c r="EE346" s="86"/>
      <c r="EF346" s="86"/>
      <c r="EG346" s="86"/>
      <c r="EH346" s="86"/>
      <c r="EI346" s="86"/>
      <c r="EJ346" s="86"/>
      <c r="EK346" s="86"/>
    </row>
    <row r="347" spans="1:141" ht="16.5" customHeight="1">
      <c r="A347" s="111">
        <v>293</v>
      </c>
      <c r="B347" s="153" t="s">
        <v>58</v>
      </c>
      <c r="C347" s="153" t="s">
        <v>2477</v>
      </c>
      <c r="D347" s="153" t="s">
        <v>5111</v>
      </c>
      <c r="E347" s="153" t="s">
        <v>5375</v>
      </c>
      <c r="F347" s="135" t="s">
        <v>7872</v>
      </c>
      <c r="G347" s="276" t="s">
        <v>7873</v>
      </c>
      <c r="H347" s="135" t="s">
        <v>7874</v>
      </c>
      <c r="I347" s="135" t="s">
        <v>7875</v>
      </c>
      <c r="J347" s="135" t="s">
        <v>4940</v>
      </c>
      <c r="K347" s="135" t="s">
        <v>7876</v>
      </c>
      <c r="L347" s="153" t="s">
        <v>7877</v>
      </c>
      <c r="M347" s="153" t="s">
        <v>7878</v>
      </c>
      <c r="N347" s="135" t="s">
        <v>4924</v>
      </c>
      <c r="O347" s="135"/>
      <c r="P347" s="135" t="s">
        <v>4924</v>
      </c>
      <c r="Q347" s="143">
        <v>134014.70000000001</v>
      </c>
      <c r="R347" s="144">
        <v>1262.1300000000001</v>
      </c>
      <c r="S347" s="143">
        <v>538</v>
      </c>
      <c r="T347" s="143">
        <v>538</v>
      </c>
      <c r="U347" s="135"/>
      <c r="V347" s="144"/>
      <c r="W347" s="144">
        <v>14</v>
      </c>
      <c r="X347" s="135" t="s">
        <v>4956</v>
      </c>
      <c r="Y347" s="144">
        <v>230</v>
      </c>
      <c r="Z347" s="144"/>
      <c r="AA347" s="144"/>
      <c r="AB347" s="144">
        <v>91</v>
      </c>
      <c r="AC347" s="127"/>
      <c r="AD347" s="127"/>
      <c r="AE347" s="128">
        <v>74</v>
      </c>
      <c r="AF347" s="276" t="s">
        <v>7879</v>
      </c>
      <c r="AG347" s="143">
        <v>152</v>
      </c>
      <c r="AH347" s="143">
        <v>251</v>
      </c>
      <c r="AI347" s="127">
        <v>251</v>
      </c>
      <c r="AJ347" s="127">
        <v>81</v>
      </c>
      <c r="AK347" s="494"/>
      <c r="AL347" s="494"/>
      <c r="AM347" s="135" t="s">
        <v>5428</v>
      </c>
      <c r="AN347" s="135">
        <v>10</v>
      </c>
      <c r="AO347" s="135"/>
      <c r="AP347" s="135">
        <v>5</v>
      </c>
      <c r="AQ347" s="135">
        <v>5</v>
      </c>
      <c r="AR347" s="135"/>
      <c r="AS347" s="111">
        <v>292</v>
      </c>
      <c r="AT347" s="135" t="s">
        <v>6506</v>
      </c>
      <c r="AU347" s="135" t="s">
        <v>6506</v>
      </c>
      <c r="AV347" s="127">
        <v>13340</v>
      </c>
      <c r="AW347" s="127">
        <v>45.684931506849317</v>
      </c>
      <c r="AX347" s="127"/>
      <c r="AY347" s="127"/>
      <c r="AZ347" s="127"/>
      <c r="BA347" s="127"/>
      <c r="BB347" s="127"/>
      <c r="BC347" s="123"/>
      <c r="BD347" s="123"/>
      <c r="BE347" s="494"/>
      <c r="BF347" s="276" t="s">
        <v>4945</v>
      </c>
      <c r="BG347" s="134"/>
      <c r="BH347" s="134"/>
      <c r="BI347" s="134"/>
      <c r="BJ347" s="134"/>
      <c r="BK347" s="134"/>
      <c r="BL347" s="134"/>
      <c r="BM347" s="134"/>
      <c r="BN347" s="276"/>
      <c r="BO347" s="153" t="s">
        <v>4945</v>
      </c>
      <c r="BP347" s="137">
        <v>2</v>
      </c>
      <c r="BQ347" s="137"/>
      <c r="BR347" s="137">
        <v>2</v>
      </c>
      <c r="BS347" s="137"/>
      <c r="BT347" s="137"/>
      <c r="BU347" s="137"/>
      <c r="BV347" s="137">
        <v>1</v>
      </c>
      <c r="BW347" s="137">
        <v>1</v>
      </c>
      <c r="BX347" s="137">
        <v>1</v>
      </c>
      <c r="BY347" s="137">
        <v>5</v>
      </c>
      <c r="BZ347" s="137"/>
      <c r="CA347" s="137"/>
      <c r="CB347" s="137"/>
      <c r="CC347" s="137"/>
      <c r="CD347" s="137"/>
      <c r="CE347" s="177"/>
      <c r="CF347" s="139"/>
    </row>
    <row r="348" spans="1:141" ht="16.5" customHeight="1">
      <c r="A348" s="111">
        <v>294</v>
      </c>
      <c r="B348" s="153" t="s">
        <v>58</v>
      </c>
      <c r="C348" s="153" t="s">
        <v>2571</v>
      </c>
      <c r="D348" s="153" t="s">
        <v>5111</v>
      </c>
      <c r="E348" s="153" t="s">
        <v>5375</v>
      </c>
      <c r="F348" s="135" t="s">
        <v>7880</v>
      </c>
      <c r="G348" s="276" t="s">
        <v>7881</v>
      </c>
      <c r="H348" s="135" t="s">
        <v>7882</v>
      </c>
      <c r="I348" s="135" t="s">
        <v>7684</v>
      </c>
      <c r="J348" s="135" t="s">
        <v>4940</v>
      </c>
      <c r="K348" s="135" t="s">
        <v>7883</v>
      </c>
      <c r="L348" s="153" t="s">
        <v>7884</v>
      </c>
      <c r="M348" s="153"/>
      <c r="N348" s="135" t="s">
        <v>4924</v>
      </c>
      <c r="O348" s="135"/>
      <c r="P348" s="135" t="s">
        <v>4924</v>
      </c>
      <c r="Q348" s="143"/>
      <c r="R348" s="144"/>
      <c r="S348" s="143">
        <v>396</v>
      </c>
      <c r="T348" s="143">
        <v>198</v>
      </c>
      <c r="U348" s="135" t="s">
        <v>5009</v>
      </c>
      <c r="V348" s="144">
        <v>198</v>
      </c>
      <c r="W348" s="144">
        <v>99</v>
      </c>
      <c r="X348" s="135" t="s">
        <v>4956</v>
      </c>
      <c r="Y348" s="144"/>
      <c r="Z348" s="144"/>
      <c r="AA348" s="144"/>
      <c r="AB348" s="144">
        <v>132</v>
      </c>
      <c r="AC348" s="127"/>
      <c r="AD348" s="127"/>
      <c r="AE348" s="128"/>
      <c r="AF348" s="276" t="s">
        <v>7885</v>
      </c>
      <c r="AG348" s="143">
        <v>1735</v>
      </c>
      <c r="AH348" s="143">
        <v>2168</v>
      </c>
      <c r="AI348" s="127">
        <v>2168</v>
      </c>
      <c r="AJ348" s="127">
        <v>50</v>
      </c>
      <c r="AK348" s="494" t="s">
        <v>7886</v>
      </c>
      <c r="AL348" s="494">
        <v>1</v>
      </c>
      <c r="AM348" s="135" t="s">
        <v>5428</v>
      </c>
      <c r="AN348" s="135"/>
      <c r="AO348" s="135"/>
      <c r="AP348" s="135"/>
      <c r="AQ348" s="135"/>
      <c r="AR348" s="135"/>
      <c r="AS348" s="111">
        <v>126</v>
      </c>
      <c r="AT348" s="135" t="s">
        <v>6506</v>
      </c>
      <c r="AU348" s="135" t="s">
        <v>5639</v>
      </c>
      <c r="AV348" s="127">
        <v>4144</v>
      </c>
      <c r="AW348" s="127">
        <v>32.888888888888886</v>
      </c>
      <c r="AX348" s="127"/>
      <c r="AY348" s="127"/>
      <c r="AZ348" s="127"/>
      <c r="BA348" s="127"/>
      <c r="BB348" s="127"/>
      <c r="BC348" s="123"/>
      <c r="BD348" s="123"/>
      <c r="BE348" s="494"/>
      <c r="BF348" s="276" t="s">
        <v>4945</v>
      </c>
      <c r="BG348" s="134"/>
      <c r="BH348" s="134"/>
      <c r="BI348" s="134"/>
      <c r="BJ348" s="134"/>
      <c r="BK348" s="134"/>
      <c r="BL348" s="134"/>
      <c r="BM348" s="134"/>
      <c r="BN348" s="276"/>
      <c r="BO348" s="153" t="s">
        <v>4945</v>
      </c>
      <c r="BP348" s="137"/>
      <c r="BQ348" s="137"/>
      <c r="BR348" s="137"/>
      <c r="BS348" s="137">
        <v>1</v>
      </c>
      <c r="BT348" s="137"/>
      <c r="BU348" s="137">
        <v>2</v>
      </c>
      <c r="BV348" s="137"/>
      <c r="BW348" s="137">
        <v>1</v>
      </c>
      <c r="BX348" s="137"/>
      <c r="BY348" s="137"/>
      <c r="BZ348" s="137"/>
      <c r="CA348" s="137"/>
      <c r="CB348" s="137"/>
      <c r="CC348" s="137"/>
      <c r="CD348" s="137"/>
      <c r="CE348" s="177"/>
      <c r="CF348" s="139"/>
    </row>
    <row r="349" spans="1:141" ht="16.5" customHeight="1">
      <c r="A349" s="111">
        <v>295</v>
      </c>
      <c r="B349" s="153" t="s">
        <v>58</v>
      </c>
      <c r="C349" s="153" t="s">
        <v>2601</v>
      </c>
      <c r="D349" s="153" t="s">
        <v>5111</v>
      </c>
      <c r="E349" s="153" t="s">
        <v>4932</v>
      </c>
      <c r="F349" s="135" t="s">
        <v>7887</v>
      </c>
      <c r="G349" s="276" t="s">
        <v>7888</v>
      </c>
      <c r="H349" s="135" t="s">
        <v>7889</v>
      </c>
      <c r="I349" s="135" t="s">
        <v>5778</v>
      </c>
      <c r="J349" s="135" t="s">
        <v>4940</v>
      </c>
      <c r="K349" s="135" t="s">
        <v>7768</v>
      </c>
      <c r="L349" s="153" t="s">
        <v>7890</v>
      </c>
      <c r="M349" s="153" t="s">
        <v>7891</v>
      </c>
      <c r="N349" s="135" t="s">
        <v>4924</v>
      </c>
      <c r="O349" s="135"/>
      <c r="P349" s="135" t="s">
        <v>4924</v>
      </c>
      <c r="Q349" s="143">
        <v>197093</v>
      </c>
      <c r="R349" s="144">
        <v>6926.38</v>
      </c>
      <c r="S349" s="143">
        <v>1992</v>
      </c>
      <c r="T349" s="143"/>
      <c r="U349" s="135"/>
      <c r="V349" s="144">
        <v>1992</v>
      </c>
      <c r="W349" s="144">
        <v>550</v>
      </c>
      <c r="X349" s="135" t="s">
        <v>4890</v>
      </c>
      <c r="Y349" s="144">
        <v>737</v>
      </c>
      <c r="Z349" s="144">
        <v>429</v>
      </c>
      <c r="AA349" s="144">
        <v>16474</v>
      </c>
      <c r="AB349" s="144">
        <v>79</v>
      </c>
      <c r="AC349" s="127"/>
      <c r="AD349" s="127">
        <v>28</v>
      </c>
      <c r="AE349" s="128">
        <v>111</v>
      </c>
      <c r="AF349" s="276" t="s">
        <v>7892</v>
      </c>
      <c r="AG349" s="143">
        <v>2004</v>
      </c>
      <c r="AH349" s="143">
        <v>13485</v>
      </c>
      <c r="AI349" s="127">
        <v>13485</v>
      </c>
      <c r="AJ349" s="127"/>
      <c r="AK349" s="494"/>
      <c r="AL349" s="494"/>
      <c r="AM349" s="135" t="s">
        <v>5288</v>
      </c>
      <c r="AN349" s="135">
        <v>3</v>
      </c>
      <c r="AO349" s="135">
        <v>1</v>
      </c>
      <c r="AP349" s="135">
        <v>1</v>
      </c>
      <c r="AQ349" s="135">
        <v>1</v>
      </c>
      <c r="AR349" s="135"/>
      <c r="AS349" s="111">
        <v>101</v>
      </c>
      <c r="AT349" s="135" t="s">
        <v>6506</v>
      </c>
      <c r="AU349" s="135" t="s">
        <v>6506</v>
      </c>
      <c r="AV349" s="127">
        <v>5199</v>
      </c>
      <c r="AW349" s="127">
        <v>51.475247524752476</v>
      </c>
      <c r="AX349" s="127">
        <v>3000</v>
      </c>
      <c r="AY349" s="127"/>
      <c r="AZ349" s="127">
        <v>2000</v>
      </c>
      <c r="BA349" s="127">
        <v>2000</v>
      </c>
      <c r="BB349" s="127">
        <v>3000</v>
      </c>
      <c r="BC349" s="123" t="s">
        <v>7893</v>
      </c>
      <c r="BD349" s="123" t="s">
        <v>7893</v>
      </c>
      <c r="BE349" s="494" t="s">
        <v>7894</v>
      </c>
      <c r="BF349" s="276" t="s">
        <v>7895</v>
      </c>
      <c r="BG349" s="134">
        <v>3000</v>
      </c>
      <c r="BH349" s="134"/>
      <c r="BI349" s="134">
        <v>2000</v>
      </c>
      <c r="BJ349" s="134">
        <v>2000</v>
      </c>
      <c r="BK349" s="134">
        <v>3000</v>
      </c>
      <c r="BL349" s="134" t="s">
        <v>7896</v>
      </c>
      <c r="BM349" s="134" t="s">
        <v>7896</v>
      </c>
      <c r="BN349" s="276" t="s">
        <v>7894</v>
      </c>
      <c r="BO349" s="153" t="s">
        <v>7895</v>
      </c>
      <c r="BP349" s="137">
        <v>12</v>
      </c>
      <c r="BQ349" s="137"/>
      <c r="BR349" s="137">
        <v>12</v>
      </c>
      <c r="BS349" s="137"/>
      <c r="BT349" s="137">
        <v>7</v>
      </c>
      <c r="BU349" s="137"/>
      <c r="BV349" s="137">
        <v>17</v>
      </c>
      <c r="BW349" s="137"/>
      <c r="BX349" s="137"/>
      <c r="BY349" s="137">
        <v>451</v>
      </c>
      <c r="BZ349" s="137"/>
      <c r="CA349" s="137"/>
      <c r="CB349" s="137"/>
      <c r="CC349" s="137"/>
      <c r="CD349" s="137"/>
      <c r="CE349" s="177"/>
      <c r="CF349" s="139"/>
    </row>
    <row r="350" spans="1:141" ht="16.5" customHeight="1">
      <c r="A350" s="111">
        <v>296</v>
      </c>
      <c r="B350" s="153" t="s">
        <v>7477</v>
      </c>
      <c r="C350" s="153" t="s">
        <v>2601</v>
      </c>
      <c r="D350" s="153" t="s">
        <v>5111</v>
      </c>
      <c r="E350" s="153" t="s">
        <v>5375</v>
      </c>
      <c r="F350" s="135" t="s">
        <v>7897</v>
      </c>
      <c r="G350" s="276" t="s">
        <v>7898</v>
      </c>
      <c r="H350" s="135" t="s">
        <v>7899</v>
      </c>
      <c r="I350" s="135" t="s">
        <v>7900</v>
      </c>
      <c r="J350" s="135" t="s">
        <v>4940</v>
      </c>
      <c r="K350" s="135" t="s">
        <v>6131</v>
      </c>
      <c r="L350" s="153" t="s">
        <v>7901</v>
      </c>
      <c r="M350" s="153" t="s">
        <v>7902</v>
      </c>
      <c r="N350" s="135" t="s">
        <v>4924</v>
      </c>
      <c r="O350" s="135"/>
      <c r="P350" s="135" t="s">
        <v>4924</v>
      </c>
      <c r="Q350" s="143">
        <v>6732</v>
      </c>
      <c r="R350" s="144">
        <v>1455</v>
      </c>
      <c r="S350" s="143">
        <v>790</v>
      </c>
      <c r="T350" s="143">
        <v>664</v>
      </c>
      <c r="U350" s="135" t="s">
        <v>5134</v>
      </c>
      <c r="V350" s="144">
        <v>126</v>
      </c>
      <c r="W350" s="144">
        <v>36</v>
      </c>
      <c r="X350" s="135" t="s">
        <v>4956</v>
      </c>
      <c r="Y350" s="144">
        <v>109</v>
      </c>
      <c r="Z350" s="144"/>
      <c r="AA350" s="144"/>
      <c r="AB350" s="144">
        <v>183</v>
      </c>
      <c r="AC350" s="127"/>
      <c r="AD350" s="127"/>
      <c r="AE350" s="128" t="s">
        <v>7903</v>
      </c>
      <c r="AF350" s="276" t="s">
        <v>7904</v>
      </c>
      <c r="AG350" s="143">
        <v>660</v>
      </c>
      <c r="AH350" s="143">
        <v>660</v>
      </c>
      <c r="AI350" s="127">
        <v>660</v>
      </c>
      <c r="AJ350" s="128">
        <v>200</v>
      </c>
      <c r="AK350" s="494"/>
      <c r="AL350" s="494"/>
      <c r="AM350" s="135"/>
      <c r="AN350" s="135"/>
      <c r="AO350" s="135"/>
      <c r="AP350" s="135"/>
      <c r="AQ350" s="135"/>
      <c r="AR350" s="135"/>
      <c r="AS350" s="111"/>
      <c r="AT350" s="135"/>
      <c r="AU350" s="135"/>
      <c r="AV350" s="127"/>
      <c r="AW350" s="127"/>
      <c r="AX350" s="127"/>
      <c r="AY350" s="127"/>
      <c r="AZ350" s="127"/>
      <c r="BA350" s="127"/>
      <c r="BB350" s="127"/>
      <c r="BC350" s="123"/>
      <c r="BD350" s="123"/>
      <c r="BE350" s="494"/>
      <c r="BF350" s="276"/>
      <c r="BG350" s="134"/>
      <c r="BH350" s="134"/>
      <c r="BI350" s="134"/>
      <c r="BJ350" s="134"/>
      <c r="BK350" s="134"/>
      <c r="BL350" s="134"/>
      <c r="BM350" s="134"/>
      <c r="BN350" s="276"/>
      <c r="BO350" s="153"/>
      <c r="BP350" s="137">
        <v>1</v>
      </c>
      <c r="BQ350" s="137"/>
      <c r="BR350" s="137">
        <v>1</v>
      </c>
      <c r="BS350" s="137"/>
      <c r="BT350" s="137"/>
      <c r="BU350" s="137">
        <v>5</v>
      </c>
      <c r="BV350" s="137"/>
      <c r="BW350" s="137"/>
      <c r="BX350" s="137"/>
      <c r="BY350" s="137"/>
      <c r="BZ350" s="137"/>
      <c r="CA350" s="137"/>
      <c r="CB350" s="137"/>
      <c r="CC350" s="137"/>
      <c r="CD350" s="137"/>
      <c r="CE350" s="177"/>
      <c r="CF350" s="139"/>
    </row>
    <row r="351" spans="1:141" ht="16.5" customHeight="1">
      <c r="A351" s="111">
        <v>297</v>
      </c>
      <c r="B351" s="153" t="s">
        <v>58</v>
      </c>
      <c r="C351" s="153" t="s">
        <v>2037</v>
      </c>
      <c r="D351" s="153" t="s">
        <v>5111</v>
      </c>
      <c r="E351" s="153" t="s">
        <v>4932</v>
      </c>
      <c r="F351" s="135" t="s">
        <v>7905</v>
      </c>
      <c r="G351" s="276" t="s">
        <v>7906</v>
      </c>
      <c r="H351" s="135" t="s">
        <v>7907</v>
      </c>
      <c r="I351" s="135" t="s">
        <v>7908</v>
      </c>
      <c r="J351" s="135" t="s">
        <v>4940</v>
      </c>
      <c r="K351" s="135" t="s">
        <v>7909</v>
      </c>
      <c r="L351" s="153" t="s">
        <v>7910</v>
      </c>
      <c r="M351" s="153" t="s">
        <v>7911</v>
      </c>
      <c r="N351" s="135" t="s">
        <v>4924</v>
      </c>
      <c r="O351" s="135"/>
      <c r="P351" s="135" t="s">
        <v>4924</v>
      </c>
      <c r="Q351" s="143">
        <v>40000</v>
      </c>
      <c r="R351" s="144">
        <v>3331</v>
      </c>
      <c r="S351" s="143">
        <v>1312</v>
      </c>
      <c r="T351" s="143">
        <v>936</v>
      </c>
      <c r="U351" s="135" t="s">
        <v>4971</v>
      </c>
      <c r="V351" s="144">
        <v>376</v>
      </c>
      <c r="W351" s="144">
        <v>107</v>
      </c>
      <c r="X351" s="135" t="s">
        <v>4956</v>
      </c>
      <c r="Y351" s="144">
        <v>57</v>
      </c>
      <c r="Z351" s="144">
        <v>60</v>
      </c>
      <c r="AA351" s="144">
        <v>600</v>
      </c>
      <c r="AB351" s="144">
        <v>105</v>
      </c>
      <c r="AC351" s="127"/>
      <c r="AD351" s="127"/>
      <c r="AE351" s="128">
        <v>85</v>
      </c>
      <c r="AF351" s="276" t="s">
        <v>7912</v>
      </c>
      <c r="AG351" s="143">
        <v>655</v>
      </c>
      <c r="AH351" s="143">
        <v>2024</v>
      </c>
      <c r="AI351" s="127">
        <v>2024</v>
      </c>
      <c r="AJ351" s="127">
        <v>617</v>
      </c>
      <c r="AK351" s="494"/>
      <c r="AL351" s="494"/>
      <c r="AM351" s="135" t="s">
        <v>5079</v>
      </c>
      <c r="AN351" s="135">
        <v>4</v>
      </c>
      <c r="AO351" s="135"/>
      <c r="AP351" s="135">
        <v>4</v>
      </c>
      <c r="AQ351" s="135"/>
      <c r="AR351" s="135"/>
      <c r="AS351" s="111">
        <v>166</v>
      </c>
      <c r="AT351" s="135" t="s">
        <v>4916</v>
      </c>
      <c r="AU351" s="135" t="s">
        <v>4916</v>
      </c>
      <c r="AV351" s="127">
        <v>11643</v>
      </c>
      <c r="AW351" s="127">
        <v>70.138554216867476</v>
      </c>
      <c r="AX351" s="127"/>
      <c r="AY351" s="127"/>
      <c r="AZ351" s="127"/>
      <c r="BA351" s="127"/>
      <c r="BB351" s="127"/>
      <c r="BC351" s="123"/>
      <c r="BD351" s="123"/>
      <c r="BE351" s="494"/>
      <c r="BF351" s="276" t="s">
        <v>4945</v>
      </c>
      <c r="BG351" s="134"/>
      <c r="BH351" s="134"/>
      <c r="BI351" s="134"/>
      <c r="BJ351" s="134"/>
      <c r="BK351" s="134"/>
      <c r="BL351" s="134"/>
      <c r="BM351" s="134"/>
      <c r="BN351" s="276"/>
      <c r="BO351" s="153" t="s">
        <v>4945</v>
      </c>
      <c r="BP351" s="137">
        <v>1</v>
      </c>
      <c r="BQ351" s="137"/>
      <c r="BR351" s="137">
        <v>1</v>
      </c>
      <c r="BS351" s="137"/>
      <c r="BT351" s="137"/>
      <c r="BU351" s="137">
        <v>1</v>
      </c>
      <c r="BV351" s="137">
        <v>1</v>
      </c>
      <c r="BW351" s="137">
        <v>2</v>
      </c>
      <c r="BX351" s="137"/>
      <c r="BY351" s="137"/>
      <c r="BZ351" s="137"/>
      <c r="CA351" s="137"/>
      <c r="CB351" s="137"/>
      <c r="CC351" s="137"/>
      <c r="CD351" s="137"/>
      <c r="CE351" s="177"/>
      <c r="CF351" s="139"/>
    </row>
    <row r="352" spans="1:141" ht="16.5" customHeight="1">
      <c r="A352" s="111">
        <v>298</v>
      </c>
      <c r="B352" s="153" t="s">
        <v>58</v>
      </c>
      <c r="C352" s="153" t="s">
        <v>2469</v>
      </c>
      <c r="D352" s="153" t="s">
        <v>5111</v>
      </c>
      <c r="E352" s="153" t="s">
        <v>4932</v>
      </c>
      <c r="F352" s="135" t="s">
        <v>7913</v>
      </c>
      <c r="G352" s="276" t="s">
        <v>7914</v>
      </c>
      <c r="H352" s="135" t="s">
        <v>7915</v>
      </c>
      <c r="I352" s="135" t="s">
        <v>7916</v>
      </c>
      <c r="J352" s="135" t="s">
        <v>4940</v>
      </c>
      <c r="K352" s="135" t="s">
        <v>7917</v>
      </c>
      <c r="L352" s="153" t="s">
        <v>7918</v>
      </c>
      <c r="M352" s="153" t="s">
        <v>7919</v>
      </c>
      <c r="N352" s="135" t="s">
        <v>4940</v>
      </c>
      <c r="O352" s="135"/>
      <c r="P352" s="135" t="s">
        <v>4924</v>
      </c>
      <c r="Q352" s="143">
        <v>72410</v>
      </c>
      <c r="R352" s="144">
        <v>5927</v>
      </c>
      <c r="S352" s="143">
        <v>1750</v>
      </c>
      <c r="T352" s="143">
        <v>1498</v>
      </c>
      <c r="U352" s="135" t="s">
        <v>5390</v>
      </c>
      <c r="V352" s="144">
        <v>252</v>
      </c>
      <c r="W352" s="144">
        <v>201</v>
      </c>
      <c r="X352" s="135" t="s">
        <v>4956</v>
      </c>
      <c r="Y352" s="144">
        <v>197</v>
      </c>
      <c r="Z352" s="144">
        <v>58</v>
      </c>
      <c r="AA352" s="144">
        <v>8803</v>
      </c>
      <c r="AB352" s="144">
        <v>138</v>
      </c>
      <c r="AC352" s="127">
        <v>57</v>
      </c>
      <c r="AD352" s="127">
        <v>144</v>
      </c>
      <c r="AE352" s="128"/>
      <c r="AF352" s="276" t="s">
        <v>7920</v>
      </c>
      <c r="AG352" s="143">
        <v>1676</v>
      </c>
      <c r="AH352" s="143">
        <v>2113</v>
      </c>
      <c r="AI352" s="127">
        <v>2113</v>
      </c>
      <c r="AJ352" s="127">
        <v>287</v>
      </c>
      <c r="AK352" s="494"/>
      <c r="AL352" s="494"/>
      <c r="AM352" s="135" t="s">
        <v>7921</v>
      </c>
      <c r="AN352" s="135">
        <v>31</v>
      </c>
      <c r="AO352" s="135"/>
      <c r="AP352" s="135">
        <v>26</v>
      </c>
      <c r="AQ352" s="135">
        <v>5</v>
      </c>
      <c r="AR352" s="135"/>
      <c r="AS352" s="111">
        <v>156</v>
      </c>
      <c r="AT352" s="135" t="s">
        <v>5429</v>
      </c>
      <c r="AU352" s="135" t="s">
        <v>5429</v>
      </c>
      <c r="AV352" s="127">
        <v>38211</v>
      </c>
      <c r="AW352" s="127">
        <v>244.94230769230768</v>
      </c>
      <c r="AX352" s="127"/>
      <c r="AY352" s="127"/>
      <c r="AZ352" s="127"/>
      <c r="BA352" s="127"/>
      <c r="BB352" s="127"/>
      <c r="BC352" s="123"/>
      <c r="BD352" s="123"/>
      <c r="BE352" s="494"/>
      <c r="BF352" s="276" t="s">
        <v>4945</v>
      </c>
      <c r="BG352" s="134"/>
      <c r="BH352" s="134"/>
      <c r="BI352" s="134"/>
      <c r="BJ352" s="134"/>
      <c r="BK352" s="134"/>
      <c r="BL352" s="134"/>
      <c r="BM352" s="134"/>
      <c r="BN352" s="276" t="s">
        <v>5937</v>
      </c>
      <c r="BO352" s="153" t="s">
        <v>4945</v>
      </c>
      <c r="BP352" s="137">
        <v>7</v>
      </c>
      <c r="BQ352" s="137"/>
      <c r="BR352" s="137">
        <v>7</v>
      </c>
      <c r="BS352" s="137"/>
      <c r="BT352" s="137"/>
      <c r="BU352" s="137"/>
      <c r="BV352" s="137">
        <v>18</v>
      </c>
      <c r="BW352" s="137"/>
      <c r="BX352" s="137"/>
      <c r="BY352" s="137"/>
      <c r="BZ352" s="137"/>
      <c r="CA352" s="137"/>
      <c r="CB352" s="137"/>
      <c r="CC352" s="137"/>
      <c r="CD352" s="137"/>
      <c r="CE352" s="177"/>
      <c r="CF352" s="139"/>
    </row>
    <row r="353" spans="1:84" ht="16.5" customHeight="1">
      <c r="A353" s="111">
        <v>299</v>
      </c>
      <c r="B353" s="153" t="s">
        <v>58</v>
      </c>
      <c r="C353" s="153" t="s">
        <v>1789</v>
      </c>
      <c r="D353" s="153" t="s">
        <v>5111</v>
      </c>
      <c r="E353" s="153" t="s">
        <v>4932</v>
      </c>
      <c r="F353" s="135" t="s">
        <v>7922</v>
      </c>
      <c r="G353" s="276" t="s">
        <v>7923</v>
      </c>
      <c r="H353" s="135" t="s">
        <v>7924</v>
      </c>
      <c r="I353" s="135" t="s">
        <v>7925</v>
      </c>
      <c r="J353" s="135" t="s">
        <v>4940</v>
      </c>
      <c r="K353" s="135" t="s">
        <v>7640</v>
      </c>
      <c r="L353" s="153" t="s">
        <v>7926</v>
      </c>
      <c r="M353" s="153" t="s">
        <v>7927</v>
      </c>
      <c r="N353" s="135" t="s">
        <v>4940</v>
      </c>
      <c r="O353" s="135"/>
      <c r="P353" s="135" t="s">
        <v>4924</v>
      </c>
      <c r="Q353" s="143">
        <v>9700</v>
      </c>
      <c r="R353" s="144">
        <v>953.8</v>
      </c>
      <c r="S353" s="143">
        <v>364</v>
      </c>
      <c r="T353" s="143">
        <v>156</v>
      </c>
      <c r="U353" s="135" t="s">
        <v>6475</v>
      </c>
      <c r="V353" s="144">
        <v>208</v>
      </c>
      <c r="W353" s="144">
        <v>18</v>
      </c>
      <c r="X353" s="135" t="s">
        <v>4956</v>
      </c>
      <c r="Y353" s="144">
        <v>352</v>
      </c>
      <c r="Z353" s="144"/>
      <c r="AA353" s="144"/>
      <c r="AB353" s="144">
        <v>165</v>
      </c>
      <c r="AC353" s="127"/>
      <c r="AD353" s="127"/>
      <c r="AE353" s="128">
        <v>51</v>
      </c>
      <c r="AF353" s="276" t="s">
        <v>7928</v>
      </c>
      <c r="AG353" s="143">
        <v>2165</v>
      </c>
      <c r="AH353" s="143">
        <v>2434</v>
      </c>
      <c r="AI353" s="127">
        <v>300</v>
      </c>
      <c r="AJ353" s="127" t="s">
        <v>7929</v>
      </c>
      <c r="AK353" s="494" t="s">
        <v>7930</v>
      </c>
      <c r="AL353" s="494" t="s">
        <v>7931</v>
      </c>
      <c r="AM353" s="135" t="s">
        <v>5428</v>
      </c>
      <c r="AN353" s="135">
        <v>4</v>
      </c>
      <c r="AO353" s="135">
        <v>1</v>
      </c>
      <c r="AP353" s="135">
        <v>2</v>
      </c>
      <c r="AQ353" s="135"/>
      <c r="AR353" s="135">
        <v>1</v>
      </c>
      <c r="AS353" s="111">
        <v>125</v>
      </c>
      <c r="AT353" s="135" t="s">
        <v>5429</v>
      </c>
      <c r="AU353" s="135" t="s">
        <v>5429</v>
      </c>
      <c r="AV353" s="127">
        <v>4406</v>
      </c>
      <c r="AW353" s="127">
        <v>35.247999999999998</v>
      </c>
      <c r="AX353" s="127"/>
      <c r="AY353" s="127"/>
      <c r="AZ353" s="127"/>
      <c r="BA353" s="127"/>
      <c r="BB353" s="127"/>
      <c r="BC353" s="123"/>
      <c r="BD353" s="123"/>
      <c r="BE353" s="494"/>
      <c r="BF353" s="276" t="s">
        <v>4945</v>
      </c>
      <c r="BG353" s="134"/>
      <c r="BH353" s="134"/>
      <c r="BI353" s="134"/>
      <c r="BJ353" s="134"/>
      <c r="BK353" s="134"/>
      <c r="BL353" s="134"/>
      <c r="BM353" s="134"/>
      <c r="BN353" s="276"/>
      <c r="BO353" s="153" t="s">
        <v>4945</v>
      </c>
      <c r="BP353" s="137">
        <v>8</v>
      </c>
      <c r="BQ353" s="137"/>
      <c r="BR353" s="137">
        <v>8</v>
      </c>
      <c r="BS353" s="137"/>
      <c r="BT353" s="137">
        <v>1</v>
      </c>
      <c r="BU353" s="137"/>
      <c r="BV353" s="137">
        <v>2</v>
      </c>
      <c r="BW353" s="137"/>
      <c r="BX353" s="137"/>
      <c r="BY353" s="137">
        <v>6</v>
      </c>
      <c r="BZ353" s="137"/>
      <c r="CA353" s="137"/>
      <c r="CB353" s="137"/>
      <c r="CC353" s="137"/>
      <c r="CD353" s="137"/>
      <c r="CE353" s="177"/>
      <c r="CF353" s="139"/>
    </row>
    <row r="354" spans="1:84" ht="16.5" customHeight="1">
      <c r="A354" s="111">
        <v>300</v>
      </c>
      <c r="B354" s="153" t="s">
        <v>58</v>
      </c>
      <c r="C354" s="153" t="s">
        <v>2295</v>
      </c>
      <c r="D354" s="153" t="s">
        <v>5111</v>
      </c>
      <c r="E354" s="153" t="s">
        <v>4932</v>
      </c>
      <c r="F354" s="135" t="s">
        <v>7932</v>
      </c>
      <c r="G354" s="276" t="s">
        <v>7933</v>
      </c>
      <c r="H354" s="135" t="s">
        <v>7934</v>
      </c>
      <c r="I354" s="135" t="s">
        <v>7935</v>
      </c>
      <c r="J354" s="135" t="s">
        <v>4940</v>
      </c>
      <c r="K354" s="135" t="s">
        <v>7936</v>
      </c>
      <c r="L354" s="153" t="s">
        <v>7937</v>
      </c>
      <c r="M354" s="153" t="s">
        <v>7938</v>
      </c>
      <c r="N354" s="135" t="s">
        <v>4924</v>
      </c>
      <c r="O354" s="135"/>
      <c r="P354" s="135" t="s">
        <v>4924</v>
      </c>
      <c r="Q354" s="143">
        <v>12328</v>
      </c>
      <c r="R354" s="144">
        <v>463</v>
      </c>
      <c r="S354" s="143">
        <v>255</v>
      </c>
      <c r="T354" s="143">
        <v>168</v>
      </c>
      <c r="U354" s="135" t="s">
        <v>4983</v>
      </c>
      <c r="V354" s="144">
        <v>87</v>
      </c>
      <c r="W354" s="144">
        <v>29</v>
      </c>
      <c r="X354" s="135" t="s">
        <v>4956</v>
      </c>
      <c r="Y354" s="144">
        <v>119</v>
      </c>
      <c r="Z354" s="144"/>
      <c r="AA354" s="144">
        <v>1532</v>
      </c>
      <c r="AB354" s="144">
        <v>58</v>
      </c>
      <c r="AC354" s="127"/>
      <c r="AD354" s="127"/>
      <c r="AE354" s="128" t="s">
        <v>7939</v>
      </c>
      <c r="AF354" s="276" t="s">
        <v>7940</v>
      </c>
      <c r="AG354" s="143">
        <v>1293</v>
      </c>
      <c r="AH354" s="143">
        <v>1389</v>
      </c>
      <c r="AI354" s="127">
        <v>1124</v>
      </c>
      <c r="AJ354" s="127">
        <v>61</v>
      </c>
      <c r="AK354" s="494"/>
      <c r="AL354" s="494"/>
      <c r="AM354" s="135" t="s">
        <v>5428</v>
      </c>
      <c r="AN354" s="135">
        <v>8</v>
      </c>
      <c r="AO354" s="135">
        <v>2</v>
      </c>
      <c r="AP354" s="135">
        <v>1</v>
      </c>
      <c r="AQ354" s="135">
        <v>5</v>
      </c>
      <c r="AR354" s="135"/>
      <c r="AS354" s="111">
        <v>306</v>
      </c>
      <c r="AT354" s="135" t="s">
        <v>4916</v>
      </c>
      <c r="AU354" s="135" t="s">
        <v>4916</v>
      </c>
      <c r="AV354" s="127">
        <v>3704</v>
      </c>
      <c r="AW354" s="127">
        <v>12.104575163398692</v>
      </c>
      <c r="AX354" s="127"/>
      <c r="AY354" s="127"/>
      <c r="AZ354" s="127"/>
      <c r="BA354" s="127"/>
      <c r="BB354" s="127"/>
      <c r="BC354" s="123"/>
      <c r="BD354" s="123"/>
      <c r="BE354" s="494"/>
      <c r="BF354" s="276" t="s">
        <v>4945</v>
      </c>
      <c r="BG354" s="134"/>
      <c r="BH354" s="134"/>
      <c r="BI354" s="134"/>
      <c r="BJ354" s="134"/>
      <c r="BK354" s="134"/>
      <c r="BL354" s="134"/>
      <c r="BM354" s="134"/>
      <c r="BN354" s="276"/>
      <c r="BO354" s="153"/>
      <c r="BP354" s="137">
        <v>1</v>
      </c>
      <c r="BQ354" s="137"/>
      <c r="BR354" s="137">
        <v>1</v>
      </c>
      <c r="BS354" s="137"/>
      <c r="BT354" s="137"/>
      <c r="BU354" s="137">
        <v>2</v>
      </c>
      <c r="BV354" s="137">
        <v>1</v>
      </c>
      <c r="BW354" s="137"/>
      <c r="BX354" s="137"/>
      <c r="BY354" s="137"/>
      <c r="BZ354" s="137"/>
      <c r="CA354" s="137"/>
      <c r="CB354" s="137"/>
      <c r="CC354" s="137"/>
      <c r="CD354" s="137"/>
      <c r="CE354" s="177"/>
      <c r="CF354" s="139"/>
    </row>
    <row r="355" spans="1:84" ht="16.5" customHeight="1">
      <c r="A355" s="111">
        <v>301</v>
      </c>
      <c r="B355" s="153" t="s">
        <v>58</v>
      </c>
      <c r="C355" s="153" t="s">
        <v>2093</v>
      </c>
      <c r="D355" s="153" t="s">
        <v>5111</v>
      </c>
      <c r="E355" s="153" t="s">
        <v>4932</v>
      </c>
      <c r="F355" s="135" t="s">
        <v>7941</v>
      </c>
      <c r="G355" s="276" t="s">
        <v>7942</v>
      </c>
      <c r="H355" s="135" t="s">
        <v>7943</v>
      </c>
      <c r="I355" s="135" t="s">
        <v>7944</v>
      </c>
      <c r="J355" s="135" t="s">
        <v>4940</v>
      </c>
      <c r="K355" s="135" t="s">
        <v>7945</v>
      </c>
      <c r="L355" s="153" t="s">
        <v>7946</v>
      </c>
      <c r="M355" s="153" t="s">
        <v>7947</v>
      </c>
      <c r="N355" s="135" t="s">
        <v>4924</v>
      </c>
      <c r="O355" s="135"/>
      <c r="P355" s="135" t="s">
        <v>4940</v>
      </c>
      <c r="Q355" s="143">
        <v>4892</v>
      </c>
      <c r="R355" s="144">
        <v>1449</v>
      </c>
      <c r="S355" s="143">
        <v>1043</v>
      </c>
      <c r="T355" s="143">
        <v>973</v>
      </c>
      <c r="U355" s="135" t="s">
        <v>4955</v>
      </c>
      <c r="V355" s="144">
        <v>70</v>
      </c>
      <c r="W355" s="144">
        <v>34.700000000000003</v>
      </c>
      <c r="X355" s="135" t="s">
        <v>4956</v>
      </c>
      <c r="Y355" s="144">
        <v>57.6</v>
      </c>
      <c r="Z355" s="144"/>
      <c r="AA355" s="144">
        <v>1210</v>
      </c>
      <c r="AB355" s="144">
        <v>30.6</v>
      </c>
      <c r="AC355" s="127"/>
      <c r="AD355" s="127"/>
      <c r="AE355" s="128">
        <v>15</v>
      </c>
      <c r="AF355" s="276" t="s">
        <v>7948</v>
      </c>
      <c r="AG355" s="143">
        <v>3529</v>
      </c>
      <c r="AH355" s="143">
        <v>8935</v>
      </c>
      <c r="AI355" s="127">
        <v>3030</v>
      </c>
      <c r="AJ355" s="127">
        <v>4796</v>
      </c>
      <c r="AK355" s="494"/>
      <c r="AL355" s="494"/>
      <c r="AM355" s="135" t="s">
        <v>5428</v>
      </c>
      <c r="AN355" s="135">
        <v>3</v>
      </c>
      <c r="AO355" s="135">
        <v>1</v>
      </c>
      <c r="AP355" s="135">
        <v>1</v>
      </c>
      <c r="AQ355" s="135">
        <v>1</v>
      </c>
      <c r="AR355" s="135"/>
      <c r="AS355" s="111">
        <v>129</v>
      </c>
      <c r="AT355" s="135" t="s">
        <v>4916</v>
      </c>
      <c r="AU355" s="135" t="s">
        <v>4916</v>
      </c>
      <c r="AV355" s="127">
        <v>13483</v>
      </c>
      <c r="AW355" s="127">
        <v>104.51937984496124</v>
      </c>
      <c r="AX355" s="127"/>
      <c r="AY355" s="127"/>
      <c r="AZ355" s="127"/>
      <c r="BA355" s="127"/>
      <c r="BB355" s="127"/>
      <c r="BC355" s="123"/>
      <c r="BD355" s="123"/>
      <c r="BE355" s="494"/>
      <c r="BF355" s="276" t="s">
        <v>4945</v>
      </c>
      <c r="BG355" s="134"/>
      <c r="BH355" s="134"/>
      <c r="BI355" s="134"/>
      <c r="BJ355" s="134"/>
      <c r="BK355" s="134"/>
      <c r="BL355" s="134"/>
      <c r="BM355" s="134"/>
      <c r="BN355" s="276"/>
      <c r="BO355" s="153"/>
      <c r="BP355" s="137">
        <v>2</v>
      </c>
      <c r="BQ355" s="137"/>
      <c r="BR355" s="137">
        <v>2</v>
      </c>
      <c r="BS355" s="137"/>
      <c r="BT355" s="137">
        <v>2</v>
      </c>
      <c r="BU355" s="137">
        <v>3</v>
      </c>
      <c r="BV355" s="137"/>
      <c r="BW355" s="137">
        <v>2</v>
      </c>
      <c r="BX355" s="137"/>
      <c r="BY355" s="137">
        <v>19</v>
      </c>
      <c r="BZ355" s="137"/>
      <c r="CA355" s="137"/>
      <c r="CB355" s="137"/>
      <c r="CC355" s="137"/>
      <c r="CD355" s="137"/>
      <c r="CE355" s="177"/>
      <c r="CF355" s="139"/>
    </row>
    <row r="356" spans="1:84" ht="16.5" customHeight="1">
      <c r="A356" s="111">
        <v>302</v>
      </c>
      <c r="B356" s="153" t="s">
        <v>58</v>
      </c>
      <c r="C356" s="153" t="s">
        <v>1784</v>
      </c>
      <c r="D356" s="153" t="s">
        <v>5111</v>
      </c>
      <c r="E356" s="153" t="s">
        <v>5375</v>
      </c>
      <c r="F356" s="135" t="s">
        <v>7949</v>
      </c>
      <c r="G356" s="276" t="s">
        <v>7950</v>
      </c>
      <c r="H356" s="135" t="s">
        <v>7951</v>
      </c>
      <c r="I356" s="135" t="s">
        <v>7952</v>
      </c>
      <c r="J356" s="135" t="s">
        <v>4940</v>
      </c>
      <c r="K356" s="135" t="s">
        <v>6393</v>
      </c>
      <c r="L356" s="153" t="s">
        <v>7953</v>
      </c>
      <c r="M356" s="153"/>
      <c r="N356" s="135" t="s">
        <v>4924</v>
      </c>
      <c r="O356" s="135"/>
      <c r="P356" s="135" t="s">
        <v>4924</v>
      </c>
      <c r="Q356" s="143">
        <v>2459</v>
      </c>
      <c r="R356" s="144">
        <v>1686</v>
      </c>
      <c r="S356" s="143">
        <v>297</v>
      </c>
      <c r="T356" s="143">
        <v>225</v>
      </c>
      <c r="U356" s="135"/>
      <c r="V356" s="144">
        <v>72</v>
      </c>
      <c r="W356" s="144">
        <v>52.8</v>
      </c>
      <c r="X356" s="135" t="s">
        <v>4956</v>
      </c>
      <c r="Y356" s="144">
        <v>225</v>
      </c>
      <c r="Z356" s="144">
        <v>30</v>
      </c>
      <c r="AA356" s="144">
        <v>50</v>
      </c>
      <c r="AB356" s="144">
        <v>25</v>
      </c>
      <c r="AC356" s="127"/>
      <c r="AD356" s="127"/>
      <c r="AE356" s="128"/>
      <c r="AF356" s="276" t="s">
        <v>7954</v>
      </c>
      <c r="AG356" s="143">
        <v>392</v>
      </c>
      <c r="AH356" s="143">
        <v>841</v>
      </c>
      <c r="AI356" s="127">
        <v>689</v>
      </c>
      <c r="AJ356" s="127">
        <v>139</v>
      </c>
      <c r="AK356" s="494"/>
      <c r="AL356" s="494"/>
      <c r="AM356" s="135" t="s">
        <v>5428</v>
      </c>
      <c r="AN356" s="135"/>
      <c r="AO356" s="135"/>
      <c r="AP356" s="135"/>
      <c r="AQ356" s="135"/>
      <c r="AR356" s="135"/>
      <c r="AS356" s="111">
        <v>69</v>
      </c>
      <c r="AT356" s="135" t="s">
        <v>5382</v>
      </c>
      <c r="AU356" s="135" t="s">
        <v>5639</v>
      </c>
      <c r="AV356" s="127">
        <v>2220</v>
      </c>
      <c r="AW356" s="127">
        <v>32.173913043478258</v>
      </c>
      <c r="AX356" s="127"/>
      <c r="AY356" s="127"/>
      <c r="AZ356" s="127"/>
      <c r="BA356" s="127"/>
      <c r="BB356" s="127"/>
      <c r="BC356" s="123"/>
      <c r="BD356" s="123"/>
      <c r="BE356" s="494"/>
      <c r="BF356" s="276" t="s">
        <v>4945</v>
      </c>
      <c r="BG356" s="134"/>
      <c r="BH356" s="134"/>
      <c r="BI356" s="134"/>
      <c r="BJ356" s="134"/>
      <c r="BK356" s="134"/>
      <c r="BL356" s="134"/>
      <c r="BM356" s="134"/>
      <c r="BN356" s="276"/>
      <c r="BO356" s="153"/>
      <c r="BP356" s="137">
        <v>2</v>
      </c>
      <c r="BQ356" s="137">
        <v>1</v>
      </c>
      <c r="BR356" s="137">
        <v>1</v>
      </c>
      <c r="BS356" s="137"/>
      <c r="BT356" s="137"/>
      <c r="BU356" s="137"/>
      <c r="BV356" s="137"/>
      <c r="BW356" s="137"/>
      <c r="BX356" s="137"/>
      <c r="BY356" s="137"/>
      <c r="BZ356" s="137"/>
      <c r="CA356" s="137"/>
      <c r="CB356" s="137"/>
      <c r="CC356" s="137"/>
      <c r="CD356" s="137"/>
      <c r="CE356" s="177"/>
      <c r="CF356" s="139"/>
    </row>
    <row r="357" spans="1:84" ht="16.5" customHeight="1">
      <c r="A357" s="111">
        <v>303</v>
      </c>
      <c r="B357" s="153" t="s">
        <v>58</v>
      </c>
      <c r="C357" s="153" t="s">
        <v>2754</v>
      </c>
      <c r="D357" s="153" t="s">
        <v>5111</v>
      </c>
      <c r="E357" s="153" t="s">
        <v>4932</v>
      </c>
      <c r="F357" s="135" t="s">
        <v>7955</v>
      </c>
      <c r="G357" s="276" t="s">
        <v>7956</v>
      </c>
      <c r="H357" s="135" t="s">
        <v>7957</v>
      </c>
      <c r="I357" s="135" t="s">
        <v>7958</v>
      </c>
      <c r="J357" s="135" t="s">
        <v>4940</v>
      </c>
      <c r="K357" s="135" t="s">
        <v>7959</v>
      </c>
      <c r="L357" s="153" t="s">
        <v>7960</v>
      </c>
      <c r="M357" s="153" t="s">
        <v>7961</v>
      </c>
      <c r="N357" s="135" t="s">
        <v>4924</v>
      </c>
      <c r="O357" s="135"/>
      <c r="P357" s="135" t="s">
        <v>4924</v>
      </c>
      <c r="Q357" s="143">
        <v>4103</v>
      </c>
      <c r="R357" s="144">
        <v>6725</v>
      </c>
      <c r="S357" s="143">
        <v>1149</v>
      </c>
      <c r="T357" s="143">
        <v>994</v>
      </c>
      <c r="U357" s="135" t="s">
        <v>4955</v>
      </c>
      <c r="V357" s="144">
        <v>155</v>
      </c>
      <c r="W357" s="144">
        <v>641</v>
      </c>
      <c r="X357" s="135" t="s">
        <v>4956</v>
      </c>
      <c r="Y357" s="144">
        <v>229</v>
      </c>
      <c r="Z357" s="144">
        <v>47</v>
      </c>
      <c r="AA357" s="144">
        <v>6393</v>
      </c>
      <c r="AB357" s="144">
        <v>150</v>
      </c>
      <c r="AC357" s="127"/>
      <c r="AD357" s="127"/>
      <c r="AE357" s="128" t="s">
        <v>7962</v>
      </c>
      <c r="AF357" s="276" t="s">
        <v>7963</v>
      </c>
      <c r="AG357" s="143">
        <v>4762</v>
      </c>
      <c r="AH357" s="143">
        <v>5729</v>
      </c>
      <c r="AI357" s="127">
        <v>5729</v>
      </c>
      <c r="AJ357" s="127">
        <v>929</v>
      </c>
      <c r="AK357" s="494" t="s">
        <v>7964</v>
      </c>
      <c r="AL357" s="494" t="s">
        <v>5067</v>
      </c>
      <c r="AM357" s="135" t="s">
        <v>5340</v>
      </c>
      <c r="AN357" s="135">
        <v>6</v>
      </c>
      <c r="AO357" s="135">
        <v>2</v>
      </c>
      <c r="AP357" s="135">
        <v>2</v>
      </c>
      <c r="AQ357" s="135">
        <v>2</v>
      </c>
      <c r="AR357" s="135"/>
      <c r="AS357" s="111">
        <v>140</v>
      </c>
      <c r="AT357" s="135" t="s">
        <v>4916</v>
      </c>
      <c r="AU357" s="135" t="s">
        <v>4916</v>
      </c>
      <c r="AV357" s="127">
        <v>7256</v>
      </c>
      <c r="AW357" s="127">
        <v>51.828571428571429</v>
      </c>
      <c r="AX357" s="127"/>
      <c r="AY357" s="127"/>
      <c r="AZ357" s="127"/>
      <c r="BA357" s="127"/>
      <c r="BB357" s="127"/>
      <c r="BC357" s="123"/>
      <c r="BD357" s="123"/>
      <c r="BE357" s="494"/>
      <c r="BF357" s="276" t="s">
        <v>4945</v>
      </c>
      <c r="BG357" s="134"/>
      <c r="BH357" s="134"/>
      <c r="BI357" s="134"/>
      <c r="BJ357" s="134"/>
      <c r="BK357" s="134"/>
      <c r="BL357" s="134"/>
      <c r="BM357" s="134"/>
      <c r="BN357" s="276"/>
      <c r="BO357" s="153" t="s">
        <v>4945</v>
      </c>
      <c r="BP357" s="137"/>
      <c r="BQ357" s="137"/>
      <c r="BR357" s="137"/>
      <c r="BS357" s="137"/>
      <c r="BT357" s="137">
        <v>6</v>
      </c>
      <c r="BU357" s="137"/>
      <c r="BV357" s="137"/>
      <c r="BW357" s="137">
        <v>1</v>
      </c>
      <c r="BX357" s="137"/>
      <c r="BY357" s="137">
        <v>23</v>
      </c>
      <c r="BZ357" s="137"/>
      <c r="CA357" s="137"/>
      <c r="CB357" s="137"/>
      <c r="CC357" s="137"/>
      <c r="CD357" s="137"/>
      <c r="CE357" s="177"/>
      <c r="CF357" s="139"/>
    </row>
    <row r="358" spans="1:84" ht="16.5" customHeight="1">
      <c r="A358" s="111">
        <v>304</v>
      </c>
      <c r="B358" s="153" t="s">
        <v>58</v>
      </c>
      <c r="C358" s="153" t="s">
        <v>1799</v>
      </c>
      <c r="D358" s="153" t="s">
        <v>5111</v>
      </c>
      <c r="E358" s="153" t="s">
        <v>4932</v>
      </c>
      <c r="F358" s="135" t="s">
        <v>7965</v>
      </c>
      <c r="G358" s="276" t="s">
        <v>7966</v>
      </c>
      <c r="H358" s="135" t="s">
        <v>7967</v>
      </c>
      <c r="I358" s="135" t="s">
        <v>7968</v>
      </c>
      <c r="J358" s="135" t="s">
        <v>4940</v>
      </c>
      <c r="K358" s="135" t="s">
        <v>5807</v>
      </c>
      <c r="L358" s="153" t="s">
        <v>7969</v>
      </c>
      <c r="M358" s="153" t="s">
        <v>7970</v>
      </c>
      <c r="N358" s="135" t="s">
        <v>4924</v>
      </c>
      <c r="O358" s="135"/>
      <c r="P358" s="135" t="s">
        <v>4924</v>
      </c>
      <c r="Q358" s="143">
        <v>26541</v>
      </c>
      <c r="R358" s="144">
        <v>8340</v>
      </c>
      <c r="S358" s="143">
        <v>2099</v>
      </c>
      <c r="T358" s="143">
        <v>1782</v>
      </c>
      <c r="U358" s="135" t="s">
        <v>4955</v>
      </c>
      <c r="V358" s="144">
        <v>317</v>
      </c>
      <c r="W358" s="144">
        <v>241.5</v>
      </c>
      <c r="X358" s="135" t="s">
        <v>4956</v>
      </c>
      <c r="Y358" s="144">
        <v>577</v>
      </c>
      <c r="Z358" s="144">
        <v>815.5</v>
      </c>
      <c r="AA358" s="144">
        <v>299492</v>
      </c>
      <c r="AB358" s="144">
        <v>105</v>
      </c>
      <c r="AC358" s="127"/>
      <c r="AD358" s="127">
        <v>103</v>
      </c>
      <c r="AE358" s="128">
        <v>230</v>
      </c>
      <c r="AF358" s="276" t="s">
        <v>7971</v>
      </c>
      <c r="AG358" s="143">
        <v>23596</v>
      </c>
      <c r="AH358" s="143">
        <v>169977</v>
      </c>
      <c r="AI358" s="127">
        <v>134073</v>
      </c>
      <c r="AJ358" s="127">
        <v>246</v>
      </c>
      <c r="AK358" s="494" t="s">
        <v>7972</v>
      </c>
      <c r="AL358" s="494" t="s">
        <v>7973</v>
      </c>
      <c r="AM358" s="135" t="s">
        <v>4914</v>
      </c>
      <c r="AN358" s="135">
        <v>6</v>
      </c>
      <c r="AO358" s="135">
        <v>2</v>
      </c>
      <c r="AP358" s="135">
        <v>2</v>
      </c>
      <c r="AQ358" s="135">
        <v>2</v>
      </c>
      <c r="AR358" s="135"/>
      <c r="AS358" s="111">
        <v>138</v>
      </c>
      <c r="AT358" s="135" t="s">
        <v>5429</v>
      </c>
      <c r="AU358" s="135" t="s">
        <v>5429</v>
      </c>
      <c r="AV358" s="127">
        <v>33555</v>
      </c>
      <c r="AW358" s="127">
        <v>243.15217391304347</v>
      </c>
      <c r="AX358" s="127">
        <v>5000</v>
      </c>
      <c r="AY358" s="127">
        <v>5000</v>
      </c>
      <c r="AZ358" s="127">
        <v>5000</v>
      </c>
      <c r="BA358" s="127">
        <v>5000</v>
      </c>
      <c r="BB358" s="127">
        <v>5000</v>
      </c>
      <c r="BC358" s="123"/>
      <c r="BD358" s="123" t="s">
        <v>7974</v>
      </c>
      <c r="BE358" s="494" t="s">
        <v>7975</v>
      </c>
      <c r="BF358" s="276" t="s">
        <v>7976</v>
      </c>
      <c r="BG358" s="2526" t="s">
        <v>7977</v>
      </c>
      <c r="BH358" s="2526"/>
      <c r="BI358" s="2526"/>
      <c r="BJ358" s="2526"/>
      <c r="BK358" s="2526"/>
      <c r="BL358" s="2526"/>
      <c r="BM358" s="2526"/>
      <c r="BN358" s="2526"/>
      <c r="BO358" s="153" t="s">
        <v>7978</v>
      </c>
      <c r="BP358" s="137">
        <v>3</v>
      </c>
      <c r="BQ358" s="137"/>
      <c r="BR358" s="137">
        <v>3</v>
      </c>
      <c r="BS358" s="137"/>
      <c r="BT358" s="137"/>
      <c r="BU358" s="137">
        <v>10</v>
      </c>
      <c r="BV358" s="137">
        <v>1</v>
      </c>
      <c r="BW358" s="137">
        <v>1</v>
      </c>
      <c r="BX358" s="137">
        <v>3</v>
      </c>
      <c r="BY358" s="137">
        <v>15</v>
      </c>
      <c r="BZ358" s="137"/>
      <c r="CA358" s="137"/>
      <c r="CB358" s="137"/>
      <c r="CC358" s="137"/>
      <c r="CD358" s="137"/>
      <c r="CE358" s="177"/>
      <c r="CF358" s="139"/>
    </row>
    <row r="359" spans="1:84" ht="16.5" customHeight="1">
      <c r="A359" s="111">
        <v>305</v>
      </c>
      <c r="B359" s="153" t="s">
        <v>58</v>
      </c>
      <c r="C359" s="153" t="s">
        <v>1789</v>
      </c>
      <c r="D359" s="153" t="s">
        <v>5111</v>
      </c>
      <c r="E359" s="153" t="s">
        <v>4932</v>
      </c>
      <c r="F359" s="135" t="s">
        <v>7979</v>
      </c>
      <c r="G359" s="276" t="s">
        <v>7980</v>
      </c>
      <c r="H359" s="135" t="s">
        <v>7981</v>
      </c>
      <c r="I359" s="135" t="s">
        <v>7982</v>
      </c>
      <c r="J359" s="135" t="s">
        <v>4940</v>
      </c>
      <c r="K359" s="135" t="s">
        <v>7983</v>
      </c>
      <c r="L359" s="153" t="s">
        <v>7984</v>
      </c>
      <c r="M359" s="153" t="s">
        <v>7985</v>
      </c>
      <c r="N359" s="135" t="s">
        <v>4924</v>
      </c>
      <c r="O359" s="135"/>
      <c r="P359" s="135" t="s">
        <v>4924</v>
      </c>
      <c r="Q359" s="143">
        <v>1218.25</v>
      </c>
      <c r="R359" s="144">
        <v>2961.11</v>
      </c>
      <c r="S359" s="143">
        <v>731</v>
      </c>
      <c r="T359" s="143">
        <v>595</v>
      </c>
      <c r="U359" s="135" t="s">
        <v>4910</v>
      </c>
      <c r="V359" s="144">
        <v>136</v>
      </c>
      <c r="W359" s="144">
        <v>495.93999999999994</v>
      </c>
      <c r="X359" s="135" t="s">
        <v>4956</v>
      </c>
      <c r="Y359" s="144">
        <v>344.18</v>
      </c>
      <c r="Z359" s="144"/>
      <c r="AA359" s="144"/>
      <c r="AB359" s="144">
        <v>132.74</v>
      </c>
      <c r="AC359" s="127"/>
      <c r="AD359" s="127"/>
      <c r="AE359" s="128">
        <v>32</v>
      </c>
      <c r="AF359" s="276" t="s">
        <v>7986</v>
      </c>
      <c r="AG359" s="143">
        <v>11760</v>
      </c>
      <c r="AH359" s="143">
        <v>15550</v>
      </c>
      <c r="AI359" s="127">
        <v>11760</v>
      </c>
      <c r="AJ359" s="127">
        <v>15550</v>
      </c>
      <c r="AK359" s="494" t="s">
        <v>7987</v>
      </c>
      <c r="AL359" s="494" t="s">
        <v>7988</v>
      </c>
      <c r="AM359" s="135" t="s">
        <v>5428</v>
      </c>
      <c r="AN359" s="135">
        <v>1</v>
      </c>
      <c r="AO359" s="135"/>
      <c r="AP359" s="135">
        <v>1</v>
      </c>
      <c r="AQ359" s="135"/>
      <c r="AR359" s="135"/>
      <c r="AS359" s="111">
        <v>162</v>
      </c>
      <c r="AT359" s="135" t="s">
        <v>5429</v>
      </c>
      <c r="AU359" s="135" t="s">
        <v>5429</v>
      </c>
      <c r="AV359" s="127">
        <v>5304</v>
      </c>
      <c r="AW359" s="127">
        <v>32.74074074074074</v>
      </c>
      <c r="AX359" s="127"/>
      <c r="AY359" s="127"/>
      <c r="AZ359" s="127"/>
      <c r="BA359" s="127"/>
      <c r="BB359" s="127"/>
      <c r="BC359" s="123"/>
      <c r="BD359" s="123"/>
      <c r="BE359" s="494"/>
      <c r="BF359" s="276" t="s">
        <v>4945</v>
      </c>
      <c r="BG359" s="134"/>
      <c r="BH359" s="134"/>
      <c r="BI359" s="134"/>
      <c r="BJ359" s="134"/>
      <c r="BK359" s="134"/>
      <c r="BL359" s="134"/>
      <c r="BM359" s="134"/>
      <c r="BN359" s="276"/>
      <c r="BO359" s="153" t="s">
        <v>4945</v>
      </c>
      <c r="BP359" s="137">
        <v>2</v>
      </c>
      <c r="BQ359" s="137"/>
      <c r="BR359" s="137">
        <v>2</v>
      </c>
      <c r="BS359" s="137">
        <v>5</v>
      </c>
      <c r="BT359" s="137"/>
      <c r="BU359" s="137">
        <v>2</v>
      </c>
      <c r="BV359" s="137">
        <v>1</v>
      </c>
      <c r="BW359" s="137">
        <v>1</v>
      </c>
      <c r="BX359" s="137"/>
      <c r="BY359" s="137"/>
      <c r="BZ359" s="137"/>
      <c r="CA359" s="137"/>
      <c r="CB359" s="137"/>
      <c r="CC359" s="137"/>
      <c r="CD359" s="137"/>
    </row>
    <row r="360" spans="1:84" ht="16.5" customHeight="1">
      <c r="A360" s="111">
        <v>306</v>
      </c>
      <c r="B360" s="153" t="s">
        <v>58</v>
      </c>
      <c r="C360" s="153" t="s">
        <v>2436</v>
      </c>
      <c r="D360" s="153" t="s">
        <v>5111</v>
      </c>
      <c r="E360" s="153" t="s">
        <v>4932</v>
      </c>
      <c r="F360" s="135" t="s">
        <v>7989</v>
      </c>
      <c r="G360" s="276" t="s">
        <v>7990</v>
      </c>
      <c r="H360" s="135" t="s">
        <v>7991</v>
      </c>
      <c r="I360" s="135" t="s">
        <v>7992</v>
      </c>
      <c r="J360" s="135" t="s">
        <v>4940</v>
      </c>
      <c r="K360" s="135" t="s">
        <v>7992</v>
      </c>
      <c r="L360" s="153" t="s">
        <v>7993</v>
      </c>
      <c r="M360" s="153" t="s">
        <v>7994</v>
      </c>
      <c r="N360" s="135" t="s">
        <v>4924</v>
      </c>
      <c r="O360" s="135"/>
      <c r="P360" s="135" t="s">
        <v>4924</v>
      </c>
      <c r="Q360" s="143">
        <v>43410</v>
      </c>
      <c r="R360" s="144">
        <v>2035.29</v>
      </c>
      <c r="S360" s="143">
        <v>801</v>
      </c>
      <c r="T360" s="143">
        <v>371</v>
      </c>
      <c r="U360" s="135"/>
      <c r="V360" s="144">
        <v>430</v>
      </c>
      <c r="W360" s="144">
        <v>36.46</v>
      </c>
      <c r="X360" s="135" t="s">
        <v>4956</v>
      </c>
      <c r="Y360" s="144">
        <v>272.19</v>
      </c>
      <c r="Z360" s="144">
        <v>140</v>
      </c>
      <c r="AA360" s="144">
        <v>20875</v>
      </c>
      <c r="AB360" s="144">
        <v>59.52</v>
      </c>
      <c r="AC360" s="127">
        <v>33.68</v>
      </c>
      <c r="AD360" s="127"/>
      <c r="AE360" s="495" t="s">
        <v>7995</v>
      </c>
      <c r="AF360" s="276" t="s">
        <v>7996</v>
      </c>
      <c r="AG360" s="143">
        <v>40</v>
      </c>
      <c r="AH360" s="143">
        <v>21036</v>
      </c>
      <c r="AI360" s="127">
        <v>161</v>
      </c>
      <c r="AJ360" s="127">
        <v>92</v>
      </c>
      <c r="AK360" s="494"/>
      <c r="AL360" s="494"/>
      <c r="AM360" s="135" t="s">
        <v>6735</v>
      </c>
      <c r="AN360" s="135">
        <v>15</v>
      </c>
      <c r="AO360" s="135">
        <v>5</v>
      </c>
      <c r="AP360" s="135">
        <v>4</v>
      </c>
      <c r="AQ360" s="135">
        <v>6</v>
      </c>
      <c r="AR360" s="135"/>
      <c r="AS360" s="111">
        <v>314</v>
      </c>
      <c r="AT360" s="135" t="s">
        <v>4916</v>
      </c>
      <c r="AU360" s="135" t="s">
        <v>4916</v>
      </c>
      <c r="AV360" s="127">
        <v>15679</v>
      </c>
      <c r="AW360" s="127">
        <v>49.933121019108277</v>
      </c>
      <c r="AX360" s="127">
        <v>2000</v>
      </c>
      <c r="AY360" s="127">
        <v>500</v>
      </c>
      <c r="AZ360" s="127">
        <v>1000</v>
      </c>
      <c r="BA360" s="127">
        <v>1500</v>
      </c>
      <c r="BB360" s="127">
        <v>2000</v>
      </c>
      <c r="BC360" s="123">
        <v>25</v>
      </c>
      <c r="BD360" s="123"/>
      <c r="BE360" s="494" t="s">
        <v>7997</v>
      </c>
      <c r="BF360" s="276" t="s">
        <v>4945</v>
      </c>
      <c r="BG360" s="134"/>
      <c r="BH360" s="134"/>
      <c r="BI360" s="134"/>
      <c r="BJ360" s="134"/>
      <c r="BK360" s="134"/>
      <c r="BL360" s="134"/>
      <c r="BM360" s="134"/>
      <c r="BN360" s="276" t="s">
        <v>7998</v>
      </c>
      <c r="BO360" s="153" t="s">
        <v>4945</v>
      </c>
      <c r="BP360" s="137"/>
      <c r="BQ360" s="137"/>
      <c r="BR360" s="137"/>
      <c r="BS360" s="137"/>
      <c r="BT360" s="137">
        <v>1</v>
      </c>
      <c r="BU360" s="137"/>
      <c r="BV360" s="137"/>
      <c r="BW360" s="137">
        <v>8</v>
      </c>
      <c r="BX360" s="137"/>
      <c r="BY360" s="137" t="s">
        <v>7999</v>
      </c>
      <c r="BZ360" s="137"/>
      <c r="CA360" s="137"/>
      <c r="CB360" s="137"/>
      <c r="CC360" s="137"/>
      <c r="CD360" s="137"/>
      <c r="CE360" s="177"/>
      <c r="CF360" s="139"/>
    </row>
    <row r="361" spans="1:84" ht="16.5" customHeight="1">
      <c r="A361" s="111">
        <v>307</v>
      </c>
      <c r="B361" s="153" t="s">
        <v>58</v>
      </c>
      <c r="C361" s="153" t="s">
        <v>1799</v>
      </c>
      <c r="D361" s="153" t="s">
        <v>5111</v>
      </c>
      <c r="E361" s="153" t="s">
        <v>4932</v>
      </c>
      <c r="F361" s="135" t="s">
        <v>8000</v>
      </c>
      <c r="G361" s="276" t="s">
        <v>8001</v>
      </c>
      <c r="H361" s="135" t="s">
        <v>8002</v>
      </c>
      <c r="I361" s="135" t="s">
        <v>8003</v>
      </c>
      <c r="J361" s="135" t="s">
        <v>4940</v>
      </c>
      <c r="K361" s="135" t="s">
        <v>8004</v>
      </c>
      <c r="L361" s="153" t="s">
        <v>8005</v>
      </c>
      <c r="M361" s="153" t="s">
        <v>7678</v>
      </c>
      <c r="N361" s="135" t="s">
        <v>4888</v>
      </c>
      <c r="O361" s="135"/>
      <c r="P361" s="135" t="s">
        <v>4888</v>
      </c>
      <c r="Q361" s="143">
        <v>84431.3</v>
      </c>
      <c r="R361" s="144">
        <v>4979.6099999999997</v>
      </c>
      <c r="S361" s="143">
        <v>1480</v>
      </c>
      <c r="T361" s="143">
        <v>1072</v>
      </c>
      <c r="U361" s="135"/>
      <c r="V361" s="144">
        <v>408</v>
      </c>
      <c r="W361" s="144">
        <v>585</v>
      </c>
      <c r="X361" s="624" t="s">
        <v>4956</v>
      </c>
      <c r="Y361" s="144">
        <v>572</v>
      </c>
      <c r="Z361" s="144"/>
      <c r="AA361" s="144"/>
      <c r="AB361" s="144">
        <v>172</v>
      </c>
      <c r="AC361" s="127"/>
      <c r="AD361" s="127"/>
      <c r="AE361" s="128">
        <v>53</v>
      </c>
      <c r="AF361" s="276" t="s">
        <v>8006</v>
      </c>
      <c r="AG361" s="143">
        <v>4565</v>
      </c>
      <c r="AH361" s="143">
        <v>5461</v>
      </c>
      <c r="AI361" s="127">
        <v>5461</v>
      </c>
      <c r="AJ361" s="127">
        <v>1186</v>
      </c>
      <c r="AK361" s="494"/>
      <c r="AL361" s="494"/>
      <c r="AM361" s="135" t="s">
        <v>5340</v>
      </c>
      <c r="AN361" s="135">
        <v>35</v>
      </c>
      <c r="AO361" s="135">
        <v>9</v>
      </c>
      <c r="AP361" s="135">
        <v>24</v>
      </c>
      <c r="AQ361" s="135">
        <v>2</v>
      </c>
      <c r="AR361" s="135"/>
      <c r="AS361" s="111">
        <v>138</v>
      </c>
      <c r="AT361" s="135" t="s">
        <v>6506</v>
      </c>
      <c r="AU361" s="135" t="s">
        <v>6506</v>
      </c>
      <c r="AV361" s="127">
        <v>4368</v>
      </c>
      <c r="AW361" s="127">
        <v>31.652173913043477</v>
      </c>
      <c r="AX361" s="127">
        <v>2000</v>
      </c>
      <c r="AY361" s="127"/>
      <c r="AZ361" s="127">
        <v>1200</v>
      </c>
      <c r="BA361" s="127">
        <v>1200</v>
      </c>
      <c r="BB361" s="127">
        <v>2000</v>
      </c>
      <c r="BC361" s="123" t="s">
        <v>7687</v>
      </c>
      <c r="BD361" s="123" t="s">
        <v>7688</v>
      </c>
      <c r="BE361" s="493" t="s">
        <v>8007</v>
      </c>
      <c r="BF361" s="276" t="s">
        <v>8008</v>
      </c>
      <c r="BG361" s="134"/>
      <c r="BH361" s="134"/>
      <c r="BI361" s="134"/>
      <c r="BJ361" s="134"/>
      <c r="BK361" s="134"/>
      <c r="BL361" s="134"/>
      <c r="BM361" s="134"/>
      <c r="BN361" s="276"/>
      <c r="BO361" s="153" t="s">
        <v>4945</v>
      </c>
      <c r="BP361" s="137"/>
      <c r="BQ361" s="137"/>
      <c r="BR361" s="137"/>
      <c r="BS361" s="137"/>
      <c r="BT361" s="137">
        <v>5</v>
      </c>
      <c r="BU361" s="137"/>
      <c r="BV361" s="137"/>
      <c r="BW361" s="137">
        <v>11</v>
      </c>
      <c r="BX361" s="137"/>
      <c r="BY361" s="137"/>
      <c r="BZ361" s="137"/>
      <c r="CA361" s="137"/>
      <c r="CB361" s="137"/>
      <c r="CC361" s="137"/>
      <c r="CD361" s="137"/>
    </row>
    <row r="362" spans="1:84" ht="16.5" customHeight="1">
      <c r="A362" s="111">
        <v>308</v>
      </c>
      <c r="B362" s="153" t="s">
        <v>58</v>
      </c>
      <c r="C362" s="153" t="s">
        <v>1784</v>
      </c>
      <c r="D362" s="153" t="s">
        <v>5111</v>
      </c>
      <c r="E362" s="153" t="s">
        <v>4932</v>
      </c>
      <c r="F362" s="135" t="s">
        <v>8009</v>
      </c>
      <c r="G362" s="276" t="s">
        <v>8010</v>
      </c>
      <c r="H362" s="135" t="s">
        <v>8011</v>
      </c>
      <c r="I362" s="135" t="s">
        <v>8012</v>
      </c>
      <c r="J362" s="135" t="s">
        <v>4940</v>
      </c>
      <c r="K362" s="135" t="s">
        <v>8013</v>
      </c>
      <c r="L362" s="153" t="s">
        <v>8014</v>
      </c>
      <c r="M362" s="153" t="s">
        <v>8015</v>
      </c>
      <c r="N362" s="135" t="s">
        <v>4940</v>
      </c>
      <c r="O362" s="135"/>
      <c r="P362" s="135" t="s">
        <v>4924</v>
      </c>
      <c r="Q362" s="143">
        <v>7846</v>
      </c>
      <c r="R362" s="144">
        <v>2840</v>
      </c>
      <c r="S362" s="143">
        <v>971</v>
      </c>
      <c r="T362" s="143">
        <v>779</v>
      </c>
      <c r="U362" s="135" t="s">
        <v>8016</v>
      </c>
      <c r="V362" s="144">
        <v>192</v>
      </c>
      <c r="W362" s="144">
        <v>159</v>
      </c>
      <c r="X362" s="135" t="s">
        <v>4956</v>
      </c>
      <c r="Y362" s="144">
        <v>344</v>
      </c>
      <c r="Z362" s="144">
        <v>12</v>
      </c>
      <c r="AA362" s="144">
        <v>100</v>
      </c>
      <c r="AB362" s="144">
        <v>90</v>
      </c>
      <c r="AC362" s="127"/>
      <c r="AD362" s="127">
        <v>328</v>
      </c>
      <c r="AE362" s="128" t="s">
        <v>8017</v>
      </c>
      <c r="AF362" s="494" t="s">
        <v>8018</v>
      </c>
      <c r="AG362" s="143">
        <v>304</v>
      </c>
      <c r="AH362" s="143">
        <v>929</v>
      </c>
      <c r="AI362" s="127"/>
      <c r="AJ362" s="127">
        <v>274</v>
      </c>
      <c r="AK362" s="494"/>
      <c r="AL362" s="494"/>
      <c r="AM362" s="135" t="s">
        <v>5428</v>
      </c>
      <c r="AN362" s="135">
        <v>6</v>
      </c>
      <c r="AO362" s="135">
        <v>1</v>
      </c>
      <c r="AP362" s="135">
        <v>3</v>
      </c>
      <c r="AQ362" s="135">
        <v>1</v>
      </c>
      <c r="AR362" s="135">
        <v>1</v>
      </c>
      <c r="AS362" s="111">
        <v>72</v>
      </c>
      <c r="AT362" s="135" t="s">
        <v>6506</v>
      </c>
      <c r="AU362" s="135" t="s">
        <v>6506</v>
      </c>
      <c r="AV362" s="127">
        <v>7198</v>
      </c>
      <c r="AW362" s="127">
        <v>99.972222222222229</v>
      </c>
      <c r="AX362" s="134"/>
      <c r="AY362" s="134"/>
      <c r="AZ362" s="134"/>
      <c r="BA362" s="134"/>
      <c r="BB362" s="134"/>
      <c r="BC362" s="123"/>
      <c r="BD362" s="123"/>
      <c r="BE362" s="494"/>
      <c r="BF362" s="494" t="s">
        <v>4945</v>
      </c>
      <c r="BG362" s="134"/>
      <c r="BH362" s="134"/>
      <c r="BI362" s="134"/>
      <c r="BJ362" s="134"/>
      <c r="BK362" s="134"/>
      <c r="BL362" s="134"/>
      <c r="BM362" s="134"/>
      <c r="BN362" s="135"/>
      <c r="BO362" s="153" t="s">
        <v>4945</v>
      </c>
      <c r="BP362" s="137">
        <v>2</v>
      </c>
      <c r="BQ362" s="137"/>
      <c r="BR362" s="137">
        <v>2</v>
      </c>
      <c r="BS362" s="137"/>
      <c r="BT362" s="137">
        <v>2</v>
      </c>
      <c r="BU362" s="137">
        <v>4</v>
      </c>
      <c r="BV362" s="137"/>
      <c r="BW362" s="137">
        <v>4</v>
      </c>
      <c r="BX362" s="137"/>
      <c r="BY362" s="137">
        <v>13</v>
      </c>
      <c r="BZ362" s="137"/>
      <c r="CA362" s="137"/>
      <c r="CB362" s="137"/>
      <c r="CC362" s="137"/>
      <c r="CD362" s="137"/>
      <c r="CE362" s="177"/>
      <c r="CF362" s="139"/>
    </row>
    <row r="363" spans="1:84" s="388" customFormat="1" ht="16.5" customHeight="1">
      <c r="A363" s="2528" t="s">
        <v>8019</v>
      </c>
      <c r="B363" s="2528"/>
      <c r="C363" s="2528"/>
      <c r="D363" s="2528"/>
      <c r="E363" s="2528"/>
      <c r="F363" s="551">
        <v>49</v>
      </c>
      <c r="G363" s="552"/>
      <c r="H363" s="551"/>
      <c r="I363" s="551"/>
      <c r="J363" s="553"/>
      <c r="K363" s="554"/>
      <c r="L363" s="231"/>
      <c r="M363" s="555"/>
      <c r="N363" s="233"/>
      <c r="O363" s="233"/>
      <c r="P363" s="233"/>
      <c r="Q363" s="238"/>
      <c r="R363" s="239"/>
      <c r="S363" s="238"/>
      <c r="T363" s="238"/>
      <c r="U363" s="556"/>
      <c r="V363" s="239"/>
      <c r="W363" s="238"/>
      <c r="X363" s="557"/>
      <c r="Y363" s="238"/>
      <c r="Z363" s="238"/>
      <c r="AA363" s="238"/>
      <c r="AB363" s="239"/>
      <c r="AC363" s="243"/>
      <c r="AD363" s="243"/>
      <c r="AE363" s="558"/>
      <c r="AF363" s="625"/>
      <c r="AG363" s="560"/>
      <c r="AH363" s="253"/>
      <c r="AI363" s="243"/>
      <c r="AJ363" s="561"/>
      <c r="AK363" s="562"/>
      <c r="AL363" s="562"/>
      <c r="AM363" s="553"/>
      <c r="AN363" s="551"/>
      <c r="AO363" s="551"/>
      <c r="AP363" s="563"/>
      <c r="AQ363" s="563"/>
      <c r="AR363" s="563"/>
      <c r="AS363" s="626"/>
      <c r="AT363" s="563"/>
      <c r="AU363" s="563"/>
      <c r="AV363" s="558"/>
      <c r="AW363" s="558"/>
      <c r="AX363" s="243"/>
      <c r="AY363" s="243"/>
      <c r="AZ363" s="627"/>
      <c r="BA363" s="627"/>
      <c r="BB363" s="627"/>
      <c r="BC363" s="566"/>
      <c r="BD363" s="566"/>
      <c r="BE363" s="562"/>
      <c r="BF363" s="628"/>
      <c r="BG363" s="564"/>
      <c r="BH363" s="567"/>
      <c r="BI363" s="564"/>
      <c r="BJ363" s="564"/>
      <c r="BK363" s="564"/>
      <c r="BL363" s="564"/>
      <c r="BM363" s="564"/>
      <c r="BN363" s="629"/>
      <c r="BO363" s="569"/>
      <c r="BP363" s="570"/>
      <c r="BQ363" s="570"/>
      <c r="BR363" s="570"/>
      <c r="BS363" s="570"/>
      <c r="BT363" s="570"/>
      <c r="BU363" s="570"/>
      <c r="BV363" s="570"/>
      <c r="BW363" s="570"/>
      <c r="BX363" s="570"/>
      <c r="BY363" s="570"/>
      <c r="BZ363" s="570"/>
      <c r="CA363" s="570"/>
      <c r="CB363" s="570"/>
      <c r="CC363" s="570"/>
      <c r="CD363" s="570"/>
    </row>
    <row r="364" spans="1:84" ht="16.5" customHeight="1">
      <c r="A364" s="111">
        <v>309</v>
      </c>
      <c r="B364" s="153" t="s">
        <v>58</v>
      </c>
      <c r="C364" s="153" t="s">
        <v>1794</v>
      </c>
      <c r="D364" s="153" t="s">
        <v>168</v>
      </c>
      <c r="E364" s="153" t="s">
        <v>4932</v>
      </c>
      <c r="F364" s="135" t="s">
        <v>8020</v>
      </c>
      <c r="G364" s="276" t="s">
        <v>8021</v>
      </c>
      <c r="H364" s="135" t="s">
        <v>8022</v>
      </c>
      <c r="I364" s="135" t="s">
        <v>8023</v>
      </c>
      <c r="J364" s="135" t="s">
        <v>4940</v>
      </c>
      <c r="K364" s="135" t="s">
        <v>8024</v>
      </c>
      <c r="L364" s="153" t="s">
        <v>8025</v>
      </c>
      <c r="M364" s="153" t="s">
        <v>8026</v>
      </c>
      <c r="N364" s="135" t="s">
        <v>4924</v>
      </c>
      <c r="O364" s="135"/>
      <c r="P364" s="135" t="s">
        <v>4940</v>
      </c>
      <c r="Q364" s="143">
        <v>11481</v>
      </c>
      <c r="R364" s="144">
        <v>2100</v>
      </c>
      <c r="S364" s="143">
        <v>1518</v>
      </c>
      <c r="T364" s="143">
        <v>1518</v>
      </c>
      <c r="U364" s="135"/>
      <c r="V364" s="144"/>
      <c r="W364" s="144">
        <v>70</v>
      </c>
      <c r="X364" s="135" t="s">
        <v>4956</v>
      </c>
      <c r="Y364" s="144">
        <v>105</v>
      </c>
      <c r="Z364" s="144"/>
      <c r="AA364" s="144"/>
      <c r="AB364" s="144">
        <v>80</v>
      </c>
      <c r="AC364" s="127">
        <v>130</v>
      </c>
      <c r="AD364" s="127"/>
      <c r="AE364" s="128">
        <v>30</v>
      </c>
      <c r="AF364" s="276" t="s">
        <v>8027</v>
      </c>
      <c r="AG364" s="127"/>
      <c r="AH364" s="127">
        <v>3500</v>
      </c>
      <c r="AI364" s="127">
        <v>3026</v>
      </c>
      <c r="AJ364" s="127"/>
      <c r="AK364" s="494"/>
      <c r="AL364" s="494"/>
      <c r="AM364" s="135" t="s">
        <v>5428</v>
      </c>
      <c r="AN364" s="135">
        <v>4</v>
      </c>
      <c r="AO364" s="135">
        <v>1</v>
      </c>
      <c r="AP364" s="135">
        <v>2</v>
      </c>
      <c r="AQ364" s="135">
        <v>1</v>
      </c>
      <c r="AR364" s="135"/>
      <c r="AS364" s="135">
        <v>311</v>
      </c>
      <c r="AT364" s="137" t="s">
        <v>8028</v>
      </c>
      <c r="AU364" s="137" t="s">
        <v>8028</v>
      </c>
      <c r="AV364" s="127">
        <v>17603</v>
      </c>
      <c r="AW364" s="127">
        <v>56.60128617363344</v>
      </c>
      <c r="AX364" s="127">
        <v>6500</v>
      </c>
      <c r="AY364" s="127">
        <v>4500</v>
      </c>
      <c r="AZ364" s="127">
        <v>4500</v>
      </c>
      <c r="BA364" s="127">
        <v>5500</v>
      </c>
      <c r="BB364" s="127">
        <v>6500</v>
      </c>
      <c r="BC364" s="123">
        <v>20</v>
      </c>
      <c r="BD364" s="123" t="s">
        <v>8029</v>
      </c>
      <c r="BE364" s="494" t="s">
        <v>8030</v>
      </c>
      <c r="BF364" s="276" t="s">
        <v>8031</v>
      </c>
      <c r="BG364" s="134">
        <v>6500</v>
      </c>
      <c r="BH364" s="134">
        <v>4500</v>
      </c>
      <c r="BI364" s="134">
        <v>4500</v>
      </c>
      <c r="BJ364" s="134">
        <v>5500</v>
      </c>
      <c r="BK364" s="134">
        <v>6500</v>
      </c>
      <c r="BL364" s="134">
        <v>20</v>
      </c>
      <c r="BM364" s="134" t="s">
        <v>8029</v>
      </c>
      <c r="BN364" s="276" t="s">
        <v>8030</v>
      </c>
      <c r="BO364" s="153" t="s">
        <v>8031</v>
      </c>
      <c r="BP364" s="137"/>
      <c r="BQ364" s="137"/>
      <c r="BR364" s="137"/>
      <c r="BS364" s="137"/>
      <c r="BT364" s="137"/>
      <c r="BU364" s="137"/>
      <c r="BV364" s="137"/>
      <c r="BW364" s="137"/>
      <c r="BX364" s="137"/>
      <c r="BY364" s="137"/>
      <c r="BZ364" s="137">
        <v>1</v>
      </c>
      <c r="CA364" s="137">
        <v>3</v>
      </c>
      <c r="CB364" s="137">
        <v>3</v>
      </c>
      <c r="CC364" s="137"/>
      <c r="CD364" s="137">
        <v>1</v>
      </c>
      <c r="CE364" s="177"/>
      <c r="CF364" s="139"/>
    </row>
    <row r="365" spans="1:84" ht="16.5" customHeight="1">
      <c r="A365" s="111">
        <v>310</v>
      </c>
      <c r="B365" s="153" t="s">
        <v>58</v>
      </c>
      <c r="C365" s="153" t="s">
        <v>1794</v>
      </c>
      <c r="D365" s="153" t="s">
        <v>168</v>
      </c>
      <c r="E365" s="153" t="s">
        <v>4932</v>
      </c>
      <c r="F365" s="135" t="s">
        <v>8032</v>
      </c>
      <c r="G365" s="276" t="s">
        <v>8033</v>
      </c>
      <c r="H365" s="135" t="s">
        <v>8034</v>
      </c>
      <c r="I365" s="135" t="s">
        <v>8035</v>
      </c>
      <c r="J365" s="135" t="s">
        <v>4940</v>
      </c>
      <c r="K365" s="135" t="s">
        <v>8036</v>
      </c>
      <c r="L365" s="153" t="s">
        <v>8037</v>
      </c>
      <c r="M365" s="153" t="s">
        <v>6513</v>
      </c>
      <c r="N365" s="135" t="s">
        <v>4924</v>
      </c>
      <c r="O365" s="135"/>
      <c r="P365" s="135" t="s">
        <v>4924</v>
      </c>
      <c r="Q365" s="143">
        <v>1041</v>
      </c>
      <c r="R365" s="144"/>
      <c r="S365" s="143">
        <v>836</v>
      </c>
      <c r="T365" s="143">
        <v>836</v>
      </c>
      <c r="U365" s="135" t="s">
        <v>4955</v>
      </c>
      <c r="V365" s="144"/>
      <c r="W365" s="144">
        <v>16</v>
      </c>
      <c r="X365" s="135" t="s">
        <v>4956</v>
      </c>
      <c r="Y365" s="144">
        <v>661</v>
      </c>
      <c r="Z365" s="144"/>
      <c r="AA365" s="144"/>
      <c r="AB365" s="144">
        <v>66</v>
      </c>
      <c r="AC365" s="127"/>
      <c r="AD365" s="127"/>
      <c r="AE365" s="128"/>
      <c r="AF365" s="276" t="s">
        <v>8038</v>
      </c>
      <c r="AG365" s="127"/>
      <c r="AH365" s="127">
        <v>9506</v>
      </c>
      <c r="AI365" s="127"/>
      <c r="AJ365" s="127">
        <v>313</v>
      </c>
      <c r="AK365" s="494"/>
      <c r="AL365" s="494"/>
      <c r="AM365" s="135" t="s">
        <v>6515</v>
      </c>
      <c r="AN365" s="135">
        <v>6</v>
      </c>
      <c r="AO365" s="135"/>
      <c r="AP365" s="135">
        <v>6</v>
      </c>
      <c r="AQ365" s="135"/>
      <c r="AR365" s="135"/>
      <c r="AS365" s="135">
        <v>42</v>
      </c>
      <c r="AT365" s="137" t="s">
        <v>5026</v>
      </c>
      <c r="AU365" s="137"/>
      <c r="AV365" s="127">
        <v>1099</v>
      </c>
      <c r="AW365" s="127">
        <v>26.166666666666668</v>
      </c>
      <c r="AX365" s="127"/>
      <c r="AY365" s="127"/>
      <c r="AZ365" s="127"/>
      <c r="BA365" s="127"/>
      <c r="BB365" s="127"/>
      <c r="BC365" s="123"/>
      <c r="BD365" s="123"/>
      <c r="BE365" s="494"/>
      <c r="BF365" s="276" t="s">
        <v>4945</v>
      </c>
      <c r="BG365" s="134"/>
      <c r="BH365" s="134"/>
      <c r="BI365" s="134"/>
      <c r="BJ365" s="134"/>
      <c r="BK365" s="134"/>
      <c r="BL365" s="134"/>
      <c r="BM365" s="134"/>
      <c r="BN365" s="276"/>
      <c r="BO365" s="153" t="s">
        <v>4945</v>
      </c>
      <c r="BP365" s="137"/>
      <c r="BQ365" s="137"/>
      <c r="BR365" s="137"/>
      <c r="BS365" s="137"/>
      <c r="BT365" s="137"/>
      <c r="BU365" s="137"/>
      <c r="BV365" s="137"/>
      <c r="BW365" s="137"/>
      <c r="BX365" s="137"/>
      <c r="BY365" s="137"/>
      <c r="BZ365" s="137">
        <v>2</v>
      </c>
      <c r="CA365" s="137"/>
      <c r="CB365" s="137">
        <v>1</v>
      </c>
      <c r="CC365" s="137"/>
      <c r="CD365" s="137">
        <v>5</v>
      </c>
      <c r="CE365" s="177"/>
      <c r="CF365" s="139"/>
    </row>
    <row r="366" spans="1:84" ht="16.5" customHeight="1">
      <c r="A366" s="111">
        <v>311</v>
      </c>
      <c r="B366" s="153" t="s">
        <v>58</v>
      </c>
      <c r="C366" s="153" t="s">
        <v>1750</v>
      </c>
      <c r="D366" s="153" t="s">
        <v>168</v>
      </c>
      <c r="E366" s="153" t="s">
        <v>4932</v>
      </c>
      <c r="F366" s="135" t="s">
        <v>8039</v>
      </c>
      <c r="G366" s="276" t="s">
        <v>8040</v>
      </c>
      <c r="H366" s="135" t="s">
        <v>8041</v>
      </c>
      <c r="I366" s="135" t="s">
        <v>8042</v>
      </c>
      <c r="J366" s="135" t="s">
        <v>4940</v>
      </c>
      <c r="K366" s="135" t="s">
        <v>8043</v>
      </c>
      <c r="L366" s="153" t="s">
        <v>8044</v>
      </c>
      <c r="M366" s="153" t="s">
        <v>8045</v>
      </c>
      <c r="N366" s="135" t="s">
        <v>4924</v>
      </c>
      <c r="O366" s="135"/>
      <c r="P366" s="135" t="s">
        <v>4924</v>
      </c>
      <c r="Q366" s="143">
        <v>16854</v>
      </c>
      <c r="R366" s="144">
        <v>486</v>
      </c>
      <c r="S366" s="143">
        <v>185</v>
      </c>
      <c r="T366" s="143">
        <v>126</v>
      </c>
      <c r="U366" s="135" t="s">
        <v>4983</v>
      </c>
      <c r="V366" s="144">
        <v>59</v>
      </c>
      <c r="W366" s="144">
        <v>110</v>
      </c>
      <c r="X366" s="135" t="s">
        <v>4956</v>
      </c>
      <c r="Y366" s="144">
        <v>126</v>
      </c>
      <c r="Z366" s="144">
        <v>22</v>
      </c>
      <c r="AA366" s="144">
        <v>620</v>
      </c>
      <c r="AB366" s="144">
        <v>36</v>
      </c>
      <c r="AC366" s="127"/>
      <c r="AD366" s="127"/>
      <c r="AE366" s="128">
        <v>50</v>
      </c>
      <c r="AF366" s="276" t="s">
        <v>8046</v>
      </c>
      <c r="AG366" s="127">
        <v>207</v>
      </c>
      <c r="AH366" s="127">
        <v>207</v>
      </c>
      <c r="AI366" s="127">
        <v>207</v>
      </c>
      <c r="AJ366" s="127">
        <v>196</v>
      </c>
      <c r="AK366" s="494"/>
      <c r="AL366" s="494"/>
      <c r="AM366" s="135" t="s">
        <v>5340</v>
      </c>
      <c r="AN366" s="135">
        <v>31</v>
      </c>
      <c r="AO366" s="135">
        <v>3</v>
      </c>
      <c r="AP366" s="135">
        <v>17</v>
      </c>
      <c r="AQ366" s="135">
        <v>10</v>
      </c>
      <c r="AR366" s="135">
        <v>1</v>
      </c>
      <c r="AS366" s="135">
        <v>248</v>
      </c>
      <c r="AT366" s="136" t="s">
        <v>8047</v>
      </c>
      <c r="AU366" s="136" t="s">
        <v>8047</v>
      </c>
      <c r="AV366" s="127">
        <v>4686</v>
      </c>
      <c r="AW366" s="127">
        <v>18.89516129032258</v>
      </c>
      <c r="AX366" s="127">
        <v>5000</v>
      </c>
      <c r="AY366" s="127">
        <v>2000</v>
      </c>
      <c r="AZ366" s="127">
        <v>3000</v>
      </c>
      <c r="BA366" s="127">
        <v>3000</v>
      </c>
      <c r="BB366" s="127">
        <v>5000</v>
      </c>
      <c r="BC366" s="123"/>
      <c r="BD366" s="123">
        <v>50</v>
      </c>
      <c r="BE366" s="494" t="s">
        <v>8048</v>
      </c>
      <c r="BF366" s="276" t="s">
        <v>8049</v>
      </c>
      <c r="BG366" s="134"/>
      <c r="BH366" s="134"/>
      <c r="BI366" s="134"/>
      <c r="BJ366" s="134"/>
      <c r="BK366" s="134"/>
      <c r="BL366" s="134"/>
      <c r="BM366" s="134"/>
      <c r="BN366" s="276"/>
      <c r="BO366" s="153" t="s">
        <v>4945</v>
      </c>
      <c r="BP366" s="137"/>
      <c r="BQ366" s="137"/>
      <c r="BR366" s="137"/>
      <c r="BS366" s="137"/>
      <c r="BT366" s="137"/>
      <c r="BU366" s="137"/>
      <c r="BV366" s="137"/>
      <c r="BW366" s="137"/>
      <c r="BX366" s="137"/>
      <c r="BY366" s="137"/>
      <c r="BZ366" s="137">
        <v>2</v>
      </c>
      <c r="CA366" s="137">
        <v>1</v>
      </c>
      <c r="CB366" s="137"/>
      <c r="CC366" s="137">
        <v>1</v>
      </c>
      <c r="CD366" s="137">
        <v>4</v>
      </c>
      <c r="CE366" s="177"/>
      <c r="CF366" s="139"/>
    </row>
    <row r="367" spans="1:84" ht="16.5" customHeight="1">
      <c r="A367" s="111">
        <v>312</v>
      </c>
      <c r="B367" s="153" t="s">
        <v>58</v>
      </c>
      <c r="C367" s="153" t="s">
        <v>1989</v>
      </c>
      <c r="D367" s="153" t="s">
        <v>168</v>
      </c>
      <c r="E367" s="153" t="s">
        <v>4932</v>
      </c>
      <c r="F367" s="135" t="s">
        <v>8050</v>
      </c>
      <c r="G367" s="276" t="s">
        <v>8051</v>
      </c>
      <c r="H367" s="135" t="s">
        <v>8052</v>
      </c>
      <c r="I367" s="135" t="s">
        <v>8053</v>
      </c>
      <c r="J367" s="135" t="s">
        <v>4940</v>
      </c>
      <c r="K367" s="135" t="s">
        <v>8053</v>
      </c>
      <c r="L367" s="153" t="s">
        <v>8054</v>
      </c>
      <c r="M367" s="153" t="s">
        <v>8055</v>
      </c>
      <c r="N367" s="135" t="s">
        <v>4924</v>
      </c>
      <c r="O367" s="135"/>
      <c r="P367" s="135" t="s">
        <v>4924</v>
      </c>
      <c r="Q367" s="143">
        <v>1727</v>
      </c>
      <c r="R367" s="144">
        <v>1160</v>
      </c>
      <c r="S367" s="143">
        <v>1007</v>
      </c>
      <c r="T367" s="143">
        <v>1007</v>
      </c>
      <c r="U367" s="135"/>
      <c r="V367" s="144"/>
      <c r="W367" s="144">
        <v>8</v>
      </c>
      <c r="X367" s="135" t="s">
        <v>4956</v>
      </c>
      <c r="Y367" s="144"/>
      <c r="Z367" s="144">
        <v>7</v>
      </c>
      <c r="AA367" s="144">
        <v>300</v>
      </c>
      <c r="AB367" s="144">
        <v>10</v>
      </c>
      <c r="AC367" s="127"/>
      <c r="AD367" s="127"/>
      <c r="AE367" s="128">
        <v>30</v>
      </c>
      <c r="AF367" s="276" t="s">
        <v>8056</v>
      </c>
      <c r="AG367" s="127"/>
      <c r="AH367" s="127">
        <v>2071</v>
      </c>
      <c r="AI367" s="127">
        <v>800</v>
      </c>
      <c r="AJ367" s="127">
        <v>850</v>
      </c>
      <c r="AK367" s="494"/>
      <c r="AL367" s="494"/>
      <c r="AM367" s="135" t="s">
        <v>8057</v>
      </c>
      <c r="AN367" s="135">
        <v>5</v>
      </c>
      <c r="AO367" s="135"/>
      <c r="AP367" s="135">
        <v>4</v>
      </c>
      <c r="AQ367" s="135">
        <v>1</v>
      </c>
      <c r="AR367" s="135"/>
      <c r="AS367" s="135">
        <v>250</v>
      </c>
      <c r="AT367" s="159" t="s">
        <v>4895</v>
      </c>
      <c r="AU367" s="159" t="s">
        <v>4895</v>
      </c>
      <c r="AV367" s="127">
        <v>17000</v>
      </c>
      <c r="AW367" s="127">
        <v>68</v>
      </c>
      <c r="AX367" s="127">
        <v>7000</v>
      </c>
      <c r="AY367" s="127" t="s">
        <v>8058</v>
      </c>
      <c r="AZ367" s="127"/>
      <c r="BA367" s="127"/>
      <c r="BB367" s="127">
        <v>7000</v>
      </c>
      <c r="BC367" s="123">
        <v>20</v>
      </c>
      <c r="BD367" s="123">
        <v>20</v>
      </c>
      <c r="BE367" s="494" t="s">
        <v>8059</v>
      </c>
      <c r="BF367" s="276" t="s">
        <v>8060</v>
      </c>
      <c r="BG367" s="134"/>
      <c r="BH367" s="134"/>
      <c r="BI367" s="134"/>
      <c r="BJ367" s="134"/>
      <c r="BK367" s="134"/>
      <c r="BL367" s="134"/>
      <c r="BM367" s="134"/>
      <c r="BN367" s="276"/>
      <c r="BO367" s="153" t="s">
        <v>4945</v>
      </c>
      <c r="BP367" s="137"/>
      <c r="BQ367" s="137"/>
      <c r="BR367" s="137"/>
      <c r="BS367" s="137"/>
      <c r="BT367" s="137"/>
      <c r="BU367" s="137"/>
      <c r="BV367" s="137"/>
      <c r="BW367" s="137"/>
      <c r="BX367" s="137"/>
      <c r="BY367" s="137"/>
      <c r="BZ367" s="137"/>
      <c r="CA367" s="137"/>
      <c r="CB367" s="137"/>
      <c r="CC367" s="137"/>
      <c r="CD367" s="137"/>
      <c r="CE367" s="177"/>
      <c r="CF367" s="139"/>
    </row>
    <row r="368" spans="1:84" ht="16.5" customHeight="1">
      <c r="A368" s="111">
        <v>313</v>
      </c>
      <c r="B368" s="153" t="s">
        <v>58</v>
      </c>
      <c r="C368" s="153" t="s">
        <v>1750</v>
      </c>
      <c r="D368" s="153" t="s">
        <v>168</v>
      </c>
      <c r="E368" s="153" t="s">
        <v>4932</v>
      </c>
      <c r="F368" s="135" t="s">
        <v>8061</v>
      </c>
      <c r="G368" s="276" t="s">
        <v>8062</v>
      </c>
      <c r="H368" s="135" t="s">
        <v>8063</v>
      </c>
      <c r="I368" s="135" t="s">
        <v>8064</v>
      </c>
      <c r="J368" s="135" t="s">
        <v>4940</v>
      </c>
      <c r="K368" s="135" t="s">
        <v>8065</v>
      </c>
      <c r="L368" s="153" t="s">
        <v>8066</v>
      </c>
      <c r="M368" s="153" t="s">
        <v>8067</v>
      </c>
      <c r="N368" s="135" t="s">
        <v>4924</v>
      </c>
      <c r="O368" s="135"/>
      <c r="P368" s="135" t="s">
        <v>4924</v>
      </c>
      <c r="Q368" s="143">
        <v>7500</v>
      </c>
      <c r="R368" s="144">
        <v>1243</v>
      </c>
      <c r="S368" s="143">
        <v>1042</v>
      </c>
      <c r="T368" s="143">
        <v>955</v>
      </c>
      <c r="U368" s="135" t="s">
        <v>4955</v>
      </c>
      <c r="V368" s="144">
        <v>87</v>
      </c>
      <c r="W368" s="144">
        <v>21</v>
      </c>
      <c r="X368" s="135" t="s">
        <v>4956</v>
      </c>
      <c r="Y368" s="144">
        <v>120</v>
      </c>
      <c r="Z368" s="144">
        <v>30</v>
      </c>
      <c r="AA368" s="144">
        <v>800</v>
      </c>
      <c r="AB368" s="144">
        <v>23</v>
      </c>
      <c r="AC368" s="127"/>
      <c r="AD368" s="127"/>
      <c r="AE368" s="128" t="s">
        <v>8068</v>
      </c>
      <c r="AF368" s="276" t="s">
        <v>8069</v>
      </c>
      <c r="AG368" s="127">
        <v>12</v>
      </c>
      <c r="AH368" s="127">
        <v>7362</v>
      </c>
      <c r="AI368" s="127">
        <v>7352</v>
      </c>
      <c r="AJ368" s="127">
        <v>1200</v>
      </c>
      <c r="AK368" s="494"/>
      <c r="AL368" s="494"/>
      <c r="AM368" s="135" t="s">
        <v>5340</v>
      </c>
      <c r="AN368" s="135">
        <v>11</v>
      </c>
      <c r="AO368" s="135">
        <v>2</v>
      </c>
      <c r="AP368" s="135">
        <v>3</v>
      </c>
      <c r="AQ368" s="135">
        <v>6</v>
      </c>
      <c r="AR368" s="135"/>
      <c r="AS368" s="135">
        <v>220</v>
      </c>
      <c r="AT368" s="129" t="s">
        <v>4916</v>
      </c>
      <c r="AU368" s="129" t="s">
        <v>4916</v>
      </c>
      <c r="AV368" s="127">
        <v>3757</v>
      </c>
      <c r="AW368" s="127">
        <v>17.077272727272728</v>
      </c>
      <c r="AX368" s="127">
        <v>4000</v>
      </c>
      <c r="AY368" s="127">
        <v>1500</v>
      </c>
      <c r="AZ368" s="127">
        <v>2000</v>
      </c>
      <c r="BA368" s="127">
        <v>3000</v>
      </c>
      <c r="BB368" s="127">
        <v>4000</v>
      </c>
      <c r="BC368" s="123"/>
      <c r="BD368" s="123"/>
      <c r="BE368" s="494" t="s">
        <v>8070</v>
      </c>
      <c r="BF368" s="276" t="s">
        <v>8071</v>
      </c>
      <c r="BG368" s="134"/>
      <c r="BH368" s="134"/>
      <c r="BI368" s="134"/>
      <c r="BJ368" s="134"/>
      <c r="BK368" s="134"/>
      <c r="BL368" s="134"/>
      <c r="BM368" s="134"/>
      <c r="BN368" s="276"/>
      <c r="BO368" s="153"/>
      <c r="BP368" s="137"/>
      <c r="BQ368" s="137"/>
      <c r="BR368" s="137"/>
      <c r="BS368" s="137"/>
      <c r="BT368" s="137"/>
      <c r="BU368" s="137"/>
      <c r="BV368" s="137"/>
      <c r="BW368" s="137"/>
      <c r="BX368" s="137"/>
      <c r="BY368" s="137"/>
      <c r="BZ368" s="137">
        <v>1</v>
      </c>
      <c r="CA368" s="137">
        <v>1</v>
      </c>
      <c r="CB368" s="137"/>
      <c r="CC368" s="137"/>
      <c r="CD368" s="137">
        <v>2</v>
      </c>
      <c r="CE368" s="177"/>
      <c r="CF368" s="139"/>
    </row>
    <row r="369" spans="1:141" ht="16.5" customHeight="1">
      <c r="A369" s="111">
        <v>314</v>
      </c>
      <c r="B369" s="153" t="s">
        <v>58</v>
      </c>
      <c r="C369" s="153" t="s">
        <v>2369</v>
      </c>
      <c r="D369" s="153" t="s">
        <v>168</v>
      </c>
      <c r="E369" s="153" t="s">
        <v>4932</v>
      </c>
      <c r="F369" s="135" t="s">
        <v>8072</v>
      </c>
      <c r="G369" s="276" t="s">
        <v>8073</v>
      </c>
      <c r="H369" s="135" t="s">
        <v>8074</v>
      </c>
      <c r="I369" s="135" t="s">
        <v>8075</v>
      </c>
      <c r="J369" s="135" t="s">
        <v>4940</v>
      </c>
      <c r="K369" s="135" t="s">
        <v>8076</v>
      </c>
      <c r="L369" s="153" t="s">
        <v>8077</v>
      </c>
      <c r="M369" s="153" t="s">
        <v>8078</v>
      </c>
      <c r="N369" s="135" t="s">
        <v>4924</v>
      </c>
      <c r="O369" s="135"/>
      <c r="P369" s="135" t="s">
        <v>4924</v>
      </c>
      <c r="Q369" s="143">
        <v>3338</v>
      </c>
      <c r="R369" s="144">
        <v>1150</v>
      </c>
      <c r="S369" s="143">
        <v>453</v>
      </c>
      <c r="T369" s="143">
        <v>350</v>
      </c>
      <c r="U369" s="135" t="s">
        <v>6475</v>
      </c>
      <c r="V369" s="144">
        <v>103</v>
      </c>
      <c r="W369" s="144">
        <v>50</v>
      </c>
      <c r="X369" s="135" t="s">
        <v>4956</v>
      </c>
      <c r="Y369" s="144">
        <v>150</v>
      </c>
      <c r="Z369" s="144"/>
      <c r="AA369" s="144"/>
      <c r="AB369" s="144">
        <v>50</v>
      </c>
      <c r="AC369" s="127">
        <v>23</v>
      </c>
      <c r="AD369" s="127"/>
      <c r="AE369" s="128">
        <v>14</v>
      </c>
      <c r="AF369" s="276" t="s">
        <v>8079</v>
      </c>
      <c r="AG369" s="127"/>
      <c r="AH369" s="127">
        <v>2000</v>
      </c>
      <c r="AI369" s="127"/>
      <c r="AJ369" s="127">
        <v>60</v>
      </c>
      <c r="AK369" s="494"/>
      <c r="AL369" s="494"/>
      <c r="AM369" s="135"/>
      <c r="AN369" s="135">
        <v>2</v>
      </c>
      <c r="AO369" s="135">
        <v>1</v>
      </c>
      <c r="AP369" s="135">
        <v>1</v>
      </c>
      <c r="AQ369" s="135"/>
      <c r="AR369" s="135"/>
      <c r="AS369" s="135">
        <v>200</v>
      </c>
      <c r="AT369" s="137" t="s">
        <v>4895</v>
      </c>
      <c r="AU369" s="137" t="s">
        <v>4895</v>
      </c>
      <c r="AV369" s="127">
        <v>1000</v>
      </c>
      <c r="AW369" s="127">
        <v>5</v>
      </c>
      <c r="AX369" s="127">
        <v>3000</v>
      </c>
      <c r="AY369" s="127">
        <v>1000</v>
      </c>
      <c r="AZ369" s="127">
        <v>2000</v>
      </c>
      <c r="BA369" s="127">
        <v>2000</v>
      </c>
      <c r="BB369" s="127">
        <v>3000</v>
      </c>
      <c r="BC369" s="123"/>
      <c r="BD369" s="123"/>
      <c r="BE369" s="494"/>
      <c r="BF369" s="276" t="s">
        <v>8080</v>
      </c>
      <c r="BG369" s="134"/>
      <c r="BH369" s="134"/>
      <c r="BI369" s="134"/>
      <c r="BJ369" s="134"/>
      <c r="BK369" s="134"/>
      <c r="BL369" s="134"/>
      <c r="BM369" s="134"/>
      <c r="BN369" s="276"/>
      <c r="BO369" s="153"/>
      <c r="BP369" s="137"/>
      <c r="BQ369" s="137"/>
      <c r="BR369" s="137"/>
      <c r="BS369" s="137"/>
      <c r="BT369" s="137"/>
      <c r="BU369" s="137"/>
      <c r="BV369" s="137"/>
      <c r="BW369" s="137"/>
      <c r="BX369" s="137"/>
      <c r="BY369" s="137"/>
      <c r="BZ369" s="137">
        <v>1</v>
      </c>
      <c r="CA369" s="137"/>
      <c r="CB369" s="137"/>
      <c r="CC369" s="137"/>
      <c r="CD369" s="137"/>
      <c r="CE369" s="177"/>
      <c r="CF369" s="139"/>
    </row>
    <row r="370" spans="1:141" ht="16.5" customHeight="1">
      <c r="A370" s="111">
        <v>315</v>
      </c>
      <c r="B370" s="153" t="s">
        <v>58</v>
      </c>
      <c r="C370" s="153" t="s">
        <v>2621</v>
      </c>
      <c r="D370" s="153" t="s">
        <v>168</v>
      </c>
      <c r="E370" s="153" t="s">
        <v>5375</v>
      </c>
      <c r="F370" s="135" t="s">
        <v>8081</v>
      </c>
      <c r="G370" s="276" t="s">
        <v>8082</v>
      </c>
      <c r="H370" s="135" t="s">
        <v>8083</v>
      </c>
      <c r="I370" s="135" t="s">
        <v>5871</v>
      </c>
      <c r="J370" s="135" t="s">
        <v>4940</v>
      </c>
      <c r="K370" s="135" t="s">
        <v>8084</v>
      </c>
      <c r="L370" s="153" t="s">
        <v>8085</v>
      </c>
      <c r="M370" s="153" t="s">
        <v>8086</v>
      </c>
      <c r="N370" s="135" t="s">
        <v>4924</v>
      </c>
      <c r="O370" s="135"/>
      <c r="P370" s="135" t="s">
        <v>4924</v>
      </c>
      <c r="Q370" s="143">
        <v>3300</v>
      </c>
      <c r="R370" s="144">
        <v>547</v>
      </c>
      <c r="S370" s="143">
        <v>369</v>
      </c>
      <c r="T370" s="143">
        <v>315</v>
      </c>
      <c r="U370" s="135" t="s">
        <v>6475</v>
      </c>
      <c r="V370" s="144">
        <v>54</v>
      </c>
      <c r="W370" s="144">
        <v>17</v>
      </c>
      <c r="X370" s="135" t="s">
        <v>4956</v>
      </c>
      <c r="Y370" s="144">
        <v>65</v>
      </c>
      <c r="Z370" s="144">
        <v>25</v>
      </c>
      <c r="AA370" s="144"/>
      <c r="AB370" s="144">
        <v>15</v>
      </c>
      <c r="AC370" s="127"/>
      <c r="AD370" s="127"/>
      <c r="AE370" s="128">
        <v>8</v>
      </c>
      <c r="AF370" s="276" t="s">
        <v>8087</v>
      </c>
      <c r="AG370" s="127">
        <v>3201</v>
      </c>
      <c r="AH370" s="127">
        <v>6278</v>
      </c>
      <c r="AI370" s="127">
        <v>731</v>
      </c>
      <c r="AJ370" s="127">
        <v>2400</v>
      </c>
      <c r="AK370" s="135"/>
      <c r="AL370" s="135"/>
      <c r="AM370" s="135" t="s">
        <v>5428</v>
      </c>
      <c r="AN370" s="135">
        <v>8</v>
      </c>
      <c r="AO370" s="135"/>
      <c r="AP370" s="135"/>
      <c r="AQ370" s="135">
        <v>8</v>
      </c>
      <c r="AR370" s="135"/>
      <c r="AS370" s="135">
        <v>270</v>
      </c>
      <c r="AT370" s="137" t="s">
        <v>5429</v>
      </c>
      <c r="AU370" s="137" t="s">
        <v>5429</v>
      </c>
      <c r="AV370" s="127">
        <v>958</v>
      </c>
      <c r="AW370" s="127">
        <v>3.5481481481481483</v>
      </c>
      <c r="AX370" s="127">
        <v>5000</v>
      </c>
      <c r="AY370" s="127">
        <v>3000</v>
      </c>
      <c r="AZ370" s="127">
        <v>3000</v>
      </c>
      <c r="BA370" s="127">
        <v>4000</v>
      </c>
      <c r="BB370" s="127">
        <v>5000</v>
      </c>
      <c r="BC370" s="123">
        <v>20</v>
      </c>
      <c r="BD370" s="123"/>
      <c r="BE370" s="494" t="s">
        <v>8088</v>
      </c>
      <c r="BF370" s="276"/>
      <c r="BG370" s="134"/>
      <c r="BH370" s="134"/>
      <c r="BI370" s="134"/>
      <c r="BJ370" s="134"/>
      <c r="BK370" s="134"/>
      <c r="BL370" s="134"/>
      <c r="BM370" s="134"/>
      <c r="BN370" s="276" t="s">
        <v>8089</v>
      </c>
      <c r="BO370" s="153"/>
      <c r="BP370" s="137"/>
      <c r="BQ370" s="137"/>
      <c r="BR370" s="137"/>
      <c r="BS370" s="137"/>
      <c r="BT370" s="137"/>
      <c r="BU370" s="137"/>
      <c r="BV370" s="137"/>
      <c r="BW370" s="137"/>
      <c r="BX370" s="137"/>
      <c r="BY370" s="137"/>
      <c r="BZ370" s="137">
        <v>3</v>
      </c>
      <c r="CA370" s="137"/>
      <c r="CB370" s="137"/>
      <c r="CC370" s="137"/>
      <c r="CD370" s="137"/>
      <c r="CE370" s="177"/>
      <c r="CF370" s="139"/>
    </row>
    <row r="371" spans="1:141" ht="16.5" customHeight="1">
      <c r="A371" s="111">
        <v>316</v>
      </c>
      <c r="B371" s="153" t="s">
        <v>58</v>
      </c>
      <c r="C371" s="153" t="s">
        <v>1799</v>
      </c>
      <c r="D371" s="153" t="s">
        <v>168</v>
      </c>
      <c r="E371" s="153" t="s">
        <v>5375</v>
      </c>
      <c r="F371" s="135" t="s">
        <v>8090</v>
      </c>
      <c r="G371" s="276" t="s">
        <v>8091</v>
      </c>
      <c r="H371" s="135" t="s">
        <v>8092</v>
      </c>
      <c r="I371" s="135" t="s">
        <v>8093</v>
      </c>
      <c r="J371" s="135" t="s">
        <v>4940</v>
      </c>
      <c r="K371" s="135" t="s">
        <v>8094</v>
      </c>
      <c r="L371" s="153" t="s">
        <v>8095</v>
      </c>
      <c r="M371" s="153" t="s">
        <v>8096</v>
      </c>
      <c r="N371" s="135" t="s">
        <v>4924</v>
      </c>
      <c r="O371" s="135"/>
      <c r="P371" s="135" t="s">
        <v>4924</v>
      </c>
      <c r="Q371" s="143" t="s">
        <v>8097</v>
      </c>
      <c r="R371" s="144">
        <v>4066</v>
      </c>
      <c r="S371" s="143">
        <v>2119</v>
      </c>
      <c r="T371" s="143">
        <v>1822</v>
      </c>
      <c r="U371" s="135" t="s">
        <v>4955</v>
      </c>
      <c r="V371" s="144">
        <v>297</v>
      </c>
      <c r="W371" s="144">
        <v>78</v>
      </c>
      <c r="X371" s="135"/>
      <c r="Y371" s="144">
        <v>324</v>
      </c>
      <c r="Z371" s="144"/>
      <c r="AA371" s="144"/>
      <c r="AB371" s="144">
        <v>157</v>
      </c>
      <c r="AC371" s="127">
        <v>122</v>
      </c>
      <c r="AD371" s="127"/>
      <c r="AE371" s="128">
        <v>100</v>
      </c>
      <c r="AF371" s="276" t="s">
        <v>8098</v>
      </c>
      <c r="AG371" s="127">
        <v>72</v>
      </c>
      <c r="AH371" s="127">
        <v>192</v>
      </c>
      <c r="AI371" s="127">
        <v>192</v>
      </c>
      <c r="AJ371" s="127">
        <v>192</v>
      </c>
      <c r="AK371" s="494"/>
      <c r="AL371" s="494"/>
      <c r="AM371" s="135" t="s">
        <v>5079</v>
      </c>
      <c r="AN371" s="135">
        <v>38</v>
      </c>
      <c r="AO371" s="135">
        <v>19</v>
      </c>
      <c r="AP371" s="135">
        <v>12</v>
      </c>
      <c r="AQ371" s="135">
        <v>7</v>
      </c>
      <c r="AR371" s="135"/>
      <c r="AS371" s="137">
        <v>144</v>
      </c>
      <c r="AT371" s="136" t="s">
        <v>8099</v>
      </c>
      <c r="AU371" s="136" t="s">
        <v>8099</v>
      </c>
      <c r="AV371" s="127">
        <v>16243</v>
      </c>
      <c r="AW371" s="127">
        <v>112.79861111111111</v>
      </c>
      <c r="AX371" s="127">
        <v>5000</v>
      </c>
      <c r="AY371" s="127">
        <v>3000</v>
      </c>
      <c r="AZ371" s="127">
        <v>3000</v>
      </c>
      <c r="BA371" s="127">
        <v>4000</v>
      </c>
      <c r="BB371" s="127">
        <v>5000</v>
      </c>
      <c r="BC371" s="123"/>
      <c r="BD371" s="123" t="s">
        <v>8100</v>
      </c>
      <c r="BE371" s="494" t="s">
        <v>8101</v>
      </c>
      <c r="BF371" s="276" t="s">
        <v>7669</v>
      </c>
      <c r="BG371" s="134"/>
      <c r="BH371" s="134"/>
      <c r="BI371" s="134"/>
      <c r="BJ371" s="134"/>
      <c r="BK371" s="134"/>
      <c r="BL371" s="134"/>
      <c r="BM371" s="134"/>
      <c r="BN371" s="276" t="s">
        <v>7670</v>
      </c>
      <c r="BO371" s="153" t="s">
        <v>8102</v>
      </c>
      <c r="BP371" s="137"/>
      <c r="BQ371" s="137"/>
      <c r="BR371" s="137"/>
      <c r="BS371" s="137"/>
      <c r="BT371" s="137"/>
      <c r="BU371" s="137"/>
      <c r="BV371" s="137"/>
      <c r="BW371" s="137"/>
      <c r="BX371" s="137"/>
      <c r="BY371" s="137"/>
      <c r="BZ371" s="137">
        <v>2</v>
      </c>
      <c r="CA371" s="137">
        <v>3</v>
      </c>
      <c r="CB371" s="137"/>
      <c r="CC371" s="137"/>
      <c r="CD371" s="137"/>
      <c r="CE371" s="177"/>
      <c r="CF371" s="139"/>
    </row>
    <row r="372" spans="1:141" ht="16.5" customHeight="1">
      <c r="A372" s="111">
        <v>317</v>
      </c>
      <c r="B372" s="153" t="s">
        <v>58</v>
      </c>
      <c r="C372" s="153" t="s">
        <v>1745</v>
      </c>
      <c r="D372" s="153" t="s">
        <v>168</v>
      </c>
      <c r="E372" s="153" t="s">
        <v>4932</v>
      </c>
      <c r="F372" s="135" t="s">
        <v>8103</v>
      </c>
      <c r="G372" s="276" t="s">
        <v>8104</v>
      </c>
      <c r="H372" s="135" t="s">
        <v>8105</v>
      </c>
      <c r="I372" s="135" t="s">
        <v>8106</v>
      </c>
      <c r="J372" s="135" t="s">
        <v>4940</v>
      </c>
      <c r="K372" s="135" t="s">
        <v>8107</v>
      </c>
      <c r="L372" s="153" t="s">
        <v>8108</v>
      </c>
      <c r="M372" s="153" t="s">
        <v>8109</v>
      </c>
      <c r="N372" s="135" t="s">
        <v>4924</v>
      </c>
      <c r="O372" s="135"/>
      <c r="P372" s="135" t="s">
        <v>4924</v>
      </c>
      <c r="Q372" s="143">
        <v>1719</v>
      </c>
      <c r="R372" s="144">
        <v>396</v>
      </c>
      <c r="S372" s="143">
        <v>198</v>
      </c>
      <c r="T372" s="143">
        <v>132</v>
      </c>
      <c r="U372" s="135" t="s">
        <v>4983</v>
      </c>
      <c r="V372" s="144">
        <v>66</v>
      </c>
      <c r="W372" s="144">
        <v>145</v>
      </c>
      <c r="X372" s="135" t="s">
        <v>4956</v>
      </c>
      <c r="Y372" s="144">
        <v>66</v>
      </c>
      <c r="Z372" s="144">
        <v>198</v>
      </c>
      <c r="AA372" s="144">
        <v>3100</v>
      </c>
      <c r="AB372" s="144">
        <v>33</v>
      </c>
      <c r="AC372" s="127">
        <v>2</v>
      </c>
      <c r="AD372" s="127"/>
      <c r="AE372" s="128">
        <v>5</v>
      </c>
      <c r="AF372" s="276" t="s">
        <v>8110</v>
      </c>
      <c r="AG372" s="127">
        <v>1779</v>
      </c>
      <c r="AH372" s="127">
        <v>3100</v>
      </c>
      <c r="AI372" s="127">
        <v>3100</v>
      </c>
      <c r="AJ372" s="127">
        <v>150</v>
      </c>
      <c r="AK372" s="494"/>
      <c r="AL372" s="494"/>
      <c r="AM372" s="135" t="s">
        <v>8111</v>
      </c>
      <c r="AN372" s="135">
        <v>9</v>
      </c>
      <c r="AO372" s="135">
        <v>2</v>
      </c>
      <c r="AP372" s="135">
        <v>3</v>
      </c>
      <c r="AQ372" s="135">
        <v>3</v>
      </c>
      <c r="AR372" s="135">
        <v>1</v>
      </c>
      <c r="AS372" s="135">
        <v>315</v>
      </c>
      <c r="AT372" s="137" t="s">
        <v>4916</v>
      </c>
      <c r="AU372" s="137" t="s">
        <v>4916</v>
      </c>
      <c r="AV372" s="127">
        <v>20000</v>
      </c>
      <c r="AW372" s="127">
        <v>63.492063492063494</v>
      </c>
      <c r="AX372" s="127">
        <v>2000</v>
      </c>
      <c r="AY372" s="127"/>
      <c r="AZ372" s="127">
        <v>1000</v>
      </c>
      <c r="BA372" s="127">
        <v>1000</v>
      </c>
      <c r="BB372" s="127">
        <v>2000</v>
      </c>
      <c r="BC372" s="123">
        <v>20</v>
      </c>
      <c r="BD372" s="123">
        <v>50</v>
      </c>
      <c r="BE372" s="494" t="s">
        <v>8112</v>
      </c>
      <c r="BF372" s="276" t="s">
        <v>8113</v>
      </c>
      <c r="BG372" s="134">
        <v>2000</v>
      </c>
      <c r="BH372" s="134"/>
      <c r="BI372" s="134">
        <v>1000</v>
      </c>
      <c r="BJ372" s="134">
        <v>1000</v>
      </c>
      <c r="BK372" s="134">
        <v>2000</v>
      </c>
      <c r="BL372" s="134">
        <v>20</v>
      </c>
      <c r="BM372" s="134">
        <v>50</v>
      </c>
      <c r="BN372" s="276" t="s">
        <v>8112</v>
      </c>
      <c r="BO372" s="153" t="s">
        <v>8114</v>
      </c>
      <c r="BP372" s="137"/>
      <c r="BQ372" s="137"/>
      <c r="BR372" s="137"/>
      <c r="BS372" s="137"/>
      <c r="BT372" s="137"/>
      <c r="BU372" s="137"/>
      <c r="BV372" s="137"/>
      <c r="BW372" s="137"/>
      <c r="BX372" s="137"/>
      <c r="BY372" s="137"/>
      <c r="BZ372" s="137">
        <v>4</v>
      </c>
      <c r="CA372" s="137"/>
      <c r="CB372" s="137"/>
      <c r="CC372" s="137"/>
      <c r="CD372" s="137">
        <v>1</v>
      </c>
      <c r="CE372" s="177"/>
      <c r="CF372" s="139"/>
    </row>
    <row r="373" spans="1:141" ht="16.5" customHeight="1">
      <c r="A373" s="111">
        <v>318</v>
      </c>
      <c r="B373" s="153" t="s">
        <v>58</v>
      </c>
      <c r="C373" s="153" t="s">
        <v>1740</v>
      </c>
      <c r="D373" s="153" t="s">
        <v>168</v>
      </c>
      <c r="E373" s="153" t="s">
        <v>4932</v>
      </c>
      <c r="F373" s="135" t="s">
        <v>8115</v>
      </c>
      <c r="G373" s="276" t="s">
        <v>8116</v>
      </c>
      <c r="H373" s="135" t="s">
        <v>8117</v>
      </c>
      <c r="I373" s="135" t="s">
        <v>8118</v>
      </c>
      <c r="J373" s="135" t="s">
        <v>4940</v>
      </c>
      <c r="K373" s="153" t="s">
        <v>8119</v>
      </c>
      <c r="L373" s="153" t="s">
        <v>8120</v>
      </c>
      <c r="M373" s="153" t="s">
        <v>8121</v>
      </c>
      <c r="N373" s="135" t="s">
        <v>4924</v>
      </c>
      <c r="O373" s="135"/>
      <c r="P373" s="135" t="s">
        <v>4924</v>
      </c>
      <c r="Q373" s="143">
        <v>5693</v>
      </c>
      <c r="R373" s="144">
        <v>1000</v>
      </c>
      <c r="S373" s="143">
        <v>656</v>
      </c>
      <c r="T373" s="143">
        <v>406</v>
      </c>
      <c r="U373" s="135"/>
      <c r="V373" s="144">
        <v>250</v>
      </c>
      <c r="W373" s="144">
        <v>150</v>
      </c>
      <c r="X373" s="135" t="s">
        <v>4956</v>
      </c>
      <c r="Y373" s="144"/>
      <c r="Z373" s="144"/>
      <c r="AA373" s="144"/>
      <c r="AB373" s="144">
        <v>20</v>
      </c>
      <c r="AC373" s="127"/>
      <c r="AD373" s="127">
        <v>56</v>
      </c>
      <c r="AE373" s="128" t="s">
        <v>8122</v>
      </c>
      <c r="AF373" s="276" t="s">
        <v>8123</v>
      </c>
      <c r="AG373" s="127">
        <v>1644</v>
      </c>
      <c r="AH373" s="127">
        <v>1644</v>
      </c>
      <c r="AI373" s="127" t="s">
        <v>4945</v>
      </c>
      <c r="AJ373" s="127">
        <v>179</v>
      </c>
      <c r="AK373" s="494"/>
      <c r="AL373" s="494"/>
      <c r="AM373" s="135" t="s">
        <v>5011</v>
      </c>
      <c r="AN373" s="135">
        <v>2</v>
      </c>
      <c r="AO373" s="135"/>
      <c r="AP373" s="135"/>
      <c r="AQ373" s="135">
        <v>2</v>
      </c>
      <c r="AR373" s="135"/>
      <c r="AS373" s="135">
        <v>41</v>
      </c>
      <c r="AT373" s="137" t="s">
        <v>4895</v>
      </c>
      <c r="AU373" s="137" t="s">
        <v>4895</v>
      </c>
      <c r="AV373" s="127">
        <v>1670</v>
      </c>
      <c r="AW373" s="127">
        <v>40.731707317073173</v>
      </c>
      <c r="AX373" s="127"/>
      <c r="AY373" s="127"/>
      <c r="AZ373" s="127"/>
      <c r="BA373" s="127"/>
      <c r="BB373" s="127"/>
      <c r="BC373" s="123"/>
      <c r="BD373" s="123"/>
      <c r="BE373" s="494"/>
      <c r="BF373" s="276" t="s">
        <v>4945</v>
      </c>
      <c r="BG373" s="134"/>
      <c r="BH373" s="134"/>
      <c r="BI373" s="134"/>
      <c r="BJ373" s="134"/>
      <c r="BK373" s="134"/>
      <c r="BL373" s="134"/>
      <c r="BM373" s="134"/>
      <c r="BN373" s="276"/>
      <c r="BO373" s="153"/>
      <c r="BP373" s="137"/>
      <c r="BQ373" s="137"/>
      <c r="BR373" s="137"/>
      <c r="BS373" s="137"/>
      <c r="BT373" s="137"/>
      <c r="BU373" s="137"/>
      <c r="BV373" s="137"/>
      <c r="BW373" s="137"/>
      <c r="BX373" s="137"/>
      <c r="BY373" s="137"/>
      <c r="BZ373" s="137">
        <v>1</v>
      </c>
      <c r="CA373" s="137"/>
      <c r="CB373" s="137">
        <v>3</v>
      </c>
      <c r="CC373" s="137"/>
      <c r="CD373" s="137"/>
      <c r="CE373" s="177"/>
      <c r="CF373" s="139"/>
    </row>
    <row r="374" spans="1:141" ht="16.5" customHeight="1">
      <c r="A374" s="111">
        <v>319</v>
      </c>
      <c r="B374" s="153" t="s">
        <v>58</v>
      </c>
      <c r="C374" s="153" t="s">
        <v>1769</v>
      </c>
      <c r="D374" s="153" t="s">
        <v>168</v>
      </c>
      <c r="E374" s="153" t="s">
        <v>4932</v>
      </c>
      <c r="F374" s="135" t="s">
        <v>8124</v>
      </c>
      <c r="G374" s="276" t="s">
        <v>8125</v>
      </c>
      <c r="H374" s="135" t="s">
        <v>8126</v>
      </c>
      <c r="I374" s="135" t="s">
        <v>8127</v>
      </c>
      <c r="J374" s="135" t="s">
        <v>4940</v>
      </c>
      <c r="K374" s="135" t="s">
        <v>6369</v>
      </c>
      <c r="L374" s="153" t="s">
        <v>8128</v>
      </c>
      <c r="M374" s="153" t="s">
        <v>8129</v>
      </c>
      <c r="N374" s="135" t="s">
        <v>4924</v>
      </c>
      <c r="O374" s="135"/>
      <c r="P374" s="135" t="s">
        <v>4924</v>
      </c>
      <c r="Q374" s="143">
        <v>16529</v>
      </c>
      <c r="R374" s="144">
        <v>7690</v>
      </c>
      <c r="S374" s="143">
        <v>1578</v>
      </c>
      <c r="T374" s="143">
        <v>858</v>
      </c>
      <c r="U374" s="135" t="s">
        <v>6475</v>
      </c>
      <c r="V374" s="144">
        <v>720</v>
      </c>
      <c r="W374" s="144">
        <v>5442</v>
      </c>
      <c r="X374" s="135" t="s">
        <v>4956</v>
      </c>
      <c r="Y374" s="144">
        <v>300</v>
      </c>
      <c r="Z374" s="144">
        <v>330</v>
      </c>
      <c r="AA374" s="144">
        <v>30000</v>
      </c>
      <c r="AB374" s="144">
        <v>410</v>
      </c>
      <c r="AC374" s="127"/>
      <c r="AD374" s="127"/>
      <c r="AE374" s="128" t="s">
        <v>8130</v>
      </c>
      <c r="AF374" s="276" t="s">
        <v>8131</v>
      </c>
      <c r="AG374" s="127">
        <v>1103</v>
      </c>
      <c r="AH374" s="127">
        <v>10000</v>
      </c>
      <c r="AI374" s="127">
        <v>6828</v>
      </c>
      <c r="AJ374" s="127">
        <v>700</v>
      </c>
      <c r="AK374" s="494" t="s">
        <v>8132</v>
      </c>
      <c r="AL374" s="494" t="s">
        <v>8133</v>
      </c>
      <c r="AM374" s="135" t="s">
        <v>7921</v>
      </c>
      <c r="AN374" s="135">
        <v>10</v>
      </c>
      <c r="AO374" s="135">
        <v>2</v>
      </c>
      <c r="AP374" s="135">
        <v>1</v>
      </c>
      <c r="AQ374" s="135">
        <v>7</v>
      </c>
      <c r="AR374" s="135"/>
      <c r="AS374" s="135">
        <v>220</v>
      </c>
      <c r="AT374" s="129" t="s">
        <v>4916</v>
      </c>
      <c r="AU374" s="129" t="s">
        <v>4916</v>
      </c>
      <c r="AV374" s="127">
        <v>7676</v>
      </c>
      <c r="AW374" s="127">
        <v>34.890909090909091</v>
      </c>
      <c r="AX374" s="127">
        <v>5000</v>
      </c>
      <c r="AY374" s="127"/>
      <c r="AZ374" s="127">
        <v>2000</v>
      </c>
      <c r="BA374" s="127">
        <v>3000</v>
      </c>
      <c r="BB374" s="127">
        <v>5000</v>
      </c>
      <c r="BC374" s="123">
        <v>40</v>
      </c>
      <c r="BD374" s="123">
        <v>50</v>
      </c>
      <c r="BE374" s="494" t="s">
        <v>8134</v>
      </c>
      <c r="BF374" s="276" t="s">
        <v>8135</v>
      </c>
      <c r="BG374" s="134">
        <v>5000</v>
      </c>
      <c r="BH374" s="134"/>
      <c r="BI374" s="134">
        <v>3000</v>
      </c>
      <c r="BJ374" s="134">
        <v>3000</v>
      </c>
      <c r="BK374" s="134">
        <v>5000</v>
      </c>
      <c r="BL374" s="134">
        <v>40</v>
      </c>
      <c r="BM374" s="134">
        <v>50</v>
      </c>
      <c r="BN374" s="276" t="s">
        <v>8134</v>
      </c>
      <c r="BO374" s="153" t="s">
        <v>8135</v>
      </c>
      <c r="BP374" s="137"/>
      <c r="BQ374" s="137"/>
      <c r="BR374" s="137"/>
      <c r="BS374" s="137"/>
      <c r="BT374" s="137"/>
      <c r="BU374" s="137"/>
      <c r="BV374" s="137"/>
      <c r="BW374" s="137"/>
      <c r="BX374" s="137"/>
      <c r="BY374" s="137"/>
      <c r="BZ374" s="137">
        <v>4</v>
      </c>
      <c r="CA374" s="137">
        <v>5</v>
      </c>
      <c r="CB374" s="137">
        <v>1</v>
      </c>
      <c r="CC374" s="137"/>
      <c r="CD374" s="137"/>
      <c r="CE374" s="177"/>
      <c r="CF374" s="139"/>
    </row>
    <row r="375" spans="1:141" ht="16.5" customHeight="1">
      <c r="A375" s="111">
        <v>320</v>
      </c>
      <c r="B375" s="153" t="s">
        <v>58</v>
      </c>
      <c r="C375" s="153" t="s">
        <v>1989</v>
      </c>
      <c r="D375" s="153" t="s">
        <v>168</v>
      </c>
      <c r="E375" s="153" t="s">
        <v>4932</v>
      </c>
      <c r="F375" s="135" t="s">
        <v>8136</v>
      </c>
      <c r="G375" s="276" t="s">
        <v>8137</v>
      </c>
      <c r="H375" s="135" t="s">
        <v>8138</v>
      </c>
      <c r="I375" s="135" t="s">
        <v>8139</v>
      </c>
      <c r="J375" s="135" t="s">
        <v>4940</v>
      </c>
      <c r="K375" s="135" t="s">
        <v>8140</v>
      </c>
      <c r="L375" s="153" t="s">
        <v>8141</v>
      </c>
      <c r="M375" s="153" t="s">
        <v>8142</v>
      </c>
      <c r="N375" s="135" t="s">
        <v>4924</v>
      </c>
      <c r="O375" s="135"/>
      <c r="P375" s="135" t="s">
        <v>4888</v>
      </c>
      <c r="Q375" s="143">
        <v>2656</v>
      </c>
      <c r="R375" s="144">
        <v>1325</v>
      </c>
      <c r="S375" s="143">
        <v>940</v>
      </c>
      <c r="T375" s="143">
        <v>640</v>
      </c>
      <c r="U375" s="135"/>
      <c r="V375" s="144">
        <v>300</v>
      </c>
      <c r="W375" s="144">
        <v>76</v>
      </c>
      <c r="X375" s="135" t="s">
        <v>4956</v>
      </c>
      <c r="Y375" s="144"/>
      <c r="Z375" s="144"/>
      <c r="AA375" s="144"/>
      <c r="AB375" s="144">
        <v>44</v>
      </c>
      <c r="AC375" s="127"/>
      <c r="AD375" s="127">
        <v>80</v>
      </c>
      <c r="AE375" s="128">
        <v>100</v>
      </c>
      <c r="AF375" s="276" t="s">
        <v>8143</v>
      </c>
      <c r="AG375" s="127">
        <v>993</v>
      </c>
      <c r="AH375" s="127">
        <v>2288</v>
      </c>
      <c r="AI375" s="127"/>
      <c r="AJ375" s="127">
        <v>1743</v>
      </c>
      <c r="AK375" s="494"/>
      <c r="AL375" s="494"/>
      <c r="AM375" s="135"/>
      <c r="AN375" s="135"/>
      <c r="AO375" s="135"/>
      <c r="AP375" s="135"/>
      <c r="AQ375" s="135"/>
      <c r="AR375" s="135"/>
      <c r="AS375" s="135">
        <v>292</v>
      </c>
      <c r="AT375" s="137" t="s">
        <v>5429</v>
      </c>
      <c r="AU375" s="137" t="s">
        <v>8144</v>
      </c>
      <c r="AV375" s="127">
        <v>48072</v>
      </c>
      <c r="AW375" s="127">
        <v>164.63013698630138</v>
      </c>
      <c r="AX375" s="127">
        <v>8000</v>
      </c>
      <c r="AY375" s="127">
        <v>8000</v>
      </c>
      <c r="AZ375" s="127">
        <v>8000</v>
      </c>
      <c r="BA375" s="127">
        <v>8000</v>
      </c>
      <c r="BB375" s="127">
        <v>8000</v>
      </c>
      <c r="BC375" s="123">
        <v>38</v>
      </c>
      <c r="BD375" s="123">
        <v>22</v>
      </c>
      <c r="BE375" s="494" t="s">
        <v>8145</v>
      </c>
      <c r="BF375" s="276" t="s">
        <v>8146</v>
      </c>
      <c r="BG375" s="134"/>
      <c r="BH375" s="134"/>
      <c r="BI375" s="134"/>
      <c r="BJ375" s="134"/>
      <c r="BK375" s="134"/>
      <c r="BL375" s="134"/>
      <c r="BM375" s="134"/>
      <c r="BN375" s="276"/>
      <c r="BO375" s="153"/>
      <c r="BP375" s="137"/>
      <c r="BQ375" s="137"/>
      <c r="BR375" s="137"/>
      <c r="BS375" s="137"/>
      <c r="BT375" s="137"/>
      <c r="BU375" s="137"/>
      <c r="BV375" s="137"/>
      <c r="BW375" s="137"/>
      <c r="BX375" s="137"/>
      <c r="BY375" s="137"/>
      <c r="BZ375" s="137">
        <v>2</v>
      </c>
      <c r="CA375" s="137">
        <v>1</v>
      </c>
      <c r="CB375" s="137">
        <v>3</v>
      </c>
      <c r="CC375" s="137"/>
      <c r="CD375" s="137"/>
      <c r="CE375" s="177"/>
      <c r="CF375" s="139"/>
    </row>
    <row r="376" spans="1:141" s="177" customFormat="1" ht="16.5" customHeight="1">
      <c r="A376" s="111">
        <v>321</v>
      </c>
      <c r="B376" s="153" t="s">
        <v>58</v>
      </c>
      <c r="C376" s="153" t="s">
        <v>1794</v>
      </c>
      <c r="D376" s="153" t="s">
        <v>168</v>
      </c>
      <c r="E376" s="153" t="s">
        <v>4932</v>
      </c>
      <c r="F376" s="135" t="s">
        <v>8147</v>
      </c>
      <c r="G376" s="276" t="s">
        <v>8148</v>
      </c>
      <c r="H376" s="135" t="s">
        <v>8149</v>
      </c>
      <c r="I376" s="135" t="s">
        <v>8150</v>
      </c>
      <c r="J376" s="135" t="s">
        <v>4940</v>
      </c>
      <c r="K376" s="135" t="s">
        <v>8151</v>
      </c>
      <c r="L376" s="153" t="s">
        <v>8152</v>
      </c>
      <c r="M376" s="153" t="s">
        <v>8153</v>
      </c>
      <c r="N376" s="135" t="s">
        <v>4924</v>
      </c>
      <c r="O376" s="135"/>
      <c r="P376" s="135" t="s">
        <v>4924</v>
      </c>
      <c r="Q376" s="143">
        <v>3623</v>
      </c>
      <c r="R376" s="144">
        <v>1498</v>
      </c>
      <c r="S376" s="143">
        <v>595</v>
      </c>
      <c r="T376" s="143">
        <v>595</v>
      </c>
      <c r="U376" s="135"/>
      <c r="V376" s="144"/>
      <c r="W376" s="144">
        <v>89</v>
      </c>
      <c r="X376" s="135" t="s">
        <v>4956</v>
      </c>
      <c r="Y376" s="144">
        <v>107</v>
      </c>
      <c r="Z376" s="144"/>
      <c r="AA376" s="144"/>
      <c r="AB376" s="144">
        <v>185</v>
      </c>
      <c r="AC376" s="127"/>
      <c r="AD376" s="127"/>
      <c r="AE376" s="128">
        <v>100</v>
      </c>
      <c r="AF376" s="276" t="s">
        <v>7781</v>
      </c>
      <c r="AG376" s="127">
        <v>275</v>
      </c>
      <c r="AH376" s="127">
        <v>275</v>
      </c>
      <c r="AI376" s="127">
        <v>275</v>
      </c>
      <c r="AJ376" s="127">
        <v>230</v>
      </c>
      <c r="AK376" s="494"/>
      <c r="AL376" s="494"/>
      <c r="AM376" s="135"/>
      <c r="AN376" s="135"/>
      <c r="AO376" s="135"/>
      <c r="AP376" s="135"/>
      <c r="AQ376" s="135"/>
      <c r="AR376" s="135"/>
      <c r="AS376" s="135">
        <v>311</v>
      </c>
      <c r="AT376" s="137" t="s">
        <v>5136</v>
      </c>
      <c r="AU376" s="137" t="s">
        <v>5136</v>
      </c>
      <c r="AV376" s="127">
        <v>22328</v>
      </c>
      <c r="AW376" s="127">
        <v>71.79421221864952</v>
      </c>
      <c r="AX376" s="127">
        <v>9000</v>
      </c>
      <c r="AY376" s="127">
        <v>9000</v>
      </c>
      <c r="AZ376" s="127">
        <v>9000</v>
      </c>
      <c r="BA376" s="127">
        <v>9000</v>
      </c>
      <c r="BB376" s="127">
        <v>9000</v>
      </c>
      <c r="BC376" s="123"/>
      <c r="BD376" s="123"/>
      <c r="BE376" s="494"/>
      <c r="BF376" s="276"/>
      <c r="BG376" s="134"/>
      <c r="BH376" s="134"/>
      <c r="BI376" s="134"/>
      <c r="BJ376" s="134"/>
      <c r="BK376" s="134"/>
      <c r="BL376" s="134"/>
      <c r="BM376" s="134"/>
      <c r="BN376" s="276"/>
      <c r="BO376" s="153"/>
      <c r="BP376" s="137"/>
      <c r="BQ376" s="137"/>
      <c r="BR376" s="137"/>
      <c r="BS376" s="137"/>
      <c r="BT376" s="137"/>
      <c r="BU376" s="137"/>
      <c r="BV376" s="137"/>
      <c r="BW376" s="137"/>
      <c r="BX376" s="137"/>
      <c r="BY376" s="137"/>
      <c r="BZ376" s="137">
        <v>1</v>
      </c>
      <c r="CA376" s="137">
        <v>1</v>
      </c>
      <c r="CB376" s="137">
        <v>2</v>
      </c>
      <c r="CC376" s="137"/>
      <c r="CD376" s="137"/>
      <c r="CF376" s="139"/>
      <c r="CG376" s="86"/>
      <c r="CH376" s="86"/>
      <c r="CI376" s="86"/>
      <c r="CJ376" s="86"/>
      <c r="CK376" s="86"/>
      <c r="CL376" s="86"/>
      <c r="CM376" s="86"/>
      <c r="CN376" s="86"/>
      <c r="CO376" s="86"/>
      <c r="CP376" s="86"/>
      <c r="CQ376" s="86"/>
      <c r="CR376" s="86"/>
      <c r="CS376" s="86"/>
      <c r="CT376" s="86"/>
      <c r="CU376" s="86"/>
      <c r="CV376" s="86"/>
      <c r="CW376" s="86"/>
      <c r="CX376" s="86"/>
      <c r="CY376" s="86"/>
      <c r="CZ376" s="86"/>
      <c r="DA376" s="86"/>
      <c r="DB376" s="86"/>
      <c r="DC376" s="86"/>
      <c r="DD376" s="86"/>
      <c r="DE376" s="86"/>
      <c r="DF376" s="86"/>
      <c r="DG376" s="86"/>
      <c r="DH376" s="86"/>
      <c r="DI376" s="86"/>
      <c r="DJ376" s="86"/>
      <c r="DK376" s="86"/>
      <c r="DL376" s="86"/>
      <c r="DM376" s="86"/>
      <c r="DN376" s="86"/>
      <c r="DO376" s="86"/>
      <c r="DP376" s="86"/>
      <c r="DQ376" s="86"/>
      <c r="DR376" s="86"/>
      <c r="DS376" s="86"/>
      <c r="DT376" s="86"/>
      <c r="DU376" s="86"/>
      <c r="DV376" s="86"/>
      <c r="DW376" s="86"/>
      <c r="DX376" s="86"/>
      <c r="DY376" s="86"/>
      <c r="DZ376" s="86"/>
      <c r="EA376" s="86"/>
      <c r="EB376" s="86"/>
      <c r="EC376" s="86"/>
      <c r="ED376" s="86"/>
      <c r="EE376" s="86"/>
      <c r="EF376" s="86"/>
      <c r="EG376" s="86"/>
      <c r="EH376" s="86"/>
      <c r="EI376" s="86"/>
      <c r="EJ376" s="86"/>
      <c r="EK376" s="86"/>
    </row>
    <row r="377" spans="1:141" ht="16.5" customHeight="1">
      <c r="A377" s="111">
        <v>322</v>
      </c>
      <c r="B377" s="153" t="s">
        <v>58</v>
      </c>
      <c r="C377" s="153" t="s">
        <v>2621</v>
      </c>
      <c r="D377" s="153" t="s">
        <v>168</v>
      </c>
      <c r="E377" s="153" t="s">
        <v>4932</v>
      </c>
      <c r="F377" s="135" t="s">
        <v>8154</v>
      </c>
      <c r="G377" s="276" t="s">
        <v>8155</v>
      </c>
      <c r="H377" s="135" t="s">
        <v>8156</v>
      </c>
      <c r="I377" s="135" t="s">
        <v>8157</v>
      </c>
      <c r="J377" s="135" t="s">
        <v>4940</v>
      </c>
      <c r="K377" s="135" t="s">
        <v>8158</v>
      </c>
      <c r="L377" s="153" t="s">
        <v>8159</v>
      </c>
      <c r="M377" s="153" t="s">
        <v>8160</v>
      </c>
      <c r="N377" s="135" t="s">
        <v>4924</v>
      </c>
      <c r="O377" s="135"/>
      <c r="P377" s="135" t="s">
        <v>4924</v>
      </c>
      <c r="Q377" s="143">
        <v>468</v>
      </c>
      <c r="R377" s="144">
        <v>678.59</v>
      </c>
      <c r="S377" s="143">
        <v>155</v>
      </c>
      <c r="T377" s="143">
        <v>102</v>
      </c>
      <c r="U377" s="135" t="s">
        <v>4983</v>
      </c>
      <c r="V377" s="144">
        <v>53</v>
      </c>
      <c r="W377" s="144">
        <v>14</v>
      </c>
      <c r="X377" s="135" t="s">
        <v>4956</v>
      </c>
      <c r="Y377" s="144">
        <v>53</v>
      </c>
      <c r="Z377" s="144">
        <v>15</v>
      </c>
      <c r="AA377" s="144">
        <v>300</v>
      </c>
      <c r="AB377" s="144">
        <v>50</v>
      </c>
      <c r="AC377" s="127">
        <v>8</v>
      </c>
      <c r="AD377" s="127">
        <v>7</v>
      </c>
      <c r="AE377" s="128">
        <v>4</v>
      </c>
      <c r="AF377" s="276" t="s">
        <v>8161</v>
      </c>
      <c r="AG377" s="127">
        <v>113</v>
      </c>
      <c r="AH377" s="127">
        <v>136</v>
      </c>
      <c r="AI377" s="127">
        <v>129</v>
      </c>
      <c r="AJ377" s="127">
        <v>118</v>
      </c>
      <c r="AK377" s="494"/>
      <c r="AL377" s="494"/>
      <c r="AM377" s="135" t="s">
        <v>5011</v>
      </c>
      <c r="AN377" s="135">
        <v>13</v>
      </c>
      <c r="AO377" s="135">
        <v>4</v>
      </c>
      <c r="AP377" s="135">
        <v>4</v>
      </c>
      <c r="AQ377" s="135">
        <v>5</v>
      </c>
      <c r="AR377" s="135"/>
      <c r="AS377" s="135">
        <v>207</v>
      </c>
      <c r="AT377" s="137" t="s">
        <v>5585</v>
      </c>
      <c r="AU377" s="137" t="s">
        <v>5585</v>
      </c>
      <c r="AV377" s="127">
        <v>1555</v>
      </c>
      <c r="AW377" s="127">
        <v>7.5120772946859899</v>
      </c>
      <c r="AX377" s="127">
        <v>5000</v>
      </c>
      <c r="AY377" s="127">
        <v>3000</v>
      </c>
      <c r="AZ377" s="127">
        <v>3000</v>
      </c>
      <c r="BA377" s="127">
        <v>3000</v>
      </c>
      <c r="BB377" s="127">
        <v>5000</v>
      </c>
      <c r="BC377" s="123">
        <v>20</v>
      </c>
      <c r="BD377" s="123">
        <v>30</v>
      </c>
      <c r="BE377" s="494" t="s">
        <v>8162</v>
      </c>
      <c r="BF377" s="276" t="s">
        <v>8163</v>
      </c>
      <c r="BG377" s="134">
        <v>5000</v>
      </c>
      <c r="BH377" s="134">
        <v>3000</v>
      </c>
      <c r="BI377" s="134">
        <v>3000</v>
      </c>
      <c r="BJ377" s="134">
        <v>3000</v>
      </c>
      <c r="BK377" s="134">
        <v>5000</v>
      </c>
      <c r="BL377" s="134">
        <v>20</v>
      </c>
      <c r="BM377" s="134">
        <v>30</v>
      </c>
      <c r="BN377" s="276" t="s">
        <v>8162</v>
      </c>
      <c r="BO377" s="153" t="s">
        <v>8163</v>
      </c>
      <c r="BP377" s="137"/>
      <c r="BQ377" s="137"/>
      <c r="BR377" s="137"/>
      <c r="BS377" s="137"/>
      <c r="BT377" s="137"/>
      <c r="BU377" s="137"/>
      <c r="BV377" s="137"/>
      <c r="BW377" s="137"/>
      <c r="BX377" s="137"/>
      <c r="BY377" s="137"/>
      <c r="BZ377" s="137">
        <v>2</v>
      </c>
      <c r="CA377" s="137">
        <v>1</v>
      </c>
      <c r="CB377" s="137"/>
      <c r="CC377" s="137"/>
      <c r="CD377" s="137"/>
      <c r="CE377" s="177"/>
      <c r="CF377" s="139"/>
    </row>
    <row r="378" spans="1:141" ht="16.5" customHeight="1">
      <c r="A378" s="111">
        <v>323</v>
      </c>
      <c r="B378" s="153" t="s">
        <v>58</v>
      </c>
      <c r="C378" s="153" t="s">
        <v>1745</v>
      </c>
      <c r="D378" s="153" t="s">
        <v>168</v>
      </c>
      <c r="E378" s="153" t="s">
        <v>4932</v>
      </c>
      <c r="F378" s="135" t="s">
        <v>8164</v>
      </c>
      <c r="G378" s="276" t="s">
        <v>8165</v>
      </c>
      <c r="H378" s="135" t="s">
        <v>8166</v>
      </c>
      <c r="I378" s="135" t="s">
        <v>8167</v>
      </c>
      <c r="J378" s="135" t="s">
        <v>4940</v>
      </c>
      <c r="K378" s="135" t="s">
        <v>8167</v>
      </c>
      <c r="L378" s="153" t="s">
        <v>8168</v>
      </c>
      <c r="M378" s="153" t="s">
        <v>8169</v>
      </c>
      <c r="N378" s="135" t="s">
        <v>4924</v>
      </c>
      <c r="O378" s="135"/>
      <c r="P378" s="135" t="s">
        <v>4924</v>
      </c>
      <c r="Q378" s="143">
        <v>6612</v>
      </c>
      <c r="R378" s="144">
        <v>1270</v>
      </c>
      <c r="S378" s="143">
        <v>600</v>
      </c>
      <c r="T378" s="143">
        <v>400</v>
      </c>
      <c r="U378" s="135" t="s">
        <v>4955</v>
      </c>
      <c r="V378" s="144">
        <v>200</v>
      </c>
      <c r="W378" s="144">
        <v>240</v>
      </c>
      <c r="X378" s="135" t="s">
        <v>4956</v>
      </c>
      <c r="Y378" s="144"/>
      <c r="Z378" s="144">
        <v>75</v>
      </c>
      <c r="AA378" s="144">
        <v>3000</v>
      </c>
      <c r="AB378" s="144">
        <v>18</v>
      </c>
      <c r="AC378" s="127">
        <v>10</v>
      </c>
      <c r="AD378" s="127"/>
      <c r="AE378" s="128">
        <v>12</v>
      </c>
      <c r="AF378" s="276" t="s">
        <v>8170</v>
      </c>
      <c r="AG378" s="127">
        <v>6</v>
      </c>
      <c r="AH378" s="127">
        <v>2000</v>
      </c>
      <c r="AI378" s="127"/>
      <c r="AJ378" s="127">
        <v>400</v>
      </c>
      <c r="AK378" s="494"/>
      <c r="AL378" s="494"/>
      <c r="AM378" s="135" t="s">
        <v>5428</v>
      </c>
      <c r="AN378" s="135">
        <v>1</v>
      </c>
      <c r="AO378" s="135"/>
      <c r="AP378" s="135"/>
      <c r="AQ378" s="135">
        <v>1</v>
      </c>
      <c r="AR378" s="135"/>
      <c r="AS378" s="135">
        <v>240</v>
      </c>
      <c r="AT378" s="137" t="s">
        <v>5429</v>
      </c>
      <c r="AU378" s="137" t="s">
        <v>5429</v>
      </c>
      <c r="AV378" s="127">
        <v>750</v>
      </c>
      <c r="AW378" s="127">
        <v>3.125</v>
      </c>
      <c r="AX378" s="127">
        <v>6000</v>
      </c>
      <c r="AY378" s="127">
        <v>3000</v>
      </c>
      <c r="AZ378" s="127">
        <v>4000</v>
      </c>
      <c r="BA378" s="127">
        <v>4000</v>
      </c>
      <c r="BB378" s="127">
        <v>6000</v>
      </c>
      <c r="BC378" s="123">
        <v>20</v>
      </c>
      <c r="BD378" s="123">
        <v>30</v>
      </c>
      <c r="BE378" s="494" t="s">
        <v>8171</v>
      </c>
      <c r="BF378" s="276" t="s">
        <v>8172</v>
      </c>
      <c r="BG378" s="134">
        <v>6000</v>
      </c>
      <c r="BH378" s="134">
        <v>3000</v>
      </c>
      <c r="BI378" s="134">
        <v>4000</v>
      </c>
      <c r="BJ378" s="134">
        <v>4000</v>
      </c>
      <c r="BK378" s="134">
        <v>6000</v>
      </c>
      <c r="BL378" s="134">
        <v>20</v>
      </c>
      <c r="BM378" s="134">
        <v>30</v>
      </c>
      <c r="BN378" s="276" t="s">
        <v>8171</v>
      </c>
      <c r="BO378" s="153" t="s">
        <v>8173</v>
      </c>
      <c r="BP378" s="137"/>
      <c r="BQ378" s="137"/>
      <c r="BR378" s="137"/>
      <c r="BS378" s="137"/>
      <c r="BT378" s="137"/>
      <c r="BU378" s="137"/>
      <c r="BV378" s="137"/>
      <c r="BW378" s="137"/>
      <c r="BX378" s="137"/>
      <c r="BY378" s="137"/>
      <c r="BZ378" s="137">
        <v>3</v>
      </c>
      <c r="CA378" s="137">
        <v>1</v>
      </c>
      <c r="CB378" s="137"/>
      <c r="CC378" s="137"/>
      <c r="CD378" s="137">
        <v>10</v>
      </c>
      <c r="CE378" s="177"/>
      <c r="CF378" s="139"/>
    </row>
    <row r="379" spans="1:141" s="177" customFormat="1" ht="16.5" customHeight="1">
      <c r="A379" s="111">
        <v>324</v>
      </c>
      <c r="B379" s="153" t="s">
        <v>58</v>
      </c>
      <c r="C379" s="153" t="s">
        <v>1809</v>
      </c>
      <c r="D379" s="153" t="s">
        <v>168</v>
      </c>
      <c r="E379" s="153" t="s">
        <v>5375</v>
      </c>
      <c r="F379" s="135" t="s">
        <v>8174</v>
      </c>
      <c r="G379" s="276" t="s">
        <v>8175</v>
      </c>
      <c r="H379" s="135" t="s">
        <v>8176</v>
      </c>
      <c r="I379" s="135" t="s">
        <v>8177</v>
      </c>
      <c r="J379" s="135" t="s">
        <v>4940</v>
      </c>
      <c r="K379" s="135" t="s">
        <v>8178</v>
      </c>
      <c r="L379" s="153" t="s">
        <v>8179</v>
      </c>
      <c r="M379" s="153" t="s">
        <v>8180</v>
      </c>
      <c r="N379" s="135" t="s">
        <v>4924</v>
      </c>
      <c r="O379" s="135"/>
      <c r="P379" s="135" t="s">
        <v>4924</v>
      </c>
      <c r="Q379" s="143">
        <v>4603</v>
      </c>
      <c r="R379" s="144">
        <v>431.13</v>
      </c>
      <c r="S379" s="143">
        <v>250</v>
      </c>
      <c r="T379" s="143">
        <v>250</v>
      </c>
      <c r="U379" s="135" t="s">
        <v>6975</v>
      </c>
      <c r="V379" s="144"/>
      <c r="W379" s="144">
        <v>30</v>
      </c>
      <c r="X379" s="135" t="s">
        <v>4956</v>
      </c>
      <c r="Y379" s="144">
        <v>24.73</v>
      </c>
      <c r="Z379" s="144">
        <v>25.4</v>
      </c>
      <c r="AA379" s="144">
        <v>74</v>
      </c>
      <c r="AB379" s="144">
        <v>25.8</v>
      </c>
      <c r="AC379" s="127"/>
      <c r="AD379" s="127"/>
      <c r="AE379" s="128">
        <v>15</v>
      </c>
      <c r="AF379" s="276" t="s">
        <v>7781</v>
      </c>
      <c r="AG379" s="127">
        <v>460</v>
      </c>
      <c r="AH379" s="127">
        <v>460</v>
      </c>
      <c r="AI379" s="127"/>
      <c r="AJ379" s="127"/>
      <c r="AK379" s="494"/>
      <c r="AL379" s="494"/>
      <c r="AM379" s="135"/>
      <c r="AN379" s="135">
        <v>3</v>
      </c>
      <c r="AO379" s="135">
        <v>3</v>
      </c>
      <c r="AP379" s="135"/>
      <c r="AQ379" s="135"/>
      <c r="AR379" s="135"/>
      <c r="AS379" s="135">
        <v>120</v>
      </c>
      <c r="AT379" s="137" t="s">
        <v>5026</v>
      </c>
      <c r="AU379" s="137"/>
      <c r="AV379" s="127">
        <v>160</v>
      </c>
      <c r="AW379" s="127">
        <v>1.3333333333333333</v>
      </c>
      <c r="AX379" s="127"/>
      <c r="AY379" s="127"/>
      <c r="AZ379" s="127"/>
      <c r="BA379" s="127"/>
      <c r="BB379" s="127"/>
      <c r="BC379" s="123"/>
      <c r="BD379" s="123"/>
      <c r="BE379" s="494"/>
      <c r="BF379" s="276" t="s">
        <v>4945</v>
      </c>
      <c r="BG379" s="134"/>
      <c r="BH379" s="134"/>
      <c r="BI379" s="134"/>
      <c r="BJ379" s="134"/>
      <c r="BK379" s="134"/>
      <c r="BL379" s="134"/>
      <c r="BM379" s="134"/>
      <c r="BN379" s="276"/>
      <c r="BO379" s="153"/>
      <c r="BP379" s="137"/>
      <c r="BQ379" s="137"/>
      <c r="BR379" s="137"/>
      <c r="BS379" s="137"/>
      <c r="BT379" s="137"/>
      <c r="BU379" s="137"/>
      <c r="BV379" s="137"/>
      <c r="BW379" s="137"/>
      <c r="BX379" s="137"/>
      <c r="BY379" s="137"/>
      <c r="BZ379" s="137">
        <v>1</v>
      </c>
      <c r="CA379" s="137"/>
      <c r="CB379" s="137"/>
      <c r="CC379" s="137"/>
      <c r="CD379" s="137">
        <v>1</v>
      </c>
      <c r="CF379" s="139"/>
      <c r="CG379" s="86"/>
      <c r="CH379" s="86"/>
      <c r="CI379" s="86"/>
      <c r="CJ379" s="86"/>
      <c r="CK379" s="86"/>
      <c r="CL379" s="86"/>
      <c r="CM379" s="86"/>
      <c r="CN379" s="86"/>
      <c r="CO379" s="86"/>
      <c r="CP379" s="86"/>
      <c r="CQ379" s="86"/>
      <c r="CR379" s="86"/>
      <c r="CS379" s="86"/>
      <c r="CT379" s="86"/>
      <c r="CU379" s="86"/>
      <c r="CV379" s="86"/>
      <c r="CW379" s="86"/>
      <c r="CX379" s="86"/>
      <c r="CY379" s="86"/>
      <c r="CZ379" s="86"/>
      <c r="DA379" s="86"/>
      <c r="DB379" s="86"/>
      <c r="DC379" s="86"/>
      <c r="DD379" s="86"/>
      <c r="DE379" s="86"/>
      <c r="DF379" s="86"/>
      <c r="DG379" s="86"/>
      <c r="DH379" s="86"/>
      <c r="DI379" s="86"/>
      <c r="DJ379" s="86"/>
      <c r="DK379" s="86"/>
      <c r="DL379" s="86"/>
      <c r="DM379" s="86"/>
      <c r="DN379" s="86"/>
      <c r="DO379" s="86"/>
      <c r="DP379" s="86"/>
      <c r="DQ379" s="86"/>
      <c r="DR379" s="86"/>
      <c r="DS379" s="86"/>
      <c r="DT379" s="86"/>
      <c r="DU379" s="86"/>
      <c r="DV379" s="86"/>
      <c r="DW379" s="86"/>
      <c r="DX379" s="86"/>
      <c r="DY379" s="86"/>
      <c r="DZ379" s="86"/>
      <c r="EA379" s="86"/>
      <c r="EB379" s="86"/>
      <c r="EC379" s="86"/>
      <c r="ED379" s="86"/>
      <c r="EE379" s="86"/>
      <c r="EF379" s="86"/>
      <c r="EG379" s="86"/>
      <c r="EH379" s="86"/>
      <c r="EI379" s="86"/>
      <c r="EJ379" s="86"/>
      <c r="EK379" s="86"/>
    </row>
    <row r="380" spans="1:141" s="177" customFormat="1" ht="16.5" customHeight="1">
      <c r="A380" s="111">
        <v>325</v>
      </c>
      <c r="B380" s="153" t="s">
        <v>58</v>
      </c>
      <c r="C380" s="153" t="s">
        <v>1809</v>
      </c>
      <c r="D380" s="153" t="s">
        <v>168</v>
      </c>
      <c r="E380" s="153" t="s">
        <v>4932</v>
      </c>
      <c r="F380" s="135" t="s">
        <v>8181</v>
      </c>
      <c r="G380" s="276" t="s">
        <v>8182</v>
      </c>
      <c r="H380" s="135" t="s">
        <v>8183</v>
      </c>
      <c r="I380" s="135" t="s">
        <v>8184</v>
      </c>
      <c r="J380" s="135" t="s">
        <v>4940</v>
      </c>
      <c r="K380" s="135" t="s">
        <v>8185</v>
      </c>
      <c r="L380" s="153" t="s">
        <v>8186</v>
      </c>
      <c r="M380" s="153" t="s">
        <v>8187</v>
      </c>
      <c r="N380" s="135" t="s">
        <v>4924</v>
      </c>
      <c r="O380" s="135"/>
      <c r="P380" s="135" t="s">
        <v>4924</v>
      </c>
      <c r="Q380" s="143">
        <v>58185</v>
      </c>
      <c r="R380" s="144">
        <v>13592</v>
      </c>
      <c r="S380" s="143">
        <v>5058</v>
      </c>
      <c r="T380" s="143">
        <v>5058</v>
      </c>
      <c r="U380" s="135" t="s">
        <v>8188</v>
      </c>
      <c r="V380" s="144"/>
      <c r="W380" s="144">
        <v>1000</v>
      </c>
      <c r="X380" s="135" t="s">
        <v>4956</v>
      </c>
      <c r="Y380" s="144">
        <v>144</v>
      </c>
      <c r="Z380" s="144">
        <v>96</v>
      </c>
      <c r="AA380" s="144">
        <v>3000</v>
      </c>
      <c r="AB380" s="144">
        <v>192</v>
      </c>
      <c r="AC380" s="127">
        <v>77</v>
      </c>
      <c r="AD380" s="127"/>
      <c r="AE380" s="128" t="s">
        <v>8189</v>
      </c>
      <c r="AF380" s="276" t="s">
        <v>8190</v>
      </c>
      <c r="AG380" s="127">
        <v>892</v>
      </c>
      <c r="AH380" s="127">
        <v>892</v>
      </c>
      <c r="AI380" s="127">
        <v>250</v>
      </c>
      <c r="AJ380" s="127"/>
      <c r="AK380" s="494"/>
      <c r="AL380" s="494"/>
      <c r="AM380" s="135" t="s">
        <v>6735</v>
      </c>
      <c r="AN380" s="135">
        <v>3</v>
      </c>
      <c r="AO380" s="135"/>
      <c r="AP380" s="135">
        <v>3</v>
      </c>
      <c r="AQ380" s="135"/>
      <c r="AR380" s="135"/>
      <c r="AS380" s="135">
        <v>310</v>
      </c>
      <c r="AT380" s="129" t="s">
        <v>5136</v>
      </c>
      <c r="AU380" s="137" t="s">
        <v>5429</v>
      </c>
      <c r="AV380" s="127">
        <v>12432</v>
      </c>
      <c r="AW380" s="127">
        <v>40.103225806451611</v>
      </c>
      <c r="AX380" s="127">
        <v>6000</v>
      </c>
      <c r="AY380" s="127">
        <v>5000</v>
      </c>
      <c r="AZ380" s="127">
        <v>5000</v>
      </c>
      <c r="BA380" s="127">
        <v>5000</v>
      </c>
      <c r="BB380" s="127">
        <v>6000</v>
      </c>
      <c r="BC380" s="123"/>
      <c r="BD380" s="123"/>
      <c r="BE380" s="494"/>
      <c r="BF380" s="276" t="s">
        <v>8191</v>
      </c>
      <c r="BG380" s="134"/>
      <c r="BH380" s="134"/>
      <c r="BI380" s="134"/>
      <c r="BJ380" s="134"/>
      <c r="BK380" s="134"/>
      <c r="BL380" s="134"/>
      <c r="BM380" s="134"/>
      <c r="BN380" s="276"/>
      <c r="BO380" s="153"/>
      <c r="BP380" s="137"/>
      <c r="BQ380" s="137"/>
      <c r="BR380" s="137"/>
      <c r="BS380" s="137"/>
      <c r="BT380" s="137"/>
      <c r="BU380" s="137"/>
      <c r="BV380" s="137"/>
      <c r="BW380" s="137"/>
      <c r="BX380" s="137"/>
      <c r="BY380" s="137"/>
      <c r="BZ380" s="137">
        <v>2</v>
      </c>
      <c r="CA380" s="137">
        <v>12</v>
      </c>
      <c r="CB380" s="137">
        <v>2</v>
      </c>
      <c r="CC380" s="137"/>
      <c r="CD380" s="137"/>
      <c r="CF380" s="139"/>
      <c r="CG380" s="86"/>
      <c r="CH380" s="86"/>
      <c r="CI380" s="86"/>
      <c r="CJ380" s="86"/>
      <c r="CK380" s="86"/>
      <c r="CL380" s="86"/>
      <c r="CM380" s="86"/>
      <c r="CN380" s="86"/>
      <c r="CO380" s="86"/>
      <c r="CP380" s="86"/>
      <c r="CQ380" s="86"/>
      <c r="CR380" s="86"/>
      <c r="CS380" s="86"/>
      <c r="CT380" s="86"/>
      <c r="CU380" s="86"/>
      <c r="CV380" s="86"/>
      <c r="CW380" s="86"/>
      <c r="CX380" s="86"/>
      <c r="CY380" s="86"/>
      <c r="CZ380" s="86"/>
      <c r="DA380" s="86"/>
      <c r="DB380" s="86"/>
      <c r="DC380" s="86"/>
      <c r="DD380" s="86"/>
      <c r="DE380" s="86"/>
      <c r="DF380" s="86"/>
      <c r="DG380" s="86"/>
      <c r="DH380" s="86"/>
      <c r="DI380" s="86"/>
      <c r="DJ380" s="86"/>
      <c r="DK380" s="86"/>
      <c r="DL380" s="86"/>
      <c r="DM380" s="86"/>
      <c r="DN380" s="86"/>
      <c r="DO380" s="86"/>
      <c r="DP380" s="86"/>
      <c r="DQ380" s="86"/>
      <c r="DR380" s="86"/>
      <c r="DS380" s="86"/>
      <c r="DT380" s="86"/>
      <c r="DU380" s="86"/>
      <c r="DV380" s="86"/>
      <c r="DW380" s="86"/>
      <c r="DX380" s="86"/>
      <c r="DY380" s="86"/>
      <c r="DZ380" s="86"/>
      <c r="EA380" s="86"/>
      <c r="EB380" s="86"/>
      <c r="EC380" s="86"/>
      <c r="ED380" s="86"/>
      <c r="EE380" s="86"/>
      <c r="EF380" s="86"/>
      <c r="EG380" s="86"/>
      <c r="EH380" s="86"/>
      <c r="EI380" s="86"/>
      <c r="EJ380" s="86"/>
      <c r="EK380" s="86"/>
    </row>
    <row r="381" spans="1:141" ht="16.5" customHeight="1">
      <c r="A381" s="111">
        <v>326</v>
      </c>
      <c r="B381" s="153" t="s">
        <v>58</v>
      </c>
      <c r="C381" s="153" t="s">
        <v>2621</v>
      </c>
      <c r="D381" s="153" t="s">
        <v>168</v>
      </c>
      <c r="E381" s="153" t="s">
        <v>4932</v>
      </c>
      <c r="F381" s="135" t="s">
        <v>8192</v>
      </c>
      <c r="G381" s="276" t="s">
        <v>8193</v>
      </c>
      <c r="H381" s="135" t="s">
        <v>8194</v>
      </c>
      <c r="I381" s="135" t="s">
        <v>8195</v>
      </c>
      <c r="J381" s="135" t="s">
        <v>4940</v>
      </c>
      <c r="K381" s="135" t="s">
        <v>8196</v>
      </c>
      <c r="L381" s="153" t="s">
        <v>8197</v>
      </c>
      <c r="M381" s="153" t="s">
        <v>8198</v>
      </c>
      <c r="N381" s="135" t="s">
        <v>4924</v>
      </c>
      <c r="O381" s="135"/>
      <c r="P381" s="135" t="s">
        <v>4940</v>
      </c>
      <c r="Q381" s="143">
        <v>231.88</v>
      </c>
      <c r="R381" s="144">
        <v>341</v>
      </c>
      <c r="S381" s="143">
        <v>191.76</v>
      </c>
      <c r="T381" s="143">
        <v>142.76</v>
      </c>
      <c r="U381" s="135" t="s">
        <v>4983</v>
      </c>
      <c r="V381" s="144">
        <v>49</v>
      </c>
      <c r="W381" s="144">
        <v>46</v>
      </c>
      <c r="X381" s="135" t="s">
        <v>4956</v>
      </c>
      <c r="Y381" s="144">
        <v>30.6</v>
      </c>
      <c r="Z381" s="144">
        <v>7.8</v>
      </c>
      <c r="AA381" s="144">
        <v>250</v>
      </c>
      <c r="AB381" s="144">
        <v>17</v>
      </c>
      <c r="AC381" s="127"/>
      <c r="AD381" s="127"/>
      <c r="AE381" s="128">
        <v>2</v>
      </c>
      <c r="AF381" s="276" t="s">
        <v>8199</v>
      </c>
      <c r="AG381" s="127">
        <v>5</v>
      </c>
      <c r="AH381" s="127">
        <v>2000</v>
      </c>
      <c r="AI381" s="127">
        <v>611</v>
      </c>
      <c r="AJ381" s="127">
        <v>650</v>
      </c>
      <c r="AK381" s="494"/>
      <c r="AL381" s="494"/>
      <c r="AM381" s="135" t="s">
        <v>5340</v>
      </c>
      <c r="AN381" s="135">
        <v>7</v>
      </c>
      <c r="AO381" s="135">
        <v>1</v>
      </c>
      <c r="AP381" s="135"/>
      <c r="AQ381" s="135">
        <v>6</v>
      </c>
      <c r="AR381" s="135"/>
      <c r="AS381" s="135">
        <v>215</v>
      </c>
      <c r="AT381" s="137" t="s">
        <v>5036</v>
      </c>
      <c r="AU381" s="137" t="s">
        <v>5036</v>
      </c>
      <c r="AV381" s="127">
        <v>2255</v>
      </c>
      <c r="AW381" s="127">
        <v>10.488372093023257</v>
      </c>
      <c r="AX381" s="127">
        <v>5000</v>
      </c>
      <c r="AY381" s="127">
        <v>3000</v>
      </c>
      <c r="AZ381" s="127">
        <v>4000</v>
      </c>
      <c r="BA381" s="127">
        <v>4000</v>
      </c>
      <c r="BB381" s="127">
        <v>4000</v>
      </c>
      <c r="BC381" s="123">
        <v>20</v>
      </c>
      <c r="BD381" s="123"/>
      <c r="BE381" s="494"/>
      <c r="BF381" s="276"/>
      <c r="BG381" s="134"/>
      <c r="BH381" s="134"/>
      <c r="BI381" s="134"/>
      <c r="BJ381" s="134"/>
      <c r="BK381" s="134"/>
      <c r="BL381" s="134"/>
      <c r="BM381" s="134"/>
      <c r="BN381" s="276"/>
      <c r="BO381" s="153" t="s">
        <v>4945</v>
      </c>
      <c r="BP381" s="137"/>
      <c r="BQ381" s="137"/>
      <c r="BR381" s="137"/>
      <c r="BS381" s="137"/>
      <c r="BT381" s="137"/>
      <c r="BU381" s="137"/>
      <c r="BV381" s="137"/>
      <c r="BW381" s="137"/>
      <c r="BX381" s="137"/>
      <c r="BY381" s="137"/>
      <c r="BZ381" s="137">
        <v>3</v>
      </c>
      <c r="CA381" s="137"/>
      <c r="CB381" s="137"/>
      <c r="CC381" s="137">
        <v>1</v>
      </c>
      <c r="CD381" s="137">
        <v>2</v>
      </c>
    </row>
    <row r="382" spans="1:141" ht="16.5" customHeight="1">
      <c r="A382" s="111">
        <v>327</v>
      </c>
      <c r="B382" s="153" t="s">
        <v>58</v>
      </c>
      <c r="C382" s="153" t="s">
        <v>2621</v>
      </c>
      <c r="D382" s="153" t="s">
        <v>168</v>
      </c>
      <c r="E382" s="153" t="s">
        <v>4932</v>
      </c>
      <c r="F382" s="135" t="s">
        <v>8200</v>
      </c>
      <c r="G382" s="276" t="s">
        <v>8201</v>
      </c>
      <c r="H382" s="135" t="s">
        <v>8202</v>
      </c>
      <c r="I382" s="135" t="s">
        <v>8203</v>
      </c>
      <c r="J382" s="135" t="s">
        <v>4940</v>
      </c>
      <c r="K382" s="135" t="s">
        <v>8204</v>
      </c>
      <c r="L382" s="153" t="s">
        <v>8205</v>
      </c>
      <c r="M382" s="153" t="s">
        <v>8206</v>
      </c>
      <c r="N382" s="135" t="s">
        <v>4924</v>
      </c>
      <c r="O382" s="135"/>
      <c r="P382" s="153" t="s">
        <v>8207</v>
      </c>
      <c r="Q382" s="143">
        <v>459.5</v>
      </c>
      <c r="R382" s="144">
        <v>176.88</v>
      </c>
      <c r="S382" s="143">
        <v>126</v>
      </c>
      <c r="T382" s="143">
        <v>126</v>
      </c>
      <c r="U382" s="135" t="s">
        <v>5009</v>
      </c>
      <c r="V382" s="144" t="s">
        <v>8208</v>
      </c>
      <c r="W382" s="144">
        <v>10</v>
      </c>
      <c r="X382" s="135" t="s">
        <v>4956</v>
      </c>
      <c r="Y382" s="144"/>
      <c r="Z382" s="144">
        <v>8.4</v>
      </c>
      <c r="AA382" s="144">
        <v>240</v>
      </c>
      <c r="AB382" s="144">
        <v>8.4</v>
      </c>
      <c r="AC382" s="127">
        <v>8.4</v>
      </c>
      <c r="AD382" s="127"/>
      <c r="AE382" s="128">
        <v>10</v>
      </c>
      <c r="AF382" s="276" t="s">
        <v>8209</v>
      </c>
      <c r="AG382" s="127">
        <v>647</v>
      </c>
      <c r="AH382" s="127">
        <v>678</v>
      </c>
      <c r="AI382" s="127">
        <v>678</v>
      </c>
      <c r="AJ382" s="127">
        <v>410</v>
      </c>
      <c r="AK382" s="494"/>
      <c r="AL382" s="494"/>
      <c r="AM382" s="135" t="s">
        <v>5428</v>
      </c>
      <c r="AN382" s="135">
        <v>7</v>
      </c>
      <c r="AO382" s="135">
        <v>2</v>
      </c>
      <c r="AP382" s="135"/>
      <c r="AQ382" s="135">
        <v>5</v>
      </c>
      <c r="AR382" s="135"/>
      <c r="AS382" s="153">
        <v>173</v>
      </c>
      <c r="AT382" s="137" t="s">
        <v>4895</v>
      </c>
      <c r="AU382" s="137" t="s">
        <v>4895</v>
      </c>
      <c r="AV382" s="127">
        <v>374</v>
      </c>
      <c r="AW382" s="127">
        <v>2.1618497109826591</v>
      </c>
      <c r="AX382" s="127">
        <v>5000</v>
      </c>
      <c r="AY382" s="127">
        <v>3000</v>
      </c>
      <c r="AZ382" s="127">
        <v>3000</v>
      </c>
      <c r="BA382" s="127">
        <v>4000</v>
      </c>
      <c r="BB382" s="127">
        <v>5000</v>
      </c>
      <c r="BC382" s="123" t="s">
        <v>8210</v>
      </c>
      <c r="BD382" s="123"/>
      <c r="BE382" s="494" t="s">
        <v>8211</v>
      </c>
      <c r="BF382" s="276" t="s">
        <v>8212</v>
      </c>
      <c r="BG382" s="134"/>
      <c r="BH382" s="134"/>
      <c r="BI382" s="134"/>
      <c r="BJ382" s="134"/>
      <c r="BK382" s="134"/>
      <c r="BL382" s="134"/>
      <c r="BM382" s="134"/>
      <c r="BN382" s="276"/>
      <c r="BO382" s="153"/>
      <c r="BP382" s="137"/>
      <c r="BQ382" s="137"/>
      <c r="BR382" s="137"/>
      <c r="BS382" s="137"/>
      <c r="BT382" s="137"/>
      <c r="BU382" s="137"/>
      <c r="BV382" s="137"/>
      <c r="BW382" s="137"/>
      <c r="BX382" s="137"/>
      <c r="BY382" s="137"/>
      <c r="BZ382" s="137">
        <v>2</v>
      </c>
      <c r="CA382" s="137"/>
      <c r="CB382" s="137"/>
      <c r="CC382" s="137"/>
      <c r="CD382" s="137"/>
      <c r="CE382" s="177"/>
      <c r="CF382" s="139"/>
    </row>
    <row r="383" spans="1:141" ht="16.5" customHeight="1">
      <c r="A383" s="111">
        <v>328</v>
      </c>
      <c r="B383" s="111" t="s">
        <v>58</v>
      </c>
      <c r="C383" s="112" t="s">
        <v>1804</v>
      </c>
      <c r="D383" s="111" t="s">
        <v>168</v>
      </c>
      <c r="E383" s="111" t="s">
        <v>4932</v>
      </c>
      <c r="F383" s="111" t="s">
        <v>8213</v>
      </c>
      <c r="G383" s="113" t="s">
        <v>8214</v>
      </c>
      <c r="H383" s="111" t="s">
        <v>8215</v>
      </c>
      <c r="I383" s="111" t="s">
        <v>8216</v>
      </c>
      <c r="J383" s="118" t="s">
        <v>4940</v>
      </c>
      <c r="K383" s="163" t="s">
        <v>7944</v>
      </c>
      <c r="L383" s="116" t="s">
        <v>8217</v>
      </c>
      <c r="M383" s="153" t="s">
        <v>8218</v>
      </c>
      <c r="N383" s="142" t="s">
        <v>4924</v>
      </c>
      <c r="O383" s="142"/>
      <c r="P383" s="142" t="s">
        <v>4924</v>
      </c>
      <c r="Q383" s="143">
        <v>89886</v>
      </c>
      <c r="R383" s="144">
        <v>2807</v>
      </c>
      <c r="S383" s="143">
        <v>1133</v>
      </c>
      <c r="T383" s="143">
        <v>1133</v>
      </c>
      <c r="U383" s="112"/>
      <c r="V383" s="143"/>
      <c r="W383" s="143">
        <v>78</v>
      </c>
      <c r="X383" s="138" t="s">
        <v>4956</v>
      </c>
      <c r="Y383" s="143">
        <v>286</v>
      </c>
      <c r="Z383" s="143">
        <v>275</v>
      </c>
      <c r="AA383" s="143">
        <v>20000</v>
      </c>
      <c r="AB383" s="143">
        <v>16</v>
      </c>
      <c r="AC383" s="127">
        <v>18</v>
      </c>
      <c r="AD383" s="127"/>
      <c r="AE383" s="130">
        <v>100</v>
      </c>
      <c r="AF383" s="181" t="s">
        <v>8219</v>
      </c>
      <c r="AG383" s="127">
        <v>2138</v>
      </c>
      <c r="AH383" s="127">
        <v>2430</v>
      </c>
      <c r="AI383" s="148">
        <v>2138</v>
      </c>
      <c r="AJ383" s="148">
        <v>100</v>
      </c>
      <c r="AK383" s="179" t="s">
        <v>8220</v>
      </c>
      <c r="AL383" s="112" t="s">
        <v>8221</v>
      </c>
      <c r="AM383" s="118" t="s">
        <v>5428</v>
      </c>
      <c r="AN383" s="111">
        <v>3</v>
      </c>
      <c r="AO383" s="111">
        <v>3</v>
      </c>
      <c r="AP383" s="111"/>
      <c r="AQ383" s="111"/>
      <c r="AR383" s="111"/>
      <c r="AS383" s="129">
        <v>240</v>
      </c>
      <c r="AT383" s="129" t="s">
        <v>5373</v>
      </c>
      <c r="AU383" s="129" t="s">
        <v>5373</v>
      </c>
      <c r="AV383" s="127">
        <v>9800</v>
      </c>
      <c r="AW383" s="127">
        <v>40.833333333333336</v>
      </c>
      <c r="AX383" s="148"/>
      <c r="AY383" s="148"/>
      <c r="AZ383" s="148"/>
      <c r="BA383" s="148"/>
      <c r="BB383" s="148"/>
      <c r="BC383" s="150"/>
      <c r="BD383" s="150"/>
      <c r="BE383" s="150"/>
      <c r="BF383" s="402" t="s">
        <v>4945</v>
      </c>
      <c r="BG383" s="134"/>
      <c r="BH383" s="134"/>
      <c r="BI383" s="134"/>
      <c r="BJ383" s="134"/>
      <c r="BK383" s="134"/>
      <c r="BL383" s="134"/>
      <c r="BM383" s="134"/>
      <c r="BN383" s="623"/>
      <c r="BO383" s="133"/>
      <c r="BP383" s="138"/>
      <c r="BQ383" s="138"/>
      <c r="BR383" s="138"/>
      <c r="BS383" s="138"/>
      <c r="BT383" s="138"/>
      <c r="BU383" s="138"/>
      <c r="BV383" s="138"/>
      <c r="BW383" s="138"/>
      <c r="BX383" s="138"/>
      <c r="BY383" s="138"/>
      <c r="BZ383" s="138">
        <v>1</v>
      </c>
      <c r="CA383" s="138"/>
      <c r="CB383" s="138">
        <v>2</v>
      </c>
      <c r="CC383" s="138"/>
      <c r="CD383" s="138">
        <v>10</v>
      </c>
      <c r="CE383" s="139"/>
      <c r="CF383" s="139"/>
      <c r="DV383" s="152"/>
      <c r="DW383" s="152"/>
      <c r="DX383" s="152"/>
    </row>
    <row r="384" spans="1:141" s="177" customFormat="1" ht="16.5" customHeight="1">
      <c r="A384" s="111">
        <v>329</v>
      </c>
      <c r="B384" s="153" t="s">
        <v>58</v>
      </c>
      <c r="C384" s="153" t="s">
        <v>1809</v>
      </c>
      <c r="D384" s="153" t="s">
        <v>168</v>
      </c>
      <c r="E384" s="153" t="s">
        <v>4932</v>
      </c>
      <c r="F384" s="135" t="s">
        <v>8222</v>
      </c>
      <c r="G384" s="276" t="s">
        <v>8223</v>
      </c>
      <c r="H384" s="135" t="s">
        <v>8224</v>
      </c>
      <c r="I384" s="135" t="s">
        <v>8225</v>
      </c>
      <c r="J384" s="135" t="s">
        <v>4940</v>
      </c>
      <c r="K384" s="135" t="s">
        <v>8226</v>
      </c>
      <c r="L384" s="153" t="s">
        <v>8227</v>
      </c>
      <c r="M384" s="153" t="s">
        <v>8228</v>
      </c>
      <c r="N384" s="135" t="s">
        <v>4924</v>
      </c>
      <c r="O384" s="135"/>
      <c r="P384" s="135" t="s">
        <v>4924</v>
      </c>
      <c r="Q384" s="143">
        <v>23000</v>
      </c>
      <c r="R384" s="144">
        <v>2500</v>
      </c>
      <c r="S384" s="143">
        <v>389</v>
      </c>
      <c r="T384" s="143">
        <v>389</v>
      </c>
      <c r="U384" s="135" t="s">
        <v>4955</v>
      </c>
      <c r="V384" s="144"/>
      <c r="W384" s="144">
        <v>230</v>
      </c>
      <c r="X384" s="135" t="s">
        <v>4956</v>
      </c>
      <c r="Y384" s="144">
        <v>165</v>
      </c>
      <c r="Z384" s="144">
        <v>380</v>
      </c>
      <c r="AA384" s="144">
        <v>1000</v>
      </c>
      <c r="AB384" s="144">
        <v>20</v>
      </c>
      <c r="AC384" s="127">
        <v>389</v>
      </c>
      <c r="AD384" s="127">
        <v>389</v>
      </c>
      <c r="AE384" s="128">
        <v>20</v>
      </c>
      <c r="AF384" s="276" t="s">
        <v>8229</v>
      </c>
      <c r="AG384" s="127">
        <v>100</v>
      </c>
      <c r="AH384" s="127">
        <v>100</v>
      </c>
      <c r="AI384" s="127"/>
      <c r="AJ384" s="127">
        <v>100</v>
      </c>
      <c r="AK384" s="494"/>
      <c r="AL384" s="494"/>
      <c r="AM384" s="135" t="s">
        <v>5428</v>
      </c>
      <c r="AN384" s="135">
        <v>4</v>
      </c>
      <c r="AO384" s="135"/>
      <c r="AP384" s="135">
        <v>2</v>
      </c>
      <c r="AQ384" s="135">
        <v>2</v>
      </c>
      <c r="AR384" s="135"/>
      <c r="AS384" s="135">
        <v>310</v>
      </c>
      <c r="AT384" s="137" t="s">
        <v>8230</v>
      </c>
      <c r="AU384" s="137" t="s">
        <v>8230</v>
      </c>
      <c r="AV384" s="127">
        <v>8200</v>
      </c>
      <c r="AW384" s="127">
        <v>26.451612903225808</v>
      </c>
      <c r="AX384" s="127">
        <v>9000</v>
      </c>
      <c r="AY384" s="127"/>
      <c r="AZ384" s="127">
        <v>3500</v>
      </c>
      <c r="BA384" s="127">
        <v>5000</v>
      </c>
      <c r="BB384" s="127">
        <v>9000</v>
      </c>
      <c r="BC384" s="123">
        <v>20</v>
      </c>
      <c r="BD384" s="123"/>
      <c r="BE384" s="494" t="s">
        <v>8231</v>
      </c>
      <c r="BF384" s="276"/>
      <c r="BG384" s="134"/>
      <c r="BH384" s="134"/>
      <c r="BI384" s="134"/>
      <c r="BJ384" s="134"/>
      <c r="BK384" s="134"/>
      <c r="BL384" s="134"/>
      <c r="BM384" s="134"/>
      <c r="BN384" s="276"/>
      <c r="BO384" s="153"/>
      <c r="BP384" s="137"/>
      <c r="BQ384" s="137"/>
      <c r="BR384" s="137"/>
      <c r="BS384" s="137"/>
      <c r="BT384" s="137"/>
      <c r="BU384" s="137"/>
      <c r="BV384" s="137"/>
      <c r="BW384" s="137"/>
      <c r="BX384" s="137"/>
      <c r="BY384" s="137"/>
      <c r="BZ384" s="137">
        <v>1</v>
      </c>
      <c r="CA384" s="137"/>
      <c r="CB384" s="137"/>
      <c r="CC384" s="137"/>
      <c r="CD384" s="137">
        <v>4</v>
      </c>
      <c r="CF384" s="139"/>
      <c r="CG384" s="86"/>
      <c r="CH384" s="86"/>
      <c r="CI384" s="86"/>
      <c r="CJ384" s="86"/>
      <c r="CK384" s="86"/>
      <c r="CL384" s="86"/>
      <c r="CM384" s="86"/>
      <c r="CN384" s="86"/>
      <c r="CO384" s="86"/>
      <c r="CP384" s="86"/>
      <c r="CQ384" s="86"/>
      <c r="CR384" s="86"/>
      <c r="CS384" s="86"/>
      <c r="CT384" s="86"/>
      <c r="CU384" s="86"/>
      <c r="CV384" s="86"/>
      <c r="CW384" s="86"/>
      <c r="CX384" s="86"/>
      <c r="CY384" s="86"/>
      <c r="CZ384" s="86"/>
      <c r="DA384" s="86"/>
      <c r="DB384" s="86"/>
      <c r="DC384" s="86"/>
      <c r="DD384" s="86"/>
      <c r="DE384" s="86"/>
      <c r="DF384" s="86"/>
      <c r="DG384" s="86"/>
      <c r="DH384" s="86"/>
      <c r="DI384" s="86"/>
      <c r="DJ384" s="86"/>
      <c r="DK384" s="86"/>
      <c r="DL384" s="86"/>
      <c r="DM384" s="86"/>
      <c r="DN384" s="86"/>
      <c r="DO384" s="86"/>
      <c r="DP384" s="86"/>
      <c r="DQ384" s="86"/>
      <c r="DR384" s="86"/>
      <c r="DS384" s="86"/>
      <c r="DT384" s="86"/>
      <c r="DU384" s="86"/>
      <c r="DV384" s="86"/>
      <c r="DW384" s="86"/>
      <c r="DX384" s="86"/>
      <c r="DY384" s="86"/>
      <c r="DZ384" s="86"/>
      <c r="EA384" s="86"/>
      <c r="EB384" s="86"/>
      <c r="EC384" s="86"/>
      <c r="ED384" s="86"/>
      <c r="EE384" s="86"/>
      <c r="EF384" s="86"/>
      <c r="EG384" s="86"/>
      <c r="EH384" s="86"/>
      <c r="EI384" s="86"/>
      <c r="EJ384" s="86"/>
      <c r="EK384" s="86"/>
    </row>
    <row r="385" spans="1:141" ht="16.5" customHeight="1">
      <c r="A385" s="111">
        <v>330</v>
      </c>
      <c r="B385" s="153" t="s">
        <v>58</v>
      </c>
      <c r="C385" s="153" t="s">
        <v>1740</v>
      </c>
      <c r="D385" s="153" t="s">
        <v>168</v>
      </c>
      <c r="E385" s="153" t="s">
        <v>4932</v>
      </c>
      <c r="F385" s="135" t="s">
        <v>8232</v>
      </c>
      <c r="G385" s="276" t="s">
        <v>8233</v>
      </c>
      <c r="H385" s="135" t="s">
        <v>8234</v>
      </c>
      <c r="I385" s="135" t="s">
        <v>8235</v>
      </c>
      <c r="J385" s="135" t="s">
        <v>4940</v>
      </c>
      <c r="K385" s="135" t="s">
        <v>8236</v>
      </c>
      <c r="L385" s="153" t="s">
        <v>8237</v>
      </c>
      <c r="M385" s="153" t="s">
        <v>8238</v>
      </c>
      <c r="N385" s="135" t="s">
        <v>4924</v>
      </c>
      <c r="O385" s="135"/>
      <c r="P385" s="135" t="s">
        <v>4924</v>
      </c>
      <c r="Q385" s="143">
        <v>12467</v>
      </c>
      <c r="R385" s="144">
        <v>997.25</v>
      </c>
      <c r="S385" s="143">
        <v>399</v>
      </c>
      <c r="T385" s="143">
        <v>348.13</v>
      </c>
      <c r="U385" s="135"/>
      <c r="V385" s="144">
        <v>51</v>
      </c>
      <c r="W385" s="144">
        <v>11.72</v>
      </c>
      <c r="X385" s="135" t="s">
        <v>4956</v>
      </c>
      <c r="Y385" s="144">
        <v>189.21</v>
      </c>
      <c r="Z385" s="144">
        <v>145</v>
      </c>
      <c r="AA385" s="144">
        <v>500</v>
      </c>
      <c r="AB385" s="144">
        <v>29</v>
      </c>
      <c r="AC385" s="127"/>
      <c r="AD385" s="127"/>
      <c r="AE385" s="128">
        <v>15</v>
      </c>
      <c r="AF385" s="276" t="s">
        <v>8239</v>
      </c>
      <c r="AG385" s="127"/>
      <c r="AH385" s="127">
        <v>958</v>
      </c>
      <c r="AI385" s="127">
        <v>500</v>
      </c>
      <c r="AJ385" s="127">
        <v>200</v>
      </c>
      <c r="AK385" s="135"/>
      <c r="AL385" s="135"/>
      <c r="AM385" s="135" t="s">
        <v>5428</v>
      </c>
      <c r="AN385" s="135">
        <v>16</v>
      </c>
      <c r="AO385" s="135"/>
      <c r="AP385" s="135">
        <v>15</v>
      </c>
      <c r="AQ385" s="135">
        <v>1</v>
      </c>
      <c r="AR385" s="135"/>
      <c r="AS385" s="135">
        <v>181</v>
      </c>
      <c r="AT385" s="137" t="s">
        <v>6506</v>
      </c>
      <c r="AU385" s="137" t="s">
        <v>5056</v>
      </c>
      <c r="AV385" s="127">
        <v>782</v>
      </c>
      <c r="AW385" s="127">
        <v>4.3204419889502761</v>
      </c>
      <c r="AX385" s="127">
        <v>5000</v>
      </c>
      <c r="AY385" s="127">
        <v>5000</v>
      </c>
      <c r="AZ385" s="127">
        <v>5000</v>
      </c>
      <c r="BA385" s="127">
        <v>5000</v>
      </c>
      <c r="BB385" s="127">
        <v>5000</v>
      </c>
      <c r="BC385" s="123">
        <v>20</v>
      </c>
      <c r="BD385" s="123"/>
      <c r="BE385" s="494" t="s">
        <v>8240</v>
      </c>
      <c r="BF385" s="276" t="s">
        <v>8241</v>
      </c>
      <c r="BG385" s="134"/>
      <c r="BH385" s="134"/>
      <c r="BI385" s="134"/>
      <c r="BJ385" s="134"/>
      <c r="BK385" s="134"/>
      <c r="BL385" s="134"/>
      <c r="BM385" s="134"/>
      <c r="BN385" s="276"/>
      <c r="BO385" s="153"/>
      <c r="BP385" s="137"/>
      <c r="BQ385" s="137"/>
      <c r="BR385" s="137"/>
      <c r="BS385" s="137"/>
      <c r="BT385" s="137"/>
      <c r="BU385" s="137"/>
      <c r="BV385" s="137"/>
      <c r="BW385" s="137"/>
      <c r="BX385" s="137"/>
      <c r="BY385" s="137"/>
      <c r="BZ385" s="137">
        <v>5</v>
      </c>
      <c r="CA385" s="137"/>
      <c r="CB385" s="137"/>
      <c r="CC385" s="137"/>
      <c r="CD385" s="137">
        <v>1</v>
      </c>
      <c r="CE385" s="177"/>
      <c r="CF385" s="139"/>
    </row>
    <row r="386" spans="1:141" ht="16.5" customHeight="1">
      <c r="A386" s="111">
        <v>331</v>
      </c>
      <c r="B386" s="153" t="s">
        <v>58</v>
      </c>
      <c r="C386" s="153" t="s">
        <v>1784</v>
      </c>
      <c r="D386" s="153" t="s">
        <v>168</v>
      </c>
      <c r="E386" s="153" t="s">
        <v>4932</v>
      </c>
      <c r="F386" s="135" t="s">
        <v>8242</v>
      </c>
      <c r="G386" s="276" t="s">
        <v>8243</v>
      </c>
      <c r="H386" s="135" t="s">
        <v>8244</v>
      </c>
      <c r="I386" s="135" t="s">
        <v>8245</v>
      </c>
      <c r="J386" s="135" t="s">
        <v>4940</v>
      </c>
      <c r="K386" s="135" t="s">
        <v>8246</v>
      </c>
      <c r="L386" s="153" t="s">
        <v>8247</v>
      </c>
      <c r="M386" s="153" t="s">
        <v>8248</v>
      </c>
      <c r="N386" s="135" t="s">
        <v>4924</v>
      </c>
      <c r="O386" s="135"/>
      <c r="P386" s="135" t="s">
        <v>4924</v>
      </c>
      <c r="Q386" s="143">
        <v>7871</v>
      </c>
      <c r="R386" s="144">
        <v>1220</v>
      </c>
      <c r="S386" s="143">
        <v>1106</v>
      </c>
      <c r="T386" s="143">
        <v>1106</v>
      </c>
      <c r="U386" s="135" t="s">
        <v>6475</v>
      </c>
      <c r="V386" s="144"/>
      <c r="W386" s="144">
        <v>40</v>
      </c>
      <c r="X386" s="135" t="s">
        <v>4956</v>
      </c>
      <c r="Y386" s="144"/>
      <c r="Z386" s="144">
        <v>23.7</v>
      </c>
      <c r="AA386" s="144">
        <v>500</v>
      </c>
      <c r="AB386" s="144">
        <v>19.100000000000001</v>
      </c>
      <c r="AC386" s="127"/>
      <c r="AD386" s="127">
        <v>16</v>
      </c>
      <c r="AE386" s="128">
        <v>300</v>
      </c>
      <c r="AF386" s="276" t="s">
        <v>8249</v>
      </c>
      <c r="AG386" s="127">
        <v>500</v>
      </c>
      <c r="AH386" s="127">
        <v>1300</v>
      </c>
      <c r="AI386" s="127"/>
      <c r="AJ386" s="127">
        <v>700</v>
      </c>
      <c r="AK386" s="494"/>
      <c r="AL386" s="494"/>
      <c r="AM386" s="135"/>
      <c r="AN386" s="135">
        <v>6</v>
      </c>
      <c r="AO386" s="135"/>
      <c r="AP386" s="135">
        <v>5</v>
      </c>
      <c r="AQ386" s="135">
        <v>1</v>
      </c>
      <c r="AR386" s="135"/>
      <c r="AS386" s="135">
        <v>312</v>
      </c>
      <c r="AT386" s="137" t="s">
        <v>5122</v>
      </c>
      <c r="AU386" s="137" t="s">
        <v>5122</v>
      </c>
      <c r="AV386" s="127">
        <v>5900</v>
      </c>
      <c r="AW386" s="127">
        <v>18.910256410256409</v>
      </c>
      <c r="AX386" s="127">
        <v>5500</v>
      </c>
      <c r="AY386" s="127">
        <v>4500</v>
      </c>
      <c r="AZ386" s="127">
        <v>4500</v>
      </c>
      <c r="BA386" s="127">
        <v>5500</v>
      </c>
      <c r="BB386" s="127">
        <v>5500</v>
      </c>
      <c r="BC386" s="123">
        <v>17</v>
      </c>
      <c r="BD386" s="123">
        <v>17</v>
      </c>
      <c r="BE386" s="494" t="s">
        <v>8250</v>
      </c>
      <c r="BF386" s="276" t="s">
        <v>8251</v>
      </c>
      <c r="BG386" s="134"/>
      <c r="BH386" s="134"/>
      <c r="BI386" s="134"/>
      <c r="BJ386" s="134"/>
      <c r="BK386" s="134"/>
      <c r="BL386" s="134"/>
      <c r="BM386" s="134"/>
      <c r="BN386" s="276"/>
      <c r="BO386" s="153"/>
      <c r="BP386" s="137"/>
      <c r="BQ386" s="137"/>
      <c r="BR386" s="137"/>
      <c r="BS386" s="137"/>
      <c r="BT386" s="137"/>
      <c r="BU386" s="137"/>
      <c r="BV386" s="137"/>
      <c r="BW386" s="137"/>
      <c r="BX386" s="137"/>
      <c r="BY386" s="137"/>
      <c r="BZ386" s="137"/>
      <c r="CA386" s="137">
        <v>1</v>
      </c>
      <c r="CB386" s="137">
        <v>2</v>
      </c>
      <c r="CC386" s="137"/>
      <c r="CD386" s="137"/>
      <c r="CE386" s="177"/>
      <c r="CF386" s="139"/>
    </row>
    <row r="387" spans="1:141" ht="16.5" customHeight="1">
      <c r="A387" s="111">
        <v>332</v>
      </c>
      <c r="B387" s="153" t="s">
        <v>58</v>
      </c>
      <c r="C387" s="153" t="s">
        <v>2436</v>
      </c>
      <c r="D387" s="153" t="s">
        <v>168</v>
      </c>
      <c r="E387" s="153" t="s">
        <v>5375</v>
      </c>
      <c r="F387" s="135" t="s">
        <v>8252</v>
      </c>
      <c r="G387" s="276" t="s">
        <v>8253</v>
      </c>
      <c r="H387" s="135" t="s">
        <v>8254</v>
      </c>
      <c r="I387" s="135" t="s">
        <v>8255</v>
      </c>
      <c r="J387" s="135" t="s">
        <v>4940</v>
      </c>
      <c r="K387" s="135" t="s">
        <v>8256</v>
      </c>
      <c r="L387" s="153" t="s">
        <v>8257</v>
      </c>
      <c r="M387" s="153" t="s">
        <v>8258</v>
      </c>
      <c r="N387" s="135" t="s">
        <v>4924</v>
      </c>
      <c r="O387" s="135"/>
      <c r="P387" s="135" t="s">
        <v>4924</v>
      </c>
      <c r="Q387" s="143">
        <v>3325</v>
      </c>
      <c r="R387" s="144">
        <v>261</v>
      </c>
      <c r="S387" s="143">
        <v>217</v>
      </c>
      <c r="T387" s="143">
        <v>177</v>
      </c>
      <c r="U387" s="135" t="s">
        <v>4983</v>
      </c>
      <c r="V387" s="144">
        <v>40</v>
      </c>
      <c r="W387" s="144">
        <v>13</v>
      </c>
      <c r="X387" s="135" t="s">
        <v>4956</v>
      </c>
      <c r="Y387" s="144"/>
      <c r="Z387" s="144"/>
      <c r="AA387" s="144"/>
      <c r="AB387" s="144">
        <v>23</v>
      </c>
      <c r="AC387" s="127"/>
      <c r="AD387" s="127"/>
      <c r="AE387" s="128" t="s">
        <v>8259</v>
      </c>
      <c r="AF387" s="276" t="s">
        <v>8260</v>
      </c>
      <c r="AG387" s="127">
        <v>97</v>
      </c>
      <c r="AH387" s="127">
        <v>97</v>
      </c>
      <c r="AI387" s="127">
        <v>97</v>
      </c>
      <c r="AJ387" s="127">
        <v>60</v>
      </c>
      <c r="AK387" s="494"/>
      <c r="AL387" s="494"/>
      <c r="AM387" s="135" t="s">
        <v>5340</v>
      </c>
      <c r="AN387" s="135">
        <v>5</v>
      </c>
      <c r="AO387" s="135"/>
      <c r="AP387" s="135">
        <v>5</v>
      </c>
      <c r="AQ387" s="135"/>
      <c r="AR387" s="135"/>
      <c r="AS387" s="135">
        <v>120</v>
      </c>
      <c r="AT387" s="137" t="s">
        <v>4916</v>
      </c>
      <c r="AU387" s="137" t="s">
        <v>4916</v>
      </c>
      <c r="AV387" s="127">
        <v>720</v>
      </c>
      <c r="AW387" s="127">
        <v>6</v>
      </c>
      <c r="AX387" s="127">
        <v>5000</v>
      </c>
      <c r="AY387" s="127">
        <v>4000</v>
      </c>
      <c r="AZ387" s="127">
        <v>4000</v>
      </c>
      <c r="BA387" s="127">
        <v>4000</v>
      </c>
      <c r="BB387" s="127">
        <v>5000</v>
      </c>
      <c r="BC387" s="123">
        <v>20</v>
      </c>
      <c r="BD387" s="123"/>
      <c r="BE387" s="494" t="s">
        <v>8261</v>
      </c>
      <c r="BF387" s="276" t="s">
        <v>8262</v>
      </c>
      <c r="BG387" s="134">
        <v>4000</v>
      </c>
      <c r="BH387" s="134">
        <v>4000</v>
      </c>
      <c r="BI387" s="134">
        <v>4000</v>
      </c>
      <c r="BJ387" s="134">
        <v>4000</v>
      </c>
      <c r="BK387" s="134">
        <v>5000</v>
      </c>
      <c r="BL387" s="134">
        <v>20</v>
      </c>
      <c r="BM387" s="134"/>
      <c r="BN387" s="276"/>
      <c r="BO387" s="153" t="s">
        <v>8262</v>
      </c>
      <c r="BP387" s="137"/>
      <c r="BQ387" s="137"/>
      <c r="BR387" s="137"/>
      <c r="BS387" s="137"/>
      <c r="BT387" s="137"/>
      <c r="BU387" s="137"/>
      <c r="BV387" s="137"/>
      <c r="BW387" s="137"/>
      <c r="BX387" s="137"/>
      <c r="BY387" s="137"/>
      <c r="BZ387" s="137">
        <v>2</v>
      </c>
      <c r="CA387" s="137"/>
      <c r="CB387" s="137"/>
      <c r="CC387" s="137"/>
      <c r="CD387" s="137"/>
      <c r="CE387" s="177"/>
      <c r="CF387" s="139"/>
    </row>
    <row r="388" spans="1:141" ht="16.5" customHeight="1">
      <c r="A388" s="111">
        <v>333</v>
      </c>
      <c r="B388" s="153" t="s">
        <v>58</v>
      </c>
      <c r="C388" s="153" t="s">
        <v>1769</v>
      </c>
      <c r="D388" s="153" t="s">
        <v>168</v>
      </c>
      <c r="E388" s="153" t="s">
        <v>4932</v>
      </c>
      <c r="F388" s="135" t="s">
        <v>8263</v>
      </c>
      <c r="G388" s="276" t="s">
        <v>8264</v>
      </c>
      <c r="H388" s="135" t="s">
        <v>8265</v>
      </c>
      <c r="I388" s="135" t="s">
        <v>8266</v>
      </c>
      <c r="J388" s="135" t="s">
        <v>4940</v>
      </c>
      <c r="K388" s="135" t="s">
        <v>8267</v>
      </c>
      <c r="L388" s="153" t="s">
        <v>8268</v>
      </c>
      <c r="M388" s="153"/>
      <c r="N388" s="135" t="s">
        <v>4924</v>
      </c>
      <c r="O388" s="135"/>
      <c r="P388" s="135" t="s">
        <v>4924</v>
      </c>
      <c r="Q388" s="143">
        <v>991</v>
      </c>
      <c r="R388" s="144">
        <v>445</v>
      </c>
      <c r="S388" s="143">
        <v>210</v>
      </c>
      <c r="T388" s="143">
        <v>210</v>
      </c>
      <c r="U388" s="135"/>
      <c r="V388" s="144"/>
      <c r="W388" s="144">
        <v>49</v>
      </c>
      <c r="X388" s="135" t="s">
        <v>8269</v>
      </c>
      <c r="Y388" s="144">
        <v>172</v>
      </c>
      <c r="Z388" s="144">
        <v>23</v>
      </c>
      <c r="AA388" s="144">
        <v>300</v>
      </c>
      <c r="AB388" s="144">
        <v>10</v>
      </c>
      <c r="AC388" s="127"/>
      <c r="AD388" s="127"/>
      <c r="AE388" s="128">
        <v>30</v>
      </c>
      <c r="AF388" s="276" t="s">
        <v>8270</v>
      </c>
      <c r="AG388" s="127">
        <v>7</v>
      </c>
      <c r="AH388" s="127">
        <v>573</v>
      </c>
      <c r="AI388" s="127">
        <v>168</v>
      </c>
      <c r="AJ388" s="127">
        <v>202</v>
      </c>
      <c r="AK388" s="494"/>
      <c r="AL388" s="494"/>
      <c r="AM388" s="135" t="s">
        <v>5428</v>
      </c>
      <c r="AN388" s="135">
        <v>8</v>
      </c>
      <c r="AO388" s="135">
        <v>2</v>
      </c>
      <c r="AP388" s="135">
        <v>1</v>
      </c>
      <c r="AQ388" s="135">
        <v>2</v>
      </c>
      <c r="AR388" s="135">
        <v>3</v>
      </c>
      <c r="AS388" s="135">
        <v>210</v>
      </c>
      <c r="AT388" s="137" t="s">
        <v>8271</v>
      </c>
      <c r="AU388" s="137"/>
      <c r="AV388" s="127">
        <v>200</v>
      </c>
      <c r="AW388" s="127">
        <v>0.95238095238095233</v>
      </c>
      <c r="AX388" s="127"/>
      <c r="AY388" s="127"/>
      <c r="AZ388" s="127"/>
      <c r="BA388" s="127"/>
      <c r="BB388" s="127"/>
      <c r="BC388" s="123"/>
      <c r="BD388" s="123"/>
      <c r="BE388" s="494"/>
      <c r="BF388" s="276" t="s">
        <v>4945</v>
      </c>
      <c r="BG388" s="134"/>
      <c r="BH388" s="134"/>
      <c r="BI388" s="134"/>
      <c r="BJ388" s="134"/>
      <c r="BK388" s="134"/>
      <c r="BL388" s="134"/>
      <c r="BM388" s="134"/>
      <c r="BN388" s="276"/>
      <c r="BO388" s="153" t="s">
        <v>4945</v>
      </c>
      <c r="BP388" s="137"/>
      <c r="BQ388" s="137"/>
      <c r="BR388" s="137"/>
      <c r="BS388" s="137"/>
      <c r="BT388" s="137"/>
      <c r="BU388" s="137"/>
      <c r="BV388" s="137"/>
      <c r="BW388" s="137"/>
      <c r="BX388" s="137"/>
      <c r="BY388" s="137"/>
      <c r="BZ388" s="137">
        <v>2</v>
      </c>
      <c r="CA388" s="137"/>
      <c r="CB388" s="137"/>
      <c r="CC388" s="137"/>
      <c r="CD388" s="137">
        <v>20</v>
      </c>
      <c r="CE388" s="177"/>
      <c r="CF388" s="139"/>
    </row>
    <row r="389" spans="1:141" ht="16.5" customHeight="1">
      <c r="A389" s="111">
        <v>334</v>
      </c>
      <c r="B389" s="153" t="s">
        <v>58</v>
      </c>
      <c r="C389" s="153" t="s">
        <v>1989</v>
      </c>
      <c r="D389" s="153" t="s">
        <v>168</v>
      </c>
      <c r="E389" s="153" t="s">
        <v>4932</v>
      </c>
      <c r="F389" s="135" t="s">
        <v>8272</v>
      </c>
      <c r="G389" s="276" t="s">
        <v>8273</v>
      </c>
      <c r="H389" s="135" t="s">
        <v>8274</v>
      </c>
      <c r="I389" s="135" t="s">
        <v>8275</v>
      </c>
      <c r="J389" s="135" t="s">
        <v>4940</v>
      </c>
      <c r="K389" s="135" t="s">
        <v>8276</v>
      </c>
      <c r="L389" s="153" t="s">
        <v>8277</v>
      </c>
      <c r="M389" s="153" t="s">
        <v>8278</v>
      </c>
      <c r="N389" s="135" t="s">
        <v>4924</v>
      </c>
      <c r="O389" s="135"/>
      <c r="P389" s="135" t="s">
        <v>4924</v>
      </c>
      <c r="Q389" s="143">
        <v>1174</v>
      </c>
      <c r="R389" s="144">
        <v>316</v>
      </c>
      <c r="S389" s="143">
        <v>280</v>
      </c>
      <c r="T389" s="143">
        <v>280</v>
      </c>
      <c r="U389" s="135" t="s">
        <v>4955</v>
      </c>
      <c r="V389" s="144"/>
      <c r="W389" s="144">
        <v>40</v>
      </c>
      <c r="X389" s="135" t="s">
        <v>4956</v>
      </c>
      <c r="Y389" s="144">
        <v>20</v>
      </c>
      <c r="Z389" s="144"/>
      <c r="AA389" s="144"/>
      <c r="AB389" s="144"/>
      <c r="AC389" s="127"/>
      <c r="AD389" s="127">
        <v>3000</v>
      </c>
      <c r="AE389" s="128"/>
      <c r="AF389" s="276" t="s">
        <v>5450</v>
      </c>
      <c r="AG389" s="127">
        <v>840</v>
      </c>
      <c r="AH389" s="127">
        <v>2378</v>
      </c>
      <c r="AI389" s="127">
        <v>300</v>
      </c>
      <c r="AJ389" s="127">
        <v>115</v>
      </c>
      <c r="AK389" s="494"/>
      <c r="AL389" s="494"/>
      <c r="AM389" s="135" t="s">
        <v>5428</v>
      </c>
      <c r="AN389" s="135">
        <v>96</v>
      </c>
      <c r="AO389" s="135">
        <v>1</v>
      </c>
      <c r="AP389" s="135">
        <v>2</v>
      </c>
      <c r="AQ389" s="135">
        <v>93</v>
      </c>
      <c r="AR389" s="135"/>
      <c r="AS389" s="135"/>
      <c r="AT389" s="137" t="s">
        <v>5585</v>
      </c>
      <c r="AU389" s="137" t="s">
        <v>5585</v>
      </c>
      <c r="AV389" s="127"/>
      <c r="AW389" s="127"/>
      <c r="AX389" s="127">
        <v>5000</v>
      </c>
      <c r="AY389" s="127"/>
      <c r="AZ389" s="127">
        <v>3000</v>
      </c>
      <c r="BA389" s="127">
        <v>5000</v>
      </c>
      <c r="BB389" s="127">
        <v>5000</v>
      </c>
      <c r="BC389" s="123">
        <v>20</v>
      </c>
      <c r="BD389" s="123"/>
      <c r="BE389" s="494" t="s">
        <v>8279</v>
      </c>
      <c r="BF389" s="276" t="s">
        <v>6482</v>
      </c>
      <c r="BG389" s="134">
        <v>5000</v>
      </c>
      <c r="BH389" s="134"/>
      <c r="BI389" s="134">
        <v>3000</v>
      </c>
      <c r="BJ389" s="134">
        <v>5000</v>
      </c>
      <c r="BK389" s="134">
        <v>5000</v>
      </c>
      <c r="BL389" s="134"/>
      <c r="BM389" s="134"/>
      <c r="BN389" s="276" t="s">
        <v>8279</v>
      </c>
      <c r="BO389" s="153" t="s">
        <v>6482</v>
      </c>
      <c r="BP389" s="137"/>
      <c r="BQ389" s="137"/>
      <c r="BR389" s="137"/>
      <c r="BS389" s="137"/>
      <c r="BT389" s="137"/>
      <c r="BU389" s="137"/>
      <c r="BV389" s="137"/>
      <c r="BW389" s="137"/>
      <c r="BX389" s="137"/>
      <c r="BY389" s="137"/>
      <c r="BZ389" s="137"/>
      <c r="CA389" s="137"/>
      <c r="CB389" s="137"/>
      <c r="CC389" s="137"/>
      <c r="CD389" s="137"/>
      <c r="CE389" s="177"/>
      <c r="CF389" s="139"/>
    </row>
    <row r="390" spans="1:141" ht="16.5" customHeight="1">
      <c r="A390" s="111">
        <v>335</v>
      </c>
      <c r="B390" s="153" t="s">
        <v>58</v>
      </c>
      <c r="C390" s="153" t="s">
        <v>1769</v>
      </c>
      <c r="D390" s="153" t="s">
        <v>168</v>
      </c>
      <c r="E390" s="153" t="s">
        <v>4932</v>
      </c>
      <c r="F390" s="135" t="s">
        <v>8280</v>
      </c>
      <c r="G390" s="276" t="s">
        <v>8281</v>
      </c>
      <c r="H390" s="135" t="s">
        <v>8282</v>
      </c>
      <c r="I390" s="135" t="s">
        <v>8283</v>
      </c>
      <c r="J390" s="135" t="s">
        <v>4940</v>
      </c>
      <c r="K390" s="135" t="s">
        <v>5779</v>
      </c>
      <c r="L390" s="153" t="s">
        <v>8284</v>
      </c>
      <c r="M390" s="153" t="s">
        <v>8285</v>
      </c>
      <c r="N390" s="135" t="s">
        <v>4924</v>
      </c>
      <c r="O390" s="135"/>
      <c r="P390" s="135" t="s">
        <v>4924</v>
      </c>
      <c r="Q390" s="143">
        <v>12717</v>
      </c>
      <c r="R390" s="144">
        <v>927</v>
      </c>
      <c r="S390" s="143">
        <v>803</v>
      </c>
      <c r="T390" s="143">
        <v>723</v>
      </c>
      <c r="U390" s="135"/>
      <c r="V390" s="144">
        <v>80</v>
      </c>
      <c r="W390" s="144">
        <v>112</v>
      </c>
      <c r="X390" s="135" t="s">
        <v>4956</v>
      </c>
      <c r="Y390" s="144">
        <v>280</v>
      </c>
      <c r="Z390" s="144"/>
      <c r="AA390" s="144"/>
      <c r="AB390" s="144">
        <v>8</v>
      </c>
      <c r="AC390" s="127"/>
      <c r="AD390" s="127"/>
      <c r="AE390" s="128"/>
      <c r="AF390" s="276" t="s">
        <v>8286</v>
      </c>
      <c r="AG390" s="127">
        <v>660</v>
      </c>
      <c r="AH390" s="127">
        <v>4310</v>
      </c>
      <c r="AI390" s="127">
        <v>2020</v>
      </c>
      <c r="AJ390" s="127">
        <v>4310</v>
      </c>
      <c r="AK390" s="494"/>
      <c r="AL390" s="494"/>
      <c r="AM390" s="135" t="s">
        <v>5428</v>
      </c>
      <c r="AN390" s="135">
        <v>10</v>
      </c>
      <c r="AO390" s="135"/>
      <c r="AP390" s="135">
        <v>6</v>
      </c>
      <c r="AQ390" s="135">
        <v>4</v>
      </c>
      <c r="AR390" s="135"/>
      <c r="AS390" s="135">
        <v>162</v>
      </c>
      <c r="AT390" s="129" t="s">
        <v>4916</v>
      </c>
      <c r="AU390" s="129" t="s">
        <v>4916</v>
      </c>
      <c r="AV390" s="127">
        <v>318</v>
      </c>
      <c r="AW390" s="127">
        <v>1.962962962962963</v>
      </c>
      <c r="AX390" s="127">
        <v>5000</v>
      </c>
      <c r="AY390" s="127"/>
      <c r="AZ390" s="127">
        <v>3000</v>
      </c>
      <c r="BA390" s="127">
        <v>3000</v>
      </c>
      <c r="BB390" s="127">
        <v>5000</v>
      </c>
      <c r="BC390" s="123">
        <v>40</v>
      </c>
      <c r="BD390" s="123">
        <v>80</v>
      </c>
      <c r="BE390" s="494" t="s">
        <v>8287</v>
      </c>
      <c r="BF390" s="276" t="s">
        <v>8288</v>
      </c>
      <c r="BG390" s="134"/>
      <c r="BH390" s="134"/>
      <c r="BI390" s="134"/>
      <c r="BJ390" s="134"/>
      <c r="BK390" s="134"/>
      <c r="BL390" s="134"/>
      <c r="BM390" s="134"/>
      <c r="BN390" s="276"/>
      <c r="BO390" s="153" t="s">
        <v>8289</v>
      </c>
      <c r="BP390" s="137"/>
      <c r="BQ390" s="137"/>
      <c r="BR390" s="137"/>
      <c r="BS390" s="137"/>
      <c r="BT390" s="137"/>
      <c r="BU390" s="137"/>
      <c r="BV390" s="137"/>
      <c r="BW390" s="137"/>
      <c r="BX390" s="137"/>
      <c r="BY390" s="137"/>
      <c r="BZ390" s="137">
        <v>2</v>
      </c>
      <c r="CA390" s="137">
        <v>2</v>
      </c>
      <c r="CB390" s="137"/>
      <c r="CC390" s="137"/>
      <c r="CD390" s="137"/>
      <c r="CE390" s="177"/>
      <c r="CF390" s="139"/>
    </row>
    <row r="391" spans="1:141" ht="16.5" customHeight="1">
      <c r="A391" s="111">
        <v>336</v>
      </c>
      <c r="B391" s="153" t="s">
        <v>58</v>
      </c>
      <c r="C391" s="153" t="s">
        <v>1769</v>
      </c>
      <c r="D391" s="153" t="s">
        <v>168</v>
      </c>
      <c r="E391" s="153" t="s">
        <v>4932</v>
      </c>
      <c r="F391" s="135" t="s">
        <v>8290</v>
      </c>
      <c r="G391" s="276" t="s">
        <v>8291</v>
      </c>
      <c r="H391" s="135" t="s">
        <v>8292</v>
      </c>
      <c r="I391" s="135" t="s">
        <v>8293</v>
      </c>
      <c r="J391" s="135" t="s">
        <v>4940</v>
      </c>
      <c r="K391" s="135" t="s">
        <v>8294</v>
      </c>
      <c r="L391" s="153" t="s">
        <v>8295</v>
      </c>
      <c r="M391" s="153" t="s">
        <v>8296</v>
      </c>
      <c r="N391" s="135" t="s">
        <v>4924</v>
      </c>
      <c r="O391" s="135"/>
      <c r="P391" s="135" t="s">
        <v>4924</v>
      </c>
      <c r="Q391" s="143">
        <v>1649</v>
      </c>
      <c r="R391" s="144">
        <v>640</v>
      </c>
      <c r="S391" s="143">
        <v>278</v>
      </c>
      <c r="T391" s="143">
        <v>139</v>
      </c>
      <c r="U391" s="135" t="s">
        <v>4983</v>
      </c>
      <c r="V391" s="144">
        <v>139</v>
      </c>
      <c r="W391" s="144">
        <v>6</v>
      </c>
      <c r="X391" s="135" t="s">
        <v>4956</v>
      </c>
      <c r="Y391" s="144">
        <v>30</v>
      </c>
      <c r="Z391" s="144"/>
      <c r="AA391" s="144"/>
      <c r="AB391" s="144"/>
      <c r="AC391" s="127"/>
      <c r="AD391" s="127"/>
      <c r="AE391" s="128"/>
      <c r="AF391" s="276" t="s">
        <v>8297</v>
      </c>
      <c r="AG391" s="127">
        <v>345</v>
      </c>
      <c r="AH391" s="127">
        <v>1062</v>
      </c>
      <c r="AI391" s="127">
        <v>1062</v>
      </c>
      <c r="AJ391" s="127">
        <v>402</v>
      </c>
      <c r="AK391" s="494"/>
      <c r="AL391" s="494"/>
      <c r="AM391" s="135" t="s">
        <v>5340</v>
      </c>
      <c r="AN391" s="135">
        <v>10</v>
      </c>
      <c r="AO391" s="135">
        <v>1</v>
      </c>
      <c r="AP391" s="135">
        <v>5</v>
      </c>
      <c r="AQ391" s="135">
        <v>3</v>
      </c>
      <c r="AR391" s="135">
        <v>1</v>
      </c>
      <c r="AS391" s="135">
        <v>258</v>
      </c>
      <c r="AT391" s="137" t="s">
        <v>5429</v>
      </c>
      <c r="AU391" s="137" t="s">
        <v>5429</v>
      </c>
      <c r="AV391" s="127">
        <v>50800</v>
      </c>
      <c r="AW391" s="127">
        <v>196.89922480620154</v>
      </c>
      <c r="AX391" s="127">
        <v>7000</v>
      </c>
      <c r="AY391" s="127">
        <v>7000</v>
      </c>
      <c r="AZ391" s="127">
        <v>7000</v>
      </c>
      <c r="BA391" s="127">
        <v>7000</v>
      </c>
      <c r="BB391" s="127">
        <v>7000</v>
      </c>
      <c r="BC391" s="123">
        <v>29</v>
      </c>
      <c r="BD391" s="123">
        <v>29</v>
      </c>
      <c r="BE391" s="494" t="s">
        <v>8298</v>
      </c>
      <c r="BF391" s="276" t="s">
        <v>8299</v>
      </c>
      <c r="BG391" s="134">
        <v>7000</v>
      </c>
      <c r="BH391" s="134">
        <v>7000</v>
      </c>
      <c r="BI391" s="134">
        <v>7000</v>
      </c>
      <c r="BJ391" s="134">
        <v>7000</v>
      </c>
      <c r="BK391" s="134">
        <v>7000</v>
      </c>
      <c r="BL391" s="134">
        <v>29</v>
      </c>
      <c r="BM391" s="134">
        <v>29</v>
      </c>
      <c r="BN391" s="276" t="s">
        <v>8298</v>
      </c>
      <c r="BO391" s="153" t="s">
        <v>8300</v>
      </c>
      <c r="BP391" s="137"/>
      <c r="BQ391" s="137"/>
      <c r="BR391" s="137"/>
      <c r="BS391" s="137"/>
      <c r="BT391" s="137"/>
      <c r="BU391" s="137"/>
      <c r="BV391" s="137"/>
      <c r="BW391" s="137"/>
      <c r="BX391" s="137"/>
      <c r="BY391" s="137"/>
      <c r="BZ391" s="137">
        <v>1</v>
      </c>
      <c r="CA391" s="137">
        <v>5</v>
      </c>
      <c r="CB391" s="137"/>
      <c r="CC391" s="137"/>
      <c r="CD391" s="137">
        <v>20</v>
      </c>
      <c r="CE391" s="177"/>
      <c r="CF391" s="139"/>
    </row>
    <row r="392" spans="1:141" ht="16.5" customHeight="1">
      <c r="A392" s="111">
        <v>337</v>
      </c>
      <c r="B392" s="153" t="s">
        <v>58</v>
      </c>
      <c r="C392" s="153" t="s">
        <v>2621</v>
      </c>
      <c r="D392" s="153" t="s">
        <v>168</v>
      </c>
      <c r="E392" s="153" t="s">
        <v>5375</v>
      </c>
      <c r="F392" s="135" t="s">
        <v>8301</v>
      </c>
      <c r="G392" s="276" t="s">
        <v>8302</v>
      </c>
      <c r="H392" s="135" t="s">
        <v>8303</v>
      </c>
      <c r="I392" s="135" t="s">
        <v>6181</v>
      </c>
      <c r="J392" s="135" t="s">
        <v>4940</v>
      </c>
      <c r="K392" s="135" t="s">
        <v>8304</v>
      </c>
      <c r="L392" s="153" t="s">
        <v>8305</v>
      </c>
      <c r="M392" s="153" t="s">
        <v>8306</v>
      </c>
      <c r="N392" s="135" t="s">
        <v>4924</v>
      </c>
      <c r="O392" s="135"/>
      <c r="P392" s="135" t="s">
        <v>4924</v>
      </c>
      <c r="Q392" s="143">
        <v>3075</v>
      </c>
      <c r="R392" s="144">
        <v>233.61</v>
      </c>
      <c r="S392" s="143">
        <v>116</v>
      </c>
      <c r="T392" s="143">
        <v>116</v>
      </c>
      <c r="U392" s="135" t="s">
        <v>8307</v>
      </c>
      <c r="V392" s="144"/>
      <c r="W392" s="144">
        <v>20</v>
      </c>
      <c r="X392" s="135" t="s">
        <v>4956</v>
      </c>
      <c r="Y392" s="144">
        <v>80</v>
      </c>
      <c r="Z392" s="144"/>
      <c r="AA392" s="144"/>
      <c r="AB392" s="144">
        <v>20</v>
      </c>
      <c r="AC392" s="127"/>
      <c r="AD392" s="127"/>
      <c r="AE392" s="128">
        <v>12</v>
      </c>
      <c r="AF392" s="276" t="s">
        <v>8308</v>
      </c>
      <c r="AG392" s="127"/>
      <c r="AH392" s="127">
        <v>376</v>
      </c>
      <c r="AI392" s="127">
        <v>376</v>
      </c>
      <c r="AJ392" s="127">
        <v>376</v>
      </c>
      <c r="AK392" s="494"/>
      <c r="AL392" s="494"/>
      <c r="AM392" s="135" t="s">
        <v>8309</v>
      </c>
      <c r="AN392" s="135">
        <v>5</v>
      </c>
      <c r="AO392" s="135"/>
      <c r="AP392" s="135">
        <v>3</v>
      </c>
      <c r="AQ392" s="135">
        <v>2</v>
      </c>
      <c r="AR392" s="135"/>
      <c r="AS392" s="135">
        <v>200</v>
      </c>
      <c r="AT392" s="137" t="s">
        <v>8310</v>
      </c>
      <c r="AU392" s="137" t="s">
        <v>8310</v>
      </c>
      <c r="AV392" s="127">
        <v>1215</v>
      </c>
      <c r="AW392" s="127">
        <v>6.0750000000000002</v>
      </c>
      <c r="AX392" s="143">
        <v>3000</v>
      </c>
      <c r="AY392" s="143">
        <v>2000</v>
      </c>
      <c r="AZ392" s="143">
        <v>2000</v>
      </c>
      <c r="BA392" s="143">
        <v>2500</v>
      </c>
      <c r="BB392" s="143">
        <v>3000</v>
      </c>
      <c r="BC392" s="123"/>
      <c r="BD392" s="123"/>
      <c r="BE392" s="494"/>
      <c r="BF392" s="276"/>
      <c r="BG392" s="134">
        <v>3000</v>
      </c>
      <c r="BH392" s="134"/>
      <c r="BI392" s="134">
        <v>2000</v>
      </c>
      <c r="BJ392" s="134">
        <v>2500</v>
      </c>
      <c r="BK392" s="134">
        <v>3000</v>
      </c>
      <c r="BL392" s="134">
        <v>10</v>
      </c>
      <c r="BM392" s="134">
        <v>10</v>
      </c>
      <c r="BN392" s="276" t="s">
        <v>8311</v>
      </c>
      <c r="BO392" s="153"/>
      <c r="BP392" s="137"/>
      <c r="BQ392" s="137"/>
      <c r="BR392" s="137"/>
      <c r="BS392" s="137"/>
      <c r="BT392" s="137"/>
      <c r="BU392" s="137"/>
      <c r="BV392" s="137"/>
      <c r="BW392" s="137"/>
      <c r="BX392" s="137"/>
      <c r="BY392" s="137"/>
      <c r="BZ392" s="137">
        <v>1</v>
      </c>
      <c r="CA392" s="137"/>
      <c r="CB392" s="137">
        <v>1</v>
      </c>
      <c r="CC392" s="137"/>
      <c r="CD392" s="137"/>
      <c r="CE392" s="177"/>
      <c r="CF392" s="139"/>
    </row>
    <row r="393" spans="1:141" s="177" customFormat="1" ht="16.5" customHeight="1">
      <c r="A393" s="111">
        <v>338</v>
      </c>
      <c r="B393" s="153" t="s">
        <v>58</v>
      </c>
      <c r="C393" s="153" t="s">
        <v>1809</v>
      </c>
      <c r="D393" s="153" t="s">
        <v>168</v>
      </c>
      <c r="E393" s="153" t="s">
        <v>4932</v>
      </c>
      <c r="F393" s="135" t="s">
        <v>8312</v>
      </c>
      <c r="G393" s="276" t="s">
        <v>8313</v>
      </c>
      <c r="H393" s="135" t="s">
        <v>8314</v>
      </c>
      <c r="I393" s="135" t="s">
        <v>8315</v>
      </c>
      <c r="J393" s="135" t="s">
        <v>4940</v>
      </c>
      <c r="K393" s="135" t="s">
        <v>8316</v>
      </c>
      <c r="L393" s="153" t="s">
        <v>8317</v>
      </c>
      <c r="M393" s="153" t="s">
        <v>8318</v>
      </c>
      <c r="N393" s="135" t="s">
        <v>4924</v>
      </c>
      <c r="O393" s="135"/>
      <c r="P393" s="135" t="s">
        <v>4924</v>
      </c>
      <c r="Q393" s="143">
        <v>7490</v>
      </c>
      <c r="R393" s="144">
        <v>2689</v>
      </c>
      <c r="S393" s="143">
        <v>1660</v>
      </c>
      <c r="T393" s="143">
        <v>1344</v>
      </c>
      <c r="U393" s="135" t="s">
        <v>4955</v>
      </c>
      <c r="V393" s="144">
        <v>316</v>
      </c>
      <c r="W393" s="144">
        <v>100</v>
      </c>
      <c r="X393" s="135" t="s">
        <v>4956</v>
      </c>
      <c r="Y393" s="144">
        <v>211</v>
      </c>
      <c r="Z393" s="144">
        <v>380</v>
      </c>
      <c r="AA393" s="144">
        <v>1000</v>
      </c>
      <c r="AB393" s="144">
        <v>20</v>
      </c>
      <c r="AC393" s="127">
        <v>389</v>
      </c>
      <c r="AD393" s="127">
        <v>389</v>
      </c>
      <c r="AE393" s="128">
        <v>30</v>
      </c>
      <c r="AF393" s="276" t="s">
        <v>8319</v>
      </c>
      <c r="AG393" s="128"/>
      <c r="AH393" s="127">
        <v>2000</v>
      </c>
      <c r="AI393" s="127"/>
      <c r="AJ393" s="127"/>
      <c r="AK393" s="494"/>
      <c r="AL393" s="494"/>
      <c r="AM393" s="135" t="s">
        <v>5428</v>
      </c>
      <c r="AN393" s="135">
        <v>6</v>
      </c>
      <c r="AO393" s="135">
        <v>2</v>
      </c>
      <c r="AP393" s="135">
        <v>3</v>
      </c>
      <c r="AQ393" s="135">
        <v>1</v>
      </c>
      <c r="AR393" s="135"/>
      <c r="AS393" s="135">
        <v>300</v>
      </c>
      <c r="AT393" s="137" t="s">
        <v>5429</v>
      </c>
      <c r="AU393" s="137" t="s">
        <v>5429</v>
      </c>
      <c r="AV393" s="127">
        <v>10000</v>
      </c>
      <c r="AW393" s="127">
        <v>33.333333333333336</v>
      </c>
      <c r="AX393" s="127">
        <v>5000</v>
      </c>
      <c r="AY393" s="127">
        <v>3000</v>
      </c>
      <c r="AZ393" s="127">
        <v>3000</v>
      </c>
      <c r="BA393" s="127">
        <v>4000</v>
      </c>
      <c r="BB393" s="127">
        <v>5000</v>
      </c>
      <c r="BC393" s="123">
        <v>10</v>
      </c>
      <c r="BD393" s="123"/>
      <c r="BE393" s="494" t="s">
        <v>8320</v>
      </c>
      <c r="BF393" s="276" t="s">
        <v>8321</v>
      </c>
      <c r="BG393" s="134"/>
      <c r="BH393" s="134"/>
      <c r="BI393" s="134"/>
      <c r="BJ393" s="134"/>
      <c r="BK393" s="134"/>
      <c r="BL393" s="134"/>
      <c r="BM393" s="134"/>
      <c r="BN393" s="276" t="s">
        <v>8322</v>
      </c>
      <c r="BO393" s="153"/>
      <c r="BP393" s="137"/>
      <c r="BQ393" s="137"/>
      <c r="BR393" s="137"/>
      <c r="BS393" s="137"/>
      <c r="BT393" s="137"/>
      <c r="BU393" s="137"/>
      <c r="BV393" s="137"/>
      <c r="BW393" s="137"/>
      <c r="BX393" s="137"/>
      <c r="BY393" s="137"/>
      <c r="BZ393" s="137">
        <v>2</v>
      </c>
      <c r="CA393" s="137"/>
      <c r="CB393" s="137"/>
      <c r="CC393" s="137"/>
      <c r="CD393" s="137">
        <v>2</v>
      </c>
      <c r="CF393" s="139"/>
      <c r="CG393" s="86"/>
      <c r="CH393" s="86"/>
      <c r="CI393" s="86"/>
      <c r="CJ393" s="86"/>
      <c r="CK393" s="86"/>
      <c r="CL393" s="86"/>
      <c r="CM393" s="86"/>
      <c r="CN393" s="86"/>
      <c r="CO393" s="86"/>
      <c r="CP393" s="86"/>
      <c r="CQ393" s="86"/>
      <c r="CR393" s="86"/>
      <c r="CS393" s="86"/>
      <c r="CT393" s="86"/>
      <c r="CU393" s="86"/>
      <c r="CV393" s="86"/>
      <c r="CW393" s="86"/>
      <c r="CX393" s="86"/>
      <c r="CY393" s="86"/>
      <c r="CZ393" s="86"/>
      <c r="DA393" s="86"/>
      <c r="DB393" s="86"/>
      <c r="DC393" s="86"/>
      <c r="DD393" s="86"/>
      <c r="DE393" s="86"/>
      <c r="DF393" s="86"/>
      <c r="DG393" s="86"/>
      <c r="DH393" s="86"/>
      <c r="DI393" s="86"/>
      <c r="DJ393" s="86"/>
      <c r="DK393" s="86"/>
      <c r="DL393" s="86"/>
      <c r="DM393" s="86"/>
      <c r="DN393" s="86"/>
      <c r="DO393" s="86"/>
      <c r="DP393" s="86"/>
      <c r="DQ393" s="86"/>
      <c r="DR393" s="86"/>
      <c r="DS393" s="86"/>
      <c r="DT393" s="86"/>
      <c r="DU393" s="86"/>
      <c r="DV393" s="86"/>
      <c r="DW393" s="86"/>
      <c r="DX393" s="86"/>
      <c r="DY393" s="86"/>
      <c r="DZ393" s="86"/>
      <c r="EA393" s="86"/>
      <c r="EB393" s="86"/>
      <c r="EC393" s="86"/>
      <c r="ED393" s="86"/>
      <c r="EE393" s="86"/>
      <c r="EF393" s="86"/>
      <c r="EG393" s="86"/>
      <c r="EH393" s="86"/>
      <c r="EI393" s="86"/>
      <c r="EJ393" s="86"/>
      <c r="EK393" s="86"/>
    </row>
    <row r="394" spans="1:141" ht="16.5" customHeight="1">
      <c r="A394" s="111">
        <v>339</v>
      </c>
      <c r="B394" s="153" t="s">
        <v>58</v>
      </c>
      <c r="C394" s="153" t="s">
        <v>1750</v>
      </c>
      <c r="D394" s="153" t="s">
        <v>168</v>
      </c>
      <c r="E394" s="153" t="s">
        <v>5375</v>
      </c>
      <c r="F394" s="135" t="s">
        <v>8323</v>
      </c>
      <c r="G394" s="276" t="s">
        <v>8324</v>
      </c>
      <c r="H394" s="135" t="s">
        <v>8325</v>
      </c>
      <c r="I394" s="135" t="s">
        <v>8326</v>
      </c>
      <c r="J394" s="135" t="s">
        <v>4940</v>
      </c>
      <c r="K394" s="135" t="s">
        <v>8326</v>
      </c>
      <c r="L394" s="153" t="s">
        <v>8327</v>
      </c>
      <c r="M394" s="153" t="s">
        <v>8328</v>
      </c>
      <c r="N394" s="135" t="s">
        <v>4924</v>
      </c>
      <c r="O394" s="135"/>
      <c r="P394" s="135" t="s">
        <v>4924</v>
      </c>
      <c r="Q394" s="143">
        <v>1521</v>
      </c>
      <c r="R394" s="144">
        <v>372</v>
      </c>
      <c r="S394" s="143">
        <v>132</v>
      </c>
      <c r="T394" s="143">
        <v>132</v>
      </c>
      <c r="U394" s="135"/>
      <c r="V394" s="144"/>
      <c r="W394" s="144">
        <v>14</v>
      </c>
      <c r="X394" s="135" t="s">
        <v>4956</v>
      </c>
      <c r="Y394" s="144">
        <v>132</v>
      </c>
      <c r="Z394" s="144"/>
      <c r="AA394" s="144"/>
      <c r="AB394" s="144">
        <v>45</v>
      </c>
      <c r="AC394" s="127"/>
      <c r="AD394" s="127"/>
      <c r="AE394" s="128">
        <v>10</v>
      </c>
      <c r="AF394" s="276" t="s">
        <v>8329</v>
      </c>
      <c r="AG394" s="127"/>
      <c r="AH394" s="127">
        <v>352</v>
      </c>
      <c r="AI394" s="127"/>
      <c r="AJ394" s="127">
        <v>322</v>
      </c>
      <c r="AK394" s="494"/>
      <c r="AL394" s="494"/>
      <c r="AM394" s="135"/>
      <c r="AN394" s="135">
        <v>5</v>
      </c>
      <c r="AO394" s="135"/>
      <c r="AP394" s="135"/>
      <c r="AQ394" s="135">
        <v>5</v>
      </c>
      <c r="AR394" s="135"/>
      <c r="AS394" s="135">
        <v>300</v>
      </c>
      <c r="AT394" s="137" t="s">
        <v>5026</v>
      </c>
      <c r="AU394" s="137" t="s">
        <v>8330</v>
      </c>
      <c r="AV394" s="127">
        <v>2000</v>
      </c>
      <c r="AW394" s="127">
        <v>6.666666666666667</v>
      </c>
      <c r="AX394" s="127">
        <v>5000</v>
      </c>
      <c r="AY394" s="127"/>
      <c r="AZ394" s="127">
        <v>2000</v>
      </c>
      <c r="BA394" s="127">
        <v>2000</v>
      </c>
      <c r="BB394" s="127">
        <v>5000</v>
      </c>
      <c r="BC394" s="123"/>
      <c r="BD394" s="123"/>
      <c r="BE394" s="494"/>
      <c r="BF394" s="276"/>
      <c r="BG394" s="134"/>
      <c r="BH394" s="134"/>
      <c r="BI394" s="134"/>
      <c r="BJ394" s="134"/>
      <c r="BK394" s="134"/>
      <c r="BL394" s="134"/>
      <c r="BM394" s="134"/>
      <c r="BN394" s="276"/>
      <c r="BO394" s="153"/>
      <c r="BP394" s="137"/>
      <c r="BQ394" s="137"/>
      <c r="BR394" s="137"/>
      <c r="BS394" s="137"/>
      <c r="BT394" s="137"/>
      <c r="BU394" s="137"/>
      <c r="BV394" s="137"/>
      <c r="BW394" s="137"/>
      <c r="BX394" s="137"/>
      <c r="BY394" s="137"/>
      <c r="BZ394" s="137">
        <v>1</v>
      </c>
      <c r="CA394" s="137"/>
      <c r="CB394" s="137"/>
      <c r="CC394" s="137"/>
      <c r="CD394" s="137">
        <v>1</v>
      </c>
      <c r="CE394" s="177"/>
      <c r="CF394" s="139"/>
    </row>
    <row r="395" spans="1:141" ht="16.5" customHeight="1">
      <c r="A395" s="111">
        <v>340</v>
      </c>
      <c r="B395" s="153" t="s">
        <v>58</v>
      </c>
      <c r="C395" s="153" t="s">
        <v>1789</v>
      </c>
      <c r="D395" s="153" t="s">
        <v>168</v>
      </c>
      <c r="E395" s="153" t="s">
        <v>4932</v>
      </c>
      <c r="F395" s="135" t="s">
        <v>8331</v>
      </c>
      <c r="G395" s="276" t="s">
        <v>8332</v>
      </c>
      <c r="H395" s="135" t="s">
        <v>8333</v>
      </c>
      <c r="I395" s="135" t="s">
        <v>8334</v>
      </c>
      <c r="J395" s="135" t="s">
        <v>4940</v>
      </c>
      <c r="K395" s="135" t="s">
        <v>7768</v>
      </c>
      <c r="L395" s="153" t="s">
        <v>8335</v>
      </c>
      <c r="M395" s="153" t="s">
        <v>8336</v>
      </c>
      <c r="N395" s="135" t="s">
        <v>4924</v>
      </c>
      <c r="O395" s="135"/>
      <c r="P395" s="135" t="s">
        <v>4924</v>
      </c>
      <c r="Q395" s="143">
        <v>1500</v>
      </c>
      <c r="R395" s="144">
        <v>300</v>
      </c>
      <c r="S395" s="143">
        <v>189</v>
      </c>
      <c r="T395" s="143">
        <v>189</v>
      </c>
      <c r="U395" s="135" t="s">
        <v>4955</v>
      </c>
      <c r="V395" s="144"/>
      <c r="W395" s="144">
        <v>54</v>
      </c>
      <c r="X395" s="135" t="s">
        <v>4890</v>
      </c>
      <c r="Y395" s="144"/>
      <c r="Z395" s="144">
        <v>16</v>
      </c>
      <c r="AA395" s="144">
        <v>300</v>
      </c>
      <c r="AB395" s="144">
        <v>18</v>
      </c>
      <c r="AC395" s="127"/>
      <c r="AD395" s="127"/>
      <c r="AE395" s="128"/>
      <c r="AF395" s="276" t="s">
        <v>8337</v>
      </c>
      <c r="AG395" s="127">
        <v>200</v>
      </c>
      <c r="AH395" s="127">
        <v>300</v>
      </c>
      <c r="AI395" s="127"/>
      <c r="AJ395" s="127">
        <v>30</v>
      </c>
      <c r="AK395" s="494" t="s">
        <v>8338</v>
      </c>
      <c r="AL395" s="494" t="s">
        <v>8339</v>
      </c>
      <c r="AM395" s="135"/>
      <c r="AN395" s="135"/>
      <c r="AO395" s="135"/>
      <c r="AP395" s="135"/>
      <c r="AQ395" s="135"/>
      <c r="AR395" s="135"/>
      <c r="AS395" s="135">
        <v>33</v>
      </c>
      <c r="AT395" s="137" t="s">
        <v>5382</v>
      </c>
      <c r="AU395" s="137" t="s">
        <v>5382</v>
      </c>
      <c r="AV395" s="127">
        <v>4732</v>
      </c>
      <c r="AW395" s="127">
        <v>143.39393939393941</v>
      </c>
      <c r="AX395" s="127"/>
      <c r="AY395" s="127"/>
      <c r="AZ395" s="127"/>
      <c r="BA395" s="127"/>
      <c r="BB395" s="127"/>
      <c r="BC395" s="123"/>
      <c r="BD395" s="123"/>
      <c r="BE395" s="494"/>
      <c r="BF395" s="276" t="s">
        <v>4945</v>
      </c>
      <c r="BG395" s="134"/>
      <c r="BH395" s="134"/>
      <c r="BI395" s="134"/>
      <c r="BJ395" s="134"/>
      <c r="BK395" s="134"/>
      <c r="BL395" s="134"/>
      <c r="BM395" s="134"/>
      <c r="BN395" s="276"/>
      <c r="BO395" s="153"/>
      <c r="BP395" s="137"/>
      <c r="BQ395" s="137"/>
      <c r="BR395" s="137"/>
      <c r="BS395" s="137"/>
      <c r="BT395" s="137"/>
      <c r="BU395" s="137"/>
      <c r="BV395" s="137"/>
      <c r="BW395" s="137"/>
      <c r="BX395" s="137"/>
      <c r="BY395" s="137"/>
      <c r="BZ395" s="137">
        <v>1</v>
      </c>
      <c r="CA395" s="137"/>
      <c r="CB395" s="137">
        <v>1</v>
      </c>
      <c r="CC395" s="137"/>
      <c r="CD395" s="137">
        <v>20</v>
      </c>
      <c r="CE395" s="177"/>
      <c r="CF395" s="139"/>
    </row>
    <row r="396" spans="1:141" ht="16.5" customHeight="1">
      <c r="A396" s="111">
        <v>341</v>
      </c>
      <c r="B396" s="153" t="s">
        <v>58</v>
      </c>
      <c r="C396" s="153" t="s">
        <v>1989</v>
      </c>
      <c r="D396" s="153" t="s">
        <v>5318</v>
      </c>
      <c r="E396" s="153" t="s">
        <v>4932</v>
      </c>
      <c r="F396" s="135" t="s">
        <v>8340</v>
      </c>
      <c r="G396" s="276" t="s">
        <v>8341</v>
      </c>
      <c r="H396" s="135" t="s">
        <v>8342</v>
      </c>
      <c r="I396" s="135" t="s">
        <v>8343</v>
      </c>
      <c r="J396" s="135" t="s">
        <v>4940</v>
      </c>
      <c r="K396" s="135" t="s">
        <v>8344</v>
      </c>
      <c r="L396" s="153" t="s">
        <v>8345</v>
      </c>
      <c r="M396" s="153" t="s">
        <v>8346</v>
      </c>
      <c r="N396" s="135" t="s">
        <v>4888</v>
      </c>
      <c r="O396" s="135"/>
      <c r="P396" s="135" t="s">
        <v>4924</v>
      </c>
      <c r="Q396" s="143">
        <v>2656</v>
      </c>
      <c r="R396" s="144">
        <v>1155.49</v>
      </c>
      <c r="S396" s="143">
        <v>948.94</v>
      </c>
      <c r="T396" s="143">
        <v>655.45</v>
      </c>
      <c r="U396" s="135" t="s">
        <v>4955</v>
      </c>
      <c r="V396" s="144">
        <v>293.49</v>
      </c>
      <c r="W396" s="144">
        <v>63</v>
      </c>
      <c r="X396" s="135"/>
      <c r="Y396" s="144">
        <v>225</v>
      </c>
      <c r="Z396" s="144">
        <v>26</v>
      </c>
      <c r="AA396" s="144"/>
      <c r="AB396" s="144">
        <v>49.5</v>
      </c>
      <c r="AC396" s="127">
        <v>16.5</v>
      </c>
      <c r="AD396" s="127"/>
      <c r="AE396" s="128">
        <v>20</v>
      </c>
      <c r="AF396" s="276" t="s">
        <v>8347</v>
      </c>
      <c r="AG396" s="127">
        <v>3690</v>
      </c>
      <c r="AH396" s="127">
        <v>3690</v>
      </c>
      <c r="AI396" s="127">
        <v>1290</v>
      </c>
      <c r="AJ396" s="127">
        <v>2500</v>
      </c>
      <c r="AK396" s="494"/>
      <c r="AL396" s="494"/>
      <c r="AM396" s="135" t="s">
        <v>5011</v>
      </c>
      <c r="AN396" s="135">
        <v>30</v>
      </c>
      <c r="AO396" s="135"/>
      <c r="AP396" s="135"/>
      <c r="AQ396" s="135">
        <v>28</v>
      </c>
      <c r="AR396" s="135">
        <v>2</v>
      </c>
      <c r="AS396" s="135">
        <v>193</v>
      </c>
      <c r="AT396" s="137" t="s">
        <v>4988</v>
      </c>
      <c r="AU396" s="137" t="s">
        <v>4988</v>
      </c>
      <c r="AV396" s="127">
        <v>15021</v>
      </c>
      <c r="AW396" s="127">
        <v>77.829015544041454</v>
      </c>
      <c r="AX396" s="127">
        <v>5000</v>
      </c>
      <c r="AY396" s="127">
        <v>3000</v>
      </c>
      <c r="AZ396" s="127">
        <v>3000</v>
      </c>
      <c r="BA396" s="127">
        <v>3000</v>
      </c>
      <c r="BB396" s="127">
        <v>5000</v>
      </c>
      <c r="BC396" s="123" t="s">
        <v>8348</v>
      </c>
      <c r="BD396" s="123" t="s">
        <v>8349</v>
      </c>
      <c r="BE396" s="494" t="s">
        <v>8350</v>
      </c>
      <c r="BF396" s="276" t="s">
        <v>8351</v>
      </c>
      <c r="BG396" s="134"/>
      <c r="BH396" s="134"/>
      <c r="BI396" s="134"/>
      <c r="BJ396" s="134"/>
      <c r="BK396" s="134"/>
      <c r="BL396" s="134"/>
      <c r="BM396" s="134"/>
      <c r="BN396" s="276"/>
      <c r="BO396" s="153" t="s">
        <v>4945</v>
      </c>
      <c r="BP396" s="137"/>
      <c r="BQ396" s="137"/>
      <c r="BR396" s="137"/>
      <c r="BS396" s="137"/>
      <c r="BT396" s="137"/>
      <c r="BU396" s="137"/>
      <c r="BV396" s="137"/>
      <c r="BW396" s="137"/>
      <c r="BX396" s="137"/>
      <c r="BY396" s="137"/>
      <c r="BZ396" s="137">
        <v>5</v>
      </c>
      <c r="CA396" s="137"/>
      <c r="CB396" s="137"/>
      <c r="CC396" s="137"/>
      <c r="CD396" s="137">
        <v>5</v>
      </c>
      <c r="CE396" s="177"/>
      <c r="CF396" s="139"/>
    </row>
    <row r="397" spans="1:141" ht="16.5" customHeight="1">
      <c r="A397" s="111">
        <v>342</v>
      </c>
      <c r="B397" s="153" t="s">
        <v>58</v>
      </c>
      <c r="C397" s="153" t="s">
        <v>1794</v>
      </c>
      <c r="D397" s="153" t="s">
        <v>168</v>
      </c>
      <c r="E397" s="153" t="s">
        <v>4932</v>
      </c>
      <c r="F397" s="135" t="s">
        <v>8352</v>
      </c>
      <c r="G397" s="276" t="s">
        <v>8353</v>
      </c>
      <c r="H397" s="135" t="s">
        <v>8354</v>
      </c>
      <c r="I397" s="135" t="s">
        <v>8355</v>
      </c>
      <c r="J397" s="135" t="s">
        <v>4940</v>
      </c>
      <c r="K397" s="135" t="s">
        <v>8356</v>
      </c>
      <c r="L397" s="153" t="s">
        <v>8357</v>
      </c>
      <c r="M397" s="153" t="s">
        <v>8358</v>
      </c>
      <c r="N397" s="135" t="s">
        <v>4924</v>
      </c>
      <c r="O397" s="135"/>
      <c r="P397" s="135" t="s">
        <v>4924</v>
      </c>
      <c r="Q397" s="143">
        <v>728</v>
      </c>
      <c r="R397" s="144">
        <v>445</v>
      </c>
      <c r="S397" s="143">
        <v>200</v>
      </c>
      <c r="T397" s="143">
        <v>129</v>
      </c>
      <c r="U397" s="135" t="s">
        <v>8359</v>
      </c>
      <c r="V397" s="144">
        <v>71</v>
      </c>
      <c r="W397" s="144">
        <v>36</v>
      </c>
      <c r="X397" s="135" t="s">
        <v>4956</v>
      </c>
      <c r="Y397" s="144">
        <v>71</v>
      </c>
      <c r="Z397" s="144">
        <v>52</v>
      </c>
      <c r="AA397" s="144">
        <v>488</v>
      </c>
      <c r="AB397" s="144">
        <v>44</v>
      </c>
      <c r="AC397" s="127"/>
      <c r="AD397" s="127"/>
      <c r="AE397" s="128">
        <v>50</v>
      </c>
      <c r="AF397" s="276" t="s">
        <v>8360</v>
      </c>
      <c r="AG397" s="127">
        <v>1104</v>
      </c>
      <c r="AH397" s="127">
        <v>2084</v>
      </c>
      <c r="AI397" s="127">
        <v>2084</v>
      </c>
      <c r="AJ397" s="127">
        <v>253</v>
      </c>
      <c r="AK397" s="494"/>
      <c r="AL397" s="494"/>
      <c r="AM397" s="135" t="s">
        <v>5428</v>
      </c>
      <c r="AN397" s="135">
        <v>18</v>
      </c>
      <c r="AO397" s="135"/>
      <c r="AP397" s="135">
        <v>12</v>
      </c>
      <c r="AQ397" s="135">
        <v>6</v>
      </c>
      <c r="AR397" s="135"/>
      <c r="AS397" s="135">
        <v>215</v>
      </c>
      <c r="AT397" s="137" t="s">
        <v>8361</v>
      </c>
      <c r="AU397" s="137" t="s">
        <v>8361</v>
      </c>
      <c r="AV397" s="127">
        <v>5662</v>
      </c>
      <c r="AW397" s="127">
        <v>26.334883720930232</v>
      </c>
      <c r="AX397" s="127">
        <v>6000</v>
      </c>
      <c r="AY397" s="127">
        <v>5000</v>
      </c>
      <c r="AZ397" s="127">
        <v>5000</v>
      </c>
      <c r="BA397" s="127">
        <v>5000</v>
      </c>
      <c r="BB397" s="127">
        <v>6000</v>
      </c>
      <c r="BC397" s="123">
        <v>20</v>
      </c>
      <c r="BD397" s="123" t="s">
        <v>8362</v>
      </c>
      <c r="BE397" s="494" t="s">
        <v>8363</v>
      </c>
      <c r="BF397" s="276" t="s">
        <v>8364</v>
      </c>
      <c r="BG397" s="134"/>
      <c r="BH397" s="134"/>
      <c r="BI397" s="134"/>
      <c r="BJ397" s="134"/>
      <c r="BK397" s="134"/>
      <c r="BL397" s="134"/>
      <c r="BM397" s="134"/>
      <c r="BN397" s="276"/>
      <c r="BO397" s="153" t="s">
        <v>4945</v>
      </c>
      <c r="BP397" s="137"/>
      <c r="BQ397" s="137"/>
      <c r="BR397" s="137"/>
      <c r="BS397" s="137"/>
      <c r="BT397" s="137"/>
      <c r="BU397" s="137"/>
      <c r="BV397" s="137"/>
      <c r="BW397" s="137"/>
      <c r="BX397" s="137"/>
      <c r="BY397" s="137"/>
      <c r="BZ397" s="137">
        <v>2</v>
      </c>
      <c r="CA397" s="137">
        <v>2</v>
      </c>
      <c r="CB397" s="137"/>
      <c r="CC397" s="137"/>
      <c r="CD397" s="137">
        <v>2</v>
      </c>
      <c r="CE397" s="177"/>
      <c r="CF397" s="139"/>
    </row>
    <row r="398" spans="1:141" ht="16.5" customHeight="1">
      <c r="A398" s="111">
        <v>343</v>
      </c>
      <c r="B398" s="153" t="s">
        <v>58</v>
      </c>
      <c r="C398" s="153" t="s">
        <v>2295</v>
      </c>
      <c r="D398" s="153" t="s">
        <v>168</v>
      </c>
      <c r="E398" s="153" t="s">
        <v>4932</v>
      </c>
      <c r="F398" s="135" t="s">
        <v>8365</v>
      </c>
      <c r="G398" s="276" t="s">
        <v>8366</v>
      </c>
      <c r="H398" s="135" t="s">
        <v>8367</v>
      </c>
      <c r="I398" s="135" t="s">
        <v>8368</v>
      </c>
      <c r="J398" s="135" t="s">
        <v>4940</v>
      </c>
      <c r="K398" s="135" t="s">
        <v>8369</v>
      </c>
      <c r="L398" s="153" t="s">
        <v>8370</v>
      </c>
      <c r="M398" s="153" t="s">
        <v>8371</v>
      </c>
      <c r="N398" s="135" t="s">
        <v>4924</v>
      </c>
      <c r="O398" s="135"/>
      <c r="P398" s="135" t="s">
        <v>4924</v>
      </c>
      <c r="Q398" s="143">
        <v>87714</v>
      </c>
      <c r="R398" s="144">
        <v>1496</v>
      </c>
      <c r="S398" s="143">
        <v>8542</v>
      </c>
      <c r="T398" s="143">
        <v>8467</v>
      </c>
      <c r="U398" s="135"/>
      <c r="V398" s="144">
        <v>75</v>
      </c>
      <c r="W398" s="144">
        <v>253</v>
      </c>
      <c r="X398" s="135" t="s">
        <v>4956</v>
      </c>
      <c r="Y398" s="144">
        <v>89</v>
      </c>
      <c r="Z398" s="144"/>
      <c r="AA398" s="144"/>
      <c r="AB398" s="144">
        <v>39</v>
      </c>
      <c r="AC398" s="127">
        <v>106</v>
      </c>
      <c r="AD398" s="127">
        <v>70</v>
      </c>
      <c r="AE398" s="128" t="s">
        <v>8372</v>
      </c>
      <c r="AF398" s="276" t="s">
        <v>8373</v>
      </c>
      <c r="AG398" s="127">
        <v>373</v>
      </c>
      <c r="AH398" s="127">
        <v>10521</v>
      </c>
      <c r="AI398" s="127">
        <v>314</v>
      </c>
      <c r="AJ398" s="127">
        <v>8920</v>
      </c>
      <c r="AK398" s="494"/>
      <c r="AL398" s="494"/>
      <c r="AM398" s="135" t="s">
        <v>5428</v>
      </c>
      <c r="AN398" s="135">
        <v>10</v>
      </c>
      <c r="AO398" s="135">
        <v>1</v>
      </c>
      <c r="AP398" s="135">
        <v>9</v>
      </c>
      <c r="AQ398" s="135"/>
      <c r="AR398" s="135"/>
      <c r="AS398" s="135">
        <v>310</v>
      </c>
      <c r="AT398" s="137" t="s">
        <v>8374</v>
      </c>
      <c r="AU398" s="137" t="s">
        <v>8374</v>
      </c>
      <c r="AV398" s="127">
        <v>72657</v>
      </c>
      <c r="AW398" s="127">
        <v>234.37741935483871</v>
      </c>
      <c r="AX398" s="127"/>
      <c r="AY398" s="127"/>
      <c r="AZ398" s="127"/>
      <c r="BA398" s="127"/>
      <c r="BB398" s="127"/>
      <c r="BC398" s="123"/>
      <c r="BD398" s="123"/>
      <c r="BE398" s="494"/>
      <c r="BF398" s="276" t="s">
        <v>4945</v>
      </c>
      <c r="BG398" s="134"/>
      <c r="BH398" s="134"/>
      <c r="BI398" s="134"/>
      <c r="BJ398" s="134"/>
      <c r="BK398" s="134"/>
      <c r="BL398" s="134"/>
      <c r="BM398" s="134"/>
      <c r="BN398" s="276"/>
      <c r="BO398" s="153" t="s">
        <v>4945</v>
      </c>
      <c r="BP398" s="137"/>
      <c r="BQ398" s="137"/>
      <c r="BR398" s="137"/>
      <c r="BS398" s="137"/>
      <c r="BT398" s="137"/>
      <c r="BU398" s="137"/>
      <c r="BV398" s="137"/>
      <c r="BW398" s="137"/>
      <c r="BX398" s="137"/>
      <c r="BY398" s="137"/>
      <c r="BZ398" s="137">
        <v>1</v>
      </c>
      <c r="CA398" s="137">
        <v>1</v>
      </c>
      <c r="CB398" s="137"/>
      <c r="CC398" s="137"/>
      <c r="CD398" s="137"/>
      <c r="CE398" s="177"/>
      <c r="CF398" s="139"/>
    </row>
    <row r="399" spans="1:141" ht="16.5" customHeight="1">
      <c r="A399" s="111">
        <v>344</v>
      </c>
      <c r="B399" s="153" t="s">
        <v>58</v>
      </c>
      <c r="C399" s="153" t="s">
        <v>1745</v>
      </c>
      <c r="D399" s="153" t="s">
        <v>168</v>
      </c>
      <c r="E399" s="153" t="s">
        <v>4932</v>
      </c>
      <c r="F399" s="135" t="s">
        <v>8375</v>
      </c>
      <c r="G399" s="276" t="s">
        <v>8376</v>
      </c>
      <c r="H399" s="135" t="s">
        <v>8377</v>
      </c>
      <c r="I399" s="135" t="s">
        <v>8378</v>
      </c>
      <c r="J399" s="135" t="s">
        <v>4940</v>
      </c>
      <c r="K399" s="135" t="s">
        <v>7727</v>
      </c>
      <c r="L399" s="153" t="s">
        <v>8379</v>
      </c>
      <c r="M399" s="153" t="s">
        <v>8380</v>
      </c>
      <c r="N399" s="135" t="s">
        <v>4924</v>
      </c>
      <c r="O399" s="135"/>
      <c r="P399" s="135" t="s">
        <v>4924</v>
      </c>
      <c r="Q399" s="143">
        <v>2323</v>
      </c>
      <c r="R399" s="144">
        <v>453.61</v>
      </c>
      <c r="S399" s="143">
        <v>1287</v>
      </c>
      <c r="T399" s="143">
        <v>1287</v>
      </c>
      <c r="U399" s="135"/>
      <c r="V399" s="144"/>
      <c r="W399" s="144">
        <v>12</v>
      </c>
      <c r="X399" s="135" t="s">
        <v>4956</v>
      </c>
      <c r="Y399" s="144">
        <v>198</v>
      </c>
      <c r="Z399" s="144">
        <v>46</v>
      </c>
      <c r="AA399" s="144">
        <v>3200</v>
      </c>
      <c r="AB399" s="144">
        <v>69</v>
      </c>
      <c r="AC399" s="127"/>
      <c r="AD399" s="127"/>
      <c r="AE399" s="128" t="s">
        <v>8381</v>
      </c>
      <c r="AF399" s="276" t="s">
        <v>8382</v>
      </c>
      <c r="AG399" s="127">
        <v>6</v>
      </c>
      <c r="AH399" s="127">
        <v>3210</v>
      </c>
      <c r="AI399" s="127"/>
      <c r="AJ399" s="127">
        <v>339</v>
      </c>
      <c r="AK399" s="494"/>
      <c r="AL399" s="494"/>
      <c r="AM399" s="135"/>
      <c r="AN399" s="135">
        <v>1</v>
      </c>
      <c r="AO399" s="135">
        <v>1</v>
      </c>
      <c r="AP399" s="135"/>
      <c r="AQ399" s="135"/>
      <c r="AR399" s="135"/>
      <c r="AS399" s="135">
        <v>31</v>
      </c>
      <c r="AT399" s="137" t="s">
        <v>5382</v>
      </c>
      <c r="AU399" s="137" t="s">
        <v>5382</v>
      </c>
      <c r="AV399" s="127">
        <v>307</v>
      </c>
      <c r="AW399" s="127">
        <v>9.9032258064516121</v>
      </c>
      <c r="AX399" s="127">
        <v>5000</v>
      </c>
      <c r="AY399" s="127"/>
      <c r="AZ399" s="127">
        <v>3000</v>
      </c>
      <c r="BA399" s="127">
        <v>3000</v>
      </c>
      <c r="BB399" s="127">
        <v>5000</v>
      </c>
      <c r="BC399" s="123">
        <v>20</v>
      </c>
      <c r="BD399" s="123"/>
      <c r="BE399" s="494"/>
      <c r="BF399" s="276" t="s">
        <v>8383</v>
      </c>
      <c r="BG399" s="134"/>
      <c r="BH399" s="134"/>
      <c r="BI399" s="134"/>
      <c r="BJ399" s="134"/>
      <c r="BK399" s="134"/>
      <c r="BL399" s="134"/>
      <c r="BM399" s="134"/>
      <c r="BN399" s="276"/>
      <c r="BO399" s="153"/>
      <c r="BP399" s="137"/>
      <c r="BQ399" s="137"/>
      <c r="BR399" s="137"/>
      <c r="BS399" s="137"/>
      <c r="BT399" s="137"/>
      <c r="BU399" s="137"/>
      <c r="BV399" s="137"/>
      <c r="BW399" s="137"/>
      <c r="BX399" s="137"/>
      <c r="BY399" s="137"/>
      <c r="BZ399" s="137">
        <v>5</v>
      </c>
      <c r="CA399" s="137"/>
      <c r="CB399" s="137"/>
      <c r="CC399" s="137"/>
      <c r="CD399" s="137"/>
      <c r="CE399" s="177"/>
      <c r="CF399" s="139"/>
    </row>
    <row r="400" spans="1:141" ht="16.5" customHeight="1">
      <c r="A400" s="111">
        <v>345</v>
      </c>
      <c r="B400" s="153" t="s">
        <v>58</v>
      </c>
      <c r="C400" s="153" t="s">
        <v>2436</v>
      </c>
      <c r="D400" s="153" t="s">
        <v>168</v>
      </c>
      <c r="E400" s="153" t="s">
        <v>4932</v>
      </c>
      <c r="F400" s="135" t="s">
        <v>8384</v>
      </c>
      <c r="G400" s="276" t="s">
        <v>8385</v>
      </c>
      <c r="H400" s="135" t="s">
        <v>8386</v>
      </c>
      <c r="I400" s="135" t="s">
        <v>8387</v>
      </c>
      <c r="J400" s="135" t="s">
        <v>4940</v>
      </c>
      <c r="K400" s="135" t="s">
        <v>8388</v>
      </c>
      <c r="L400" s="153" t="s">
        <v>8389</v>
      </c>
      <c r="M400" s="153" t="s">
        <v>8390</v>
      </c>
      <c r="N400" s="135" t="s">
        <v>4924</v>
      </c>
      <c r="O400" s="135"/>
      <c r="P400" s="135" t="s">
        <v>4924</v>
      </c>
      <c r="Q400" s="143">
        <v>7392</v>
      </c>
      <c r="R400" s="144">
        <v>718</v>
      </c>
      <c r="S400" s="143">
        <v>262.95</v>
      </c>
      <c r="T400" s="143">
        <v>212.95</v>
      </c>
      <c r="U400" s="135" t="s">
        <v>4983</v>
      </c>
      <c r="V400" s="144">
        <v>50</v>
      </c>
      <c r="W400" s="144">
        <v>35</v>
      </c>
      <c r="X400" s="135" t="s">
        <v>4956</v>
      </c>
      <c r="Y400" s="144">
        <v>165.29</v>
      </c>
      <c r="Z400" s="144">
        <v>56</v>
      </c>
      <c r="AA400" s="144">
        <v>1690</v>
      </c>
      <c r="AB400" s="144">
        <v>6.61</v>
      </c>
      <c r="AC400" s="127"/>
      <c r="AD400" s="127"/>
      <c r="AE400" s="128" t="s">
        <v>8391</v>
      </c>
      <c r="AF400" s="276" t="s">
        <v>8392</v>
      </c>
      <c r="AG400" s="127">
        <v>1690</v>
      </c>
      <c r="AH400" s="127">
        <v>1690</v>
      </c>
      <c r="AI400" s="127">
        <v>556</v>
      </c>
      <c r="AJ400" s="127"/>
      <c r="AK400" s="494"/>
      <c r="AL400" s="494"/>
      <c r="AM400" s="135" t="s">
        <v>5428</v>
      </c>
      <c r="AN400" s="135">
        <v>13</v>
      </c>
      <c r="AO400" s="135">
        <v>3</v>
      </c>
      <c r="AP400" s="135">
        <v>4</v>
      </c>
      <c r="AQ400" s="135">
        <v>2</v>
      </c>
      <c r="AR400" s="135">
        <v>4</v>
      </c>
      <c r="AS400" s="135">
        <v>285</v>
      </c>
      <c r="AT400" s="137" t="s">
        <v>5026</v>
      </c>
      <c r="AU400" s="137" t="s">
        <v>5026</v>
      </c>
      <c r="AV400" s="127">
        <v>9000</v>
      </c>
      <c r="AW400" s="127">
        <v>31.578947368421051</v>
      </c>
      <c r="AX400" s="127">
        <v>2000</v>
      </c>
      <c r="AY400" s="127"/>
      <c r="AZ400" s="127">
        <v>1000</v>
      </c>
      <c r="BA400" s="127">
        <v>1500</v>
      </c>
      <c r="BB400" s="127">
        <v>2000</v>
      </c>
      <c r="BC400" s="123"/>
      <c r="BD400" s="123" t="s">
        <v>8393</v>
      </c>
      <c r="BE400" s="494" t="s">
        <v>8394</v>
      </c>
      <c r="BF400" s="276"/>
      <c r="BG400" s="134"/>
      <c r="BH400" s="134"/>
      <c r="BI400" s="134"/>
      <c r="BJ400" s="134"/>
      <c r="BK400" s="134"/>
      <c r="BL400" s="134"/>
      <c r="BM400" s="134"/>
      <c r="BN400" s="276"/>
      <c r="BO400" s="153"/>
      <c r="BP400" s="137"/>
      <c r="BQ400" s="137"/>
      <c r="BR400" s="137"/>
      <c r="BS400" s="137"/>
      <c r="BT400" s="137"/>
      <c r="BU400" s="137"/>
      <c r="BV400" s="137"/>
      <c r="BW400" s="137"/>
      <c r="BX400" s="137"/>
      <c r="BY400" s="137"/>
      <c r="BZ400" s="137">
        <v>3</v>
      </c>
      <c r="CA400" s="137"/>
      <c r="CB400" s="137">
        <v>1</v>
      </c>
      <c r="CC400" s="137"/>
      <c r="CD400" s="137"/>
      <c r="CE400" s="177"/>
      <c r="CF400" s="139"/>
    </row>
    <row r="401" spans="1:128" ht="16.5" customHeight="1">
      <c r="A401" s="111">
        <v>346</v>
      </c>
      <c r="B401" s="153" t="s">
        <v>58</v>
      </c>
      <c r="C401" s="153" t="s">
        <v>2407</v>
      </c>
      <c r="D401" s="153" t="s">
        <v>168</v>
      </c>
      <c r="E401" s="153" t="s">
        <v>4932</v>
      </c>
      <c r="F401" s="135" t="s">
        <v>8395</v>
      </c>
      <c r="G401" s="276" t="s">
        <v>8396</v>
      </c>
      <c r="H401" s="135" t="s">
        <v>8397</v>
      </c>
      <c r="I401" s="135" t="s">
        <v>8398</v>
      </c>
      <c r="J401" s="135" t="s">
        <v>4940</v>
      </c>
      <c r="K401" s="135" t="s">
        <v>8399</v>
      </c>
      <c r="L401" s="153" t="s">
        <v>8400</v>
      </c>
      <c r="M401" s="153" t="s">
        <v>8401</v>
      </c>
      <c r="N401" s="135" t="s">
        <v>4924</v>
      </c>
      <c r="O401" s="135"/>
      <c r="P401" s="135" t="s">
        <v>4924</v>
      </c>
      <c r="Q401" s="143">
        <v>21142</v>
      </c>
      <c r="R401" s="144">
        <v>6895.03</v>
      </c>
      <c r="S401" s="143">
        <v>3510</v>
      </c>
      <c r="T401" s="143">
        <v>2100</v>
      </c>
      <c r="U401" s="135" t="s">
        <v>6475</v>
      </c>
      <c r="V401" s="144">
        <v>1410</v>
      </c>
      <c r="W401" s="144">
        <v>300</v>
      </c>
      <c r="X401" s="135" t="s">
        <v>4890</v>
      </c>
      <c r="Y401" s="144">
        <v>1228</v>
      </c>
      <c r="Z401" s="144"/>
      <c r="AA401" s="144"/>
      <c r="AB401" s="144">
        <v>150</v>
      </c>
      <c r="AC401" s="127">
        <v>56</v>
      </c>
      <c r="AD401" s="127"/>
      <c r="AE401" s="128">
        <v>100</v>
      </c>
      <c r="AF401" s="276" t="s">
        <v>8402</v>
      </c>
      <c r="AG401" s="127">
        <v>1979</v>
      </c>
      <c r="AH401" s="127">
        <v>2845</v>
      </c>
      <c r="AI401" s="127">
        <v>101</v>
      </c>
      <c r="AJ401" s="127">
        <v>872</v>
      </c>
      <c r="AK401" s="494"/>
      <c r="AL401" s="494"/>
      <c r="AM401" s="135" t="s">
        <v>5079</v>
      </c>
      <c r="AN401" s="135">
        <v>1</v>
      </c>
      <c r="AO401" s="135"/>
      <c r="AP401" s="494"/>
      <c r="AQ401" s="135">
        <v>1</v>
      </c>
      <c r="AR401" s="135"/>
      <c r="AS401" s="135">
        <v>172</v>
      </c>
      <c r="AT401" s="137" t="s">
        <v>5382</v>
      </c>
      <c r="AU401" s="137" t="s">
        <v>5382</v>
      </c>
      <c r="AV401" s="127">
        <v>10271</v>
      </c>
      <c r="AW401" s="127">
        <v>59.715116279069768</v>
      </c>
      <c r="AX401" s="127">
        <v>5000</v>
      </c>
      <c r="AY401" s="127">
        <v>4000</v>
      </c>
      <c r="AZ401" s="127">
        <v>4000</v>
      </c>
      <c r="BA401" s="127">
        <v>4000</v>
      </c>
      <c r="BB401" s="127">
        <v>5000</v>
      </c>
      <c r="BC401" s="123"/>
      <c r="BD401" s="123">
        <v>50</v>
      </c>
      <c r="BE401" s="494" t="s">
        <v>8403</v>
      </c>
      <c r="BF401" s="276" t="s">
        <v>8404</v>
      </c>
      <c r="BG401" s="134"/>
      <c r="BH401" s="134"/>
      <c r="BI401" s="134"/>
      <c r="BJ401" s="134"/>
      <c r="BK401" s="134"/>
      <c r="BL401" s="134"/>
      <c r="BM401" s="134"/>
      <c r="BN401" s="276"/>
      <c r="BO401" s="153"/>
      <c r="BP401" s="137"/>
      <c r="BQ401" s="137"/>
      <c r="BR401" s="137"/>
      <c r="BS401" s="137"/>
      <c r="BT401" s="137"/>
      <c r="BU401" s="137"/>
      <c r="BV401" s="137"/>
      <c r="BW401" s="137"/>
      <c r="BX401" s="137"/>
      <c r="BY401" s="137"/>
      <c r="BZ401" s="137">
        <v>2</v>
      </c>
      <c r="CA401" s="137"/>
      <c r="CB401" s="137">
        <v>4</v>
      </c>
      <c r="CC401" s="137"/>
      <c r="CD401" s="137"/>
      <c r="CE401" s="177"/>
      <c r="CF401" s="139"/>
    </row>
    <row r="402" spans="1:128" ht="16.5" customHeight="1">
      <c r="A402" s="111">
        <v>347</v>
      </c>
      <c r="B402" s="153" t="s">
        <v>58</v>
      </c>
      <c r="C402" s="153" t="s">
        <v>2346</v>
      </c>
      <c r="D402" s="153" t="s">
        <v>168</v>
      </c>
      <c r="E402" s="153" t="s">
        <v>4932</v>
      </c>
      <c r="F402" s="135" t="s">
        <v>8405</v>
      </c>
      <c r="G402" s="276" t="s">
        <v>8406</v>
      </c>
      <c r="H402" s="135" t="s">
        <v>8407</v>
      </c>
      <c r="I402" s="135" t="s">
        <v>8408</v>
      </c>
      <c r="J402" s="135" t="s">
        <v>4940</v>
      </c>
      <c r="K402" s="135" t="s">
        <v>8409</v>
      </c>
      <c r="L402" s="153" t="s">
        <v>8410</v>
      </c>
      <c r="M402" s="153" t="s">
        <v>8411</v>
      </c>
      <c r="N402" s="135" t="s">
        <v>4924</v>
      </c>
      <c r="O402" s="135"/>
      <c r="P402" s="135" t="s">
        <v>4924</v>
      </c>
      <c r="Q402" s="143">
        <v>1029</v>
      </c>
      <c r="R402" s="144">
        <v>260</v>
      </c>
      <c r="S402" s="143">
        <v>103.19999999999999</v>
      </c>
      <c r="T402" s="143">
        <v>39.840000000000003</v>
      </c>
      <c r="U402" s="135" t="s">
        <v>5009</v>
      </c>
      <c r="V402" s="144">
        <v>63.359999999999992</v>
      </c>
      <c r="W402" s="144">
        <v>12</v>
      </c>
      <c r="X402" s="135" t="s">
        <v>4956</v>
      </c>
      <c r="Y402" s="144">
        <v>63.359999999999992</v>
      </c>
      <c r="Z402" s="144"/>
      <c r="AA402" s="144"/>
      <c r="AB402" s="144">
        <v>6.3000000000000007</v>
      </c>
      <c r="AC402" s="127"/>
      <c r="AD402" s="127"/>
      <c r="AE402" s="128">
        <v>50</v>
      </c>
      <c r="AF402" s="276" t="s">
        <v>8412</v>
      </c>
      <c r="AG402" s="127">
        <v>8000</v>
      </c>
      <c r="AH402" s="127">
        <v>12000</v>
      </c>
      <c r="AI402" s="127">
        <v>4967</v>
      </c>
      <c r="AJ402" s="127">
        <v>300</v>
      </c>
      <c r="AK402" s="494"/>
      <c r="AL402" s="494"/>
      <c r="AM402" s="135" t="s">
        <v>5340</v>
      </c>
      <c r="AN402" s="135">
        <v>9</v>
      </c>
      <c r="AO402" s="135">
        <v>3</v>
      </c>
      <c r="AP402" s="135"/>
      <c r="AQ402" s="135">
        <v>6</v>
      </c>
      <c r="AR402" s="135"/>
      <c r="AS402" s="135">
        <v>309</v>
      </c>
      <c r="AT402" s="137" t="s">
        <v>5382</v>
      </c>
      <c r="AU402" s="137" t="s">
        <v>8413</v>
      </c>
      <c r="AV402" s="127">
        <v>1600</v>
      </c>
      <c r="AW402" s="127">
        <v>5.1779935275080904</v>
      </c>
      <c r="AX402" s="143">
        <v>2000</v>
      </c>
      <c r="AY402" s="127"/>
      <c r="AZ402" s="127">
        <v>1000</v>
      </c>
      <c r="BA402" s="127">
        <v>1000</v>
      </c>
      <c r="BB402" s="127">
        <v>1000</v>
      </c>
      <c r="BC402" s="123"/>
      <c r="BD402" s="123"/>
      <c r="BE402" s="494" t="s">
        <v>8414</v>
      </c>
      <c r="BF402" s="276" t="s">
        <v>8415</v>
      </c>
      <c r="BG402" s="134">
        <v>3000</v>
      </c>
      <c r="BH402" s="134"/>
      <c r="BI402" s="134">
        <v>2000</v>
      </c>
      <c r="BJ402" s="134">
        <v>2000</v>
      </c>
      <c r="BK402" s="134">
        <v>2000</v>
      </c>
      <c r="BL402" s="134"/>
      <c r="BM402" s="134"/>
      <c r="BN402" s="276"/>
      <c r="BO402" s="153"/>
      <c r="BP402" s="137"/>
      <c r="BQ402" s="137"/>
      <c r="BR402" s="137"/>
      <c r="BS402" s="137"/>
      <c r="BT402" s="137"/>
      <c r="BU402" s="137"/>
      <c r="BV402" s="137"/>
      <c r="BW402" s="137"/>
      <c r="BX402" s="137"/>
      <c r="BY402" s="137"/>
      <c r="BZ402" s="137">
        <v>2</v>
      </c>
      <c r="CA402" s="137">
        <v>1</v>
      </c>
      <c r="CB402" s="137">
        <v>1</v>
      </c>
      <c r="CC402" s="137"/>
      <c r="CD402" s="137">
        <v>3</v>
      </c>
      <c r="CE402" s="177"/>
      <c r="CF402" s="139"/>
    </row>
    <row r="403" spans="1:128" ht="16.5" customHeight="1">
      <c r="A403" s="111">
        <v>348</v>
      </c>
      <c r="B403" s="153" t="s">
        <v>7477</v>
      </c>
      <c r="C403" s="153" t="s">
        <v>2469</v>
      </c>
      <c r="D403" s="153" t="s">
        <v>168</v>
      </c>
      <c r="E403" s="153" t="s">
        <v>4932</v>
      </c>
      <c r="F403" s="135" t="s">
        <v>8416</v>
      </c>
      <c r="G403" s="276" t="s">
        <v>8417</v>
      </c>
      <c r="H403" s="135" t="s">
        <v>8418</v>
      </c>
      <c r="I403" s="135" t="s">
        <v>8419</v>
      </c>
      <c r="J403" s="135" t="s">
        <v>4940</v>
      </c>
      <c r="K403" s="135" t="s">
        <v>8420</v>
      </c>
      <c r="L403" s="153" t="s">
        <v>8421</v>
      </c>
      <c r="M403" s="153" t="s">
        <v>8422</v>
      </c>
      <c r="N403" s="135" t="s">
        <v>4924</v>
      </c>
      <c r="O403" s="135"/>
      <c r="P403" s="135" t="s">
        <v>4924</v>
      </c>
      <c r="Q403" s="143">
        <v>9580</v>
      </c>
      <c r="R403" s="144">
        <v>434</v>
      </c>
      <c r="S403" s="143">
        <v>251</v>
      </c>
      <c r="T403" s="143">
        <v>251</v>
      </c>
      <c r="U403" s="135"/>
      <c r="V403" s="144"/>
      <c r="W403" s="144">
        <v>33</v>
      </c>
      <c r="X403" s="135" t="s">
        <v>4956</v>
      </c>
      <c r="Y403" s="144">
        <v>231</v>
      </c>
      <c r="Z403" s="144"/>
      <c r="AA403" s="144"/>
      <c r="AB403" s="144">
        <v>247.5</v>
      </c>
      <c r="AC403" s="127"/>
      <c r="AD403" s="127"/>
      <c r="AE403" s="128">
        <v>40</v>
      </c>
      <c r="AF403" s="276" t="s">
        <v>8423</v>
      </c>
      <c r="AG403" s="127">
        <v>1000</v>
      </c>
      <c r="AH403" s="127">
        <v>1500</v>
      </c>
      <c r="AI403" s="127"/>
      <c r="AJ403" s="127"/>
      <c r="AK403" s="494"/>
      <c r="AL403" s="494"/>
      <c r="AM403" s="135" t="s">
        <v>5340</v>
      </c>
      <c r="AN403" s="135">
        <v>4</v>
      </c>
      <c r="AO403" s="135"/>
      <c r="AP403" s="135"/>
      <c r="AQ403" s="135">
        <v>4</v>
      </c>
      <c r="AR403" s="135"/>
      <c r="AS403" s="135">
        <v>88</v>
      </c>
      <c r="AT403" s="137" t="s">
        <v>4916</v>
      </c>
      <c r="AU403" s="137" t="s">
        <v>4916</v>
      </c>
      <c r="AV403" s="127">
        <v>2000</v>
      </c>
      <c r="AW403" s="127">
        <v>22.727272727272727</v>
      </c>
      <c r="AX403" s="127"/>
      <c r="AY403" s="127"/>
      <c r="AZ403" s="127"/>
      <c r="BA403" s="127"/>
      <c r="BB403" s="127"/>
      <c r="BC403" s="123"/>
      <c r="BD403" s="123"/>
      <c r="BE403" s="494"/>
      <c r="BF403" s="276" t="s">
        <v>4945</v>
      </c>
      <c r="BG403" s="134"/>
      <c r="BH403" s="134"/>
      <c r="BI403" s="134"/>
      <c r="BJ403" s="134"/>
      <c r="BK403" s="134"/>
      <c r="BL403" s="134"/>
      <c r="BM403" s="134"/>
      <c r="BN403" s="276"/>
      <c r="BO403" s="153"/>
      <c r="BP403" s="137"/>
      <c r="BQ403" s="137"/>
      <c r="BR403" s="137"/>
      <c r="BS403" s="137"/>
      <c r="BT403" s="137"/>
      <c r="BU403" s="137"/>
      <c r="BV403" s="137"/>
      <c r="BW403" s="137"/>
      <c r="BX403" s="137"/>
      <c r="BY403" s="137"/>
      <c r="BZ403" s="137"/>
      <c r="CA403" s="137"/>
      <c r="CB403" s="137">
        <v>1</v>
      </c>
      <c r="CC403" s="137"/>
      <c r="CD403" s="137">
        <v>15</v>
      </c>
      <c r="CE403" s="177"/>
      <c r="CF403" s="139"/>
    </row>
    <row r="404" spans="1:128" ht="16.5" customHeight="1">
      <c r="A404" s="111">
        <v>349</v>
      </c>
      <c r="B404" s="153" t="s">
        <v>58</v>
      </c>
      <c r="C404" s="153" t="s">
        <v>2250</v>
      </c>
      <c r="D404" s="153" t="s">
        <v>168</v>
      </c>
      <c r="E404" s="153" t="s">
        <v>4932</v>
      </c>
      <c r="F404" s="135" t="s">
        <v>8424</v>
      </c>
      <c r="G404" s="276" t="s">
        <v>8425</v>
      </c>
      <c r="H404" s="135" t="s">
        <v>8426</v>
      </c>
      <c r="I404" s="135" t="s">
        <v>8427</v>
      </c>
      <c r="J404" s="135" t="s">
        <v>4940</v>
      </c>
      <c r="K404" s="135" t="s">
        <v>8428</v>
      </c>
      <c r="L404" s="153" t="s">
        <v>8429</v>
      </c>
      <c r="M404" s="153" t="s">
        <v>8430</v>
      </c>
      <c r="N404" s="135" t="s">
        <v>4924</v>
      </c>
      <c r="O404" s="135"/>
      <c r="P404" s="135" t="s">
        <v>4924</v>
      </c>
      <c r="Q404" s="143">
        <v>4562</v>
      </c>
      <c r="R404" s="144">
        <v>1495</v>
      </c>
      <c r="S404" s="143">
        <v>1051</v>
      </c>
      <c r="T404" s="143">
        <v>1051</v>
      </c>
      <c r="U404" s="135"/>
      <c r="V404" s="144"/>
      <c r="W404" s="144">
        <v>46</v>
      </c>
      <c r="X404" s="135"/>
      <c r="Y404" s="144">
        <v>246</v>
      </c>
      <c r="Z404" s="144"/>
      <c r="AA404" s="144"/>
      <c r="AB404" s="144">
        <v>30</v>
      </c>
      <c r="AC404" s="127"/>
      <c r="AD404" s="127">
        <v>10</v>
      </c>
      <c r="AE404" s="128">
        <v>20</v>
      </c>
      <c r="AF404" s="276" t="s">
        <v>8431</v>
      </c>
      <c r="AG404" s="127"/>
      <c r="AH404" s="127">
        <v>7405</v>
      </c>
      <c r="AI404" s="127"/>
      <c r="AJ404" s="127">
        <v>6500</v>
      </c>
      <c r="AK404" s="494"/>
      <c r="AL404" s="494"/>
      <c r="AM404" s="135"/>
      <c r="AN404" s="135">
        <v>3</v>
      </c>
      <c r="AO404" s="135">
        <v>1</v>
      </c>
      <c r="AP404" s="135">
        <v>2</v>
      </c>
      <c r="AQ404" s="135"/>
      <c r="AR404" s="135"/>
      <c r="AS404" s="135">
        <v>162</v>
      </c>
      <c r="AT404" s="137" t="s">
        <v>5382</v>
      </c>
      <c r="AU404" s="137" t="s">
        <v>5382</v>
      </c>
      <c r="AV404" s="127">
        <v>2220</v>
      </c>
      <c r="AW404" s="127">
        <v>13.703703703703704</v>
      </c>
      <c r="AX404" s="127">
        <v>8000</v>
      </c>
      <c r="AY404" s="127">
        <v>7000</v>
      </c>
      <c r="AZ404" s="127">
        <v>7000</v>
      </c>
      <c r="BA404" s="127">
        <v>7000</v>
      </c>
      <c r="BB404" s="127">
        <v>7000</v>
      </c>
      <c r="BC404" s="123">
        <v>12</v>
      </c>
      <c r="BD404" s="494" t="s">
        <v>8432</v>
      </c>
      <c r="BE404" s="135" t="s">
        <v>8433</v>
      </c>
      <c r="BF404" s="276"/>
      <c r="BG404" s="134"/>
      <c r="BH404" s="134"/>
      <c r="BI404" s="134"/>
      <c r="BJ404" s="134"/>
      <c r="BK404" s="134"/>
      <c r="BL404" s="134">
        <v>12</v>
      </c>
      <c r="BM404" s="134"/>
      <c r="BN404" s="276" t="s">
        <v>8432</v>
      </c>
      <c r="BO404" s="153" t="s">
        <v>8433</v>
      </c>
      <c r="BP404" s="137" t="s">
        <v>5937</v>
      </c>
      <c r="BQ404" s="137"/>
      <c r="BR404" s="137"/>
      <c r="BS404" s="137"/>
      <c r="BT404" s="137"/>
      <c r="BU404" s="137"/>
      <c r="BV404" s="137"/>
      <c r="BW404" s="137"/>
      <c r="BX404" s="137"/>
      <c r="BY404" s="137"/>
      <c r="BZ404" s="137">
        <v>1</v>
      </c>
      <c r="CA404" s="137"/>
      <c r="CB404" s="137">
        <v>1</v>
      </c>
      <c r="CC404" s="137"/>
      <c r="CD404" s="137">
        <v>2</v>
      </c>
      <c r="CE404" s="177"/>
      <c r="CF404" s="139"/>
    </row>
    <row r="405" spans="1:128" ht="16.5" customHeight="1">
      <c r="A405" s="111">
        <v>350</v>
      </c>
      <c r="B405" s="111" t="s">
        <v>7477</v>
      </c>
      <c r="C405" s="112" t="s">
        <v>8434</v>
      </c>
      <c r="D405" s="111" t="s">
        <v>168</v>
      </c>
      <c r="E405" s="111" t="s">
        <v>4932</v>
      </c>
      <c r="F405" s="111" t="s">
        <v>8435</v>
      </c>
      <c r="G405" s="113" t="s">
        <v>8436</v>
      </c>
      <c r="H405" s="111" t="s">
        <v>8437</v>
      </c>
      <c r="I405" s="111" t="s">
        <v>8438</v>
      </c>
      <c r="J405" s="111" t="s">
        <v>4940</v>
      </c>
      <c r="K405" s="163" t="s">
        <v>8439</v>
      </c>
      <c r="L405" s="116" t="s">
        <v>8440</v>
      </c>
      <c r="M405" s="493" t="s">
        <v>8441</v>
      </c>
      <c r="N405" s="221" t="s">
        <v>4888</v>
      </c>
      <c r="O405" s="221"/>
      <c r="P405" s="135" t="s">
        <v>4924</v>
      </c>
      <c r="Q405" s="630">
        <v>28082</v>
      </c>
      <c r="R405" s="630">
        <v>4794</v>
      </c>
      <c r="S405" s="630">
        <v>4578</v>
      </c>
      <c r="T405" s="127">
        <v>4446</v>
      </c>
      <c r="U405" s="112"/>
      <c r="V405" s="130">
        <v>132</v>
      </c>
      <c r="W405" s="130">
        <v>132</v>
      </c>
      <c r="X405" s="129" t="s">
        <v>4956</v>
      </c>
      <c r="Y405" s="130">
        <v>60</v>
      </c>
      <c r="Z405" s="130">
        <v>25</v>
      </c>
      <c r="AA405" s="130">
        <v>150</v>
      </c>
      <c r="AB405" s="130">
        <v>450</v>
      </c>
      <c r="AC405" s="130"/>
      <c r="AD405" s="130">
        <v>30</v>
      </c>
      <c r="AE405" s="631">
        <v>40</v>
      </c>
      <c r="AF405" s="181" t="s">
        <v>8442</v>
      </c>
      <c r="AG405" s="127"/>
      <c r="AH405" s="127">
        <v>10964</v>
      </c>
      <c r="AI405" s="165">
        <v>10964</v>
      </c>
      <c r="AJ405" s="165">
        <v>1200</v>
      </c>
      <c r="AK405" s="179" t="s">
        <v>8443</v>
      </c>
      <c r="AL405" s="112" t="s">
        <v>8444</v>
      </c>
      <c r="AM405" s="111" t="s">
        <v>5011</v>
      </c>
      <c r="AN405" s="111">
        <v>15</v>
      </c>
      <c r="AO405" s="111">
        <v>6</v>
      </c>
      <c r="AP405" s="111">
        <v>5</v>
      </c>
      <c r="AQ405" s="111">
        <v>4</v>
      </c>
      <c r="AR405" s="111"/>
      <c r="AS405" s="111">
        <v>36</v>
      </c>
      <c r="AT405" s="111" t="s">
        <v>8445</v>
      </c>
      <c r="AU405" s="111" t="s">
        <v>8446</v>
      </c>
      <c r="AV405" s="219">
        <v>16432</v>
      </c>
      <c r="AW405" s="127">
        <v>456.44444444444446</v>
      </c>
      <c r="AX405" s="632">
        <v>2000</v>
      </c>
      <c r="AY405" s="632">
        <v>1000</v>
      </c>
      <c r="AZ405" s="632">
        <v>1000</v>
      </c>
      <c r="BA405" s="632">
        <v>1000</v>
      </c>
      <c r="BB405" s="632">
        <v>2000</v>
      </c>
      <c r="BC405" s="150">
        <v>50</v>
      </c>
      <c r="BD405" s="150">
        <v>50</v>
      </c>
      <c r="BE405" s="150" t="s">
        <v>7126</v>
      </c>
      <c r="BF405" s="402" t="s">
        <v>8447</v>
      </c>
      <c r="BG405" s="150"/>
      <c r="BH405" s="150"/>
      <c r="BI405" s="150"/>
      <c r="BJ405" s="150"/>
      <c r="BK405" s="150"/>
      <c r="BL405" s="150"/>
      <c r="BM405" s="150"/>
      <c r="BN405" s="633" t="s">
        <v>8448</v>
      </c>
      <c r="BO405" s="133"/>
      <c r="BP405" s="269"/>
      <c r="BQ405" s="111"/>
      <c r="BR405" s="269" t="s">
        <v>7177</v>
      </c>
      <c r="BS405" s="111"/>
      <c r="BT405" s="111"/>
      <c r="BU405" s="111"/>
      <c r="BV405" s="111" t="s">
        <v>7177</v>
      </c>
      <c r="BW405" s="111"/>
      <c r="BX405" s="111"/>
      <c r="BY405" s="111" t="s">
        <v>7177</v>
      </c>
      <c r="BZ405" s="118">
        <v>1</v>
      </c>
      <c r="CA405" s="118">
        <v>3</v>
      </c>
      <c r="CB405" s="118">
        <v>5</v>
      </c>
      <c r="CC405" s="118"/>
      <c r="CD405" s="118">
        <v>43</v>
      </c>
      <c r="CE405" s="139"/>
      <c r="CF405" s="139"/>
      <c r="DV405" s="152"/>
      <c r="DW405" s="152"/>
      <c r="DX405" s="152"/>
    </row>
    <row r="406" spans="1:128" ht="16.5" customHeight="1">
      <c r="A406" s="111">
        <v>351</v>
      </c>
      <c r="B406" s="153" t="s">
        <v>58</v>
      </c>
      <c r="C406" s="153" t="s">
        <v>1895</v>
      </c>
      <c r="D406" s="153" t="s">
        <v>168</v>
      </c>
      <c r="E406" s="153" t="s">
        <v>4932</v>
      </c>
      <c r="F406" s="135" t="s">
        <v>8449</v>
      </c>
      <c r="G406" s="276" t="s">
        <v>8450</v>
      </c>
      <c r="H406" s="135" t="s">
        <v>8451</v>
      </c>
      <c r="I406" s="135" t="s">
        <v>8452</v>
      </c>
      <c r="J406" s="135" t="s">
        <v>4940</v>
      </c>
      <c r="K406" s="135" t="s">
        <v>8453</v>
      </c>
      <c r="L406" s="153" t="s">
        <v>8454</v>
      </c>
      <c r="M406" s="153" t="s">
        <v>8455</v>
      </c>
      <c r="N406" s="135" t="s">
        <v>4924</v>
      </c>
      <c r="O406" s="135"/>
      <c r="P406" s="135" t="s">
        <v>4924</v>
      </c>
      <c r="Q406" s="143">
        <v>4429</v>
      </c>
      <c r="R406" s="144">
        <v>558</v>
      </c>
      <c r="S406" s="143">
        <v>558</v>
      </c>
      <c r="T406" s="143">
        <v>558</v>
      </c>
      <c r="U406" s="135"/>
      <c r="V406" s="144"/>
      <c r="W406" s="144">
        <v>145</v>
      </c>
      <c r="X406" s="135" t="s">
        <v>4956</v>
      </c>
      <c r="Y406" s="144">
        <v>131</v>
      </c>
      <c r="Z406" s="144">
        <v>131</v>
      </c>
      <c r="AA406" s="144">
        <v>3386</v>
      </c>
      <c r="AB406" s="144">
        <v>638</v>
      </c>
      <c r="AC406" s="127"/>
      <c r="AD406" s="127"/>
      <c r="AE406" s="128">
        <v>10</v>
      </c>
      <c r="AF406" s="276" t="s">
        <v>8456</v>
      </c>
      <c r="AG406" s="127">
        <v>1547</v>
      </c>
      <c r="AH406" s="127">
        <v>1992</v>
      </c>
      <c r="AI406" s="127">
        <v>1992</v>
      </c>
      <c r="AJ406" s="127">
        <v>492</v>
      </c>
      <c r="AK406" s="494" t="s">
        <v>8457</v>
      </c>
      <c r="AL406" s="494" t="s">
        <v>8458</v>
      </c>
      <c r="AM406" s="135"/>
      <c r="AN406" s="135"/>
      <c r="AO406" s="135"/>
      <c r="AP406" s="135"/>
      <c r="AQ406" s="135"/>
      <c r="AR406" s="135"/>
      <c r="AS406" s="137">
        <v>90</v>
      </c>
      <c r="AT406" s="137" t="s">
        <v>5026</v>
      </c>
      <c r="AU406" s="137" t="s">
        <v>5026</v>
      </c>
      <c r="AV406" s="127">
        <v>711</v>
      </c>
      <c r="AW406" s="127">
        <v>7.9</v>
      </c>
      <c r="AX406" s="127">
        <v>3500</v>
      </c>
      <c r="AY406" s="127">
        <v>2000</v>
      </c>
      <c r="AZ406" s="127">
        <v>2500</v>
      </c>
      <c r="BA406" s="127">
        <v>2500</v>
      </c>
      <c r="BB406" s="127">
        <v>3500</v>
      </c>
      <c r="BC406" s="123">
        <v>2800</v>
      </c>
      <c r="BD406" s="123"/>
      <c r="BE406" s="494" t="s">
        <v>8459</v>
      </c>
      <c r="BF406" s="276"/>
      <c r="BG406" s="134"/>
      <c r="BH406" s="134"/>
      <c r="BI406" s="134"/>
      <c r="BJ406" s="134"/>
      <c r="BK406" s="134"/>
      <c r="BL406" s="134"/>
      <c r="BM406" s="134"/>
      <c r="BN406" s="276"/>
      <c r="BO406" s="153"/>
      <c r="BP406" s="137"/>
      <c r="BQ406" s="137"/>
      <c r="BR406" s="137"/>
      <c r="BS406" s="137"/>
      <c r="BT406" s="137"/>
      <c r="BU406" s="137"/>
      <c r="BV406" s="137"/>
      <c r="BW406" s="137"/>
      <c r="BX406" s="137"/>
      <c r="BY406" s="137"/>
      <c r="BZ406" s="137"/>
      <c r="CA406" s="137"/>
      <c r="CB406" s="137">
        <v>2</v>
      </c>
      <c r="CC406" s="137"/>
      <c r="CD406" s="137"/>
      <c r="CE406" s="177"/>
      <c r="CF406" s="139"/>
    </row>
    <row r="407" spans="1:128" ht="16.5" customHeight="1">
      <c r="A407" s="111">
        <v>352</v>
      </c>
      <c r="B407" s="153" t="s">
        <v>58</v>
      </c>
      <c r="C407" s="153" t="s">
        <v>2621</v>
      </c>
      <c r="D407" s="153" t="s">
        <v>168</v>
      </c>
      <c r="E407" s="153" t="s">
        <v>4932</v>
      </c>
      <c r="F407" s="135" t="s">
        <v>8460</v>
      </c>
      <c r="G407" s="276" t="s">
        <v>8461</v>
      </c>
      <c r="H407" s="135" t="s">
        <v>8462</v>
      </c>
      <c r="I407" s="135" t="s">
        <v>8463</v>
      </c>
      <c r="J407" s="135" t="s">
        <v>4940</v>
      </c>
      <c r="K407" s="135" t="s">
        <v>8464</v>
      </c>
      <c r="L407" s="153" t="s">
        <v>8465</v>
      </c>
      <c r="M407" s="153" t="s">
        <v>8466</v>
      </c>
      <c r="N407" s="135" t="s">
        <v>4924</v>
      </c>
      <c r="O407" s="135"/>
      <c r="P407" s="135" t="s">
        <v>4924</v>
      </c>
      <c r="Q407" s="143">
        <v>848</v>
      </c>
      <c r="R407" s="144">
        <v>979</v>
      </c>
      <c r="S407" s="143">
        <v>386</v>
      </c>
      <c r="T407" s="143">
        <v>334</v>
      </c>
      <c r="U407" s="135"/>
      <c r="V407" s="144">
        <v>52.4</v>
      </c>
      <c r="W407" s="144">
        <v>100</v>
      </c>
      <c r="X407" s="135" t="s">
        <v>4956</v>
      </c>
      <c r="Y407" s="144">
        <v>30</v>
      </c>
      <c r="Z407" s="144"/>
      <c r="AA407" s="144"/>
      <c r="AB407" s="144">
        <v>30</v>
      </c>
      <c r="AC407" s="127"/>
      <c r="AD407" s="127"/>
      <c r="AE407" s="128">
        <v>8</v>
      </c>
      <c r="AF407" s="276" t="s">
        <v>8467</v>
      </c>
      <c r="AG407" s="127">
        <v>1708</v>
      </c>
      <c r="AH407" s="127">
        <v>1708</v>
      </c>
      <c r="AI407" s="127" t="s">
        <v>8468</v>
      </c>
      <c r="AJ407" s="127">
        <v>1708</v>
      </c>
      <c r="AK407" s="494"/>
      <c r="AL407" s="494"/>
      <c r="AM407" s="135" t="s">
        <v>5428</v>
      </c>
      <c r="AN407" s="135">
        <v>11</v>
      </c>
      <c r="AO407" s="135"/>
      <c r="AP407" s="135">
        <v>7</v>
      </c>
      <c r="AQ407" s="135">
        <v>4</v>
      </c>
      <c r="AR407" s="135"/>
      <c r="AS407" s="135">
        <v>208</v>
      </c>
      <c r="AT407" s="137" t="s">
        <v>5429</v>
      </c>
      <c r="AU407" s="137" t="s">
        <v>5429</v>
      </c>
      <c r="AV407" s="127">
        <v>646</v>
      </c>
      <c r="AW407" s="127">
        <v>3.1057692307692308</v>
      </c>
      <c r="AX407" s="127">
        <v>6000</v>
      </c>
      <c r="AY407" s="127">
        <v>4000</v>
      </c>
      <c r="AZ407" s="127">
        <v>4000</v>
      </c>
      <c r="BA407" s="127">
        <v>4000</v>
      </c>
      <c r="BB407" s="127">
        <v>6000</v>
      </c>
      <c r="BC407" s="123" t="s">
        <v>8469</v>
      </c>
      <c r="BD407" s="123"/>
      <c r="BE407" s="494"/>
      <c r="BF407" s="276" t="s">
        <v>8470</v>
      </c>
      <c r="BG407" s="134">
        <v>6000</v>
      </c>
      <c r="BH407" s="134">
        <v>4000</v>
      </c>
      <c r="BI407" s="134">
        <v>4000</v>
      </c>
      <c r="BJ407" s="134">
        <v>4000</v>
      </c>
      <c r="BK407" s="134">
        <v>6000</v>
      </c>
      <c r="BL407" s="134" t="s">
        <v>8469</v>
      </c>
      <c r="BM407" s="134"/>
      <c r="BN407" s="276"/>
      <c r="BO407" s="153" t="s">
        <v>8470</v>
      </c>
      <c r="BP407" s="137"/>
      <c r="BQ407" s="137"/>
      <c r="BR407" s="137"/>
      <c r="BS407" s="137"/>
      <c r="BT407" s="137"/>
      <c r="BU407" s="137"/>
      <c r="BV407" s="137"/>
      <c r="BW407" s="137"/>
      <c r="BX407" s="137"/>
      <c r="BY407" s="137"/>
      <c r="BZ407" s="137">
        <v>2</v>
      </c>
      <c r="CA407" s="137">
        <v>1</v>
      </c>
      <c r="CB407" s="137"/>
      <c r="CC407" s="137"/>
      <c r="CD407" s="137"/>
      <c r="CE407" s="177"/>
      <c r="CF407" s="139"/>
    </row>
    <row r="408" spans="1:128" ht="16.5" customHeight="1">
      <c r="A408" s="111">
        <v>353</v>
      </c>
      <c r="B408" s="153" t="s">
        <v>58</v>
      </c>
      <c r="C408" s="153" t="s">
        <v>2621</v>
      </c>
      <c r="D408" s="153" t="s">
        <v>168</v>
      </c>
      <c r="E408" s="153" t="s">
        <v>4932</v>
      </c>
      <c r="F408" s="135" t="s">
        <v>8471</v>
      </c>
      <c r="G408" s="276" t="s">
        <v>8472</v>
      </c>
      <c r="H408" s="135" t="s">
        <v>8473</v>
      </c>
      <c r="I408" s="135" t="s">
        <v>8474</v>
      </c>
      <c r="J408" s="135" t="s">
        <v>4940</v>
      </c>
      <c r="K408" s="135" t="s">
        <v>8475</v>
      </c>
      <c r="L408" s="153" t="s">
        <v>8476</v>
      </c>
      <c r="M408" s="153" t="s">
        <v>8477</v>
      </c>
      <c r="N408" s="135" t="s">
        <v>4940</v>
      </c>
      <c r="O408" s="135"/>
      <c r="P408" s="135" t="s">
        <v>4940</v>
      </c>
      <c r="Q408" s="143">
        <v>1145</v>
      </c>
      <c r="R408" s="144">
        <v>651</v>
      </c>
      <c r="S408" s="143">
        <v>293</v>
      </c>
      <c r="T408" s="143">
        <v>260</v>
      </c>
      <c r="U408" s="135" t="s">
        <v>4955</v>
      </c>
      <c r="V408" s="144">
        <v>33</v>
      </c>
      <c r="W408" s="144">
        <v>15</v>
      </c>
      <c r="X408" s="135" t="s">
        <v>4956</v>
      </c>
      <c r="Y408" s="144">
        <v>53</v>
      </c>
      <c r="Z408" s="144">
        <v>200</v>
      </c>
      <c r="AA408" s="144">
        <v>150</v>
      </c>
      <c r="AB408" s="144">
        <v>53</v>
      </c>
      <c r="AC408" s="127">
        <v>230</v>
      </c>
      <c r="AD408" s="127"/>
      <c r="AE408" s="128">
        <v>10</v>
      </c>
      <c r="AF408" s="276" t="s">
        <v>8478</v>
      </c>
      <c r="AG408" s="127"/>
      <c r="AH408" s="127">
        <v>1320</v>
      </c>
      <c r="AI408" s="127">
        <v>341</v>
      </c>
      <c r="AJ408" s="127">
        <v>1000</v>
      </c>
      <c r="AK408" s="494" t="s">
        <v>8479</v>
      </c>
      <c r="AL408" s="494" t="s">
        <v>8480</v>
      </c>
      <c r="AM408" s="135" t="s">
        <v>5428</v>
      </c>
      <c r="AN408" s="135">
        <v>10</v>
      </c>
      <c r="AO408" s="135">
        <v>3</v>
      </c>
      <c r="AP408" s="135">
        <v>3</v>
      </c>
      <c r="AQ408" s="135">
        <v>3</v>
      </c>
      <c r="AR408" s="135">
        <v>1</v>
      </c>
      <c r="AS408" s="135">
        <v>257</v>
      </c>
      <c r="AT408" s="159" t="s">
        <v>4895</v>
      </c>
      <c r="AU408" s="159" t="s">
        <v>4895</v>
      </c>
      <c r="AV408" s="127">
        <v>2441</v>
      </c>
      <c r="AW408" s="127">
        <v>9.4980544747081712</v>
      </c>
      <c r="AX408" s="127">
        <v>4000</v>
      </c>
      <c r="AY408" s="127">
        <v>5000</v>
      </c>
      <c r="AZ408" s="127">
        <v>5000</v>
      </c>
      <c r="BA408" s="127">
        <v>5000</v>
      </c>
      <c r="BB408" s="127">
        <v>4000</v>
      </c>
      <c r="BC408" s="123">
        <v>10</v>
      </c>
      <c r="BD408" s="123"/>
      <c r="BE408" s="494"/>
      <c r="BF408" s="276" t="s">
        <v>8481</v>
      </c>
      <c r="BG408" s="134">
        <v>6000</v>
      </c>
      <c r="BH408" s="134">
        <v>6000</v>
      </c>
      <c r="BI408" s="134">
        <v>6000</v>
      </c>
      <c r="BJ408" s="134">
        <v>6000</v>
      </c>
      <c r="BK408" s="134">
        <v>6000</v>
      </c>
      <c r="BL408" s="134">
        <v>10</v>
      </c>
      <c r="BM408" s="134"/>
      <c r="BN408" s="276"/>
      <c r="BO408" s="153" t="s">
        <v>8482</v>
      </c>
      <c r="BP408" s="137"/>
      <c r="BQ408" s="137"/>
      <c r="BR408" s="137"/>
      <c r="BS408" s="137"/>
      <c r="BT408" s="137"/>
      <c r="BU408" s="137"/>
      <c r="BV408" s="137"/>
      <c r="BW408" s="137"/>
      <c r="BX408" s="137"/>
      <c r="BY408" s="137"/>
      <c r="BZ408" s="137">
        <v>2</v>
      </c>
      <c r="CA408" s="137">
        <v>2</v>
      </c>
      <c r="CB408" s="137"/>
      <c r="CC408" s="137"/>
      <c r="CD408" s="137">
        <v>20</v>
      </c>
      <c r="CE408" s="177"/>
      <c r="CF408" s="139"/>
    </row>
    <row r="409" spans="1:128" ht="16.5" customHeight="1">
      <c r="A409" s="111">
        <v>354</v>
      </c>
      <c r="B409" s="153" t="s">
        <v>58</v>
      </c>
      <c r="C409" s="153" t="s">
        <v>1745</v>
      </c>
      <c r="D409" s="153" t="s">
        <v>168</v>
      </c>
      <c r="E409" s="153" t="s">
        <v>4932</v>
      </c>
      <c r="F409" s="135" t="s">
        <v>8483</v>
      </c>
      <c r="G409" s="276" t="s">
        <v>8484</v>
      </c>
      <c r="H409" s="135" t="s">
        <v>8485</v>
      </c>
      <c r="I409" s="135" t="s">
        <v>8486</v>
      </c>
      <c r="J409" s="135" t="s">
        <v>4940</v>
      </c>
      <c r="K409" s="135" t="s">
        <v>8487</v>
      </c>
      <c r="L409" s="153" t="s">
        <v>8488</v>
      </c>
      <c r="M409" s="153" t="s">
        <v>8489</v>
      </c>
      <c r="N409" s="135" t="s">
        <v>4924</v>
      </c>
      <c r="O409" s="135"/>
      <c r="P409" s="135" t="s">
        <v>4924</v>
      </c>
      <c r="Q409" s="143">
        <v>501</v>
      </c>
      <c r="R409" s="144">
        <v>288</v>
      </c>
      <c r="S409" s="143">
        <v>106</v>
      </c>
      <c r="T409" s="143">
        <v>26</v>
      </c>
      <c r="U409" s="135" t="s">
        <v>5134</v>
      </c>
      <c r="V409" s="144">
        <v>80</v>
      </c>
      <c r="W409" s="144">
        <v>42</v>
      </c>
      <c r="X409" s="135" t="s">
        <v>4956</v>
      </c>
      <c r="Y409" s="144">
        <v>60</v>
      </c>
      <c r="Z409" s="144"/>
      <c r="AA409" s="144">
        <v>1800</v>
      </c>
      <c r="AB409" s="144">
        <v>33</v>
      </c>
      <c r="AC409" s="127"/>
      <c r="AD409" s="127"/>
      <c r="AE409" s="128">
        <v>10</v>
      </c>
      <c r="AF409" s="276" t="s">
        <v>8490</v>
      </c>
      <c r="AG409" s="127">
        <v>1320</v>
      </c>
      <c r="AH409" s="127">
        <v>2002</v>
      </c>
      <c r="AI409" s="127">
        <v>1920</v>
      </c>
      <c r="AJ409" s="127">
        <v>77</v>
      </c>
      <c r="AK409" s="494"/>
      <c r="AL409" s="494"/>
      <c r="AM409" s="135" t="s">
        <v>5340</v>
      </c>
      <c r="AN409" s="135">
        <v>31</v>
      </c>
      <c r="AO409" s="135">
        <v>15</v>
      </c>
      <c r="AP409" s="135">
        <v>10</v>
      </c>
      <c r="AQ409" s="135">
        <v>5</v>
      </c>
      <c r="AR409" s="135">
        <v>1</v>
      </c>
      <c r="AS409" s="135">
        <v>311</v>
      </c>
      <c r="AT409" s="137" t="s">
        <v>5429</v>
      </c>
      <c r="AU409" s="137" t="s">
        <v>5429</v>
      </c>
      <c r="AV409" s="127">
        <v>2800</v>
      </c>
      <c r="AW409" s="127">
        <v>9.0032154340836019</v>
      </c>
      <c r="AX409" s="127">
        <v>3000</v>
      </c>
      <c r="AY409" s="127">
        <v>1500</v>
      </c>
      <c r="AZ409" s="127">
        <v>1500</v>
      </c>
      <c r="BA409" s="127">
        <v>1500</v>
      </c>
      <c r="BB409" s="127">
        <v>3000</v>
      </c>
      <c r="BC409" s="123">
        <v>10</v>
      </c>
      <c r="BD409" s="123">
        <v>50</v>
      </c>
      <c r="BE409" s="494" t="s">
        <v>8491</v>
      </c>
      <c r="BF409" s="276" t="s">
        <v>8492</v>
      </c>
      <c r="BG409" s="134">
        <v>3000</v>
      </c>
      <c r="BH409" s="134">
        <v>1500</v>
      </c>
      <c r="BI409" s="134">
        <v>1500</v>
      </c>
      <c r="BJ409" s="134">
        <v>1500</v>
      </c>
      <c r="BK409" s="134">
        <v>3000</v>
      </c>
      <c r="BL409" s="134">
        <v>10</v>
      </c>
      <c r="BM409" s="134">
        <v>50</v>
      </c>
      <c r="BN409" s="276" t="s">
        <v>8491</v>
      </c>
      <c r="BO409" s="153" t="s">
        <v>8493</v>
      </c>
      <c r="BP409" s="137"/>
      <c r="BQ409" s="137"/>
      <c r="BR409" s="137"/>
      <c r="BS409" s="137"/>
      <c r="BT409" s="137"/>
      <c r="BU409" s="137"/>
      <c r="BV409" s="137"/>
      <c r="BW409" s="137"/>
      <c r="BX409" s="137"/>
      <c r="BY409" s="137"/>
      <c r="BZ409" s="137">
        <v>3</v>
      </c>
      <c r="CA409" s="137"/>
      <c r="CB409" s="137"/>
      <c r="CC409" s="137"/>
      <c r="CD409" s="137"/>
      <c r="CE409" s="177"/>
      <c r="CF409" s="139"/>
    </row>
    <row r="410" spans="1:128" ht="16.5" customHeight="1">
      <c r="A410" s="111">
        <v>355</v>
      </c>
      <c r="B410" s="153" t="s">
        <v>58</v>
      </c>
      <c r="C410" s="153" t="s">
        <v>1989</v>
      </c>
      <c r="D410" s="153" t="s">
        <v>168</v>
      </c>
      <c r="E410" s="153" t="s">
        <v>4932</v>
      </c>
      <c r="F410" s="135" t="s">
        <v>8494</v>
      </c>
      <c r="G410" s="276" t="s">
        <v>8495</v>
      </c>
      <c r="H410" s="135" t="s">
        <v>8496</v>
      </c>
      <c r="I410" s="135" t="s">
        <v>8497</v>
      </c>
      <c r="J410" s="135" t="s">
        <v>4940</v>
      </c>
      <c r="K410" s="135" t="s">
        <v>8497</v>
      </c>
      <c r="L410" s="153" t="s">
        <v>8498</v>
      </c>
      <c r="M410" s="153" t="s">
        <v>8499</v>
      </c>
      <c r="N410" s="135" t="s">
        <v>4924</v>
      </c>
      <c r="O410" s="135"/>
      <c r="P410" s="135" t="s">
        <v>4924</v>
      </c>
      <c r="Q410" s="143">
        <v>1491</v>
      </c>
      <c r="R410" s="144">
        <v>2226</v>
      </c>
      <c r="S410" s="143">
        <v>1062</v>
      </c>
      <c r="T410" s="143">
        <v>982</v>
      </c>
      <c r="U410" s="135" t="s">
        <v>4955</v>
      </c>
      <c r="V410" s="144">
        <v>80</v>
      </c>
      <c r="W410" s="144">
        <v>50</v>
      </c>
      <c r="X410" s="135" t="s">
        <v>4956</v>
      </c>
      <c r="Y410" s="144">
        <v>168</v>
      </c>
      <c r="Z410" s="144"/>
      <c r="AA410" s="144">
        <v>1500</v>
      </c>
      <c r="AB410" s="144">
        <v>65</v>
      </c>
      <c r="AC410" s="127">
        <v>41</v>
      </c>
      <c r="AD410" s="127"/>
      <c r="AE410" s="128"/>
      <c r="AF410" s="276" t="s">
        <v>8500</v>
      </c>
      <c r="AG410" s="127"/>
      <c r="AH410" s="127">
        <v>175</v>
      </c>
      <c r="AI410" s="127">
        <v>98</v>
      </c>
      <c r="AJ410" s="127">
        <v>102</v>
      </c>
      <c r="AK410" s="494"/>
      <c r="AL410" s="494"/>
      <c r="AM410" s="135" t="s">
        <v>5428</v>
      </c>
      <c r="AN410" s="135">
        <v>11</v>
      </c>
      <c r="AO410" s="135">
        <v>3</v>
      </c>
      <c r="AP410" s="135">
        <v>5</v>
      </c>
      <c r="AQ410" s="135">
        <v>3</v>
      </c>
      <c r="AR410" s="135"/>
      <c r="AS410" s="135">
        <v>294</v>
      </c>
      <c r="AT410" s="137" t="s">
        <v>5429</v>
      </c>
      <c r="AU410" s="137" t="s">
        <v>5429</v>
      </c>
      <c r="AV410" s="127">
        <v>13250</v>
      </c>
      <c r="AW410" s="127">
        <v>45.068027210884352</v>
      </c>
      <c r="AX410" s="127">
        <v>5000</v>
      </c>
      <c r="AY410" s="127">
        <v>3000</v>
      </c>
      <c r="AZ410" s="127">
        <v>3000</v>
      </c>
      <c r="BA410" s="127">
        <v>4000</v>
      </c>
      <c r="BB410" s="127">
        <v>5000</v>
      </c>
      <c r="BC410" s="123">
        <v>10</v>
      </c>
      <c r="BD410" s="123">
        <v>50</v>
      </c>
      <c r="BE410" s="494" t="s">
        <v>8501</v>
      </c>
      <c r="BF410" s="276" t="s">
        <v>8502</v>
      </c>
      <c r="BG410" s="134"/>
      <c r="BH410" s="134"/>
      <c r="BI410" s="134"/>
      <c r="BJ410" s="134"/>
      <c r="BK410" s="134"/>
      <c r="BL410" s="134"/>
      <c r="BM410" s="134"/>
      <c r="BN410" s="276" t="s">
        <v>8503</v>
      </c>
      <c r="BO410" s="153" t="s">
        <v>8504</v>
      </c>
      <c r="BP410" s="137"/>
      <c r="BQ410" s="137"/>
      <c r="BR410" s="137"/>
      <c r="BS410" s="137"/>
      <c r="BT410" s="137"/>
      <c r="BU410" s="137"/>
      <c r="BV410" s="137"/>
      <c r="BW410" s="137"/>
      <c r="BX410" s="137"/>
      <c r="BY410" s="137"/>
      <c r="BZ410" s="137">
        <v>1</v>
      </c>
      <c r="CA410" s="137">
        <v>1</v>
      </c>
      <c r="CB410" s="137">
        <v>4</v>
      </c>
      <c r="CC410" s="137"/>
      <c r="CD410" s="137"/>
      <c r="CE410" s="177"/>
      <c r="CF410" s="139"/>
    </row>
    <row r="411" spans="1:128" ht="16.5" customHeight="1">
      <c r="A411" s="111">
        <v>356</v>
      </c>
      <c r="B411" s="153" t="s">
        <v>58</v>
      </c>
      <c r="C411" s="153" t="s">
        <v>2621</v>
      </c>
      <c r="D411" s="153" t="s">
        <v>168</v>
      </c>
      <c r="E411" s="153" t="s">
        <v>4932</v>
      </c>
      <c r="F411" s="135" t="s">
        <v>8505</v>
      </c>
      <c r="G411" s="276" t="s">
        <v>8506</v>
      </c>
      <c r="H411" s="135" t="s">
        <v>8507</v>
      </c>
      <c r="I411" s="135" t="s">
        <v>7565</v>
      </c>
      <c r="J411" s="135" t="s">
        <v>4940</v>
      </c>
      <c r="K411" s="135" t="s">
        <v>8508</v>
      </c>
      <c r="L411" s="153" t="s">
        <v>8509</v>
      </c>
      <c r="M411" s="153" t="s">
        <v>8510</v>
      </c>
      <c r="N411" s="135" t="s">
        <v>4924</v>
      </c>
      <c r="O411" s="135"/>
      <c r="P411" s="135" t="s">
        <v>4924</v>
      </c>
      <c r="Q411" s="143">
        <v>2111.9</v>
      </c>
      <c r="R411" s="144">
        <v>3667</v>
      </c>
      <c r="S411" s="143">
        <v>904.34</v>
      </c>
      <c r="T411" s="143">
        <v>407.24</v>
      </c>
      <c r="U411" s="135" t="s">
        <v>4983</v>
      </c>
      <c r="V411" s="144">
        <v>497.1</v>
      </c>
      <c r="W411" s="144">
        <v>62.1</v>
      </c>
      <c r="X411" s="624" t="s">
        <v>4956</v>
      </c>
      <c r="Y411" s="144">
        <v>1886</v>
      </c>
      <c r="Z411" s="144">
        <v>56.1</v>
      </c>
      <c r="AA411" s="144"/>
      <c r="AB411" s="144">
        <v>41.58</v>
      </c>
      <c r="AC411" s="127">
        <v>198.1</v>
      </c>
      <c r="AD411" s="127"/>
      <c r="AE411" s="128">
        <v>11</v>
      </c>
      <c r="AF411" s="276" t="s">
        <v>8511</v>
      </c>
      <c r="AG411" s="127">
        <v>1207</v>
      </c>
      <c r="AH411" s="127">
        <v>1361</v>
      </c>
      <c r="AI411" s="127">
        <v>682</v>
      </c>
      <c r="AJ411" s="127">
        <v>466</v>
      </c>
      <c r="AK411" s="494"/>
      <c r="AL411" s="494"/>
      <c r="AM411" s="135" t="s">
        <v>5428</v>
      </c>
      <c r="AN411" s="135">
        <v>8</v>
      </c>
      <c r="AO411" s="135">
        <v>1</v>
      </c>
      <c r="AP411" s="135">
        <v>5</v>
      </c>
      <c r="AQ411" s="135">
        <v>2</v>
      </c>
      <c r="AR411" s="135"/>
      <c r="AS411" s="135">
        <v>150</v>
      </c>
      <c r="AT411" s="137" t="s">
        <v>8512</v>
      </c>
      <c r="AU411" s="137" t="s">
        <v>8512</v>
      </c>
      <c r="AV411" s="127">
        <v>782</v>
      </c>
      <c r="AW411" s="127">
        <v>5.2133333333333329</v>
      </c>
      <c r="AX411" s="127">
        <v>8000</v>
      </c>
      <c r="AY411" s="127">
        <v>8000</v>
      </c>
      <c r="AZ411" s="127">
        <v>8000</v>
      </c>
      <c r="BA411" s="127">
        <v>8000</v>
      </c>
      <c r="BB411" s="127">
        <v>8000</v>
      </c>
      <c r="BC411" s="123">
        <v>20</v>
      </c>
      <c r="BD411" s="123">
        <v>30</v>
      </c>
      <c r="BE411" s="494" t="s">
        <v>8513</v>
      </c>
      <c r="BF411" s="276" t="s">
        <v>8514</v>
      </c>
      <c r="BG411" s="134" t="s">
        <v>8515</v>
      </c>
      <c r="BH411" s="134" t="s">
        <v>8515</v>
      </c>
      <c r="BI411" s="134" t="s">
        <v>8515</v>
      </c>
      <c r="BJ411" s="134" t="s">
        <v>8515</v>
      </c>
      <c r="BK411" s="134" t="s">
        <v>8515</v>
      </c>
      <c r="BL411" s="134">
        <v>20</v>
      </c>
      <c r="BM411" s="134">
        <v>30</v>
      </c>
      <c r="BN411" s="276" t="s">
        <v>8513</v>
      </c>
      <c r="BO411" s="153" t="s">
        <v>8514</v>
      </c>
      <c r="BP411" s="137"/>
      <c r="BQ411" s="137"/>
      <c r="BR411" s="137"/>
      <c r="BS411" s="137"/>
      <c r="BT411" s="137"/>
      <c r="BU411" s="137"/>
      <c r="BV411" s="137"/>
      <c r="BW411" s="137"/>
      <c r="BX411" s="137"/>
      <c r="BY411" s="137"/>
      <c r="BZ411" s="137"/>
      <c r="CA411" s="137"/>
      <c r="CB411" s="137"/>
      <c r="CC411" s="137"/>
      <c r="CD411" s="137"/>
      <c r="CE411" s="177"/>
      <c r="CF411" s="139"/>
    </row>
    <row r="412" spans="1:128" ht="16.5" customHeight="1">
      <c r="A412" s="111">
        <v>357</v>
      </c>
      <c r="B412" s="153" t="s">
        <v>58</v>
      </c>
      <c r="C412" s="153" t="s">
        <v>1784</v>
      </c>
      <c r="D412" s="153" t="s">
        <v>168</v>
      </c>
      <c r="E412" s="153" t="s">
        <v>4932</v>
      </c>
      <c r="F412" s="135" t="s">
        <v>8516</v>
      </c>
      <c r="G412" s="276" t="s">
        <v>8517</v>
      </c>
      <c r="H412" s="135" t="s">
        <v>8518</v>
      </c>
      <c r="I412" s="135" t="s">
        <v>8519</v>
      </c>
      <c r="J412" s="135" t="s">
        <v>4940</v>
      </c>
      <c r="K412" s="135" t="s">
        <v>8520</v>
      </c>
      <c r="L412" s="153" t="s">
        <v>8521</v>
      </c>
      <c r="M412" s="153" t="s">
        <v>8522</v>
      </c>
      <c r="N412" s="135" t="s">
        <v>4924</v>
      </c>
      <c r="O412" s="135"/>
      <c r="P412" s="135" t="s">
        <v>4924</v>
      </c>
      <c r="Q412" s="143">
        <v>4956</v>
      </c>
      <c r="R412" s="144">
        <v>1623</v>
      </c>
      <c r="S412" s="143">
        <v>410</v>
      </c>
      <c r="T412" s="143">
        <v>410</v>
      </c>
      <c r="U412" s="135"/>
      <c r="V412" s="144"/>
      <c r="W412" s="144">
        <v>18</v>
      </c>
      <c r="X412" s="135" t="s">
        <v>4956</v>
      </c>
      <c r="Y412" s="144">
        <v>54</v>
      </c>
      <c r="Z412" s="144">
        <v>40</v>
      </c>
      <c r="AA412" s="144"/>
      <c r="AB412" s="144">
        <v>80</v>
      </c>
      <c r="AC412" s="127">
        <v>51</v>
      </c>
      <c r="AD412" s="127"/>
      <c r="AE412" s="128">
        <v>46</v>
      </c>
      <c r="AF412" s="276" t="s">
        <v>8523</v>
      </c>
      <c r="AG412" s="127"/>
      <c r="AH412" s="127">
        <v>457</v>
      </c>
      <c r="AI412" s="127"/>
      <c r="AJ412" s="127"/>
      <c r="AK412" s="494"/>
      <c r="AL412" s="494"/>
      <c r="AM412" s="135"/>
      <c r="AN412" s="135">
        <v>25</v>
      </c>
      <c r="AO412" s="135"/>
      <c r="AP412" s="135">
        <v>15</v>
      </c>
      <c r="AQ412" s="135">
        <v>10</v>
      </c>
      <c r="AR412" s="135"/>
      <c r="AS412" s="135">
        <v>311</v>
      </c>
      <c r="AT412" s="137" t="s">
        <v>5382</v>
      </c>
      <c r="AU412" s="137" t="s">
        <v>5382</v>
      </c>
      <c r="AV412" s="127">
        <v>1151</v>
      </c>
      <c r="AW412" s="127">
        <v>3.7009646302250805</v>
      </c>
      <c r="AX412" s="127">
        <v>2000</v>
      </c>
      <c r="AY412" s="127"/>
      <c r="AZ412" s="127">
        <v>1000</v>
      </c>
      <c r="BA412" s="127">
        <v>1000</v>
      </c>
      <c r="BB412" s="127">
        <v>2000</v>
      </c>
      <c r="BC412" s="123"/>
      <c r="BD412" s="123">
        <v>50</v>
      </c>
      <c r="BE412" s="494" t="s">
        <v>8524</v>
      </c>
      <c r="BF412" s="276" t="s">
        <v>8525</v>
      </c>
      <c r="BG412" s="134"/>
      <c r="BH412" s="134"/>
      <c r="BI412" s="134"/>
      <c r="BJ412" s="134"/>
      <c r="BK412" s="134"/>
      <c r="BL412" s="134"/>
      <c r="BM412" s="134"/>
      <c r="BN412" s="276"/>
      <c r="BO412" s="153"/>
      <c r="BP412" s="137"/>
      <c r="BQ412" s="137"/>
      <c r="BR412" s="137"/>
      <c r="BS412" s="137"/>
      <c r="BT412" s="137"/>
      <c r="BU412" s="137"/>
      <c r="BV412" s="137"/>
      <c r="BW412" s="137"/>
      <c r="BX412" s="137"/>
      <c r="BY412" s="137"/>
      <c r="BZ412" s="137">
        <v>1</v>
      </c>
      <c r="CA412" s="137">
        <v>1</v>
      </c>
      <c r="CB412" s="137">
        <v>1</v>
      </c>
      <c r="CC412" s="137"/>
      <c r="CD412" s="137"/>
      <c r="CE412" s="177"/>
      <c r="CF412" s="139"/>
    </row>
    <row r="413" spans="1:128" ht="16.5" customHeight="1">
      <c r="A413" s="111">
        <v>358</v>
      </c>
      <c r="B413" s="153" t="s">
        <v>58</v>
      </c>
      <c r="C413" s="153" t="s">
        <v>2621</v>
      </c>
      <c r="D413" s="153" t="s">
        <v>168</v>
      </c>
      <c r="E413" s="153" t="s">
        <v>4932</v>
      </c>
      <c r="F413" s="135" t="s">
        <v>8526</v>
      </c>
      <c r="G413" s="276" t="s">
        <v>8527</v>
      </c>
      <c r="H413" s="135" t="s">
        <v>8528</v>
      </c>
      <c r="I413" s="135" t="s">
        <v>8529</v>
      </c>
      <c r="J413" s="135" t="s">
        <v>4940</v>
      </c>
      <c r="K413" s="135" t="s">
        <v>8530</v>
      </c>
      <c r="L413" s="153" t="s">
        <v>8531</v>
      </c>
      <c r="M413" s="153" t="s">
        <v>8532</v>
      </c>
      <c r="N413" s="135" t="s">
        <v>4924</v>
      </c>
      <c r="O413" s="135"/>
      <c r="P413" s="135" t="s">
        <v>4940</v>
      </c>
      <c r="Q413" s="143">
        <v>956</v>
      </c>
      <c r="R413" s="144">
        <v>1050</v>
      </c>
      <c r="S413" s="143">
        <v>958</v>
      </c>
      <c r="T413" s="143">
        <v>925</v>
      </c>
      <c r="U413" s="135" t="s">
        <v>4955</v>
      </c>
      <c r="V413" s="144">
        <v>33</v>
      </c>
      <c r="W413" s="144">
        <v>66</v>
      </c>
      <c r="X413" s="135" t="s">
        <v>4956</v>
      </c>
      <c r="Y413" s="144">
        <v>11</v>
      </c>
      <c r="Z413" s="144">
        <v>33</v>
      </c>
      <c r="AA413" s="144">
        <v>100</v>
      </c>
      <c r="AB413" s="144">
        <v>38</v>
      </c>
      <c r="AC413" s="127"/>
      <c r="AD413" s="127">
        <v>33</v>
      </c>
      <c r="AE413" s="128">
        <v>12</v>
      </c>
      <c r="AF413" s="276" t="s">
        <v>8533</v>
      </c>
      <c r="AG413" s="127"/>
      <c r="AH413" s="127">
        <v>70000</v>
      </c>
      <c r="AI413" s="127">
        <v>377</v>
      </c>
      <c r="AJ413" s="127">
        <v>520</v>
      </c>
      <c r="AK413" s="494"/>
      <c r="AL413" s="494"/>
      <c r="AM413" s="135" t="s">
        <v>5340</v>
      </c>
      <c r="AN413" s="135">
        <v>6</v>
      </c>
      <c r="AO413" s="135"/>
      <c r="AP413" s="135"/>
      <c r="AQ413" s="135">
        <v>4</v>
      </c>
      <c r="AR413" s="135">
        <v>2</v>
      </c>
      <c r="AS413" s="135">
        <v>190</v>
      </c>
      <c r="AT413" s="137" t="s">
        <v>5122</v>
      </c>
      <c r="AU413" s="137" t="s">
        <v>8534</v>
      </c>
      <c r="AV413" s="127">
        <v>5871</v>
      </c>
      <c r="AW413" s="127">
        <v>30.9</v>
      </c>
      <c r="AX413" s="127">
        <v>7000</v>
      </c>
      <c r="AY413" s="127">
        <v>5000</v>
      </c>
      <c r="AZ413" s="127">
        <v>5000</v>
      </c>
      <c r="BA413" s="127">
        <v>5000</v>
      </c>
      <c r="BB413" s="127">
        <v>7000</v>
      </c>
      <c r="BC413" s="123">
        <v>15</v>
      </c>
      <c r="BD413" s="123">
        <v>30</v>
      </c>
      <c r="BE413" s="494" t="s">
        <v>8535</v>
      </c>
      <c r="BF413" s="276" t="s">
        <v>8536</v>
      </c>
      <c r="BG413" s="134">
        <v>7000</v>
      </c>
      <c r="BH413" s="134">
        <v>5000</v>
      </c>
      <c r="BI413" s="134">
        <v>5000</v>
      </c>
      <c r="BJ413" s="134">
        <v>5000</v>
      </c>
      <c r="BK413" s="134">
        <v>7000</v>
      </c>
      <c r="BL413" s="134">
        <v>15</v>
      </c>
      <c r="BM413" s="134">
        <v>30</v>
      </c>
      <c r="BN413" s="276" t="s">
        <v>8535</v>
      </c>
      <c r="BO413" s="153" t="s">
        <v>8536</v>
      </c>
      <c r="BP413" s="137"/>
      <c r="BQ413" s="137"/>
      <c r="BR413" s="137"/>
      <c r="BS413" s="137"/>
      <c r="BT413" s="137"/>
      <c r="BU413" s="137"/>
      <c r="BV413" s="137"/>
      <c r="BW413" s="137"/>
      <c r="BX413" s="137"/>
      <c r="BY413" s="137"/>
      <c r="BZ413" s="137">
        <v>1</v>
      </c>
      <c r="CA413" s="137">
        <v>2</v>
      </c>
      <c r="CB413" s="137">
        <v>2</v>
      </c>
      <c r="CC413" s="137">
        <v>1</v>
      </c>
      <c r="CD413" s="137"/>
      <c r="CE413" s="177"/>
      <c r="CF413" s="139"/>
    </row>
    <row r="414" spans="1:128" ht="16.5" customHeight="1">
      <c r="A414" s="111">
        <v>359</v>
      </c>
      <c r="B414" s="153" t="s">
        <v>58</v>
      </c>
      <c r="C414" s="153" t="s">
        <v>2601</v>
      </c>
      <c r="D414" s="153" t="s">
        <v>168</v>
      </c>
      <c r="E414" s="153" t="s">
        <v>5375</v>
      </c>
      <c r="F414" s="135" t="s">
        <v>8537</v>
      </c>
      <c r="G414" s="276" t="s">
        <v>8538</v>
      </c>
      <c r="H414" s="135" t="s">
        <v>8539</v>
      </c>
      <c r="I414" s="135" t="s">
        <v>8540</v>
      </c>
      <c r="J414" s="135" t="s">
        <v>4940</v>
      </c>
      <c r="K414" s="135" t="s">
        <v>8541</v>
      </c>
      <c r="L414" s="153" t="s">
        <v>8542</v>
      </c>
      <c r="M414" s="153" t="s">
        <v>8543</v>
      </c>
      <c r="N414" s="135" t="s">
        <v>4924</v>
      </c>
      <c r="O414" s="135"/>
      <c r="P414" s="135" t="s">
        <v>4940</v>
      </c>
      <c r="Q414" s="143">
        <v>1520</v>
      </c>
      <c r="R414" s="144">
        <v>760</v>
      </c>
      <c r="S414" s="143">
        <v>364</v>
      </c>
      <c r="T414" s="143">
        <v>198</v>
      </c>
      <c r="U414" s="135" t="s">
        <v>8544</v>
      </c>
      <c r="V414" s="144">
        <v>166</v>
      </c>
      <c r="W414" s="144">
        <v>300</v>
      </c>
      <c r="X414" s="135" t="s">
        <v>4956</v>
      </c>
      <c r="Y414" s="144">
        <v>83</v>
      </c>
      <c r="Z414" s="144">
        <v>300</v>
      </c>
      <c r="AA414" s="144">
        <v>97987</v>
      </c>
      <c r="AB414" s="144">
        <v>33</v>
      </c>
      <c r="AC414" s="127"/>
      <c r="AD414" s="127"/>
      <c r="AE414" s="128" t="s">
        <v>8545</v>
      </c>
      <c r="AF414" s="271" t="s">
        <v>8546</v>
      </c>
      <c r="AG414" s="127">
        <v>80000</v>
      </c>
      <c r="AH414" s="127">
        <v>105366</v>
      </c>
      <c r="AI414" s="127">
        <v>227</v>
      </c>
      <c r="AJ414" s="127">
        <v>130</v>
      </c>
      <c r="AK414" s="494" t="s">
        <v>7071</v>
      </c>
      <c r="AL414" s="494" t="s">
        <v>7071</v>
      </c>
      <c r="AM414" s="135" t="s">
        <v>5011</v>
      </c>
      <c r="AN414" s="135">
        <v>4</v>
      </c>
      <c r="AO414" s="135">
        <v>2</v>
      </c>
      <c r="AP414" s="135">
        <v>1</v>
      </c>
      <c r="AQ414" s="135">
        <v>1</v>
      </c>
      <c r="AR414" s="135"/>
      <c r="AS414" s="135">
        <v>165</v>
      </c>
      <c r="AT414" s="137" t="s">
        <v>8547</v>
      </c>
      <c r="AU414" s="137" t="s">
        <v>8547</v>
      </c>
      <c r="AV414" s="127">
        <v>529</v>
      </c>
      <c r="AW414" s="127">
        <v>3.2060606060606061</v>
      </c>
      <c r="AX414" s="127"/>
      <c r="AY414" s="127"/>
      <c r="AZ414" s="127"/>
      <c r="BA414" s="127"/>
      <c r="BB414" s="127"/>
      <c r="BC414" s="123"/>
      <c r="BD414" s="123"/>
      <c r="BE414" s="494"/>
      <c r="BF414" s="276" t="s">
        <v>4897</v>
      </c>
      <c r="BG414" s="134"/>
      <c r="BH414" s="134"/>
      <c r="BI414" s="134"/>
      <c r="BJ414" s="134"/>
      <c r="BK414" s="134"/>
      <c r="BL414" s="134"/>
      <c r="BM414" s="134"/>
      <c r="BN414" s="276"/>
      <c r="BO414" s="153" t="s">
        <v>4897</v>
      </c>
      <c r="BP414" s="137"/>
      <c r="BQ414" s="137"/>
      <c r="BR414" s="137"/>
      <c r="BS414" s="137"/>
      <c r="BT414" s="137"/>
      <c r="BU414" s="137"/>
      <c r="BV414" s="137"/>
      <c r="BW414" s="137"/>
      <c r="BX414" s="137"/>
      <c r="BY414" s="137"/>
      <c r="BZ414" s="118">
        <v>2</v>
      </c>
      <c r="CA414" s="118">
        <v>1</v>
      </c>
      <c r="CB414" s="118">
        <v>1</v>
      </c>
      <c r="CC414" s="137"/>
      <c r="CD414" s="137"/>
      <c r="CE414" s="177"/>
      <c r="CF414" s="139"/>
    </row>
    <row r="415" spans="1:128" ht="16.5" customHeight="1">
      <c r="A415" s="111">
        <v>360</v>
      </c>
      <c r="B415" s="153" t="s">
        <v>58</v>
      </c>
      <c r="C415" s="153" t="s">
        <v>1809</v>
      </c>
      <c r="D415" s="153" t="s">
        <v>168</v>
      </c>
      <c r="E415" s="153" t="s">
        <v>4932</v>
      </c>
      <c r="F415" s="135" t="s">
        <v>8548</v>
      </c>
      <c r="G415" s="276" t="s">
        <v>8549</v>
      </c>
      <c r="H415" s="135" t="s">
        <v>8550</v>
      </c>
      <c r="I415" s="135" t="s">
        <v>8551</v>
      </c>
      <c r="J415" s="135" t="s">
        <v>4940</v>
      </c>
      <c r="K415" s="135" t="s">
        <v>8552</v>
      </c>
      <c r="L415" s="153" t="s">
        <v>8553</v>
      </c>
      <c r="M415" s="153" t="s">
        <v>8554</v>
      </c>
      <c r="N415" s="135" t="s">
        <v>4924</v>
      </c>
      <c r="O415" s="135"/>
      <c r="P415" s="135" t="s">
        <v>4940</v>
      </c>
      <c r="Q415" s="143">
        <v>4620</v>
      </c>
      <c r="R415" s="144">
        <v>1070</v>
      </c>
      <c r="S415" s="143">
        <v>1120</v>
      </c>
      <c r="T415" s="143">
        <v>820</v>
      </c>
      <c r="U415" s="135" t="s">
        <v>4983</v>
      </c>
      <c r="V415" s="144">
        <v>300</v>
      </c>
      <c r="W415" s="144">
        <v>40</v>
      </c>
      <c r="X415" s="135" t="s">
        <v>4956</v>
      </c>
      <c r="Y415" s="144">
        <v>800</v>
      </c>
      <c r="Z415" s="144">
        <v>20</v>
      </c>
      <c r="AA415" s="144">
        <v>600</v>
      </c>
      <c r="AB415" s="144">
        <v>20</v>
      </c>
      <c r="AC415" s="127"/>
      <c r="AD415" s="127"/>
      <c r="AE415" s="128">
        <v>15</v>
      </c>
      <c r="AF415" s="494" t="s">
        <v>8555</v>
      </c>
      <c r="AG415" s="127"/>
      <c r="AH415" s="127">
        <v>2000</v>
      </c>
      <c r="AI415" s="127">
        <v>100</v>
      </c>
      <c r="AJ415" s="127">
        <v>400</v>
      </c>
      <c r="AK415" s="494" t="s">
        <v>8556</v>
      </c>
      <c r="AL415" s="494" t="s">
        <v>8557</v>
      </c>
      <c r="AM415" s="135" t="s">
        <v>5340</v>
      </c>
      <c r="AN415" s="135">
        <v>7</v>
      </c>
      <c r="AO415" s="135"/>
      <c r="AP415" s="135">
        <v>3</v>
      </c>
      <c r="AQ415" s="135">
        <v>4</v>
      </c>
      <c r="AR415" s="135"/>
      <c r="AS415" s="135">
        <v>213</v>
      </c>
      <c r="AT415" s="137" t="s">
        <v>6506</v>
      </c>
      <c r="AU415" s="137" t="s">
        <v>6506</v>
      </c>
      <c r="AV415" s="127">
        <v>1628</v>
      </c>
      <c r="AW415" s="127">
        <v>7.643192488262911</v>
      </c>
      <c r="AX415" s="134">
        <v>5000</v>
      </c>
      <c r="AY415" s="134"/>
      <c r="AZ415" s="134">
        <v>3000</v>
      </c>
      <c r="BA415" s="134">
        <v>3000</v>
      </c>
      <c r="BB415" s="134">
        <v>3000</v>
      </c>
      <c r="BC415" s="123">
        <v>40</v>
      </c>
      <c r="BD415" s="123">
        <v>20</v>
      </c>
      <c r="BE415" s="494" t="s">
        <v>8558</v>
      </c>
      <c r="BF415" s="494" t="s">
        <v>8559</v>
      </c>
      <c r="BG415" s="134">
        <v>5000</v>
      </c>
      <c r="BH415" s="134"/>
      <c r="BI415" s="134">
        <v>3000</v>
      </c>
      <c r="BJ415" s="134">
        <v>3000</v>
      </c>
      <c r="BK415" s="134">
        <v>3000</v>
      </c>
      <c r="BL415" s="134">
        <v>40</v>
      </c>
      <c r="BM415" s="134">
        <v>20</v>
      </c>
      <c r="BN415" s="135" t="s">
        <v>8558</v>
      </c>
      <c r="BO415" s="153" t="s">
        <v>8559</v>
      </c>
      <c r="BP415" s="137"/>
      <c r="BQ415" s="137"/>
      <c r="BR415" s="137"/>
      <c r="BS415" s="137"/>
      <c r="BT415" s="137"/>
      <c r="BU415" s="137"/>
      <c r="BV415" s="137"/>
      <c r="BW415" s="137"/>
      <c r="BX415" s="137"/>
      <c r="BY415" s="137"/>
      <c r="BZ415" s="137">
        <v>3</v>
      </c>
      <c r="CA415" s="137"/>
      <c r="CB415" s="137"/>
      <c r="CC415" s="137"/>
      <c r="CD415" s="137">
        <v>10</v>
      </c>
      <c r="CE415" s="177"/>
      <c r="CF415" s="139"/>
    </row>
    <row r="416" spans="1:128" ht="16.5" customHeight="1">
      <c r="A416" s="111">
        <v>361</v>
      </c>
      <c r="B416" s="153" t="s">
        <v>58</v>
      </c>
      <c r="C416" s="153" t="s">
        <v>1809</v>
      </c>
      <c r="D416" s="153" t="s">
        <v>168</v>
      </c>
      <c r="E416" s="153" t="s">
        <v>4932</v>
      </c>
      <c r="F416" s="135" t="s">
        <v>8560</v>
      </c>
      <c r="G416" s="276" t="s">
        <v>8561</v>
      </c>
      <c r="H416" s="135" t="s">
        <v>8562</v>
      </c>
      <c r="I416" s="135" t="s">
        <v>8563</v>
      </c>
      <c r="J416" s="135" t="s">
        <v>4940</v>
      </c>
      <c r="K416" s="135" t="s">
        <v>8564</v>
      </c>
      <c r="L416" s="153" t="s">
        <v>8565</v>
      </c>
      <c r="M416" s="153" t="s">
        <v>8566</v>
      </c>
      <c r="N416" s="135" t="s">
        <v>4940</v>
      </c>
      <c r="O416" s="495">
        <v>2000</v>
      </c>
      <c r="P416" s="135" t="s">
        <v>4940</v>
      </c>
      <c r="Q416" s="143">
        <v>26738</v>
      </c>
      <c r="R416" s="144">
        <v>3167</v>
      </c>
      <c r="S416" s="143">
        <v>1585</v>
      </c>
      <c r="T416" s="143">
        <v>1585</v>
      </c>
      <c r="U416" s="135" t="s">
        <v>6475</v>
      </c>
      <c r="V416" s="144"/>
      <c r="W416" s="144">
        <v>60</v>
      </c>
      <c r="X416" s="135" t="s">
        <v>4956</v>
      </c>
      <c r="Y416" s="144"/>
      <c r="Z416" s="144">
        <v>21</v>
      </c>
      <c r="AA416" s="144">
        <v>412</v>
      </c>
      <c r="AB416" s="144">
        <v>44</v>
      </c>
      <c r="AC416" s="127"/>
      <c r="AD416" s="127"/>
      <c r="AE416" s="128">
        <v>1900</v>
      </c>
      <c r="AF416" s="276" t="s">
        <v>8567</v>
      </c>
      <c r="AG416" s="127">
        <v>427</v>
      </c>
      <c r="AH416" s="127">
        <v>4292</v>
      </c>
      <c r="AI416" s="127"/>
      <c r="AJ416" s="127"/>
      <c r="AK416" s="494"/>
      <c r="AL416" s="494"/>
      <c r="AM416" s="135" t="s">
        <v>4931</v>
      </c>
      <c r="AN416" s="135">
        <v>108</v>
      </c>
      <c r="AO416" s="135"/>
      <c r="AP416" s="135">
        <v>12</v>
      </c>
      <c r="AQ416" s="135">
        <v>96</v>
      </c>
      <c r="AR416" s="135"/>
      <c r="AS416" s="135">
        <v>365</v>
      </c>
      <c r="AT416" s="137" t="s">
        <v>8568</v>
      </c>
      <c r="AU416" s="137" t="s">
        <v>8568</v>
      </c>
      <c r="AV416" s="127">
        <v>76487</v>
      </c>
      <c r="AW416" s="127">
        <v>209.55342465753424</v>
      </c>
      <c r="AX416" s="127">
        <v>22000</v>
      </c>
      <c r="AY416" s="127">
        <v>17000</v>
      </c>
      <c r="AZ416" s="127">
        <v>17000</v>
      </c>
      <c r="BA416" s="127">
        <v>19000</v>
      </c>
      <c r="BB416" s="127">
        <v>22000</v>
      </c>
      <c r="BC416" s="123"/>
      <c r="BD416" s="123" t="s">
        <v>8569</v>
      </c>
      <c r="BE416" s="494" t="s">
        <v>8570</v>
      </c>
      <c r="BF416" s="276"/>
      <c r="BG416" s="134">
        <v>22000</v>
      </c>
      <c r="BH416" s="134">
        <v>17000</v>
      </c>
      <c r="BI416" s="134">
        <v>17000</v>
      </c>
      <c r="BJ416" s="134">
        <v>19000</v>
      </c>
      <c r="BK416" s="134">
        <v>22000</v>
      </c>
      <c r="BL416" s="134"/>
      <c r="BM416" s="134" t="s">
        <v>8569</v>
      </c>
      <c r="BN416" s="276" t="s">
        <v>8570</v>
      </c>
      <c r="BO416" s="153"/>
      <c r="BP416" s="137"/>
      <c r="BQ416" s="137"/>
      <c r="BR416" s="137"/>
      <c r="BS416" s="137"/>
      <c r="BT416" s="137"/>
      <c r="BU416" s="137"/>
      <c r="BV416" s="137"/>
      <c r="BW416" s="137"/>
      <c r="BX416" s="137"/>
      <c r="BY416" s="137"/>
      <c r="BZ416" s="137">
        <v>5</v>
      </c>
      <c r="CA416" s="137"/>
      <c r="CB416" s="137">
        <v>3</v>
      </c>
      <c r="CC416" s="137"/>
      <c r="CD416" s="137"/>
      <c r="CE416" s="177"/>
      <c r="CF416" s="139"/>
    </row>
    <row r="417" spans="1:128" ht="16.5" customHeight="1">
      <c r="A417" s="111">
        <v>362</v>
      </c>
      <c r="B417" s="153" t="s">
        <v>58</v>
      </c>
      <c r="C417" s="153" t="s">
        <v>1740</v>
      </c>
      <c r="D417" s="153" t="s">
        <v>168</v>
      </c>
      <c r="E417" s="153" t="s">
        <v>4932</v>
      </c>
      <c r="F417" s="135" t="s">
        <v>8571</v>
      </c>
      <c r="G417" s="276" t="s">
        <v>8572</v>
      </c>
      <c r="H417" s="135" t="s">
        <v>8573</v>
      </c>
      <c r="I417" s="135" t="s">
        <v>8574</v>
      </c>
      <c r="J417" s="135" t="s">
        <v>4940</v>
      </c>
      <c r="K417" s="153" t="s">
        <v>8575</v>
      </c>
      <c r="L417" s="153" t="s">
        <v>8576</v>
      </c>
      <c r="M417" s="153" t="s">
        <v>8577</v>
      </c>
      <c r="N417" s="135" t="s">
        <v>4924</v>
      </c>
      <c r="O417" s="135"/>
      <c r="P417" s="135" t="s">
        <v>4924</v>
      </c>
      <c r="Q417" s="143">
        <v>397</v>
      </c>
      <c r="R417" s="144">
        <v>843</v>
      </c>
      <c r="S417" s="143">
        <v>417</v>
      </c>
      <c r="T417" s="143">
        <v>237</v>
      </c>
      <c r="U417" s="135" t="s">
        <v>6975</v>
      </c>
      <c r="V417" s="144">
        <v>180</v>
      </c>
      <c r="W417" s="144">
        <v>120</v>
      </c>
      <c r="X417" s="135" t="s">
        <v>8578</v>
      </c>
      <c r="Y417" s="144">
        <v>180</v>
      </c>
      <c r="Z417" s="144">
        <v>42</v>
      </c>
      <c r="AA417" s="144">
        <v>1000</v>
      </c>
      <c r="AB417" s="144">
        <v>26</v>
      </c>
      <c r="AC417" s="127"/>
      <c r="AD417" s="127"/>
      <c r="AE417" s="128">
        <v>8</v>
      </c>
      <c r="AF417" s="276" t="s">
        <v>8579</v>
      </c>
      <c r="AG417" s="127">
        <v>4</v>
      </c>
      <c r="AH417" s="127">
        <v>13500</v>
      </c>
      <c r="AI417" s="127" t="s">
        <v>8580</v>
      </c>
      <c r="AJ417" s="127">
        <v>400</v>
      </c>
      <c r="AK417" s="494"/>
      <c r="AL417" s="494"/>
      <c r="AM417" s="135" t="s">
        <v>5340</v>
      </c>
      <c r="AN417" s="135">
        <v>7</v>
      </c>
      <c r="AO417" s="135">
        <v>5</v>
      </c>
      <c r="AP417" s="135">
        <v>2</v>
      </c>
      <c r="AQ417" s="135"/>
      <c r="AR417" s="135"/>
      <c r="AS417" s="135">
        <v>150</v>
      </c>
      <c r="AT417" s="137" t="s">
        <v>5429</v>
      </c>
      <c r="AU417" s="137" t="s">
        <v>5429</v>
      </c>
      <c r="AV417" s="127">
        <v>721</v>
      </c>
      <c r="AW417" s="127">
        <v>4.8066666666666666</v>
      </c>
      <c r="AX417" s="127">
        <v>5000</v>
      </c>
      <c r="AY417" s="127">
        <v>3000</v>
      </c>
      <c r="AZ417" s="127">
        <v>3000</v>
      </c>
      <c r="BA417" s="127">
        <v>4000</v>
      </c>
      <c r="BB417" s="127">
        <v>5000</v>
      </c>
      <c r="BC417" s="123">
        <v>20</v>
      </c>
      <c r="BD417" s="123"/>
      <c r="BE417" s="494" t="s">
        <v>8581</v>
      </c>
      <c r="BF417" s="276" t="s">
        <v>8582</v>
      </c>
      <c r="BG417" s="134">
        <v>5000</v>
      </c>
      <c r="BH417" s="134">
        <v>3000</v>
      </c>
      <c r="BI417" s="134">
        <v>3000</v>
      </c>
      <c r="BJ417" s="134">
        <v>4000</v>
      </c>
      <c r="BK417" s="134">
        <v>5000</v>
      </c>
      <c r="BL417" s="134">
        <v>20</v>
      </c>
      <c r="BM417" s="134"/>
      <c r="BN417" s="276" t="s">
        <v>8581</v>
      </c>
      <c r="BO417" s="153" t="s">
        <v>8582</v>
      </c>
      <c r="BP417" s="137"/>
      <c r="BQ417" s="137"/>
      <c r="BR417" s="137"/>
      <c r="BS417" s="137"/>
      <c r="BT417" s="137"/>
      <c r="BU417" s="137"/>
      <c r="BV417" s="137"/>
      <c r="BW417" s="137"/>
      <c r="BX417" s="137"/>
      <c r="BY417" s="137"/>
      <c r="BZ417" s="137">
        <v>2</v>
      </c>
      <c r="CA417" s="137"/>
      <c r="CB417" s="137">
        <v>1</v>
      </c>
      <c r="CC417" s="137"/>
      <c r="CD417" s="137"/>
      <c r="CE417" s="177"/>
      <c r="CF417" s="139"/>
    </row>
    <row r="418" spans="1:128" ht="16.5" customHeight="1">
      <c r="A418" s="111">
        <v>363</v>
      </c>
      <c r="B418" s="153" t="s">
        <v>58</v>
      </c>
      <c r="C418" s="153" t="s">
        <v>2621</v>
      </c>
      <c r="D418" s="153" t="s">
        <v>168</v>
      </c>
      <c r="E418" s="153" t="s">
        <v>4932</v>
      </c>
      <c r="F418" s="135" t="s">
        <v>8583</v>
      </c>
      <c r="G418" s="276" t="s">
        <v>8584</v>
      </c>
      <c r="H418" s="135" t="s">
        <v>8585</v>
      </c>
      <c r="I418" s="135" t="s">
        <v>8586</v>
      </c>
      <c r="J418" s="135" t="s">
        <v>4940</v>
      </c>
      <c r="K418" s="135" t="s">
        <v>8587</v>
      </c>
      <c r="L418" s="153" t="s">
        <v>8588</v>
      </c>
      <c r="M418" s="153" t="s">
        <v>8589</v>
      </c>
      <c r="N418" s="135" t="s">
        <v>4924</v>
      </c>
      <c r="O418" s="135"/>
      <c r="P418" s="135" t="s">
        <v>4924</v>
      </c>
      <c r="Q418" s="143">
        <v>4234.8</v>
      </c>
      <c r="R418" s="144">
        <v>884</v>
      </c>
      <c r="S418" s="143">
        <v>428</v>
      </c>
      <c r="T418" s="143">
        <v>388</v>
      </c>
      <c r="U418" s="135" t="s">
        <v>5009</v>
      </c>
      <c r="V418" s="144">
        <v>40</v>
      </c>
      <c r="W418" s="144">
        <v>19.850000000000001</v>
      </c>
      <c r="X418" s="135" t="s">
        <v>4890</v>
      </c>
      <c r="Y418" s="144">
        <v>207</v>
      </c>
      <c r="Z418" s="144"/>
      <c r="AA418" s="144"/>
      <c r="AB418" s="144">
        <v>22</v>
      </c>
      <c r="AC418" s="127"/>
      <c r="AD418" s="127"/>
      <c r="AE418" s="128" t="s">
        <v>8590</v>
      </c>
      <c r="AF418" s="276" t="s">
        <v>8591</v>
      </c>
      <c r="AG418" s="127">
        <v>320</v>
      </c>
      <c r="AH418" s="127">
        <v>320</v>
      </c>
      <c r="AI418" s="127">
        <v>160</v>
      </c>
      <c r="AJ418" s="127">
        <v>320</v>
      </c>
      <c r="AK418" s="494"/>
      <c r="AL418" s="494"/>
      <c r="AM418" s="135" t="s">
        <v>5428</v>
      </c>
      <c r="AN418" s="135">
        <v>7</v>
      </c>
      <c r="AO418" s="135">
        <v>1</v>
      </c>
      <c r="AP418" s="135">
        <v>3</v>
      </c>
      <c r="AQ418" s="135">
        <v>2</v>
      </c>
      <c r="AR418" s="135">
        <v>1</v>
      </c>
      <c r="AS418" s="135">
        <v>300</v>
      </c>
      <c r="AT418" s="137" t="s">
        <v>5136</v>
      </c>
      <c r="AU418" s="137" t="s">
        <v>5136</v>
      </c>
      <c r="AV418" s="127">
        <v>646</v>
      </c>
      <c r="AW418" s="127">
        <v>2.1533333333333333</v>
      </c>
      <c r="AX418" s="127">
        <v>6000</v>
      </c>
      <c r="AY418" s="127"/>
      <c r="AZ418" s="127">
        <v>4000</v>
      </c>
      <c r="BA418" s="127">
        <v>4000</v>
      </c>
      <c r="BB418" s="127">
        <v>6000</v>
      </c>
      <c r="BC418" s="123"/>
      <c r="BD418" s="123"/>
      <c r="BE418" s="494" t="s">
        <v>8592</v>
      </c>
      <c r="BF418" s="276"/>
      <c r="BG418" s="134">
        <v>6000</v>
      </c>
      <c r="BH418" s="134"/>
      <c r="BI418" s="134">
        <v>4000</v>
      </c>
      <c r="BJ418" s="134">
        <v>4000</v>
      </c>
      <c r="BK418" s="134">
        <v>6000</v>
      </c>
      <c r="BL418" s="134"/>
      <c r="BM418" s="134"/>
      <c r="BN418" s="276" t="s">
        <v>8592</v>
      </c>
      <c r="BO418" s="153" t="s">
        <v>8592</v>
      </c>
      <c r="BP418" s="137"/>
      <c r="BQ418" s="137"/>
      <c r="BR418" s="137"/>
      <c r="BS418" s="137"/>
      <c r="BT418" s="137"/>
      <c r="BU418" s="137"/>
      <c r="BV418" s="137"/>
      <c r="BW418" s="137"/>
      <c r="BX418" s="137"/>
      <c r="BY418" s="137"/>
      <c r="BZ418" s="137">
        <v>1</v>
      </c>
      <c r="CA418" s="137">
        <v>1</v>
      </c>
      <c r="CB418" s="137">
        <v>2</v>
      </c>
      <c r="CC418" s="137"/>
      <c r="CD418" s="137"/>
      <c r="CE418" s="177"/>
      <c r="CF418" s="139"/>
    </row>
    <row r="419" spans="1:128" ht="16.5" customHeight="1">
      <c r="A419" s="111">
        <v>364</v>
      </c>
      <c r="B419" s="153" t="s">
        <v>58</v>
      </c>
      <c r="C419" s="153" t="s">
        <v>2621</v>
      </c>
      <c r="D419" s="153" t="s">
        <v>168</v>
      </c>
      <c r="E419" s="153" t="s">
        <v>4932</v>
      </c>
      <c r="F419" s="135" t="s">
        <v>8593</v>
      </c>
      <c r="G419" s="276" t="s">
        <v>8594</v>
      </c>
      <c r="H419" s="135" t="s">
        <v>8595</v>
      </c>
      <c r="I419" s="135" t="s">
        <v>8596</v>
      </c>
      <c r="J419" s="135" t="s">
        <v>4940</v>
      </c>
      <c r="K419" s="135" t="s">
        <v>8597</v>
      </c>
      <c r="L419" s="153" t="s">
        <v>8598</v>
      </c>
      <c r="M419" s="153" t="s">
        <v>8599</v>
      </c>
      <c r="N419" s="135" t="s">
        <v>4924</v>
      </c>
      <c r="O419" s="135"/>
      <c r="P419" s="135" t="s">
        <v>4924</v>
      </c>
      <c r="Q419" s="143">
        <v>933.8</v>
      </c>
      <c r="R419" s="144">
        <v>412.59</v>
      </c>
      <c r="S419" s="143">
        <v>261.3</v>
      </c>
      <c r="T419" s="143">
        <v>178.8</v>
      </c>
      <c r="U419" s="135" t="s">
        <v>4955</v>
      </c>
      <c r="V419" s="144">
        <v>82.5</v>
      </c>
      <c r="W419" s="144">
        <v>88.8</v>
      </c>
      <c r="X419" s="624" t="s">
        <v>4956</v>
      </c>
      <c r="Y419" s="144"/>
      <c r="Z419" s="144">
        <v>12.6</v>
      </c>
      <c r="AA419" s="144">
        <v>250</v>
      </c>
      <c r="AB419" s="144">
        <v>18.899999999999999</v>
      </c>
      <c r="AC419" s="127">
        <v>15</v>
      </c>
      <c r="AD419" s="127">
        <v>15</v>
      </c>
      <c r="AE419" s="128">
        <v>10</v>
      </c>
      <c r="AF419" s="276" t="s">
        <v>8600</v>
      </c>
      <c r="AG419" s="127"/>
      <c r="AH419" s="127">
        <v>601</v>
      </c>
      <c r="AI419" s="127">
        <v>200</v>
      </c>
      <c r="AJ419" s="127">
        <v>485</v>
      </c>
      <c r="AK419" s="494"/>
      <c r="AL419" s="494"/>
      <c r="AM419" s="135" t="s">
        <v>5866</v>
      </c>
      <c r="AN419" s="135">
        <v>10</v>
      </c>
      <c r="AO419" s="135">
        <v>2</v>
      </c>
      <c r="AP419" s="135">
        <v>5</v>
      </c>
      <c r="AQ419" s="135">
        <v>3</v>
      </c>
      <c r="AR419" s="135"/>
      <c r="AS419" s="135">
        <v>331</v>
      </c>
      <c r="AT419" s="137" t="s">
        <v>5429</v>
      </c>
      <c r="AU419" s="137" t="s">
        <v>5429</v>
      </c>
      <c r="AV419" s="127">
        <v>1124</v>
      </c>
      <c r="AW419" s="127">
        <v>3.3957703927492449</v>
      </c>
      <c r="AX419" s="127">
        <v>3000</v>
      </c>
      <c r="AY419" s="127"/>
      <c r="AZ419" s="127">
        <v>3000</v>
      </c>
      <c r="BA419" s="127">
        <v>3000</v>
      </c>
      <c r="BB419" s="127">
        <v>3000</v>
      </c>
      <c r="BC419" s="123">
        <v>33.299999999999997</v>
      </c>
      <c r="BD419" s="123">
        <v>50</v>
      </c>
      <c r="BE419" s="494" t="s">
        <v>8601</v>
      </c>
      <c r="BF419" s="276" t="s">
        <v>8602</v>
      </c>
      <c r="BG419" s="134">
        <v>3000</v>
      </c>
      <c r="BH419" s="134"/>
      <c r="BI419" s="134">
        <v>3000</v>
      </c>
      <c r="BJ419" s="134">
        <v>3000</v>
      </c>
      <c r="BK419" s="134">
        <v>3000</v>
      </c>
      <c r="BL419" s="134">
        <v>33.299999999999997</v>
      </c>
      <c r="BM419" s="134">
        <v>50</v>
      </c>
      <c r="BN419" s="276" t="s">
        <v>8601</v>
      </c>
      <c r="BO419" s="153" t="s">
        <v>8602</v>
      </c>
      <c r="BP419" s="137"/>
      <c r="BQ419" s="137"/>
      <c r="BR419" s="137"/>
      <c r="BS419" s="137"/>
      <c r="BT419" s="137"/>
      <c r="BU419" s="137"/>
      <c r="BV419" s="137"/>
      <c r="BW419" s="137"/>
      <c r="BX419" s="137"/>
      <c r="BY419" s="137"/>
      <c r="BZ419" s="137">
        <v>3</v>
      </c>
      <c r="CA419" s="137">
        <v>1</v>
      </c>
      <c r="CB419" s="137">
        <v>1</v>
      </c>
      <c r="CC419" s="137"/>
      <c r="CD419" s="137">
        <v>1</v>
      </c>
      <c r="CE419" s="177"/>
      <c r="CF419" s="139"/>
    </row>
    <row r="420" spans="1:128" ht="16.5" customHeight="1">
      <c r="A420" s="111">
        <v>365</v>
      </c>
      <c r="B420" s="153" t="s">
        <v>58</v>
      </c>
      <c r="C420" s="153" t="s">
        <v>1784</v>
      </c>
      <c r="D420" s="153" t="s">
        <v>168</v>
      </c>
      <c r="E420" s="153" t="s">
        <v>4932</v>
      </c>
      <c r="F420" s="135" t="s">
        <v>8603</v>
      </c>
      <c r="G420" s="276" t="s">
        <v>8604</v>
      </c>
      <c r="H420" s="135" t="s">
        <v>8605</v>
      </c>
      <c r="I420" s="135" t="s">
        <v>8606</v>
      </c>
      <c r="J420" s="135" t="s">
        <v>4940</v>
      </c>
      <c r="K420" s="135" t="s">
        <v>8607</v>
      </c>
      <c r="L420" s="153" t="s">
        <v>8608</v>
      </c>
      <c r="M420" s="153" t="s">
        <v>8609</v>
      </c>
      <c r="N420" s="135" t="s">
        <v>4924</v>
      </c>
      <c r="O420" s="135"/>
      <c r="P420" s="135" t="s">
        <v>4924</v>
      </c>
      <c r="Q420" s="143">
        <v>10919</v>
      </c>
      <c r="R420" s="144">
        <v>6886</v>
      </c>
      <c r="S420" s="143">
        <v>6600</v>
      </c>
      <c r="T420" s="143">
        <v>6600</v>
      </c>
      <c r="U420" s="135"/>
      <c r="V420" s="144"/>
      <c r="W420" s="144"/>
      <c r="X420" s="624"/>
      <c r="Y420" s="144"/>
      <c r="Z420" s="144">
        <v>17.399999999999999</v>
      </c>
      <c r="AA420" s="144">
        <v>1000</v>
      </c>
      <c r="AB420" s="144">
        <v>24</v>
      </c>
      <c r="AC420" s="127"/>
      <c r="AD420" s="127"/>
      <c r="AE420" s="128">
        <v>800</v>
      </c>
      <c r="AF420" s="276" t="s">
        <v>8373</v>
      </c>
      <c r="AG420" s="127">
        <v>100</v>
      </c>
      <c r="AH420" s="127">
        <v>850</v>
      </c>
      <c r="AI420" s="127"/>
      <c r="AJ420" s="127">
        <v>850</v>
      </c>
      <c r="AK420" s="494"/>
      <c r="AL420" s="494"/>
      <c r="AM420" s="135" t="s">
        <v>5428</v>
      </c>
      <c r="AN420" s="135">
        <v>8</v>
      </c>
      <c r="AO420" s="135"/>
      <c r="AP420" s="135">
        <v>8</v>
      </c>
      <c r="AQ420" s="135"/>
      <c r="AR420" s="135"/>
      <c r="AS420" s="135">
        <v>312</v>
      </c>
      <c r="AT420" s="137" t="s">
        <v>7214</v>
      </c>
      <c r="AU420" s="137" t="s">
        <v>8610</v>
      </c>
      <c r="AV420" s="127">
        <v>474000</v>
      </c>
      <c r="AW420" s="127">
        <v>1519.2307692307693</v>
      </c>
      <c r="AX420" s="127">
        <v>9000</v>
      </c>
      <c r="AY420" s="127"/>
      <c r="AZ420" s="127">
        <v>7000</v>
      </c>
      <c r="BA420" s="127" t="s">
        <v>8611</v>
      </c>
      <c r="BB420" s="127">
        <v>9000</v>
      </c>
      <c r="BC420" s="123">
        <v>22</v>
      </c>
      <c r="BD420" s="123">
        <v>22</v>
      </c>
      <c r="BE420" s="494" t="s">
        <v>8612</v>
      </c>
      <c r="BF420" s="276" t="s">
        <v>8613</v>
      </c>
      <c r="BG420" s="134">
        <v>9000</v>
      </c>
      <c r="BH420" s="134"/>
      <c r="BI420" s="134">
        <v>7000</v>
      </c>
      <c r="BJ420" s="134" t="s">
        <v>8611</v>
      </c>
      <c r="BK420" s="134">
        <v>9000</v>
      </c>
      <c r="BL420" s="134">
        <v>22</v>
      </c>
      <c r="BM420" s="134">
        <v>22</v>
      </c>
      <c r="BN420" s="276" t="s">
        <v>8612</v>
      </c>
      <c r="BO420" s="153" t="s">
        <v>8613</v>
      </c>
      <c r="BP420" s="137"/>
      <c r="BQ420" s="137"/>
      <c r="BR420" s="137"/>
      <c r="BS420" s="137"/>
      <c r="BT420" s="137"/>
      <c r="BU420" s="137"/>
      <c r="BV420" s="137"/>
      <c r="BW420" s="137"/>
      <c r="BX420" s="137"/>
      <c r="BY420" s="137"/>
      <c r="BZ420" s="137">
        <v>1</v>
      </c>
      <c r="CA420" s="137"/>
      <c r="CB420" s="137">
        <v>4</v>
      </c>
      <c r="CC420" s="137"/>
      <c r="CD420" s="137"/>
      <c r="CE420" s="177"/>
      <c r="CF420" s="139"/>
    </row>
    <row r="421" spans="1:128" ht="16.5" customHeight="1">
      <c r="A421" s="111">
        <v>366</v>
      </c>
      <c r="B421" s="153" t="s">
        <v>58</v>
      </c>
      <c r="C421" s="153" t="s">
        <v>1809</v>
      </c>
      <c r="D421" s="153" t="s">
        <v>168</v>
      </c>
      <c r="E421" s="153" t="s">
        <v>4932</v>
      </c>
      <c r="F421" s="135" t="s">
        <v>8614</v>
      </c>
      <c r="G421" s="276" t="s">
        <v>8615</v>
      </c>
      <c r="H421" s="135" t="s">
        <v>8616</v>
      </c>
      <c r="I421" s="135" t="s">
        <v>8617</v>
      </c>
      <c r="J421" s="135" t="s">
        <v>4940</v>
      </c>
      <c r="K421" s="135" t="s">
        <v>8618</v>
      </c>
      <c r="L421" s="153" t="s">
        <v>8619</v>
      </c>
      <c r="M421" s="153" t="s">
        <v>8620</v>
      </c>
      <c r="N421" s="135" t="s">
        <v>4924</v>
      </c>
      <c r="O421" s="135"/>
      <c r="P421" s="135" t="s">
        <v>4940</v>
      </c>
      <c r="Q421" s="143">
        <v>91564</v>
      </c>
      <c r="R421" s="144">
        <v>7475</v>
      </c>
      <c r="S421" s="143">
        <v>2300</v>
      </c>
      <c r="T421" s="143">
        <v>1500</v>
      </c>
      <c r="U421" s="135"/>
      <c r="V421" s="144">
        <v>800</v>
      </c>
      <c r="W421" s="144">
        <v>3000</v>
      </c>
      <c r="X421" s="135" t="s">
        <v>4890</v>
      </c>
      <c r="Y421" s="144">
        <v>120</v>
      </c>
      <c r="Z421" s="144"/>
      <c r="AA421" s="144"/>
      <c r="AB421" s="144">
        <v>225</v>
      </c>
      <c r="AC421" s="127">
        <v>53</v>
      </c>
      <c r="AD421" s="127">
        <v>17</v>
      </c>
      <c r="AE421" s="360" t="s">
        <v>8621</v>
      </c>
      <c r="AF421" s="276" t="s">
        <v>8622</v>
      </c>
      <c r="AG421" s="127">
        <v>350</v>
      </c>
      <c r="AH421" s="127">
        <v>350</v>
      </c>
      <c r="AI421" s="127"/>
      <c r="AJ421" s="127">
        <v>148</v>
      </c>
      <c r="AK421" s="494"/>
      <c r="AL421" s="494"/>
      <c r="AM421" s="135"/>
      <c r="AN421" s="135"/>
      <c r="AO421" s="135"/>
      <c r="AP421" s="135"/>
      <c r="AQ421" s="135"/>
      <c r="AR421" s="135"/>
      <c r="AS421" s="135">
        <v>42</v>
      </c>
      <c r="AT421" s="137" t="s">
        <v>4895</v>
      </c>
      <c r="AU421" s="137" t="s">
        <v>4895</v>
      </c>
      <c r="AV421" s="127">
        <v>6600</v>
      </c>
      <c r="AW421" s="127">
        <v>157.14285714285714</v>
      </c>
      <c r="AX421" s="127">
        <v>4000</v>
      </c>
      <c r="AY421" s="127">
        <v>3000</v>
      </c>
      <c r="AZ421" s="127">
        <v>3000</v>
      </c>
      <c r="BA421" s="127">
        <v>3000</v>
      </c>
      <c r="BB421" s="127">
        <v>4000</v>
      </c>
      <c r="BC421" s="123">
        <v>50</v>
      </c>
      <c r="BD421" s="123">
        <v>50</v>
      </c>
      <c r="BE421" s="494" t="s">
        <v>8623</v>
      </c>
      <c r="BF421" s="276" t="s">
        <v>8624</v>
      </c>
      <c r="BG421" s="134"/>
      <c r="BH421" s="134"/>
      <c r="BI421" s="134"/>
      <c r="BJ421" s="134"/>
      <c r="BK421" s="134"/>
      <c r="BL421" s="134"/>
      <c r="BM421" s="134"/>
      <c r="BN421" s="276"/>
      <c r="BO421" s="153"/>
      <c r="BP421" s="137"/>
      <c r="BQ421" s="137"/>
      <c r="BR421" s="137"/>
      <c r="BS421" s="137"/>
      <c r="BT421" s="137"/>
      <c r="BU421" s="137"/>
      <c r="BV421" s="137"/>
      <c r="BW421" s="137"/>
      <c r="BX421" s="137"/>
      <c r="BY421" s="137"/>
      <c r="BZ421" s="137">
        <v>2</v>
      </c>
      <c r="CA421" s="137"/>
      <c r="CB421" s="137">
        <v>4</v>
      </c>
      <c r="CC421" s="137"/>
      <c r="CD421" s="137">
        <v>51</v>
      </c>
      <c r="CE421" s="177"/>
      <c r="CF421" s="139"/>
    </row>
    <row r="422" spans="1:128" ht="16.5" customHeight="1">
      <c r="A422" s="111">
        <v>367</v>
      </c>
      <c r="B422" s="153" t="s">
        <v>58</v>
      </c>
      <c r="C422" s="153" t="s">
        <v>2621</v>
      </c>
      <c r="D422" s="153" t="s">
        <v>168</v>
      </c>
      <c r="E422" s="153" t="s">
        <v>5375</v>
      </c>
      <c r="F422" s="135" t="s">
        <v>8625</v>
      </c>
      <c r="G422" s="276" t="s">
        <v>8626</v>
      </c>
      <c r="H422" s="135" t="s">
        <v>8627</v>
      </c>
      <c r="I422" s="135" t="s">
        <v>8628</v>
      </c>
      <c r="J422" s="135" t="s">
        <v>4940</v>
      </c>
      <c r="K422" s="135" t="s">
        <v>8629</v>
      </c>
      <c r="L422" s="153" t="s">
        <v>8630</v>
      </c>
      <c r="M422" s="153" t="s">
        <v>8631</v>
      </c>
      <c r="N422" s="135" t="s">
        <v>4924</v>
      </c>
      <c r="O422" s="135"/>
      <c r="P422" s="135" t="s">
        <v>4924</v>
      </c>
      <c r="Q422" s="143">
        <v>460.2</v>
      </c>
      <c r="R422" s="144">
        <v>399.24</v>
      </c>
      <c r="S422" s="143">
        <v>211</v>
      </c>
      <c r="T422" s="143">
        <v>211</v>
      </c>
      <c r="U422" s="135" t="s">
        <v>4955</v>
      </c>
      <c r="V422" s="144"/>
      <c r="W422" s="144">
        <v>18</v>
      </c>
      <c r="X422" s="135" t="s">
        <v>4956</v>
      </c>
      <c r="Y422" s="144"/>
      <c r="Z422" s="144"/>
      <c r="AA422" s="144"/>
      <c r="AB422" s="144">
        <v>27</v>
      </c>
      <c r="AC422" s="127"/>
      <c r="AD422" s="127"/>
      <c r="AE422" s="128">
        <v>4</v>
      </c>
      <c r="AF422" s="276" t="s">
        <v>8632</v>
      </c>
      <c r="AG422" s="127">
        <v>320</v>
      </c>
      <c r="AH422" s="127">
        <v>1080</v>
      </c>
      <c r="AI422" s="127">
        <v>110</v>
      </c>
      <c r="AJ422" s="127">
        <v>380</v>
      </c>
      <c r="AK422" s="494"/>
      <c r="AL422" s="494"/>
      <c r="AM422" s="135" t="s">
        <v>5428</v>
      </c>
      <c r="AN422" s="135">
        <v>5</v>
      </c>
      <c r="AO422" s="135">
        <v>1</v>
      </c>
      <c r="AP422" s="135">
        <v>2</v>
      </c>
      <c r="AQ422" s="135">
        <v>2</v>
      </c>
      <c r="AR422" s="135"/>
      <c r="AS422" s="135">
        <v>110</v>
      </c>
      <c r="AT422" s="137" t="s">
        <v>5585</v>
      </c>
      <c r="AU422" s="137" t="s">
        <v>5585</v>
      </c>
      <c r="AV422" s="127">
        <v>1300</v>
      </c>
      <c r="AW422" s="127">
        <v>11.818181818181818</v>
      </c>
      <c r="AX422" s="127">
        <v>3000</v>
      </c>
      <c r="AY422" s="127">
        <v>3000</v>
      </c>
      <c r="AZ422" s="127">
        <v>3000</v>
      </c>
      <c r="BA422" s="127">
        <v>3000</v>
      </c>
      <c r="BB422" s="127">
        <v>3000</v>
      </c>
      <c r="BC422" s="123">
        <v>10</v>
      </c>
      <c r="BD422" s="123"/>
      <c r="BE422" s="494"/>
      <c r="BF422" s="276" t="s">
        <v>8633</v>
      </c>
      <c r="BG422" s="134"/>
      <c r="BH422" s="134"/>
      <c r="BI422" s="134"/>
      <c r="BJ422" s="134"/>
      <c r="BK422" s="134"/>
      <c r="BL422" s="134"/>
      <c r="BM422" s="134"/>
      <c r="BN422" s="276"/>
      <c r="BO422" s="153" t="s">
        <v>4945</v>
      </c>
      <c r="BP422" s="137"/>
      <c r="BQ422" s="137"/>
      <c r="BR422" s="137"/>
      <c r="BS422" s="137"/>
      <c r="BT422" s="137"/>
      <c r="BU422" s="137"/>
      <c r="BV422" s="137"/>
      <c r="BW422" s="137"/>
      <c r="BX422" s="137"/>
      <c r="BY422" s="137"/>
      <c r="BZ422" s="137">
        <v>1</v>
      </c>
      <c r="CA422" s="137"/>
      <c r="CB422" s="137"/>
      <c r="CC422" s="137"/>
      <c r="CD422" s="137"/>
      <c r="CE422" s="177"/>
      <c r="CF422" s="139"/>
    </row>
    <row r="423" spans="1:128" s="388" customFormat="1" ht="16.5" customHeight="1">
      <c r="A423" s="111">
        <v>368</v>
      </c>
      <c r="B423" s="111" t="s">
        <v>58</v>
      </c>
      <c r="C423" s="111" t="s">
        <v>1794</v>
      </c>
      <c r="D423" s="111" t="s">
        <v>168</v>
      </c>
      <c r="E423" s="111" t="s">
        <v>5375</v>
      </c>
      <c r="F423" s="111" t="s">
        <v>8634</v>
      </c>
      <c r="G423" s="113" t="s">
        <v>8635</v>
      </c>
      <c r="H423" s="111" t="s">
        <v>8636</v>
      </c>
      <c r="I423" s="111" t="s">
        <v>8637</v>
      </c>
      <c r="J423" s="118" t="s">
        <v>4940</v>
      </c>
      <c r="K423" s="111" t="s">
        <v>8638</v>
      </c>
      <c r="L423" s="380" t="s">
        <v>8639</v>
      </c>
      <c r="M423" s="111" t="s">
        <v>8640</v>
      </c>
      <c r="N423" s="118" t="s">
        <v>4924</v>
      </c>
      <c r="O423" s="118"/>
      <c r="P423" s="118" t="s">
        <v>4924</v>
      </c>
      <c r="Q423" s="143">
        <v>21079.439999999999</v>
      </c>
      <c r="R423" s="144">
        <v>964.39</v>
      </c>
      <c r="S423" s="143">
        <v>360.04</v>
      </c>
      <c r="T423" s="143">
        <v>360.04</v>
      </c>
      <c r="U423" s="381" t="s">
        <v>5009</v>
      </c>
      <c r="V423" s="143"/>
      <c r="W423" s="143">
        <v>19.739999999999998</v>
      </c>
      <c r="X423" s="138" t="s">
        <v>4956</v>
      </c>
      <c r="Y423" s="143">
        <v>417.17</v>
      </c>
      <c r="Z423" s="143"/>
      <c r="AA423" s="143"/>
      <c r="AB423" s="143">
        <v>167.44</v>
      </c>
      <c r="AC423" s="127"/>
      <c r="AD423" s="127"/>
      <c r="AE423" s="130">
        <v>98</v>
      </c>
      <c r="AF423" s="621" t="s">
        <v>8641</v>
      </c>
      <c r="AG423" s="127">
        <v>62</v>
      </c>
      <c r="AH423" s="127">
        <v>119</v>
      </c>
      <c r="AI423" s="127"/>
      <c r="AJ423" s="130">
        <v>119</v>
      </c>
      <c r="AK423" s="621"/>
      <c r="AL423" s="112"/>
      <c r="AM423" s="118"/>
      <c r="AN423" s="118">
        <v>5</v>
      </c>
      <c r="AO423" s="118">
        <v>2</v>
      </c>
      <c r="AP423" s="118">
        <v>3</v>
      </c>
      <c r="AQ423" s="118"/>
      <c r="AR423" s="118"/>
      <c r="AS423" s="111">
        <v>131</v>
      </c>
      <c r="AT423" s="129" t="s">
        <v>5429</v>
      </c>
      <c r="AU423" s="129" t="s">
        <v>6736</v>
      </c>
      <c r="AV423" s="130">
        <v>25794</v>
      </c>
      <c r="AW423" s="127">
        <v>196.90076335877862</v>
      </c>
      <c r="AX423" s="127"/>
      <c r="AY423" s="127"/>
      <c r="AZ423" s="127"/>
      <c r="BA423" s="127"/>
      <c r="BB423" s="127"/>
      <c r="BC423" s="174"/>
      <c r="BD423" s="174"/>
      <c r="BE423" s="326"/>
      <c r="BF423" s="402" t="s">
        <v>4945</v>
      </c>
      <c r="BG423" s="134"/>
      <c r="BH423" s="134"/>
      <c r="BI423" s="134"/>
      <c r="BJ423" s="134"/>
      <c r="BK423" s="134"/>
      <c r="BL423" s="134"/>
      <c r="BM423" s="134"/>
      <c r="BN423" s="623"/>
      <c r="BO423" s="133"/>
      <c r="BP423" s="138"/>
      <c r="BQ423" s="138"/>
      <c r="BR423" s="138"/>
      <c r="BS423" s="138"/>
      <c r="BT423" s="138"/>
      <c r="BU423" s="138"/>
      <c r="BV423" s="138"/>
      <c r="BW423" s="138"/>
      <c r="BX423" s="138"/>
      <c r="BY423" s="138"/>
      <c r="BZ423" s="138">
        <v>1</v>
      </c>
      <c r="CA423" s="138">
        <v>1</v>
      </c>
      <c r="CB423" s="138">
        <v>1</v>
      </c>
      <c r="CC423" s="138"/>
      <c r="CD423" s="138"/>
      <c r="CE423" s="139"/>
      <c r="CF423" s="139"/>
      <c r="CG423" s="152"/>
      <c r="CH423" s="152"/>
      <c r="CI423" s="152"/>
      <c r="CJ423" s="152"/>
      <c r="CK423" s="152"/>
      <c r="CL423" s="152"/>
      <c r="CM423" s="152"/>
      <c r="CN423" s="152"/>
      <c r="CO423" s="152"/>
      <c r="CP423" s="152"/>
      <c r="CQ423" s="152"/>
      <c r="DV423" s="152"/>
      <c r="DW423" s="152"/>
      <c r="DX423" s="152"/>
    </row>
    <row r="424" spans="1:128" ht="16.5" customHeight="1">
      <c r="A424" s="111">
        <v>369</v>
      </c>
      <c r="B424" s="153" t="s">
        <v>58</v>
      </c>
      <c r="C424" s="153" t="s">
        <v>1794</v>
      </c>
      <c r="D424" s="153" t="s">
        <v>168</v>
      </c>
      <c r="E424" s="153" t="s">
        <v>5375</v>
      </c>
      <c r="F424" s="135" t="s">
        <v>8642</v>
      </c>
      <c r="G424" s="276" t="s">
        <v>8643</v>
      </c>
      <c r="H424" s="135" t="s">
        <v>8644</v>
      </c>
      <c r="I424" s="135" t="s">
        <v>8645</v>
      </c>
      <c r="J424" s="135" t="s">
        <v>4940</v>
      </c>
      <c r="K424" s="135" t="s">
        <v>8646</v>
      </c>
      <c r="L424" s="153" t="s">
        <v>8647</v>
      </c>
      <c r="M424" s="153" t="s">
        <v>8648</v>
      </c>
      <c r="N424" s="135" t="s">
        <v>4924</v>
      </c>
      <c r="O424" s="135"/>
      <c r="P424" s="135" t="s">
        <v>4924</v>
      </c>
      <c r="Q424" s="143">
        <v>2481</v>
      </c>
      <c r="R424" s="144">
        <v>1434.58</v>
      </c>
      <c r="S424" s="143">
        <v>992</v>
      </c>
      <c r="T424" s="143">
        <v>330.55</v>
      </c>
      <c r="U424" s="135" t="s">
        <v>4983</v>
      </c>
      <c r="V424" s="144">
        <v>661</v>
      </c>
      <c r="W424" s="144">
        <v>55.95</v>
      </c>
      <c r="X424" s="135" t="s">
        <v>4956</v>
      </c>
      <c r="Y424" s="144">
        <v>149.21</v>
      </c>
      <c r="Z424" s="144"/>
      <c r="AA424" s="144"/>
      <c r="AB424" s="144">
        <v>48</v>
      </c>
      <c r="AC424" s="127"/>
      <c r="AD424" s="127">
        <v>97.55</v>
      </c>
      <c r="AE424" s="128">
        <v>25</v>
      </c>
      <c r="AF424" s="276" t="s">
        <v>8649</v>
      </c>
      <c r="AG424" s="127">
        <v>120</v>
      </c>
      <c r="AH424" s="127">
        <v>140</v>
      </c>
      <c r="AI424" s="127"/>
      <c r="AJ424" s="127">
        <v>90</v>
      </c>
      <c r="AK424" s="494"/>
      <c r="AL424" s="494"/>
      <c r="AM424" s="135" t="s">
        <v>5079</v>
      </c>
      <c r="AN424" s="135">
        <v>2</v>
      </c>
      <c r="AO424" s="135">
        <v>1</v>
      </c>
      <c r="AP424" s="135"/>
      <c r="AQ424" s="135">
        <v>1</v>
      </c>
      <c r="AR424" s="135"/>
      <c r="AS424" s="135">
        <v>83</v>
      </c>
      <c r="AT424" s="137" t="s">
        <v>5382</v>
      </c>
      <c r="AU424" s="137" t="s">
        <v>8650</v>
      </c>
      <c r="AV424" s="127">
        <v>55</v>
      </c>
      <c r="AW424" s="127">
        <v>0.66265060240963858</v>
      </c>
      <c r="AX424" s="127">
        <v>5000</v>
      </c>
      <c r="AY424" s="127"/>
      <c r="AZ424" s="127">
        <v>3000</v>
      </c>
      <c r="BA424" s="127">
        <v>3000</v>
      </c>
      <c r="BB424" s="127">
        <v>5000</v>
      </c>
      <c r="BC424" s="123">
        <v>30</v>
      </c>
      <c r="BD424" s="123"/>
      <c r="BE424" s="494"/>
      <c r="BF424" s="276"/>
      <c r="BG424" s="134"/>
      <c r="BH424" s="134"/>
      <c r="BI424" s="134"/>
      <c r="BJ424" s="134"/>
      <c r="BK424" s="134"/>
      <c r="BL424" s="134"/>
      <c r="BM424" s="134"/>
      <c r="BN424" s="276"/>
      <c r="BO424" s="153" t="s">
        <v>7635</v>
      </c>
      <c r="BP424" s="137"/>
      <c r="BQ424" s="137"/>
      <c r="BR424" s="137"/>
      <c r="BS424" s="137"/>
      <c r="BT424" s="137"/>
      <c r="BU424" s="137"/>
      <c r="BV424" s="137"/>
      <c r="BW424" s="137"/>
      <c r="BX424" s="137"/>
      <c r="BY424" s="137"/>
      <c r="BZ424" s="137">
        <v>1</v>
      </c>
      <c r="CA424" s="137"/>
      <c r="CB424" s="137">
        <v>2</v>
      </c>
      <c r="CC424" s="137"/>
      <c r="CD424" s="137"/>
      <c r="CE424" s="177"/>
      <c r="CF424" s="139"/>
    </row>
    <row r="425" spans="1:128" ht="16.5" customHeight="1">
      <c r="A425" s="111">
        <v>370</v>
      </c>
      <c r="B425" s="153" t="s">
        <v>7477</v>
      </c>
      <c r="C425" s="153" t="s">
        <v>2093</v>
      </c>
      <c r="D425" s="153" t="s">
        <v>168</v>
      </c>
      <c r="E425" s="153" t="s">
        <v>4932</v>
      </c>
      <c r="F425" s="135" t="s">
        <v>8651</v>
      </c>
      <c r="G425" s="276" t="s">
        <v>8652</v>
      </c>
      <c r="H425" s="135" t="s">
        <v>8653</v>
      </c>
      <c r="I425" s="135" t="s">
        <v>8654</v>
      </c>
      <c r="J425" s="135" t="s">
        <v>4940</v>
      </c>
      <c r="K425" s="135" t="s">
        <v>8655</v>
      </c>
      <c r="L425" s="153" t="s">
        <v>8656</v>
      </c>
      <c r="M425" s="153" t="s">
        <v>8657</v>
      </c>
      <c r="N425" s="135" t="s">
        <v>4924</v>
      </c>
      <c r="O425" s="135"/>
      <c r="P425" s="135" t="s">
        <v>4924</v>
      </c>
      <c r="Q425" s="143">
        <v>456.65</v>
      </c>
      <c r="R425" s="144">
        <v>456.65</v>
      </c>
      <c r="S425" s="143">
        <v>251</v>
      </c>
      <c r="T425" s="143">
        <v>230</v>
      </c>
      <c r="U425" s="135" t="s">
        <v>5134</v>
      </c>
      <c r="V425" s="144">
        <v>21.27</v>
      </c>
      <c r="W425" s="144">
        <v>162</v>
      </c>
      <c r="X425" s="135" t="s">
        <v>4890</v>
      </c>
      <c r="Y425" s="144">
        <v>100</v>
      </c>
      <c r="Z425" s="144">
        <v>21.27</v>
      </c>
      <c r="AA425" s="144">
        <v>20000</v>
      </c>
      <c r="AB425" s="144">
        <v>21.27</v>
      </c>
      <c r="AC425" s="127"/>
      <c r="AD425" s="127"/>
      <c r="AE425" s="128"/>
      <c r="AF425" s="276" t="s">
        <v>8658</v>
      </c>
      <c r="AG425" s="127">
        <v>6500</v>
      </c>
      <c r="AH425" s="127">
        <v>20000</v>
      </c>
      <c r="AI425" s="127"/>
      <c r="AJ425" s="127">
        <v>6500</v>
      </c>
      <c r="AK425" s="494"/>
      <c r="AL425" s="494"/>
      <c r="AM425" s="135" t="s">
        <v>5079</v>
      </c>
      <c r="AN425" s="135">
        <v>2</v>
      </c>
      <c r="AO425" s="135"/>
      <c r="AP425" s="135">
        <v>1</v>
      </c>
      <c r="AQ425" s="135">
        <v>1</v>
      </c>
      <c r="AR425" s="135"/>
      <c r="AS425" s="135">
        <v>180</v>
      </c>
      <c r="AT425" s="137" t="s">
        <v>4895</v>
      </c>
      <c r="AU425" s="137"/>
      <c r="AV425" s="127">
        <v>460</v>
      </c>
      <c r="AW425" s="127">
        <v>2.5555555555555554</v>
      </c>
      <c r="AX425" s="127">
        <v>4000</v>
      </c>
      <c r="AY425" s="127"/>
      <c r="AZ425" s="127">
        <v>2000</v>
      </c>
      <c r="BA425" s="127">
        <v>2000</v>
      </c>
      <c r="BB425" s="127">
        <v>4000</v>
      </c>
      <c r="BC425" s="123">
        <v>50</v>
      </c>
      <c r="BD425" s="123">
        <v>50</v>
      </c>
      <c r="BE425" s="494" t="s">
        <v>8659</v>
      </c>
      <c r="BF425" s="276" t="s">
        <v>8660</v>
      </c>
      <c r="BG425" s="134">
        <v>2000</v>
      </c>
      <c r="BH425" s="134"/>
      <c r="BI425" s="134">
        <v>2000</v>
      </c>
      <c r="BJ425" s="134">
        <v>2000</v>
      </c>
      <c r="BK425" s="134">
        <v>4000</v>
      </c>
      <c r="BL425" s="134">
        <v>50</v>
      </c>
      <c r="BM425" s="134">
        <v>50</v>
      </c>
      <c r="BN425" s="276" t="s">
        <v>8659</v>
      </c>
      <c r="BO425" s="153" t="s">
        <v>8660</v>
      </c>
      <c r="BP425" s="137"/>
      <c r="BQ425" s="137"/>
      <c r="BR425" s="137"/>
      <c r="BS425" s="137"/>
      <c r="BT425" s="137"/>
      <c r="BU425" s="137"/>
      <c r="BV425" s="137"/>
      <c r="BW425" s="137"/>
      <c r="BX425" s="137"/>
      <c r="BY425" s="137"/>
      <c r="BZ425" s="137">
        <v>1</v>
      </c>
      <c r="CA425" s="137"/>
      <c r="CB425" s="137"/>
      <c r="CC425" s="137"/>
      <c r="CD425" s="137"/>
      <c r="CE425" s="177"/>
      <c r="CF425" s="139"/>
    </row>
    <row r="426" spans="1:128" ht="16.5" customHeight="1">
      <c r="A426" s="111">
        <v>371</v>
      </c>
      <c r="B426" s="153" t="s">
        <v>58</v>
      </c>
      <c r="C426" s="153" t="s">
        <v>2346</v>
      </c>
      <c r="D426" s="153" t="s">
        <v>168</v>
      </c>
      <c r="E426" s="153" t="s">
        <v>4932</v>
      </c>
      <c r="F426" s="135" t="s">
        <v>8661</v>
      </c>
      <c r="G426" s="276" t="s">
        <v>8662</v>
      </c>
      <c r="H426" s="135" t="s">
        <v>8663</v>
      </c>
      <c r="I426" s="135" t="s">
        <v>8664</v>
      </c>
      <c r="J426" s="135" t="s">
        <v>4940</v>
      </c>
      <c r="K426" s="135" t="s">
        <v>8664</v>
      </c>
      <c r="L426" s="153" t="s">
        <v>8665</v>
      </c>
      <c r="M426" s="153" t="s">
        <v>8666</v>
      </c>
      <c r="N426" s="135" t="s">
        <v>4924</v>
      </c>
      <c r="O426" s="135"/>
      <c r="P426" s="135" t="s">
        <v>4924</v>
      </c>
      <c r="Q426" s="143">
        <v>3167</v>
      </c>
      <c r="R426" s="144">
        <v>1224.98</v>
      </c>
      <c r="S426" s="143">
        <v>449</v>
      </c>
      <c r="T426" s="143">
        <v>330</v>
      </c>
      <c r="U426" s="135" t="s">
        <v>4983</v>
      </c>
      <c r="V426" s="144">
        <v>118.98</v>
      </c>
      <c r="W426" s="144">
        <v>54</v>
      </c>
      <c r="X426" s="135" t="s">
        <v>4890</v>
      </c>
      <c r="Y426" s="144">
        <v>506</v>
      </c>
      <c r="Z426" s="144"/>
      <c r="AA426" s="144"/>
      <c r="AB426" s="144">
        <v>30.4</v>
      </c>
      <c r="AC426" s="127">
        <v>18</v>
      </c>
      <c r="AD426" s="127"/>
      <c r="AE426" s="128">
        <v>8</v>
      </c>
      <c r="AF426" s="276" t="s">
        <v>8667</v>
      </c>
      <c r="AG426" s="127">
        <v>168</v>
      </c>
      <c r="AH426" s="127">
        <v>10371</v>
      </c>
      <c r="AI426" s="127">
        <v>196</v>
      </c>
      <c r="AJ426" s="127">
        <v>1051</v>
      </c>
      <c r="AK426" s="494"/>
      <c r="AL426" s="494"/>
      <c r="AM426" s="135" t="s">
        <v>5340</v>
      </c>
      <c r="AN426" s="135">
        <v>10</v>
      </c>
      <c r="AO426" s="135">
        <v>5</v>
      </c>
      <c r="AP426" s="135"/>
      <c r="AQ426" s="135">
        <v>5</v>
      </c>
      <c r="AR426" s="135"/>
      <c r="AS426" s="135"/>
      <c r="AT426" s="137" t="s">
        <v>5382</v>
      </c>
      <c r="AU426" s="137" t="s">
        <v>5382</v>
      </c>
      <c r="AV426" s="127"/>
      <c r="AW426" s="127"/>
      <c r="AX426" s="127">
        <v>8000</v>
      </c>
      <c r="AY426" s="127"/>
      <c r="AZ426" s="127">
        <v>5000</v>
      </c>
      <c r="BA426" s="127">
        <v>8000</v>
      </c>
      <c r="BB426" s="127">
        <v>8000</v>
      </c>
      <c r="BC426" s="331"/>
      <c r="BD426" s="331" t="s">
        <v>8668</v>
      </c>
      <c r="BE426" s="494" t="s">
        <v>8669</v>
      </c>
      <c r="BF426" s="276" t="s">
        <v>8670</v>
      </c>
      <c r="BG426" s="134">
        <v>8000</v>
      </c>
      <c r="BH426" s="134"/>
      <c r="BI426" s="134">
        <v>5000</v>
      </c>
      <c r="BJ426" s="134">
        <v>8000</v>
      </c>
      <c r="BK426" s="134">
        <v>8000</v>
      </c>
      <c r="BL426" s="134">
        <v>37</v>
      </c>
      <c r="BM426" s="134" t="s">
        <v>8668</v>
      </c>
      <c r="BN426" s="276" t="s">
        <v>8671</v>
      </c>
      <c r="BO426" s="153" t="s">
        <v>8670</v>
      </c>
      <c r="BP426" s="137"/>
      <c r="BQ426" s="137"/>
      <c r="BR426" s="137"/>
      <c r="BS426" s="137"/>
      <c r="BT426" s="137"/>
      <c r="BU426" s="137"/>
      <c r="BV426" s="137"/>
      <c r="BW426" s="137"/>
      <c r="BX426" s="137"/>
      <c r="BY426" s="137"/>
      <c r="BZ426" s="137">
        <v>1</v>
      </c>
      <c r="CA426" s="137"/>
      <c r="CB426" s="137">
        <v>1</v>
      </c>
      <c r="CC426" s="137"/>
      <c r="CD426" s="137"/>
      <c r="CE426" s="177"/>
      <c r="CF426" s="139"/>
    </row>
    <row r="427" spans="1:128" s="388" customFormat="1" ht="16.5" customHeight="1">
      <c r="A427" s="2528" t="s">
        <v>8672</v>
      </c>
      <c r="B427" s="2528"/>
      <c r="C427" s="2528"/>
      <c r="D427" s="2528"/>
      <c r="E427" s="2528"/>
      <c r="F427" s="551">
        <v>63</v>
      </c>
      <c r="G427" s="552"/>
      <c r="H427" s="551"/>
      <c r="I427" s="551"/>
      <c r="J427" s="553"/>
      <c r="K427" s="554"/>
      <c r="L427" s="231"/>
      <c r="M427" s="555"/>
      <c r="N427" s="233"/>
      <c r="O427" s="233"/>
      <c r="P427" s="233"/>
      <c r="Q427" s="238"/>
      <c r="R427" s="239"/>
      <c r="S427" s="238"/>
      <c r="T427" s="238"/>
      <c r="U427" s="556"/>
      <c r="V427" s="239"/>
      <c r="W427" s="238"/>
      <c r="X427" s="557"/>
      <c r="Y427" s="238"/>
      <c r="Z427" s="238"/>
      <c r="AA427" s="238"/>
      <c r="AB427" s="239"/>
      <c r="AC427" s="243"/>
      <c r="AD427" s="243"/>
      <c r="AE427" s="558"/>
      <c r="AF427" s="625"/>
      <c r="AG427" s="560"/>
      <c r="AH427" s="253"/>
      <c r="AI427" s="243"/>
      <c r="AJ427" s="561"/>
      <c r="AK427" s="562"/>
      <c r="AL427" s="562"/>
      <c r="AM427" s="553"/>
      <c r="AN427" s="551"/>
      <c r="AO427" s="551"/>
      <c r="AP427" s="563"/>
      <c r="AQ427" s="563"/>
      <c r="AR427" s="563"/>
      <c r="AS427" s="551"/>
      <c r="AT427" s="563"/>
      <c r="AU427" s="563"/>
      <c r="AV427" s="558"/>
      <c r="AW427" s="558"/>
      <c r="AX427" s="243"/>
      <c r="AY427" s="243"/>
      <c r="AZ427" s="627"/>
      <c r="BA427" s="627"/>
      <c r="BB427" s="627"/>
      <c r="BC427" s="566"/>
      <c r="BD427" s="566"/>
      <c r="BE427" s="562"/>
      <c r="BF427" s="628"/>
      <c r="BG427" s="564"/>
      <c r="BH427" s="567"/>
      <c r="BI427" s="564"/>
      <c r="BJ427" s="564"/>
      <c r="BK427" s="564"/>
      <c r="BL427" s="564"/>
      <c r="BM427" s="564"/>
      <c r="BN427" s="629"/>
      <c r="BO427" s="569"/>
      <c r="BP427" s="570"/>
      <c r="BQ427" s="570"/>
      <c r="BR427" s="570"/>
      <c r="BS427" s="570"/>
      <c r="BT427" s="570"/>
      <c r="BU427" s="570"/>
      <c r="BV427" s="570"/>
      <c r="BW427" s="570"/>
      <c r="BX427" s="570"/>
      <c r="BY427" s="570"/>
      <c r="BZ427" s="570"/>
      <c r="CA427" s="570"/>
      <c r="CB427" s="570"/>
      <c r="CC427" s="570"/>
      <c r="CD427" s="570"/>
    </row>
    <row r="428" spans="1:128" ht="16.5" customHeight="1">
      <c r="A428" s="111">
        <v>372</v>
      </c>
      <c r="B428" s="111" t="s">
        <v>7477</v>
      </c>
      <c r="C428" s="112" t="s">
        <v>7523</v>
      </c>
      <c r="D428" s="111" t="s">
        <v>6039</v>
      </c>
      <c r="E428" s="111" t="s">
        <v>4879</v>
      </c>
      <c r="F428" s="111" t="s">
        <v>8673</v>
      </c>
      <c r="G428" s="494" t="s">
        <v>8674</v>
      </c>
      <c r="H428" s="135" t="s">
        <v>8675</v>
      </c>
      <c r="I428" s="135" t="s">
        <v>8676</v>
      </c>
      <c r="J428" s="111" t="s">
        <v>4884</v>
      </c>
      <c r="K428" s="135" t="s">
        <v>8677</v>
      </c>
      <c r="L428" s="153" t="s">
        <v>8678</v>
      </c>
      <c r="M428" s="493" t="s">
        <v>8679</v>
      </c>
      <c r="N428" s="221" t="s">
        <v>4888</v>
      </c>
      <c r="O428" s="221"/>
      <c r="P428" s="221" t="s">
        <v>4888</v>
      </c>
      <c r="Q428" s="634">
        <v>4140</v>
      </c>
      <c r="R428" s="634">
        <v>2732</v>
      </c>
      <c r="S428" s="634">
        <v>1267</v>
      </c>
      <c r="T428" s="634">
        <v>1174</v>
      </c>
      <c r="U428" s="135" t="s">
        <v>4955</v>
      </c>
      <c r="V428" s="494">
        <v>93</v>
      </c>
      <c r="W428" s="494">
        <v>349</v>
      </c>
      <c r="X428" s="135" t="s">
        <v>4956</v>
      </c>
      <c r="Y428" s="494">
        <v>80</v>
      </c>
      <c r="Z428" s="634">
        <v>93</v>
      </c>
      <c r="AA428" s="634">
        <v>8000</v>
      </c>
      <c r="AB428" s="494">
        <v>94</v>
      </c>
      <c r="AC428" s="494"/>
      <c r="AD428" s="494">
        <v>90</v>
      </c>
      <c r="AE428" s="635">
        <v>500</v>
      </c>
      <c r="AF428" s="276" t="s">
        <v>8680</v>
      </c>
      <c r="AG428" s="634">
        <v>1462</v>
      </c>
      <c r="AH428" s="266">
        <v>2751</v>
      </c>
      <c r="AI428" s="634">
        <v>1000</v>
      </c>
      <c r="AJ428" s="494">
        <v>212</v>
      </c>
      <c r="AK428" s="634"/>
      <c r="AL428" s="634"/>
      <c r="AM428" s="153" t="s">
        <v>8681</v>
      </c>
      <c r="AN428" s="135">
        <v>9</v>
      </c>
      <c r="AO428" s="135">
        <v>1</v>
      </c>
      <c r="AP428" s="135">
        <v>8</v>
      </c>
      <c r="AQ428" s="135"/>
      <c r="AR428" s="135"/>
      <c r="AS428" s="135">
        <v>58</v>
      </c>
      <c r="AT428" s="153" t="s">
        <v>8682</v>
      </c>
      <c r="AU428" s="494"/>
      <c r="AV428" s="127">
        <v>214</v>
      </c>
      <c r="AW428" s="144">
        <f t="shared" ref="AW428:AW438" si="0">AV428/AS428</f>
        <v>3.6896551724137931</v>
      </c>
      <c r="AX428" s="143"/>
      <c r="AY428" s="143"/>
      <c r="AZ428" s="143"/>
      <c r="BA428" s="143"/>
      <c r="BB428" s="143"/>
      <c r="BC428" s="634"/>
      <c r="BD428" s="634"/>
      <c r="BE428" s="494"/>
      <c r="BF428" s="276" t="s">
        <v>4945</v>
      </c>
      <c r="BG428" s="634"/>
      <c r="BH428" s="634"/>
      <c r="BI428" s="634"/>
      <c r="BJ428" s="634"/>
      <c r="BK428" s="634"/>
      <c r="BL428" s="634"/>
      <c r="BM428" s="634"/>
      <c r="BN428" s="276"/>
      <c r="BO428" s="153" t="s">
        <v>4945</v>
      </c>
      <c r="BP428" s="636"/>
      <c r="BQ428" s="135"/>
      <c r="BR428" s="636"/>
      <c r="BS428" s="135"/>
      <c r="BT428" s="135"/>
      <c r="BU428" s="135"/>
      <c r="BV428" s="135"/>
      <c r="BW428" s="135"/>
      <c r="BX428" s="135"/>
      <c r="BY428" s="135"/>
      <c r="BZ428" s="135">
        <v>5</v>
      </c>
      <c r="CA428" s="135"/>
      <c r="CB428" s="135"/>
      <c r="CC428" s="135"/>
      <c r="CD428" s="634"/>
    </row>
    <row r="429" spans="1:128" ht="16.5" customHeight="1">
      <c r="A429" s="111">
        <v>373</v>
      </c>
      <c r="B429" s="153" t="s">
        <v>8683</v>
      </c>
      <c r="C429" s="153" t="s">
        <v>1809</v>
      </c>
      <c r="D429" s="153" t="s">
        <v>6118</v>
      </c>
      <c r="E429" s="153" t="s">
        <v>4932</v>
      </c>
      <c r="F429" s="135" t="s">
        <v>8684</v>
      </c>
      <c r="G429" s="276" t="s">
        <v>8685</v>
      </c>
      <c r="H429" s="135" t="s">
        <v>8686</v>
      </c>
      <c r="I429" s="135" t="s">
        <v>8687</v>
      </c>
      <c r="J429" s="135" t="s">
        <v>4940</v>
      </c>
      <c r="K429" s="135" t="s">
        <v>8688</v>
      </c>
      <c r="L429" s="153" t="s">
        <v>8689</v>
      </c>
      <c r="M429" s="153" t="s">
        <v>8690</v>
      </c>
      <c r="N429" s="135" t="s">
        <v>4924</v>
      </c>
      <c r="O429" s="135"/>
      <c r="P429" s="135" t="s">
        <v>4924</v>
      </c>
      <c r="Q429" s="143">
        <v>3528</v>
      </c>
      <c r="R429" s="144">
        <v>2773</v>
      </c>
      <c r="S429" s="143">
        <v>1256</v>
      </c>
      <c r="T429" s="143">
        <v>1040</v>
      </c>
      <c r="U429" s="135"/>
      <c r="V429" s="144">
        <v>216</v>
      </c>
      <c r="W429" s="144">
        <v>446</v>
      </c>
      <c r="X429" s="135" t="s">
        <v>4956</v>
      </c>
      <c r="Y429" s="144">
        <v>45</v>
      </c>
      <c r="Z429" s="144">
        <v>190</v>
      </c>
      <c r="AA429" s="144">
        <v>10571</v>
      </c>
      <c r="AB429" s="144">
        <v>275</v>
      </c>
      <c r="AC429" s="127"/>
      <c r="AD429" s="127"/>
      <c r="AE429" s="128" t="s">
        <v>8691</v>
      </c>
      <c r="AF429" s="276" t="s">
        <v>8692</v>
      </c>
      <c r="AG429" s="127">
        <v>8541</v>
      </c>
      <c r="AH429" s="165">
        <v>8541</v>
      </c>
      <c r="AI429" s="127"/>
      <c r="AJ429" s="127">
        <v>448</v>
      </c>
      <c r="AK429" s="494" t="s">
        <v>8693</v>
      </c>
      <c r="AL429" s="494" t="s">
        <v>8694</v>
      </c>
      <c r="AM429" s="135"/>
      <c r="AN429" s="135">
        <v>2</v>
      </c>
      <c r="AO429" s="135"/>
      <c r="AP429" s="135"/>
      <c r="AQ429" s="135">
        <v>2</v>
      </c>
      <c r="AR429" s="135"/>
      <c r="AS429" s="135">
        <v>23</v>
      </c>
      <c r="AT429" s="137" t="s">
        <v>5373</v>
      </c>
      <c r="AU429" s="137"/>
      <c r="AV429" s="127">
        <v>235</v>
      </c>
      <c r="AW429" s="144">
        <f t="shared" si="0"/>
        <v>10.217391304347826</v>
      </c>
      <c r="AX429" s="127"/>
      <c r="AY429" s="127"/>
      <c r="AZ429" s="127"/>
      <c r="BA429" s="127"/>
      <c r="BB429" s="127"/>
      <c r="BC429" s="123"/>
      <c r="BD429" s="123"/>
      <c r="BE429" s="494"/>
      <c r="BF429" s="276" t="s">
        <v>4945</v>
      </c>
      <c r="BG429" s="134"/>
      <c r="BH429" s="134"/>
      <c r="BI429" s="134"/>
      <c r="BJ429" s="134"/>
      <c r="BK429" s="134"/>
      <c r="BL429" s="134"/>
      <c r="BM429" s="134"/>
      <c r="BN429" s="276"/>
      <c r="BO429" s="153" t="s">
        <v>4945</v>
      </c>
      <c r="BP429" s="137"/>
      <c r="BQ429" s="137"/>
      <c r="BR429" s="137"/>
      <c r="BS429" s="137"/>
      <c r="BT429" s="137"/>
      <c r="BU429" s="137"/>
      <c r="BV429" s="137"/>
      <c r="BW429" s="137"/>
      <c r="BX429" s="137"/>
      <c r="BY429" s="137"/>
      <c r="BZ429" s="137">
        <v>2</v>
      </c>
      <c r="CA429" s="137"/>
      <c r="CB429" s="137">
        <v>2</v>
      </c>
      <c r="CC429" s="137">
        <v>3</v>
      </c>
      <c r="CD429" s="137"/>
      <c r="CE429" s="177"/>
      <c r="CF429" s="139"/>
    </row>
    <row r="430" spans="1:128" ht="16.5" customHeight="1">
      <c r="A430" s="111">
        <v>374</v>
      </c>
      <c r="B430" s="153" t="s">
        <v>58</v>
      </c>
      <c r="C430" s="153" t="s">
        <v>1809</v>
      </c>
      <c r="D430" s="153" t="s">
        <v>6118</v>
      </c>
      <c r="E430" s="153" t="s">
        <v>4932</v>
      </c>
      <c r="F430" s="135" t="s">
        <v>8695</v>
      </c>
      <c r="G430" s="276" t="s">
        <v>8696</v>
      </c>
      <c r="H430" s="135" t="s">
        <v>8697</v>
      </c>
      <c r="I430" s="135" t="s">
        <v>8698</v>
      </c>
      <c r="J430" s="135" t="s">
        <v>4940</v>
      </c>
      <c r="K430" s="135" t="s">
        <v>8699</v>
      </c>
      <c r="L430" s="153" t="s">
        <v>8700</v>
      </c>
      <c r="M430" s="153" t="s">
        <v>8701</v>
      </c>
      <c r="N430" s="135" t="s">
        <v>4924</v>
      </c>
      <c r="O430" s="135"/>
      <c r="P430" s="135" t="s">
        <v>4940</v>
      </c>
      <c r="Q430" s="143">
        <v>4844</v>
      </c>
      <c r="R430" s="144">
        <v>3657</v>
      </c>
      <c r="S430" s="143">
        <v>1761</v>
      </c>
      <c r="T430" s="143">
        <v>1554</v>
      </c>
      <c r="U430" s="135" t="s">
        <v>4955</v>
      </c>
      <c r="V430" s="144">
        <v>207</v>
      </c>
      <c r="W430" s="144">
        <v>1248</v>
      </c>
      <c r="X430" s="135" t="s">
        <v>4956</v>
      </c>
      <c r="Y430" s="144">
        <v>219</v>
      </c>
      <c r="Z430" s="144">
        <v>145</v>
      </c>
      <c r="AA430" s="144">
        <v>24200</v>
      </c>
      <c r="AB430" s="144">
        <v>126</v>
      </c>
      <c r="AC430" s="127"/>
      <c r="AD430" s="127"/>
      <c r="AE430" s="128" t="s">
        <v>8702</v>
      </c>
      <c r="AF430" s="276" t="s">
        <v>8703</v>
      </c>
      <c r="AG430" s="127">
        <v>32882</v>
      </c>
      <c r="AH430" s="165">
        <v>44284</v>
      </c>
      <c r="AI430" s="127">
        <v>44284</v>
      </c>
      <c r="AJ430" s="127">
        <v>2000</v>
      </c>
      <c r="AK430" s="494" t="s">
        <v>8704</v>
      </c>
      <c r="AL430" s="494" t="s">
        <v>8705</v>
      </c>
      <c r="AM430" s="135" t="s">
        <v>5340</v>
      </c>
      <c r="AN430" s="135">
        <v>1</v>
      </c>
      <c r="AO430" s="135"/>
      <c r="AP430" s="135"/>
      <c r="AQ430" s="135">
        <v>1</v>
      </c>
      <c r="AR430" s="135"/>
      <c r="AS430" s="153">
        <v>60</v>
      </c>
      <c r="AT430" s="136" t="s">
        <v>8706</v>
      </c>
      <c r="AU430" s="137"/>
      <c r="AV430" s="127">
        <v>1707</v>
      </c>
      <c r="AW430" s="144">
        <f t="shared" si="0"/>
        <v>28.45</v>
      </c>
      <c r="AX430" s="127"/>
      <c r="AY430" s="127"/>
      <c r="AZ430" s="127"/>
      <c r="BA430" s="127"/>
      <c r="BB430" s="127"/>
      <c r="BC430" s="123"/>
      <c r="BD430" s="123"/>
      <c r="BE430" s="494"/>
      <c r="BF430" s="276" t="s">
        <v>4945</v>
      </c>
      <c r="BG430" s="134"/>
      <c r="BH430" s="134"/>
      <c r="BI430" s="134"/>
      <c r="BJ430" s="134"/>
      <c r="BK430" s="134"/>
      <c r="BL430" s="134"/>
      <c r="BM430" s="134"/>
      <c r="BN430" s="276"/>
      <c r="BO430" s="153"/>
      <c r="BP430" s="137"/>
      <c r="BQ430" s="137"/>
      <c r="BR430" s="137"/>
      <c r="BS430" s="137"/>
      <c r="BT430" s="137"/>
      <c r="BU430" s="137"/>
      <c r="BV430" s="137"/>
      <c r="BW430" s="137"/>
      <c r="BX430" s="137"/>
      <c r="BY430" s="137"/>
      <c r="BZ430" s="137">
        <v>4</v>
      </c>
      <c r="CA430" s="137"/>
      <c r="CB430" s="137">
        <v>2</v>
      </c>
      <c r="CC430" s="137">
        <v>3</v>
      </c>
      <c r="CD430" s="137"/>
      <c r="CE430" s="177"/>
      <c r="CF430" s="139"/>
    </row>
    <row r="431" spans="1:128" ht="16.5" customHeight="1">
      <c r="A431" s="111">
        <v>375</v>
      </c>
      <c r="B431" s="153" t="s">
        <v>58</v>
      </c>
      <c r="C431" s="153" t="s">
        <v>1809</v>
      </c>
      <c r="D431" s="153" t="s">
        <v>6118</v>
      </c>
      <c r="E431" s="153" t="s">
        <v>4932</v>
      </c>
      <c r="F431" s="135" t="s">
        <v>8707</v>
      </c>
      <c r="G431" s="276" t="s">
        <v>8708</v>
      </c>
      <c r="H431" s="135" t="s">
        <v>8709</v>
      </c>
      <c r="I431" s="135" t="s">
        <v>8710</v>
      </c>
      <c r="J431" s="135" t="s">
        <v>4940</v>
      </c>
      <c r="K431" s="135" t="s">
        <v>6044</v>
      </c>
      <c r="L431" s="153" t="s">
        <v>8711</v>
      </c>
      <c r="M431" s="153" t="s">
        <v>8712</v>
      </c>
      <c r="N431" s="135" t="s">
        <v>4924</v>
      </c>
      <c r="O431" s="135"/>
      <c r="P431" s="135" t="s">
        <v>4924</v>
      </c>
      <c r="Q431" s="143">
        <v>2080</v>
      </c>
      <c r="R431" s="144">
        <v>1905</v>
      </c>
      <c r="S431" s="143">
        <v>963</v>
      </c>
      <c r="T431" s="143">
        <v>739</v>
      </c>
      <c r="U431" s="135" t="s">
        <v>4955</v>
      </c>
      <c r="V431" s="144">
        <v>224</v>
      </c>
      <c r="W431" s="144">
        <v>381</v>
      </c>
      <c r="X431" s="135" t="s">
        <v>4956</v>
      </c>
      <c r="Y431" s="144" t="s">
        <v>8713</v>
      </c>
      <c r="Z431" s="144">
        <v>64</v>
      </c>
      <c r="AA431" s="144">
        <v>14510</v>
      </c>
      <c r="AB431" s="144">
        <v>161</v>
      </c>
      <c r="AC431" s="127"/>
      <c r="AD431" s="127"/>
      <c r="AE431" s="128" t="s">
        <v>8714</v>
      </c>
      <c r="AF431" s="276" t="s">
        <v>8715</v>
      </c>
      <c r="AG431" s="127">
        <v>4850</v>
      </c>
      <c r="AH431" s="165">
        <v>5165</v>
      </c>
      <c r="AI431" s="127">
        <v>1000</v>
      </c>
      <c r="AJ431" s="127">
        <v>650</v>
      </c>
      <c r="AK431" s="494" t="s">
        <v>8716</v>
      </c>
      <c r="AL431" s="494" t="s">
        <v>8717</v>
      </c>
      <c r="AM431" s="135" t="s">
        <v>5428</v>
      </c>
      <c r="AN431" s="135">
        <v>5</v>
      </c>
      <c r="AO431" s="135"/>
      <c r="AP431" s="135">
        <v>2</v>
      </c>
      <c r="AQ431" s="135">
        <v>3</v>
      </c>
      <c r="AR431" s="135"/>
      <c r="AS431" s="135">
        <v>100</v>
      </c>
      <c r="AT431" s="137" t="s">
        <v>5341</v>
      </c>
      <c r="AU431" s="137"/>
      <c r="AV431" s="127">
        <v>1000</v>
      </c>
      <c r="AW431" s="144">
        <f t="shared" si="0"/>
        <v>10</v>
      </c>
      <c r="AX431" s="127"/>
      <c r="AY431" s="127"/>
      <c r="AZ431" s="127"/>
      <c r="BA431" s="127"/>
      <c r="BB431" s="127"/>
      <c r="BC431" s="123"/>
      <c r="BD431" s="123"/>
      <c r="BE431" s="494"/>
      <c r="BF431" s="276" t="s">
        <v>4945</v>
      </c>
      <c r="BG431" s="134"/>
      <c r="BH431" s="134"/>
      <c r="BI431" s="134"/>
      <c r="BJ431" s="134"/>
      <c r="BK431" s="134"/>
      <c r="BL431" s="134"/>
      <c r="BM431" s="134"/>
      <c r="BN431" s="276"/>
      <c r="BO431" s="153" t="s">
        <v>4945</v>
      </c>
      <c r="BP431" s="137"/>
      <c r="BQ431" s="137"/>
      <c r="BR431" s="137"/>
      <c r="BS431" s="137"/>
      <c r="BT431" s="137"/>
      <c r="BU431" s="137"/>
      <c r="BV431" s="137"/>
      <c r="BW431" s="137"/>
      <c r="BX431" s="137"/>
      <c r="BY431" s="137"/>
      <c r="BZ431" s="137">
        <v>1</v>
      </c>
      <c r="CA431" s="137"/>
      <c r="CB431" s="137"/>
      <c r="CC431" s="137">
        <v>1</v>
      </c>
      <c r="CD431" s="137">
        <v>6</v>
      </c>
      <c r="CE431" s="177"/>
      <c r="CF431" s="139"/>
    </row>
    <row r="432" spans="1:128" ht="16.5" customHeight="1">
      <c r="A432" s="111">
        <v>376</v>
      </c>
      <c r="B432" s="153" t="s">
        <v>58</v>
      </c>
      <c r="C432" s="153" t="s">
        <v>1789</v>
      </c>
      <c r="D432" s="153" t="s">
        <v>6118</v>
      </c>
      <c r="E432" s="153" t="s">
        <v>4932</v>
      </c>
      <c r="F432" s="135" t="s">
        <v>8718</v>
      </c>
      <c r="G432" s="276" t="s">
        <v>8719</v>
      </c>
      <c r="H432" s="135" t="s">
        <v>8720</v>
      </c>
      <c r="I432" s="135" t="s">
        <v>8721</v>
      </c>
      <c r="J432" s="135" t="s">
        <v>4940</v>
      </c>
      <c r="K432" s="135" t="s">
        <v>8722</v>
      </c>
      <c r="L432" s="153" t="s">
        <v>8723</v>
      </c>
      <c r="M432" s="153" t="s">
        <v>8724</v>
      </c>
      <c r="N432" s="135" t="s">
        <v>4924</v>
      </c>
      <c r="O432" s="135"/>
      <c r="P432" s="135" t="s">
        <v>4924</v>
      </c>
      <c r="Q432" s="143">
        <v>1556.28</v>
      </c>
      <c r="R432" s="144">
        <v>1556.28</v>
      </c>
      <c r="S432" s="143">
        <v>1178.82</v>
      </c>
      <c r="T432" s="143">
        <v>1179</v>
      </c>
      <c r="U432" s="135"/>
      <c r="V432" s="144"/>
      <c r="W432" s="144">
        <v>217.8</v>
      </c>
      <c r="X432" s="135" t="s">
        <v>4890</v>
      </c>
      <c r="Y432" s="144"/>
      <c r="Z432" s="144"/>
      <c r="AA432" s="144"/>
      <c r="AB432" s="144">
        <v>166.64</v>
      </c>
      <c r="AC432" s="127"/>
      <c r="AD432" s="127"/>
      <c r="AE432" s="128">
        <v>20</v>
      </c>
      <c r="AF432" s="276" t="s">
        <v>8725</v>
      </c>
      <c r="AG432" s="127">
        <v>885</v>
      </c>
      <c r="AH432" s="165">
        <v>1512</v>
      </c>
      <c r="AI432" s="127"/>
      <c r="AJ432" s="127"/>
      <c r="AK432" s="494"/>
      <c r="AL432" s="494"/>
      <c r="AM432" s="135" t="s">
        <v>5428</v>
      </c>
      <c r="AN432" s="135"/>
      <c r="AO432" s="135"/>
      <c r="AP432" s="135"/>
      <c r="AQ432" s="135"/>
      <c r="AR432" s="135"/>
      <c r="AS432" s="135">
        <v>100</v>
      </c>
      <c r="AT432" s="137" t="s">
        <v>6127</v>
      </c>
      <c r="AU432" s="137"/>
      <c r="AV432" s="127">
        <v>50</v>
      </c>
      <c r="AW432" s="144">
        <f t="shared" si="0"/>
        <v>0.5</v>
      </c>
      <c r="AX432" s="127"/>
      <c r="AY432" s="127"/>
      <c r="AZ432" s="127"/>
      <c r="BA432" s="127"/>
      <c r="BB432" s="127"/>
      <c r="BC432" s="123"/>
      <c r="BD432" s="123"/>
      <c r="BE432" s="494"/>
      <c r="BF432" s="276" t="s">
        <v>4945</v>
      </c>
      <c r="BG432" s="134"/>
      <c r="BH432" s="134"/>
      <c r="BI432" s="134"/>
      <c r="BJ432" s="134"/>
      <c r="BK432" s="134"/>
      <c r="BL432" s="134"/>
      <c r="BM432" s="134"/>
      <c r="BN432" s="276"/>
      <c r="BO432" s="153" t="s">
        <v>4945</v>
      </c>
      <c r="BP432" s="137"/>
      <c r="BQ432" s="137"/>
      <c r="BR432" s="137"/>
      <c r="BS432" s="137"/>
      <c r="BT432" s="137"/>
      <c r="BU432" s="137"/>
      <c r="BV432" s="137"/>
      <c r="BW432" s="137"/>
      <c r="BX432" s="137"/>
      <c r="BY432" s="137"/>
      <c r="BZ432" s="137">
        <v>3</v>
      </c>
      <c r="CA432" s="137"/>
      <c r="CB432" s="137">
        <v>1</v>
      </c>
      <c r="CC432" s="137"/>
      <c r="CD432" s="137"/>
      <c r="CE432" s="177"/>
      <c r="CF432" s="139"/>
    </row>
    <row r="433" spans="1:141" ht="16.5" customHeight="1">
      <c r="A433" s="111">
        <v>377</v>
      </c>
      <c r="B433" s="153" t="s">
        <v>58</v>
      </c>
      <c r="C433" s="153" t="s">
        <v>2093</v>
      </c>
      <c r="D433" s="153" t="s">
        <v>6118</v>
      </c>
      <c r="E433" s="153" t="s">
        <v>4932</v>
      </c>
      <c r="F433" s="135" t="s">
        <v>8726</v>
      </c>
      <c r="G433" s="276" t="s">
        <v>8727</v>
      </c>
      <c r="H433" s="135" t="s">
        <v>8728</v>
      </c>
      <c r="I433" s="135" t="s">
        <v>8729</v>
      </c>
      <c r="J433" s="135" t="s">
        <v>4940</v>
      </c>
      <c r="K433" s="135" t="s">
        <v>8730</v>
      </c>
      <c r="L433" s="153" t="s">
        <v>8731</v>
      </c>
      <c r="M433" s="153" t="s">
        <v>8732</v>
      </c>
      <c r="N433" s="135" t="s">
        <v>4924</v>
      </c>
      <c r="O433" s="135"/>
      <c r="P433" s="135" t="s">
        <v>4924</v>
      </c>
      <c r="Q433" s="143">
        <v>7799.2</v>
      </c>
      <c r="R433" s="144">
        <v>714.8</v>
      </c>
      <c r="S433" s="143">
        <v>980.14</v>
      </c>
      <c r="T433" s="143">
        <v>877.14</v>
      </c>
      <c r="U433" s="135" t="s">
        <v>4955</v>
      </c>
      <c r="V433" s="144">
        <v>103</v>
      </c>
      <c r="W433" s="144">
        <v>145</v>
      </c>
      <c r="X433" s="135" t="s">
        <v>4956</v>
      </c>
      <c r="Y433" s="144">
        <v>23</v>
      </c>
      <c r="Z433" s="144">
        <v>35</v>
      </c>
      <c r="AA433" s="144">
        <v>568</v>
      </c>
      <c r="AB433" s="144">
        <v>35</v>
      </c>
      <c r="AC433" s="127"/>
      <c r="AD433" s="127"/>
      <c r="AE433" s="128">
        <v>25</v>
      </c>
      <c r="AF433" s="276" t="s">
        <v>8733</v>
      </c>
      <c r="AG433" s="127">
        <v>1717</v>
      </c>
      <c r="AH433" s="165">
        <v>3204</v>
      </c>
      <c r="AI433" s="127">
        <v>3204</v>
      </c>
      <c r="AJ433" s="127">
        <v>800</v>
      </c>
      <c r="AK433" s="135"/>
      <c r="AL433" s="135"/>
      <c r="AM433" s="135" t="s">
        <v>5428</v>
      </c>
      <c r="AN433" s="135">
        <v>3</v>
      </c>
      <c r="AO433" s="135"/>
      <c r="AP433" s="135">
        <v>3</v>
      </c>
      <c r="AQ433" s="135"/>
      <c r="AR433" s="135"/>
      <c r="AS433" s="135">
        <v>17</v>
      </c>
      <c r="AT433" s="137" t="s">
        <v>5382</v>
      </c>
      <c r="AU433" s="137" t="s">
        <v>5639</v>
      </c>
      <c r="AV433" s="127">
        <v>200</v>
      </c>
      <c r="AW433" s="144">
        <f t="shared" si="0"/>
        <v>11.764705882352942</v>
      </c>
      <c r="AX433" s="127"/>
      <c r="AY433" s="127"/>
      <c r="AZ433" s="127"/>
      <c r="BA433" s="127"/>
      <c r="BB433" s="127"/>
      <c r="BC433" s="123"/>
      <c r="BD433" s="123"/>
      <c r="BE433" s="494"/>
      <c r="BF433" s="276" t="s">
        <v>4945</v>
      </c>
      <c r="BG433" s="134"/>
      <c r="BH433" s="134"/>
      <c r="BI433" s="134"/>
      <c r="BJ433" s="134"/>
      <c r="BK433" s="134"/>
      <c r="BL433" s="134"/>
      <c r="BM433" s="134"/>
      <c r="BN433" s="276"/>
      <c r="BO433" s="153"/>
      <c r="BP433" s="137"/>
      <c r="BQ433" s="137"/>
      <c r="BR433" s="137"/>
      <c r="BS433" s="137"/>
      <c r="BT433" s="137"/>
      <c r="BU433" s="137"/>
      <c r="BV433" s="137"/>
      <c r="BW433" s="137"/>
      <c r="BX433" s="137"/>
      <c r="BY433" s="137"/>
      <c r="BZ433" s="137">
        <v>1</v>
      </c>
      <c r="CA433" s="137"/>
      <c r="CB433" s="137"/>
      <c r="CC433" s="137"/>
      <c r="CD433" s="137"/>
      <c r="CE433" s="177"/>
      <c r="CF433" s="139"/>
    </row>
    <row r="434" spans="1:141" ht="16.5" customHeight="1">
      <c r="A434" s="111">
        <v>378</v>
      </c>
      <c r="B434" s="153" t="s">
        <v>7477</v>
      </c>
      <c r="C434" s="153" t="s">
        <v>7523</v>
      </c>
      <c r="D434" s="153" t="s">
        <v>6039</v>
      </c>
      <c r="E434" s="153" t="s">
        <v>4879</v>
      </c>
      <c r="F434" s="135" t="s">
        <v>8734</v>
      </c>
      <c r="G434" s="276" t="s">
        <v>8735</v>
      </c>
      <c r="H434" s="135" t="s">
        <v>8736</v>
      </c>
      <c r="I434" s="135" t="s">
        <v>8737</v>
      </c>
      <c r="J434" s="135" t="s">
        <v>4884</v>
      </c>
      <c r="K434" s="135" t="s">
        <v>8738</v>
      </c>
      <c r="L434" s="153" t="s">
        <v>8739</v>
      </c>
      <c r="M434" s="268" t="s">
        <v>8740</v>
      </c>
      <c r="N434" s="135" t="s">
        <v>4888</v>
      </c>
      <c r="O434" s="135"/>
      <c r="P434" s="135" t="s">
        <v>4888</v>
      </c>
      <c r="Q434" s="143">
        <v>466700</v>
      </c>
      <c r="R434" s="144">
        <v>465</v>
      </c>
      <c r="S434" s="143">
        <v>215</v>
      </c>
      <c r="T434" s="143">
        <v>215</v>
      </c>
      <c r="U434" s="135"/>
      <c r="V434" s="144"/>
      <c r="W434" s="144"/>
      <c r="X434" s="135" t="s">
        <v>4972</v>
      </c>
      <c r="Y434" s="144"/>
      <c r="Z434" s="144"/>
      <c r="AA434" s="144"/>
      <c r="AB434" s="144">
        <v>80</v>
      </c>
      <c r="AC434" s="127"/>
      <c r="AD434" s="127"/>
      <c r="AE434" s="128" t="s">
        <v>8741</v>
      </c>
      <c r="AF434" s="276" t="s">
        <v>8742</v>
      </c>
      <c r="AG434" s="127">
        <v>2676</v>
      </c>
      <c r="AH434" s="165">
        <v>4673</v>
      </c>
      <c r="AI434" s="127">
        <v>1860</v>
      </c>
      <c r="AJ434" s="127">
        <v>375</v>
      </c>
      <c r="AK434" s="494"/>
      <c r="AL434" s="494"/>
      <c r="AM434" s="135" t="s">
        <v>5011</v>
      </c>
      <c r="AN434" s="135">
        <v>5</v>
      </c>
      <c r="AO434" s="135">
        <v>1</v>
      </c>
      <c r="AP434" s="135"/>
      <c r="AQ434" s="135">
        <v>3</v>
      </c>
      <c r="AR434" s="135">
        <v>1</v>
      </c>
      <c r="AS434" s="135">
        <v>250</v>
      </c>
      <c r="AT434" s="137" t="s">
        <v>8547</v>
      </c>
      <c r="AU434" s="137" t="s">
        <v>5056</v>
      </c>
      <c r="AV434" s="127">
        <v>7000</v>
      </c>
      <c r="AW434" s="144">
        <f t="shared" si="0"/>
        <v>28</v>
      </c>
      <c r="AX434" s="127"/>
      <c r="AY434" s="127"/>
      <c r="AZ434" s="127"/>
      <c r="BA434" s="127"/>
      <c r="BB434" s="127"/>
      <c r="BC434" s="123"/>
      <c r="BD434" s="123"/>
      <c r="BE434" s="494"/>
      <c r="BF434" s="276" t="s">
        <v>4897</v>
      </c>
      <c r="BG434" s="134"/>
      <c r="BH434" s="134"/>
      <c r="BI434" s="134"/>
      <c r="BJ434" s="134"/>
      <c r="BK434" s="134"/>
      <c r="BL434" s="134"/>
      <c r="BM434" s="134"/>
      <c r="BN434" s="276"/>
      <c r="BO434" s="153"/>
      <c r="BP434" s="137"/>
      <c r="BQ434" s="137"/>
      <c r="BR434" s="137"/>
      <c r="BS434" s="137"/>
      <c r="BT434" s="137"/>
      <c r="BU434" s="137"/>
      <c r="BV434" s="137"/>
      <c r="BW434" s="137"/>
      <c r="BX434" s="137"/>
      <c r="BY434" s="137"/>
      <c r="BZ434" s="137">
        <v>2</v>
      </c>
      <c r="CA434" s="137">
        <v>2</v>
      </c>
      <c r="CB434" s="137">
        <v>1</v>
      </c>
      <c r="CC434" s="137"/>
      <c r="CD434" s="137"/>
    </row>
    <row r="435" spans="1:141" ht="16.5" customHeight="1">
      <c r="A435" s="111">
        <v>379</v>
      </c>
      <c r="B435" s="153" t="s">
        <v>58</v>
      </c>
      <c r="C435" s="153" t="s">
        <v>1809</v>
      </c>
      <c r="D435" s="153" t="s">
        <v>6118</v>
      </c>
      <c r="E435" s="153" t="s">
        <v>4932</v>
      </c>
      <c r="F435" s="135" t="s">
        <v>8743</v>
      </c>
      <c r="G435" s="276" t="s">
        <v>8744</v>
      </c>
      <c r="H435" s="135" t="s">
        <v>8745</v>
      </c>
      <c r="I435" s="135" t="s">
        <v>8746</v>
      </c>
      <c r="J435" s="135" t="s">
        <v>4940</v>
      </c>
      <c r="K435" s="135" t="s">
        <v>8746</v>
      </c>
      <c r="L435" s="153" t="s">
        <v>8747</v>
      </c>
      <c r="M435" s="153" t="s">
        <v>8748</v>
      </c>
      <c r="N435" s="135" t="s">
        <v>4924</v>
      </c>
      <c r="O435" s="135"/>
      <c r="P435" s="135" t="s">
        <v>4924</v>
      </c>
      <c r="Q435" s="143">
        <v>3944</v>
      </c>
      <c r="R435" s="144">
        <v>12817</v>
      </c>
      <c r="S435" s="143">
        <v>381</v>
      </c>
      <c r="T435" s="143">
        <v>381</v>
      </c>
      <c r="U435" s="135" t="s">
        <v>4983</v>
      </c>
      <c r="V435" s="144"/>
      <c r="W435" s="144">
        <v>208.27</v>
      </c>
      <c r="X435" s="135" t="s">
        <v>4956</v>
      </c>
      <c r="Y435" s="144"/>
      <c r="Z435" s="144">
        <v>52.89</v>
      </c>
      <c r="AA435" s="144"/>
      <c r="AB435" s="144">
        <v>124.3</v>
      </c>
      <c r="AC435" s="127"/>
      <c r="AD435" s="127"/>
      <c r="AE435" s="128">
        <v>27</v>
      </c>
      <c r="AF435" s="276" t="s">
        <v>8749</v>
      </c>
      <c r="AG435" s="127">
        <v>85</v>
      </c>
      <c r="AH435" s="165">
        <v>575</v>
      </c>
      <c r="AI435" s="127"/>
      <c r="AJ435" s="127">
        <v>116</v>
      </c>
      <c r="AK435" s="494"/>
      <c r="AL435" s="494"/>
      <c r="AM435" s="135" t="s">
        <v>5340</v>
      </c>
      <c r="AN435" s="135"/>
      <c r="AO435" s="135"/>
      <c r="AP435" s="135"/>
      <c r="AQ435" s="135"/>
      <c r="AR435" s="135"/>
      <c r="AS435" s="135">
        <v>91</v>
      </c>
      <c r="AT435" s="137" t="s">
        <v>5341</v>
      </c>
      <c r="AU435" s="137"/>
      <c r="AV435" s="127">
        <v>330</v>
      </c>
      <c r="AW435" s="144">
        <f t="shared" si="0"/>
        <v>3.6263736263736264</v>
      </c>
      <c r="AX435" s="127"/>
      <c r="AY435" s="127"/>
      <c r="AZ435" s="127"/>
      <c r="BA435" s="127"/>
      <c r="BB435" s="127"/>
      <c r="BC435" s="123"/>
      <c r="BD435" s="123"/>
      <c r="BE435" s="494"/>
      <c r="BF435" s="276" t="s">
        <v>4945</v>
      </c>
      <c r="BG435" s="134"/>
      <c r="BH435" s="134"/>
      <c r="BI435" s="134"/>
      <c r="BJ435" s="134"/>
      <c r="BK435" s="134"/>
      <c r="BL435" s="134"/>
      <c r="BM435" s="134"/>
      <c r="BN435" s="276"/>
      <c r="BO435" s="153" t="s">
        <v>4945</v>
      </c>
      <c r="BP435" s="137"/>
      <c r="BQ435" s="137"/>
      <c r="BR435" s="137"/>
      <c r="BS435" s="137"/>
      <c r="BT435" s="137"/>
      <c r="BU435" s="137"/>
      <c r="BV435" s="137"/>
      <c r="BW435" s="137"/>
      <c r="BX435" s="137"/>
      <c r="BY435" s="137"/>
      <c r="BZ435" s="137">
        <v>5</v>
      </c>
      <c r="CA435" s="137"/>
      <c r="CB435" s="137"/>
      <c r="CC435" s="137"/>
      <c r="CD435" s="137"/>
      <c r="CE435" s="177"/>
      <c r="CF435" s="139"/>
    </row>
    <row r="436" spans="1:141" ht="16.5" customHeight="1">
      <c r="A436" s="111">
        <v>380</v>
      </c>
      <c r="B436" s="153" t="s">
        <v>7477</v>
      </c>
      <c r="C436" s="153" t="s">
        <v>2601</v>
      </c>
      <c r="D436" s="153" t="s">
        <v>6039</v>
      </c>
      <c r="E436" s="153" t="s">
        <v>4932</v>
      </c>
      <c r="F436" s="135" t="s">
        <v>8750</v>
      </c>
      <c r="G436" s="276" t="s">
        <v>8751</v>
      </c>
      <c r="H436" s="135" t="s">
        <v>8752</v>
      </c>
      <c r="I436" s="135" t="s">
        <v>8753</v>
      </c>
      <c r="J436" s="135" t="s">
        <v>4940</v>
      </c>
      <c r="K436" s="135" t="s">
        <v>8754</v>
      </c>
      <c r="L436" s="153" t="s">
        <v>8755</v>
      </c>
      <c r="M436" s="153" t="s">
        <v>8756</v>
      </c>
      <c r="N436" s="135" t="s">
        <v>4924</v>
      </c>
      <c r="O436" s="135"/>
      <c r="P436" s="135" t="s">
        <v>4924</v>
      </c>
      <c r="Q436" s="143">
        <v>1416</v>
      </c>
      <c r="R436" s="144">
        <v>666</v>
      </c>
      <c r="S436" s="143">
        <v>524</v>
      </c>
      <c r="T436" s="143">
        <v>284</v>
      </c>
      <c r="U436" s="135" t="s">
        <v>4955</v>
      </c>
      <c r="V436" s="144">
        <v>240</v>
      </c>
      <c r="W436" s="144">
        <v>70</v>
      </c>
      <c r="X436" s="135" t="s">
        <v>4890</v>
      </c>
      <c r="Y436" s="144"/>
      <c r="Z436" s="144">
        <v>44</v>
      </c>
      <c r="AA436" s="144">
        <v>1000</v>
      </c>
      <c r="AB436" s="144">
        <v>28</v>
      </c>
      <c r="AC436" s="127"/>
      <c r="AD436" s="127"/>
      <c r="AE436" s="128" t="s">
        <v>8757</v>
      </c>
      <c r="AF436" s="181" t="s">
        <v>8758</v>
      </c>
      <c r="AG436" s="637">
        <v>2686</v>
      </c>
      <c r="AH436" s="266">
        <v>2686</v>
      </c>
      <c r="AI436" s="638">
        <v>2230</v>
      </c>
      <c r="AJ436" s="638">
        <v>100</v>
      </c>
      <c r="AK436" s="494"/>
      <c r="AL436" s="494"/>
      <c r="AM436" s="111"/>
      <c r="AN436" s="111"/>
      <c r="AO436" s="111"/>
      <c r="AP436" s="111"/>
      <c r="AQ436" s="111"/>
      <c r="AR436" s="111"/>
      <c r="AS436" s="111">
        <v>180</v>
      </c>
      <c r="AT436" s="111" t="s">
        <v>6506</v>
      </c>
      <c r="AU436" s="111" t="s">
        <v>5639</v>
      </c>
      <c r="AV436" s="127">
        <v>111</v>
      </c>
      <c r="AW436" s="144">
        <f t="shared" si="0"/>
        <v>0.6166666666666667</v>
      </c>
      <c r="AX436" s="127"/>
      <c r="AY436" s="127"/>
      <c r="AZ436" s="127"/>
      <c r="BA436" s="127"/>
      <c r="BB436" s="127"/>
      <c r="BC436" s="123"/>
      <c r="BD436" s="123"/>
      <c r="BE436" s="494"/>
      <c r="BF436" s="276" t="s">
        <v>4897</v>
      </c>
      <c r="BG436" s="134"/>
      <c r="BH436" s="134"/>
      <c r="BI436" s="134"/>
      <c r="BJ436" s="134"/>
      <c r="BK436" s="134"/>
      <c r="BL436" s="134"/>
      <c r="BM436" s="134"/>
      <c r="BN436" s="276"/>
      <c r="BO436" s="153"/>
      <c r="BP436" s="137"/>
      <c r="BQ436" s="137"/>
      <c r="BR436" s="137"/>
      <c r="BS436" s="137"/>
      <c r="BT436" s="137"/>
      <c r="BU436" s="137"/>
      <c r="BV436" s="137"/>
      <c r="BW436" s="137"/>
      <c r="BX436" s="137"/>
      <c r="BY436" s="137"/>
      <c r="BZ436" s="137"/>
      <c r="CA436" s="137"/>
      <c r="CB436" s="137"/>
      <c r="CC436" s="137"/>
      <c r="CD436" s="137"/>
      <c r="CE436" s="177"/>
      <c r="CF436" s="139"/>
    </row>
    <row r="437" spans="1:141" s="177" customFormat="1" ht="16.5" customHeight="1">
      <c r="A437" s="111">
        <v>381</v>
      </c>
      <c r="B437" s="153" t="s">
        <v>58</v>
      </c>
      <c r="C437" s="153" t="s">
        <v>1794</v>
      </c>
      <c r="D437" s="153" t="s">
        <v>6118</v>
      </c>
      <c r="E437" s="153" t="s">
        <v>4932</v>
      </c>
      <c r="F437" s="135" t="s">
        <v>8759</v>
      </c>
      <c r="G437" s="276" t="s">
        <v>8760</v>
      </c>
      <c r="H437" s="135" t="s">
        <v>8761</v>
      </c>
      <c r="I437" s="135" t="s">
        <v>8762</v>
      </c>
      <c r="J437" s="135" t="s">
        <v>4940</v>
      </c>
      <c r="K437" s="135" t="s">
        <v>8763</v>
      </c>
      <c r="L437" s="153" t="s">
        <v>8764</v>
      </c>
      <c r="M437" s="153" t="s">
        <v>8765</v>
      </c>
      <c r="N437" s="135" t="s">
        <v>4924</v>
      </c>
      <c r="O437" s="135"/>
      <c r="P437" s="135" t="s">
        <v>4924</v>
      </c>
      <c r="Q437" s="143">
        <v>6321</v>
      </c>
      <c r="R437" s="144">
        <v>1912</v>
      </c>
      <c r="S437" s="143">
        <v>673</v>
      </c>
      <c r="T437" s="143">
        <v>673</v>
      </c>
      <c r="U437" s="135" t="s">
        <v>6975</v>
      </c>
      <c r="V437" s="144"/>
      <c r="W437" s="144">
        <v>58</v>
      </c>
      <c r="X437" s="135" t="s">
        <v>4956</v>
      </c>
      <c r="Y437" s="144">
        <v>50</v>
      </c>
      <c r="Z437" s="144">
        <v>7</v>
      </c>
      <c r="AA437" s="144">
        <v>600</v>
      </c>
      <c r="AB437" s="144">
        <v>40</v>
      </c>
      <c r="AC437" s="127">
        <v>1</v>
      </c>
      <c r="AD437" s="127"/>
      <c r="AE437" s="128"/>
      <c r="AF437" s="276" t="s">
        <v>8766</v>
      </c>
      <c r="AG437" s="127">
        <v>9</v>
      </c>
      <c r="AH437" s="165">
        <v>1191</v>
      </c>
      <c r="AI437" s="127"/>
      <c r="AJ437" s="127">
        <v>1000</v>
      </c>
      <c r="AK437" s="494"/>
      <c r="AL437" s="494"/>
      <c r="AM437" s="135"/>
      <c r="AN437" s="135">
        <v>5</v>
      </c>
      <c r="AO437" s="135"/>
      <c r="AP437" s="135">
        <v>1</v>
      </c>
      <c r="AQ437" s="135">
        <v>4</v>
      </c>
      <c r="AR437" s="135"/>
      <c r="AS437" s="137">
        <v>300</v>
      </c>
      <c r="AT437" s="137" t="s">
        <v>5026</v>
      </c>
      <c r="AU437" s="137" t="s">
        <v>5026</v>
      </c>
      <c r="AV437" s="127">
        <v>35000</v>
      </c>
      <c r="AW437" s="144">
        <f t="shared" si="0"/>
        <v>116.66666666666667</v>
      </c>
      <c r="AX437" s="127">
        <v>3000</v>
      </c>
      <c r="AY437" s="127">
        <v>2500</v>
      </c>
      <c r="AZ437" s="127">
        <v>2500</v>
      </c>
      <c r="BA437" s="127">
        <v>2500</v>
      </c>
      <c r="BB437" s="127">
        <v>3000</v>
      </c>
      <c r="BC437" s="123">
        <v>20</v>
      </c>
      <c r="BD437" s="123" t="s">
        <v>8767</v>
      </c>
      <c r="BE437" s="494"/>
      <c r="BF437" s="276" t="s">
        <v>8768</v>
      </c>
      <c r="BG437" s="134"/>
      <c r="BH437" s="134"/>
      <c r="BI437" s="134"/>
      <c r="BJ437" s="134"/>
      <c r="BK437" s="134"/>
      <c r="BL437" s="134"/>
      <c r="BM437" s="134"/>
      <c r="BN437" s="276"/>
      <c r="BO437" s="136"/>
      <c r="BP437" s="137"/>
      <c r="BQ437" s="137"/>
      <c r="BR437" s="137"/>
      <c r="BS437" s="137"/>
      <c r="BT437" s="137"/>
      <c r="BU437" s="137"/>
      <c r="BV437" s="137"/>
      <c r="BW437" s="137"/>
      <c r="BX437" s="137"/>
      <c r="BY437" s="137"/>
      <c r="BZ437" s="137"/>
      <c r="CA437" s="137"/>
      <c r="CB437" s="137">
        <v>1</v>
      </c>
      <c r="CC437" s="137"/>
      <c r="CD437" s="137">
        <v>15</v>
      </c>
      <c r="CF437" s="139"/>
      <c r="CG437" s="86"/>
      <c r="CH437" s="86"/>
      <c r="CI437" s="86"/>
      <c r="CJ437" s="86"/>
      <c r="CK437" s="86"/>
      <c r="CL437" s="86"/>
      <c r="CM437" s="86"/>
      <c r="CN437" s="86"/>
      <c r="CO437" s="86"/>
      <c r="CP437" s="86"/>
      <c r="CQ437" s="86"/>
      <c r="CR437" s="86"/>
      <c r="CS437" s="86"/>
      <c r="CT437" s="86"/>
      <c r="CU437" s="86"/>
      <c r="CV437" s="86"/>
      <c r="CW437" s="86"/>
      <c r="CX437" s="86"/>
      <c r="CY437" s="86"/>
      <c r="CZ437" s="86"/>
      <c r="DA437" s="86"/>
      <c r="DB437" s="86"/>
      <c r="DC437" s="86"/>
      <c r="DD437" s="86"/>
      <c r="DE437" s="86"/>
      <c r="DF437" s="86"/>
      <c r="DG437" s="86"/>
      <c r="DH437" s="86"/>
      <c r="DI437" s="86"/>
      <c r="DJ437" s="86"/>
      <c r="DK437" s="86"/>
      <c r="DL437" s="86"/>
      <c r="DM437" s="86"/>
      <c r="DN437" s="86"/>
      <c r="DO437" s="86"/>
      <c r="DP437" s="86"/>
      <c r="DQ437" s="86"/>
      <c r="DR437" s="86"/>
      <c r="DS437" s="86"/>
      <c r="DT437" s="86"/>
      <c r="DU437" s="86"/>
      <c r="DV437" s="86"/>
      <c r="DW437" s="86"/>
      <c r="DX437" s="86"/>
      <c r="DY437" s="86"/>
      <c r="DZ437" s="86"/>
      <c r="EA437" s="86"/>
      <c r="EB437" s="86"/>
      <c r="EC437" s="86"/>
      <c r="ED437" s="86"/>
      <c r="EE437" s="86"/>
      <c r="EF437" s="86"/>
      <c r="EG437" s="86"/>
      <c r="EH437" s="86"/>
      <c r="EI437" s="86"/>
      <c r="EJ437" s="86"/>
      <c r="EK437" s="86"/>
    </row>
    <row r="438" spans="1:141" ht="16.5" customHeight="1">
      <c r="A438" s="111">
        <v>382</v>
      </c>
      <c r="B438" s="153" t="s">
        <v>8683</v>
      </c>
      <c r="C438" s="153" t="s">
        <v>2477</v>
      </c>
      <c r="D438" s="153" t="s">
        <v>6118</v>
      </c>
      <c r="E438" s="153" t="s">
        <v>4932</v>
      </c>
      <c r="F438" s="135" t="s">
        <v>8769</v>
      </c>
      <c r="G438" s="276" t="s">
        <v>8770</v>
      </c>
      <c r="H438" s="135" t="s">
        <v>8771</v>
      </c>
      <c r="I438" s="135" t="s">
        <v>8772</v>
      </c>
      <c r="J438" s="135" t="s">
        <v>4940</v>
      </c>
      <c r="K438" s="135" t="s">
        <v>8773</v>
      </c>
      <c r="L438" s="153" t="s">
        <v>8774</v>
      </c>
      <c r="M438" s="153" t="s">
        <v>8775</v>
      </c>
      <c r="N438" s="135" t="s">
        <v>4924</v>
      </c>
      <c r="O438" s="135"/>
      <c r="P438" s="135" t="s">
        <v>4924</v>
      </c>
      <c r="Q438" s="143">
        <v>8729</v>
      </c>
      <c r="R438" s="144">
        <v>3109</v>
      </c>
      <c r="S438" s="143">
        <v>177</v>
      </c>
      <c r="T438" s="143">
        <v>177</v>
      </c>
      <c r="U438" s="135" t="s">
        <v>6975</v>
      </c>
      <c r="V438" s="144"/>
      <c r="W438" s="144">
        <v>364</v>
      </c>
      <c r="X438" s="135" t="s">
        <v>4956</v>
      </c>
      <c r="Y438" s="144">
        <v>200</v>
      </c>
      <c r="Z438" s="144">
        <v>31</v>
      </c>
      <c r="AA438" s="144">
        <v>25000</v>
      </c>
      <c r="AB438" s="144">
        <v>170</v>
      </c>
      <c r="AC438" s="127"/>
      <c r="AD438" s="127"/>
      <c r="AE438" s="128" t="s">
        <v>8776</v>
      </c>
      <c r="AF438" s="276" t="s">
        <v>6230</v>
      </c>
      <c r="AG438" s="127">
        <v>9087</v>
      </c>
      <c r="AH438" s="165">
        <v>9087</v>
      </c>
      <c r="AI438" s="127">
        <v>3000</v>
      </c>
      <c r="AJ438" s="127">
        <v>268</v>
      </c>
      <c r="AK438" s="135" t="s">
        <v>5937</v>
      </c>
      <c r="AL438" s="135" t="s">
        <v>5937</v>
      </c>
      <c r="AM438" s="135" t="s">
        <v>5011</v>
      </c>
      <c r="AN438" s="135">
        <v>2</v>
      </c>
      <c r="AO438" s="135">
        <v>2</v>
      </c>
      <c r="AP438" s="135" t="s">
        <v>5937</v>
      </c>
      <c r="AQ438" s="135"/>
      <c r="AR438" s="135"/>
      <c r="AS438" s="135">
        <v>110</v>
      </c>
      <c r="AT438" s="137" t="s">
        <v>5026</v>
      </c>
      <c r="AU438" s="137" t="s">
        <v>5937</v>
      </c>
      <c r="AV438" s="127">
        <v>300</v>
      </c>
      <c r="AW438" s="144">
        <f t="shared" si="0"/>
        <v>2.7272727272727271</v>
      </c>
      <c r="AX438" s="127" t="s">
        <v>5937</v>
      </c>
      <c r="AY438" s="127" t="s">
        <v>5937</v>
      </c>
      <c r="AZ438" s="127"/>
      <c r="BA438" s="127"/>
      <c r="BB438" s="127"/>
      <c r="BC438" s="123"/>
      <c r="BD438" s="123"/>
      <c r="BE438" s="494"/>
      <c r="BF438" s="276" t="s">
        <v>4897</v>
      </c>
      <c r="BG438" s="134"/>
      <c r="BH438" s="134" t="s">
        <v>5937</v>
      </c>
      <c r="BI438" s="134"/>
      <c r="BJ438" s="134"/>
      <c r="BK438" s="134"/>
      <c r="BL438" s="134"/>
      <c r="BM438" s="134"/>
      <c r="BN438" s="276"/>
      <c r="BO438" s="153"/>
      <c r="BP438" s="137"/>
      <c r="BQ438" s="137"/>
      <c r="BR438" s="137"/>
      <c r="BS438" s="137"/>
      <c r="BT438" s="137"/>
      <c r="BU438" s="137"/>
      <c r="BV438" s="137"/>
      <c r="BW438" s="137"/>
      <c r="BX438" s="137"/>
      <c r="BY438" s="137"/>
      <c r="BZ438" s="137">
        <v>2</v>
      </c>
      <c r="CA438" s="137">
        <v>3</v>
      </c>
      <c r="CB438" s="137">
        <v>1</v>
      </c>
      <c r="CC438" s="137">
        <v>1</v>
      </c>
      <c r="CD438" s="137"/>
      <c r="CE438" s="177"/>
      <c r="CF438" s="139"/>
    </row>
    <row r="439" spans="1:141" s="388" customFormat="1" ht="16.5" customHeight="1">
      <c r="A439" s="2528" t="s">
        <v>8777</v>
      </c>
      <c r="B439" s="2528"/>
      <c r="C439" s="2528"/>
      <c r="D439" s="2528"/>
      <c r="E439" s="2528"/>
      <c r="F439" s="551">
        <v>11</v>
      </c>
      <c r="G439" s="552"/>
      <c r="H439" s="551"/>
      <c r="I439" s="551"/>
      <c r="J439" s="553"/>
      <c r="K439" s="554"/>
      <c r="L439" s="231"/>
      <c r="M439" s="555"/>
      <c r="N439" s="233"/>
      <c r="O439" s="233"/>
      <c r="P439" s="233"/>
      <c r="Q439" s="238"/>
      <c r="R439" s="239"/>
      <c r="S439" s="238"/>
      <c r="T439" s="238"/>
      <c r="U439" s="556"/>
      <c r="V439" s="239"/>
      <c r="W439" s="238"/>
      <c r="X439" s="557"/>
      <c r="Y439" s="238"/>
      <c r="Z439" s="238"/>
      <c r="AA439" s="238"/>
      <c r="AB439" s="239"/>
      <c r="AC439" s="243"/>
      <c r="AD439" s="243"/>
      <c r="AE439" s="558"/>
      <c r="AF439" s="625"/>
      <c r="AG439" s="560"/>
      <c r="AH439" s="253"/>
      <c r="AI439" s="243"/>
      <c r="AJ439" s="561"/>
      <c r="AK439" s="562"/>
      <c r="AL439" s="562"/>
      <c r="AM439" s="553"/>
      <c r="AN439" s="551"/>
      <c r="AO439" s="551"/>
      <c r="AP439" s="563"/>
      <c r="AQ439" s="563"/>
      <c r="AR439" s="563"/>
      <c r="AS439" s="551"/>
      <c r="AT439" s="563"/>
      <c r="AU439" s="563"/>
      <c r="AV439" s="558"/>
      <c r="AW439" s="558"/>
      <c r="AX439" s="243"/>
      <c r="AY439" s="243"/>
      <c r="AZ439" s="627"/>
      <c r="BA439" s="627"/>
      <c r="BB439" s="627"/>
      <c r="BC439" s="566"/>
      <c r="BD439" s="566"/>
      <c r="BE439" s="562"/>
      <c r="BF439" s="628"/>
      <c r="BG439" s="564"/>
      <c r="BH439" s="567"/>
      <c r="BI439" s="564"/>
      <c r="BJ439" s="564"/>
      <c r="BK439" s="564"/>
      <c r="BL439" s="564"/>
      <c r="BM439" s="564"/>
      <c r="BN439" s="629"/>
      <c r="BO439" s="569"/>
      <c r="BP439" s="570"/>
      <c r="BQ439" s="570"/>
      <c r="BR439" s="570"/>
      <c r="BS439" s="570"/>
      <c r="BT439" s="570"/>
      <c r="BU439" s="570"/>
      <c r="BV439" s="570"/>
      <c r="BW439" s="570"/>
      <c r="BX439" s="570"/>
      <c r="BY439" s="570"/>
      <c r="BZ439" s="570"/>
      <c r="CA439" s="570"/>
      <c r="CB439" s="570"/>
      <c r="CC439" s="570"/>
      <c r="CD439" s="570"/>
    </row>
    <row r="440" spans="1:141" s="388" customFormat="1" ht="16.5" customHeight="1">
      <c r="A440" s="2527" t="s">
        <v>8778</v>
      </c>
      <c r="B440" s="2527"/>
      <c r="C440" s="2527"/>
      <c r="D440" s="2527"/>
      <c r="E440" s="2527"/>
      <c r="F440" s="571">
        <f>F313+F363+F427+F439</f>
        <v>128</v>
      </c>
      <c r="G440" s="572"/>
      <c r="H440" s="571"/>
      <c r="I440" s="571"/>
      <c r="J440" s="573"/>
      <c r="K440" s="574"/>
      <c r="L440" s="474"/>
      <c r="M440" s="575"/>
      <c r="N440" s="476"/>
      <c r="O440" s="476"/>
      <c r="P440" s="476"/>
      <c r="Q440" s="392"/>
      <c r="R440" s="393"/>
      <c r="S440" s="392"/>
      <c r="T440" s="392"/>
      <c r="U440" s="576"/>
      <c r="V440" s="393"/>
      <c r="W440" s="392"/>
      <c r="X440" s="577"/>
      <c r="Y440" s="392"/>
      <c r="Z440" s="392"/>
      <c r="AA440" s="392"/>
      <c r="AB440" s="393"/>
      <c r="AC440" s="394"/>
      <c r="AD440" s="394"/>
      <c r="AE440" s="578"/>
      <c r="AF440" s="639"/>
      <c r="AG440" s="580"/>
      <c r="AH440" s="395"/>
      <c r="AI440" s="394"/>
      <c r="AJ440" s="581"/>
      <c r="AK440" s="582"/>
      <c r="AL440" s="582"/>
      <c r="AM440" s="573"/>
      <c r="AN440" s="571"/>
      <c r="AO440" s="571"/>
      <c r="AP440" s="583"/>
      <c r="AQ440" s="583"/>
      <c r="AR440" s="583"/>
      <c r="AS440" s="571"/>
      <c r="AT440" s="583"/>
      <c r="AU440" s="583"/>
      <c r="AV440" s="578"/>
      <c r="AW440" s="578"/>
      <c r="AX440" s="394"/>
      <c r="AY440" s="394"/>
      <c r="AZ440" s="640"/>
      <c r="BA440" s="640"/>
      <c r="BB440" s="640"/>
      <c r="BC440" s="584"/>
      <c r="BD440" s="584"/>
      <c r="BE440" s="582"/>
      <c r="BF440" s="641"/>
      <c r="BG440" s="398"/>
      <c r="BH440" s="585"/>
      <c r="BI440" s="398"/>
      <c r="BJ440" s="398"/>
      <c r="BK440" s="398"/>
      <c r="BL440" s="398"/>
      <c r="BM440" s="398"/>
      <c r="BN440" s="642"/>
      <c r="BO440" s="587"/>
      <c r="BP440" s="588"/>
      <c r="BQ440" s="588"/>
      <c r="BR440" s="588"/>
      <c r="BS440" s="588"/>
      <c r="BT440" s="588"/>
      <c r="BU440" s="588"/>
      <c r="BV440" s="588"/>
      <c r="BW440" s="588"/>
      <c r="BX440" s="588"/>
      <c r="BY440" s="588"/>
      <c r="BZ440" s="588"/>
      <c r="CA440" s="588"/>
      <c r="CB440" s="588"/>
      <c r="CC440" s="588"/>
      <c r="CD440" s="588"/>
    </row>
    <row r="441" spans="1:141" ht="16.5" customHeight="1">
      <c r="A441" s="153"/>
      <c r="B441" s="404" t="s">
        <v>8779</v>
      </c>
      <c r="C441" s="405"/>
      <c r="D441" s="404"/>
      <c r="E441" s="404"/>
      <c r="F441" s="406"/>
      <c r="G441" s="407"/>
      <c r="H441" s="406"/>
      <c r="I441" s="406"/>
      <c r="J441" s="382"/>
      <c r="K441" s="408"/>
      <c r="L441" s="409"/>
      <c r="M441" s="410"/>
      <c r="N441" s="382"/>
      <c r="O441" s="382"/>
      <c r="P441" s="382"/>
      <c r="Q441" s="143"/>
      <c r="R441" s="144"/>
      <c r="S441" s="143"/>
      <c r="T441" s="143"/>
      <c r="U441" s="126"/>
      <c r="V441" s="123"/>
      <c r="W441" s="123"/>
      <c r="X441" s="123"/>
      <c r="Y441" s="123"/>
      <c r="Z441" s="123"/>
      <c r="AA441" s="123"/>
      <c r="AB441" s="123"/>
      <c r="AC441" s="127"/>
      <c r="AD441" s="127"/>
      <c r="AE441" s="411"/>
      <c r="AF441" s="412"/>
      <c r="AG441" s="148"/>
      <c r="AH441" s="148"/>
      <c r="AI441" s="148"/>
      <c r="AJ441" s="148"/>
      <c r="AK441" s="413"/>
      <c r="AL441" s="413"/>
      <c r="AM441" s="406"/>
      <c r="AN441" s="414"/>
      <c r="AO441" s="414"/>
      <c r="AP441" s="414"/>
      <c r="AQ441" s="414"/>
      <c r="AR441" s="414"/>
      <c r="AS441" s="414"/>
      <c r="AT441" s="414"/>
      <c r="AU441" s="182"/>
      <c r="AV441" s="127"/>
      <c r="AW441" s="127"/>
      <c r="AX441" s="149"/>
      <c r="AY441" s="149"/>
      <c r="AZ441" s="149"/>
      <c r="BA441" s="149"/>
      <c r="BB441" s="149"/>
      <c r="BC441" s="157"/>
      <c r="BD441" s="191"/>
      <c r="BE441" s="190"/>
      <c r="BF441" s="191"/>
      <c r="BG441" s="189"/>
      <c r="BH441" s="189"/>
      <c r="BI441" s="189"/>
      <c r="BJ441" s="189"/>
      <c r="BK441" s="189"/>
      <c r="BL441" s="415"/>
      <c r="BM441" s="415"/>
      <c r="BN441" s="173"/>
      <c r="BO441" s="191"/>
      <c r="BP441" s="183"/>
      <c r="BQ441" s="416"/>
      <c r="BR441" s="183"/>
      <c r="BS441" s="416"/>
      <c r="BT441" s="416"/>
      <c r="BU441" s="183"/>
      <c r="BV441" s="416"/>
      <c r="BW441" s="416"/>
      <c r="BX441" s="416"/>
      <c r="BY441" s="183"/>
      <c r="BZ441" s="183"/>
      <c r="CA441" s="183"/>
      <c r="CB441" s="416"/>
      <c r="CC441" s="416"/>
      <c r="CD441" s="416"/>
    </row>
    <row r="442" spans="1:141" ht="16.5" customHeight="1">
      <c r="A442" s="111">
        <v>383</v>
      </c>
      <c r="B442" s="111" t="s">
        <v>8780</v>
      </c>
      <c r="C442" s="112" t="s">
        <v>8781</v>
      </c>
      <c r="D442" s="111" t="s">
        <v>8782</v>
      </c>
      <c r="E442" s="111" t="s">
        <v>8783</v>
      </c>
      <c r="F442" s="111" t="s">
        <v>8784</v>
      </c>
      <c r="G442" s="113" t="s">
        <v>8785</v>
      </c>
      <c r="H442" s="111" t="s">
        <v>8786</v>
      </c>
      <c r="I442" s="111" t="s">
        <v>8787</v>
      </c>
      <c r="J442" s="118" t="s">
        <v>4950</v>
      </c>
      <c r="K442" s="163" t="s">
        <v>8788</v>
      </c>
      <c r="L442" s="116" t="s">
        <v>8789</v>
      </c>
      <c r="M442" s="141" t="s">
        <v>8790</v>
      </c>
      <c r="N442" s="142" t="s">
        <v>4924</v>
      </c>
      <c r="O442" s="142"/>
      <c r="P442" s="142" t="s">
        <v>4950</v>
      </c>
      <c r="Q442" s="143">
        <v>51029</v>
      </c>
      <c r="R442" s="144">
        <v>14893</v>
      </c>
      <c r="S442" s="143">
        <v>2184</v>
      </c>
      <c r="T442" s="143">
        <v>1429</v>
      </c>
      <c r="U442" s="112" t="s">
        <v>8791</v>
      </c>
      <c r="V442" s="143">
        <v>755</v>
      </c>
      <c r="W442" s="143">
        <v>1263</v>
      </c>
      <c r="X442" s="138" t="s">
        <v>8792</v>
      </c>
      <c r="Y442" s="143">
        <v>642</v>
      </c>
      <c r="Z442" s="143">
        <v>117</v>
      </c>
      <c r="AA442" s="143">
        <v>30765</v>
      </c>
      <c r="AB442" s="143">
        <v>331</v>
      </c>
      <c r="AC442" s="127">
        <v>23</v>
      </c>
      <c r="AD442" s="127"/>
      <c r="AE442" s="130">
        <v>150</v>
      </c>
      <c r="AF442" s="137" t="s">
        <v>8793</v>
      </c>
      <c r="AG442" s="143">
        <v>122920</v>
      </c>
      <c r="AH442" s="143">
        <v>126976</v>
      </c>
      <c r="AI442" s="643">
        <v>126976</v>
      </c>
      <c r="AJ442" s="643">
        <v>3977</v>
      </c>
      <c r="AK442" s="112" t="s">
        <v>8794</v>
      </c>
      <c r="AL442" s="112" t="s">
        <v>8795</v>
      </c>
      <c r="AM442" s="118" t="s">
        <v>8796</v>
      </c>
      <c r="AN442" s="111">
        <v>17</v>
      </c>
      <c r="AO442" s="111">
        <v>3</v>
      </c>
      <c r="AP442" s="111">
        <v>9</v>
      </c>
      <c r="AQ442" s="111">
        <v>5</v>
      </c>
      <c r="AR442" s="111"/>
      <c r="AS442" s="111">
        <v>310</v>
      </c>
      <c r="AT442" s="129" t="s">
        <v>8797</v>
      </c>
      <c r="AU442" s="129" t="s">
        <v>8798</v>
      </c>
      <c r="AV442" s="644">
        <v>87148</v>
      </c>
      <c r="AW442" s="644">
        <v>281.12258064516129</v>
      </c>
      <c r="AX442" s="645"/>
      <c r="AY442" s="645"/>
      <c r="AZ442" s="645"/>
      <c r="BA442" s="645"/>
      <c r="BB442" s="645"/>
      <c r="BC442" s="646"/>
      <c r="BD442" s="646"/>
      <c r="BE442" s="646"/>
      <c r="BF442" s="111" t="s">
        <v>4962</v>
      </c>
      <c r="BG442" s="647"/>
      <c r="BH442" s="647"/>
      <c r="BI442" s="647"/>
      <c r="BJ442" s="647"/>
      <c r="BK442" s="647"/>
      <c r="BL442" s="647"/>
      <c r="BM442" s="647"/>
      <c r="BN442" s="350"/>
      <c r="BO442" s="133" t="s">
        <v>4962</v>
      </c>
      <c r="BP442" s="138">
        <v>7</v>
      </c>
      <c r="BQ442" s="138">
        <v>2</v>
      </c>
      <c r="BR442" s="138">
        <v>5</v>
      </c>
      <c r="BS442" s="138">
        <v>1</v>
      </c>
      <c r="BT442" s="138">
        <v>11</v>
      </c>
      <c r="BU442" s="138">
        <v>14</v>
      </c>
      <c r="BV442" s="138"/>
      <c r="BW442" s="138">
        <v>22</v>
      </c>
      <c r="BX442" s="138"/>
      <c r="BY442" s="138">
        <v>142</v>
      </c>
      <c r="BZ442" s="138"/>
      <c r="CA442" s="138"/>
      <c r="CB442" s="138"/>
      <c r="CC442" s="138"/>
      <c r="CD442" s="138"/>
      <c r="CE442" s="139"/>
      <c r="CF442" s="139"/>
      <c r="DV442" s="152"/>
      <c r="DW442" s="152"/>
      <c r="DX442" s="152"/>
    </row>
    <row r="443" spans="1:141" ht="16.5" customHeight="1">
      <c r="A443" s="153">
        <v>384</v>
      </c>
      <c r="B443" s="111" t="s">
        <v>2830</v>
      </c>
      <c r="C443" s="112" t="s">
        <v>2855</v>
      </c>
      <c r="D443" s="111" t="s">
        <v>45</v>
      </c>
      <c r="E443" s="111" t="s">
        <v>4932</v>
      </c>
      <c r="F443" s="111" t="s">
        <v>8799</v>
      </c>
      <c r="G443" s="113" t="s">
        <v>8800</v>
      </c>
      <c r="H443" s="111" t="s">
        <v>8801</v>
      </c>
      <c r="I443" s="111" t="s">
        <v>8802</v>
      </c>
      <c r="J443" s="118" t="s">
        <v>4884</v>
      </c>
      <c r="K443" s="163" t="s">
        <v>8803</v>
      </c>
      <c r="L443" s="116" t="s">
        <v>8804</v>
      </c>
      <c r="M443" s="153" t="s">
        <v>8805</v>
      </c>
      <c r="N443" s="142" t="s">
        <v>4888</v>
      </c>
      <c r="O443" s="142"/>
      <c r="P443" s="142" t="s">
        <v>4940</v>
      </c>
      <c r="Q443" s="143">
        <v>36333</v>
      </c>
      <c r="R443" s="144">
        <v>3848</v>
      </c>
      <c r="S443" s="143">
        <v>1020</v>
      </c>
      <c r="T443" s="143">
        <v>539</v>
      </c>
      <c r="U443" s="112" t="s">
        <v>8806</v>
      </c>
      <c r="V443" s="144">
        <v>481</v>
      </c>
      <c r="W443" s="144">
        <v>194</v>
      </c>
      <c r="X443" s="138" t="s">
        <v>4956</v>
      </c>
      <c r="Y443" s="144">
        <v>113</v>
      </c>
      <c r="Z443" s="144">
        <v>39</v>
      </c>
      <c r="AA443" s="144">
        <v>3228</v>
      </c>
      <c r="AB443" s="144">
        <v>142</v>
      </c>
      <c r="AC443" s="127"/>
      <c r="AD443" s="127"/>
      <c r="AE443" s="130">
        <v>103</v>
      </c>
      <c r="AF443" s="137" t="s">
        <v>8807</v>
      </c>
      <c r="AG443" s="143">
        <v>5448</v>
      </c>
      <c r="AH443" s="143">
        <v>14947</v>
      </c>
      <c r="AI443" s="148">
        <v>15049</v>
      </c>
      <c r="AJ443" s="148">
        <v>183</v>
      </c>
      <c r="AK443" s="179"/>
      <c r="AL443" s="112"/>
      <c r="AM443" s="135" t="s">
        <v>5340</v>
      </c>
      <c r="AN443" s="129">
        <v>24</v>
      </c>
      <c r="AO443" s="129">
        <v>2</v>
      </c>
      <c r="AP443" s="129">
        <v>14</v>
      </c>
      <c r="AQ443" s="129">
        <v>7</v>
      </c>
      <c r="AR443" s="129">
        <v>1</v>
      </c>
      <c r="AS443" s="111">
        <v>204</v>
      </c>
      <c r="AT443" s="129" t="s">
        <v>8808</v>
      </c>
      <c r="AU443" s="129" t="s">
        <v>8809</v>
      </c>
      <c r="AV443" s="127">
        <v>35150</v>
      </c>
      <c r="AW443" s="644">
        <v>172.30392156862746</v>
      </c>
      <c r="AX443" s="149"/>
      <c r="AY443" s="149"/>
      <c r="AZ443" s="149"/>
      <c r="BA443" s="149"/>
      <c r="BB443" s="149"/>
      <c r="BC443" s="150"/>
      <c r="BD443" s="150"/>
      <c r="BE443" s="150"/>
      <c r="BF443" s="133" t="s">
        <v>8810</v>
      </c>
      <c r="BG443" s="134"/>
      <c r="BH443" s="134"/>
      <c r="BI443" s="134"/>
      <c r="BJ443" s="134"/>
      <c r="BK443" s="134"/>
      <c r="BL443" s="134"/>
      <c r="BM443" s="134"/>
      <c r="BN443" s="350"/>
      <c r="BO443" s="133" t="s">
        <v>4897</v>
      </c>
      <c r="BP443" s="138">
        <v>7</v>
      </c>
      <c r="BQ443" s="138"/>
      <c r="BR443" s="138">
        <v>7</v>
      </c>
      <c r="BS443" s="138"/>
      <c r="BT443" s="138"/>
      <c r="BU443" s="138">
        <v>8</v>
      </c>
      <c r="BV443" s="138">
        <v>8</v>
      </c>
      <c r="BW443" s="138"/>
      <c r="BX443" s="138"/>
      <c r="BY443" s="138">
        <v>6</v>
      </c>
      <c r="BZ443" s="138"/>
      <c r="CA443" s="138"/>
      <c r="CB443" s="138"/>
      <c r="CC443" s="138"/>
      <c r="CD443" s="138"/>
    </row>
    <row r="444" spans="1:141" s="110" customFormat="1" ht="16.5" customHeight="1">
      <c r="A444" s="182">
        <v>385</v>
      </c>
      <c r="B444" s="182" t="s">
        <v>2830</v>
      </c>
      <c r="C444" s="195" t="s">
        <v>2903</v>
      </c>
      <c r="D444" s="182" t="s">
        <v>45</v>
      </c>
      <c r="E444" s="182" t="s">
        <v>6376</v>
      </c>
      <c r="F444" s="182" t="s">
        <v>8811</v>
      </c>
      <c r="G444" s="438" t="s">
        <v>8812</v>
      </c>
      <c r="H444" s="182" t="s">
        <v>8813</v>
      </c>
      <c r="I444" s="182" t="s">
        <v>8814</v>
      </c>
      <c r="J444" s="382" t="s">
        <v>4888</v>
      </c>
      <c r="K444" s="305" t="s">
        <v>6376</v>
      </c>
      <c r="L444" s="184" t="s">
        <v>6376</v>
      </c>
      <c r="M444" s="136" t="s">
        <v>8815</v>
      </c>
      <c r="N444" s="202" t="s">
        <v>4924</v>
      </c>
      <c r="O444" s="202"/>
      <c r="P444" s="202" t="s">
        <v>4924</v>
      </c>
      <c r="Q444" s="205">
        <v>5298</v>
      </c>
      <c r="R444" s="206">
        <v>1417</v>
      </c>
      <c r="S444" s="205">
        <v>263</v>
      </c>
      <c r="T444" s="205">
        <v>263</v>
      </c>
      <c r="U444" s="195" t="s">
        <v>4955</v>
      </c>
      <c r="V444" s="206"/>
      <c r="W444" s="206"/>
      <c r="X444" s="183"/>
      <c r="Y444" s="205"/>
      <c r="Z444" s="205"/>
      <c r="AA444" s="205"/>
      <c r="AB444" s="205"/>
      <c r="AC444" s="188"/>
      <c r="AD444" s="188"/>
      <c r="AE444" s="411">
        <v>15</v>
      </c>
      <c r="AF444" s="137" t="s">
        <v>8816</v>
      </c>
      <c r="AG444" s="143"/>
      <c r="AH444" s="143">
        <v>1020</v>
      </c>
      <c r="AI444" s="186"/>
      <c r="AJ444" s="186">
        <v>1020</v>
      </c>
      <c r="AK444" s="195"/>
      <c r="AL444" s="195"/>
      <c r="AM444" s="183"/>
      <c r="AN444" s="182"/>
      <c r="AO444" s="182"/>
      <c r="AP444" s="182"/>
      <c r="AQ444" s="182"/>
      <c r="AR444" s="182"/>
      <c r="AS444" s="182">
        <v>280</v>
      </c>
      <c r="AT444" s="182" t="s">
        <v>7312</v>
      </c>
      <c r="AU444" s="182" t="s">
        <v>7312</v>
      </c>
      <c r="AV444" s="188">
        <v>1695</v>
      </c>
      <c r="AW444" s="644">
        <v>6.0535714285714288</v>
      </c>
      <c r="AX444" s="189"/>
      <c r="AY444" s="189"/>
      <c r="AZ444" s="189"/>
      <c r="BA444" s="189"/>
      <c r="BB444" s="189"/>
      <c r="BC444" s="190"/>
      <c r="BD444" s="190"/>
      <c r="BE444" s="190"/>
      <c r="BF444" s="187" t="s">
        <v>4945</v>
      </c>
      <c r="BG444" s="192"/>
      <c r="BH444" s="192"/>
      <c r="BI444" s="192"/>
      <c r="BJ444" s="192"/>
      <c r="BK444" s="192"/>
      <c r="BL444" s="192"/>
      <c r="BM444" s="192"/>
      <c r="BN444" s="422"/>
      <c r="BO444" s="193" t="s">
        <v>4945</v>
      </c>
      <c r="BP444" s="183"/>
      <c r="BQ444" s="183"/>
      <c r="BR444" s="183"/>
      <c r="BS444" s="183"/>
      <c r="BT444" s="183"/>
      <c r="BU444" s="183">
        <v>2</v>
      </c>
      <c r="BV444" s="183"/>
      <c r="BW444" s="183"/>
      <c r="BX444" s="183"/>
      <c r="BY444" s="183"/>
      <c r="BZ444" s="183"/>
      <c r="CA444" s="183"/>
      <c r="CB444" s="183"/>
      <c r="CC444" s="183"/>
      <c r="CD444" s="183"/>
    </row>
    <row r="445" spans="1:141" s="257" customFormat="1" ht="16.5" customHeight="1">
      <c r="A445" s="2528" t="s">
        <v>8817</v>
      </c>
      <c r="B445" s="2528"/>
      <c r="C445" s="2528"/>
      <c r="D445" s="2528"/>
      <c r="E445" s="2528"/>
      <c r="F445" s="454">
        <v>3</v>
      </c>
      <c r="G445" s="455"/>
      <c r="H445" s="456"/>
      <c r="I445" s="457"/>
      <c r="J445" s="457"/>
      <c r="K445" s="235"/>
      <c r="L445" s="459"/>
      <c r="M445" s="236"/>
      <c r="N445" s="237"/>
      <c r="O445" s="237"/>
      <c r="P445" s="237"/>
      <c r="Q445" s="238"/>
      <c r="R445" s="239"/>
      <c r="S445" s="238"/>
      <c r="T445" s="238"/>
      <c r="U445" s="461"/>
      <c r="V445" s="241"/>
      <c r="W445" s="241"/>
      <c r="X445" s="462"/>
      <c r="Y445" s="241"/>
      <c r="Z445" s="241"/>
      <c r="AA445" s="241"/>
      <c r="AB445" s="239"/>
      <c r="AC445" s="243"/>
      <c r="AD445" s="243"/>
      <c r="AE445" s="244"/>
      <c r="AF445" s="245"/>
      <c r="AG445" s="246"/>
      <c r="AH445" s="246"/>
      <c r="AI445" s="463"/>
      <c r="AJ445" s="464"/>
      <c r="AK445" s="465"/>
      <c r="AL445" s="466"/>
      <c r="AM445" s="467"/>
      <c r="AN445" s="454"/>
      <c r="AO445" s="454"/>
      <c r="AP445" s="467"/>
      <c r="AQ445" s="467"/>
      <c r="AR445" s="467"/>
      <c r="AS445" s="255"/>
      <c r="AT445" s="255"/>
      <c r="AU445" s="255"/>
      <c r="AV445" s="253"/>
      <c r="AW445" s="253"/>
      <c r="AX445" s="253"/>
      <c r="AY445" s="254"/>
      <c r="AZ445" s="254"/>
      <c r="BA445" s="254"/>
      <c r="BB445" s="254"/>
      <c r="BC445" s="255"/>
      <c r="BD445" s="255"/>
      <c r="BE445" s="256"/>
      <c r="BF445" s="256"/>
      <c r="BG445" s="254"/>
      <c r="BH445" s="254"/>
      <c r="BI445" s="254"/>
      <c r="BJ445" s="254"/>
      <c r="BK445" s="254"/>
      <c r="BL445" s="254"/>
      <c r="BM445" s="254"/>
      <c r="BN445" s="255"/>
      <c r="BO445" s="252"/>
      <c r="BP445" s="255"/>
      <c r="BQ445" s="255"/>
      <c r="BR445" s="255"/>
      <c r="BS445" s="255"/>
      <c r="BT445" s="255"/>
      <c r="BU445" s="255"/>
      <c r="BV445" s="255"/>
      <c r="BW445" s="255"/>
      <c r="BX445" s="255"/>
      <c r="BY445" s="255"/>
      <c r="BZ445" s="255"/>
      <c r="CA445" s="255"/>
      <c r="CB445" s="255"/>
      <c r="CC445" s="255"/>
      <c r="CD445" s="255"/>
    </row>
    <row r="446" spans="1:141" ht="16.5" customHeight="1">
      <c r="A446" s="111">
        <v>386</v>
      </c>
      <c r="B446" s="111" t="s">
        <v>2830</v>
      </c>
      <c r="C446" s="112" t="s">
        <v>8818</v>
      </c>
      <c r="D446" s="111" t="s">
        <v>5082</v>
      </c>
      <c r="E446" s="111" t="s">
        <v>4879</v>
      </c>
      <c r="F446" s="111" t="s">
        <v>8819</v>
      </c>
      <c r="G446" s="113" t="s">
        <v>8820</v>
      </c>
      <c r="H446" s="111" t="s">
        <v>8821</v>
      </c>
      <c r="I446" s="111" t="s">
        <v>8822</v>
      </c>
      <c r="J446" s="118" t="s">
        <v>4884</v>
      </c>
      <c r="K446" s="163" t="s">
        <v>8823</v>
      </c>
      <c r="L446" s="116" t="s">
        <v>8824</v>
      </c>
      <c r="M446" s="141" t="s">
        <v>8825</v>
      </c>
      <c r="N446" s="142" t="s">
        <v>4888</v>
      </c>
      <c r="O446" s="142"/>
      <c r="P446" s="142" t="s">
        <v>4884</v>
      </c>
      <c r="Q446" s="143">
        <v>151242</v>
      </c>
      <c r="R446" s="144">
        <v>10760</v>
      </c>
      <c r="S446" s="143">
        <v>2849</v>
      </c>
      <c r="T446" s="143">
        <v>2144</v>
      </c>
      <c r="U446" s="112" t="s">
        <v>5009</v>
      </c>
      <c r="V446" s="143">
        <v>705</v>
      </c>
      <c r="W446" s="143">
        <v>192</v>
      </c>
      <c r="X446" s="138" t="s">
        <v>4972</v>
      </c>
      <c r="Y446" s="143">
        <v>1169</v>
      </c>
      <c r="Z446" s="143"/>
      <c r="AA446" s="143"/>
      <c r="AB446" s="143">
        <v>260</v>
      </c>
      <c r="AC446" s="127">
        <v>303</v>
      </c>
      <c r="AD446" s="127">
        <v>46</v>
      </c>
      <c r="AE446" s="130">
        <v>231</v>
      </c>
      <c r="AF446" s="137" t="s">
        <v>8826</v>
      </c>
      <c r="AG446" s="143"/>
      <c r="AH446" s="143">
        <v>6787</v>
      </c>
      <c r="AI446" s="148">
        <v>6530</v>
      </c>
      <c r="AJ446" s="148">
        <v>1100</v>
      </c>
      <c r="AK446" s="179"/>
      <c r="AL446" s="112"/>
      <c r="AM446" s="118" t="s">
        <v>5079</v>
      </c>
      <c r="AN446" s="111">
        <v>3</v>
      </c>
      <c r="AO446" s="111"/>
      <c r="AP446" s="111">
        <v>3</v>
      </c>
      <c r="AQ446" s="111"/>
      <c r="AR446" s="111"/>
      <c r="AS446" s="111">
        <v>116</v>
      </c>
      <c r="AT446" s="129" t="s">
        <v>4916</v>
      </c>
      <c r="AU446" s="129" t="s">
        <v>4916</v>
      </c>
      <c r="AV446" s="127">
        <v>62890</v>
      </c>
      <c r="AW446" s="644">
        <v>542.15517241379314</v>
      </c>
      <c r="AX446" s="149"/>
      <c r="AY446" s="149"/>
      <c r="AZ446" s="149"/>
      <c r="BA446" s="149"/>
      <c r="BB446" s="149"/>
      <c r="BC446" s="150"/>
      <c r="BD446" s="150"/>
      <c r="BE446" s="150"/>
      <c r="BF446" s="151" t="s">
        <v>4897</v>
      </c>
      <c r="BG446" s="134"/>
      <c r="BH446" s="134"/>
      <c r="BI446" s="134"/>
      <c r="BJ446" s="134"/>
      <c r="BK446" s="134"/>
      <c r="BL446" s="134"/>
      <c r="BM446" s="134"/>
      <c r="BN446" s="350" t="s">
        <v>6992</v>
      </c>
      <c r="BO446" s="133"/>
      <c r="BP446" s="138">
        <v>2</v>
      </c>
      <c r="BQ446" s="138">
        <v>1</v>
      </c>
      <c r="BR446" s="138">
        <v>1</v>
      </c>
      <c r="BS446" s="138"/>
      <c r="BT446" s="138"/>
      <c r="BU446" s="138">
        <v>7</v>
      </c>
      <c r="BV446" s="138"/>
      <c r="BW446" s="138"/>
      <c r="BX446" s="138"/>
      <c r="BY446" s="138"/>
      <c r="BZ446" s="138"/>
      <c r="CA446" s="138"/>
      <c r="CB446" s="138"/>
      <c r="CC446" s="138"/>
      <c r="CD446" s="138"/>
      <c r="CE446" s="648"/>
      <c r="CF446" s="78"/>
      <c r="CG446" s="80"/>
      <c r="CH446" s="80"/>
      <c r="CI446" s="80"/>
      <c r="CJ446" s="80"/>
      <c r="CK446" s="80"/>
      <c r="CL446" s="80"/>
      <c r="CM446" s="80"/>
      <c r="CN446" s="80"/>
      <c r="CO446" s="80"/>
      <c r="CP446" s="80"/>
      <c r="CQ446" s="80"/>
      <c r="CR446" s="80"/>
      <c r="CS446" s="80"/>
      <c r="CT446" s="80"/>
      <c r="CU446" s="80"/>
      <c r="CV446" s="80"/>
      <c r="CW446" s="80"/>
      <c r="CX446" s="80"/>
      <c r="CY446" s="80"/>
      <c r="CZ446" s="80"/>
      <c r="DA446" s="80"/>
      <c r="DB446" s="80"/>
      <c r="DC446" s="80"/>
      <c r="DD446" s="80"/>
      <c r="DE446" s="80"/>
      <c r="DF446" s="80"/>
      <c r="DG446" s="80"/>
      <c r="DH446" s="80"/>
      <c r="DI446" s="80"/>
      <c r="DJ446" s="80"/>
      <c r="DK446" s="80"/>
      <c r="DL446" s="80"/>
      <c r="DM446" s="80"/>
      <c r="DN446" s="80"/>
      <c r="DO446" s="80"/>
      <c r="DP446" s="80"/>
      <c r="DQ446" s="80"/>
    </row>
    <row r="447" spans="1:141" ht="16.5" customHeight="1">
      <c r="A447" s="111">
        <v>387</v>
      </c>
      <c r="B447" s="111" t="s">
        <v>8779</v>
      </c>
      <c r="C447" s="112" t="s">
        <v>8827</v>
      </c>
      <c r="D447" s="111" t="s">
        <v>5082</v>
      </c>
      <c r="E447" s="111" t="s">
        <v>4879</v>
      </c>
      <c r="F447" s="111" t="s">
        <v>8828</v>
      </c>
      <c r="G447" s="113" t="s">
        <v>8829</v>
      </c>
      <c r="H447" s="111" t="s">
        <v>8830</v>
      </c>
      <c r="I447" s="135" t="s">
        <v>8831</v>
      </c>
      <c r="J447" s="118" t="s">
        <v>4884</v>
      </c>
      <c r="K447" s="135" t="s">
        <v>8832</v>
      </c>
      <c r="L447" s="332" t="s">
        <v>8833</v>
      </c>
      <c r="M447" s="153" t="s">
        <v>8834</v>
      </c>
      <c r="N447" s="135" t="s">
        <v>4888</v>
      </c>
      <c r="O447" s="142"/>
      <c r="P447" s="135" t="s">
        <v>4924</v>
      </c>
      <c r="Q447" s="143">
        <v>14993</v>
      </c>
      <c r="R447" s="144">
        <v>4306</v>
      </c>
      <c r="S447" s="143">
        <v>1258</v>
      </c>
      <c r="T447" s="143">
        <v>1006</v>
      </c>
      <c r="U447" s="112" t="s">
        <v>5134</v>
      </c>
      <c r="V447" s="123">
        <v>252</v>
      </c>
      <c r="W447" s="123">
        <v>364</v>
      </c>
      <c r="X447" s="138" t="s">
        <v>4926</v>
      </c>
      <c r="Y447" s="123">
        <v>112</v>
      </c>
      <c r="Z447" s="123">
        <v>64.2</v>
      </c>
      <c r="AA447" s="123">
        <v>301</v>
      </c>
      <c r="AB447" s="123">
        <v>98</v>
      </c>
      <c r="AC447" s="127"/>
      <c r="AD447" s="127">
        <v>152</v>
      </c>
      <c r="AE447" s="130">
        <v>130</v>
      </c>
      <c r="AF447" s="137" t="s">
        <v>8835</v>
      </c>
      <c r="AG447" s="143" t="s">
        <v>8836</v>
      </c>
      <c r="AH447" s="143">
        <v>7611</v>
      </c>
      <c r="AI447" s="148">
        <v>7611</v>
      </c>
      <c r="AJ447" s="148">
        <v>1751</v>
      </c>
      <c r="AK447" s="112"/>
      <c r="AL447" s="112"/>
      <c r="AM447" s="118" t="s">
        <v>4931</v>
      </c>
      <c r="AN447" s="111">
        <f>SUM(AO447:AR447)</f>
        <v>2</v>
      </c>
      <c r="AO447" s="111"/>
      <c r="AP447" s="111"/>
      <c r="AQ447" s="111">
        <v>2</v>
      </c>
      <c r="AR447" s="111"/>
      <c r="AS447" s="111">
        <v>350</v>
      </c>
      <c r="AT447" s="129" t="s">
        <v>8837</v>
      </c>
      <c r="AU447" s="129" t="s">
        <v>8837</v>
      </c>
      <c r="AV447" s="127">
        <v>130579</v>
      </c>
      <c r="AW447" s="644">
        <v>373.08285714285716</v>
      </c>
      <c r="AX447" s="149"/>
      <c r="AY447" s="149"/>
      <c r="AZ447" s="149"/>
      <c r="BA447" s="149"/>
      <c r="BB447" s="149"/>
      <c r="BC447" s="150"/>
      <c r="BD447" s="150"/>
      <c r="BE447" s="150"/>
      <c r="BF447" s="151" t="s">
        <v>8838</v>
      </c>
      <c r="BG447" s="134"/>
      <c r="BH447" s="134"/>
      <c r="BI447" s="134"/>
      <c r="BJ447" s="134"/>
      <c r="BK447" s="134"/>
      <c r="BL447" s="134"/>
      <c r="BM447" s="134"/>
      <c r="BN447" s="350"/>
      <c r="BO447" s="133" t="s">
        <v>8838</v>
      </c>
      <c r="BP447" s="138">
        <v>1</v>
      </c>
      <c r="BQ447" s="138"/>
      <c r="BR447" s="138">
        <v>1</v>
      </c>
      <c r="BS447" s="138"/>
      <c r="BT447" s="138"/>
      <c r="BU447" s="138">
        <v>5</v>
      </c>
      <c r="BV447" s="138">
        <v>4</v>
      </c>
      <c r="BW447" s="138"/>
      <c r="BX447" s="138"/>
      <c r="BY447" s="138"/>
      <c r="BZ447" s="138"/>
      <c r="CA447" s="138"/>
      <c r="CB447" s="138"/>
      <c r="CC447" s="138"/>
      <c r="CD447" s="138"/>
      <c r="CE447" s="139"/>
      <c r="CF447" s="139"/>
      <c r="DV447" s="152"/>
      <c r="DW447" s="152"/>
      <c r="DX447" s="152"/>
    </row>
    <row r="448" spans="1:141" ht="16.5" customHeight="1">
      <c r="A448" s="111">
        <v>388</v>
      </c>
      <c r="B448" s="111" t="s">
        <v>8779</v>
      </c>
      <c r="C448" s="112" t="s">
        <v>8839</v>
      </c>
      <c r="D448" s="111" t="s">
        <v>5082</v>
      </c>
      <c r="E448" s="111" t="s">
        <v>4879</v>
      </c>
      <c r="F448" s="111" t="s">
        <v>8840</v>
      </c>
      <c r="G448" s="113" t="s">
        <v>8841</v>
      </c>
      <c r="H448" s="111" t="s">
        <v>8842</v>
      </c>
      <c r="I448" s="111" t="s">
        <v>8843</v>
      </c>
      <c r="J448" s="118" t="s">
        <v>4884</v>
      </c>
      <c r="K448" s="163" t="s">
        <v>8844</v>
      </c>
      <c r="L448" s="116" t="s">
        <v>8845</v>
      </c>
      <c r="M448" s="153" t="s">
        <v>8846</v>
      </c>
      <c r="N448" s="142" t="s">
        <v>4888</v>
      </c>
      <c r="O448" s="142"/>
      <c r="P448" s="142" t="s">
        <v>4888</v>
      </c>
      <c r="Q448" s="143">
        <v>9766</v>
      </c>
      <c r="R448" s="144">
        <v>972</v>
      </c>
      <c r="S448" s="143">
        <v>686</v>
      </c>
      <c r="T448" s="143">
        <v>686</v>
      </c>
      <c r="U448" s="112" t="s">
        <v>6397</v>
      </c>
      <c r="V448" s="123"/>
      <c r="W448" s="123">
        <v>28</v>
      </c>
      <c r="X448" s="138" t="s">
        <v>4972</v>
      </c>
      <c r="Y448" s="123"/>
      <c r="Z448" s="123"/>
      <c r="AA448" s="123"/>
      <c r="AB448" s="123">
        <v>81.599999999999994</v>
      </c>
      <c r="AC448" s="127"/>
      <c r="AD448" s="127"/>
      <c r="AE448" s="130">
        <v>131</v>
      </c>
      <c r="AF448" s="137" t="s">
        <v>8847</v>
      </c>
      <c r="AG448" s="143">
        <v>1854</v>
      </c>
      <c r="AH448" s="143">
        <v>1854</v>
      </c>
      <c r="AI448" s="148">
        <v>1854</v>
      </c>
      <c r="AJ448" s="148">
        <v>874</v>
      </c>
      <c r="AK448" s="112"/>
      <c r="AL448" s="112"/>
      <c r="AM448" s="118"/>
      <c r="AN448" s="111"/>
      <c r="AO448" s="111"/>
      <c r="AP448" s="111"/>
      <c r="AQ448" s="111"/>
      <c r="AR448" s="111"/>
      <c r="AS448" s="111">
        <v>299</v>
      </c>
      <c r="AT448" s="129" t="s">
        <v>4916</v>
      </c>
      <c r="AU448" s="129" t="s">
        <v>4916</v>
      </c>
      <c r="AV448" s="127">
        <v>17397</v>
      </c>
      <c r="AW448" s="644">
        <v>58.183946488294318</v>
      </c>
      <c r="AX448" s="149">
        <v>1000</v>
      </c>
      <c r="AY448" s="149"/>
      <c r="AZ448" s="149">
        <v>400</v>
      </c>
      <c r="BA448" s="149">
        <v>700</v>
      </c>
      <c r="BB448" s="149">
        <v>1000</v>
      </c>
      <c r="BC448" s="132">
        <v>0.3</v>
      </c>
      <c r="BD448" s="150"/>
      <c r="BE448" s="150" t="s">
        <v>8848</v>
      </c>
      <c r="BF448" s="151" t="s">
        <v>8849</v>
      </c>
      <c r="BG448" s="134"/>
      <c r="BH448" s="134"/>
      <c r="BI448" s="134"/>
      <c r="BJ448" s="134"/>
      <c r="BK448" s="134"/>
      <c r="BL448" s="134"/>
      <c r="BM448" s="134"/>
      <c r="BN448" s="350"/>
      <c r="BO448" s="133"/>
      <c r="BP448" s="138"/>
      <c r="BQ448" s="138"/>
      <c r="BR448" s="138"/>
      <c r="BS448" s="138"/>
      <c r="BT448" s="138"/>
      <c r="BU448" s="138"/>
      <c r="BV448" s="138">
        <v>2</v>
      </c>
      <c r="BW448" s="138"/>
      <c r="BX448" s="138"/>
      <c r="BY448" s="138"/>
      <c r="BZ448" s="138"/>
      <c r="CA448" s="138"/>
      <c r="CB448" s="138"/>
      <c r="CC448" s="138"/>
      <c r="CD448" s="138"/>
      <c r="CE448" s="648"/>
      <c r="CF448" s="78"/>
      <c r="CG448" s="80"/>
      <c r="CH448" s="80"/>
      <c r="CI448" s="80"/>
      <c r="CJ448" s="80"/>
      <c r="CK448" s="80"/>
      <c r="CL448" s="80"/>
      <c r="CM448" s="80"/>
      <c r="CN448" s="80"/>
      <c r="CO448" s="80"/>
      <c r="CP448" s="80"/>
      <c r="CQ448" s="80"/>
      <c r="CR448" s="80"/>
      <c r="CS448" s="80"/>
      <c r="CT448" s="80"/>
      <c r="CU448" s="80"/>
      <c r="CV448" s="80"/>
      <c r="CW448" s="80"/>
      <c r="CX448" s="80"/>
      <c r="CY448" s="80"/>
      <c r="CZ448" s="80"/>
      <c r="DA448" s="80"/>
      <c r="DB448" s="80"/>
      <c r="DC448" s="80"/>
      <c r="DD448" s="80"/>
      <c r="DE448" s="80"/>
      <c r="DF448" s="80"/>
      <c r="DG448" s="80"/>
      <c r="DH448" s="80"/>
      <c r="DI448" s="80"/>
      <c r="DJ448" s="80"/>
      <c r="DK448" s="80"/>
      <c r="DL448" s="80"/>
      <c r="DM448" s="80"/>
      <c r="DN448" s="80"/>
      <c r="DO448" s="80"/>
      <c r="DP448" s="80"/>
      <c r="DQ448" s="80"/>
    </row>
    <row r="449" spans="1:128" ht="16.5" customHeight="1">
      <c r="A449" s="111">
        <v>389</v>
      </c>
      <c r="B449" s="111" t="s">
        <v>2830</v>
      </c>
      <c r="C449" s="112" t="s">
        <v>8839</v>
      </c>
      <c r="D449" s="111" t="s">
        <v>5082</v>
      </c>
      <c r="E449" s="111" t="s">
        <v>6337</v>
      </c>
      <c r="F449" s="111" t="s">
        <v>8850</v>
      </c>
      <c r="G449" s="113" t="s">
        <v>8851</v>
      </c>
      <c r="H449" s="111" t="s">
        <v>8852</v>
      </c>
      <c r="I449" s="111" t="s">
        <v>8853</v>
      </c>
      <c r="J449" s="382" t="s">
        <v>4888</v>
      </c>
      <c r="K449" s="305" t="s">
        <v>6337</v>
      </c>
      <c r="L449" s="184" t="s">
        <v>6337</v>
      </c>
      <c r="M449" s="153"/>
      <c r="N449" s="142" t="s">
        <v>4924</v>
      </c>
      <c r="O449" s="142"/>
      <c r="P449" s="142" t="s">
        <v>4924</v>
      </c>
      <c r="Q449" s="143">
        <v>2031</v>
      </c>
      <c r="R449" s="144">
        <v>311</v>
      </c>
      <c r="S449" s="143">
        <v>152</v>
      </c>
      <c r="T449" s="143">
        <v>152</v>
      </c>
      <c r="U449" s="112"/>
      <c r="V449" s="123"/>
      <c r="W449" s="123"/>
      <c r="X449" s="138"/>
      <c r="Y449" s="123"/>
      <c r="Z449" s="123"/>
      <c r="AA449" s="123"/>
      <c r="AB449" s="123">
        <v>31</v>
      </c>
      <c r="AC449" s="127"/>
      <c r="AD449" s="127"/>
      <c r="AE449" s="130">
        <v>6</v>
      </c>
      <c r="AF449" s="137" t="s">
        <v>8854</v>
      </c>
      <c r="AG449" s="143">
        <v>41</v>
      </c>
      <c r="AH449" s="143">
        <v>66</v>
      </c>
      <c r="AI449" s="148">
        <v>41</v>
      </c>
      <c r="AJ449" s="148">
        <v>41</v>
      </c>
      <c r="AK449" s="112"/>
      <c r="AL449" s="112"/>
      <c r="AM449" s="118"/>
      <c r="AN449" s="111">
        <v>1</v>
      </c>
      <c r="AO449" s="111"/>
      <c r="AP449" s="111">
        <v>1</v>
      </c>
      <c r="AQ449" s="111"/>
      <c r="AR449" s="111"/>
      <c r="AS449" s="111">
        <v>240</v>
      </c>
      <c r="AT449" s="129" t="s">
        <v>6506</v>
      </c>
      <c r="AU449" s="129" t="s">
        <v>6506</v>
      </c>
      <c r="AV449" s="127">
        <v>4204</v>
      </c>
      <c r="AW449" s="644">
        <v>17.516666666666666</v>
      </c>
      <c r="AX449" s="591"/>
      <c r="AY449" s="591"/>
      <c r="AZ449" s="591"/>
      <c r="BA449" s="591"/>
      <c r="BB449" s="591"/>
      <c r="BC449" s="150"/>
      <c r="BD449" s="150"/>
      <c r="BE449" s="150"/>
      <c r="BF449" s="151" t="s">
        <v>4945</v>
      </c>
      <c r="BG449" s="134"/>
      <c r="BH449" s="134"/>
      <c r="BI449" s="134"/>
      <c r="BJ449" s="134"/>
      <c r="BK449" s="134"/>
      <c r="BL449" s="134"/>
      <c r="BM449" s="134"/>
      <c r="BN449" s="350"/>
      <c r="BO449" s="133"/>
      <c r="BP449" s="138"/>
      <c r="BQ449" s="138"/>
      <c r="BR449" s="138"/>
      <c r="BS449" s="138"/>
      <c r="BT449" s="138"/>
      <c r="BU449" s="138">
        <v>1</v>
      </c>
      <c r="BV449" s="138"/>
      <c r="BW449" s="138"/>
      <c r="BX449" s="138"/>
      <c r="BY449" s="138"/>
      <c r="BZ449" s="138"/>
      <c r="CA449" s="138"/>
      <c r="CB449" s="138"/>
      <c r="CC449" s="138"/>
      <c r="CD449" s="138"/>
      <c r="CE449" s="648"/>
      <c r="CF449" s="78"/>
      <c r="CG449" s="80"/>
      <c r="CH449" s="80"/>
      <c r="CI449" s="80"/>
      <c r="CJ449" s="80"/>
      <c r="CK449" s="80"/>
      <c r="CL449" s="80"/>
      <c r="CM449" s="80"/>
      <c r="CN449" s="80"/>
      <c r="CO449" s="80"/>
      <c r="CP449" s="80"/>
      <c r="CQ449" s="80"/>
      <c r="CR449" s="80"/>
      <c r="CS449" s="80"/>
      <c r="CT449" s="80"/>
      <c r="CU449" s="80"/>
      <c r="CV449" s="80"/>
      <c r="CW449" s="80"/>
      <c r="CX449" s="80"/>
      <c r="CY449" s="80"/>
      <c r="CZ449" s="80"/>
      <c r="DA449" s="80"/>
      <c r="DB449" s="80"/>
      <c r="DC449" s="80"/>
      <c r="DD449" s="80"/>
      <c r="DE449" s="80"/>
      <c r="DF449" s="80"/>
      <c r="DG449" s="80"/>
      <c r="DH449" s="80"/>
      <c r="DI449" s="80"/>
      <c r="DJ449" s="80"/>
      <c r="DK449" s="80"/>
      <c r="DL449" s="80"/>
      <c r="DM449" s="80"/>
      <c r="DN449" s="80"/>
      <c r="DO449" s="80"/>
      <c r="DP449" s="80"/>
      <c r="DQ449" s="80"/>
    </row>
    <row r="450" spans="1:128" ht="16.5" customHeight="1">
      <c r="A450" s="111">
        <v>390</v>
      </c>
      <c r="B450" s="111" t="s">
        <v>2830</v>
      </c>
      <c r="C450" s="112" t="s">
        <v>8839</v>
      </c>
      <c r="D450" s="111" t="s">
        <v>5082</v>
      </c>
      <c r="E450" s="111" t="s">
        <v>6337</v>
      </c>
      <c r="F450" s="111" t="s">
        <v>8855</v>
      </c>
      <c r="G450" s="113" t="s">
        <v>8856</v>
      </c>
      <c r="H450" s="111" t="s">
        <v>8857</v>
      </c>
      <c r="I450" s="111" t="s">
        <v>8858</v>
      </c>
      <c r="J450" s="382" t="s">
        <v>4888</v>
      </c>
      <c r="K450" s="305" t="s">
        <v>6337</v>
      </c>
      <c r="L450" s="184" t="s">
        <v>6337</v>
      </c>
      <c r="M450" s="153"/>
      <c r="N450" s="142" t="s">
        <v>4924</v>
      </c>
      <c r="O450" s="142"/>
      <c r="P450" s="142" t="s">
        <v>4924</v>
      </c>
      <c r="Q450" s="143">
        <v>4551</v>
      </c>
      <c r="R450" s="144">
        <v>186</v>
      </c>
      <c r="S450" s="143">
        <v>118</v>
      </c>
      <c r="T450" s="143">
        <v>118</v>
      </c>
      <c r="U450" s="112"/>
      <c r="V450" s="123"/>
      <c r="W450" s="123"/>
      <c r="X450" s="138"/>
      <c r="Y450" s="123"/>
      <c r="Z450" s="123"/>
      <c r="AA450" s="123"/>
      <c r="AB450" s="123">
        <v>12</v>
      </c>
      <c r="AC450" s="127"/>
      <c r="AD450" s="127"/>
      <c r="AE450" s="130">
        <v>100</v>
      </c>
      <c r="AF450" s="137" t="s">
        <v>8854</v>
      </c>
      <c r="AG450" s="143">
        <v>43</v>
      </c>
      <c r="AH450" s="143">
        <v>47</v>
      </c>
      <c r="AI450" s="148">
        <v>43</v>
      </c>
      <c r="AJ450" s="148">
        <v>43</v>
      </c>
      <c r="AK450" s="112"/>
      <c r="AL450" s="112"/>
      <c r="AM450" s="118"/>
      <c r="AN450" s="111">
        <v>2</v>
      </c>
      <c r="AO450" s="111"/>
      <c r="AP450" s="111">
        <v>2</v>
      </c>
      <c r="AQ450" s="111"/>
      <c r="AR450" s="111"/>
      <c r="AS450" s="111">
        <v>330</v>
      </c>
      <c r="AT450" s="129" t="s">
        <v>6506</v>
      </c>
      <c r="AU450" s="129" t="s">
        <v>6506</v>
      </c>
      <c r="AV450" s="127">
        <v>94233</v>
      </c>
      <c r="AW450" s="644">
        <v>285.55454545454546</v>
      </c>
      <c r="AX450" s="591"/>
      <c r="AY450" s="591"/>
      <c r="AZ450" s="591"/>
      <c r="BA450" s="591"/>
      <c r="BB450" s="591"/>
      <c r="BC450" s="150"/>
      <c r="BD450" s="150"/>
      <c r="BE450" s="150"/>
      <c r="BF450" s="151" t="s">
        <v>4945</v>
      </c>
      <c r="BG450" s="134"/>
      <c r="BH450" s="134"/>
      <c r="BI450" s="134"/>
      <c r="BJ450" s="134"/>
      <c r="BK450" s="134"/>
      <c r="BL450" s="134"/>
      <c r="BM450" s="134"/>
      <c r="BN450" s="350"/>
      <c r="BO450" s="133"/>
      <c r="BP450" s="138"/>
      <c r="BQ450" s="138"/>
      <c r="BR450" s="138"/>
      <c r="BS450" s="138"/>
      <c r="BT450" s="138"/>
      <c r="BU450" s="138">
        <v>1</v>
      </c>
      <c r="BV450" s="138"/>
      <c r="BW450" s="138"/>
      <c r="BX450" s="138"/>
      <c r="BY450" s="138"/>
      <c r="BZ450" s="138"/>
      <c r="CA450" s="138"/>
      <c r="CB450" s="138"/>
      <c r="CC450" s="138"/>
      <c r="CD450" s="138"/>
      <c r="CE450" s="648"/>
      <c r="CF450" s="78"/>
      <c r="CG450" s="80"/>
      <c r="CH450" s="80"/>
      <c r="CI450" s="80"/>
      <c r="CJ450" s="80"/>
      <c r="CK450" s="80"/>
      <c r="CL450" s="80"/>
      <c r="CM450" s="80"/>
      <c r="CN450" s="80"/>
      <c r="CO450" s="80"/>
      <c r="CP450" s="80"/>
      <c r="CQ450" s="80"/>
      <c r="CR450" s="80"/>
      <c r="CS450" s="80"/>
      <c r="CT450" s="80"/>
      <c r="CU450" s="80"/>
      <c r="CV450" s="80"/>
      <c r="CW450" s="80"/>
      <c r="CX450" s="80"/>
      <c r="CY450" s="80"/>
      <c r="CZ450" s="80"/>
      <c r="DA450" s="80"/>
      <c r="DB450" s="80"/>
      <c r="DC450" s="80"/>
      <c r="DD450" s="80"/>
      <c r="DE450" s="80"/>
      <c r="DF450" s="80"/>
      <c r="DG450" s="80"/>
      <c r="DH450" s="80"/>
      <c r="DI450" s="80"/>
      <c r="DJ450" s="80"/>
      <c r="DK450" s="80"/>
      <c r="DL450" s="80"/>
      <c r="DM450" s="80"/>
      <c r="DN450" s="80"/>
      <c r="DO450" s="80"/>
      <c r="DP450" s="80"/>
      <c r="DQ450" s="80"/>
    </row>
    <row r="451" spans="1:128" ht="16.5" customHeight="1">
      <c r="A451" s="111">
        <v>391</v>
      </c>
      <c r="B451" s="111" t="s">
        <v>2830</v>
      </c>
      <c r="C451" s="112" t="s">
        <v>2922</v>
      </c>
      <c r="D451" s="111" t="s">
        <v>5111</v>
      </c>
      <c r="E451" s="111" t="s">
        <v>5375</v>
      </c>
      <c r="F451" s="111" t="s">
        <v>8859</v>
      </c>
      <c r="G451" s="113" t="s">
        <v>8860</v>
      </c>
      <c r="H451" s="111" t="s">
        <v>8861</v>
      </c>
      <c r="I451" s="111" t="s">
        <v>8862</v>
      </c>
      <c r="J451" s="118" t="s">
        <v>4940</v>
      </c>
      <c r="K451" s="163" t="s">
        <v>8863</v>
      </c>
      <c r="L451" s="283" t="s">
        <v>8864</v>
      </c>
      <c r="M451" s="367" t="s">
        <v>8865</v>
      </c>
      <c r="N451" s="142" t="s">
        <v>4924</v>
      </c>
      <c r="O451" s="142"/>
      <c r="P451" s="142" t="s">
        <v>4924</v>
      </c>
      <c r="Q451" s="143">
        <v>2339</v>
      </c>
      <c r="R451" s="144">
        <v>517</v>
      </c>
      <c r="S451" s="143">
        <v>417</v>
      </c>
      <c r="T451" s="143">
        <v>417</v>
      </c>
      <c r="U451" s="112" t="s">
        <v>6397</v>
      </c>
      <c r="V451" s="123"/>
      <c r="W451" s="123">
        <v>21</v>
      </c>
      <c r="X451" s="138" t="s">
        <v>4956</v>
      </c>
      <c r="Y451" s="123"/>
      <c r="Z451" s="123"/>
      <c r="AA451" s="123"/>
      <c r="AB451" s="123">
        <v>27</v>
      </c>
      <c r="AC451" s="127"/>
      <c r="AD451" s="127"/>
      <c r="AE451" s="130" t="s">
        <v>8866</v>
      </c>
      <c r="AF451" s="137" t="s">
        <v>8867</v>
      </c>
      <c r="AG451" s="143">
        <v>75</v>
      </c>
      <c r="AH451" s="143">
        <v>75</v>
      </c>
      <c r="AI451" s="148">
        <v>95</v>
      </c>
      <c r="AJ451" s="148">
        <v>95</v>
      </c>
      <c r="AK451" s="112"/>
      <c r="AL451" s="112"/>
      <c r="AM451" s="118"/>
      <c r="AN451" s="129">
        <v>1</v>
      </c>
      <c r="AO451" s="129"/>
      <c r="AP451" s="129"/>
      <c r="AQ451" s="129">
        <v>1</v>
      </c>
      <c r="AR451" s="129"/>
      <c r="AS451" s="111">
        <v>250</v>
      </c>
      <c r="AT451" s="135" t="s">
        <v>4916</v>
      </c>
      <c r="AU451" s="159" t="s">
        <v>4916</v>
      </c>
      <c r="AV451" s="127">
        <v>1034</v>
      </c>
      <c r="AW451" s="644">
        <v>4.1360000000000001</v>
      </c>
      <c r="AX451" s="149"/>
      <c r="AY451" s="149"/>
      <c r="AZ451" s="149"/>
      <c r="BA451" s="149"/>
      <c r="BB451" s="149"/>
      <c r="BC451" s="157"/>
      <c r="BD451" s="157"/>
      <c r="BE451" s="157"/>
      <c r="BF451" s="151" t="s">
        <v>4945</v>
      </c>
      <c r="BG451" s="134"/>
      <c r="BH451" s="134"/>
      <c r="BI451" s="134"/>
      <c r="BJ451" s="134"/>
      <c r="BK451" s="134"/>
      <c r="BL451" s="134"/>
      <c r="BM451" s="134"/>
      <c r="BN451" s="350"/>
      <c r="BO451" s="133"/>
      <c r="BP451" s="138">
        <f>BQ451+BR451+BS451+BT451</f>
        <v>1</v>
      </c>
      <c r="BQ451" s="138"/>
      <c r="BR451" s="138">
        <v>1</v>
      </c>
      <c r="BS451" s="138"/>
      <c r="BT451" s="138"/>
      <c r="BU451" s="138"/>
      <c r="BV451" s="138">
        <v>2</v>
      </c>
      <c r="BW451" s="138">
        <v>2</v>
      </c>
      <c r="BX451" s="138"/>
      <c r="BY451" s="138"/>
      <c r="BZ451" s="138"/>
      <c r="CA451" s="138"/>
      <c r="CB451" s="138"/>
      <c r="CC451" s="138"/>
      <c r="CD451" s="138"/>
      <c r="CE451" s="648"/>
      <c r="CF451" s="78"/>
      <c r="CG451" s="80"/>
      <c r="CH451" s="80"/>
      <c r="CI451" s="80"/>
      <c r="CJ451" s="80"/>
      <c r="CK451" s="80"/>
      <c r="CL451" s="80"/>
      <c r="CM451" s="80"/>
      <c r="CN451" s="80"/>
      <c r="CO451" s="80"/>
      <c r="CP451" s="80"/>
      <c r="CQ451" s="80"/>
      <c r="CR451" s="80"/>
      <c r="CS451" s="80"/>
      <c r="CT451" s="80"/>
      <c r="CU451" s="80"/>
      <c r="CV451" s="80"/>
      <c r="CW451" s="80"/>
      <c r="CX451" s="80"/>
      <c r="CY451" s="80"/>
      <c r="CZ451" s="80"/>
      <c r="DA451" s="80"/>
      <c r="DB451" s="80"/>
      <c r="DC451" s="80"/>
      <c r="DD451" s="80"/>
      <c r="DE451" s="80"/>
      <c r="DF451" s="80"/>
      <c r="DG451" s="80"/>
      <c r="DH451" s="80"/>
      <c r="DI451" s="80"/>
      <c r="DJ451" s="80"/>
      <c r="DK451" s="80"/>
      <c r="DL451" s="80"/>
      <c r="DM451" s="80"/>
      <c r="DN451" s="80"/>
      <c r="DO451" s="80"/>
      <c r="DP451" s="80"/>
      <c r="DQ451" s="80"/>
    </row>
    <row r="452" spans="1:128" ht="16.5" customHeight="1">
      <c r="A452" s="111">
        <v>392</v>
      </c>
      <c r="B452" s="111" t="s">
        <v>8779</v>
      </c>
      <c r="C452" s="112" t="s">
        <v>8868</v>
      </c>
      <c r="D452" s="111" t="s">
        <v>5082</v>
      </c>
      <c r="E452" s="111" t="s">
        <v>5001</v>
      </c>
      <c r="F452" s="111" t="s">
        <v>8869</v>
      </c>
      <c r="G452" s="160" t="s">
        <v>8870</v>
      </c>
      <c r="H452" s="111" t="s">
        <v>8871</v>
      </c>
      <c r="I452" s="154" t="s">
        <v>4885</v>
      </c>
      <c r="J452" s="118" t="s">
        <v>4940</v>
      </c>
      <c r="K452" s="163" t="s">
        <v>8872</v>
      </c>
      <c r="L452" s="116" t="s">
        <v>8873</v>
      </c>
      <c r="M452" s="618" t="s">
        <v>8874</v>
      </c>
      <c r="N452" s="142" t="s">
        <v>4888</v>
      </c>
      <c r="O452" s="142"/>
      <c r="P452" s="142" t="s">
        <v>4888</v>
      </c>
      <c r="Q452" s="143">
        <v>13593</v>
      </c>
      <c r="R452" s="144">
        <v>948</v>
      </c>
      <c r="S452" s="143">
        <v>467</v>
      </c>
      <c r="T452" s="143">
        <v>304</v>
      </c>
      <c r="U452" s="282" t="s">
        <v>5009</v>
      </c>
      <c r="V452" s="123">
        <v>163</v>
      </c>
      <c r="W452" s="123">
        <v>22</v>
      </c>
      <c r="X452" s="138" t="s">
        <v>4956</v>
      </c>
      <c r="Y452" s="123">
        <v>102</v>
      </c>
      <c r="Z452" s="123">
        <v>66</v>
      </c>
      <c r="AA452" s="123">
        <v>1000</v>
      </c>
      <c r="AB452" s="123">
        <v>62</v>
      </c>
      <c r="AC452" s="127"/>
      <c r="AD452" s="127"/>
      <c r="AE452" s="130">
        <v>34</v>
      </c>
      <c r="AF452" s="137" t="s">
        <v>8875</v>
      </c>
      <c r="AG452" s="143"/>
      <c r="AH452" s="143">
        <v>100</v>
      </c>
      <c r="AI452" s="148"/>
      <c r="AJ452" s="148">
        <v>80</v>
      </c>
      <c r="AK452" s="112"/>
      <c r="AL452" s="112"/>
      <c r="AM452" s="118" t="s">
        <v>5079</v>
      </c>
      <c r="AN452" s="111">
        <v>6</v>
      </c>
      <c r="AO452" s="111">
        <v>3</v>
      </c>
      <c r="AP452" s="111">
        <v>1</v>
      </c>
      <c r="AQ452" s="111">
        <v>2</v>
      </c>
      <c r="AR452" s="111"/>
      <c r="AS452" s="111">
        <v>163</v>
      </c>
      <c r="AT452" s="137" t="s">
        <v>4916</v>
      </c>
      <c r="AU452" s="137" t="s">
        <v>4916</v>
      </c>
      <c r="AV452" s="127">
        <v>6171</v>
      </c>
      <c r="AW452" s="644">
        <v>37.858895705521469</v>
      </c>
      <c r="AX452" s="287"/>
      <c r="AY452" s="287"/>
      <c r="AZ452" s="287"/>
      <c r="BA452" s="287"/>
      <c r="BB452" s="287"/>
      <c r="BC452" s="288"/>
      <c r="BD452" s="288"/>
      <c r="BE452" s="288"/>
      <c r="BF452" s="151" t="s">
        <v>4897</v>
      </c>
      <c r="BG452" s="290"/>
      <c r="BH452" s="290"/>
      <c r="BI452" s="290"/>
      <c r="BJ452" s="290"/>
      <c r="BK452" s="290"/>
      <c r="BL452" s="290"/>
      <c r="BM452" s="290"/>
      <c r="BN452" s="338"/>
      <c r="BO452" s="313" t="s">
        <v>4945</v>
      </c>
      <c r="BP452" s="138">
        <v>1</v>
      </c>
      <c r="BQ452" s="138"/>
      <c r="BR452" s="138">
        <v>1</v>
      </c>
      <c r="BS452" s="138"/>
      <c r="BT452" s="138"/>
      <c r="BU452" s="138"/>
      <c r="BV452" s="138">
        <v>1</v>
      </c>
      <c r="BW452" s="138">
        <v>1</v>
      </c>
      <c r="BX452" s="138"/>
      <c r="BY452" s="138"/>
      <c r="BZ452" s="138"/>
      <c r="CA452" s="138"/>
      <c r="CB452" s="138"/>
      <c r="CC452" s="138"/>
      <c r="CD452" s="138"/>
      <c r="CE452" s="648"/>
      <c r="CF452" s="78"/>
      <c r="CG452" s="80"/>
      <c r="CH452" s="80"/>
      <c r="CI452" s="80"/>
      <c r="CJ452" s="80"/>
      <c r="CK452" s="80"/>
      <c r="CL452" s="80"/>
      <c r="CM452" s="80"/>
      <c r="CN452" s="80"/>
      <c r="CO452" s="80"/>
      <c r="CP452" s="80"/>
      <c r="CQ452" s="80"/>
      <c r="CR452" s="80"/>
      <c r="CS452" s="80"/>
      <c r="CT452" s="80"/>
      <c r="CU452" s="80"/>
      <c r="CV452" s="80"/>
      <c r="CW452" s="80"/>
      <c r="CX452" s="80"/>
      <c r="CY452" s="80"/>
      <c r="CZ452" s="80"/>
      <c r="DA452" s="80"/>
      <c r="DB452" s="80"/>
      <c r="DC452" s="80"/>
      <c r="DD452" s="80"/>
      <c r="DE452" s="80"/>
      <c r="DF452" s="80"/>
      <c r="DG452" s="80"/>
      <c r="DH452" s="80"/>
      <c r="DI452" s="80"/>
      <c r="DJ452" s="80"/>
      <c r="DK452" s="80"/>
      <c r="DL452" s="80"/>
      <c r="DM452" s="80"/>
      <c r="DN452" s="80"/>
      <c r="DO452" s="80"/>
      <c r="DP452" s="80"/>
      <c r="DQ452" s="80"/>
    </row>
    <row r="453" spans="1:128" ht="16.5" customHeight="1">
      <c r="A453" s="111">
        <v>393</v>
      </c>
      <c r="B453" s="111" t="s">
        <v>8779</v>
      </c>
      <c r="C453" s="112" t="s">
        <v>8876</v>
      </c>
      <c r="D453" s="111" t="s">
        <v>5082</v>
      </c>
      <c r="E453" s="111" t="s">
        <v>4879</v>
      </c>
      <c r="F453" s="111" t="s">
        <v>8877</v>
      </c>
      <c r="G453" s="113" t="s">
        <v>8878</v>
      </c>
      <c r="H453" s="111" t="s">
        <v>8879</v>
      </c>
      <c r="I453" s="154" t="s">
        <v>8316</v>
      </c>
      <c r="J453" s="118" t="s">
        <v>4940</v>
      </c>
      <c r="K453" s="163" t="s">
        <v>8880</v>
      </c>
      <c r="L453" s="116" t="s">
        <v>8881</v>
      </c>
      <c r="M453" s="332" t="s">
        <v>8882</v>
      </c>
      <c r="N453" s="142" t="s">
        <v>4888</v>
      </c>
      <c r="O453" s="142"/>
      <c r="P453" s="142" t="s">
        <v>4888</v>
      </c>
      <c r="Q453" s="143">
        <v>8192</v>
      </c>
      <c r="R453" s="144">
        <v>2755</v>
      </c>
      <c r="S453" s="143">
        <v>906</v>
      </c>
      <c r="T453" s="143">
        <v>782</v>
      </c>
      <c r="U453" s="112" t="s">
        <v>5009</v>
      </c>
      <c r="V453" s="143">
        <v>124</v>
      </c>
      <c r="W453" s="143">
        <v>391</v>
      </c>
      <c r="X453" s="138" t="s">
        <v>4972</v>
      </c>
      <c r="Y453" s="143">
        <v>106</v>
      </c>
      <c r="Z453" s="143">
        <v>80</v>
      </c>
      <c r="AA453" s="143">
        <v>5730</v>
      </c>
      <c r="AB453" s="143">
        <v>120</v>
      </c>
      <c r="AC453" s="127">
        <v>10</v>
      </c>
      <c r="AD453" s="127"/>
      <c r="AE453" s="130">
        <v>20</v>
      </c>
      <c r="AF453" s="137" t="s">
        <v>8883</v>
      </c>
      <c r="AG453" s="143">
        <v>3704</v>
      </c>
      <c r="AH453" s="143">
        <v>7233</v>
      </c>
      <c r="AI453" s="148">
        <v>6610</v>
      </c>
      <c r="AJ453" s="148">
        <v>350</v>
      </c>
      <c r="AK453" s="179" t="s">
        <v>8884</v>
      </c>
      <c r="AL453" s="112" t="s">
        <v>8885</v>
      </c>
      <c r="AM453" s="118" t="s">
        <v>5079</v>
      </c>
      <c r="AN453" s="111">
        <v>3</v>
      </c>
      <c r="AO453" s="111">
        <v>1</v>
      </c>
      <c r="AP453" s="111"/>
      <c r="AQ453" s="111"/>
      <c r="AR453" s="111">
        <v>2</v>
      </c>
      <c r="AS453" s="111">
        <v>300</v>
      </c>
      <c r="AT453" s="137" t="s">
        <v>4916</v>
      </c>
      <c r="AU453" s="137" t="s">
        <v>4916</v>
      </c>
      <c r="AV453" s="127">
        <v>4850</v>
      </c>
      <c r="AW453" s="644">
        <v>16.166666666666668</v>
      </c>
      <c r="AX453" s="149"/>
      <c r="AY453" s="149"/>
      <c r="AZ453" s="149"/>
      <c r="BA453" s="149"/>
      <c r="BB453" s="149"/>
      <c r="BC453" s="150"/>
      <c r="BD453" s="150"/>
      <c r="BE453" s="150"/>
      <c r="BF453" s="151" t="s">
        <v>4897</v>
      </c>
      <c r="BG453" s="134"/>
      <c r="BH453" s="134"/>
      <c r="BI453" s="134"/>
      <c r="BJ453" s="134"/>
      <c r="BK453" s="134"/>
      <c r="BL453" s="134"/>
      <c r="BM453" s="134"/>
      <c r="BN453" s="350"/>
      <c r="BO453" s="133" t="s">
        <v>4897</v>
      </c>
      <c r="BP453" s="138">
        <v>1</v>
      </c>
      <c r="BQ453" s="138"/>
      <c r="BR453" s="138">
        <v>1</v>
      </c>
      <c r="BS453" s="138">
        <v>1</v>
      </c>
      <c r="BT453" s="138"/>
      <c r="BU453" s="138">
        <v>2</v>
      </c>
      <c r="BV453" s="138">
        <v>3</v>
      </c>
      <c r="BW453" s="138"/>
      <c r="BX453" s="138"/>
      <c r="BY453" s="138"/>
      <c r="BZ453" s="138"/>
      <c r="CA453" s="138"/>
      <c r="CB453" s="138"/>
      <c r="CC453" s="138"/>
      <c r="CD453" s="138"/>
      <c r="CE453" s="648"/>
      <c r="CF453" s="78"/>
      <c r="CG453" s="80"/>
      <c r="CH453" s="80"/>
      <c r="CI453" s="80"/>
      <c r="CJ453" s="80"/>
      <c r="CK453" s="80"/>
      <c r="CL453" s="80"/>
      <c r="CM453" s="80"/>
      <c r="CN453" s="80"/>
      <c r="CO453" s="80"/>
      <c r="CP453" s="80"/>
      <c r="CQ453" s="80"/>
      <c r="CR453" s="80"/>
      <c r="CS453" s="80"/>
      <c r="CT453" s="80"/>
      <c r="CU453" s="80"/>
      <c r="CV453" s="80"/>
      <c r="CW453" s="80"/>
      <c r="CX453" s="80"/>
      <c r="CY453" s="80"/>
      <c r="CZ453" s="80"/>
      <c r="DA453" s="80"/>
      <c r="DB453" s="80"/>
      <c r="DC453" s="80"/>
      <c r="DD453" s="80"/>
      <c r="DE453" s="80"/>
      <c r="DF453" s="80"/>
      <c r="DG453" s="80"/>
      <c r="DH453" s="80"/>
      <c r="DI453" s="80"/>
      <c r="DJ453" s="80"/>
      <c r="DK453" s="80"/>
      <c r="DL453" s="80"/>
      <c r="DM453" s="80"/>
      <c r="DN453" s="80"/>
      <c r="DO453" s="80"/>
      <c r="DP453" s="80"/>
      <c r="DQ453" s="80"/>
    </row>
    <row r="454" spans="1:128" ht="16.5" customHeight="1">
      <c r="A454" s="111">
        <v>394</v>
      </c>
      <c r="B454" s="111" t="s">
        <v>2830</v>
      </c>
      <c r="C454" s="112" t="s">
        <v>8886</v>
      </c>
      <c r="D454" s="111" t="s">
        <v>5082</v>
      </c>
      <c r="E454" s="111" t="s">
        <v>4932</v>
      </c>
      <c r="F454" s="111" t="s">
        <v>8887</v>
      </c>
      <c r="G454" s="113" t="s">
        <v>8888</v>
      </c>
      <c r="H454" s="111" t="s">
        <v>8889</v>
      </c>
      <c r="I454" s="382" t="s">
        <v>7727</v>
      </c>
      <c r="J454" s="118" t="s">
        <v>4940</v>
      </c>
      <c r="K454" s="163" t="s">
        <v>8890</v>
      </c>
      <c r="L454" s="283" t="s">
        <v>8891</v>
      </c>
      <c r="M454" s="141" t="s">
        <v>8892</v>
      </c>
      <c r="N454" s="142" t="s">
        <v>4888</v>
      </c>
      <c r="O454" s="142"/>
      <c r="P454" s="142" t="s">
        <v>4924</v>
      </c>
      <c r="Q454" s="143">
        <v>73234</v>
      </c>
      <c r="R454" s="144">
        <v>6672.25</v>
      </c>
      <c r="S454" s="143">
        <v>1917</v>
      </c>
      <c r="T454" s="143">
        <v>1613</v>
      </c>
      <c r="U454" s="112" t="s">
        <v>5286</v>
      </c>
      <c r="V454" s="123">
        <v>304</v>
      </c>
      <c r="W454" s="123">
        <v>320.76</v>
      </c>
      <c r="X454" s="138" t="s">
        <v>4890</v>
      </c>
      <c r="Y454" s="123">
        <v>685.96</v>
      </c>
      <c r="Z454" s="123">
        <v>29.16</v>
      </c>
      <c r="AA454" s="123">
        <v>11399</v>
      </c>
      <c r="AB454" s="123">
        <v>226.79</v>
      </c>
      <c r="AC454" s="127">
        <v>16</v>
      </c>
      <c r="AD454" s="127">
        <v>210.09</v>
      </c>
      <c r="AE454" s="130">
        <v>180</v>
      </c>
      <c r="AF454" s="112" t="s">
        <v>8893</v>
      </c>
      <c r="AG454" s="143">
        <v>4793</v>
      </c>
      <c r="AH454" s="143">
        <v>14009</v>
      </c>
      <c r="AI454" s="148">
        <v>13896</v>
      </c>
      <c r="AJ454" s="148">
        <v>1854</v>
      </c>
      <c r="AK454" s="112" t="s">
        <v>8894</v>
      </c>
      <c r="AL454" s="112" t="s">
        <v>8894</v>
      </c>
      <c r="AM454" s="118" t="s">
        <v>8895</v>
      </c>
      <c r="AN454" s="111">
        <f>SUM(AO454:AR454)</f>
        <v>9</v>
      </c>
      <c r="AO454" s="111">
        <v>3</v>
      </c>
      <c r="AP454" s="111">
        <v>6</v>
      </c>
      <c r="AQ454" s="111"/>
      <c r="AR454" s="111"/>
      <c r="AS454" s="111">
        <v>250</v>
      </c>
      <c r="AT454" s="129" t="s">
        <v>4916</v>
      </c>
      <c r="AU454" s="129" t="s">
        <v>4916</v>
      </c>
      <c r="AV454" s="127">
        <v>65699</v>
      </c>
      <c r="AW454" s="644">
        <v>262.79599999999999</v>
      </c>
      <c r="AX454" s="149">
        <v>2000</v>
      </c>
      <c r="AY454" s="149"/>
      <c r="AZ454" s="149">
        <v>700</v>
      </c>
      <c r="BA454" s="149">
        <v>1500</v>
      </c>
      <c r="BB454" s="149">
        <v>2000</v>
      </c>
      <c r="BC454" s="150">
        <v>25</v>
      </c>
      <c r="BD454" s="150">
        <v>20</v>
      </c>
      <c r="BE454" s="151"/>
      <c r="BF454" s="151"/>
      <c r="BG454" s="134"/>
      <c r="BH454" s="134"/>
      <c r="BI454" s="134"/>
      <c r="BJ454" s="134"/>
      <c r="BK454" s="134"/>
      <c r="BL454" s="134"/>
      <c r="BM454" s="134"/>
      <c r="BN454" s="326" t="s">
        <v>8896</v>
      </c>
      <c r="BO454" s="151" t="s">
        <v>8897</v>
      </c>
      <c r="BP454" s="138">
        <f>BQ454+BR454</f>
        <v>3</v>
      </c>
      <c r="BQ454" s="138"/>
      <c r="BR454" s="138">
        <v>3</v>
      </c>
      <c r="BS454" s="138">
        <v>4</v>
      </c>
      <c r="BT454" s="138"/>
      <c r="BU454" s="138">
        <v>6</v>
      </c>
      <c r="BV454" s="138">
        <v>18</v>
      </c>
      <c r="BW454" s="138"/>
      <c r="BX454" s="138"/>
      <c r="BY454" s="138"/>
      <c r="BZ454" s="138"/>
      <c r="CA454" s="138"/>
      <c r="CB454" s="138"/>
      <c r="CC454" s="138"/>
      <c r="CD454" s="174"/>
      <c r="CE454" s="648"/>
      <c r="CF454" s="78"/>
      <c r="CG454" s="80"/>
      <c r="CH454" s="80"/>
      <c r="CI454" s="80"/>
      <c r="CJ454" s="80"/>
      <c r="CK454" s="80"/>
      <c r="CL454" s="80"/>
      <c r="CM454" s="80"/>
      <c r="CN454" s="80"/>
      <c r="CO454" s="80"/>
      <c r="CP454" s="80"/>
      <c r="CQ454" s="80"/>
      <c r="CR454" s="80"/>
      <c r="CS454" s="80"/>
      <c r="CT454" s="80"/>
      <c r="CU454" s="80"/>
      <c r="CV454" s="80"/>
      <c r="CW454" s="80"/>
      <c r="CX454" s="80"/>
      <c r="CY454" s="80"/>
      <c r="CZ454" s="80"/>
      <c r="DA454" s="80"/>
      <c r="DB454" s="80"/>
      <c r="DC454" s="80"/>
      <c r="DD454" s="80"/>
      <c r="DE454" s="80"/>
      <c r="DF454" s="80"/>
      <c r="DG454" s="80"/>
      <c r="DH454" s="80"/>
      <c r="DI454" s="80"/>
      <c r="DJ454" s="80"/>
      <c r="DK454" s="80"/>
      <c r="DL454" s="80"/>
      <c r="DM454" s="80"/>
      <c r="DN454" s="80"/>
      <c r="DO454" s="80"/>
      <c r="DP454" s="80"/>
      <c r="DQ454" s="80"/>
    </row>
    <row r="455" spans="1:128" ht="16.5" customHeight="1">
      <c r="A455" s="111">
        <v>395</v>
      </c>
      <c r="B455" s="111" t="s">
        <v>2830</v>
      </c>
      <c r="C455" s="112" t="s">
        <v>8839</v>
      </c>
      <c r="D455" s="111" t="s">
        <v>5111</v>
      </c>
      <c r="E455" s="111" t="s">
        <v>6376</v>
      </c>
      <c r="F455" s="111" t="s">
        <v>8898</v>
      </c>
      <c r="G455" s="113" t="s">
        <v>8899</v>
      </c>
      <c r="H455" s="111" t="s">
        <v>8900</v>
      </c>
      <c r="I455" s="154" t="s">
        <v>8901</v>
      </c>
      <c r="J455" s="382" t="s">
        <v>4888</v>
      </c>
      <c r="K455" s="111" t="s">
        <v>6376</v>
      </c>
      <c r="L455" s="111" t="s">
        <v>6376</v>
      </c>
      <c r="M455" s="141" t="s">
        <v>8902</v>
      </c>
      <c r="N455" s="142" t="s">
        <v>4888</v>
      </c>
      <c r="O455" s="142"/>
      <c r="P455" s="142" t="s">
        <v>4924</v>
      </c>
      <c r="Q455" s="143">
        <v>9576</v>
      </c>
      <c r="R455" s="144">
        <v>2076</v>
      </c>
      <c r="S455" s="143">
        <v>750</v>
      </c>
      <c r="T455" s="143">
        <v>750</v>
      </c>
      <c r="U455" s="282" t="s">
        <v>4955</v>
      </c>
      <c r="V455" s="123"/>
      <c r="W455" s="123">
        <v>37</v>
      </c>
      <c r="X455" s="138" t="s">
        <v>4956</v>
      </c>
      <c r="Y455" s="123">
        <v>156</v>
      </c>
      <c r="Z455" s="123"/>
      <c r="AA455" s="123"/>
      <c r="AB455" s="123">
        <v>20</v>
      </c>
      <c r="AC455" s="127"/>
      <c r="AD455" s="127"/>
      <c r="AE455" s="130" t="s">
        <v>8903</v>
      </c>
      <c r="AF455" s="282" t="s">
        <v>8904</v>
      </c>
      <c r="AG455" s="143">
        <v>79</v>
      </c>
      <c r="AH455" s="143">
        <v>93</v>
      </c>
      <c r="AI455" s="401"/>
      <c r="AJ455" s="401"/>
      <c r="AK455" s="282"/>
      <c r="AL455" s="282"/>
      <c r="AM455" s="118"/>
      <c r="AN455" s="111">
        <v>3</v>
      </c>
      <c r="AO455" s="111"/>
      <c r="AP455" s="111">
        <v>2</v>
      </c>
      <c r="AQ455" s="111">
        <v>1</v>
      </c>
      <c r="AR455" s="111"/>
      <c r="AS455" s="111">
        <v>332</v>
      </c>
      <c r="AT455" s="129" t="s">
        <v>4916</v>
      </c>
      <c r="AU455" s="129" t="s">
        <v>4916</v>
      </c>
      <c r="AV455" s="311">
        <v>7650</v>
      </c>
      <c r="AW455" s="644">
        <v>23.042168674698797</v>
      </c>
      <c r="AX455" s="591"/>
      <c r="AY455" s="591"/>
      <c r="AZ455" s="591"/>
      <c r="BA455" s="591"/>
      <c r="BB455" s="591"/>
      <c r="BC455" s="314"/>
      <c r="BD455" s="314"/>
      <c r="BE455" s="313"/>
      <c r="BF455" s="313" t="s">
        <v>4945</v>
      </c>
      <c r="BG455" s="312"/>
      <c r="BH455" s="312"/>
      <c r="BI455" s="312"/>
      <c r="BJ455" s="312"/>
      <c r="BK455" s="312"/>
      <c r="BL455" s="312"/>
      <c r="BM455" s="312"/>
      <c r="BN455" s="592"/>
      <c r="BO455" s="313"/>
      <c r="BP455" s="138"/>
      <c r="BQ455" s="138"/>
      <c r="BR455" s="138"/>
      <c r="BS455" s="138"/>
      <c r="BT455" s="138"/>
      <c r="BU455" s="138"/>
      <c r="BV455" s="138">
        <v>4</v>
      </c>
      <c r="BW455" s="138"/>
      <c r="BX455" s="138"/>
      <c r="BY455" s="138"/>
      <c r="BZ455" s="138"/>
      <c r="CA455" s="138"/>
      <c r="CB455" s="138"/>
      <c r="CC455" s="138"/>
      <c r="CD455" s="138"/>
      <c r="CE455" s="648"/>
      <c r="CF455" s="78"/>
      <c r="CG455" s="80"/>
      <c r="CH455" s="80"/>
      <c r="CI455" s="80"/>
      <c r="CJ455" s="80"/>
      <c r="CK455" s="80"/>
      <c r="CL455" s="80"/>
      <c r="CM455" s="80"/>
      <c r="CN455" s="80"/>
      <c r="CO455" s="80"/>
      <c r="CP455" s="80"/>
      <c r="CQ455" s="80"/>
      <c r="CR455" s="80"/>
      <c r="CS455" s="80"/>
      <c r="CT455" s="80"/>
      <c r="CU455" s="80"/>
      <c r="CV455" s="80"/>
      <c r="CW455" s="80"/>
      <c r="CX455" s="80"/>
      <c r="CY455" s="80"/>
      <c r="CZ455" s="80"/>
      <c r="DA455" s="80"/>
      <c r="DB455" s="80"/>
      <c r="DC455" s="80"/>
      <c r="DD455" s="80"/>
      <c r="DE455" s="80"/>
      <c r="DF455" s="80"/>
      <c r="DG455" s="80"/>
      <c r="DH455" s="80"/>
      <c r="DI455" s="80"/>
      <c r="DJ455" s="80"/>
      <c r="DK455" s="80"/>
      <c r="DL455" s="80"/>
      <c r="DM455" s="80"/>
      <c r="DN455" s="80"/>
      <c r="DO455" s="80"/>
      <c r="DP455" s="80"/>
      <c r="DQ455" s="80"/>
    </row>
    <row r="456" spans="1:128" ht="16.5" customHeight="1">
      <c r="A456" s="111">
        <v>396</v>
      </c>
      <c r="B456" s="111" t="s">
        <v>2830</v>
      </c>
      <c r="C456" s="112" t="s">
        <v>2893</v>
      </c>
      <c r="D456" s="111" t="s">
        <v>5111</v>
      </c>
      <c r="E456" s="111" t="s">
        <v>4932</v>
      </c>
      <c r="F456" s="111" t="s">
        <v>8905</v>
      </c>
      <c r="G456" s="113" t="s">
        <v>8906</v>
      </c>
      <c r="H456" s="111" t="s">
        <v>8907</v>
      </c>
      <c r="I456" s="111" t="s">
        <v>8908</v>
      </c>
      <c r="J456" s="118" t="s">
        <v>4940</v>
      </c>
      <c r="K456" s="163" t="s">
        <v>8909</v>
      </c>
      <c r="L456" s="116" t="s">
        <v>8910</v>
      </c>
      <c r="M456" s="153" t="s">
        <v>8911</v>
      </c>
      <c r="N456" s="142" t="s">
        <v>4888</v>
      </c>
      <c r="O456" s="142"/>
      <c r="P456" s="142" t="s">
        <v>4888</v>
      </c>
      <c r="Q456" s="143">
        <v>1077</v>
      </c>
      <c r="R456" s="144">
        <v>1077</v>
      </c>
      <c r="S456" s="143">
        <v>543</v>
      </c>
      <c r="T456" s="143">
        <v>420</v>
      </c>
      <c r="U456" s="112" t="s">
        <v>5009</v>
      </c>
      <c r="V456" s="123">
        <v>123</v>
      </c>
      <c r="W456" s="123">
        <v>82</v>
      </c>
      <c r="X456" s="138" t="s">
        <v>4972</v>
      </c>
      <c r="Y456" s="123">
        <v>162</v>
      </c>
      <c r="Z456" s="123"/>
      <c r="AA456" s="123"/>
      <c r="AB456" s="123">
        <v>36</v>
      </c>
      <c r="AC456" s="127">
        <v>20</v>
      </c>
      <c r="AD456" s="127"/>
      <c r="AE456" s="130">
        <v>40</v>
      </c>
      <c r="AF456" s="137" t="s">
        <v>8912</v>
      </c>
      <c r="AG456" s="143">
        <v>1500</v>
      </c>
      <c r="AH456" s="143">
        <v>1760</v>
      </c>
      <c r="AI456" s="148"/>
      <c r="AJ456" s="148">
        <v>355</v>
      </c>
      <c r="AK456" s="112"/>
      <c r="AL456" s="112"/>
      <c r="AM456" s="118" t="s">
        <v>5011</v>
      </c>
      <c r="AN456" s="111">
        <v>4</v>
      </c>
      <c r="AO456" s="111">
        <v>1</v>
      </c>
      <c r="AP456" s="111">
        <v>2</v>
      </c>
      <c r="AQ456" s="111">
        <v>1</v>
      </c>
      <c r="AR456" s="111"/>
      <c r="AS456" s="111">
        <v>174</v>
      </c>
      <c r="AT456" s="129" t="s">
        <v>4895</v>
      </c>
      <c r="AU456" s="129" t="s">
        <v>4895</v>
      </c>
      <c r="AV456" s="127">
        <v>5784</v>
      </c>
      <c r="AW456" s="644">
        <v>33.241379310344826</v>
      </c>
      <c r="AX456" s="149">
        <v>2000</v>
      </c>
      <c r="AY456" s="149" t="s">
        <v>4941</v>
      </c>
      <c r="AZ456" s="149">
        <v>2000</v>
      </c>
      <c r="BA456" s="149">
        <v>2000</v>
      </c>
      <c r="BB456" s="149">
        <v>2000</v>
      </c>
      <c r="BC456" s="150"/>
      <c r="BD456" s="150"/>
      <c r="BE456" s="150" t="s">
        <v>8913</v>
      </c>
      <c r="BF456" s="151" t="s">
        <v>8914</v>
      </c>
      <c r="BG456" s="134">
        <v>2000</v>
      </c>
      <c r="BH456" s="134"/>
      <c r="BI456" s="134">
        <v>2000</v>
      </c>
      <c r="BJ456" s="134">
        <v>2000</v>
      </c>
      <c r="BK456" s="134">
        <v>2000</v>
      </c>
      <c r="BL456" s="134"/>
      <c r="BM456" s="134"/>
      <c r="BN456" s="350" t="s">
        <v>8915</v>
      </c>
      <c r="BO456" s="151" t="s">
        <v>8914</v>
      </c>
      <c r="BP456" s="138">
        <v>2</v>
      </c>
      <c r="BQ456" s="138"/>
      <c r="BR456" s="138">
        <v>2</v>
      </c>
      <c r="BS456" s="138"/>
      <c r="BT456" s="138"/>
      <c r="BU456" s="138">
        <v>1</v>
      </c>
      <c r="BV456" s="138"/>
      <c r="BW456" s="138">
        <v>1</v>
      </c>
      <c r="BX456" s="138"/>
      <c r="BY456" s="138"/>
      <c r="BZ456" s="138"/>
      <c r="CA456" s="138"/>
      <c r="CB456" s="138"/>
      <c r="CC456" s="138"/>
      <c r="CD456" s="138"/>
      <c r="CE456" s="648"/>
      <c r="CF456" s="78"/>
      <c r="CG456" s="80"/>
      <c r="CH456" s="80"/>
      <c r="CI456" s="80"/>
      <c r="CJ456" s="80"/>
      <c r="CK456" s="80"/>
      <c r="CL456" s="80"/>
      <c r="CM456" s="80"/>
      <c r="CN456" s="80"/>
      <c r="CO456" s="80"/>
      <c r="CP456" s="80"/>
      <c r="CQ456" s="80"/>
      <c r="CR456" s="80"/>
      <c r="CS456" s="80"/>
      <c r="CT456" s="80"/>
      <c r="CU456" s="80"/>
      <c r="CV456" s="80"/>
      <c r="CW456" s="80"/>
      <c r="CX456" s="80"/>
      <c r="CY456" s="80"/>
      <c r="CZ456" s="80"/>
      <c r="DA456" s="80"/>
      <c r="DB456" s="80"/>
      <c r="DC456" s="80"/>
      <c r="DD456" s="80"/>
      <c r="DE456" s="80"/>
      <c r="DF456" s="80"/>
      <c r="DG456" s="80"/>
      <c r="DH456" s="80"/>
      <c r="DI456" s="80"/>
      <c r="DJ456" s="80"/>
      <c r="DK456" s="80"/>
      <c r="DL456" s="80"/>
      <c r="DM456" s="80"/>
      <c r="DN456" s="80"/>
      <c r="DO456" s="80"/>
      <c r="DP456" s="80"/>
      <c r="DQ456" s="80"/>
    </row>
    <row r="457" spans="1:128" ht="16.5" customHeight="1">
      <c r="A457" s="111">
        <v>397</v>
      </c>
      <c r="B457" s="111" t="s">
        <v>2830</v>
      </c>
      <c r="C457" s="153" t="s">
        <v>2864</v>
      </c>
      <c r="D457" s="111" t="s">
        <v>5111</v>
      </c>
      <c r="E457" s="111" t="s">
        <v>4932</v>
      </c>
      <c r="F457" s="111" t="s">
        <v>8916</v>
      </c>
      <c r="G457" s="271" t="s">
        <v>8917</v>
      </c>
      <c r="H457" s="111" t="s">
        <v>8918</v>
      </c>
      <c r="I457" s="111" t="s">
        <v>8919</v>
      </c>
      <c r="J457" s="649" t="s">
        <v>4940</v>
      </c>
      <c r="K457" s="650" t="s">
        <v>8920</v>
      </c>
      <c r="L457" s="651" t="s">
        <v>8921</v>
      </c>
      <c r="M457" s="156" t="s">
        <v>8922</v>
      </c>
      <c r="N457" s="142" t="s">
        <v>4924</v>
      </c>
      <c r="O457" s="142"/>
      <c r="P457" s="142" t="s">
        <v>4924</v>
      </c>
      <c r="Q457" s="143">
        <v>28524</v>
      </c>
      <c r="R457" s="144">
        <v>1232.9100000000001</v>
      </c>
      <c r="S457" s="143">
        <v>553</v>
      </c>
      <c r="T457" s="143">
        <v>553</v>
      </c>
      <c r="U457" s="652"/>
      <c r="V457" s="123"/>
      <c r="W457" s="123">
        <v>119.33</v>
      </c>
      <c r="X457" s="138" t="s">
        <v>4956</v>
      </c>
      <c r="Y457" s="123">
        <v>122</v>
      </c>
      <c r="Z457" s="123"/>
      <c r="AA457" s="123"/>
      <c r="AB457" s="123">
        <v>39</v>
      </c>
      <c r="AC457" s="127"/>
      <c r="AD457" s="127"/>
      <c r="AE457" s="128">
        <v>63</v>
      </c>
      <c r="AF457" s="137" t="s">
        <v>8923</v>
      </c>
      <c r="AG457" s="143">
        <v>202</v>
      </c>
      <c r="AH457" s="143">
        <v>202</v>
      </c>
      <c r="AI457" s="148">
        <v>202</v>
      </c>
      <c r="AJ457" s="148">
        <v>708</v>
      </c>
      <c r="AK457" s="111"/>
      <c r="AL457" s="111"/>
      <c r="AM457" s="118" t="s">
        <v>5079</v>
      </c>
      <c r="AN457" s="129">
        <v>3</v>
      </c>
      <c r="AO457" s="129"/>
      <c r="AP457" s="129">
        <v>3</v>
      </c>
      <c r="AQ457" s="111"/>
      <c r="AR457" s="111"/>
      <c r="AS457" s="111">
        <v>209</v>
      </c>
      <c r="AT457" s="129" t="s">
        <v>4916</v>
      </c>
      <c r="AU457" s="129" t="s">
        <v>4916</v>
      </c>
      <c r="AV457" s="127">
        <v>6634</v>
      </c>
      <c r="AW457" s="644">
        <v>31.741626794258373</v>
      </c>
      <c r="AX457" s="149"/>
      <c r="AY457" s="149"/>
      <c r="AZ457" s="149"/>
      <c r="BA457" s="149"/>
      <c r="BB457" s="149"/>
      <c r="BC457" s="157"/>
      <c r="BD457" s="151"/>
      <c r="BE457" s="150"/>
      <c r="BF457" s="151" t="s">
        <v>4945</v>
      </c>
      <c r="BG457" s="134"/>
      <c r="BH457" s="134"/>
      <c r="BI457" s="134"/>
      <c r="BJ457" s="134"/>
      <c r="BK457" s="134"/>
      <c r="BL457" s="131"/>
      <c r="BM457" s="131"/>
      <c r="BN457" s="327"/>
      <c r="BO457" s="151" t="s">
        <v>4945</v>
      </c>
      <c r="BP457" s="138"/>
      <c r="BQ457" s="138"/>
      <c r="BR457" s="138"/>
      <c r="BS457" s="138"/>
      <c r="BT457" s="138">
        <v>2</v>
      </c>
      <c r="BU457" s="138"/>
      <c r="BV457" s="138"/>
      <c r="BW457" s="138">
        <v>1</v>
      </c>
      <c r="BX457" s="138"/>
      <c r="BY457" s="138">
        <v>100</v>
      </c>
      <c r="BZ457" s="138"/>
      <c r="CA457" s="138"/>
      <c r="CB457" s="174"/>
      <c r="CC457" s="174"/>
      <c r="CD457" s="174"/>
      <c r="CE457" s="648"/>
      <c r="CF457" s="78"/>
      <c r="CG457" s="80"/>
      <c r="CH457" s="80"/>
      <c r="CI457" s="80"/>
      <c r="CJ457" s="80"/>
      <c r="CK457" s="80"/>
      <c r="CL457" s="80"/>
      <c r="CM457" s="80"/>
      <c r="CN457" s="80"/>
      <c r="CO457" s="80"/>
      <c r="CP457" s="80"/>
      <c r="CQ457" s="80"/>
      <c r="CR457" s="80"/>
      <c r="CS457" s="80"/>
      <c r="CT457" s="80"/>
      <c r="CU457" s="80"/>
      <c r="CV457" s="80"/>
      <c r="CW457" s="80"/>
      <c r="CX457" s="80"/>
      <c r="CY457" s="80"/>
      <c r="CZ457" s="80"/>
      <c r="DA457" s="80"/>
      <c r="DB457" s="80"/>
      <c r="DC457" s="80"/>
      <c r="DD457" s="80"/>
      <c r="DE457" s="80"/>
      <c r="DF457" s="80"/>
      <c r="DG457" s="80"/>
      <c r="DH457" s="80"/>
      <c r="DI457" s="80"/>
      <c r="DJ457" s="80"/>
      <c r="DK457" s="80"/>
      <c r="DL457" s="80"/>
      <c r="DM457" s="80"/>
      <c r="DN457" s="80"/>
      <c r="DO457" s="80"/>
      <c r="DP457" s="80"/>
      <c r="DQ457" s="80"/>
    </row>
    <row r="458" spans="1:128" ht="16.5" customHeight="1">
      <c r="A458" s="111">
        <v>398</v>
      </c>
      <c r="B458" s="111" t="s">
        <v>2830</v>
      </c>
      <c r="C458" s="153" t="s">
        <v>2864</v>
      </c>
      <c r="D458" s="111" t="s">
        <v>5111</v>
      </c>
      <c r="E458" s="153" t="s">
        <v>4932</v>
      </c>
      <c r="F458" s="153" t="s">
        <v>8924</v>
      </c>
      <c r="G458" s="271" t="s">
        <v>8925</v>
      </c>
      <c r="H458" s="111" t="s">
        <v>8926</v>
      </c>
      <c r="I458" s="153" t="s">
        <v>8927</v>
      </c>
      <c r="J458" s="382" t="s">
        <v>4940</v>
      </c>
      <c r="K458" s="153" t="s">
        <v>8928</v>
      </c>
      <c r="L458" s="332" t="s">
        <v>8929</v>
      </c>
      <c r="M458" s="153" t="s">
        <v>8922</v>
      </c>
      <c r="N458" s="142" t="s">
        <v>4924</v>
      </c>
      <c r="O458" s="142"/>
      <c r="P458" s="142" t="s">
        <v>4924</v>
      </c>
      <c r="Q458" s="143">
        <v>28524</v>
      </c>
      <c r="R458" s="144">
        <v>1486.46</v>
      </c>
      <c r="S458" s="143">
        <v>940</v>
      </c>
      <c r="T458" s="143">
        <v>765</v>
      </c>
      <c r="U458" s="652"/>
      <c r="V458" s="123">
        <v>175</v>
      </c>
      <c r="W458" s="123">
        <v>39.33</v>
      </c>
      <c r="X458" s="138" t="s">
        <v>4956</v>
      </c>
      <c r="Y458" s="123">
        <v>73</v>
      </c>
      <c r="Z458" s="123"/>
      <c r="AA458" s="123"/>
      <c r="AB458" s="123">
        <v>32</v>
      </c>
      <c r="AC458" s="127"/>
      <c r="AD458" s="127"/>
      <c r="AE458" s="128">
        <v>63</v>
      </c>
      <c r="AF458" s="137" t="s">
        <v>8930</v>
      </c>
      <c r="AG458" s="143">
        <v>15515</v>
      </c>
      <c r="AH458" s="143">
        <v>23210</v>
      </c>
      <c r="AI458" s="148">
        <v>7358</v>
      </c>
      <c r="AJ458" s="148">
        <v>4282</v>
      </c>
      <c r="AK458" s="111"/>
      <c r="AL458" s="111"/>
      <c r="AM458" s="118" t="s">
        <v>5011</v>
      </c>
      <c r="AN458" s="129">
        <v>2</v>
      </c>
      <c r="AO458" s="129"/>
      <c r="AP458" s="129">
        <v>2</v>
      </c>
      <c r="AQ458" s="111"/>
      <c r="AR458" s="111"/>
      <c r="AS458" s="111">
        <v>209</v>
      </c>
      <c r="AT458" s="129" t="s">
        <v>4916</v>
      </c>
      <c r="AU458" s="129" t="s">
        <v>4916</v>
      </c>
      <c r="AV458" s="127">
        <v>8240</v>
      </c>
      <c r="AW458" s="644">
        <v>39.425837320574161</v>
      </c>
      <c r="AX458" s="149"/>
      <c r="AY458" s="149"/>
      <c r="AZ458" s="149"/>
      <c r="BA458" s="149"/>
      <c r="BB458" s="149"/>
      <c r="BC458" s="157"/>
      <c r="BD458" s="151"/>
      <c r="BE458" s="150"/>
      <c r="BF458" s="151" t="s">
        <v>4945</v>
      </c>
      <c r="BG458" s="134"/>
      <c r="BH458" s="134"/>
      <c r="BI458" s="134"/>
      <c r="BJ458" s="134"/>
      <c r="BK458" s="134"/>
      <c r="BL458" s="131"/>
      <c r="BM458" s="131"/>
      <c r="BN458" s="327"/>
      <c r="BO458" s="151" t="s">
        <v>4945</v>
      </c>
      <c r="BP458" s="138"/>
      <c r="BQ458" s="138"/>
      <c r="BR458" s="138"/>
      <c r="BS458" s="138">
        <v>3</v>
      </c>
      <c r="BT458" s="138"/>
      <c r="BU458" s="138"/>
      <c r="BV458" s="138"/>
      <c r="BW458" s="138">
        <v>1</v>
      </c>
      <c r="BX458" s="138"/>
      <c r="BY458" s="138">
        <v>100</v>
      </c>
      <c r="BZ458" s="138"/>
      <c r="CA458" s="138"/>
      <c r="CB458" s="174"/>
      <c r="CC458" s="174"/>
      <c r="CD458" s="174"/>
      <c r="CE458" s="648"/>
      <c r="CF458" s="78"/>
      <c r="CG458" s="80"/>
      <c r="CH458" s="80"/>
      <c r="CI458" s="80"/>
      <c r="CJ458" s="80"/>
      <c r="CK458" s="80"/>
      <c r="CL458" s="80"/>
      <c r="CM458" s="80"/>
      <c r="CN458" s="80"/>
      <c r="CO458" s="80"/>
      <c r="CP458" s="80"/>
      <c r="CQ458" s="80"/>
      <c r="CR458" s="80"/>
      <c r="CS458" s="80"/>
      <c r="CT458" s="80"/>
      <c r="CU458" s="80"/>
      <c r="CV458" s="80"/>
      <c r="CW458" s="80"/>
      <c r="CX458" s="80"/>
      <c r="CY458" s="80"/>
      <c r="CZ458" s="80"/>
      <c r="DA458" s="80"/>
      <c r="DB458" s="80"/>
      <c r="DC458" s="80"/>
      <c r="DD458" s="80"/>
      <c r="DE458" s="80"/>
      <c r="DF458" s="80"/>
      <c r="DG458" s="80"/>
      <c r="DH458" s="80"/>
      <c r="DI458" s="80"/>
      <c r="DJ458" s="80"/>
      <c r="DK458" s="80"/>
      <c r="DL458" s="80"/>
      <c r="DM458" s="80"/>
      <c r="DN458" s="80"/>
      <c r="DO458" s="80"/>
      <c r="DP458" s="80"/>
      <c r="DQ458" s="80"/>
    </row>
    <row r="459" spans="1:128" ht="16.5" customHeight="1">
      <c r="A459" s="111">
        <v>399</v>
      </c>
      <c r="B459" s="111" t="s">
        <v>2830</v>
      </c>
      <c r="C459" s="112" t="s">
        <v>2864</v>
      </c>
      <c r="D459" s="111" t="s">
        <v>5111</v>
      </c>
      <c r="E459" s="111" t="s">
        <v>4932</v>
      </c>
      <c r="F459" s="111" t="s">
        <v>8931</v>
      </c>
      <c r="G459" s="113" t="s">
        <v>8932</v>
      </c>
      <c r="H459" s="111" t="s">
        <v>8933</v>
      </c>
      <c r="I459" s="111" t="s">
        <v>8245</v>
      </c>
      <c r="J459" s="118" t="s">
        <v>4940</v>
      </c>
      <c r="K459" s="221" t="s">
        <v>8934</v>
      </c>
      <c r="L459" s="283" t="s">
        <v>8935</v>
      </c>
      <c r="M459" s="653" t="s">
        <v>8936</v>
      </c>
      <c r="N459" s="654" t="s">
        <v>4924</v>
      </c>
      <c r="O459" s="142"/>
      <c r="P459" s="654" t="s">
        <v>4924</v>
      </c>
      <c r="Q459" s="143">
        <v>24325</v>
      </c>
      <c r="R459" s="144">
        <v>11308</v>
      </c>
      <c r="S459" s="143">
        <v>427</v>
      </c>
      <c r="T459" s="143">
        <v>427</v>
      </c>
      <c r="U459" s="112" t="s">
        <v>5636</v>
      </c>
      <c r="V459" s="123"/>
      <c r="W459" s="123">
        <v>54</v>
      </c>
      <c r="X459" s="138" t="s">
        <v>4956</v>
      </c>
      <c r="Y459" s="123">
        <v>1515</v>
      </c>
      <c r="Z459" s="123"/>
      <c r="AA459" s="123"/>
      <c r="AB459" s="123">
        <v>42</v>
      </c>
      <c r="AC459" s="127">
        <v>54</v>
      </c>
      <c r="AD459" s="127"/>
      <c r="AE459" s="130">
        <v>44</v>
      </c>
      <c r="AF459" s="137" t="s">
        <v>8079</v>
      </c>
      <c r="AG459" s="143">
        <v>1705</v>
      </c>
      <c r="AH459" s="143">
        <v>2076</v>
      </c>
      <c r="AI459" s="148" t="s">
        <v>8937</v>
      </c>
      <c r="AJ459" s="148" t="s">
        <v>8938</v>
      </c>
      <c r="AK459" s="112"/>
      <c r="AL459" s="112"/>
      <c r="AM459" s="135" t="s">
        <v>5340</v>
      </c>
      <c r="AN459" s="129">
        <v>3</v>
      </c>
      <c r="AO459" s="129">
        <v>1</v>
      </c>
      <c r="AP459" s="129">
        <v>1</v>
      </c>
      <c r="AQ459" s="129">
        <v>1</v>
      </c>
      <c r="AR459" s="111"/>
      <c r="AS459" s="111">
        <v>314</v>
      </c>
      <c r="AT459" s="129" t="s">
        <v>4916</v>
      </c>
      <c r="AU459" s="129" t="s">
        <v>4916</v>
      </c>
      <c r="AV459" s="127">
        <v>4395</v>
      </c>
      <c r="AW459" s="644">
        <v>13.996815286624203</v>
      </c>
      <c r="AX459" s="149"/>
      <c r="AY459" s="149"/>
      <c r="AZ459" s="149"/>
      <c r="BA459" s="149"/>
      <c r="BB459" s="149"/>
      <c r="BC459" s="150"/>
      <c r="BD459" s="150"/>
      <c r="BE459" s="150"/>
      <c r="BF459" s="151" t="s">
        <v>4945</v>
      </c>
      <c r="BG459" s="134"/>
      <c r="BH459" s="134"/>
      <c r="BI459" s="134"/>
      <c r="BJ459" s="134"/>
      <c r="BK459" s="134"/>
      <c r="BL459" s="134"/>
      <c r="BM459" s="134"/>
      <c r="BN459" s="350"/>
      <c r="BO459" s="151" t="s">
        <v>4945</v>
      </c>
      <c r="BP459" s="138">
        <v>1</v>
      </c>
      <c r="BQ459" s="138"/>
      <c r="BR459" s="138">
        <v>1</v>
      </c>
      <c r="BS459" s="138">
        <v>1</v>
      </c>
      <c r="BT459" s="138"/>
      <c r="BU459" s="138">
        <v>1</v>
      </c>
      <c r="BV459" s="138">
        <v>6</v>
      </c>
      <c r="BW459" s="138"/>
      <c r="BX459" s="138"/>
      <c r="BY459" s="138"/>
      <c r="BZ459" s="138"/>
      <c r="CA459" s="138"/>
      <c r="CB459" s="138"/>
      <c r="CC459" s="138"/>
      <c r="CD459" s="138"/>
      <c r="CE459" s="648"/>
      <c r="CF459" s="78"/>
      <c r="CG459" s="80"/>
      <c r="CH459" s="80"/>
      <c r="CI459" s="80"/>
      <c r="CJ459" s="80"/>
      <c r="CK459" s="80"/>
      <c r="CL459" s="80"/>
      <c r="CM459" s="80"/>
      <c r="CN459" s="80"/>
      <c r="CO459" s="80"/>
      <c r="CP459" s="80"/>
      <c r="CQ459" s="80"/>
      <c r="CR459" s="80"/>
      <c r="CS459" s="80"/>
      <c r="CT459" s="80"/>
      <c r="CU459" s="80"/>
      <c r="CV459" s="80"/>
      <c r="CW459" s="80"/>
      <c r="CX459" s="80"/>
      <c r="CY459" s="80"/>
      <c r="CZ459" s="80"/>
      <c r="DA459" s="80"/>
      <c r="DB459" s="80"/>
      <c r="DC459" s="80"/>
      <c r="DD459" s="80"/>
      <c r="DE459" s="80"/>
      <c r="DF459" s="80"/>
      <c r="DG459" s="80"/>
      <c r="DH459" s="80"/>
      <c r="DI459" s="80"/>
      <c r="DJ459" s="80"/>
      <c r="DK459" s="80"/>
      <c r="DL459" s="80"/>
      <c r="DM459" s="80"/>
      <c r="DN459" s="80"/>
      <c r="DO459" s="80"/>
      <c r="DP459" s="80"/>
      <c r="DQ459" s="80"/>
    </row>
    <row r="460" spans="1:128" ht="16.5" customHeight="1">
      <c r="A460" s="111">
        <v>400</v>
      </c>
      <c r="B460" s="111" t="s">
        <v>2830</v>
      </c>
      <c r="C460" s="153" t="s">
        <v>2864</v>
      </c>
      <c r="D460" s="111" t="s">
        <v>5111</v>
      </c>
      <c r="E460" s="111" t="s">
        <v>4932</v>
      </c>
      <c r="F460" s="111" t="s">
        <v>8939</v>
      </c>
      <c r="G460" s="113" t="s">
        <v>8940</v>
      </c>
      <c r="H460" s="111" t="s">
        <v>8941</v>
      </c>
      <c r="I460" s="111" t="s">
        <v>8942</v>
      </c>
      <c r="J460" s="118" t="s">
        <v>4884</v>
      </c>
      <c r="K460" s="163" t="s">
        <v>8928</v>
      </c>
      <c r="L460" s="116" t="s">
        <v>8943</v>
      </c>
      <c r="M460" s="153" t="s">
        <v>8944</v>
      </c>
      <c r="N460" s="142" t="s">
        <v>4888</v>
      </c>
      <c r="O460" s="142"/>
      <c r="P460" s="654" t="s">
        <v>4924</v>
      </c>
      <c r="Q460" s="143">
        <v>9700</v>
      </c>
      <c r="R460" s="144">
        <v>1500</v>
      </c>
      <c r="S460" s="143">
        <v>675</v>
      </c>
      <c r="T460" s="143">
        <v>422</v>
      </c>
      <c r="U460" s="112" t="s">
        <v>5009</v>
      </c>
      <c r="V460" s="123">
        <v>253</v>
      </c>
      <c r="W460" s="123">
        <v>30</v>
      </c>
      <c r="X460" s="138" t="s">
        <v>4972</v>
      </c>
      <c r="Y460" s="123">
        <v>129</v>
      </c>
      <c r="Z460" s="123">
        <v>106</v>
      </c>
      <c r="AA460" s="123">
        <v>1000</v>
      </c>
      <c r="AB460" s="123">
        <v>19</v>
      </c>
      <c r="AC460" s="127">
        <v>15</v>
      </c>
      <c r="AD460" s="127"/>
      <c r="AE460" s="130">
        <v>8</v>
      </c>
      <c r="AF460" s="137" t="s">
        <v>8945</v>
      </c>
      <c r="AG460" s="143">
        <v>1592</v>
      </c>
      <c r="AH460" s="143">
        <v>5494</v>
      </c>
      <c r="AI460" s="148">
        <v>3087</v>
      </c>
      <c r="AJ460" s="148">
        <v>1416</v>
      </c>
      <c r="AK460" s="112"/>
      <c r="AL460" s="112"/>
      <c r="AM460" s="118" t="s">
        <v>5011</v>
      </c>
      <c r="AN460" s="111">
        <v>9</v>
      </c>
      <c r="AO460" s="111">
        <v>2</v>
      </c>
      <c r="AP460" s="111">
        <v>4</v>
      </c>
      <c r="AQ460" s="111">
        <v>3</v>
      </c>
      <c r="AR460" s="111"/>
      <c r="AS460" s="111">
        <v>311</v>
      </c>
      <c r="AT460" s="129" t="s">
        <v>4916</v>
      </c>
      <c r="AU460" s="129" t="s">
        <v>4916</v>
      </c>
      <c r="AV460" s="127">
        <v>4497</v>
      </c>
      <c r="AW460" s="644">
        <v>14.459807073954984</v>
      </c>
      <c r="AX460" s="149"/>
      <c r="AY460" s="149"/>
      <c r="AZ460" s="149"/>
      <c r="BA460" s="149"/>
      <c r="BB460" s="149"/>
      <c r="BC460" s="150"/>
      <c r="BD460" s="150"/>
      <c r="BE460" s="150"/>
      <c r="BF460" s="151" t="s">
        <v>4897</v>
      </c>
      <c r="BG460" s="134"/>
      <c r="BH460" s="134"/>
      <c r="BI460" s="134"/>
      <c r="BJ460" s="134"/>
      <c r="BK460" s="134"/>
      <c r="BL460" s="134"/>
      <c r="BM460" s="134"/>
      <c r="BN460" s="350"/>
      <c r="BO460" s="151" t="s">
        <v>4945</v>
      </c>
      <c r="BP460" s="138"/>
      <c r="BQ460" s="138"/>
      <c r="BR460" s="138"/>
      <c r="BS460" s="138">
        <v>1</v>
      </c>
      <c r="BT460" s="138"/>
      <c r="BU460" s="138"/>
      <c r="BV460" s="138">
        <v>1</v>
      </c>
      <c r="BW460" s="138">
        <v>1</v>
      </c>
      <c r="BX460" s="138"/>
      <c r="BY460" s="138"/>
      <c r="BZ460" s="138"/>
      <c r="CA460" s="138"/>
      <c r="CB460" s="138"/>
      <c r="CC460" s="138"/>
      <c r="CD460" s="138"/>
      <c r="CE460" s="648"/>
      <c r="CF460" s="78"/>
      <c r="CG460" s="80"/>
      <c r="CH460" s="80"/>
      <c r="CI460" s="80"/>
      <c r="CJ460" s="80"/>
      <c r="CK460" s="80"/>
      <c r="CL460" s="80"/>
      <c r="CM460" s="80"/>
      <c r="CN460" s="80"/>
      <c r="CO460" s="80"/>
      <c r="CP460" s="80"/>
      <c r="CQ460" s="80"/>
      <c r="CR460" s="80"/>
      <c r="CS460" s="80"/>
      <c r="CT460" s="80"/>
      <c r="CU460" s="80"/>
      <c r="CV460" s="80"/>
      <c r="CW460" s="80"/>
      <c r="CX460" s="80"/>
      <c r="CY460" s="80"/>
      <c r="CZ460" s="80"/>
      <c r="DA460" s="80"/>
      <c r="DB460" s="80"/>
      <c r="DC460" s="80"/>
      <c r="DD460" s="80"/>
      <c r="DE460" s="80"/>
      <c r="DF460" s="80"/>
      <c r="DG460" s="80"/>
      <c r="DH460" s="80"/>
      <c r="DI460" s="80"/>
      <c r="DJ460" s="80"/>
      <c r="DK460" s="80"/>
      <c r="DL460" s="80"/>
      <c r="DM460" s="80"/>
      <c r="DN460" s="80"/>
      <c r="DO460" s="80"/>
      <c r="DP460" s="80"/>
      <c r="DQ460" s="80"/>
    </row>
    <row r="461" spans="1:128" ht="16.5" customHeight="1">
      <c r="A461" s="111">
        <v>401</v>
      </c>
      <c r="B461" s="111" t="s">
        <v>8779</v>
      </c>
      <c r="C461" s="112" t="s">
        <v>8946</v>
      </c>
      <c r="D461" s="111" t="s">
        <v>5082</v>
      </c>
      <c r="E461" s="111" t="s">
        <v>4879</v>
      </c>
      <c r="F461" s="111" t="s">
        <v>8947</v>
      </c>
      <c r="G461" s="113" t="s">
        <v>8948</v>
      </c>
      <c r="H461" s="111" t="s">
        <v>8949</v>
      </c>
      <c r="I461" s="111" t="s">
        <v>8950</v>
      </c>
      <c r="J461" s="118" t="s">
        <v>4884</v>
      </c>
      <c r="K461" s="163" t="s">
        <v>8951</v>
      </c>
      <c r="L461" s="116" t="s">
        <v>8952</v>
      </c>
      <c r="M461" s="156" t="s">
        <v>8953</v>
      </c>
      <c r="N461" s="142" t="s">
        <v>4888</v>
      </c>
      <c r="O461" s="142"/>
      <c r="P461" s="654" t="s">
        <v>4924</v>
      </c>
      <c r="Q461" s="143">
        <v>11897</v>
      </c>
      <c r="R461" s="144">
        <v>3197</v>
      </c>
      <c r="S461" s="143">
        <v>1224</v>
      </c>
      <c r="T461" s="143">
        <v>1080</v>
      </c>
      <c r="U461" s="112" t="s">
        <v>4996</v>
      </c>
      <c r="V461" s="123">
        <v>144</v>
      </c>
      <c r="W461" s="123">
        <v>108</v>
      </c>
      <c r="X461" s="138" t="s">
        <v>4972</v>
      </c>
      <c r="Y461" s="123">
        <v>108</v>
      </c>
      <c r="Z461" s="123"/>
      <c r="AA461" s="123"/>
      <c r="AB461" s="123">
        <v>132</v>
      </c>
      <c r="AC461" s="127">
        <v>1</v>
      </c>
      <c r="AD461" s="127"/>
      <c r="AE461" s="130">
        <v>70</v>
      </c>
      <c r="AF461" s="137" t="s">
        <v>8954</v>
      </c>
      <c r="AG461" s="143"/>
      <c r="AH461" s="143">
        <v>1680</v>
      </c>
      <c r="AI461" s="148">
        <v>1655</v>
      </c>
      <c r="AJ461" s="148">
        <v>565</v>
      </c>
      <c r="AK461" s="112"/>
      <c r="AL461" s="112"/>
      <c r="AM461" s="118"/>
      <c r="AN461" s="111">
        <v>1</v>
      </c>
      <c r="AO461" s="111"/>
      <c r="AP461" s="111"/>
      <c r="AQ461" s="111">
        <v>1</v>
      </c>
      <c r="AR461" s="111"/>
      <c r="AS461" s="111">
        <v>230</v>
      </c>
      <c r="AT461" s="129" t="s">
        <v>4916</v>
      </c>
      <c r="AU461" s="129" t="s">
        <v>4916</v>
      </c>
      <c r="AV461" s="127">
        <v>31391</v>
      </c>
      <c r="AW461" s="644">
        <v>136.48260869565217</v>
      </c>
      <c r="AX461" s="149">
        <v>1000</v>
      </c>
      <c r="AY461" s="149"/>
      <c r="AZ461" s="149">
        <v>300</v>
      </c>
      <c r="BA461" s="149">
        <v>500</v>
      </c>
      <c r="BB461" s="149">
        <v>1000</v>
      </c>
      <c r="BC461" s="150">
        <v>70</v>
      </c>
      <c r="BD461" s="150">
        <v>50</v>
      </c>
      <c r="BE461" s="150" t="s">
        <v>8955</v>
      </c>
      <c r="BF461" s="151" t="s">
        <v>8956</v>
      </c>
      <c r="BG461" s="134"/>
      <c r="BH461" s="134"/>
      <c r="BI461" s="134"/>
      <c r="BJ461" s="134"/>
      <c r="BK461" s="134"/>
      <c r="BL461" s="134"/>
      <c r="BM461" s="134"/>
      <c r="BN461" s="350"/>
      <c r="BO461" s="133"/>
      <c r="BP461" s="138">
        <f>BQ461+BR461</f>
        <v>2</v>
      </c>
      <c r="BQ461" s="138"/>
      <c r="BR461" s="138">
        <v>2</v>
      </c>
      <c r="BS461" s="138"/>
      <c r="BT461" s="138"/>
      <c r="BU461" s="138">
        <v>2</v>
      </c>
      <c r="BV461" s="138">
        <v>4</v>
      </c>
      <c r="BW461" s="138"/>
      <c r="BX461" s="138"/>
      <c r="BY461" s="138"/>
      <c r="BZ461" s="138"/>
      <c r="CA461" s="138"/>
      <c r="CB461" s="138"/>
      <c r="CC461" s="138"/>
      <c r="CD461" s="138"/>
      <c r="CE461" s="648"/>
      <c r="CF461" s="78"/>
      <c r="CG461" s="80"/>
      <c r="CH461" s="80"/>
      <c r="CI461" s="80"/>
      <c r="CJ461" s="80"/>
      <c r="CK461" s="80"/>
      <c r="CL461" s="80"/>
      <c r="CM461" s="80"/>
      <c r="CN461" s="80"/>
      <c r="CO461" s="80"/>
      <c r="CP461" s="80"/>
      <c r="CQ461" s="80"/>
      <c r="CR461" s="80"/>
      <c r="CS461" s="80"/>
      <c r="CT461" s="80"/>
      <c r="CU461" s="80"/>
      <c r="CV461" s="80"/>
      <c r="CW461" s="80"/>
      <c r="CX461" s="80"/>
      <c r="CY461" s="80"/>
      <c r="CZ461" s="80"/>
      <c r="DA461" s="80"/>
      <c r="DB461" s="80"/>
      <c r="DC461" s="80"/>
      <c r="DD461" s="80"/>
      <c r="DE461" s="80"/>
      <c r="DF461" s="80"/>
      <c r="DG461" s="80"/>
      <c r="DH461" s="80"/>
      <c r="DI461" s="80"/>
      <c r="DJ461" s="80"/>
      <c r="DK461" s="80"/>
      <c r="DL461" s="80"/>
      <c r="DM461" s="80"/>
      <c r="DN461" s="80"/>
      <c r="DO461" s="80"/>
      <c r="DP461" s="80"/>
      <c r="DQ461" s="80"/>
    </row>
    <row r="462" spans="1:128" ht="16.5" customHeight="1">
      <c r="A462" s="111">
        <v>402</v>
      </c>
      <c r="B462" s="111" t="s">
        <v>2830</v>
      </c>
      <c r="C462" s="112" t="s">
        <v>2850</v>
      </c>
      <c r="D462" s="111" t="s">
        <v>5111</v>
      </c>
      <c r="E462" s="111" t="s">
        <v>5375</v>
      </c>
      <c r="F462" s="111" t="s">
        <v>8957</v>
      </c>
      <c r="G462" s="113" t="s">
        <v>8958</v>
      </c>
      <c r="H462" s="111" t="s">
        <v>8959</v>
      </c>
      <c r="I462" s="111" t="s">
        <v>8960</v>
      </c>
      <c r="J462" s="118" t="s">
        <v>4884</v>
      </c>
      <c r="K462" s="163" t="s">
        <v>5006</v>
      </c>
      <c r="L462" s="116" t="s">
        <v>8961</v>
      </c>
      <c r="M462" s="221"/>
      <c r="N462" s="655" t="s">
        <v>4888</v>
      </c>
      <c r="O462" s="656"/>
      <c r="P462" s="656"/>
      <c r="Q462" s="355">
        <v>28826</v>
      </c>
      <c r="R462" s="356">
        <v>2294</v>
      </c>
      <c r="S462" s="355">
        <v>1421</v>
      </c>
      <c r="T462" s="355">
        <v>1345</v>
      </c>
      <c r="U462" s="299"/>
      <c r="V462" s="358">
        <v>76</v>
      </c>
      <c r="W462" s="355">
        <v>113</v>
      </c>
      <c r="X462" s="657" t="s">
        <v>4956</v>
      </c>
      <c r="Y462" s="355"/>
      <c r="Z462" s="355"/>
      <c r="AA462" s="355"/>
      <c r="AB462" s="355">
        <v>35</v>
      </c>
      <c r="AC462" s="419"/>
      <c r="AD462" s="419"/>
      <c r="AE462" s="299">
        <v>118</v>
      </c>
      <c r="AF462" s="419" t="s">
        <v>8962</v>
      </c>
      <c r="AG462" s="355"/>
      <c r="AH462" s="355">
        <v>103</v>
      </c>
      <c r="AI462" s="299">
        <v>103</v>
      </c>
      <c r="AJ462" s="299">
        <v>103</v>
      </c>
      <c r="AK462" s="260" t="s">
        <v>8963</v>
      </c>
      <c r="AL462" s="260" t="s">
        <v>8963</v>
      </c>
      <c r="AM462" s="260"/>
      <c r="AN462" s="260">
        <v>2</v>
      </c>
      <c r="AO462" s="260">
        <v>1</v>
      </c>
      <c r="AP462" s="260">
        <v>1</v>
      </c>
      <c r="AQ462" s="260"/>
      <c r="AR462" s="260"/>
      <c r="AS462" s="260">
        <v>352</v>
      </c>
      <c r="AT462" s="658" t="s">
        <v>4916</v>
      </c>
      <c r="AU462" s="659" t="s">
        <v>4916</v>
      </c>
      <c r="AV462" s="419">
        <v>100000</v>
      </c>
      <c r="AW462" s="644">
        <v>284.09090909090907</v>
      </c>
      <c r="AX462" s="660">
        <v>3000</v>
      </c>
      <c r="AY462" s="660">
        <v>1000</v>
      </c>
      <c r="AZ462" s="660">
        <v>1000</v>
      </c>
      <c r="BA462" s="660">
        <v>1500</v>
      </c>
      <c r="BB462" s="660">
        <v>3000</v>
      </c>
      <c r="BC462" s="661" t="s">
        <v>8964</v>
      </c>
      <c r="BD462" s="662">
        <v>50</v>
      </c>
      <c r="BE462" s="661" t="s">
        <v>8965</v>
      </c>
      <c r="BF462" s="659" t="s">
        <v>8966</v>
      </c>
      <c r="BG462" s="660"/>
      <c r="BH462" s="660"/>
      <c r="BI462" s="660"/>
      <c r="BJ462" s="660"/>
      <c r="BK462" s="660"/>
      <c r="BL462" s="663"/>
      <c r="BM462" s="663"/>
      <c r="BN462" s="664"/>
      <c r="BO462" s="665"/>
      <c r="BP462" s="658"/>
      <c r="BQ462" s="658"/>
      <c r="BR462" s="658"/>
      <c r="BS462" s="658">
        <v>3</v>
      </c>
      <c r="BT462" s="658"/>
      <c r="BU462" s="658">
        <v>3</v>
      </c>
      <c r="BV462" s="658">
        <v>5</v>
      </c>
      <c r="BW462" s="658"/>
      <c r="BX462" s="658"/>
      <c r="BY462" s="658"/>
      <c r="BZ462" s="658"/>
      <c r="CA462" s="658"/>
      <c r="CB462" s="659"/>
      <c r="CC462" s="659"/>
      <c r="CD462" s="659"/>
      <c r="CE462" s="648"/>
      <c r="CF462" s="78"/>
      <c r="CG462" s="80"/>
      <c r="CH462" s="80"/>
      <c r="CI462" s="80"/>
      <c r="CJ462" s="80"/>
      <c r="CK462" s="80"/>
      <c r="CL462" s="80"/>
      <c r="CM462" s="80"/>
      <c r="CN462" s="80"/>
      <c r="CO462" s="80"/>
      <c r="CP462" s="80"/>
      <c r="CQ462" s="80"/>
      <c r="CR462" s="80"/>
      <c r="CS462" s="80"/>
      <c r="CT462" s="80"/>
      <c r="CU462" s="80"/>
      <c r="CV462" s="80"/>
      <c r="CW462" s="80"/>
      <c r="CX462" s="80"/>
      <c r="CY462" s="80"/>
      <c r="CZ462" s="80"/>
      <c r="DA462" s="80"/>
      <c r="DB462" s="80"/>
      <c r="DC462" s="80"/>
      <c r="DD462" s="80"/>
      <c r="DE462" s="80"/>
      <c r="DF462" s="80"/>
      <c r="DG462" s="80"/>
      <c r="DH462" s="80"/>
      <c r="DI462" s="80"/>
      <c r="DJ462" s="80"/>
      <c r="DK462" s="80"/>
      <c r="DL462" s="80"/>
      <c r="DM462" s="80"/>
      <c r="DN462" s="80"/>
      <c r="DO462" s="80"/>
      <c r="DP462" s="80"/>
      <c r="DQ462" s="80"/>
    </row>
    <row r="463" spans="1:128" ht="16.5" customHeight="1">
      <c r="A463" s="111">
        <v>403</v>
      </c>
      <c r="B463" s="111" t="s">
        <v>2830</v>
      </c>
      <c r="C463" s="282" t="s">
        <v>2888</v>
      </c>
      <c r="D463" s="111" t="s">
        <v>5111</v>
      </c>
      <c r="E463" s="111" t="s">
        <v>4932</v>
      </c>
      <c r="F463" s="111" t="s">
        <v>8967</v>
      </c>
      <c r="G463" s="160" t="s">
        <v>8968</v>
      </c>
      <c r="H463" s="111" t="s">
        <v>8969</v>
      </c>
      <c r="I463" s="154" t="s">
        <v>8316</v>
      </c>
      <c r="J463" s="175" t="s">
        <v>4940</v>
      </c>
      <c r="K463" s="163" t="s">
        <v>8970</v>
      </c>
      <c r="L463" s="116" t="s">
        <v>8971</v>
      </c>
      <c r="M463" s="153" t="s">
        <v>8972</v>
      </c>
      <c r="N463" s="142" t="s">
        <v>4924</v>
      </c>
      <c r="O463" s="142"/>
      <c r="P463" s="142" t="s">
        <v>4924</v>
      </c>
      <c r="Q463" s="143">
        <v>9917</v>
      </c>
      <c r="R463" s="144">
        <v>2613</v>
      </c>
      <c r="S463" s="143">
        <v>753</v>
      </c>
      <c r="T463" s="143">
        <v>430</v>
      </c>
      <c r="U463" s="282" t="s">
        <v>4955</v>
      </c>
      <c r="V463" s="123">
        <v>323</v>
      </c>
      <c r="W463" s="123">
        <v>234</v>
      </c>
      <c r="X463" s="138" t="s">
        <v>4956</v>
      </c>
      <c r="Y463" s="123">
        <v>188</v>
      </c>
      <c r="Z463" s="123"/>
      <c r="AA463" s="123"/>
      <c r="AB463" s="123">
        <v>99</v>
      </c>
      <c r="AC463" s="127">
        <v>42</v>
      </c>
      <c r="AD463" s="127">
        <v>75</v>
      </c>
      <c r="AE463" s="130">
        <v>25</v>
      </c>
      <c r="AF463" s="137" t="s">
        <v>8973</v>
      </c>
      <c r="AG463" s="143">
        <v>1075</v>
      </c>
      <c r="AH463" s="143">
        <v>1075</v>
      </c>
      <c r="AI463" s="401">
        <v>1075</v>
      </c>
      <c r="AJ463" s="401">
        <v>361</v>
      </c>
      <c r="AK463" s="282"/>
      <c r="AL463" s="282"/>
      <c r="AM463" s="118" t="s">
        <v>5011</v>
      </c>
      <c r="AN463" s="111">
        <v>1</v>
      </c>
      <c r="AO463" s="111">
        <v>1</v>
      </c>
      <c r="AP463" s="111"/>
      <c r="AQ463" s="111"/>
      <c r="AR463" s="111"/>
      <c r="AS463" s="111">
        <v>206</v>
      </c>
      <c r="AT463" s="137" t="s">
        <v>4916</v>
      </c>
      <c r="AU463" s="137" t="s">
        <v>4916</v>
      </c>
      <c r="AV463" s="311">
        <v>3294</v>
      </c>
      <c r="AW463" s="644">
        <v>15.990291262135923</v>
      </c>
      <c r="AX463" s="149"/>
      <c r="AY463" s="149"/>
      <c r="AZ463" s="149"/>
      <c r="BA463" s="149"/>
      <c r="BB463" s="149"/>
      <c r="BC463" s="150"/>
      <c r="BD463" s="150"/>
      <c r="BE463" s="150"/>
      <c r="BF463" s="313" t="s">
        <v>4945</v>
      </c>
      <c r="BG463" s="134"/>
      <c r="BH463" s="134"/>
      <c r="BI463" s="134"/>
      <c r="BJ463" s="134"/>
      <c r="BK463" s="134"/>
      <c r="BL463" s="134"/>
      <c r="BM463" s="134"/>
      <c r="BN463" s="174"/>
      <c r="BO463" s="313" t="s">
        <v>4945</v>
      </c>
      <c r="BP463" s="138">
        <v>1</v>
      </c>
      <c r="BQ463" s="138"/>
      <c r="BR463" s="138">
        <v>1</v>
      </c>
      <c r="BS463" s="138"/>
      <c r="BT463" s="138"/>
      <c r="BU463" s="138"/>
      <c r="BV463" s="138">
        <v>1</v>
      </c>
      <c r="BW463" s="138">
        <v>2</v>
      </c>
      <c r="BX463" s="138"/>
      <c r="BY463" s="138"/>
      <c r="BZ463" s="138"/>
      <c r="CA463" s="138"/>
      <c r="CB463" s="138"/>
      <c r="CC463" s="138"/>
      <c r="CD463" s="138"/>
      <c r="CE463" s="648"/>
      <c r="CF463" s="78"/>
      <c r="CG463" s="80"/>
      <c r="CH463" s="80"/>
      <c r="CI463" s="80"/>
      <c r="CJ463" s="80"/>
      <c r="CK463" s="80"/>
      <c r="CL463" s="80"/>
      <c r="CM463" s="80"/>
      <c r="CN463" s="80"/>
      <c r="CO463" s="80"/>
      <c r="CP463" s="80"/>
      <c r="CQ463" s="80"/>
      <c r="CR463" s="80"/>
      <c r="CS463" s="80"/>
      <c r="CT463" s="80"/>
      <c r="CU463" s="80"/>
      <c r="CV463" s="80"/>
      <c r="CW463" s="80"/>
      <c r="CX463" s="80"/>
      <c r="CY463" s="80"/>
      <c r="CZ463" s="80"/>
      <c r="DA463" s="80"/>
      <c r="DB463" s="80"/>
      <c r="DC463" s="80"/>
      <c r="DD463" s="80"/>
      <c r="DE463" s="80"/>
      <c r="DF463" s="80"/>
      <c r="DG463" s="80"/>
      <c r="DH463" s="80"/>
      <c r="DI463" s="80"/>
      <c r="DJ463" s="80"/>
      <c r="DK463" s="80"/>
      <c r="DL463" s="80"/>
      <c r="DM463" s="80"/>
      <c r="DN463" s="80"/>
      <c r="DO463" s="80"/>
      <c r="DP463" s="80"/>
      <c r="DQ463" s="80"/>
    </row>
    <row r="464" spans="1:128" ht="16.5" customHeight="1">
      <c r="A464" s="111">
        <v>404</v>
      </c>
      <c r="B464" s="111" t="s">
        <v>8779</v>
      </c>
      <c r="C464" s="112" t="s">
        <v>8839</v>
      </c>
      <c r="D464" s="111" t="s">
        <v>5082</v>
      </c>
      <c r="E464" s="111" t="s">
        <v>4879</v>
      </c>
      <c r="F464" s="111" t="s">
        <v>8974</v>
      </c>
      <c r="G464" s="113" t="s">
        <v>8975</v>
      </c>
      <c r="H464" s="111" t="s">
        <v>8976</v>
      </c>
      <c r="I464" s="111" t="s">
        <v>8977</v>
      </c>
      <c r="J464" s="118" t="s">
        <v>4884</v>
      </c>
      <c r="K464" s="163" t="s">
        <v>5942</v>
      </c>
      <c r="L464" s="116" t="s">
        <v>8978</v>
      </c>
      <c r="M464" s="153" t="s">
        <v>8846</v>
      </c>
      <c r="N464" s="142" t="s">
        <v>4888</v>
      </c>
      <c r="O464" s="142"/>
      <c r="P464" s="142" t="s">
        <v>4884</v>
      </c>
      <c r="Q464" s="143">
        <v>94717</v>
      </c>
      <c r="R464" s="144">
        <v>4887</v>
      </c>
      <c r="S464" s="143">
        <v>2018</v>
      </c>
      <c r="T464" s="143">
        <v>1878</v>
      </c>
      <c r="U464" s="112" t="s">
        <v>8979</v>
      </c>
      <c r="V464" s="123">
        <v>140</v>
      </c>
      <c r="W464" s="123">
        <v>530</v>
      </c>
      <c r="X464" s="138" t="s">
        <v>4972</v>
      </c>
      <c r="Y464" s="123">
        <v>133</v>
      </c>
      <c r="Z464" s="123">
        <v>132</v>
      </c>
      <c r="AA464" s="123">
        <v>9853</v>
      </c>
      <c r="AB464" s="123">
        <v>800</v>
      </c>
      <c r="AC464" s="127">
        <v>104</v>
      </c>
      <c r="AD464" s="127"/>
      <c r="AE464" s="130">
        <v>201</v>
      </c>
      <c r="AF464" s="137" t="s">
        <v>8847</v>
      </c>
      <c r="AG464" s="143" t="s">
        <v>8980</v>
      </c>
      <c r="AH464" s="143">
        <v>5424</v>
      </c>
      <c r="AI464" s="148">
        <v>5424</v>
      </c>
      <c r="AJ464" s="148">
        <v>700</v>
      </c>
      <c r="AK464" s="112" t="s">
        <v>8981</v>
      </c>
      <c r="AL464" s="112" t="s">
        <v>8982</v>
      </c>
      <c r="AM464" s="118" t="s">
        <v>5011</v>
      </c>
      <c r="AN464" s="111">
        <v>4</v>
      </c>
      <c r="AO464" s="111">
        <v>1</v>
      </c>
      <c r="AP464" s="111">
        <v>3</v>
      </c>
      <c r="AQ464" s="111"/>
      <c r="AR464" s="111"/>
      <c r="AS464" s="111">
        <v>358</v>
      </c>
      <c r="AT464" s="129" t="s">
        <v>4916</v>
      </c>
      <c r="AU464" s="129" t="s">
        <v>4916</v>
      </c>
      <c r="AV464" s="127">
        <v>529484</v>
      </c>
      <c r="AW464" s="644">
        <v>1479.0055865921788</v>
      </c>
      <c r="AX464" s="149">
        <v>3000</v>
      </c>
      <c r="AY464" s="149"/>
      <c r="AZ464" s="149">
        <v>1000</v>
      </c>
      <c r="BA464" s="149">
        <v>2000</v>
      </c>
      <c r="BB464" s="149">
        <v>3000</v>
      </c>
      <c r="BC464" s="132">
        <v>0.3</v>
      </c>
      <c r="BD464" s="150"/>
      <c r="BE464" s="150" t="s">
        <v>8983</v>
      </c>
      <c r="BF464" s="151" t="s">
        <v>8849</v>
      </c>
      <c r="BG464" s="134"/>
      <c r="BH464" s="134"/>
      <c r="BI464" s="134"/>
      <c r="BJ464" s="134"/>
      <c r="BK464" s="134"/>
      <c r="BL464" s="134"/>
      <c r="BM464" s="134"/>
      <c r="BN464" s="350"/>
      <c r="BO464" s="133" t="s">
        <v>8984</v>
      </c>
      <c r="BP464" s="138">
        <v>4</v>
      </c>
      <c r="BQ464" s="138"/>
      <c r="BR464" s="138">
        <v>4</v>
      </c>
      <c r="BS464" s="138"/>
      <c r="BT464" s="138">
        <v>1</v>
      </c>
      <c r="BU464" s="138">
        <v>11</v>
      </c>
      <c r="BV464" s="138">
        <v>8</v>
      </c>
      <c r="BW464" s="138">
        <v>5</v>
      </c>
      <c r="BX464" s="138"/>
      <c r="BY464" s="138"/>
      <c r="BZ464" s="138"/>
      <c r="CA464" s="138"/>
      <c r="CB464" s="138"/>
      <c r="CC464" s="138"/>
      <c r="CD464" s="138"/>
      <c r="CE464" s="139"/>
      <c r="CF464" s="139"/>
      <c r="DV464" s="152"/>
      <c r="DW464" s="152"/>
      <c r="DX464" s="152"/>
    </row>
    <row r="465" spans="1:128" ht="16.5" customHeight="1">
      <c r="A465" s="111">
        <v>405</v>
      </c>
      <c r="B465" s="153" t="s">
        <v>2830</v>
      </c>
      <c r="C465" s="112" t="s">
        <v>2879</v>
      </c>
      <c r="D465" s="111" t="s">
        <v>5111</v>
      </c>
      <c r="E465" s="111" t="s">
        <v>4932</v>
      </c>
      <c r="F465" s="111" t="s">
        <v>8985</v>
      </c>
      <c r="G465" s="113" t="s">
        <v>8986</v>
      </c>
      <c r="H465" s="111" t="s">
        <v>8987</v>
      </c>
      <c r="I465" s="111" t="s">
        <v>8988</v>
      </c>
      <c r="J465" s="118" t="s">
        <v>4884</v>
      </c>
      <c r="K465" s="163" t="s">
        <v>6626</v>
      </c>
      <c r="L465" s="283" t="s">
        <v>8989</v>
      </c>
      <c r="M465" s="367" t="s">
        <v>8990</v>
      </c>
      <c r="N465" s="142" t="s">
        <v>4924</v>
      </c>
      <c r="O465" s="142"/>
      <c r="P465" s="142" t="s">
        <v>4940</v>
      </c>
      <c r="Q465" s="143">
        <v>7420</v>
      </c>
      <c r="R465" s="144">
        <v>3394</v>
      </c>
      <c r="S465" s="143">
        <v>935</v>
      </c>
      <c r="T465" s="143">
        <v>827</v>
      </c>
      <c r="U465" s="112" t="s">
        <v>8991</v>
      </c>
      <c r="V465" s="123">
        <v>108</v>
      </c>
      <c r="W465" s="123">
        <v>297</v>
      </c>
      <c r="X465" s="138" t="s">
        <v>4890</v>
      </c>
      <c r="Y465" s="123">
        <v>181</v>
      </c>
      <c r="Z465" s="123">
        <v>59</v>
      </c>
      <c r="AA465" s="123">
        <v>10705</v>
      </c>
      <c r="AB465" s="123">
        <v>105</v>
      </c>
      <c r="AC465" s="127"/>
      <c r="AD465" s="127"/>
      <c r="AE465" s="130">
        <v>36</v>
      </c>
      <c r="AF465" s="137" t="s">
        <v>8992</v>
      </c>
      <c r="AG465" s="143">
        <v>16271</v>
      </c>
      <c r="AH465" s="143">
        <v>32030</v>
      </c>
      <c r="AI465" s="148">
        <v>32028</v>
      </c>
      <c r="AJ465" s="148">
        <v>482</v>
      </c>
      <c r="AK465" s="112" t="s">
        <v>8993</v>
      </c>
      <c r="AL465" s="112" t="s">
        <v>8994</v>
      </c>
      <c r="AM465" s="118" t="s">
        <v>6375</v>
      </c>
      <c r="AN465" s="129">
        <v>9</v>
      </c>
      <c r="AO465" s="129">
        <v>4</v>
      </c>
      <c r="AP465" s="129">
        <v>5</v>
      </c>
      <c r="AQ465" s="129"/>
      <c r="AR465" s="129"/>
      <c r="AS465" s="111">
        <v>211</v>
      </c>
      <c r="AT465" s="129" t="s">
        <v>4916</v>
      </c>
      <c r="AU465" s="129" t="s">
        <v>4916</v>
      </c>
      <c r="AV465" s="127">
        <v>8920</v>
      </c>
      <c r="AW465" s="644">
        <v>42.274881516587676</v>
      </c>
      <c r="AX465" s="149"/>
      <c r="AY465" s="149"/>
      <c r="AZ465" s="149"/>
      <c r="BA465" s="149"/>
      <c r="BB465" s="149"/>
      <c r="BC465" s="150"/>
      <c r="BD465" s="150"/>
      <c r="BE465" s="150"/>
      <c r="BF465" s="151" t="s">
        <v>4897</v>
      </c>
      <c r="BG465" s="134"/>
      <c r="BH465" s="134"/>
      <c r="BI465" s="134"/>
      <c r="BJ465" s="134"/>
      <c r="BK465" s="134"/>
      <c r="BL465" s="134"/>
      <c r="BM465" s="134"/>
      <c r="BN465" s="350"/>
      <c r="BO465" s="133" t="s">
        <v>4897</v>
      </c>
      <c r="BP465" s="138">
        <v>8</v>
      </c>
      <c r="BQ465" s="138">
        <v>1</v>
      </c>
      <c r="BR465" s="138">
        <v>7</v>
      </c>
      <c r="BS465" s="138">
        <v>1</v>
      </c>
      <c r="BT465" s="138">
        <v>4</v>
      </c>
      <c r="BU465" s="138">
        <v>5</v>
      </c>
      <c r="BV465" s="138"/>
      <c r="BW465" s="138"/>
      <c r="BX465" s="138"/>
      <c r="BY465" s="138"/>
      <c r="BZ465" s="138"/>
      <c r="CA465" s="138"/>
      <c r="CB465" s="138"/>
      <c r="CC465" s="138"/>
      <c r="CD465" s="138"/>
      <c r="CE465" s="139"/>
      <c r="CF465" s="139"/>
      <c r="DV465" s="152"/>
      <c r="DW465" s="152"/>
      <c r="DX465" s="152"/>
    </row>
    <row r="466" spans="1:128" ht="16.5" customHeight="1">
      <c r="A466" s="111">
        <v>406</v>
      </c>
      <c r="B466" s="180" t="s">
        <v>8779</v>
      </c>
      <c r="C466" s="666" t="s">
        <v>2903</v>
      </c>
      <c r="D466" s="180" t="s">
        <v>5111</v>
      </c>
      <c r="E466" s="180" t="s">
        <v>4932</v>
      </c>
      <c r="F466" s="180" t="s">
        <v>8995</v>
      </c>
      <c r="G466" s="113" t="s">
        <v>8996</v>
      </c>
      <c r="H466" s="180" t="s">
        <v>8997</v>
      </c>
      <c r="I466" s="180">
        <v>2005.07</v>
      </c>
      <c r="J466" s="273" t="s">
        <v>4940</v>
      </c>
      <c r="K466" s="305" t="s">
        <v>8998</v>
      </c>
      <c r="L466" s="184" t="s">
        <v>8999</v>
      </c>
      <c r="M466" s="153" t="s">
        <v>9000</v>
      </c>
      <c r="N466" s="202" t="s">
        <v>4924</v>
      </c>
      <c r="O466" s="142"/>
      <c r="P466" s="202" t="s">
        <v>4924</v>
      </c>
      <c r="Q466" s="143">
        <v>85895</v>
      </c>
      <c r="R466" s="144">
        <v>396</v>
      </c>
      <c r="S466" s="143">
        <v>360</v>
      </c>
      <c r="T466" s="143">
        <v>300</v>
      </c>
      <c r="U466" s="302" t="s">
        <v>9001</v>
      </c>
      <c r="V466" s="123">
        <v>60</v>
      </c>
      <c r="W466" s="123">
        <v>30</v>
      </c>
      <c r="X466" s="273" t="s">
        <v>4956</v>
      </c>
      <c r="Y466" s="123">
        <v>229</v>
      </c>
      <c r="Z466" s="123">
        <v>10</v>
      </c>
      <c r="AA466" s="123">
        <v>329</v>
      </c>
      <c r="AB466" s="123">
        <v>118</v>
      </c>
      <c r="AC466" s="127"/>
      <c r="AD466" s="127"/>
      <c r="AE466" s="352">
        <v>66</v>
      </c>
      <c r="AF466" s="137" t="s">
        <v>9002</v>
      </c>
      <c r="AG466" s="143"/>
      <c r="AH466" s="143">
        <v>167</v>
      </c>
      <c r="AI466" s="186"/>
      <c r="AJ466" s="186">
        <v>54</v>
      </c>
      <c r="AK466" s="302"/>
      <c r="AL466" s="302"/>
      <c r="AM466" s="273" t="s">
        <v>5079</v>
      </c>
      <c r="AN466" s="180">
        <v>17</v>
      </c>
      <c r="AO466" s="180">
        <v>2</v>
      </c>
      <c r="AP466" s="180"/>
      <c r="AQ466" s="180">
        <v>13</v>
      </c>
      <c r="AR466" s="180">
        <v>2</v>
      </c>
      <c r="AS466" s="180">
        <v>300</v>
      </c>
      <c r="AT466" s="129" t="s">
        <v>4916</v>
      </c>
      <c r="AU466" s="129" t="s">
        <v>4916</v>
      </c>
      <c r="AV466" s="188">
        <v>10896</v>
      </c>
      <c r="AW466" s="644">
        <v>36.32</v>
      </c>
      <c r="AX466" s="189"/>
      <c r="AY466" s="189"/>
      <c r="AZ466" s="189"/>
      <c r="BA466" s="189"/>
      <c r="BB466" s="189"/>
      <c r="BC466" s="150"/>
      <c r="BD466" s="150"/>
      <c r="BE466" s="150"/>
      <c r="BF466" s="191"/>
      <c r="BG466" s="192"/>
      <c r="BH466" s="192"/>
      <c r="BI466" s="192"/>
      <c r="BJ466" s="192"/>
      <c r="BK466" s="192"/>
      <c r="BL466" s="192"/>
      <c r="BM466" s="192"/>
      <c r="BN466" s="442"/>
      <c r="BO466" s="193" t="s">
        <v>4945</v>
      </c>
      <c r="BP466" s="138"/>
      <c r="BQ466" s="138"/>
      <c r="BR466" s="138"/>
      <c r="BS466" s="138"/>
      <c r="BT466" s="138">
        <v>2</v>
      </c>
      <c r="BU466" s="138"/>
      <c r="BV466" s="138"/>
      <c r="BW466" s="138">
        <v>3</v>
      </c>
      <c r="BX466" s="138"/>
      <c r="BY466" s="138"/>
      <c r="BZ466" s="138"/>
      <c r="CA466" s="138"/>
      <c r="CB466" s="138"/>
      <c r="CC466" s="138"/>
      <c r="CD466" s="138"/>
      <c r="CE466" s="139"/>
      <c r="CF466" s="139"/>
      <c r="DV466" s="152"/>
      <c r="DW466" s="152"/>
      <c r="DX466" s="152"/>
    </row>
    <row r="467" spans="1:128" ht="16.5" customHeight="1">
      <c r="A467" s="111">
        <v>407</v>
      </c>
      <c r="B467" s="111" t="s">
        <v>2830</v>
      </c>
      <c r="C467" s="282" t="s">
        <v>2903</v>
      </c>
      <c r="D467" s="111" t="s">
        <v>5111</v>
      </c>
      <c r="E467" s="111" t="s">
        <v>6376</v>
      </c>
      <c r="F467" s="111" t="s">
        <v>9003</v>
      </c>
      <c r="G467" s="113" t="s">
        <v>9004</v>
      </c>
      <c r="H467" s="111" t="s">
        <v>9005</v>
      </c>
      <c r="I467" s="111" t="s">
        <v>9006</v>
      </c>
      <c r="J467" s="382" t="s">
        <v>4888</v>
      </c>
      <c r="K467" s="163" t="s">
        <v>6337</v>
      </c>
      <c r="L467" s="116" t="s">
        <v>6337</v>
      </c>
      <c r="M467" s="141" t="s">
        <v>9007</v>
      </c>
      <c r="N467" s="202" t="s">
        <v>4924</v>
      </c>
      <c r="O467" s="142"/>
      <c r="P467" s="202" t="s">
        <v>4924</v>
      </c>
      <c r="Q467" s="143">
        <v>17274</v>
      </c>
      <c r="R467" s="144">
        <v>1960</v>
      </c>
      <c r="S467" s="143">
        <v>712</v>
      </c>
      <c r="T467" s="143">
        <v>712</v>
      </c>
      <c r="U467" s="112" t="s">
        <v>5303</v>
      </c>
      <c r="V467" s="123"/>
      <c r="W467" s="123" t="s">
        <v>7071</v>
      </c>
      <c r="X467" s="138" t="s">
        <v>7071</v>
      </c>
      <c r="Y467" s="123">
        <v>200</v>
      </c>
      <c r="Z467" s="123"/>
      <c r="AA467" s="123"/>
      <c r="AB467" s="123">
        <v>20</v>
      </c>
      <c r="AC467" s="127"/>
      <c r="AD467" s="127"/>
      <c r="AE467" s="130">
        <v>80</v>
      </c>
      <c r="AF467" s="137" t="s">
        <v>9008</v>
      </c>
      <c r="AG467" s="143"/>
      <c r="AH467" s="143">
        <v>162</v>
      </c>
      <c r="AI467" s="148"/>
      <c r="AJ467" s="148">
        <v>162</v>
      </c>
      <c r="AK467" s="157"/>
      <c r="AL467" s="112"/>
      <c r="AM467" s="118" t="s">
        <v>5011</v>
      </c>
      <c r="AN467" s="111">
        <v>2</v>
      </c>
      <c r="AO467" s="111"/>
      <c r="AP467" s="111"/>
      <c r="AQ467" s="111">
        <v>2</v>
      </c>
      <c r="AR467" s="111"/>
      <c r="AS467" s="111">
        <v>50</v>
      </c>
      <c r="AT467" s="129" t="s">
        <v>5382</v>
      </c>
      <c r="AU467" s="129"/>
      <c r="AV467" s="127">
        <v>191</v>
      </c>
      <c r="AW467" s="127">
        <v>3.82</v>
      </c>
      <c r="AX467" s="149">
        <v>2000</v>
      </c>
      <c r="AY467" s="149">
        <v>2000</v>
      </c>
      <c r="AZ467" s="149">
        <v>2000</v>
      </c>
      <c r="BA467" s="149">
        <v>2000</v>
      </c>
      <c r="BB467" s="149">
        <v>2000</v>
      </c>
      <c r="BC467" s="150">
        <v>25</v>
      </c>
      <c r="BD467" s="150">
        <v>50</v>
      </c>
      <c r="BE467" s="150" t="s">
        <v>9009</v>
      </c>
      <c r="BF467" s="133" t="s">
        <v>9010</v>
      </c>
      <c r="BG467" s="134">
        <v>2000</v>
      </c>
      <c r="BH467" s="134">
        <v>2000</v>
      </c>
      <c r="BI467" s="134">
        <v>2000</v>
      </c>
      <c r="BJ467" s="134">
        <v>2000</v>
      </c>
      <c r="BK467" s="134">
        <v>2000</v>
      </c>
      <c r="BL467" s="134">
        <v>25</v>
      </c>
      <c r="BM467" s="134">
        <v>50</v>
      </c>
      <c r="BN467" s="350" t="s">
        <v>9009</v>
      </c>
      <c r="BO467" s="133" t="s">
        <v>9010</v>
      </c>
      <c r="BP467" s="138"/>
      <c r="BQ467" s="138"/>
      <c r="BR467" s="138"/>
      <c r="BS467" s="138"/>
      <c r="BT467" s="138"/>
      <c r="BU467" s="138"/>
      <c r="BV467" s="138"/>
      <c r="BW467" s="138">
        <v>2</v>
      </c>
      <c r="BX467" s="138"/>
      <c r="BY467" s="138"/>
      <c r="BZ467" s="138"/>
      <c r="CA467" s="138"/>
      <c r="CB467" s="138"/>
      <c r="CC467" s="138"/>
      <c r="CD467" s="138"/>
      <c r="CE467" s="139"/>
      <c r="CF467" s="139"/>
      <c r="DV467" s="152"/>
      <c r="DW467" s="152"/>
      <c r="DX467" s="152"/>
    </row>
    <row r="468" spans="1:128" ht="16.5" customHeight="1">
      <c r="A468" s="111">
        <v>408</v>
      </c>
      <c r="B468" s="111" t="s">
        <v>2830</v>
      </c>
      <c r="C468" s="282" t="s">
        <v>2888</v>
      </c>
      <c r="D468" s="111" t="s">
        <v>5111</v>
      </c>
      <c r="E468" s="111" t="s">
        <v>4932</v>
      </c>
      <c r="F468" s="111" t="s">
        <v>9011</v>
      </c>
      <c r="G468" s="160" t="s">
        <v>9012</v>
      </c>
      <c r="H468" s="111" t="s">
        <v>8871</v>
      </c>
      <c r="I468" s="382" t="s">
        <v>7727</v>
      </c>
      <c r="J468" s="175" t="s">
        <v>4940</v>
      </c>
      <c r="K468" s="382" t="s">
        <v>9013</v>
      </c>
      <c r="L468" s="153" t="s">
        <v>9014</v>
      </c>
      <c r="M468" s="618" t="s">
        <v>8874</v>
      </c>
      <c r="N468" s="202" t="s">
        <v>4924</v>
      </c>
      <c r="O468" s="142"/>
      <c r="P468" s="202" t="s">
        <v>4924</v>
      </c>
      <c r="Q468" s="143">
        <v>20998</v>
      </c>
      <c r="R468" s="144">
        <v>1814</v>
      </c>
      <c r="S468" s="143">
        <v>874</v>
      </c>
      <c r="T468" s="143">
        <v>793</v>
      </c>
      <c r="U468" s="317" t="s">
        <v>4955</v>
      </c>
      <c r="V468" s="123">
        <v>81</v>
      </c>
      <c r="W468" s="123">
        <v>86</v>
      </c>
      <c r="X468" s="138" t="s">
        <v>4956</v>
      </c>
      <c r="Y468" s="123">
        <v>81</v>
      </c>
      <c r="Z468" s="123">
        <v>241</v>
      </c>
      <c r="AA468" s="123">
        <v>1000</v>
      </c>
      <c r="AB468" s="123">
        <v>33</v>
      </c>
      <c r="AC468" s="127"/>
      <c r="AD468" s="127"/>
      <c r="AE468" s="130">
        <v>34</v>
      </c>
      <c r="AF468" s="137" t="s">
        <v>5450</v>
      </c>
      <c r="AG468" s="143">
        <v>961</v>
      </c>
      <c r="AH468" s="143">
        <v>1261</v>
      </c>
      <c r="AI468" s="286">
        <v>1261</v>
      </c>
      <c r="AJ468" s="286">
        <v>876</v>
      </c>
      <c r="AK468" s="282"/>
      <c r="AL468" s="282"/>
      <c r="AM468" s="118" t="s">
        <v>5866</v>
      </c>
      <c r="AN468" s="111">
        <v>3</v>
      </c>
      <c r="AO468" s="111"/>
      <c r="AP468" s="111">
        <v>1</v>
      </c>
      <c r="AQ468" s="111">
        <v>2</v>
      </c>
      <c r="AR468" s="111"/>
      <c r="AS468" s="111">
        <v>163</v>
      </c>
      <c r="AT468" s="129" t="s">
        <v>4916</v>
      </c>
      <c r="AU468" s="129" t="s">
        <v>4916</v>
      </c>
      <c r="AV468" s="285">
        <v>6797</v>
      </c>
      <c r="AW468" s="127">
        <v>41.699386503067487</v>
      </c>
      <c r="AX468" s="287"/>
      <c r="AY468" s="287"/>
      <c r="AZ468" s="287"/>
      <c r="BA468" s="287"/>
      <c r="BB468" s="287"/>
      <c r="BC468" s="288"/>
      <c r="BD468" s="288"/>
      <c r="BE468" s="288"/>
      <c r="BF468" s="289" t="s">
        <v>4945</v>
      </c>
      <c r="BG468" s="290"/>
      <c r="BH468" s="290"/>
      <c r="BI468" s="290"/>
      <c r="BJ468" s="290"/>
      <c r="BK468" s="290"/>
      <c r="BL468" s="290"/>
      <c r="BM468" s="290"/>
      <c r="BN468" s="338"/>
      <c r="BO468" s="289" t="s">
        <v>4945</v>
      </c>
      <c r="BP468" s="138">
        <v>1</v>
      </c>
      <c r="BQ468" s="138"/>
      <c r="BR468" s="138">
        <v>1</v>
      </c>
      <c r="BS468" s="138"/>
      <c r="BT468" s="138"/>
      <c r="BU468" s="138"/>
      <c r="BV468" s="138">
        <v>2</v>
      </c>
      <c r="BW468" s="138"/>
      <c r="BX468" s="138"/>
      <c r="BY468" s="138"/>
      <c r="BZ468" s="138"/>
      <c r="CA468" s="138"/>
      <c r="CB468" s="138"/>
      <c r="CC468" s="138"/>
      <c r="CD468" s="138"/>
      <c r="CE468" s="648"/>
      <c r="CF468" s="78"/>
      <c r="CG468" s="80"/>
      <c r="CH468" s="80"/>
      <c r="CI468" s="80"/>
      <c r="CJ468" s="80"/>
      <c r="CK468" s="80"/>
      <c r="CL468" s="80"/>
      <c r="CM468" s="80"/>
      <c r="CN468" s="80"/>
      <c r="CO468" s="80"/>
      <c r="CP468" s="80"/>
      <c r="CQ468" s="80"/>
      <c r="CR468" s="80"/>
      <c r="CS468" s="80"/>
      <c r="CT468" s="80"/>
      <c r="CU468" s="80"/>
      <c r="CV468" s="80"/>
      <c r="CW468" s="80"/>
      <c r="CX468" s="80"/>
      <c r="CY468" s="80"/>
      <c r="CZ468" s="80"/>
      <c r="DA468" s="80"/>
      <c r="DB468" s="80"/>
      <c r="DC468" s="80"/>
      <c r="DD468" s="80"/>
      <c r="DE468" s="80"/>
      <c r="DF468" s="80"/>
      <c r="DG468" s="80"/>
      <c r="DH468" s="80"/>
      <c r="DI468" s="80"/>
      <c r="DJ468" s="80"/>
      <c r="DK468" s="80"/>
      <c r="DL468" s="80"/>
      <c r="DM468" s="80"/>
      <c r="DN468" s="80"/>
      <c r="DO468" s="80"/>
      <c r="DP468" s="80"/>
      <c r="DQ468" s="80"/>
    </row>
    <row r="469" spans="1:128" ht="16.5" customHeight="1">
      <c r="A469" s="111">
        <v>409</v>
      </c>
      <c r="B469" s="111" t="s">
        <v>2830</v>
      </c>
      <c r="C469" s="112" t="s">
        <v>2893</v>
      </c>
      <c r="D469" s="111" t="s">
        <v>5111</v>
      </c>
      <c r="E469" s="111" t="s">
        <v>6376</v>
      </c>
      <c r="F469" s="111" t="s">
        <v>9015</v>
      </c>
      <c r="G469" s="113" t="s">
        <v>9016</v>
      </c>
      <c r="H469" s="111" t="s">
        <v>9017</v>
      </c>
      <c r="I469" s="111" t="s">
        <v>9018</v>
      </c>
      <c r="J469" s="382" t="s">
        <v>4888</v>
      </c>
      <c r="K469" s="163" t="s">
        <v>6337</v>
      </c>
      <c r="L469" s="116" t="s">
        <v>6337</v>
      </c>
      <c r="M469" s="153" t="s">
        <v>9019</v>
      </c>
      <c r="N469" s="202" t="s">
        <v>4924</v>
      </c>
      <c r="O469" s="142"/>
      <c r="P469" s="202" t="s">
        <v>4924</v>
      </c>
      <c r="Q469" s="143">
        <v>2739</v>
      </c>
      <c r="R469" s="144">
        <v>1283</v>
      </c>
      <c r="S469" s="143">
        <v>1051</v>
      </c>
      <c r="T469" s="143">
        <v>1051</v>
      </c>
      <c r="U469" s="112" t="s">
        <v>4955</v>
      </c>
      <c r="V469" s="123"/>
      <c r="W469" s="123">
        <v>92</v>
      </c>
      <c r="X469" s="138" t="s">
        <v>4972</v>
      </c>
      <c r="Y469" s="123">
        <v>20</v>
      </c>
      <c r="Z469" s="123"/>
      <c r="AA469" s="123"/>
      <c r="AB469" s="123">
        <v>15</v>
      </c>
      <c r="AC469" s="127"/>
      <c r="AD469" s="127"/>
      <c r="AE469" s="130">
        <v>200</v>
      </c>
      <c r="AF469" s="137" t="s">
        <v>5440</v>
      </c>
      <c r="AG469" s="143">
        <v>878</v>
      </c>
      <c r="AH469" s="143">
        <v>878</v>
      </c>
      <c r="AI469" s="148"/>
      <c r="AJ469" s="148">
        <v>250</v>
      </c>
      <c r="AK469" s="112"/>
      <c r="AL469" s="112"/>
      <c r="AM469" s="118"/>
      <c r="AN469" s="111"/>
      <c r="AO469" s="111"/>
      <c r="AP469" s="111"/>
      <c r="AQ469" s="111"/>
      <c r="AR469" s="111"/>
      <c r="AS469" s="111">
        <v>275</v>
      </c>
      <c r="AT469" s="135" t="s">
        <v>4916</v>
      </c>
      <c r="AU469" s="159" t="s">
        <v>4916</v>
      </c>
      <c r="AV469" s="127">
        <v>40000</v>
      </c>
      <c r="AW469" s="127">
        <v>145.45454545454547</v>
      </c>
      <c r="AX469" s="189" t="s">
        <v>4941</v>
      </c>
      <c r="AY469" s="189" t="s">
        <v>4941</v>
      </c>
      <c r="AZ469" s="189" t="s">
        <v>4941</v>
      </c>
      <c r="BA469" s="189" t="s">
        <v>4941</v>
      </c>
      <c r="BB469" s="189" t="s">
        <v>4941</v>
      </c>
      <c r="BC469" s="190"/>
      <c r="BD469" s="190" t="s">
        <v>7252</v>
      </c>
      <c r="BE469" s="190"/>
      <c r="BF469" s="191" t="s">
        <v>4945</v>
      </c>
      <c r="BG469" s="134"/>
      <c r="BH469" s="134"/>
      <c r="BI469" s="134"/>
      <c r="BJ469" s="134"/>
      <c r="BK469" s="134"/>
      <c r="BL469" s="134"/>
      <c r="BM469" s="134"/>
      <c r="BN469" s="350"/>
      <c r="BO469" s="289" t="s">
        <v>4945</v>
      </c>
      <c r="BP469" s="138"/>
      <c r="BQ469" s="138"/>
      <c r="BR469" s="138"/>
      <c r="BS469" s="138"/>
      <c r="BT469" s="138"/>
      <c r="BU469" s="138"/>
      <c r="BV469" s="138">
        <v>2</v>
      </c>
      <c r="BW469" s="138"/>
      <c r="BX469" s="138"/>
      <c r="BY469" s="138"/>
      <c r="BZ469" s="138"/>
      <c r="CA469" s="138"/>
      <c r="CB469" s="138"/>
      <c r="CC469" s="138"/>
      <c r="CD469" s="138"/>
      <c r="CE469" s="648"/>
      <c r="CF469" s="78"/>
      <c r="CG469" s="80"/>
      <c r="CH469" s="80"/>
      <c r="CI469" s="80"/>
      <c r="CJ469" s="80"/>
      <c r="CK469" s="80"/>
      <c r="CL469" s="80"/>
      <c r="CM469" s="80"/>
      <c r="CN469" s="80"/>
      <c r="CO469" s="80"/>
      <c r="CP469" s="80"/>
      <c r="CQ469" s="80"/>
      <c r="CR469" s="80"/>
      <c r="CS469" s="80"/>
      <c r="CT469" s="80"/>
      <c r="CU469" s="80"/>
      <c r="CV469" s="80"/>
      <c r="CW469" s="80"/>
      <c r="CX469" s="80"/>
      <c r="CY469" s="80"/>
      <c r="CZ469" s="80"/>
      <c r="DA469" s="80"/>
      <c r="DB469" s="80"/>
      <c r="DC469" s="80"/>
      <c r="DD469" s="80"/>
      <c r="DE469" s="80"/>
      <c r="DF469" s="80"/>
      <c r="DG469" s="80"/>
      <c r="DH469" s="80"/>
      <c r="DI469" s="80"/>
      <c r="DJ469" s="80"/>
      <c r="DK469" s="80"/>
      <c r="DL469" s="80"/>
      <c r="DM469" s="80"/>
      <c r="DN469" s="80"/>
      <c r="DO469" s="80"/>
      <c r="DP469" s="80"/>
      <c r="DQ469" s="80"/>
    </row>
    <row r="470" spans="1:128" ht="16.5" customHeight="1">
      <c r="A470" s="111">
        <v>410</v>
      </c>
      <c r="B470" s="111" t="s">
        <v>8779</v>
      </c>
      <c r="C470" s="112" t="s">
        <v>8827</v>
      </c>
      <c r="D470" s="111" t="s">
        <v>5082</v>
      </c>
      <c r="E470" s="111" t="s">
        <v>4879</v>
      </c>
      <c r="F470" s="111" t="s">
        <v>9020</v>
      </c>
      <c r="G470" s="113" t="s">
        <v>9021</v>
      </c>
      <c r="H470" s="111" t="s">
        <v>9022</v>
      </c>
      <c r="I470" s="111" t="s">
        <v>9023</v>
      </c>
      <c r="J470" s="118" t="s">
        <v>4884</v>
      </c>
      <c r="K470" s="163" t="s">
        <v>9024</v>
      </c>
      <c r="L470" s="116" t="s">
        <v>9025</v>
      </c>
      <c r="M470" s="153" t="s">
        <v>9026</v>
      </c>
      <c r="N470" s="202" t="s">
        <v>4924</v>
      </c>
      <c r="O470" s="142"/>
      <c r="P470" s="142" t="s">
        <v>4884</v>
      </c>
      <c r="Q470" s="143">
        <v>13962</v>
      </c>
      <c r="R470" s="144">
        <v>7323</v>
      </c>
      <c r="S470" s="143">
        <v>4026</v>
      </c>
      <c r="T470" s="143">
        <v>3794</v>
      </c>
      <c r="U470" s="112" t="s">
        <v>5134</v>
      </c>
      <c r="V470" s="123">
        <v>232</v>
      </c>
      <c r="W470" s="123">
        <v>200</v>
      </c>
      <c r="X470" s="138" t="s">
        <v>4926</v>
      </c>
      <c r="Y470" s="123">
        <v>585.6</v>
      </c>
      <c r="Z470" s="123"/>
      <c r="AA470" s="123"/>
      <c r="AB470" s="123">
        <v>67</v>
      </c>
      <c r="AC470" s="127">
        <v>89</v>
      </c>
      <c r="AD470" s="127">
        <v>609</v>
      </c>
      <c r="AE470" s="130">
        <v>203</v>
      </c>
      <c r="AF470" s="136" t="s">
        <v>9027</v>
      </c>
      <c r="AG470" s="143">
        <v>4117</v>
      </c>
      <c r="AH470" s="143">
        <v>14759</v>
      </c>
      <c r="AI470" s="148">
        <v>8548</v>
      </c>
      <c r="AJ470" s="148">
        <v>1809</v>
      </c>
      <c r="AK470" s="157"/>
      <c r="AL470" s="112"/>
      <c r="AM470" s="118" t="s">
        <v>5079</v>
      </c>
      <c r="AN470" s="111">
        <f>AO470+AP470+AQ470+AR470</f>
        <v>5</v>
      </c>
      <c r="AO470" s="111"/>
      <c r="AP470" s="111">
        <v>1</v>
      </c>
      <c r="AQ470" s="111">
        <v>4</v>
      </c>
      <c r="AR470" s="111"/>
      <c r="AS470" s="111">
        <v>206</v>
      </c>
      <c r="AT470" s="129" t="s">
        <v>4895</v>
      </c>
      <c r="AU470" s="129" t="s">
        <v>4895</v>
      </c>
      <c r="AV470" s="127">
        <v>90378</v>
      </c>
      <c r="AW470" s="127">
        <v>438.72815533980582</v>
      </c>
      <c r="AX470" s="149" t="s">
        <v>9028</v>
      </c>
      <c r="AY470" s="149" t="s">
        <v>9028</v>
      </c>
      <c r="AZ470" s="149" t="s">
        <v>9028</v>
      </c>
      <c r="BA470" s="149" t="s">
        <v>9028</v>
      </c>
      <c r="BB470" s="149" t="s">
        <v>9028</v>
      </c>
      <c r="BC470" s="132">
        <v>0.2</v>
      </c>
      <c r="BD470" s="132">
        <v>0.3</v>
      </c>
      <c r="BE470" s="150" t="s">
        <v>9029</v>
      </c>
      <c r="BF470" s="151" t="s">
        <v>9030</v>
      </c>
      <c r="BG470" s="134"/>
      <c r="BH470" s="134"/>
      <c r="BI470" s="134"/>
      <c r="BJ470" s="134"/>
      <c r="BK470" s="134"/>
      <c r="BL470" s="134"/>
      <c r="BM470" s="134"/>
      <c r="BN470" s="350"/>
      <c r="BO470" s="133" t="s">
        <v>9031</v>
      </c>
      <c r="BP470" s="138"/>
      <c r="BQ470" s="138"/>
      <c r="BR470" s="138"/>
      <c r="BS470" s="138"/>
      <c r="BT470" s="138">
        <v>3</v>
      </c>
      <c r="BU470" s="138"/>
      <c r="BV470" s="138">
        <v>18</v>
      </c>
      <c r="BW470" s="138"/>
      <c r="BX470" s="138"/>
      <c r="BY470" s="138"/>
      <c r="BZ470" s="138"/>
      <c r="CA470" s="138"/>
      <c r="CB470" s="138"/>
      <c r="CC470" s="138"/>
      <c r="CD470" s="138"/>
      <c r="CE470" s="139"/>
      <c r="CF470" s="139"/>
      <c r="DV470" s="152"/>
      <c r="DW470" s="152"/>
      <c r="DX470" s="152"/>
    </row>
    <row r="471" spans="1:128" ht="16.5" customHeight="1">
      <c r="A471" s="111">
        <v>411</v>
      </c>
      <c r="B471" s="111" t="s">
        <v>8779</v>
      </c>
      <c r="C471" s="112" t="s">
        <v>8827</v>
      </c>
      <c r="D471" s="111" t="s">
        <v>5082</v>
      </c>
      <c r="E471" s="111" t="s">
        <v>6376</v>
      </c>
      <c r="F471" s="111" t="s">
        <v>9032</v>
      </c>
      <c r="G471" s="113" t="s">
        <v>9033</v>
      </c>
      <c r="H471" s="111" t="s">
        <v>9034</v>
      </c>
      <c r="I471" s="154" t="s">
        <v>9035</v>
      </c>
      <c r="J471" s="382" t="s">
        <v>4888</v>
      </c>
      <c r="K471" s="163" t="s">
        <v>6337</v>
      </c>
      <c r="L471" s="116" t="s">
        <v>6337</v>
      </c>
      <c r="M471" s="141" t="s">
        <v>9036</v>
      </c>
      <c r="N471" s="142" t="s">
        <v>4888</v>
      </c>
      <c r="O471" s="142"/>
      <c r="P471" s="142" t="s">
        <v>4924</v>
      </c>
      <c r="Q471" s="143">
        <v>4241</v>
      </c>
      <c r="R471" s="144">
        <v>1245</v>
      </c>
      <c r="S471" s="143">
        <v>450</v>
      </c>
      <c r="T471" s="143">
        <v>450</v>
      </c>
      <c r="U471" s="112"/>
      <c r="V471" s="123"/>
      <c r="W471" s="123"/>
      <c r="X471" s="138"/>
      <c r="Y471" s="123"/>
      <c r="Z471" s="123"/>
      <c r="AA471" s="123"/>
      <c r="AB471" s="123">
        <v>90</v>
      </c>
      <c r="AC471" s="127"/>
      <c r="AD471" s="127"/>
      <c r="AE471" s="130">
        <v>20</v>
      </c>
      <c r="AF471" s="112" t="s">
        <v>9037</v>
      </c>
      <c r="AG471" s="143">
        <v>45</v>
      </c>
      <c r="AH471" s="143">
        <v>191</v>
      </c>
      <c r="AI471" s="148"/>
      <c r="AJ471" s="127">
        <v>191</v>
      </c>
      <c r="AK471" s="157"/>
      <c r="AL471" s="112"/>
      <c r="AM471" s="118"/>
      <c r="AN471" s="111">
        <v>1</v>
      </c>
      <c r="AO471" s="111"/>
      <c r="AP471" s="111">
        <v>1</v>
      </c>
      <c r="AQ471" s="111"/>
      <c r="AR471" s="111"/>
      <c r="AS471" s="129">
        <v>300</v>
      </c>
      <c r="AT471" s="159" t="s">
        <v>9038</v>
      </c>
      <c r="AU471" s="159" t="s">
        <v>9038</v>
      </c>
      <c r="AV471" s="127">
        <v>40000</v>
      </c>
      <c r="AW471" s="127">
        <v>133.33333333333334</v>
      </c>
      <c r="AX471" s="189">
        <v>1000</v>
      </c>
      <c r="AY471" s="149"/>
      <c r="AZ471" s="189">
        <v>500</v>
      </c>
      <c r="BA471" s="189">
        <v>700</v>
      </c>
      <c r="BB471" s="149"/>
      <c r="BC471" s="190">
        <v>20</v>
      </c>
      <c r="BD471" s="190">
        <v>50</v>
      </c>
      <c r="BE471" s="190" t="s">
        <v>9039</v>
      </c>
      <c r="BF471" s="259" t="s">
        <v>9040</v>
      </c>
      <c r="BG471" s="192">
        <v>1000</v>
      </c>
      <c r="BH471" s="134"/>
      <c r="BI471" s="134">
        <v>500</v>
      </c>
      <c r="BJ471" s="192">
        <v>700</v>
      </c>
      <c r="BK471" s="134">
        <v>1000</v>
      </c>
      <c r="BL471" s="134">
        <v>20</v>
      </c>
      <c r="BM471" s="134">
        <v>20</v>
      </c>
      <c r="BN471" s="326" t="s">
        <v>9041</v>
      </c>
      <c r="BO471" s="151" t="s">
        <v>9040</v>
      </c>
      <c r="BP471" s="138"/>
      <c r="BQ471" s="138"/>
      <c r="BR471" s="138"/>
      <c r="BS471" s="138"/>
      <c r="BT471" s="138"/>
      <c r="BU471" s="138"/>
      <c r="BV471" s="138">
        <v>3</v>
      </c>
      <c r="BW471" s="138"/>
      <c r="BX471" s="138"/>
      <c r="BY471" s="138"/>
      <c r="BZ471" s="138"/>
      <c r="CA471" s="138"/>
      <c r="CB471" s="138"/>
      <c r="CC471" s="138"/>
      <c r="CD471" s="138"/>
      <c r="CE471" s="139"/>
      <c r="CF471" s="139"/>
      <c r="DV471" s="152"/>
      <c r="DW471" s="152"/>
      <c r="DX471" s="152"/>
    </row>
    <row r="472" spans="1:128" ht="16.5" customHeight="1">
      <c r="A472" s="111">
        <v>412</v>
      </c>
      <c r="B472" s="111" t="s">
        <v>2830</v>
      </c>
      <c r="C472" s="112" t="s">
        <v>9042</v>
      </c>
      <c r="D472" s="111" t="s">
        <v>5082</v>
      </c>
      <c r="E472" s="111" t="s">
        <v>4879</v>
      </c>
      <c r="F472" s="111" t="s">
        <v>9043</v>
      </c>
      <c r="G472" s="113" t="s">
        <v>9044</v>
      </c>
      <c r="H472" s="111" t="s">
        <v>9045</v>
      </c>
      <c r="I472" s="111" t="s">
        <v>9046</v>
      </c>
      <c r="J472" s="118" t="s">
        <v>4940</v>
      </c>
      <c r="K472" s="163" t="s">
        <v>9047</v>
      </c>
      <c r="L472" s="116" t="s">
        <v>9048</v>
      </c>
      <c r="M472" s="141" t="s">
        <v>9049</v>
      </c>
      <c r="N472" s="142" t="s">
        <v>4924</v>
      </c>
      <c r="O472" s="142"/>
      <c r="P472" s="142" t="s">
        <v>4924</v>
      </c>
      <c r="Q472" s="143">
        <v>12727</v>
      </c>
      <c r="R472" s="144">
        <v>6207</v>
      </c>
      <c r="S472" s="143">
        <v>2327</v>
      </c>
      <c r="T472" s="143">
        <v>2034</v>
      </c>
      <c r="U472" s="112"/>
      <c r="V472" s="123">
        <v>293</v>
      </c>
      <c r="W472" s="123">
        <v>285</v>
      </c>
      <c r="X472" s="138" t="s">
        <v>4972</v>
      </c>
      <c r="Y472" s="123">
        <v>1090</v>
      </c>
      <c r="Z472" s="123">
        <v>36</v>
      </c>
      <c r="AA472" s="123">
        <v>1500</v>
      </c>
      <c r="AB472" s="123">
        <v>218</v>
      </c>
      <c r="AC472" s="127"/>
      <c r="AD472" s="127"/>
      <c r="AE472" s="130">
        <v>43</v>
      </c>
      <c r="AF472" s="137" t="s">
        <v>9050</v>
      </c>
      <c r="AG472" s="143">
        <v>1838</v>
      </c>
      <c r="AH472" s="143">
        <v>2553</v>
      </c>
      <c r="AI472" s="148">
        <v>2553</v>
      </c>
      <c r="AJ472" s="148">
        <v>639</v>
      </c>
      <c r="AK472" s="112"/>
      <c r="AL472" s="112"/>
      <c r="AM472" s="118" t="s">
        <v>5079</v>
      </c>
      <c r="AN472" s="111">
        <v>6</v>
      </c>
      <c r="AO472" s="111"/>
      <c r="AP472" s="111">
        <v>2</v>
      </c>
      <c r="AQ472" s="111">
        <v>2</v>
      </c>
      <c r="AR472" s="111">
        <v>2</v>
      </c>
      <c r="AS472" s="111">
        <v>218</v>
      </c>
      <c r="AT472" s="137" t="s">
        <v>4916</v>
      </c>
      <c r="AU472" s="137" t="s">
        <v>4916</v>
      </c>
      <c r="AV472" s="127">
        <v>19138</v>
      </c>
      <c r="AW472" s="127">
        <v>87.788990825688074</v>
      </c>
      <c r="AX472" s="149">
        <v>2000</v>
      </c>
      <c r="AY472" s="149"/>
      <c r="AZ472" s="149">
        <v>1000</v>
      </c>
      <c r="BA472" s="149">
        <v>1500</v>
      </c>
      <c r="BB472" s="149">
        <v>2000</v>
      </c>
      <c r="BC472" s="150">
        <v>25</v>
      </c>
      <c r="BD472" s="150">
        <v>25</v>
      </c>
      <c r="BE472" s="150" t="s">
        <v>9051</v>
      </c>
      <c r="BF472" s="151" t="s">
        <v>9052</v>
      </c>
      <c r="BG472" s="134"/>
      <c r="BH472" s="134"/>
      <c r="BI472" s="134"/>
      <c r="BJ472" s="134"/>
      <c r="BK472" s="134"/>
      <c r="BL472" s="134"/>
      <c r="BM472" s="134"/>
      <c r="BN472" s="350"/>
      <c r="BO472" s="133"/>
      <c r="BP472" s="138">
        <v>1</v>
      </c>
      <c r="BQ472" s="138"/>
      <c r="BR472" s="138">
        <v>1</v>
      </c>
      <c r="BS472" s="138"/>
      <c r="BT472" s="138"/>
      <c r="BU472" s="138">
        <v>3</v>
      </c>
      <c r="BV472" s="138"/>
      <c r="BW472" s="138">
        <v>5</v>
      </c>
      <c r="BX472" s="138"/>
      <c r="BY472" s="138">
        <v>2</v>
      </c>
      <c r="BZ472" s="138"/>
      <c r="CA472" s="138"/>
      <c r="CB472" s="138"/>
      <c r="CC472" s="138"/>
      <c r="CD472" s="138"/>
      <c r="CE472" s="648"/>
      <c r="CF472" s="78"/>
      <c r="CG472" s="80"/>
      <c r="CH472" s="80"/>
      <c r="CI472" s="80"/>
      <c r="CJ472" s="80"/>
      <c r="CK472" s="80"/>
      <c r="CL472" s="80"/>
      <c r="CM472" s="80"/>
      <c r="CN472" s="80"/>
      <c r="CO472" s="80"/>
      <c r="CP472" s="80"/>
      <c r="CQ472" s="80"/>
      <c r="CR472" s="80"/>
      <c r="CS472" s="80"/>
      <c r="CT472" s="80"/>
      <c r="CU472" s="80"/>
      <c r="CV472" s="80"/>
      <c r="CW472" s="80"/>
      <c r="CX472" s="80"/>
      <c r="CY472" s="80"/>
      <c r="CZ472" s="80"/>
      <c r="DA472" s="80"/>
      <c r="DB472" s="80"/>
      <c r="DC472" s="80"/>
      <c r="DD472" s="80"/>
      <c r="DE472" s="80"/>
      <c r="DF472" s="80"/>
      <c r="DG472" s="80"/>
      <c r="DH472" s="80"/>
      <c r="DI472" s="80"/>
      <c r="DJ472" s="80"/>
      <c r="DK472" s="80"/>
      <c r="DL472" s="80"/>
      <c r="DM472" s="80"/>
      <c r="DN472" s="80"/>
      <c r="DO472" s="80"/>
      <c r="DP472" s="80"/>
      <c r="DQ472" s="80"/>
    </row>
    <row r="473" spans="1:128" ht="16.5" customHeight="1">
      <c r="A473" s="111">
        <v>413</v>
      </c>
      <c r="B473" s="111" t="s">
        <v>2830</v>
      </c>
      <c r="C473" s="112" t="s">
        <v>9042</v>
      </c>
      <c r="D473" s="111" t="s">
        <v>5082</v>
      </c>
      <c r="E473" s="111" t="s">
        <v>4879</v>
      </c>
      <c r="F473" s="111" t="s">
        <v>9053</v>
      </c>
      <c r="G473" s="113" t="s">
        <v>9054</v>
      </c>
      <c r="H473" s="111" t="s">
        <v>9055</v>
      </c>
      <c r="I473" s="111" t="s">
        <v>9056</v>
      </c>
      <c r="J473" s="118" t="s">
        <v>4940</v>
      </c>
      <c r="K473" s="163" t="s">
        <v>9057</v>
      </c>
      <c r="L473" s="116" t="s">
        <v>9058</v>
      </c>
      <c r="M473" s="153" t="s">
        <v>9059</v>
      </c>
      <c r="N473" s="142" t="s">
        <v>4924</v>
      </c>
      <c r="O473" s="142"/>
      <c r="P473" s="142" t="s">
        <v>4924</v>
      </c>
      <c r="Q473" s="143">
        <v>23811</v>
      </c>
      <c r="R473" s="144">
        <v>7194</v>
      </c>
      <c r="S473" s="143">
        <v>3986</v>
      </c>
      <c r="T473" s="143">
        <v>3669</v>
      </c>
      <c r="U473" s="112"/>
      <c r="V473" s="123">
        <v>317</v>
      </c>
      <c r="W473" s="123">
        <v>510</v>
      </c>
      <c r="X473" s="138" t="s">
        <v>4972</v>
      </c>
      <c r="Y473" s="123">
        <v>218</v>
      </c>
      <c r="Z473" s="123">
        <v>39</v>
      </c>
      <c r="AA473" s="123">
        <v>2500</v>
      </c>
      <c r="AB473" s="123">
        <v>154</v>
      </c>
      <c r="AC473" s="127"/>
      <c r="AD473" s="127">
        <v>200</v>
      </c>
      <c r="AE473" s="130">
        <v>107</v>
      </c>
      <c r="AF473" s="137" t="s">
        <v>9060</v>
      </c>
      <c r="AG473" s="143">
        <v>4947</v>
      </c>
      <c r="AH473" s="143">
        <v>7770</v>
      </c>
      <c r="AI473" s="148">
        <v>7739</v>
      </c>
      <c r="AJ473" s="148">
        <v>1345</v>
      </c>
      <c r="AK473" s="112"/>
      <c r="AL473" s="112"/>
      <c r="AM473" s="118"/>
      <c r="AN473" s="111">
        <v>4</v>
      </c>
      <c r="AO473" s="111"/>
      <c r="AP473" s="111">
        <v>3</v>
      </c>
      <c r="AQ473" s="111">
        <v>1</v>
      </c>
      <c r="AR473" s="111"/>
      <c r="AS473" s="111">
        <v>195</v>
      </c>
      <c r="AT473" s="137" t="s">
        <v>4916</v>
      </c>
      <c r="AU473" s="137" t="s">
        <v>4916</v>
      </c>
      <c r="AV473" s="127">
        <v>43226</v>
      </c>
      <c r="AW473" s="127">
        <v>221.67179487179487</v>
      </c>
      <c r="AX473" s="149">
        <v>2000</v>
      </c>
      <c r="AY473" s="149"/>
      <c r="AZ473" s="149">
        <v>1000</v>
      </c>
      <c r="BA473" s="149">
        <v>1500</v>
      </c>
      <c r="BB473" s="149">
        <v>2000</v>
      </c>
      <c r="BC473" s="150">
        <v>25</v>
      </c>
      <c r="BD473" s="150">
        <v>25</v>
      </c>
      <c r="BE473" s="150" t="s">
        <v>9061</v>
      </c>
      <c r="BF473" s="151" t="s">
        <v>9062</v>
      </c>
      <c r="BG473" s="134"/>
      <c r="BH473" s="134"/>
      <c r="BI473" s="134"/>
      <c r="BJ473" s="134"/>
      <c r="BK473" s="134"/>
      <c r="BL473" s="134"/>
      <c r="BM473" s="134"/>
      <c r="BN473" s="350"/>
      <c r="BO473" s="133"/>
      <c r="BP473" s="138">
        <v>1</v>
      </c>
      <c r="BQ473" s="138"/>
      <c r="BR473" s="138">
        <v>1</v>
      </c>
      <c r="BS473" s="138"/>
      <c r="BT473" s="138"/>
      <c r="BU473" s="138">
        <v>4</v>
      </c>
      <c r="BV473" s="138"/>
      <c r="BW473" s="138">
        <v>4</v>
      </c>
      <c r="BX473" s="138"/>
      <c r="BY473" s="138"/>
      <c r="BZ473" s="138"/>
      <c r="CA473" s="138"/>
      <c r="CB473" s="138"/>
      <c r="CC473" s="138"/>
      <c r="CD473" s="138"/>
      <c r="CE473" s="648"/>
      <c r="CF473" s="78"/>
      <c r="CG473" s="80"/>
      <c r="CH473" s="80"/>
      <c r="CI473" s="80"/>
      <c r="CJ473" s="80"/>
      <c r="CK473" s="80"/>
      <c r="CL473" s="80"/>
      <c r="CM473" s="80"/>
      <c r="CN473" s="80"/>
      <c r="CO473" s="80"/>
      <c r="CP473" s="80"/>
      <c r="CQ473" s="80"/>
      <c r="CR473" s="80"/>
      <c r="CS473" s="80"/>
      <c r="CT473" s="80"/>
      <c r="CU473" s="80"/>
      <c r="CV473" s="80"/>
      <c r="CW473" s="80"/>
      <c r="CX473" s="80"/>
      <c r="CY473" s="80"/>
      <c r="CZ473" s="80"/>
      <c r="DA473" s="80"/>
      <c r="DB473" s="80"/>
      <c r="DC473" s="80"/>
      <c r="DD473" s="80"/>
      <c r="DE473" s="80"/>
      <c r="DF473" s="80"/>
      <c r="DG473" s="80"/>
      <c r="DH473" s="80"/>
      <c r="DI473" s="80"/>
      <c r="DJ473" s="80"/>
      <c r="DK473" s="80"/>
      <c r="DL473" s="80"/>
      <c r="DM473" s="80"/>
      <c r="DN473" s="80"/>
      <c r="DO473" s="80"/>
      <c r="DP473" s="80"/>
      <c r="DQ473" s="80"/>
    </row>
    <row r="474" spans="1:128" ht="16.5" customHeight="1">
      <c r="A474" s="111">
        <v>414</v>
      </c>
      <c r="B474" s="111" t="s">
        <v>8779</v>
      </c>
      <c r="C474" s="112" t="s">
        <v>9063</v>
      </c>
      <c r="D474" s="111" t="s">
        <v>5082</v>
      </c>
      <c r="E474" s="111" t="s">
        <v>6337</v>
      </c>
      <c r="F474" s="111" t="s">
        <v>9064</v>
      </c>
      <c r="G474" s="113" t="s">
        <v>9065</v>
      </c>
      <c r="H474" s="111" t="s">
        <v>9066</v>
      </c>
      <c r="I474" s="111" t="s">
        <v>9067</v>
      </c>
      <c r="J474" s="382" t="s">
        <v>4888</v>
      </c>
      <c r="K474" s="163" t="s">
        <v>6337</v>
      </c>
      <c r="L474" s="116" t="s">
        <v>6337</v>
      </c>
      <c r="M474" s="153"/>
      <c r="N474" s="142" t="s">
        <v>4924</v>
      </c>
      <c r="O474" s="142"/>
      <c r="P474" s="142" t="s">
        <v>4924</v>
      </c>
      <c r="Q474" s="143">
        <v>17033</v>
      </c>
      <c r="R474" s="144">
        <v>434</v>
      </c>
      <c r="S474" s="143">
        <v>400</v>
      </c>
      <c r="T474" s="143">
        <v>400</v>
      </c>
      <c r="U474" s="112"/>
      <c r="V474" s="123"/>
      <c r="W474" s="123"/>
      <c r="X474" s="138"/>
      <c r="Y474" s="123"/>
      <c r="Z474" s="123"/>
      <c r="AA474" s="123"/>
      <c r="AB474" s="123"/>
      <c r="AC474" s="127"/>
      <c r="AD474" s="127"/>
      <c r="AE474" s="130"/>
      <c r="AF474" s="137" t="s">
        <v>9068</v>
      </c>
      <c r="AG474" s="143"/>
      <c r="AH474" s="143"/>
      <c r="AI474" s="148"/>
      <c r="AJ474" s="148">
        <v>6</v>
      </c>
      <c r="AK474" s="112"/>
      <c r="AL474" s="112"/>
      <c r="AM474" s="118"/>
      <c r="AN474" s="111"/>
      <c r="AO474" s="111"/>
      <c r="AP474" s="111"/>
      <c r="AQ474" s="111"/>
      <c r="AR474" s="111"/>
      <c r="AS474" s="111">
        <v>160</v>
      </c>
      <c r="AT474" s="137" t="s">
        <v>4916</v>
      </c>
      <c r="AU474" s="137" t="s">
        <v>4916</v>
      </c>
      <c r="AV474" s="127">
        <v>2449</v>
      </c>
      <c r="AW474" s="127">
        <v>15.30625</v>
      </c>
      <c r="AX474" s="149"/>
      <c r="AY474" s="149"/>
      <c r="AZ474" s="149"/>
      <c r="BA474" s="149"/>
      <c r="BB474" s="149"/>
      <c r="BC474" s="150"/>
      <c r="BD474" s="150"/>
      <c r="BE474" s="150"/>
      <c r="BF474" s="151" t="s">
        <v>4897</v>
      </c>
      <c r="BG474" s="134"/>
      <c r="BH474" s="134"/>
      <c r="BI474" s="134"/>
      <c r="BJ474" s="134"/>
      <c r="BK474" s="134"/>
      <c r="BL474" s="134"/>
      <c r="BM474" s="134"/>
      <c r="BN474" s="350"/>
      <c r="BO474" s="133"/>
      <c r="BP474" s="138"/>
      <c r="BQ474" s="138"/>
      <c r="BR474" s="138"/>
      <c r="BS474" s="138">
        <v>1</v>
      </c>
      <c r="BT474" s="138">
        <v>1</v>
      </c>
      <c r="BU474" s="138">
        <v>1</v>
      </c>
      <c r="BV474" s="138"/>
      <c r="BW474" s="138"/>
      <c r="BX474" s="138"/>
      <c r="BY474" s="138"/>
      <c r="BZ474" s="138"/>
      <c r="CA474" s="138"/>
      <c r="CB474" s="138"/>
      <c r="CC474" s="138"/>
      <c r="CD474" s="138"/>
      <c r="CE474" s="648"/>
      <c r="CF474" s="78"/>
      <c r="CG474" s="80"/>
      <c r="CH474" s="80"/>
      <c r="CI474" s="80"/>
      <c r="CJ474" s="80"/>
      <c r="CK474" s="80"/>
      <c r="CL474" s="80"/>
      <c r="CM474" s="80"/>
      <c r="CN474" s="80"/>
      <c r="CO474" s="80"/>
      <c r="CP474" s="80"/>
      <c r="CQ474" s="80"/>
      <c r="CR474" s="80"/>
      <c r="CS474" s="80"/>
      <c r="CT474" s="80"/>
      <c r="CU474" s="80"/>
      <c r="CV474" s="80"/>
      <c r="CW474" s="80"/>
      <c r="CX474" s="80"/>
      <c r="CY474" s="80"/>
      <c r="CZ474" s="80"/>
      <c r="DA474" s="80"/>
      <c r="DB474" s="80"/>
      <c r="DC474" s="80"/>
      <c r="DD474" s="80"/>
      <c r="DE474" s="80"/>
      <c r="DF474" s="80"/>
      <c r="DG474" s="80"/>
      <c r="DH474" s="80"/>
      <c r="DI474" s="80"/>
      <c r="DJ474" s="80"/>
      <c r="DK474" s="80"/>
      <c r="DL474" s="80"/>
      <c r="DM474" s="80"/>
      <c r="DN474" s="80"/>
      <c r="DO474" s="80"/>
      <c r="DP474" s="80"/>
      <c r="DQ474" s="80"/>
    </row>
    <row r="475" spans="1:128" ht="16.5" customHeight="1">
      <c r="A475" s="111">
        <v>415</v>
      </c>
      <c r="B475" s="111" t="s">
        <v>2830</v>
      </c>
      <c r="C475" s="153" t="s">
        <v>2864</v>
      </c>
      <c r="D475" s="111" t="s">
        <v>5111</v>
      </c>
      <c r="E475" s="153" t="s">
        <v>6337</v>
      </c>
      <c r="F475" s="154" t="s">
        <v>9069</v>
      </c>
      <c r="G475" s="271" t="s">
        <v>9070</v>
      </c>
      <c r="H475" s="111" t="s">
        <v>9071</v>
      </c>
      <c r="I475" s="111" t="s">
        <v>9072</v>
      </c>
      <c r="J475" s="382" t="s">
        <v>4888</v>
      </c>
      <c r="K475" s="163" t="s">
        <v>6376</v>
      </c>
      <c r="L475" s="116" t="s">
        <v>6337</v>
      </c>
      <c r="M475" s="153" t="s">
        <v>9073</v>
      </c>
      <c r="N475" s="142" t="s">
        <v>4924</v>
      </c>
      <c r="O475" s="142"/>
      <c r="P475" s="142" t="s">
        <v>4924</v>
      </c>
      <c r="Q475" s="143">
        <v>900</v>
      </c>
      <c r="R475" s="144">
        <v>334</v>
      </c>
      <c r="S475" s="143">
        <v>184</v>
      </c>
      <c r="T475" s="143">
        <v>184</v>
      </c>
      <c r="U475" s="112"/>
      <c r="V475" s="123"/>
      <c r="W475" s="123">
        <v>150</v>
      </c>
      <c r="X475" s="138"/>
      <c r="Y475" s="123"/>
      <c r="Z475" s="123"/>
      <c r="AA475" s="123"/>
      <c r="AB475" s="123"/>
      <c r="AC475" s="127"/>
      <c r="AD475" s="127"/>
      <c r="AE475" s="130">
        <v>4</v>
      </c>
      <c r="AF475" s="137" t="s">
        <v>9074</v>
      </c>
      <c r="AG475" s="143">
        <v>158</v>
      </c>
      <c r="AH475" s="143">
        <v>165</v>
      </c>
      <c r="AI475" s="148">
        <v>165</v>
      </c>
      <c r="AJ475" s="148">
        <v>165</v>
      </c>
      <c r="AK475" s="112"/>
      <c r="AL475" s="112"/>
      <c r="AM475" s="118"/>
      <c r="AN475" s="111"/>
      <c r="AO475" s="111"/>
      <c r="AP475" s="111"/>
      <c r="AQ475" s="111"/>
      <c r="AR475" s="111"/>
      <c r="AS475" s="111">
        <v>209</v>
      </c>
      <c r="AT475" s="129" t="s">
        <v>6506</v>
      </c>
      <c r="AU475" s="129" t="s">
        <v>6506</v>
      </c>
      <c r="AV475" s="127">
        <v>836</v>
      </c>
      <c r="AW475" s="127">
        <v>4</v>
      </c>
      <c r="AX475" s="149"/>
      <c r="AY475" s="149"/>
      <c r="AZ475" s="149"/>
      <c r="BA475" s="149"/>
      <c r="BB475" s="149"/>
      <c r="BC475" s="150"/>
      <c r="BD475" s="150"/>
      <c r="BE475" s="150"/>
      <c r="BF475" s="151" t="s">
        <v>4897</v>
      </c>
      <c r="BG475" s="134"/>
      <c r="BH475" s="134"/>
      <c r="BI475" s="134"/>
      <c r="BJ475" s="134"/>
      <c r="BK475" s="134"/>
      <c r="BL475" s="134"/>
      <c r="BM475" s="134"/>
      <c r="BN475" s="350"/>
      <c r="BO475" s="133" t="s">
        <v>4897</v>
      </c>
      <c r="BP475" s="138"/>
      <c r="BQ475" s="138"/>
      <c r="BR475" s="138"/>
      <c r="BS475" s="138"/>
      <c r="BT475" s="138"/>
      <c r="BU475" s="138"/>
      <c r="BV475" s="138"/>
      <c r="BW475" s="138">
        <v>1</v>
      </c>
      <c r="BX475" s="138"/>
      <c r="BY475" s="138"/>
      <c r="BZ475" s="138"/>
      <c r="CA475" s="138"/>
      <c r="CB475" s="138"/>
      <c r="CC475" s="138"/>
      <c r="CD475" s="138"/>
      <c r="CE475" s="648"/>
      <c r="CF475" s="78"/>
      <c r="CG475" s="80"/>
      <c r="CH475" s="80"/>
      <c r="CI475" s="80"/>
      <c r="CJ475" s="80"/>
      <c r="CK475" s="80"/>
      <c r="CL475" s="80"/>
      <c r="CM475" s="80"/>
      <c r="CN475" s="80"/>
      <c r="CO475" s="80"/>
      <c r="CP475" s="80"/>
      <c r="CQ475" s="80"/>
      <c r="CR475" s="80"/>
      <c r="CS475" s="80"/>
      <c r="CT475" s="80"/>
      <c r="CU475" s="80"/>
      <c r="CV475" s="80"/>
      <c r="CW475" s="80"/>
      <c r="CX475" s="80"/>
      <c r="CY475" s="80"/>
      <c r="CZ475" s="80"/>
      <c r="DA475" s="80"/>
      <c r="DB475" s="80"/>
      <c r="DC475" s="80"/>
      <c r="DD475" s="80"/>
      <c r="DE475" s="80"/>
      <c r="DF475" s="80"/>
      <c r="DG475" s="80"/>
      <c r="DH475" s="80"/>
      <c r="DI475" s="80"/>
      <c r="DJ475" s="80"/>
      <c r="DK475" s="80"/>
      <c r="DL475" s="80"/>
      <c r="DM475" s="80"/>
      <c r="DN475" s="80"/>
      <c r="DO475" s="80"/>
      <c r="DP475" s="80"/>
      <c r="DQ475" s="80"/>
    </row>
    <row r="476" spans="1:128" ht="16.5" customHeight="1">
      <c r="A476" s="111">
        <v>416</v>
      </c>
      <c r="B476" s="111" t="s">
        <v>8779</v>
      </c>
      <c r="C476" s="112" t="s">
        <v>8868</v>
      </c>
      <c r="D476" s="111" t="s">
        <v>5082</v>
      </c>
      <c r="E476" s="111" t="s">
        <v>4879</v>
      </c>
      <c r="F476" s="111" t="s">
        <v>9075</v>
      </c>
      <c r="G476" s="160" t="s">
        <v>9076</v>
      </c>
      <c r="H476" s="111" t="s">
        <v>9077</v>
      </c>
      <c r="I476" s="154" t="s">
        <v>8901</v>
      </c>
      <c r="J476" s="175" t="s">
        <v>4884</v>
      </c>
      <c r="K476" s="163" t="s">
        <v>9078</v>
      </c>
      <c r="L476" s="116" t="s">
        <v>9079</v>
      </c>
      <c r="M476" s="618" t="s">
        <v>9080</v>
      </c>
      <c r="N476" s="142" t="s">
        <v>4888</v>
      </c>
      <c r="O476" s="142"/>
      <c r="P476" s="142" t="s">
        <v>4888</v>
      </c>
      <c r="Q476" s="143">
        <v>9459</v>
      </c>
      <c r="R476" s="144">
        <v>1656.49</v>
      </c>
      <c r="S476" s="143">
        <v>512</v>
      </c>
      <c r="T476" s="143">
        <v>342</v>
      </c>
      <c r="U476" s="112"/>
      <c r="V476" s="123">
        <v>170</v>
      </c>
      <c r="W476" s="123">
        <v>70.83</v>
      </c>
      <c r="X476" s="138" t="s">
        <v>9081</v>
      </c>
      <c r="Y476" s="123">
        <v>75</v>
      </c>
      <c r="Z476" s="123">
        <v>60.44</v>
      </c>
      <c r="AA476" s="123">
        <v>5000</v>
      </c>
      <c r="AB476" s="123">
        <v>46.36</v>
      </c>
      <c r="AC476" s="127"/>
      <c r="AD476" s="127"/>
      <c r="AE476" s="130">
        <v>13</v>
      </c>
      <c r="AF476" s="137" t="s">
        <v>9082</v>
      </c>
      <c r="AG476" s="143"/>
      <c r="AH476" s="143">
        <v>8340</v>
      </c>
      <c r="AI476" s="148">
        <v>2303</v>
      </c>
      <c r="AJ476" s="148">
        <v>59</v>
      </c>
      <c r="AK476" s="111"/>
      <c r="AL476" s="111"/>
      <c r="AM476" s="118" t="s">
        <v>5079</v>
      </c>
      <c r="AN476" s="111">
        <v>5</v>
      </c>
      <c r="AO476" s="111">
        <v>2</v>
      </c>
      <c r="AP476" s="111"/>
      <c r="AQ476" s="111">
        <v>3</v>
      </c>
      <c r="AR476" s="111"/>
      <c r="AS476" s="111">
        <v>163</v>
      </c>
      <c r="AT476" s="129" t="s">
        <v>4916</v>
      </c>
      <c r="AU476" s="129" t="s">
        <v>4916</v>
      </c>
      <c r="AV476" s="127">
        <v>2689</v>
      </c>
      <c r="AW476" s="127">
        <v>16.496932515337424</v>
      </c>
      <c r="AX476" s="149"/>
      <c r="AY476" s="149"/>
      <c r="AZ476" s="149"/>
      <c r="BA476" s="149"/>
      <c r="BB476" s="149"/>
      <c r="BC476" s="150"/>
      <c r="BD476" s="150"/>
      <c r="BE476" s="150"/>
      <c r="BF476" s="151" t="s">
        <v>4897</v>
      </c>
      <c r="BG476" s="134"/>
      <c r="BH476" s="134"/>
      <c r="BI476" s="134"/>
      <c r="BJ476" s="134"/>
      <c r="BK476" s="134"/>
      <c r="BL476" s="134"/>
      <c r="BM476" s="134"/>
      <c r="BN476" s="174"/>
      <c r="BO476" s="151" t="s">
        <v>4897</v>
      </c>
      <c r="BP476" s="138">
        <v>1</v>
      </c>
      <c r="BQ476" s="138"/>
      <c r="BR476" s="138">
        <v>1</v>
      </c>
      <c r="BS476" s="138"/>
      <c r="BT476" s="138"/>
      <c r="BU476" s="138"/>
      <c r="BV476" s="138">
        <v>1</v>
      </c>
      <c r="BW476" s="138">
        <v>1</v>
      </c>
      <c r="BX476" s="138"/>
      <c r="BY476" s="138"/>
      <c r="BZ476" s="138"/>
      <c r="CA476" s="138"/>
      <c r="CB476" s="138"/>
      <c r="CC476" s="138"/>
      <c r="CD476" s="138"/>
      <c r="CE476" s="648"/>
      <c r="CF476" s="78"/>
      <c r="CG476" s="80"/>
      <c r="CH476" s="80"/>
      <c r="CI476" s="80"/>
      <c r="CJ476" s="80"/>
      <c r="CK476" s="80"/>
      <c r="CL476" s="80"/>
      <c r="CM476" s="80"/>
      <c r="CN476" s="80"/>
      <c r="CO476" s="80"/>
      <c r="CP476" s="80"/>
      <c r="CQ476" s="80"/>
      <c r="CR476" s="80"/>
      <c r="CS476" s="80"/>
      <c r="CT476" s="80"/>
      <c r="CU476" s="80"/>
      <c r="CV476" s="80"/>
      <c r="CW476" s="80"/>
      <c r="CX476" s="80"/>
      <c r="CY476" s="80"/>
      <c r="CZ476" s="80"/>
      <c r="DA476" s="80"/>
      <c r="DB476" s="80"/>
      <c r="DC476" s="80"/>
      <c r="DD476" s="80"/>
      <c r="DE476" s="80"/>
      <c r="DF476" s="80"/>
      <c r="DG476" s="80"/>
      <c r="DH476" s="80"/>
      <c r="DI476" s="80"/>
      <c r="DJ476" s="80"/>
      <c r="DK476" s="80"/>
      <c r="DL476" s="80"/>
      <c r="DM476" s="80"/>
      <c r="DN476" s="80"/>
      <c r="DO476" s="80"/>
      <c r="DP476" s="80"/>
      <c r="DQ476" s="80"/>
    </row>
    <row r="477" spans="1:128" ht="16.5" customHeight="1">
      <c r="A477" s="111">
        <v>417</v>
      </c>
      <c r="B477" s="111" t="s">
        <v>2830</v>
      </c>
      <c r="C477" s="112" t="s">
        <v>2922</v>
      </c>
      <c r="D477" s="111" t="s">
        <v>5111</v>
      </c>
      <c r="E477" s="111" t="s">
        <v>5375</v>
      </c>
      <c r="F477" s="111" t="s">
        <v>9083</v>
      </c>
      <c r="G477" s="113" t="s">
        <v>9084</v>
      </c>
      <c r="H477" s="111" t="s">
        <v>9085</v>
      </c>
      <c r="I477" s="111" t="s">
        <v>9086</v>
      </c>
      <c r="J477" s="118" t="s">
        <v>4940</v>
      </c>
      <c r="K477" s="163" t="s">
        <v>8863</v>
      </c>
      <c r="L477" s="283" t="s">
        <v>9087</v>
      </c>
      <c r="M477" s="367" t="s">
        <v>8865</v>
      </c>
      <c r="N477" s="142" t="s">
        <v>4924</v>
      </c>
      <c r="O477" s="142"/>
      <c r="P477" s="142" t="s">
        <v>4924</v>
      </c>
      <c r="Q477" s="143">
        <v>5841</v>
      </c>
      <c r="R477" s="144">
        <v>673</v>
      </c>
      <c r="S477" s="143">
        <v>605</v>
      </c>
      <c r="T477" s="143">
        <v>605</v>
      </c>
      <c r="U477" s="112" t="s">
        <v>5134</v>
      </c>
      <c r="V477" s="123"/>
      <c r="W477" s="123">
        <v>40</v>
      </c>
      <c r="X477" s="138" t="s">
        <v>4956</v>
      </c>
      <c r="Y477" s="123"/>
      <c r="Z477" s="123"/>
      <c r="AA477" s="123"/>
      <c r="AB477" s="123">
        <v>50</v>
      </c>
      <c r="AC477" s="127"/>
      <c r="AD477" s="127"/>
      <c r="AE477" s="130" t="s">
        <v>9088</v>
      </c>
      <c r="AF477" s="112" t="s">
        <v>9089</v>
      </c>
      <c r="AG477" s="143">
        <v>100</v>
      </c>
      <c r="AH477" s="143">
        <v>100</v>
      </c>
      <c r="AI477" s="148">
        <v>326</v>
      </c>
      <c r="AJ477" s="148">
        <v>326</v>
      </c>
      <c r="AK477" s="112" t="s">
        <v>9090</v>
      </c>
      <c r="AL477" s="112" t="s">
        <v>9091</v>
      </c>
      <c r="AM477" s="118" t="s">
        <v>5011</v>
      </c>
      <c r="AN477" s="129">
        <v>1</v>
      </c>
      <c r="AO477" s="129"/>
      <c r="AP477" s="129"/>
      <c r="AQ477" s="129">
        <v>1</v>
      </c>
      <c r="AR477" s="129"/>
      <c r="AS477" s="111">
        <v>9</v>
      </c>
      <c r="AT477" s="135" t="s">
        <v>4916</v>
      </c>
      <c r="AU477" s="159" t="s">
        <v>4916</v>
      </c>
      <c r="AV477" s="127">
        <v>73</v>
      </c>
      <c r="AW477" s="127">
        <v>8.1111111111111107</v>
      </c>
      <c r="AX477" s="149"/>
      <c r="AY477" s="149"/>
      <c r="AZ477" s="149"/>
      <c r="BA477" s="149"/>
      <c r="BB477" s="149"/>
      <c r="BC477" s="157"/>
      <c r="BD477" s="157"/>
      <c r="BE477" s="157"/>
      <c r="BF477" s="151" t="s">
        <v>4945</v>
      </c>
      <c r="BG477" s="134"/>
      <c r="BH477" s="134"/>
      <c r="BI477" s="134"/>
      <c r="BJ477" s="134"/>
      <c r="BK477" s="134"/>
      <c r="BL477" s="134"/>
      <c r="BM477" s="134"/>
      <c r="BN477" s="350"/>
      <c r="BO477" s="133"/>
      <c r="BP477" s="138">
        <f>BQ477+BR477+BS477+BT477</f>
        <v>1</v>
      </c>
      <c r="BQ477" s="138"/>
      <c r="BR477" s="138">
        <v>1</v>
      </c>
      <c r="BS477" s="138"/>
      <c r="BT477" s="138"/>
      <c r="BU477" s="138"/>
      <c r="BV477" s="138"/>
      <c r="BW477" s="138">
        <v>1</v>
      </c>
      <c r="BX477" s="138"/>
      <c r="BY477" s="138"/>
      <c r="BZ477" s="138"/>
      <c r="CA477" s="138"/>
      <c r="CB477" s="138"/>
      <c r="CC477" s="138"/>
      <c r="CD477" s="138"/>
      <c r="CE477" s="648"/>
      <c r="CF477" s="78"/>
      <c r="CG477" s="80"/>
      <c r="CH477" s="80"/>
      <c r="CI477" s="80"/>
      <c r="CJ477" s="80"/>
      <c r="CK477" s="80"/>
      <c r="CL477" s="80"/>
      <c r="CM477" s="80"/>
      <c r="CN477" s="80"/>
      <c r="CO477" s="80"/>
      <c r="CP477" s="80"/>
      <c r="CQ477" s="80"/>
      <c r="CR477" s="80"/>
      <c r="CS477" s="80"/>
      <c r="CT477" s="80"/>
      <c r="CU477" s="80"/>
      <c r="CV477" s="80"/>
      <c r="CW477" s="80"/>
      <c r="CX477" s="80"/>
      <c r="CY477" s="80"/>
      <c r="CZ477" s="80"/>
      <c r="DA477" s="80"/>
      <c r="DB477" s="80"/>
      <c r="DC477" s="80"/>
      <c r="DD477" s="80"/>
      <c r="DE477" s="80"/>
      <c r="DF477" s="80"/>
      <c r="DG477" s="80"/>
      <c r="DH477" s="80"/>
      <c r="DI477" s="80"/>
      <c r="DJ477" s="80"/>
      <c r="DK477" s="80"/>
      <c r="DL477" s="80"/>
      <c r="DM477" s="80"/>
      <c r="DN477" s="80"/>
      <c r="DO477" s="80"/>
      <c r="DP477" s="80"/>
      <c r="DQ477" s="80"/>
    </row>
    <row r="478" spans="1:128" ht="16.5" customHeight="1">
      <c r="A478" s="111">
        <v>418</v>
      </c>
      <c r="B478" s="111" t="s">
        <v>2830</v>
      </c>
      <c r="C478" s="112" t="s">
        <v>2840</v>
      </c>
      <c r="D478" s="111" t="s">
        <v>5111</v>
      </c>
      <c r="E478" s="111" t="s">
        <v>6376</v>
      </c>
      <c r="F478" s="111" t="s">
        <v>9092</v>
      </c>
      <c r="G478" s="113" t="s">
        <v>9093</v>
      </c>
      <c r="H478" s="111" t="s">
        <v>9094</v>
      </c>
      <c r="I478" s="111" t="s">
        <v>9095</v>
      </c>
      <c r="J478" s="382" t="s">
        <v>4888</v>
      </c>
      <c r="K478" s="163" t="s">
        <v>6376</v>
      </c>
      <c r="L478" s="116" t="s">
        <v>6376</v>
      </c>
      <c r="M478" s="153" t="s">
        <v>9096</v>
      </c>
      <c r="N478" s="142" t="s">
        <v>4924</v>
      </c>
      <c r="O478" s="142"/>
      <c r="P478" s="142" t="s">
        <v>4924</v>
      </c>
      <c r="Q478" s="143">
        <v>7439</v>
      </c>
      <c r="R478" s="144">
        <v>1596.72</v>
      </c>
      <c r="S478" s="143">
        <v>1597</v>
      </c>
      <c r="T478" s="143">
        <v>1597</v>
      </c>
      <c r="U478" s="112"/>
      <c r="V478" s="123"/>
      <c r="W478" s="123"/>
      <c r="X478" s="138"/>
      <c r="Y478" s="123"/>
      <c r="Z478" s="123"/>
      <c r="AA478" s="123"/>
      <c r="AB478" s="123"/>
      <c r="AC478" s="127"/>
      <c r="AD478" s="127"/>
      <c r="AE478" s="130">
        <v>5</v>
      </c>
      <c r="AF478" s="137"/>
      <c r="AG478" s="143"/>
      <c r="AH478" s="143"/>
      <c r="AI478" s="148"/>
      <c r="AJ478" s="148">
        <v>521</v>
      </c>
      <c r="AK478" s="112"/>
      <c r="AL478" s="112"/>
      <c r="AM478" s="118"/>
      <c r="AN478" s="111"/>
      <c r="AO478" s="111"/>
      <c r="AP478" s="111"/>
      <c r="AQ478" s="111"/>
      <c r="AR478" s="111"/>
      <c r="AS478" s="111">
        <v>303</v>
      </c>
      <c r="AT478" s="129" t="s">
        <v>9097</v>
      </c>
      <c r="AU478" s="129" t="s">
        <v>9097</v>
      </c>
      <c r="AV478" s="127">
        <v>11872</v>
      </c>
      <c r="AW478" s="127">
        <v>39.181518151815183</v>
      </c>
      <c r="AX478" s="149">
        <v>3000</v>
      </c>
      <c r="AY478" s="149"/>
      <c r="AZ478" s="149">
        <v>2300</v>
      </c>
      <c r="BA478" s="149">
        <v>2300</v>
      </c>
      <c r="BB478" s="149">
        <v>3000</v>
      </c>
      <c r="BC478" s="150">
        <v>23</v>
      </c>
      <c r="BD478" s="150">
        <v>50</v>
      </c>
      <c r="BE478" s="150" t="s">
        <v>9098</v>
      </c>
      <c r="BF478" s="151" t="s">
        <v>9099</v>
      </c>
      <c r="BG478" s="134"/>
      <c r="BH478" s="134"/>
      <c r="BI478" s="134"/>
      <c r="BJ478" s="134"/>
      <c r="BK478" s="134"/>
      <c r="BL478" s="134"/>
      <c r="BM478" s="134"/>
      <c r="BN478" s="350"/>
      <c r="BO478" s="133"/>
      <c r="BP478" s="138"/>
      <c r="BQ478" s="138"/>
      <c r="BR478" s="138"/>
      <c r="BS478" s="138"/>
      <c r="BT478" s="138"/>
      <c r="BU478" s="138"/>
      <c r="BV478" s="138"/>
      <c r="BW478" s="138">
        <v>5</v>
      </c>
      <c r="BX478" s="138"/>
      <c r="BY478" s="138"/>
      <c r="BZ478" s="138"/>
      <c r="CA478" s="138"/>
      <c r="CB478" s="138"/>
      <c r="CC478" s="138"/>
      <c r="CD478" s="138"/>
      <c r="CE478" s="648"/>
      <c r="CF478" s="78"/>
      <c r="CG478" s="80"/>
      <c r="CH478" s="80"/>
      <c r="CI478" s="80"/>
      <c r="CJ478" s="80"/>
      <c r="CK478" s="80"/>
      <c r="CL478" s="80"/>
      <c r="CM478" s="80"/>
      <c r="CN478" s="80"/>
      <c r="CO478" s="80"/>
      <c r="CP478" s="80"/>
      <c r="CQ478" s="80"/>
      <c r="CR478" s="80"/>
      <c r="CS478" s="80"/>
      <c r="CT478" s="80"/>
      <c r="CU478" s="80"/>
      <c r="CV478" s="80"/>
      <c r="CW478" s="80"/>
      <c r="CX478" s="80"/>
      <c r="CY478" s="80"/>
      <c r="CZ478" s="80"/>
      <c r="DA478" s="80"/>
      <c r="DB478" s="80"/>
      <c r="DC478" s="80"/>
      <c r="DD478" s="80"/>
      <c r="DE478" s="80"/>
      <c r="DF478" s="80"/>
      <c r="DG478" s="80"/>
      <c r="DH478" s="80"/>
      <c r="DI478" s="80"/>
      <c r="DJ478" s="80"/>
      <c r="DK478" s="80"/>
      <c r="DL478" s="80"/>
      <c r="DM478" s="80"/>
      <c r="DN478" s="80"/>
      <c r="DO478" s="80"/>
      <c r="DP478" s="80"/>
      <c r="DQ478" s="80"/>
    </row>
    <row r="479" spans="1:128" ht="16.5" customHeight="1">
      <c r="A479" s="111">
        <v>419</v>
      </c>
      <c r="B479" s="111" t="s">
        <v>2830</v>
      </c>
      <c r="C479" s="112" t="s">
        <v>2840</v>
      </c>
      <c r="D479" s="111" t="s">
        <v>5111</v>
      </c>
      <c r="E479" s="111" t="s">
        <v>6376</v>
      </c>
      <c r="F479" s="111" t="s">
        <v>9100</v>
      </c>
      <c r="G479" s="113" t="s">
        <v>9101</v>
      </c>
      <c r="H479" s="111" t="s">
        <v>9102</v>
      </c>
      <c r="I479" s="111" t="s">
        <v>9103</v>
      </c>
      <c r="J479" s="382" t="s">
        <v>4888</v>
      </c>
      <c r="K479" s="163" t="s">
        <v>6376</v>
      </c>
      <c r="L479" s="116" t="s">
        <v>6376</v>
      </c>
      <c r="M479" s="153" t="s">
        <v>9104</v>
      </c>
      <c r="N479" s="142" t="s">
        <v>4924</v>
      </c>
      <c r="O479" s="142"/>
      <c r="P479" s="142" t="s">
        <v>4924</v>
      </c>
      <c r="Q479" s="143">
        <v>133949</v>
      </c>
      <c r="R479" s="144">
        <v>3089</v>
      </c>
      <c r="S479" s="143">
        <v>690</v>
      </c>
      <c r="T479" s="143">
        <v>690</v>
      </c>
      <c r="U479" s="112"/>
      <c r="V479" s="123"/>
      <c r="W479" s="123"/>
      <c r="X479" s="138"/>
      <c r="Y479" s="123"/>
      <c r="Z479" s="123"/>
      <c r="AA479" s="123"/>
      <c r="AB479" s="123"/>
      <c r="AC479" s="127"/>
      <c r="AD479" s="127"/>
      <c r="AE479" s="130">
        <v>50</v>
      </c>
      <c r="AF479" s="137"/>
      <c r="AG479" s="143"/>
      <c r="AH479" s="143"/>
      <c r="AI479" s="148"/>
      <c r="AJ479" s="148">
        <v>20</v>
      </c>
      <c r="AK479" s="112"/>
      <c r="AL479" s="112"/>
      <c r="AM479" s="118"/>
      <c r="AN479" s="111"/>
      <c r="AO479" s="111"/>
      <c r="AP479" s="111"/>
      <c r="AQ479" s="111"/>
      <c r="AR479" s="111"/>
      <c r="AS479" s="111">
        <v>303</v>
      </c>
      <c r="AT479" s="129" t="s">
        <v>9097</v>
      </c>
      <c r="AU479" s="129" t="s">
        <v>9097</v>
      </c>
      <c r="AV479" s="127">
        <v>131390</v>
      </c>
      <c r="AW479" s="127">
        <v>433.63036303630361</v>
      </c>
      <c r="AX479" s="149">
        <v>3000</v>
      </c>
      <c r="AY479" s="149"/>
      <c r="AZ479" s="149">
        <v>2300</v>
      </c>
      <c r="BA479" s="149">
        <v>2300</v>
      </c>
      <c r="BB479" s="149">
        <v>3000</v>
      </c>
      <c r="BC479" s="150">
        <v>23</v>
      </c>
      <c r="BD479" s="150">
        <v>50</v>
      </c>
      <c r="BE479" s="150" t="s">
        <v>9098</v>
      </c>
      <c r="BF479" s="151" t="s">
        <v>9099</v>
      </c>
      <c r="BG479" s="134"/>
      <c r="BH479" s="134"/>
      <c r="BI479" s="134"/>
      <c r="BJ479" s="134"/>
      <c r="BK479" s="134"/>
      <c r="BL479" s="134"/>
      <c r="BM479" s="134"/>
      <c r="BN479" s="350"/>
      <c r="BO479" s="133"/>
      <c r="BP479" s="138"/>
      <c r="BQ479" s="138"/>
      <c r="BR479" s="138"/>
      <c r="BS479" s="138"/>
      <c r="BT479" s="138"/>
      <c r="BU479" s="138"/>
      <c r="BV479" s="138"/>
      <c r="BW479" s="138">
        <v>3</v>
      </c>
      <c r="BX479" s="138"/>
      <c r="BY479" s="138"/>
      <c r="BZ479" s="138"/>
      <c r="CA479" s="138"/>
      <c r="CB479" s="138"/>
      <c r="CC479" s="138"/>
      <c r="CD479" s="138"/>
      <c r="CE479" s="648"/>
      <c r="CF479" s="78"/>
      <c r="CG479" s="80"/>
      <c r="CH479" s="80"/>
      <c r="CI479" s="80"/>
      <c r="CJ479" s="80"/>
      <c r="CK479" s="80"/>
      <c r="CL479" s="80"/>
      <c r="CM479" s="80"/>
      <c r="CN479" s="80"/>
      <c r="CO479" s="80"/>
      <c r="CP479" s="80"/>
      <c r="CQ479" s="80"/>
      <c r="CR479" s="80"/>
      <c r="CS479" s="80"/>
      <c r="CT479" s="80"/>
      <c r="CU479" s="80"/>
      <c r="CV479" s="80"/>
      <c r="CW479" s="80"/>
      <c r="CX479" s="80"/>
      <c r="CY479" s="80"/>
      <c r="CZ479" s="80"/>
      <c r="DA479" s="80"/>
      <c r="DB479" s="80"/>
      <c r="DC479" s="80"/>
      <c r="DD479" s="80"/>
      <c r="DE479" s="80"/>
      <c r="DF479" s="80"/>
      <c r="DG479" s="80"/>
      <c r="DH479" s="80"/>
      <c r="DI479" s="80"/>
      <c r="DJ479" s="80"/>
      <c r="DK479" s="80"/>
      <c r="DL479" s="80"/>
      <c r="DM479" s="80"/>
      <c r="DN479" s="80"/>
      <c r="DO479" s="80"/>
      <c r="DP479" s="80"/>
      <c r="DQ479" s="80"/>
    </row>
    <row r="480" spans="1:128" ht="16.5" customHeight="1">
      <c r="A480" s="111">
        <v>420</v>
      </c>
      <c r="B480" s="111" t="s">
        <v>8779</v>
      </c>
      <c r="C480" s="112" t="s">
        <v>8876</v>
      </c>
      <c r="D480" s="111" t="s">
        <v>5082</v>
      </c>
      <c r="E480" s="111" t="s">
        <v>6337</v>
      </c>
      <c r="F480" s="111" t="s">
        <v>9105</v>
      </c>
      <c r="G480" s="113" t="s">
        <v>9106</v>
      </c>
      <c r="H480" s="111" t="s">
        <v>9107</v>
      </c>
      <c r="I480" s="163" t="s">
        <v>9108</v>
      </c>
      <c r="J480" s="382" t="s">
        <v>4888</v>
      </c>
      <c r="K480" s="163" t="s">
        <v>6376</v>
      </c>
      <c r="L480" s="116" t="s">
        <v>6376</v>
      </c>
      <c r="M480" s="221"/>
      <c r="N480" s="142"/>
      <c r="O480" s="278"/>
      <c r="P480" s="278"/>
      <c r="Q480" s="143"/>
      <c r="R480" s="144"/>
      <c r="S480" s="143"/>
      <c r="T480" s="143"/>
      <c r="U480" s="130"/>
      <c r="V480" s="123"/>
      <c r="W480" s="143"/>
      <c r="X480" s="279"/>
      <c r="Y480" s="143"/>
      <c r="Z480" s="143"/>
      <c r="AA480" s="143"/>
      <c r="AB480" s="143"/>
      <c r="AC480" s="127"/>
      <c r="AD480" s="127"/>
      <c r="AE480" s="130"/>
      <c r="AF480" s="134" t="s">
        <v>9109</v>
      </c>
      <c r="AG480" s="165"/>
      <c r="AH480" s="165"/>
      <c r="AI480" s="172"/>
      <c r="AJ480" s="172"/>
      <c r="AK480" s="111"/>
      <c r="AL480" s="111"/>
      <c r="AM480" s="118"/>
      <c r="AN480" s="111"/>
      <c r="AO480" s="111"/>
      <c r="AP480" s="111"/>
      <c r="AQ480" s="111"/>
      <c r="AR480" s="111"/>
      <c r="AS480" s="111">
        <v>365</v>
      </c>
      <c r="AT480" s="129" t="s">
        <v>6506</v>
      </c>
      <c r="AU480" s="174" t="s">
        <v>6506</v>
      </c>
      <c r="AV480" s="127">
        <v>6987</v>
      </c>
      <c r="AW480" s="127">
        <v>19.142465753424659</v>
      </c>
      <c r="AX480" s="149"/>
      <c r="AY480" s="149"/>
      <c r="AZ480" s="149"/>
      <c r="BA480" s="149"/>
      <c r="BB480" s="149"/>
      <c r="BC480" s="150"/>
      <c r="BD480" s="151"/>
      <c r="BE480" s="150"/>
      <c r="BF480" s="150" t="s">
        <v>4897</v>
      </c>
      <c r="BG480" s="134"/>
      <c r="BH480" s="134"/>
      <c r="BI480" s="134"/>
      <c r="BJ480" s="134"/>
      <c r="BK480" s="134"/>
      <c r="BL480" s="131"/>
      <c r="BM480" s="131"/>
      <c r="BN480" s="327"/>
      <c r="BO480" s="111"/>
      <c r="BP480" s="138"/>
      <c r="BQ480" s="138"/>
      <c r="BR480" s="138"/>
      <c r="BS480" s="138"/>
      <c r="BT480" s="138"/>
      <c r="BU480" s="138">
        <v>1</v>
      </c>
      <c r="BV480" s="138"/>
      <c r="BW480" s="138"/>
      <c r="BX480" s="138"/>
      <c r="BY480" s="138"/>
      <c r="BZ480" s="138"/>
      <c r="CA480" s="138"/>
      <c r="CB480" s="174"/>
      <c r="CC480" s="174"/>
      <c r="CD480" s="174"/>
      <c r="CE480" s="648"/>
      <c r="CF480" s="78"/>
      <c r="CG480" s="80"/>
      <c r="CH480" s="80"/>
      <c r="CI480" s="80"/>
      <c r="CJ480" s="80"/>
      <c r="CK480" s="80"/>
      <c r="CL480" s="80"/>
      <c r="CM480" s="80"/>
      <c r="CN480" s="80"/>
      <c r="CO480" s="80"/>
      <c r="CP480" s="80"/>
      <c r="CQ480" s="80"/>
      <c r="CR480" s="80"/>
      <c r="CS480" s="80"/>
      <c r="CT480" s="80"/>
      <c r="CU480" s="80"/>
      <c r="CV480" s="80"/>
      <c r="CW480" s="80"/>
      <c r="CX480" s="80"/>
      <c r="CY480" s="80"/>
      <c r="CZ480" s="80"/>
      <c r="DA480" s="80"/>
      <c r="DB480" s="80"/>
      <c r="DC480" s="80"/>
      <c r="DD480" s="80"/>
      <c r="DE480" s="80"/>
      <c r="DF480" s="80"/>
      <c r="DG480" s="80"/>
      <c r="DH480" s="80"/>
      <c r="DI480" s="80"/>
      <c r="DJ480" s="80"/>
      <c r="DK480" s="80"/>
      <c r="DL480" s="80"/>
      <c r="DM480" s="80"/>
      <c r="DN480" s="80"/>
      <c r="DO480" s="80"/>
      <c r="DP480" s="80"/>
      <c r="DQ480" s="80"/>
    </row>
    <row r="481" spans="1:128" ht="16.5" customHeight="1">
      <c r="A481" s="111">
        <v>421</v>
      </c>
      <c r="B481" s="111" t="s">
        <v>2830</v>
      </c>
      <c r="C481" s="112" t="s">
        <v>2840</v>
      </c>
      <c r="D481" s="111" t="s">
        <v>5111</v>
      </c>
      <c r="E481" s="111" t="s">
        <v>6376</v>
      </c>
      <c r="F481" s="111" t="s">
        <v>9110</v>
      </c>
      <c r="G481" s="113" t="s">
        <v>9111</v>
      </c>
      <c r="H481" s="111" t="s">
        <v>9112</v>
      </c>
      <c r="I481" s="111" t="s">
        <v>9113</v>
      </c>
      <c r="J481" s="382" t="s">
        <v>4888</v>
      </c>
      <c r="K481" s="163" t="s">
        <v>6376</v>
      </c>
      <c r="L481" s="116" t="s">
        <v>6376</v>
      </c>
      <c r="M481" s="153" t="s">
        <v>9114</v>
      </c>
      <c r="N481" s="142" t="s">
        <v>4924</v>
      </c>
      <c r="O481" s="142"/>
      <c r="P481" s="142" t="s">
        <v>4924</v>
      </c>
      <c r="Q481" s="143">
        <v>3196</v>
      </c>
      <c r="R481" s="144">
        <v>1240.5999999999999</v>
      </c>
      <c r="S481" s="143">
        <v>794</v>
      </c>
      <c r="T481" s="143">
        <v>794</v>
      </c>
      <c r="U481" s="112"/>
      <c r="V481" s="123"/>
      <c r="W481" s="123">
        <v>10</v>
      </c>
      <c r="X481" s="138" t="s">
        <v>4956</v>
      </c>
      <c r="Y481" s="123"/>
      <c r="Z481" s="123"/>
      <c r="AA481" s="123"/>
      <c r="AB481" s="123"/>
      <c r="AC481" s="127">
        <v>35</v>
      </c>
      <c r="AD481" s="127">
        <v>272</v>
      </c>
      <c r="AE481" s="130">
        <v>50</v>
      </c>
      <c r="AF481" s="137" t="s">
        <v>9115</v>
      </c>
      <c r="AG481" s="143"/>
      <c r="AH481" s="143"/>
      <c r="AI481" s="148"/>
      <c r="AJ481" s="148"/>
      <c r="AK481" s="112"/>
      <c r="AL481" s="112"/>
      <c r="AM481" s="118"/>
      <c r="AN481" s="111"/>
      <c r="AO481" s="111"/>
      <c r="AP481" s="111"/>
      <c r="AQ481" s="111"/>
      <c r="AR481" s="111"/>
      <c r="AS481" s="111">
        <v>186</v>
      </c>
      <c r="AT481" s="129" t="s">
        <v>9116</v>
      </c>
      <c r="AU481" s="129" t="s">
        <v>9116</v>
      </c>
      <c r="AV481" s="127">
        <v>210411</v>
      </c>
      <c r="AW481" s="127">
        <v>1131.241935483871</v>
      </c>
      <c r="AX481" s="149"/>
      <c r="AY481" s="149"/>
      <c r="AZ481" s="149"/>
      <c r="BA481" s="149"/>
      <c r="BB481" s="149"/>
      <c r="BC481" s="150"/>
      <c r="BD481" s="150"/>
      <c r="BE481" s="150"/>
      <c r="BF481" s="151" t="s">
        <v>9117</v>
      </c>
      <c r="BG481" s="134"/>
      <c r="BH481" s="134"/>
      <c r="BI481" s="134"/>
      <c r="BJ481" s="134"/>
      <c r="BK481" s="134"/>
      <c r="BL481" s="134"/>
      <c r="BM481" s="134"/>
      <c r="BN481" s="350"/>
      <c r="BO481" s="133"/>
      <c r="BP481" s="138"/>
      <c r="BQ481" s="138"/>
      <c r="BR481" s="138"/>
      <c r="BS481" s="138"/>
      <c r="BT481" s="138"/>
      <c r="BU481" s="138"/>
      <c r="BV481" s="138">
        <v>20</v>
      </c>
      <c r="BW481" s="138">
        <v>6</v>
      </c>
      <c r="BX481" s="138"/>
      <c r="BY481" s="138"/>
      <c r="BZ481" s="138"/>
      <c r="CA481" s="138"/>
      <c r="CB481" s="138"/>
      <c r="CC481" s="138"/>
      <c r="CD481" s="138"/>
      <c r="CE481" s="648"/>
      <c r="CF481" s="78"/>
      <c r="CG481" s="80"/>
      <c r="CH481" s="80"/>
      <c r="CI481" s="80"/>
      <c r="CJ481" s="80"/>
      <c r="CK481" s="80"/>
      <c r="CL481" s="80"/>
      <c r="CM481" s="80"/>
      <c r="CN481" s="80"/>
      <c r="CO481" s="80"/>
      <c r="CP481" s="80"/>
      <c r="CQ481" s="80"/>
      <c r="CR481" s="80"/>
      <c r="CS481" s="80"/>
      <c r="CT481" s="80"/>
      <c r="CU481" s="80"/>
      <c r="CV481" s="80"/>
      <c r="CW481" s="80"/>
      <c r="CX481" s="80"/>
      <c r="CY481" s="80"/>
      <c r="CZ481" s="80"/>
      <c r="DA481" s="80"/>
      <c r="DB481" s="80"/>
      <c r="DC481" s="80"/>
      <c r="DD481" s="80"/>
      <c r="DE481" s="80"/>
      <c r="DF481" s="80"/>
      <c r="DG481" s="80"/>
      <c r="DH481" s="80"/>
      <c r="DI481" s="80"/>
      <c r="DJ481" s="80"/>
      <c r="DK481" s="80"/>
      <c r="DL481" s="80"/>
      <c r="DM481" s="80"/>
      <c r="DN481" s="80"/>
      <c r="DO481" s="80"/>
      <c r="DP481" s="80"/>
      <c r="DQ481" s="80"/>
    </row>
    <row r="482" spans="1:128" ht="16.5" customHeight="1">
      <c r="A482" s="111">
        <v>422</v>
      </c>
      <c r="B482" s="136" t="s">
        <v>9118</v>
      </c>
      <c r="C482" s="136" t="s">
        <v>9119</v>
      </c>
      <c r="D482" s="136" t="s">
        <v>9120</v>
      </c>
      <c r="E482" s="136" t="s">
        <v>5224</v>
      </c>
      <c r="F482" s="137" t="s">
        <v>9121</v>
      </c>
      <c r="G482" s="181" t="s">
        <v>9122</v>
      </c>
      <c r="H482" s="137" t="s">
        <v>9123</v>
      </c>
      <c r="I482" s="137" t="s">
        <v>9124</v>
      </c>
      <c r="J482" s="118" t="s">
        <v>4884</v>
      </c>
      <c r="K482" s="137" t="s">
        <v>9125</v>
      </c>
      <c r="L482" s="116" t="s">
        <v>9126</v>
      </c>
      <c r="M482" s="136" t="s">
        <v>9127</v>
      </c>
      <c r="N482" s="142" t="s">
        <v>4924</v>
      </c>
      <c r="O482" s="142"/>
      <c r="P482" s="142" t="s">
        <v>4924</v>
      </c>
      <c r="Q482" s="143">
        <v>7449</v>
      </c>
      <c r="R482" s="144">
        <v>2322</v>
      </c>
      <c r="S482" s="143">
        <v>196</v>
      </c>
      <c r="T482" s="143">
        <v>196</v>
      </c>
      <c r="U482" s="282"/>
      <c r="V482" s="123"/>
      <c r="W482" s="123"/>
      <c r="X482" s="138" t="s">
        <v>4956</v>
      </c>
      <c r="Y482" s="123">
        <v>168.12</v>
      </c>
      <c r="Z482" s="123"/>
      <c r="AA482" s="123"/>
      <c r="AB482" s="123">
        <v>326.76</v>
      </c>
      <c r="AC482" s="127"/>
      <c r="AD482" s="127"/>
      <c r="AE482" s="667">
        <v>90</v>
      </c>
      <c r="AF482" s="137" t="s">
        <v>9128</v>
      </c>
      <c r="AG482" s="143">
        <v>201</v>
      </c>
      <c r="AH482" s="143">
        <v>201</v>
      </c>
      <c r="AI482" s="148">
        <v>201</v>
      </c>
      <c r="AJ482" s="148">
        <v>173</v>
      </c>
      <c r="AK482" s="112"/>
      <c r="AL482" s="112"/>
      <c r="AM482" s="118"/>
      <c r="AN482" s="111"/>
      <c r="AO482" s="111"/>
      <c r="AP482" s="111"/>
      <c r="AQ482" s="111"/>
      <c r="AR482" s="111"/>
      <c r="AS482" s="111">
        <v>188</v>
      </c>
      <c r="AT482" s="129" t="s">
        <v>9129</v>
      </c>
      <c r="AU482" s="129" t="s">
        <v>9129</v>
      </c>
      <c r="AV482" s="127">
        <v>26540</v>
      </c>
      <c r="AW482" s="127">
        <v>141.17021276595744</v>
      </c>
      <c r="AX482" s="134">
        <v>7000</v>
      </c>
      <c r="AY482" s="134"/>
      <c r="AZ482" s="134">
        <v>5000</v>
      </c>
      <c r="BA482" s="134">
        <v>6000</v>
      </c>
      <c r="BB482" s="134">
        <v>7000</v>
      </c>
      <c r="BC482" s="174">
        <v>15</v>
      </c>
      <c r="BD482" s="668">
        <v>50</v>
      </c>
      <c r="BE482" s="151" t="s">
        <v>9130</v>
      </c>
      <c r="BF482" s="669" t="s">
        <v>9131</v>
      </c>
      <c r="BG482" s="134"/>
      <c r="BH482" s="134"/>
      <c r="BI482" s="134"/>
      <c r="BJ482" s="134"/>
      <c r="BK482" s="134"/>
      <c r="BL482" s="134"/>
      <c r="BM482" s="134"/>
      <c r="BN482" s="350"/>
      <c r="BO482" s="133"/>
      <c r="BP482" s="137"/>
      <c r="BQ482" s="138"/>
      <c r="BR482" s="138"/>
      <c r="BS482" s="138"/>
      <c r="BT482" s="138"/>
      <c r="BU482" s="138"/>
      <c r="BV482" s="138">
        <v>8</v>
      </c>
      <c r="BW482" s="138">
        <v>2</v>
      </c>
      <c r="BX482" s="138"/>
      <c r="BY482" s="138"/>
      <c r="BZ482" s="138"/>
      <c r="CA482" s="138"/>
      <c r="CB482" s="138"/>
      <c r="CC482" s="138"/>
      <c r="CD482" s="138"/>
      <c r="CE482" s="648"/>
      <c r="CF482" s="78"/>
      <c r="CG482" s="80"/>
      <c r="CH482" s="80"/>
      <c r="CI482" s="80"/>
      <c r="CJ482" s="80"/>
      <c r="CK482" s="80"/>
      <c r="CL482" s="80"/>
      <c r="CM482" s="80"/>
      <c r="CN482" s="80"/>
      <c r="CO482" s="80"/>
      <c r="CP482" s="80"/>
      <c r="CQ482" s="80"/>
      <c r="CR482" s="80"/>
      <c r="CS482" s="80"/>
      <c r="CT482" s="80"/>
      <c r="CU482" s="80"/>
      <c r="CV482" s="80"/>
      <c r="CW482" s="80"/>
      <c r="CX482" s="80"/>
      <c r="CY482" s="80"/>
      <c r="CZ482" s="80"/>
      <c r="DA482" s="80"/>
      <c r="DB482" s="80"/>
      <c r="DC482" s="80"/>
      <c r="DD482" s="80"/>
      <c r="DE482" s="80"/>
      <c r="DF482" s="80"/>
      <c r="DG482" s="80"/>
      <c r="DH482" s="80"/>
      <c r="DI482" s="80"/>
      <c r="DJ482" s="80"/>
      <c r="DK482" s="80"/>
      <c r="DL482" s="80"/>
      <c r="DM482" s="80"/>
      <c r="DN482" s="80"/>
      <c r="DO482" s="80"/>
      <c r="DP482" s="80"/>
      <c r="DQ482" s="80"/>
    </row>
    <row r="483" spans="1:128" ht="16.5" customHeight="1">
      <c r="A483" s="111">
        <v>423</v>
      </c>
      <c r="B483" s="136" t="s">
        <v>9118</v>
      </c>
      <c r="C483" s="136" t="s">
        <v>9119</v>
      </c>
      <c r="D483" s="136" t="s">
        <v>9120</v>
      </c>
      <c r="E483" s="136" t="s">
        <v>5224</v>
      </c>
      <c r="F483" s="137" t="s">
        <v>9132</v>
      </c>
      <c r="G483" s="181" t="s">
        <v>9133</v>
      </c>
      <c r="H483" s="137" t="s">
        <v>9134</v>
      </c>
      <c r="I483" s="137" t="s">
        <v>9023</v>
      </c>
      <c r="J483" s="118" t="s">
        <v>4884</v>
      </c>
      <c r="K483" s="137" t="s">
        <v>9135</v>
      </c>
      <c r="L483" s="116" t="s">
        <v>9136</v>
      </c>
      <c r="M483" s="136" t="s">
        <v>9137</v>
      </c>
      <c r="N483" s="142" t="s">
        <v>4924</v>
      </c>
      <c r="O483" s="142"/>
      <c r="P483" s="142" t="s">
        <v>4924</v>
      </c>
      <c r="Q483" s="143">
        <v>4826.3</v>
      </c>
      <c r="R483" s="144">
        <v>853.35</v>
      </c>
      <c r="S483" s="143">
        <v>496</v>
      </c>
      <c r="T483" s="143">
        <v>435</v>
      </c>
      <c r="U483" s="138"/>
      <c r="V483" s="123">
        <v>61</v>
      </c>
      <c r="W483" s="123">
        <v>172.58</v>
      </c>
      <c r="X483" s="670" t="s">
        <v>4956</v>
      </c>
      <c r="Y483" s="123">
        <v>77.31</v>
      </c>
      <c r="Z483" s="123"/>
      <c r="AA483" s="123"/>
      <c r="AB483" s="123">
        <v>36.590000000000003</v>
      </c>
      <c r="AC483" s="127">
        <v>35.58</v>
      </c>
      <c r="AD483" s="127"/>
      <c r="AE483" s="130">
        <v>50</v>
      </c>
      <c r="AF483" s="137" t="s">
        <v>9138</v>
      </c>
      <c r="AG483" s="143">
        <v>322</v>
      </c>
      <c r="AH483" s="143">
        <v>580</v>
      </c>
      <c r="AI483" s="148">
        <v>580</v>
      </c>
      <c r="AJ483" s="148">
        <v>368</v>
      </c>
      <c r="AK483" s="112"/>
      <c r="AL483" s="112"/>
      <c r="AM483" s="118"/>
      <c r="AN483" s="111"/>
      <c r="AO483" s="111"/>
      <c r="AP483" s="111"/>
      <c r="AQ483" s="111"/>
      <c r="AR483" s="111"/>
      <c r="AS483" s="111">
        <v>223</v>
      </c>
      <c r="AT483" s="129" t="s">
        <v>4916</v>
      </c>
      <c r="AU483" s="129" t="s">
        <v>4916</v>
      </c>
      <c r="AV483" s="127">
        <v>8629</v>
      </c>
      <c r="AW483" s="127">
        <v>38.695067264573993</v>
      </c>
      <c r="AX483" s="134">
        <v>2000</v>
      </c>
      <c r="AY483" s="134"/>
      <c r="AZ483" s="134">
        <v>1000</v>
      </c>
      <c r="BA483" s="134">
        <v>1500</v>
      </c>
      <c r="BB483" s="134">
        <v>2000</v>
      </c>
      <c r="BC483" s="174">
        <v>25</v>
      </c>
      <c r="BD483" s="668">
        <v>25</v>
      </c>
      <c r="BE483" s="151" t="s">
        <v>9139</v>
      </c>
      <c r="BF483" s="669" t="s">
        <v>9131</v>
      </c>
      <c r="BG483" s="134"/>
      <c r="BH483" s="134"/>
      <c r="BI483" s="134"/>
      <c r="BJ483" s="134"/>
      <c r="BK483" s="134"/>
      <c r="BL483" s="134"/>
      <c r="BM483" s="134"/>
      <c r="BN483" s="350"/>
      <c r="BO483" s="133"/>
      <c r="BP483" s="137"/>
      <c r="BQ483" s="138"/>
      <c r="BR483" s="138"/>
      <c r="BS483" s="138"/>
      <c r="BT483" s="138"/>
      <c r="BU483" s="138"/>
      <c r="BV483" s="138">
        <v>1</v>
      </c>
      <c r="BW483" s="138"/>
      <c r="BX483" s="138"/>
      <c r="BY483" s="138"/>
      <c r="BZ483" s="138"/>
      <c r="CA483" s="138"/>
      <c r="CB483" s="138"/>
      <c r="CC483" s="138"/>
      <c r="CD483" s="138"/>
      <c r="CE483" s="648"/>
      <c r="CF483" s="78"/>
      <c r="CG483" s="80"/>
      <c r="CH483" s="80"/>
      <c r="CI483" s="80"/>
      <c r="CJ483" s="80"/>
      <c r="CK483" s="80"/>
      <c r="CL483" s="80"/>
      <c r="CM483" s="80"/>
      <c r="CN483" s="80"/>
      <c r="CO483" s="80"/>
      <c r="CP483" s="80"/>
      <c r="CQ483" s="80"/>
      <c r="CR483" s="80"/>
      <c r="CS483" s="80"/>
      <c r="CT483" s="80"/>
      <c r="CU483" s="80"/>
      <c r="CV483" s="80"/>
      <c r="CW483" s="80"/>
      <c r="CX483" s="80"/>
      <c r="CY483" s="80"/>
      <c r="CZ483" s="80"/>
      <c r="DA483" s="80"/>
      <c r="DB483" s="80"/>
      <c r="DC483" s="80"/>
      <c r="DD483" s="80"/>
      <c r="DE483" s="80"/>
      <c r="DF483" s="80"/>
      <c r="DG483" s="80"/>
      <c r="DH483" s="80"/>
      <c r="DI483" s="80"/>
      <c r="DJ483" s="80"/>
      <c r="DK483" s="80"/>
      <c r="DL483" s="80"/>
      <c r="DM483" s="80"/>
      <c r="DN483" s="80"/>
      <c r="DO483" s="80"/>
      <c r="DP483" s="80"/>
      <c r="DQ483" s="80"/>
    </row>
    <row r="484" spans="1:128" ht="16.5" customHeight="1">
      <c r="A484" s="111">
        <v>424</v>
      </c>
      <c r="B484" s="136" t="s">
        <v>9118</v>
      </c>
      <c r="C484" s="136" t="s">
        <v>9119</v>
      </c>
      <c r="D484" s="136" t="s">
        <v>9120</v>
      </c>
      <c r="E484" s="136" t="s">
        <v>5224</v>
      </c>
      <c r="F484" s="137" t="s">
        <v>9140</v>
      </c>
      <c r="G484" s="181" t="s">
        <v>9141</v>
      </c>
      <c r="H484" s="137" t="s">
        <v>9142</v>
      </c>
      <c r="I484" s="137" t="s">
        <v>9143</v>
      </c>
      <c r="J484" s="118" t="s">
        <v>4884</v>
      </c>
      <c r="K484" s="137" t="s">
        <v>9144</v>
      </c>
      <c r="L484" s="116" t="s">
        <v>9145</v>
      </c>
      <c r="M484" s="141" t="s">
        <v>9146</v>
      </c>
      <c r="N484" s="142" t="s">
        <v>4924</v>
      </c>
      <c r="O484" s="142"/>
      <c r="P484" s="142" t="s">
        <v>4924</v>
      </c>
      <c r="Q484" s="143">
        <v>9098</v>
      </c>
      <c r="R484" s="144">
        <v>1095.73</v>
      </c>
      <c r="S484" s="143">
        <v>994</v>
      </c>
      <c r="T484" s="143">
        <v>105</v>
      </c>
      <c r="U484" s="112" t="s">
        <v>5009</v>
      </c>
      <c r="V484" s="123">
        <v>889</v>
      </c>
      <c r="W484" s="123">
        <v>122</v>
      </c>
      <c r="X484" s="138" t="s">
        <v>4972</v>
      </c>
      <c r="Y484" s="123">
        <v>68</v>
      </c>
      <c r="Z484" s="123">
        <v>68</v>
      </c>
      <c r="AA484" s="123">
        <v>1000</v>
      </c>
      <c r="AB484" s="123">
        <v>54</v>
      </c>
      <c r="AC484" s="127"/>
      <c r="AD484" s="127">
        <v>81.48</v>
      </c>
      <c r="AE484" s="130">
        <v>47</v>
      </c>
      <c r="AF484" s="137" t="s">
        <v>9147</v>
      </c>
      <c r="AG484" s="143">
        <v>1663</v>
      </c>
      <c r="AH484" s="143">
        <v>1663</v>
      </c>
      <c r="AI484" s="148">
        <v>1663</v>
      </c>
      <c r="AJ484" s="148">
        <v>200</v>
      </c>
      <c r="AK484" s="112"/>
      <c r="AL484" s="112"/>
      <c r="AM484" s="118" t="s">
        <v>4914</v>
      </c>
      <c r="AN484" s="111">
        <f>SUM(AO484,AP484,AQ484,AR484)</f>
        <v>3</v>
      </c>
      <c r="AO484" s="111">
        <v>3</v>
      </c>
      <c r="AP484" s="111"/>
      <c r="AQ484" s="111"/>
      <c r="AR484" s="111"/>
      <c r="AS484" s="111">
        <v>195</v>
      </c>
      <c r="AT484" s="129" t="s">
        <v>4916</v>
      </c>
      <c r="AU484" s="129" t="s">
        <v>4916</v>
      </c>
      <c r="AV484" s="127">
        <v>7441</v>
      </c>
      <c r="AW484" s="127">
        <v>38.158974358974362</v>
      </c>
      <c r="AX484" s="134">
        <v>2000</v>
      </c>
      <c r="AY484" s="134"/>
      <c r="AZ484" s="134">
        <v>1000</v>
      </c>
      <c r="BA484" s="134">
        <v>1500</v>
      </c>
      <c r="BB484" s="134">
        <v>2000</v>
      </c>
      <c r="BC484" s="668" t="s">
        <v>9148</v>
      </c>
      <c r="BD484" s="668">
        <v>25</v>
      </c>
      <c r="BE484" s="151" t="s">
        <v>9139</v>
      </c>
      <c r="BF484" s="669" t="s">
        <v>9149</v>
      </c>
      <c r="BG484" s="134">
        <v>3000</v>
      </c>
      <c r="BH484" s="134"/>
      <c r="BI484" s="134">
        <v>1000</v>
      </c>
      <c r="BJ484" s="134">
        <v>1500</v>
      </c>
      <c r="BK484" s="134">
        <v>3000</v>
      </c>
      <c r="BL484" s="134"/>
      <c r="BM484" s="134">
        <v>25</v>
      </c>
      <c r="BN484" s="326" t="s">
        <v>9139</v>
      </c>
      <c r="BO484" s="669" t="s">
        <v>9131</v>
      </c>
      <c r="BP484" s="137"/>
      <c r="BQ484" s="138"/>
      <c r="BR484" s="138"/>
      <c r="BS484" s="138"/>
      <c r="BT484" s="138">
        <v>1</v>
      </c>
      <c r="BU484" s="138">
        <v>3</v>
      </c>
      <c r="BV484" s="138"/>
      <c r="BW484" s="138">
        <v>2</v>
      </c>
      <c r="BX484" s="138"/>
      <c r="BY484" s="138"/>
      <c r="BZ484" s="138"/>
      <c r="CA484" s="138"/>
      <c r="CB484" s="138"/>
      <c r="CC484" s="138"/>
      <c r="CD484" s="138"/>
      <c r="CE484" s="648"/>
      <c r="CF484" s="78"/>
      <c r="CG484" s="80"/>
      <c r="CH484" s="80"/>
      <c r="CI484" s="80"/>
      <c r="CJ484" s="80"/>
      <c r="CK484" s="80"/>
      <c r="CL484" s="80"/>
      <c r="CM484" s="80"/>
      <c r="CN484" s="80"/>
      <c r="CO484" s="80"/>
      <c r="CP484" s="80"/>
      <c r="CQ484" s="80"/>
      <c r="CR484" s="80"/>
      <c r="CS484" s="80"/>
      <c r="CT484" s="80"/>
      <c r="CU484" s="80"/>
      <c r="CV484" s="80"/>
      <c r="CW484" s="80"/>
      <c r="CX484" s="80"/>
      <c r="CY484" s="80"/>
      <c r="CZ484" s="80"/>
      <c r="DA484" s="80"/>
      <c r="DB484" s="80"/>
      <c r="DC484" s="80"/>
      <c r="DD484" s="80"/>
      <c r="DE484" s="80"/>
      <c r="DF484" s="80"/>
      <c r="DG484" s="80"/>
      <c r="DH484" s="80"/>
      <c r="DI484" s="80"/>
      <c r="DJ484" s="80"/>
      <c r="DK484" s="80"/>
      <c r="DL484" s="80"/>
      <c r="DM484" s="80"/>
      <c r="DN484" s="80"/>
      <c r="DO484" s="80"/>
      <c r="DP484" s="80"/>
      <c r="DQ484" s="80"/>
    </row>
    <row r="485" spans="1:128" ht="16.5" customHeight="1">
      <c r="A485" s="111">
        <v>425</v>
      </c>
      <c r="B485" s="136" t="s">
        <v>9118</v>
      </c>
      <c r="C485" s="136" t="s">
        <v>9119</v>
      </c>
      <c r="D485" s="136" t="s">
        <v>9120</v>
      </c>
      <c r="E485" s="136" t="s">
        <v>5224</v>
      </c>
      <c r="F485" s="137" t="s">
        <v>9150</v>
      </c>
      <c r="G485" s="181" t="s">
        <v>9151</v>
      </c>
      <c r="H485" s="137" t="s">
        <v>9152</v>
      </c>
      <c r="I485" s="137" t="s">
        <v>9153</v>
      </c>
      <c r="J485" s="118" t="s">
        <v>4884</v>
      </c>
      <c r="K485" s="137" t="s">
        <v>9154</v>
      </c>
      <c r="L485" s="116" t="s">
        <v>9155</v>
      </c>
      <c r="M485" s="136" t="s">
        <v>9137</v>
      </c>
      <c r="N485" s="142" t="s">
        <v>4940</v>
      </c>
      <c r="O485" s="142" t="s">
        <v>4909</v>
      </c>
      <c r="P485" s="142" t="s">
        <v>4924</v>
      </c>
      <c r="Q485" s="143">
        <v>2978</v>
      </c>
      <c r="R485" s="144">
        <v>1594</v>
      </c>
      <c r="S485" s="143">
        <v>819</v>
      </c>
      <c r="T485" s="143">
        <v>798</v>
      </c>
      <c r="U485" s="138"/>
      <c r="V485" s="123">
        <v>21</v>
      </c>
      <c r="W485" s="123">
        <v>13.3</v>
      </c>
      <c r="X485" s="670" t="s">
        <v>4956</v>
      </c>
      <c r="Y485" s="123"/>
      <c r="Z485" s="123">
        <v>54</v>
      </c>
      <c r="AA485" s="123"/>
      <c r="AB485" s="123">
        <v>15</v>
      </c>
      <c r="AC485" s="127"/>
      <c r="AD485" s="127">
        <v>56</v>
      </c>
      <c r="AE485" s="671"/>
      <c r="AF485" s="137" t="s">
        <v>9156</v>
      </c>
      <c r="AG485" s="143">
        <v>131</v>
      </c>
      <c r="AH485" s="143">
        <v>346</v>
      </c>
      <c r="AI485" s="148">
        <v>346</v>
      </c>
      <c r="AJ485" s="148">
        <v>345</v>
      </c>
      <c r="AK485" s="112"/>
      <c r="AL485" s="112"/>
      <c r="AM485" s="118"/>
      <c r="AN485" s="111"/>
      <c r="AO485" s="111"/>
      <c r="AP485" s="111"/>
      <c r="AQ485" s="111"/>
      <c r="AR485" s="111"/>
      <c r="AS485" s="111">
        <v>223</v>
      </c>
      <c r="AT485" s="129" t="s">
        <v>4916</v>
      </c>
      <c r="AU485" s="129" t="s">
        <v>4916</v>
      </c>
      <c r="AV485" s="127">
        <v>9137</v>
      </c>
      <c r="AW485" s="127">
        <v>40.973094170403584</v>
      </c>
      <c r="AX485" s="134">
        <v>3000</v>
      </c>
      <c r="AY485" s="134"/>
      <c r="AZ485" s="134">
        <v>2000</v>
      </c>
      <c r="BA485" s="134">
        <v>2000</v>
      </c>
      <c r="BB485" s="134">
        <v>3000</v>
      </c>
      <c r="BC485" s="174">
        <v>34</v>
      </c>
      <c r="BD485" s="668">
        <v>25</v>
      </c>
      <c r="BE485" s="151" t="s">
        <v>9139</v>
      </c>
      <c r="BF485" s="669" t="s">
        <v>9131</v>
      </c>
      <c r="BG485" s="134"/>
      <c r="BH485" s="134"/>
      <c r="BI485" s="134"/>
      <c r="BJ485" s="134"/>
      <c r="BK485" s="134"/>
      <c r="BL485" s="134"/>
      <c r="BM485" s="134"/>
      <c r="BN485" s="350"/>
      <c r="BO485" s="133"/>
      <c r="BP485" s="137"/>
      <c r="BQ485" s="138"/>
      <c r="BR485" s="138"/>
      <c r="BS485" s="138"/>
      <c r="BT485" s="138"/>
      <c r="BU485" s="138"/>
      <c r="BV485" s="138">
        <v>2</v>
      </c>
      <c r="BW485" s="138"/>
      <c r="BX485" s="138"/>
      <c r="BY485" s="138"/>
      <c r="BZ485" s="138"/>
      <c r="CA485" s="138"/>
      <c r="CB485" s="138"/>
      <c r="CC485" s="138"/>
      <c r="CD485" s="138"/>
      <c r="CE485" s="648"/>
      <c r="CF485" s="78"/>
      <c r="CG485" s="80"/>
      <c r="CH485" s="80"/>
      <c r="CI485" s="80"/>
      <c r="CJ485" s="80"/>
      <c r="CK485" s="80"/>
      <c r="CL485" s="80"/>
      <c r="CM485" s="80"/>
      <c r="CN485" s="80"/>
      <c r="CO485" s="80"/>
      <c r="CP485" s="80"/>
      <c r="CQ485" s="80"/>
      <c r="CR485" s="80"/>
      <c r="CS485" s="80"/>
      <c r="CT485" s="80"/>
      <c r="CU485" s="80"/>
      <c r="CV485" s="80"/>
      <c r="CW485" s="80"/>
      <c r="CX485" s="80"/>
      <c r="CY485" s="80"/>
      <c r="CZ485" s="80"/>
      <c r="DA485" s="80"/>
      <c r="DB485" s="80"/>
      <c r="DC485" s="80"/>
      <c r="DD485" s="80"/>
      <c r="DE485" s="80"/>
      <c r="DF485" s="80"/>
      <c r="DG485" s="80"/>
      <c r="DH485" s="80"/>
      <c r="DI485" s="80"/>
      <c r="DJ485" s="80"/>
      <c r="DK485" s="80"/>
      <c r="DL485" s="80"/>
      <c r="DM485" s="80"/>
      <c r="DN485" s="80"/>
      <c r="DO485" s="80"/>
      <c r="DP485" s="80"/>
      <c r="DQ485" s="80"/>
    </row>
    <row r="486" spans="1:128" ht="16.5" customHeight="1">
      <c r="A486" s="111">
        <v>426</v>
      </c>
      <c r="B486" s="136" t="s">
        <v>9118</v>
      </c>
      <c r="C486" s="136" t="s">
        <v>9119</v>
      </c>
      <c r="D486" s="136" t="s">
        <v>9120</v>
      </c>
      <c r="E486" s="136" t="s">
        <v>5224</v>
      </c>
      <c r="F486" s="137" t="s">
        <v>9157</v>
      </c>
      <c r="G486" s="181" t="s">
        <v>9158</v>
      </c>
      <c r="H486" s="137" t="s">
        <v>9159</v>
      </c>
      <c r="I486" s="137" t="s">
        <v>9160</v>
      </c>
      <c r="J486" s="118" t="s">
        <v>4884</v>
      </c>
      <c r="K486" s="137" t="s">
        <v>9125</v>
      </c>
      <c r="L486" s="380" t="s">
        <v>9161</v>
      </c>
      <c r="M486" s="136" t="s">
        <v>9137</v>
      </c>
      <c r="N486" s="142" t="s">
        <v>4924</v>
      </c>
      <c r="O486" s="142"/>
      <c r="P486" s="142" t="s">
        <v>4924</v>
      </c>
      <c r="Q486" s="143">
        <v>88976</v>
      </c>
      <c r="R486" s="144">
        <v>1060.95</v>
      </c>
      <c r="S486" s="143">
        <v>880</v>
      </c>
      <c r="T486" s="143">
        <v>880</v>
      </c>
      <c r="U486" s="381"/>
      <c r="V486" s="123"/>
      <c r="W486" s="123"/>
      <c r="X486" s="138"/>
      <c r="Y486" s="123"/>
      <c r="Z486" s="123"/>
      <c r="AA486" s="123"/>
      <c r="AB486" s="123"/>
      <c r="AC486" s="127"/>
      <c r="AD486" s="127"/>
      <c r="AE486" s="130">
        <v>50</v>
      </c>
      <c r="AF486" s="381" t="s">
        <v>9162</v>
      </c>
      <c r="AG486" s="143">
        <v>325</v>
      </c>
      <c r="AH486" s="143">
        <v>449</v>
      </c>
      <c r="AI486" s="127">
        <v>449</v>
      </c>
      <c r="AJ486" s="130">
        <v>240</v>
      </c>
      <c r="AK486" s="381"/>
      <c r="AL486" s="112"/>
      <c r="AM486" s="118"/>
      <c r="AN486" s="111"/>
      <c r="AO486" s="118"/>
      <c r="AP486" s="118"/>
      <c r="AQ486" s="118"/>
      <c r="AR486" s="118"/>
      <c r="AS486" s="111">
        <v>190</v>
      </c>
      <c r="AT486" s="129" t="s">
        <v>4916</v>
      </c>
      <c r="AU486" s="129" t="s">
        <v>4916</v>
      </c>
      <c r="AV486" s="130">
        <v>21758</v>
      </c>
      <c r="AW486" s="127">
        <v>114.51578947368421</v>
      </c>
      <c r="AX486" s="134">
        <v>2000</v>
      </c>
      <c r="AY486" s="149"/>
      <c r="AZ486" s="134">
        <v>1000</v>
      </c>
      <c r="BA486" s="134">
        <v>1400</v>
      </c>
      <c r="BB486" s="134">
        <v>1400</v>
      </c>
      <c r="BC486" s="174" t="s">
        <v>9163</v>
      </c>
      <c r="BD486" s="668">
        <v>50</v>
      </c>
      <c r="BE486" s="151" t="s">
        <v>9139</v>
      </c>
      <c r="BF486" s="672" t="s">
        <v>9164</v>
      </c>
      <c r="BG486" s="134"/>
      <c r="BH486" s="134"/>
      <c r="BI486" s="134"/>
      <c r="BJ486" s="134"/>
      <c r="BK486" s="134"/>
      <c r="BL486" s="134"/>
      <c r="BM486" s="134"/>
      <c r="BN486" s="350"/>
      <c r="BO486" s="133"/>
      <c r="BP486" s="137"/>
      <c r="BQ486" s="138"/>
      <c r="BR486" s="138"/>
      <c r="BS486" s="138"/>
      <c r="BT486" s="138">
        <v>1</v>
      </c>
      <c r="BU486" s="138">
        <v>1</v>
      </c>
      <c r="BV486" s="138"/>
      <c r="BW486" s="138">
        <v>3</v>
      </c>
      <c r="BX486" s="138"/>
      <c r="BY486" s="138"/>
      <c r="BZ486" s="138"/>
      <c r="CA486" s="138"/>
      <c r="CB486" s="138"/>
      <c r="CC486" s="138"/>
      <c r="CD486" s="138"/>
      <c r="CE486" s="648"/>
      <c r="CF486" s="78"/>
      <c r="CG486" s="80"/>
      <c r="CH486" s="80"/>
      <c r="CI486" s="80"/>
      <c r="CJ486" s="80"/>
      <c r="CK486" s="80"/>
      <c r="CL486" s="80"/>
      <c r="CM486" s="80"/>
      <c r="CN486" s="80"/>
      <c r="CO486" s="80"/>
      <c r="CP486" s="80"/>
      <c r="CQ486" s="80"/>
      <c r="CR486" s="80"/>
      <c r="CS486" s="80"/>
      <c r="CT486" s="80"/>
      <c r="CU486" s="80"/>
      <c r="CV486" s="80"/>
      <c r="CW486" s="80"/>
      <c r="CX486" s="80"/>
      <c r="CY486" s="80"/>
      <c r="CZ486" s="80"/>
      <c r="DA486" s="80"/>
      <c r="DB486" s="80"/>
      <c r="DC486" s="80"/>
      <c r="DD486" s="80"/>
      <c r="DE486" s="80"/>
      <c r="DF486" s="80"/>
      <c r="DG486" s="80"/>
      <c r="DH486" s="80"/>
      <c r="DI486" s="80"/>
      <c r="DJ486" s="80"/>
      <c r="DK486" s="80"/>
      <c r="DL486" s="80"/>
      <c r="DM486" s="80"/>
      <c r="DN486" s="80"/>
      <c r="DO486" s="80"/>
      <c r="DP486" s="80"/>
      <c r="DQ486" s="80"/>
    </row>
    <row r="487" spans="1:128" ht="16.5" customHeight="1">
      <c r="A487" s="111">
        <v>427</v>
      </c>
      <c r="B487" s="136" t="s">
        <v>9118</v>
      </c>
      <c r="C487" s="136" t="s">
        <v>9119</v>
      </c>
      <c r="D487" s="136" t="s">
        <v>9120</v>
      </c>
      <c r="E487" s="136" t="s">
        <v>5224</v>
      </c>
      <c r="F487" s="137" t="s">
        <v>9165</v>
      </c>
      <c r="G487" s="181" t="s">
        <v>9166</v>
      </c>
      <c r="H487" s="137" t="s">
        <v>9167</v>
      </c>
      <c r="I487" s="137" t="s">
        <v>9168</v>
      </c>
      <c r="J487" s="118" t="s">
        <v>4884</v>
      </c>
      <c r="K487" s="137" t="s">
        <v>9125</v>
      </c>
      <c r="L487" s="153" t="s">
        <v>9169</v>
      </c>
      <c r="M487" s="136" t="s">
        <v>9137</v>
      </c>
      <c r="N487" s="142" t="s">
        <v>4924</v>
      </c>
      <c r="O487" s="142"/>
      <c r="P487" s="142" t="s">
        <v>4924</v>
      </c>
      <c r="Q487" s="143">
        <v>180281</v>
      </c>
      <c r="R487" s="144">
        <v>871</v>
      </c>
      <c r="S487" s="143">
        <v>500</v>
      </c>
      <c r="T487" s="143">
        <v>500</v>
      </c>
      <c r="U487" s="138"/>
      <c r="V487" s="123"/>
      <c r="W487" s="123">
        <v>100</v>
      </c>
      <c r="X487" s="673" t="s">
        <v>5233</v>
      </c>
      <c r="Y487" s="123"/>
      <c r="Z487" s="123">
        <v>45</v>
      </c>
      <c r="AA487" s="123"/>
      <c r="AB487" s="123">
        <v>30</v>
      </c>
      <c r="AC487" s="127"/>
      <c r="AD487" s="127"/>
      <c r="AE487" s="128">
        <v>116</v>
      </c>
      <c r="AF487" s="135" t="s">
        <v>9170</v>
      </c>
      <c r="AG487" s="143">
        <v>117</v>
      </c>
      <c r="AH487" s="143">
        <v>120</v>
      </c>
      <c r="AI487" s="127">
        <v>120</v>
      </c>
      <c r="AJ487" s="127">
        <v>120</v>
      </c>
      <c r="AK487" s="135"/>
      <c r="AL487" s="135"/>
      <c r="AM487" s="135"/>
      <c r="AN487" s="111"/>
      <c r="AO487" s="135"/>
      <c r="AP487" s="135"/>
      <c r="AQ487" s="135"/>
      <c r="AR487" s="135"/>
      <c r="AS487" s="135">
        <v>213</v>
      </c>
      <c r="AT487" s="129" t="s">
        <v>4916</v>
      </c>
      <c r="AU487" s="129" t="s">
        <v>4916</v>
      </c>
      <c r="AV487" s="127">
        <v>14075</v>
      </c>
      <c r="AW487" s="127">
        <v>66.079812206572768</v>
      </c>
      <c r="AX487" s="134">
        <v>5000</v>
      </c>
      <c r="AY487" s="134">
        <v>2000</v>
      </c>
      <c r="AZ487" s="134">
        <v>3000</v>
      </c>
      <c r="BA487" s="134">
        <v>3000</v>
      </c>
      <c r="BB487" s="134"/>
      <c r="BC487" s="174" t="s">
        <v>9171</v>
      </c>
      <c r="BD487" s="668">
        <v>50</v>
      </c>
      <c r="BE487" s="151" t="s">
        <v>9172</v>
      </c>
      <c r="BF487" s="669" t="s">
        <v>9173</v>
      </c>
      <c r="BG487" s="134"/>
      <c r="BH487" s="134"/>
      <c r="BI487" s="134"/>
      <c r="BJ487" s="134"/>
      <c r="BK487" s="134"/>
      <c r="BL487" s="134"/>
      <c r="BM487" s="134"/>
      <c r="BN487" s="135"/>
      <c r="BO487" s="153"/>
      <c r="BP487" s="137"/>
      <c r="BQ487" s="137"/>
      <c r="BR487" s="137"/>
      <c r="BS487" s="137"/>
      <c r="BT487" s="137">
        <v>2</v>
      </c>
      <c r="BU487" s="137">
        <v>1</v>
      </c>
      <c r="BV487" s="137"/>
      <c r="BW487" s="137"/>
      <c r="BX487" s="137"/>
      <c r="BY487" s="137"/>
      <c r="BZ487" s="137"/>
      <c r="CA487" s="137"/>
      <c r="CB487" s="137"/>
      <c r="CC487" s="137"/>
      <c r="CD487" s="137"/>
      <c r="CE487" s="648"/>
      <c r="CF487" s="78"/>
      <c r="CG487" s="80"/>
      <c r="CH487" s="80"/>
      <c r="CI487" s="80"/>
      <c r="CJ487" s="80"/>
      <c r="CK487" s="80"/>
      <c r="CL487" s="80"/>
      <c r="CM487" s="80"/>
      <c r="CN487" s="80"/>
      <c r="CO487" s="80"/>
      <c r="CP487" s="80"/>
      <c r="CQ487" s="80"/>
      <c r="CR487" s="80"/>
      <c r="CS487" s="80"/>
      <c r="CT487" s="80"/>
      <c r="CU487" s="80"/>
      <c r="CV487" s="80"/>
      <c r="CW487" s="80"/>
      <c r="CX487" s="80"/>
      <c r="CY487" s="80"/>
      <c r="CZ487" s="80"/>
      <c r="DA487" s="80"/>
      <c r="DB487" s="80"/>
      <c r="DC487" s="80"/>
      <c r="DD487" s="80"/>
      <c r="DE487" s="80"/>
      <c r="DF487" s="80"/>
      <c r="DG487" s="80"/>
      <c r="DH487" s="80"/>
      <c r="DI487" s="80"/>
      <c r="DJ487" s="80"/>
      <c r="DK487" s="80"/>
      <c r="DL487" s="80"/>
      <c r="DM487" s="80"/>
      <c r="DN487" s="80"/>
      <c r="DO487" s="80"/>
      <c r="DP487" s="80"/>
      <c r="DQ487" s="80"/>
    </row>
    <row r="488" spans="1:128" ht="16.5" customHeight="1">
      <c r="A488" s="111">
        <v>428</v>
      </c>
      <c r="B488" s="136" t="s">
        <v>9118</v>
      </c>
      <c r="C488" s="136" t="s">
        <v>9119</v>
      </c>
      <c r="D488" s="136" t="s">
        <v>9120</v>
      </c>
      <c r="E488" s="136" t="s">
        <v>5224</v>
      </c>
      <c r="F488" s="137" t="s">
        <v>9174</v>
      </c>
      <c r="G488" s="181" t="s">
        <v>9175</v>
      </c>
      <c r="H488" s="137" t="s">
        <v>9176</v>
      </c>
      <c r="I488" s="137" t="s">
        <v>9177</v>
      </c>
      <c r="J488" s="118" t="s">
        <v>4884</v>
      </c>
      <c r="K488" s="137" t="s">
        <v>9178</v>
      </c>
      <c r="L488" s="153" t="s">
        <v>9179</v>
      </c>
      <c r="M488" s="141" t="s">
        <v>9180</v>
      </c>
      <c r="N488" s="142" t="s">
        <v>4924</v>
      </c>
      <c r="O488" s="142"/>
      <c r="P488" s="142" t="s">
        <v>4884</v>
      </c>
      <c r="Q488" s="143">
        <v>25210</v>
      </c>
      <c r="R488" s="144">
        <v>4347</v>
      </c>
      <c r="S488" s="143">
        <v>2968</v>
      </c>
      <c r="T488" s="143">
        <v>2968</v>
      </c>
      <c r="U488" s="135"/>
      <c r="V488" s="123"/>
      <c r="W488" s="123">
        <v>24</v>
      </c>
      <c r="X488" s="135" t="s">
        <v>4972</v>
      </c>
      <c r="Y488" s="123">
        <v>218</v>
      </c>
      <c r="Z488" s="123"/>
      <c r="AA488" s="123"/>
      <c r="AB488" s="123">
        <v>66</v>
      </c>
      <c r="AC488" s="127">
        <v>495</v>
      </c>
      <c r="AD488" s="127">
        <v>495</v>
      </c>
      <c r="AE488" s="128">
        <v>56</v>
      </c>
      <c r="AF488" s="317" t="s">
        <v>9181</v>
      </c>
      <c r="AG488" s="143">
        <v>73</v>
      </c>
      <c r="AH488" s="143">
        <v>143</v>
      </c>
      <c r="AI488" s="127">
        <v>143</v>
      </c>
      <c r="AJ488" s="127">
        <v>33</v>
      </c>
      <c r="AK488" s="135"/>
      <c r="AL488" s="135"/>
      <c r="AM488" s="135" t="s">
        <v>4914</v>
      </c>
      <c r="AN488" s="111">
        <f t="shared" ref="AN488:AN490" si="1">SUM(AO488,AP488,AQ488,AR488)</f>
        <v>5</v>
      </c>
      <c r="AO488" s="135"/>
      <c r="AP488" s="135">
        <v>3</v>
      </c>
      <c r="AQ488" s="135">
        <v>2</v>
      </c>
      <c r="AR488" s="135"/>
      <c r="AS488" s="135">
        <v>365</v>
      </c>
      <c r="AT488" s="129" t="s">
        <v>4895</v>
      </c>
      <c r="AU488" s="129" t="s">
        <v>4895</v>
      </c>
      <c r="AV488" s="127">
        <v>50573</v>
      </c>
      <c r="AW488" s="127">
        <v>138.55616438356165</v>
      </c>
      <c r="AX488" s="131">
        <v>15000</v>
      </c>
      <c r="AY488" s="131">
        <v>10000</v>
      </c>
      <c r="AZ488" s="131">
        <v>10000</v>
      </c>
      <c r="BA488" s="131">
        <v>15000</v>
      </c>
      <c r="BB488" s="131">
        <v>15000</v>
      </c>
      <c r="BC488" s="326">
        <v>40</v>
      </c>
      <c r="BD488" s="326">
        <v>50</v>
      </c>
      <c r="BE488" s="151" t="s">
        <v>9172</v>
      </c>
      <c r="BF488" s="669" t="s">
        <v>9131</v>
      </c>
      <c r="BG488" s="134"/>
      <c r="BH488" s="134"/>
      <c r="BI488" s="134"/>
      <c r="BJ488" s="134"/>
      <c r="BK488" s="134"/>
      <c r="BL488" s="134"/>
      <c r="BM488" s="134"/>
      <c r="BN488" s="135"/>
      <c r="BO488" s="153"/>
      <c r="BP488" s="137"/>
      <c r="BQ488" s="137"/>
      <c r="BR488" s="137"/>
      <c r="BS488" s="137"/>
      <c r="BT488" s="137"/>
      <c r="BU488" s="137"/>
      <c r="BV488" s="137">
        <v>3</v>
      </c>
      <c r="BW488" s="137">
        <v>2</v>
      </c>
      <c r="BX488" s="137"/>
      <c r="BY488" s="137"/>
      <c r="BZ488" s="137"/>
      <c r="CA488" s="137"/>
      <c r="CB488" s="137"/>
      <c r="CC488" s="137"/>
      <c r="CD488" s="137"/>
      <c r="CE488" s="648"/>
      <c r="CF488" s="78"/>
      <c r="CG488" s="80"/>
      <c r="CH488" s="80"/>
      <c r="CI488" s="80"/>
      <c r="CJ488" s="80"/>
      <c r="CK488" s="80"/>
      <c r="CL488" s="80"/>
      <c r="CM488" s="80"/>
      <c r="CN488" s="80"/>
      <c r="CO488" s="80"/>
      <c r="CP488" s="80"/>
      <c r="CQ488" s="80"/>
      <c r="CR488" s="80"/>
      <c r="CS488" s="80"/>
      <c r="CT488" s="80"/>
      <c r="CU488" s="80"/>
      <c r="CV488" s="80"/>
      <c r="CW488" s="80"/>
      <c r="CX488" s="80"/>
      <c r="CY488" s="80"/>
      <c r="CZ488" s="80"/>
      <c r="DA488" s="80"/>
      <c r="DB488" s="80"/>
      <c r="DC488" s="80"/>
      <c r="DD488" s="80"/>
      <c r="DE488" s="80"/>
      <c r="DF488" s="80"/>
      <c r="DG488" s="80"/>
      <c r="DH488" s="80"/>
      <c r="DI488" s="80"/>
      <c r="DJ488" s="80"/>
      <c r="DK488" s="80"/>
      <c r="DL488" s="80"/>
      <c r="DM488" s="80"/>
      <c r="DN488" s="80"/>
      <c r="DO488" s="80"/>
      <c r="DP488" s="80"/>
      <c r="DQ488" s="80"/>
    </row>
    <row r="489" spans="1:128" ht="16.5" customHeight="1">
      <c r="A489" s="111">
        <v>429</v>
      </c>
      <c r="B489" s="136" t="s">
        <v>9118</v>
      </c>
      <c r="C489" s="136" t="s">
        <v>9119</v>
      </c>
      <c r="D489" s="136" t="s">
        <v>9120</v>
      </c>
      <c r="E489" s="136" t="s">
        <v>5224</v>
      </c>
      <c r="F489" s="137" t="s">
        <v>9182</v>
      </c>
      <c r="G489" s="181" t="s">
        <v>9183</v>
      </c>
      <c r="H489" s="137" t="s">
        <v>9184</v>
      </c>
      <c r="I489" s="137" t="s">
        <v>9185</v>
      </c>
      <c r="J489" s="118" t="s">
        <v>4884</v>
      </c>
      <c r="K489" s="137" t="s">
        <v>9186</v>
      </c>
      <c r="L489" s="153" t="s">
        <v>9187</v>
      </c>
      <c r="M489" s="674" t="s">
        <v>9188</v>
      </c>
      <c r="N489" s="142" t="s">
        <v>4924</v>
      </c>
      <c r="O489" s="142"/>
      <c r="P489" s="142" t="s">
        <v>4924</v>
      </c>
      <c r="Q489" s="143">
        <v>4949</v>
      </c>
      <c r="R489" s="144">
        <v>823.7</v>
      </c>
      <c r="S489" s="143">
        <v>735</v>
      </c>
      <c r="T489" s="143">
        <v>608</v>
      </c>
      <c r="U489" s="138"/>
      <c r="V489" s="123">
        <v>127</v>
      </c>
      <c r="W489" s="123">
        <v>9</v>
      </c>
      <c r="X489" s="673" t="s">
        <v>5233</v>
      </c>
      <c r="Y489" s="123">
        <v>131</v>
      </c>
      <c r="Z489" s="123">
        <v>17.399999999999999</v>
      </c>
      <c r="AA489" s="123"/>
      <c r="AB489" s="123">
        <v>13.83</v>
      </c>
      <c r="AC489" s="127">
        <v>4.92</v>
      </c>
      <c r="AD489" s="127">
        <v>12</v>
      </c>
      <c r="AE489" s="630">
        <v>15</v>
      </c>
      <c r="AF489" s="135" t="s">
        <v>9189</v>
      </c>
      <c r="AG489" s="143">
        <v>364</v>
      </c>
      <c r="AH489" s="143">
        <v>5002</v>
      </c>
      <c r="AI489" s="127">
        <v>3184</v>
      </c>
      <c r="AJ489" s="127">
        <v>4058</v>
      </c>
      <c r="AK489" s="135"/>
      <c r="AL489" s="135"/>
      <c r="AM489" s="135" t="s">
        <v>5079</v>
      </c>
      <c r="AN489" s="111">
        <f t="shared" si="1"/>
        <v>6</v>
      </c>
      <c r="AO489" s="135">
        <v>3</v>
      </c>
      <c r="AP489" s="135">
        <v>1</v>
      </c>
      <c r="AQ489" s="135">
        <v>2</v>
      </c>
      <c r="AR489" s="135"/>
      <c r="AS489" s="135">
        <v>190</v>
      </c>
      <c r="AT489" s="129" t="s">
        <v>4916</v>
      </c>
      <c r="AU489" s="129" t="s">
        <v>4916</v>
      </c>
      <c r="AV489" s="127">
        <v>6767</v>
      </c>
      <c r="AW489" s="127">
        <v>35.61578947368421</v>
      </c>
      <c r="AX489" s="134">
        <v>3000</v>
      </c>
      <c r="AY489" s="134"/>
      <c r="AZ489" s="134">
        <v>2000</v>
      </c>
      <c r="BA489" s="134">
        <v>2000</v>
      </c>
      <c r="BB489" s="134">
        <v>3000</v>
      </c>
      <c r="BC489" s="174"/>
      <c r="BD489" s="668">
        <v>50</v>
      </c>
      <c r="BE489" s="151" t="s">
        <v>9139</v>
      </c>
      <c r="BF489" s="669" t="s">
        <v>9149</v>
      </c>
      <c r="BG489" s="134"/>
      <c r="BH489" s="134"/>
      <c r="BI489" s="134"/>
      <c r="BJ489" s="134"/>
      <c r="BK489" s="134"/>
      <c r="BL489" s="134"/>
      <c r="BM489" s="675"/>
      <c r="BN489" s="326"/>
      <c r="BO489" s="669"/>
      <c r="BP489" s="137"/>
      <c r="BQ489" s="137"/>
      <c r="BR489" s="137"/>
      <c r="BS489" s="137"/>
      <c r="BT489" s="137"/>
      <c r="BU489" s="137"/>
      <c r="BV489" s="137">
        <v>2</v>
      </c>
      <c r="BW489" s="137"/>
      <c r="BX489" s="137">
        <v>1</v>
      </c>
      <c r="BY489" s="137">
        <v>10</v>
      </c>
      <c r="BZ489" s="137"/>
      <c r="CA489" s="137"/>
      <c r="CB489" s="137"/>
      <c r="CC489" s="137"/>
      <c r="CD489" s="137"/>
      <c r="CE489" s="648"/>
      <c r="CF489" s="78"/>
      <c r="CG489" s="80"/>
      <c r="CH489" s="80"/>
      <c r="CI489" s="80"/>
      <c r="CJ489" s="80"/>
      <c r="CK489" s="80"/>
      <c r="CL489" s="80"/>
      <c r="CM489" s="80"/>
      <c r="CN489" s="80"/>
      <c r="CO489" s="80"/>
      <c r="CP489" s="80"/>
      <c r="CQ489" s="80"/>
      <c r="CR489" s="80"/>
      <c r="CS489" s="80"/>
      <c r="CT489" s="80"/>
      <c r="CU489" s="80"/>
      <c r="CV489" s="80"/>
      <c r="CW489" s="80"/>
      <c r="CX489" s="80"/>
      <c r="CY489" s="80"/>
      <c r="CZ489" s="80"/>
      <c r="DA489" s="80"/>
      <c r="DB489" s="80"/>
      <c r="DC489" s="80"/>
      <c r="DD489" s="80"/>
      <c r="DE489" s="80"/>
      <c r="DF489" s="80"/>
      <c r="DG489" s="80"/>
      <c r="DH489" s="80"/>
      <c r="DI489" s="80"/>
      <c r="DJ489" s="80"/>
      <c r="DK489" s="80"/>
      <c r="DL489" s="80"/>
      <c r="DM489" s="80"/>
      <c r="DN489" s="80"/>
      <c r="DO489" s="80"/>
      <c r="DP489" s="80"/>
      <c r="DQ489" s="80"/>
    </row>
    <row r="490" spans="1:128" ht="16.5" customHeight="1">
      <c r="A490" s="111">
        <v>430</v>
      </c>
      <c r="B490" s="136" t="s">
        <v>9118</v>
      </c>
      <c r="C490" s="136" t="s">
        <v>9119</v>
      </c>
      <c r="D490" s="136" t="s">
        <v>9120</v>
      </c>
      <c r="E490" s="136" t="s">
        <v>5224</v>
      </c>
      <c r="F490" s="137" t="s">
        <v>9190</v>
      </c>
      <c r="G490" s="181" t="s">
        <v>9191</v>
      </c>
      <c r="H490" s="137" t="s">
        <v>9192</v>
      </c>
      <c r="I490" s="137" t="s">
        <v>9193</v>
      </c>
      <c r="J490" s="118" t="s">
        <v>4884</v>
      </c>
      <c r="K490" s="137" t="s">
        <v>9125</v>
      </c>
      <c r="L490" s="116" t="s">
        <v>9194</v>
      </c>
      <c r="M490" s="136" t="s">
        <v>9137</v>
      </c>
      <c r="N490" s="142" t="s">
        <v>4924</v>
      </c>
      <c r="O490" s="142"/>
      <c r="P490" s="142" t="s">
        <v>4924</v>
      </c>
      <c r="Q490" s="143">
        <v>3794</v>
      </c>
      <c r="R490" s="144">
        <v>559.26</v>
      </c>
      <c r="S490" s="143">
        <v>403</v>
      </c>
      <c r="T490" s="143">
        <v>342</v>
      </c>
      <c r="U490" s="138"/>
      <c r="V490" s="123">
        <v>61</v>
      </c>
      <c r="W490" s="123">
        <v>30</v>
      </c>
      <c r="X490" s="676" t="s">
        <v>4956</v>
      </c>
      <c r="Y490" s="123"/>
      <c r="Z490" s="123"/>
      <c r="AA490" s="123"/>
      <c r="AB490" s="123">
        <v>15.21</v>
      </c>
      <c r="AC490" s="127">
        <v>5</v>
      </c>
      <c r="AD490" s="127"/>
      <c r="AE490" s="677">
        <v>72</v>
      </c>
      <c r="AF490" s="137" t="s">
        <v>9195</v>
      </c>
      <c r="AG490" s="143">
        <v>410</v>
      </c>
      <c r="AH490" s="143">
        <v>410</v>
      </c>
      <c r="AI490" s="148">
        <v>410</v>
      </c>
      <c r="AJ490" s="148">
        <v>409</v>
      </c>
      <c r="AK490" s="112"/>
      <c r="AL490" s="112"/>
      <c r="AM490" s="118"/>
      <c r="AN490" s="111">
        <f t="shared" si="1"/>
        <v>2</v>
      </c>
      <c r="AO490" s="111"/>
      <c r="AP490" s="111">
        <v>1</v>
      </c>
      <c r="AQ490" s="111"/>
      <c r="AR490" s="111">
        <v>1</v>
      </c>
      <c r="AS490" s="111">
        <v>365</v>
      </c>
      <c r="AT490" s="129" t="s">
        <v>4916</v>
      </c>
      <c r="AU490" s="129" t="s">
        <v>4916</v>
      </c>
      <c r="AV490" s="127">
        <v>88208</v>
      </c>
      <c r="AW490" s="127">
        <v>241.66575342465754</v>
      </c>
      <c r="AX490" s="134">
        <v>2000</v>
      </c>
      <c r="AY490" s="134"/>
      <c r="AZ490" s="134">
        <v>1000</v>
      </c>
      <c r="BA490" s="134">
        <v>1500</v>
      </c>
      <c r="BB490" s="675">
        <v>2000</v>
      </c>
      <c r="BC490" s="668" t="s">
        <v>9148</v>
      </c>
      <c r="BD490" s="668">
        <v>50</v>
      </c>
      <c r="BE490" s="151" t="s">
        <v>9139</v>
      </c>
      <c r="BF490" s="669" t="s">
        <v>9149</v>
      </c>
      <c r="BG490" s="134"/>
      <c r="BH490" s="134"/>
      <c r="BI490" s="134"/>
      <c r="BJ490" s="134"/>
      <c r="BK490" s="134"/>
      <c r="BL490" s="134"/>
      <c r="BM490" s="134"/>
      <c r="BN490" s="350"/>
      <c r="BO490" s="133"/>
      <c r="BP490" s="137"/>
      <c r="BQ490" s="138"/>
      <c r="BR490" s="138"/>
      <c r="BS490" s="138"/>
      <c r="BT490" s="138"/>
      <c r="BU490" s="138">
        <v>3</v>
      </c>
      <c r="BV490" s="138">
        <v>4</v>
      </c>
      <c r="BW490" s="138">
        <v>4</v>
      </c>
      <c r="BX490" s="138"/>
      <c r="BY490" s="138"/>
      <c r="BZ490" s="138"/>
      <c r="CA490" s="138"/>
      <c r="CB490" s="138"/>
      <c r="CC490" s="138"/>
      <c r="CD490" s="138"/>
      <c r="CE490" s="648"/>
      <c r="CF490" s="78"/>
      <c r="CG490" s="80"/>
      <c r="CH490" s="80"/>
      <c r="CI490" s="80"/>
      <c r="CJ490" s="80"/>
      <c r="CK490" s="80"/>
      <c r="CL490" s="80"/>
      <c r="CM490" s="80"/>
      <c r="CN490" s="80"/>
      <c r="CO490" s="80"/>
      <c r="CP490" s="80"/>
      <c r="CQ490" s="80"/>
      <c r="CR490" s="80"/>
      <c r="CS490" s="80"/>
      <c r="CT490" s="80"/>
      <c r="CU490" s="80"/>
      <c r="CV490" s="80"/>
      <c r="CW490" s="80"/>
      <c r="CX490" s="80"/>
      <c r="CY490" s="80"/>
      <c r="CZ490" s="80"/>
      <c r="DA490" s="80"/>
      <c r="DB490" s="80"/>
      <c r="DC490" s="80"/>
      <c r="DD490" s="80"/>
      <c r="DE490" s="80"/>
      <c r="DF490" s="80"/>
      <c r="DG490" s="80"/>
      <c r="DH490" s="80"/>
      <c r="DI490" s="80"/>
      <c r="DJ490" s="80"/>
      <c r="DK490" s="80"/>
      <c r="DL490" s="80"/>
      <c r="DM490" s="80"/>
      <c r="DN490" s="80"/>
      <c r="DO490" s="80"/>
      <c r="DP490" s="80"/>
      <c r="DQ490" s="80"/>
    </row>
    <row r="491" spans="1:128" ht="16.5" customHeight="1">
      <c r="A491" s="111">
        <v>431</v>
      </c>
      <c r="B491" s="111" t="s">
        <v>8779</v>
      </c>
      <c r="C491" s="112" t="s">
        <v>9063</v>
      </c>
      <c r="D491" s="111" t="s">
        <v>5082</v>
      </c>
      <c r="E491" s="111" t="s">
        <v>4879</v>
      </c>
      <c r="F491" s="111" t="s">
        <v>9196</v>
      </c>
      <c r="G491" s="113" t="s">
        <v>9197</v>
      </c>
      <c r="H491" s="111" t="s">
        <v>9198</v>
      </c>
      <c r="I491" s="111" t="s">
        <v>9199</v>
      </c>
      <c r="J491" s="118" t="s">
        <v>4884</v>
      </c>
      <c r="K491" s="111" t="s">
        <v>9200</v>
      </c>
      <c r="L491" s="277" t="s">
        <v>9201</v>
      </c>
      <c r="M491" s="141" t="s">
        <v>9202</v>
      </c>
      <c r="N491" s="118" t="s">
        <v>4888</v>
      </c>
      <c r="O491" s="142"/>
      <c r="P491" s="118" t="s">
        <v>4888</v>
      </c>
      <c r="Q491" s="143">
        <v>10390</v>
      </c>
      <c r="R491" s="144">
        <v>1246</v>
      </c>
      <c r="S491" s="143">
        <v>858</v>
      </c>
      <c r="T491" s="143">
        <v>858</v>
      </c>
      <c r="U491" s="112" t="s">
        <v>5359</v>
      </c>
      <c r="V491" s="123"/>
      <c r="W491" s="123">
        <v>121</v>
      </c>
      <c r="X491" s="138"/>
      <c r="Y491" s="123">
        <v>217</v>
      </c>
      <c r="Z491" s="123"/>
      <c r="AA491" s="123"/>
      <c r="AB491" s="123">
        <v>40</v>
      </c>
      <c r="AC491" s="127">
        <v>54</v>
      </c>
      <c r="AD491" s="127"/>
      <c r="AE491" s="130">
        <v>40</v>
      </c>
      <c r="AF491" s="112" t="s">
        <v>6658</v>
      </c>
      <c r="AG491" s="143">
        <v>395</v>
      </c>
      <c r="AH491" s="143">
        <v>814</v>
      </c>
      <c r="AI491" s="148">
        <v>814</v>
      </c>
      <c r="AJ491" s="148">
        <v>878</v>
      </c>
      <c r="AK491" s="112"/>
      <c r="AL491" s="112"/>
      <c r="AM491" s="118"/>
      <c r="AN491" s="111">
        <v>3</v>
      </c>
      <c r="AO491" s="111"/>
      <c r="AP491" s="111">
        <v>1</v>
      </c>
      <c r="AQ491" s="111">
        <v>2</v>
      </c>
      <c r="AR491" s="111"/>
      <c r="AS491" s="111">
        <v>303</v>
      </c>
      <c r="AT491" s="129" t="s">
        <v>4916</v>
      </c>
      <c r="AU491" s="129" t="s">
        <v>4916</v>
      </c>
      <c r="AV491" s="127">
        <v>3947</v>
      </c>
      <c r="AW491" s="127">
        <v>13.026402640264026</v>
      </c>
      <c r="AX491" s="149"/>
      <c r="AY491" s="149"/>
      <c r="AZ491" s="149"/>
      <c r="BA491" s="149"/>
      <c r="BB491" s="149"/>
      <c r="BC491" s="150"/>
      <c r="BD491" s="150"/>
      <c r="BE491" s="150"/>
      <c r="BF491" s="151" t="s">
        <v>4897</v>
      </c>
      <c r="BG491" s="134"/>
      <c r="BH491" s="134"/>
      <c r="BI491" s="134"/>
      <c r="BJ491" s="134"/>
      <c r="BK491" s="134"/>
      <c r="BL491" s="134"/>
      <c r="BM491" s="134"/>
      <c r="BN491" s="350"/>
      <c r="BO491" s="133"/>
      <c r="BP491" s="138">
        <v>1</v>
      </c>
      <c r="BQ491" s="138"/>
      <c r="BR491" s="138">
        <v>1</v>
      </c>
      <c r="BS491" s="138"/>
      <c r="BT491" s="138"/>
      <c r="BU491" s="138">
        <v>1</v>
      </c>
      <c r="BV491" s="138"/>
      <c r="BW491" s="138">
        <v>3</v>
      </c>
      <c r="BX491" s="138"/>
      <c r="BY491" s="138"/>
      <c r="BZ491" s="138"/>
      <c r="CA491" s="138"/>
      <c r="CB491" s="138"/>
      <c r="CC491" s="138"/>
      <c r="CD491" s="138"/>
      <c r="CE491" s="648"/>
      <c r="CF491" s="78"/>
      <c r="CG491" s="80"/>
      <c r="CH491" s="80"/>
      <c r="CI491" s="80"/>
      <c r="CJ491" s="80"/>
      <c r="CK491" s="80"/>
      <c r="CL491" s="80"/>
      <c r="CM491" s="80"/>
      <c r="CN491" s="80"/>
      <c r="CO491" s="80"/>
      <c r="CP491" s="80"/>
      <c r="CQ491" s="80"/>
      <c r="CR491" s="80"/>
      <c r="CS491" s="80"/>
      <c r="CT491" s="80"/>
      <c r="CU491" s="80"/>
      <c r="CV491" s="80"/>
      <c r="CW491" s="80"/>
      <c r="CX491" s="80"/>
      <c r="CY491" s="80"/>
      <c r="CZ491" s="80"/>
      <c r="DA491" s="80"/>
      <c r="DB491" s="80"/>
      <c r="DC491" s="80"/>
      <c r="DD491" s="80"/>
      <c r="DE491" s="80"/>
      <c r="DF491" s="80"/>
      <c r="DG491" s="80"/>
      <c r="DH491" s="80"/>
      <c r="DI491" s="80"/>
      <c r="DJ491" s="80"/>
      <c r="DK491" s="80"/>
      <c r="DL491" s="80"/>
      <c r="DM491" s="80"/>
      <c r="DN491" s="80"/>
      <c r="DO491" s="80"/>
      <c r="DP491" s="80"/>
      <c r="DQ491" s="80"/>
    </row>
    <row r="492" spans="1:128" s="679" customFormat="1" ht="16.5" customHeight="1">
      <c r="A492" s="2528" t="s">
        <v>9203</v>
      </c>
      <c r="B492" s="2528"/>
      <c r="C492" s="2528"/>
      <c r="D492" s="2528"/>
      <c r="E492" s="2528"/>
      <c r="F492" s="551">
        <v>46</v>
      </c>
      <c r="G492" s="552"/>
      <c r="H492" s="551"/>
      <c r="I492" s="551"/>
      <c r="J492" s="551"/>
      <c r="K492" s="551"/>
      <c r="L492" s="231"/>
      <c r="M492" s="555"/>
      <c r="N492" s="602"/>
      <c r="O492" s="233"/>
      <c r="P492" s="233"/>
      <c r="Q492" s="238"/>
      <c r="R492" s="239"/>
      <c r="S492" s="238"/>
      <c r="T492" s="238"/>
      <c r="U492" s="556"/>
      <c r="V492" s="239"/>
      <c r="W492" s="238"/>
      <c r="X492" s="557"/>
      <c r="Y492" s="238"/>
      <c r="Z492" s="238"/>
      <c r="AA492" s="238"/>
      <c r="AB492" s="239"/>
      <c r="AC492" s="243"/>
      <c r="AD492" s="243"/>
      <c r="AE492" s="558"/>
      <c r="AF492" s="559"/>
      <c r="AG492" s="560"/>
      <c r="AH492" s="253"/>
      <c r="AI492" s="243"/>
      <c r="AJ492" s="561"/>
      <c r="AK492" s="562"/>
      <c r="AL492" s="562"/>
      <c r="AM492" s="553"/>
      <c r="AN492" s="551"/>
      <c r="AO492" s="551"/>
      <c r="AP492" s="563"/>
      <c r="AQ492" s="563"/>
      <c r="AR492" s="563"/>
      <c r="AS492" s="551"/>
      <c r="AT492" s="563"/>
      <c r="AU492" s="563"/>
      <c r="AV492" s="558"/>
      <c r="AW492" s="558"/>
      <c r="AX492" s="564"/>
      <c r="AY492" s="564"/>
      <c r="AZ492" s="565"/>
      <c r="BA492" s="565"/>
      <c r="BB492" s="565"/>
      <c r="BC492" s="566"/>
      <c r="BD492" s="566"/>
      <c r="BE492" s="562"/>
      <c r="BF492" s="562"/>
      <c r="BG492" s="564"/>
      <c r="BH492" s="567"/>
      <c r="BI492" s="564"/>
      <c r="BJ492" s="564"/>
      <c r="BK492" s="564"/>
      <c r="BL492" s="564"/>
      <c r="BM492" s="564"/>
      <c r="BN492" s="568"/>
      <c r="BO492" s="569"/>
      <c r="BP492" s="570"/>
      <c r="BQ492" s="570"/>
      <c r="BR492" s="570"/>
      <c r="BS492" s="570"/>
      <c r="BT492" s="570"/>
      <c r="BU492" s="570"/>
      <c r="BV492" s="570"/>
      <c r="BW492" s="570"/>
      <c r="BX492" s="570"/>
      <c r="BY492" s="570"/>
      <c r="BZ492" s="570"/>
      <c r="CA492" s="570"/>
      <c r="CB492" s="570"/>
      <c r="CC492" s="570"/>
      <c r="CD492" s="570"/>
      <c r="CE492" s="678"/>
      <c r="CF492" s="678"/>
      <c r="CG492" s="678"/>
      <c r="CH492" s="678"/>
      <c r="CI492" s="678"/>
      <c r="CJ492" s="678"/>
      <c r="CK492" s="678"/>
      <c r="CL492" s="678"/>
      <c r="CM492" s="678"/>
      <c r="CN492" s="678"/>
      <c r="CO492" s="678"/>
      <c r="CP492" s="678"/>
      <c r="CQ492" s="678"/>
      <c r="CR492" s="678"/>
      <c r="CS492" s="678"/>
      <c r="CT492" s="678"/>
      <c r="CU492" s="678"/>
      <c r="CV492" s="678"/>
      <c r="CW492" s="678"/>
      <c r="CX492" s="678"/>
      <c r="CY492" s="678"/>
      <c r="CZ492" s="678"/>
      <c r="DA492" s="678"/>
      <c r="DB492" s="678"/>
      <c r="DC492" s="678"/>
      <c r="DD492" s="678"/>
      <c r="DE492" s="678"/>
      <c r="DF492" s="678"/>
      <c r="DG492" s="678"/>
      <c r="DH492" s="678"/>
      <c r="DI492" s="678"/>
      <c r="DJ492" s="678"/>
      <c r="DK492" s="678"/>
      <c r="DL492" s="678"/>
      <c r="DM492" s="678"/>
      <c r="DN492" s="678"/>
      <c r="DO492" s="678"/>
      <c r="DP492" s="678"/>
      <c r="DQ492" s="678"/>
    </row>
    <row r="493" spans="1:128" ht="16.5" customHeight="1">
      <c r="A493" s="111">
        <v>432</v>
      </c>
      <c r="B493" s="111" t="s">
        <v>2830</v>
      </c>
      <c r="C493" s="112" t="s">
        <v>8839</v>
      </c>
      <c r="D493" s="111" t="s">
        <v>168</v>
      </c>
      <c r="E493" s="111" t="s">
        <v>4932</v>
      </c>
      <c r="F493" s="111" t="s">
        <v>9204</v>
      </c>
      <c r="G493" s="113" t="s">
        <v>9205</v>
      </c>
      <c r="H493" s="111" t="s">
        <v>9206</v>
      </c>
      <c r="I493" s="111" t="s">
        <v>9207</v>
      </c>
      <c r="J493" s="118" t="s">
        <v>4884</v>
      </c>
      <c r="K493" s="163" t="s">
        <v>9208</v>
      </c>
      <c r="L493" s="116" t="s">
        <v>9209</v>
      </c>
      <c r="M493" s="153" t="s">
        <v>9210</v>
      </c>
      <c r="N493" s="118" t="s">
        <v>4888</v>
      </c>
      <c r="O493" s="142"/>
      <c r="P493" s="142" t="s">
        <v>4940</v>
      </c>
      <c r="Q493" s="143">
        <v>9745</v>
      </c>
      <c r="R493" s="144">
        <v>374</v>
      </c>
      <c r="S493" s="143">
        <v>204</v>
      </c>
      <c r="T493" s="143">
        <v>204</v>
      </c>
      <c r="U493" s="282"/>
      <c r="V493" s="123"/>
      <c r="W493" s="123">
        <v>55</v>
      </c>
      <c r="X493" s="138" t="s">
        <v>4890</v>
      </c>
      <c r="Y493" s="123">
        <v>218</v>
      </c>
      <c r="Z493" s="123"/>
      <c r="AA493" s="123"/>
      <c r="AB493" s="123">
        <v>58</v>
      </c>
      <c r="AC493" s="127"/>
      <c r="AD493" s="127"/>
      <c r="AE493" s="130">
        <v>180</v>
      </c>
      <c r="AF493" s="135" t="s">
        <v>9211</v>
      </c>
      <c r="AG493" s="285">
        <v>1300</v>
      </c>
      <c r="AH493" s="285">
        <v>1300</v>
      </c>
      <c r="AI493" s="286"/>
      <c r="AJ493" s="286">
        <v>1300</v>
      </c>
      <c r="AK493" s="282" t="s">
        <v>9212</v>
      </c>
      <c r="AL493" s="282" t="s">
        <v>5067</v>
      </c>
      <c r="AM493" s="118" t="s">
        <v>5428</v>
      </c>
      <c r="AN493" s="111"/>
      <c r="AO493" s="111"/>
      <c r="AP493" s="111"/>
      <c r="AQ493" s="111"/>
      <c r="AR493" s="111"/>
      <c r="AS493" s="111">
        <v>365</v>
      </c>
      <c r="AT493" s="135" t="s">
        <v>4916</v>
      </c>
      <c r="AU493" s="159" t="s">
        <v>4916</v>
      </c>
      <c r="AV493" s="285">
        <v>83421</v>
      </c>
      <c r="AW493" s="285">
        <v>228.55068493150685</v>
      </c>
      <c r="AX493" s="287">
        <v>5000</v>
      </c>
      <c r="AY493" s="287"/>
      <c r="AZ493" s="287">
        <v>2000</v>
      </c>
      <c r="BA493" s="287">
        <v>3000</v>
      </c>
      <c r="BB493" s="287">
        <v>5000</v>
      </c>
      <c r="BC493" s="680">
        <v>30</v>
      </c>
      <c r="BD493" s="680">
        <v>40</v>
      </c>
      <c r="BE493" s="288" t="s">
        <v>9213</v>
      </c>
      <c r="BF493" s="289" t="s">
        <v>9214</v>
      </c>
      <c r="BG493" s="290">
        <v>5000</v>
      </c>
      <c r="BH493" s="290"/>
      <c r="BI493" s="290">
        <v>2000</v>
      </c>
      <c r="BJ493" s="290">
        <v>3000</v>
      </c>
      <c r="BK493" s="290">
        <v>5000</v>
      </c>
      <c r="BL493" s="290">
        <v>30</v>
      </c>
      <c r="BM493" s="290">
        <v>40</v>
      </c>
      <c r="BN493" s="338" t="s">
        <v>9213</v>
      </c>
      <c r="BO493" s="289" t="s">
        <v>9214</v>
      </c>
      <c r="BP493" s="138"/>
      <c r="BQ493" s="138"/>
      <c r="BR493" s="138"/>
      <c r="BS493" s="138"/>
      <c r="BT493" s="138"/>
      <c r="BU493" s="138"/>
      <c r="BV493" s="138"/>
      <c r="BW493" s="138"/>
      <c r="BX493" s="138"/>
      <c r="BY493" s="138"/>
      <c r="BZ493" s="138">
        <v>1</v>
      </c>
      <c r="CA493" s="138"/>
      <c r="CB493" s="138">
        <v>2</v>
      </c>
      <c r="CC493" s="138"/>
      <c r="CD493" s="138"/>
      <c r="CE493" s="139"/>
      <c r="CF493" s="139"/>
      <c r="DV493" s="152"/>
      <c r="DW493" s="152"/>
      <c r="DX493" s="152"/>
    </row>
    <row r="494" spans="1:128" ht="16.5" customHeight="1">
      <c r="A494" s="111">
        <v>433</v>
      </c>
      <c r="B494" s="111" t="s">
        <v>2830</v>
      </c>
      <c r="C494" s="112" t="s">
        <v>8839</v>
      </c>
      <c r="D494" s="111" t="s">
        <v>5318</v>
      </c>
      <c r="E494" s="111" t="s">
        <v>5001</v>
      </c>
      <c r="F494" s="111" t="s">
        <v>9215</v>
      </c>
      <c r="G494" s="113" t="s">
        <v>9216</v>
      </c>
      <c r="H494" s="111" t="s">
        <v>9217</v>
      </c>
      <c r="I494" s="111" t="s">
        <v>9218</v>
      </c>
      <c r="J494" s="118" t="s">
        <v>4884</v>
      </c>
      <c r="K494" s="163" t="s">
        <v>9219</v>
      </c>
      <c r="L494" s="116" t="s">
        <v>9220</v>
      </c>
      <c r="M494" s="141" t="s">
        <v>9221</v>
      </c>
      <c r="N494" s="118" t="s">
        <v>4888</v>
      </c>
      <c r="O494" s="118"/>
      <c r="P494" s="118" t="s">
        <v>4888</v>
      </c>
      <c r="Q494" s="143">
        <v>2314</v>
      </c>
      <c r="R494" s="144">
        <v>369</v>
      </c>
      <c r="S494" s="143"/>
      <c r="T494" s="143"/>
      <c r="U494" s="112" t="s">
        <v>5009</v>
      </c>
      <c r="V494" s="123"/>
      <c r="W494" s="123">
        <v>18</v>
      </c>
      <c r="X494" s="138" t="s">
        <v>4972</v>
      </c>
      <c r="Y494" s="123"/>
      <c r="Z494" s="123">
        <v>66</v>
      </c>
      <c r="AA494" s="123"/>
      <c r="AB494" s="123">
        <v>10</v>
      </c>
      <c r="AC494" s="127"/>
      <c r="AD494" s="127">
        <v>20</v>
      </c>
      <c r="AE494" s="130">
        <v>50</v>
      </c>
      <c r="AF494" s="137" t="s">
        <v>9222</v>
      </c>
      <c r="AG494" s="127"/>
      <c r="AH494" s="127">
        <v>2000</v>
      </c>
      <c r="AI494" s="148"/>
      <c r="AJ494" s="148">
        <v>500</v>
      </c>
      <c r="AK494" s="112"/>
      <c r="AL494" s="112"/>
      <c r="AM494" s="118" t="s">
        <v>5079</v>
      </c>
      <c r="AN494" s="111">
        <v>15</v>
      </c>
      <c r="AO494" s="111">
        <v>5</v>
      </c>
      <c r="AP494" s="111">
        <v>3</v>
      </c>
      <c r="AQ494" s="111">
        <v>7</v>
      </c>
      <c r="AR494" s="111"/>
      <c r="AS494" s="111">
        <v>62</v>
      </c>
      <c r="AT494" s="129" t="s">
        <v>4896</v>
      </c>
      <c r="AU494" s="129" t="s">
        <v>4896</v>
      </c>
      <c r="AV494" s="127">
        <v>900</v>
      </c>
      <c r="AW494" s="285">
        <v>14.516129032258064</v>
      </c>
      <c r="AX494" s="149">
        <v>5000</v>
      </c>
      <c r="AY494" s="149">
        <v>5000</v>
      </c>
      <c r="AZ494" s="149">
        <v>5000</v>
      </c>
      <c r="BA494" s="149">
        <v>5000</v>
      </c>
      <c r="BB494" s="149">
        <v>5000</v>
      </c>
      <c r="BC494" s="150"/>
      <c r="BD494" s="150"/>
      <c r="BE494" s="150" t="s">
        <v>9223</v>
      </c>
      <c r="BF494" s="151" t="s">
        <v>9224</v>
      </c>
      <c r="BG494" s="134">
        <v>5000</v>
      </c>
      <c r="BH494" s="134">
        <v>5000</v>
      </c>
      <c r="BI494" s="134">
        <v>5000</v>
      </c>
      <c r="BJ494" s="134">
        <v>5000</v>
      </c>
      <c r="BK494" s="134">
        <v>5000</v>
      </c>
      <c r="BL494" s="134"/>
      <c r="BM494" s="134"/>
      <c r="BN494" s="350" t="s">
        <v>9223</v>
      </c>
      <c r="BO494" s="133" t="s">
        <v>9225</v>
      </c>
      <c r="BP494" s="138"/>
      <c r="BQ494" s="138"/>
      <c r="BR494" s="138"/>
      <c r="BS494" s="138"/>
      <c r="BT494" s="138"/>
      <c r="BU494" s="138"/>
      <c r="BV494" s="138"/>
      <c r="BW494" s="138"/>
      <c r="BX494" s="138"/>
      <c r="BY494" s="138"/>
      <c r="BZ494" s="138">
        <v>1</v>
      </c>
      <c r="CA494" s="138"/>
      <c r="CB494" s="138">
        <v>1</v>
      </c>
      <c r="CC494" s="138">
        <v>1</v>
      </c>
      <c r="CD494" s="138"/>
      <c r="CE494" s="648"/>
      <c r="CF494" s="78"/>
      <c r="CG494" s="80"/>
      <c r="CH494" s="80"/>
      <c r="CI494" s="80"/>
      <c r="CJ494" s="80"/>
      <c r="CK494" s="80"/>
      <c r="CL494" s="80"/>
      <c r="CM494" s="80"/>
      <c r="CN494" s="80"/>
      <c r="CO494" s="80"/>
      <c r="CP494" s="80"/>
      <c r="CQ494" s="80"/>
      <c r="CR494" s="80"/>
      <c r="CS494" s="80"/>
      <c r="CT494" s="80"/>
      <c r="CU494" s="80"/>
      <c r="CV494" s="80"/>
      <c r="CW494" s="80"/>
      <c r="CX494" s="80"/>
      <c r="CY494" s="80"/>
      <c r="CZ494" s="80"/>
      <c r="DA494" s="80"/>
      <c r="DB494" s="80"/>
      <c r="DC494" s="80"/>
      <c r="DD494" s="80"/>
      <c r="DE494" s="80"/>
      <c r="DF494" s="80"/>
      <c r="DG494" s="80"/>
      <c r="DH494" s="80"/>
      <c r="DI494" s="80"/>
      <c r="DJ494" s="80"/>
      <c r="DK494" s="80"/>
      <c r="DL494" s="80"/>
      <c r="DM494" s="80"/>
      <c r="DN494" s="80"/>
      <c r="DO494" s="80"/>
      <c r="DP494" s="80"/>
      <c r="DQ494" s="80"/>
    </row>
    <row r="495" spans="1:128" ht="16.5" customHeight="1">
      <c r="A495" s="111">
        <v>434</v>
      </c>
      <c r="B495" s="111" t="s">
        <v>8779</v>
      </c>
      <c r="C495" s="112" t="s">
        <v>9226</v>
      </c>
      <c r="D495" s="111" t="s">
        <v>5318</v>
      </c>
      <c r="E495" s="111" t="s">
        <v>4879</v>
      </c>
      <c r="F495" s="111" t="s">
        <v>9227</v>
      </c>
      <c r="G495" s="113" t="s">
        <v>9228</v>
      </c>
      <c r="H495" s="111" t="s">
        <v>9229</v>
      </c>
      <c r="I495" s="111" t="s">
        <v>9230</v>
      </c>
      <c r="J495" s="118" t="s">
        <v>4884</v>
      </c>
      <c r="K495" s="163" t="s">
        <v>9231</v>
      </c>
      <c r="L495" s="116" t="s">
        <v>9232</v>
      </c>
      <c r="M495" s="365" t="s">
        <v>9233</v>
      </c>
      <c r="N495" s="118" t="s">
        <v>4888</v>
      </c>
      <c r="O495" s="142"/>
      <c r="P495" s="118" t="s">
        <v>4888</v>
      </c>
      <c r="Q495" s="143">
        <v>6104</v>
      </c>
      <c r="R495" s="144">
        <v>3692</v>
      </c>
      <c r="S495" s="143">
        <v>142</v>
      </c>
      <c r="T495" s="143">
        <v>109</v>
      </c>
      <c r="U495" s="112" t="s">
        <v>9234</v>
      </c>
      <c r="V495" s="123">
        <v>33</v>
      </c>
      <c r="W495" s="123">
        <v>26</v>
      </c>
      <c r="X495" s="138" t="s">
        <v>4972</v>
      </c>
      <c r="Y495" s="123">
        <v>66</v>
      </c>
      <c r="Z495" s="123">
        <v>13</v>
      </c>
      <c r="AA495" s="123">
        <v>3500</v>
      </c>
      <c r="AB495" s="123">
        <v>33</v>
      </c>
      <c r="AC495" s="127"/>
      <c r="AD495" s="127"/>
      <c r="AE495" s="130">
        <v>100</v>
      </c>
      <c r="AF495" s="137" t="s">
        <v>9235</v>
      </c>
      <c r="AG495" s="127">
        <v>200</v>
      </c>
      <c r="AH495" s="127">
        <v>4000</v>
      </c>
      <c r="AI495" s="148">
        <v>300</v>
      </c>
      <c r="AJ495" s="148">
        <v>2000</v>
      </c>
      <c r="AK495" s="112"/>
      <c r="AL495" s="112"/>
      <c r="AM495" s="118" t="s">
        <v>5079</v>
      </c>
      <c r="AN495" s="111">
        <v>4</v>
      </c>
      <c r="AO495" s="111">
        <v>1</v>
      </c>
      <c r="AP495" s="111">
        <v>2</v>
      </c>
      <c r="AQ495" s="111">
        <v>1</v>
      </c>
      <c r="AR495" s="111"/>
      <c r="AS495" s="111">
        <v>300</v>
      </c>
      <c r="AT495" s="129" t="s">
        <v>5026</v>
      </c>
      <c r="AU495" s="129" t="s">
        <v>5056</v>
      </c>
      <c r="AV495" s="127">
        <v>250</v>
      </c>
      <c r="AW495" s="285">
        <v>0.83333333333333337</v>
      </c>
      <c r="AX495" s="149"/>
      <c r="AY495" s="149"/>
      <c r="AZ495" s="149"/>
      <c r="BA495" s="149"/>
      <c r="BB495" s="149"/>
      <c r="BC495" s="150"/>
      <c r="BD495" s="150"/>
      <c r="BE495" s="150"/>
      <c r="BF495" s="151" t="s">
        <v>4897</v>
      </c>
      <c r="BG495" s="134"/>
      <c r="BH495" s="134"/>
      <c r="BI495" s="134"/>
      <c r="BJ495" s="134"/>
      <c r="BK495" s="134"/>
      <c r="BL495" s="134"/>
      <c r="BM495" s="134"/>
      <c r="BN495" s="350"/>
      <c r="BO495" s="133" t="s">
        <v>4897</v>
      </c>
      <c r="BP495" s="138"/>
      <c r="BQ495" s="138"/>
      <c r="BR495" s="138"/>
      <c r="BS495" s="138"/>
      <c r="BT495" s="138"/>
      <c r="BU495" s="138"/>
      <c r="BV495" s="138"/>
      <c r="BW495" s="138"/>
      <c r="BX495" s="138"/>
      <c r="BY495" s="138"/>
      <c r="BZ495" s="138"/>
      <c r="CA495" s="138">
        <v>1</v>
      </c>
      <c r="CB495" s="138">
        <v>1</v>
      </c>
      <c r="CC495" s="138"/>
      <c r="CD495" s="138"/>
      <c r="CE495" s="139"/>
      <c r="CF495" s="139"/>
      <c r="DV495" s="152"/>
      <c r="DW495" s="152"/>
      <c r="DX495" s="152"/>
    </row>
    <row r="496" spans="1:128" ht="16.5" customHeight="1">
      <c r="A496" s="111">
        <v>435</v>
      </c>
      <c r="B496" s="111" t="s">
        <v>8779</v>
      </c>
      <c r="C496" s="112" t="s">
        <v>9236</v>
      </c>
      <c r="D496" s="111" t="s">
        <v>5318</v>
      </c>
      <c r="E496" s="111" t="s">
        <v>6337</v>
      </c>
      <c r="F496" s="111" t="s">
        <v>9237</v>
      </c>
      <c r="G496" s="113" t="s">
        <v>9238</v>
      </c>
      <c r="H496" s="111" t="s">
        <v>9239</v>
      </c>
      <c r="I496" s="111" t="s">
        <v>9240</v>
      </c>
      <c r="J496" s="382" t="s">
        <v>4888</v>
      </c>
      <c r="K496" s="163" t="s">
        <v>6337</v>
      </c>
      <c r="L496" s="116" t="s">
        <v>6337</v>
      </c>
      <c r="M496" s="153" t="s">
        <v>9241</v>
      </c>
      <c r="N496" s="118" t="s">
        <v>4888</v>
      </c>
      <c r="O496" s="142"/>
      <c r="P496" s="118" t="s">
        <v>4888</v>
      </c>
      <c r="Q496" s="143">
        <v>15255</v>
      </c>
      <c r="R496" s="144">
        <v>1759</v>
      </c>
      <c r="S496" s="143">
        <v>460</v>
      </c>
      <c r="T496" s="143">
        <v>235</v>
      </c>
      <c r="U496" s="112" t="s">
        <v>4955</v>
      </c>
      <c r="V496" s="123">
        <v>225</v>
      </c>
      <c r="W496" s="123">
        <v>121</v>
      </c>
      <c r="X496" s="138" t="s">
        <v>4972</v>
      </c>
      <c r="Y496" s="123"/>
      <c r="Z496" s="123"/>
      <c r="AA496" s="123"/>
      <c r="AB496" s="123">
        <v>49</v>
      </c>
      <c r="AC496" s="127"/>
      <c r="AD496" s="127"/>
      <c r="AE496" s="130">
        <v>30</v>
      </c>
      <c r="AF496" s="137" t="s">
        <v>9242</v>
      </c>
      <c r="AG496" s="127">
        <v>86</v>
      </c>
      <c r="AH496" s="127">
        <v>560</v>
      </c>
      <c r="AI496" s="148"/>
      <c r="AJ496" s="148">
        <v>126</v>
      </c>
      <c r="AK496" s="112"/>
      <c r="AL496" s="112"/>
      <c r="AM496" s="118" t="s">
        <v>5428</v>
      </c>
      <c r="AN496" s="111"/>
      <c r="AO496" s="111"/>
      <c r="AP496" s="111"/>
      <c r="AQ496" s="111"/>
      <c r="AR496" s="111"/>
      <c r="AS496" s="111">
        <v>300</v>
      </c>
      <c r="AT496" s="135" t="s">
        <v>4916</v>
      </c>
      <c r="AU496" s="159" t="s">
        <v>4916</v>
      </c>
      <c r="AV496" s="127">
        <v>17000</v>
      </c>
      <c r="AW496" s="285">
        <v>56.666666666666664</v>
      </c>
      <c r="AX496" s="134"/>
      <c r="AY496" s="134"/>
      <c r="AZ496" s="134"/>
      <c r="BA496" s="134"/>
      <c r="BB496" s="134"/>
      <c r="BC496" s="174"/>
      <c r="BD496" s="174"/>
      <c r="BE496" s="151"/>
      <c r="BF496" s="151" t="s">
        <v>9243</v>
      </c>
      <c r="BG496" s="134"/>
      <c r="BH496" s="134"/>
      <c r="BI496" s="134"/>
      <c r="BJ496" s="134"/>
      <c r="BK496" s="134"/>
      <c r="BL496" s="134"/>
      <c r="BM496" s="134"/>
      <c r="BN496" s="350"/>
      <c r="BO496" s="133" t="s">
        <v>4897</v>
      </c>
      <c r="BP496" s="138"/>
      <c r="BQ496" s="138"/>
      <c r="BR496" s="138"/>
      <c r="BS496" s="138"/>
      <c r="BT496" s="138"/>
      <c r="BU496" s="138"/>
      <c r="BV496" s="138"/>
      <c r="BW496" s="138"/>
      <c r="BX496" s="138"/>
      <c r="BY496" s="138"/>
      <c r="BZ496" s="138">
        <v>2</v>
      </c>
      <c r="CA496" s="138"/>
      <c r="CB496" s="138">
        <v>9</v>
      </c>
      <c r="CC496" s="138"/>
      <c r="CD496" s="138"/>
      <c r="CE496" s="648"/>
      <c r="CF496" s="78"/>
      <c r="CG496" s="80"/>
      <c r="CH496" s="80"/>
      <c r="CI496" s="80"/>
      <c r="CJ496" s="80"/>
      <c r="CK496" s="80"/>
      <c r="CL496" s="80"/>
      <c r="CM496" s="80"/>
      <c r="CN496" s="80"/>
      <c r="CO496" s="80"/>
      <c r="CP496" s="80"/>
      <c r="CQ496" s="80"/>
      <c r="CR496" s="80"/>
      <c r="CS496" s="80"/>
      <c r="CT496" s="80"/>
      <c r="CU496" s="80"/>
      <c r="CV496" s="80"/>
      <c r="CW496" s="80"/>
      <c r="CX496" s="80"/>
      <c r="CY496" s="80"/>
      <c r="CZ496" s="80"/>
      <c r="DA496" s="80"/>
      <c r="DB496" s="80"/>
      <c r="DC496" s="80"/>
      <c r="DD496" s="80"/>
      <c r="DE496" s="80"/>
      <c r="DF496" s="80"/>
      <c r="DG496" s="80"/>
      <c r="DH496" s="80"/>
      <c r="DI496" s="80"/>
      <c r="DJ496" s="80"/>
      <c r="DK496" s="80"/>
      <c r="DL496" s="80"/>
      <c r="DM496" s="80"/>
      <c r="DN496" s="80"/>
      <c r="DO496" s="80"/>
      <c r="DP496" s="80"/>
      <c r="DQ496" s="80"/>
    </row>
    <row r="497" spans="1:141" s="177" customFormat="1" ht="16.5" customHeight="1">
      <c r="A497" s="111">
        <v>436</v>
      </c>
      <c r="B497" s="111" t="s">
        <v>2830</v>
      </c>
      <c r="C497" s="112" t="s">
        <v>8839</v>
      </c>
      <c r="D497" s="111" t="s">
        <v>5318</v>
      </c>
      <c r="E497" s="111" t="s">
        <v>4879</v>
      </c>
      <c r="F497" s="111" t="s">
        <v>9244</v>
      </c>
      <c r="G497" s="113" t="s">
        <v>9245</v>
      </c>
      <c r="H497" s="111" t="s">
        <v>9246</v>
      </c>
      <c r="I497" s="111" t="s">
        <v>9247</v>
      </c>
      <c r="J497" s="118" t="s">
        <v>4940</v>
      </c>
      <c r="K497" s="163" t="s">
        <v>9248</v>
      </c>
      <c r="L497" s="116" t="s">
        <v>9249</v>
      </c>
      <c r="M497" s="141" t="s">
        <v>9250</v>
      </c>
      <c r="N497" s="142" t="s">
        <v>4924</v>
      </c>
      <c r="O497" s="142"/>
      <c r="P497" s="142" t="s">
        <v>4924</v>
      </c>
      <c r="Q497" s="143">
        <v>12456</v>
      </c>
      <c r="R497" s="144">
        <v>1907</v>
      </c>
      <c r="S497" s="143">
        <v>1458</v>
      </c>
      <c r="T497" s="143">
        <v>1458</v>
      </c>
      <c r="U497" s="112" t="s">
        <v>4996</v>
      </c>
      <c r="V497" s="123"/>
      <c r="W497" s="123">
        <v>20</v>
      </c>
      <c r="X497" s="138" t="s">
        <v>4972</v>
      </c>
      <c r="Y497" s="123">
        <v>97</v>
      </c>
      <c r="Z497" s="123">
        <v>10</v>
      </c>
      <c r="AA497" s="123"/>
      <c r="AB497" s="123">
        <v>10</v>
      </c>
      <c r="AC497" s="127">
        <v>10</v>
      </c>
      <c r="AD497" s="127"/>
      <c r="AE497" s="130">
        <v>50</v>
      </c>
      <c r="AF497" s="137" t="s">
        <v>5548</v>
      </c>
      <c r="AG497" s="127">
        <v>98</v>
      </c>
      <c r="AH497" s="127">
        <v>3000</v>
      </c>
      <c r="AI497" s="148">
        <v>116</v>
      </c>
      <c r="AJ497" s="148">
        <v>700</v>
      </c>
      <c r="AK497" s="112"/>
      <c r="AL497" s="112"/>
      <c r="AM497" s="118" t="s">
        <v>5011</v>
      </c>
      <c r="AN497" s="111">
        <v>7</v>
      </c>
      <c r="AO497" s="111">
        <v>1</v>
      </c>
      <c r="AP497" s="111">
        <v>1</v>
      </c>
      <c r="AQ497" s="111">
        <v>5</v>
      </c>
      <c r="AR497" s="111"/>
      <c r="AS497" s="111">
        <v>357</v>
      </c>
      <c r="AT497" s="129" t="s">
        <v>4916</v>
      </c>
      <c r="AU497" s="129" t="s">
        <v>4916</v>
      </c>
      <c r="AV497" s="127">
        <v>3212</v>
      </c>
      <c r="AW497" s="285">
        <v>8.9971988795518207</v>
      </c>
      <c r="AX497" s="149">
        <v>6000</v>
      </c>
      <c r="AY497" s="149">
        <v>3000</v>
      </c>
      <c r="AZ497" s="149">
        <v>4000</v>
      </c>
      <c r="BA497" s="149">
        <v>5000</v>
      </c>
      <c r="BB497" s="149">
        <v>6000</v>
      </c>
      <c r="BC497" s="150">
        <v>17</v>
      </c>
      <c r="BD497" s="150">
        <v>17</v>
      </c>
      <c r="BE497" s="150" t="s">
        <v>9251</v>
      </c>
      <c r="BF497" s="151"/>
      <c r="BG497" s="134">
        <v>6000</v>
      </c>
      <c r="BH497" s="134">
        <v>3000</v>
      </c>
      <c r="BI497" s="134">
        <v>4000</v>
      </c>
      <c r="BJ497" s="134">
        <v>5000</v>
      </c>
      <c r="BK497" s="134">
        <v>6000</v>
      </c>
      <c r="BL497" s="134">
        <v>17</v>
      </c>
      <c r="BM497" s="134">
        <v>17</v>
      </c>
      <c r="BN497" s="174" t="s">
        <v>9251</v>
      </c>
      <c r="BO497" s="133"/>
      <c r="BP497" s="138"/>
      <c r="BQ497" s="138"/>
      <c r="BR497" s="138"/>
      <c r="BS497" s="138"/>
      <c r="BT497" s="138"/>
      <c r="BU497" s="138"/>
      <c r="BV497" s="138"/>
      <c r="BW497" s="138"/>
      <c r="BX497" s="138"/>
      <c r="BY497" s="138"/>
      <c r="BZ497" s="138">
        <v>1</v>
      </c>
      <c r="CA497" s="138">
        <v>1</v>
      </c>
      <c r="CB497" s="138"/>
      <c r="CC497" s="138"/>
      <c r="CD497" s="138"/>
      <c r="CE497" s="648"/>
      <c r="CF497" s="78"/>
      <c r="CG497" s="80"/>
      <c r="CH497" s="80"/>
      <c r="CI497" s="80"/>
      <c r="CJ497" s="80"/>
      <c r="CK497" s="80"/>
      <c r="CL497" s="80"/>
      <c r="CM497" s="80"/>
      <c r="CN497" s="80"/>
      <c r="CO497" s="80"/>
      <c r="CP497" s="80"/>
      <c r="CQ497" s="80"/>
      <c r="CR497" s="80"/>
      <c r="CS497" s="80"/>
      <c r="CT497" s="80"/>
      <c r="CU497" s="80"/>
      <c r="CV497" s="80"/>
      <c r="CW497" s="80"/>
      <c r="CX497" s="80"/>
      <c r="CY497" s="80"/>
      <c r="CZ497" s="80"/>
      <c r="DA497" s="80"/>
      <c r="DB497" s="80"/>
      <c r="DC497" s="80"/>
      <c r="DD497" s="80"/>
      <c r="DE497" s="80"/>
      <c r="DF497" s="80"/>
      <c r="DG497" s="80"/>
      <c r="DH497" s="80"/>
      <c r="DI497" s="80"/>
      <c r="DJ497" s="80"/>
      <c r="DK497" s="80"/>
      <c r="DL497" s="80"/>
      <c r="DM497" s="80"/>
      <c r="DN497" s="80"/>
      <c r="DO497" s="80"/>
      <c r="DP497" s="80"/>
      <c r="DQ497" s="80"/>
      <c r="DR497" s="86"/>
      <c r="DS497" s="86"/>
      <c r="DT497" s="86"/>
      <c r="DU497" s="86"/>
      <c r="DV497" s="86"/>
      <c r="DW497" s="86"/>
      <c r="DX497" s="86"/>
      <c r="DY497" s="86"/>
      <c r="DZ497" s="86"/>
      <c r="EA497" s="86"/>
      <c r="EB497" s="86"/>
      <c r="EC497" s="86"/>
      <c r="ED497" s="86"/>
      <c r="EE497" s="86"/>
      <c r="EF497" s="86"/>
      <c r="EG497" s="86"/>
      <c r="EH497" s="86"/>
      <c r="EI497" s="86"/>
      <c r="EJ497" s="86"/>
      <c r="EK497" s="86"/>
    </row>
    <row r="498" spans="1:141" ht="16.5" customHeight="1">
      <c r="A498" s="111">
        <v>437</v>
      </c>
      <c r="B498" s="111" t="s">
        <v>8779</v>
      </c>
      <c r="C498" s="112" t="s">
        <v>9252</v>
      </c>
      <c r="D498" s="111" t="s">
        <v>5318</v>
      </c>
      <c r="E498" s="111" t="s">
        <v>4879</v>
      </c>
      <c r="F498" s="135" t="s">
        <v>9253</v>
      </c>
      <c r="G498" s="276" t="s">
        <v>9254</v>
      </c>
      <c r="H498" s="153" t="s">
        <v>9255</v>
      </c>
      <c r="I498" s="135" t="s">
        <v>9256</v>
      </c>
      <c r="J498" s="118" t="s">
        <v>4940</v>
      </c>
      <c r="K498" s="135" t="s">
        <v>9257</v>
      </c>
      <c r="L498" s="153" t="s">
        <v>9258</v>
      </c>
      <c r="M498" s="153" t="s">
        <v>9259</v>
      </c>
      <c r="N498" s="142" t="s">
        <v>4924</v>
      </c>
      <c r="O498" s="142"/>
      <c r="P498" s="142" t="s">
        <v>4924</v>
      </c>
      <c r="Q498" s="143">
        <v>7687</v>
      </c>
      <c r="R498" s="144">
        <v>1854</v>
      </c>
      <c r="S498" s="143">
        <v>563</v>
      </c>
      <c r="T498" s="143">
        <v>563</v>
      </c>
      <c r="U498" s="282"/>
      <c r="V498" s="123"/>
      <c r="W498" s="123">
        <v>30</v>
      </c>
      <c r="X498" s="138" t="s">
        <v>4956</v>
      </c>
      <c r="Y498" s="123">
        <v>136</v>
      </c>
      <c r="Z498" s="123">
        <v>16</v>
      </c>
      <c r="AA498" s="123"/>
      <c r="AB498" s="123">
        <v>32</v>
      </c>
      <c r="AC498" s="127">
        <v>15</v>
      </c>
      <c r="AD498" s="127"/>
      <c r="AE498" s="130">
        <v>20</v>
      </c>
      <c r="AF498" s="282" t="s">
        <v>9260</v>
      </c>
      <c r="AG498" s="681">
        <v>5</v>
      </c>
      <c r="AH498" s="681">
        <v>287</v>
      </c>
      <c r="AI498" s="127"/>
      <c r="AJ498" s="127"/>
      <c r="AK498" s="282" t="s">
        <v>9261</v>
      </c>
      <c r="AL498" s="282" t="s">
        <v>9262</v>
      </c>
      <c r="AM498" s="135"/>
      <c r="AN498" s="111"/>
      <c r="AO498" s="135"/>
      <c r="AP498" s="135"/>
      <c r="AQ498" s="135"/>
      <c r="AR498" s="135"/>
      <c r="AS498" s="135">
        <v>268</v>
      </c>
      <c r="AT498" s="129" t="s">
        <v>4895</v>
      </c>
      <c r="AU498" s="129" t="s">
        <v>4895</v>
      </c>
      <c r="AV498" s="127">
        <v>139</v>
      </c>
      <c r="AW498" s="285">
        <v>0.51865671641791045</v>
      </c>
      <c r="AX498" s="149">
        <v>5000</v>
      </c>
      <c r="AY498" s="149">
        <v>3000</v>
      </c>
      <c r="AZ498" s="149">
        <v>4000</v>
      </c>
      <c r="BA498" s="149">
        <v>4000</v>
      </c>
      <c r="BB498" s="149">
        <v>5000</v>
      </c>
      <c r="BC498" s="150"/>
      <c r="BD498" s="150">
        <v>50</v>
      </c>
      <c r="BE498" s="150" t="s">
        <v>9263</v>
      </c>
      <c r="BF498" s="151" t="s">
        <v>9264</v>
      </c>
      <c r="BG498" s="134"/>
      <c r="BH498" s="134"/>
      <c r="BI498" s="134"/>
      <c r="BJ498" s="134"/>
      <c r="BK498" s="134"/>
      <c r="BL498" s="134"/>
      <c r="BM498" s="134"/>
      <c r="BN498" s="135"/>
      <c r="BO498" s="153"/>
      <c r="BP498" s="137"/>
      <c r="BQ498" s="137"/>
      <c r="BR498" s="137"/>
      <c r="BS498" s="137"/>
      <c r="BT498" s="137"/>
      <c r="BU498" s="137"/>
      <c r="BV498" s="137"/>
      <c r="BW498" s="137"/>
      <c r="BX498" s="137"/>
      <c r="BY498" s="137"/>
      <c r="BZ498" s="137"/>
      <c r="CA498" s="137"/>
      <c r="CB498" s="137"/>
      <c r="CC498" s="137"/>
      <c r="CD498" s="137"/>
      <c r="CE498" s="648"/>
      <c r="CF498" s="78"/>
      <c r="CG498" s="80"/>
      <c r="CH498" s="80"/>
      <c r="CI498" s="80"/>
      <c r="CJ498" s="80"/>
      <c r="CK498" s="80"/>
      <c r="CL498" s="80"/>
      <c r="CM498" s="80"/>
      <c r="CN498" s="80"/>
      <c r="CO498" s="80"/>
      <c r="CP498" s="80"/>
      <c r="CQ498" s="80"/>
      <c r="CR498" s="80"/>
      <c r="CS498" s="80"/>
      <c r="CT498" s="80"/>
      <c r="CU498" s="80"/>
      <c r="CV498" s="80"/>
      <c r="CW498" s="80"/>
      <c r="CX498" s="80"/>
      <c r="CY498" s="80"/>
      <c r="CZ498" s="80"/>
      <c r="DA498" s="80"/>
      <c r="DB498" s="80"/>
      <c r="DC498" s="80"/>
      <c r="DD498" s="80"/>
      <c r="DE498" s="80"/>
      <c r="DF498" s="80"/>
      <c r="DG498" s="80"/>
      <c r="DH498" s="80"/>
      <c r="DI498" s="80"/>
      <c r="DJ498" s="80"/>
      <c r="DK498" s="80"/>
      <c r="DL498" s="80"/>
      <c r="DM498" s="80"/>
      <c r="DN498" s="80"/>
      <c r="DO498" s="80"/>
      <c r="DP498" s="80"/>
      <c r="DQ498" s="80"/>
    </row>
    <row r="499" spans="1:141" ht="16.5" customHeight="1">
      <c r="A499" s="111">
        <v>438</v>
      </c>
      <c r="B499" s="111" t="s">
        <v>2830</v>
      </c>
      <c r="C499" s="282" t="s">
        <v>2888</v>
      </c>
      <c r="D499" s="111" t="s">
        <v>168</v>
      </c>
      <c r="E499" s="111" t="s">
        <v>4932</v>
      </c>
      <c r="F499" s="111" t="s">
        <v>9265</v>
      </c>
      <c r="G499" s="113" t="s">
        <v>9266</v>
      </c>
      <c r="H499" s="111" t="s">
        <v>9267</v>
      </c>
      <c r="I499" s="111" t="s">
        <v>8908</v>
      </c>
      <c r="J499" s="118" t="s">
        <v>4940</v>
      </c>
      <c r="K499" s="163" t="s">
        <v>9268</v>
      </c>
      <c r="L499" s="116" t="s">
        <v>9269</v>
      </c>
      <c r="M499" s="153" t="s">
        <v>9270</v>
      </c>
      <c r="N499" s="142" t="s">
        <v>4924</v>
      </c>
      <c r="O499" s="682"/>
      <c r="P499" s="142" t="s">
        <v>4924</v>
      </c>
      <c r="Q499" s="143">
        <v>17417</v>
      </c>
      <c r="R499" s="144">
        <v>1270</v>
      </c>
      <c r="S499" s="143">
        <v>1712</v>
      </c>
      <c r="T499" s="143">
        <v>856</v>
      </c>
      <c r="U499" s="282" t="s">
        <v>4955</v>
      </c>
      <c r="V499" s="123">
        <v>856</v>
      </c>
      <c r="W499" s="123">
        <v>63</v>
      </c>
      <c r="X499" s="138" t="s">
        <v>4890</v>
      </c>
      <c r="Y499" s="123">
        <v>135</v>
      </c>
      <c r="Z499" s="386">
        <v>85</v>
      </c>
      <c r="AA499" s="386">
        <v>1358</v>
      </c>
      <c r="AB499" s="123">
        <v>17</v>
      </c>
      <c r="AC499" s="127"/>
      <c r="AD499" s="127"/>
      <c r="AE499" s="128">
        <v>15</v>
      </c>
      <c r="AF499" s="135" t="s">
        <v>9271</v>
      </c>
      <c r="AG499" s="683">
        <v>4</v>
      </c>
      <c r="AH499" s="683">
        <v>923</v>
      </c>
      <c r="AI499" s="681"/>
      <c r="AJ499" s="683">
        <v>536</v>
      </c>
      <c r="AK499" s="282" t="s">
        <v>9272</v>
      </c>
      <c r="AL499" s="282" t="s">
        <v>9273</v>
      </c>
      <c r="AM499" s="135" t="s">
        <v>6735</v>
      </c>
      <c r="AN499" s="111">
        <v>5</v>
      </c>
      <c r="AO499" s="135">
        <v>2</v>
      </c>
      <c r="AP499" s="135">
        <v>2</v>
      </c>
      <c r="AQ499" s="135">
        <v>1</v>
      </c>
      <c r="AR499" s="111"/>
      <c r="AS499" s="135">
        <v>193</v>
      </c>
      <c r="AT499" s="137" t="s">
        <v>7312</v>
      </c>
      <c r="AU499" s="137" t="s">
        <v>5957</v>
      </c>
      <c r="AV499" s="683">
        <v>6755</v>
      </c>
      <c r="AW499" s="285">
        <v>35</v>
      </c>
      <c r="AX499" s="684"/>
      <c r="AY499" s="684"/>
      <c r="AZ499" s="684"/>
      <c r="BA499" s="684"/>
      <c r="BB499" s="684"/>
      <c r="BC499" s="685"/>
      <c r="BD499" s="685"/>
      <c r="BE499" s="685"/>
      <c r="BF499" s="686" t="s">
        <v>4945</v>
      </c>
      <c r="BG499" s="687"/>
      <c r="BH499" s="687"/>
      <c r="BI499" s="687"/>
      <c r="BJ499" s="687"/>
      <c r="BK499" s="687"/>
      <c r="BL499" s="687"/>
      <c r="BM499" s="687"/>
      <c r="BN499" s="688"/>
      <c r="BO499" s="689" t="s">
        <v>4945</v>
      </c>
      <c r="BP499" s="138"/>
      <c r="BQ499" s="138"/>
      <c r="BR499" s="138"/>
      <c r="BS499" s="138"/>
      <c r="BT499" s="138"/>
      <c r="BU499" s="138"/>
      <c r="BV499" s="138"/>
      <c r="BW499" s="138"/>
      <c r="BX499" s="138"/>
      <c r="BY499" s="138"/>
      <c r="BZ499" s="138">
        <v>2</v>
      </c>
      <c r="CA499" s="138"/>
      <c r="CB499" s="138">
        <v>1</v>
      </c>
      <c r="CC499" s="138"/>
      <c r="CD499" s="138"/>
      <c r="CE499" s="648"/>
      <c r="CF499" s="78"/>
      <c r="CG499" s="80"/>
      <c r="CH499" s="80"/>
      <c r="CI499" s="80"/>
      <c r="CJ499" s="80"/>
      <c r="CK499" s="80"/>
      <c r="CL499" s="80"/>
      <c r="CM499" s="80"/>
      <c r="CN499" s="80"/>
      <c r="CO499" s="80"/>
      <c r="CP499" s="80"/>
      <c r="CQ499" s="80"/>
      <c r="CR499" s="80"/>
      <c r="CS499" s="80"/>
      <c r="CT499" s="80"/>
      <c r="CU499" s="80"/>
      <c r="CV499" s="80"/>
      <c r="CW499" s="80"/>
      <c r="CX499" s="80"/>
      <c r="CY499" s="80"/>
      <c r="CZ499" s="80"/>
      <c r="DA499" s="80"/>
      <c r="DB499" s="80"/>
      <c r="DC499" s="80"/>
      <c r="DD499" s="80"/>
      <c r="DE499" s="80"/>
      <c r="DF499" s="80"/>
      <c r="DG499" s="80"/>
      <c r="DH499" s="80"/>
      <c r="DI499" s="80"/>
      <c r="DJ499" s="80"/>
      <c r="DK499" s="80"/>
      <c r="DL499" s="80"/>
      <c r="DM499" s="80"/>
      <c r="DN499" s="80"/>
      <c r="DO499" s="80"/>
      <c r="DP499" s="80"/>
      <c r="DQ499" s="80"/>
    </row>
    <row r="500" spans="1:141" ht="16.5" customHeight="1">
      <c r="A500" s="111">
        <v>439</v>
      </c>
      <c r="B500" s="111" t="s">
        <v>8779</v>
      </c>
      <c r="C500" s="112" t="s">
        <v>9226</v>
      </c>
      <c r="D500" s="111" t="s">
        <v>5318</v>
      </c>
      <c r="E500" s="111" t="s">
        <v>4879</v>
      </c>
      <c r="F500" s="111" t="s">
        <v>9274</v>
      </c>
      <c r="G500" s="113" t="s">
        <v>9228</v>
      </c>
      <c r="H500" s="111" t="s">
        <v>9275</v>
      </c>
      <c r="I500" s="111" t="s">
        <v>9276</v>
      </c>
      <c r="J500" s="118" t="s">
        <v>4940</v>
      </c>
      <c r="K500" s="163" t="s">
        <v>9277</v>
      </c>
      <c r="L500" s="116" t="s">
        <v>9278</v>
      </c>
      <c r="M500" s="365" t="s">
        <v>9279</v>
      </c>
      <c r="N500" s="142" t="s">
        <v>4924</v>
      </c>
      <c r="O500" s="142"/>
      <c r="P500" s="142" t="s">
        <v>4924</v>
      </c>
      <c r="Q500" s="143">
        <v>6104</v>
      </c>
      <c r="R500" s="144">
        <v>3692</v>
      </c>
      <c r="S500" s="143">
        <v>223</v>
      </c>
      <c r="T500" s="143">
        <v>149</v>
      </c>
      <c r="U500" s="112" t="s">
        <v>9234</v>
      </c>
      <c r="V500" s="123">
        <v>74</v>
      </c>
      <c r="W500" s="123">
        <v>26</v>
      </c>
      <c r="X500" s="138" t="s">
        <v>4972</v>
      </c>
      <c r="Y500" s="123">
        <v>70</v>
      </c>
      <c r="Z500" s="123">
        <v>13</v>
      </c>
      <c r="AA500" s="123">
        <v>3500</v>
      </c>
      <c r="AB500" s="123">
        <v>33</v>
      </c>
      <c r="AC500" s="127"/>
      <c r="AD500" s="127"/>
      <c r="AE500" s="130">
        <v>100</v>
      </c>
      <c r="AF500" s="137" t="s">
        <v>9280</v>
      </c>
      <c r="AG500" s="127">
        <v>1500</v>
      </c>
      <c r="AH500" s="127">
        <v>12000</v>
      </c>
      <c r="AI500" s="148">
        <v>310</v>
      </c>
      <c r="AJ500" s="148">
        <v>4000</v>
      </c>
      <c r="AK500" s="112" t="s">
        <v>9281</v>
      </c>
      <c r="AL500" s="112" t="s">
        <v>9282</v>
      </c>
      <c r="AM500" s="118" t="s">
        <v>5079</v>
      </c>
      <c r="AN500" s="111">
        <v>5</v>
      </c>
      <c r="AO500" s="111">
        <v>1</v>
      </c>
      <c r="AP500" s="111">
        <v>2</v>
      </c>
      <c r="AQ500" s="111">
        <v>1</v>
      </c>
      <c r="AR500" s="111">
        <v>1</v>
      </c>
      <c r="AS500" s="111">
        <v>300</v>
      </c>
      <c r="AT500" s="129" t="s">
        <v>5026</v>
      </c>
      <c r="AU500" s="129" t="s">
        <v>5056</v>
      </c>
      <c r="AV500" s="127">
        <v>250</v>
      </c>
      <c r="AW500" s="285">
        <v>0.83333333333333337</v>
      </c>
      <c r="AX500" s="149"/>
      <c r="AY500" s="149"/>
      <c r="AZ500" s="149"/>
      <c r="BA500" s="149"/>
      <c r="BB500" s="149"/>
      <c r="BC500" s="150"/>
      <c r="BD500" s="150"/>
      <c r="BE500" s="150"/>
      <c r="BF500" s="151" t="s">
        <v>4897</v>
      </c>
      <c r="BG500" s="134"/>
      <c r="BH500" s="134"/>
      <c r="BI500" s="134"/>
      <c r="BJ500" s="134"/>
      <c r="BK500" s="134"/>
      <c r="BL500" s="134"/>
      <c r="BM500" s="134"/>
      <c r="BN500" s="350"/>
      <c r="BO500" s="133" t="s">
        <v>4897</v>
      </c>
      <c r="BP500" s="138"/>
      <c r="BQ500" s="138"/>
      <c r="BR500" s="138"/>
      <c r="BS500" s="138"/>
      <c r="BT500" s="138"/>
      <c r="BU500" s="138"/>
      <c r="BV500" s="138"/>
      <c r="BW500" s="138"/>
      <c r="BX500" s="138"/>
      <c r="BY500" s="138"/>
      <c r="BZ500" s="138">
        <v>1</v>
      </c>
      <c r="CA500" s="138">
        <v>1</v>
      </c>
      <c r="CB500" s="138"/>
      <c r="CC500" s="138"/>
      <c r="CD500" s="138"/>
      <c r="CE500" s="139"/>
      <c r="CF500" s="139"/>
      <c r="DV500" s="152"/>
      <c r="DW500" s="152"/>
      <c r="DX500" s="152"/>
    </row>
    <row r="501" spans="1:141" ht="16.5" customHeight="1">
      <c r="A501" s="111">
        <v>440</v>
      </c>
      <c r="B501" s="136" t="s">
        <v>2830</v>
      </c>
      <c r="C501" s="112" t="s">
        <v>2879</v>
      </c>
      <c r="D501" s="111" t="s">
        <v>168</v>
      </c>
      <c r="E501" s="111" t="s">
        <v>4932</v>
      </c>
      <c r="F501" s="111" t="s">
        <v>9283</v>
      </c>
      <c r="G501" s="113" t="s">
        <v>9284</v>
      </c>
      <c r="H501" s="111" t="s">
        <v>9285</v>
      </c>
      <c r="I501" s="111" t="s">
        <v>9286</v>
      </c>
      <c r="J501" s="118" t="s">
        <v>4940</v>
      </c>
      <c r="K501" s="163" t="s">
        <v>6826</v>
      </c>
      <c r="L501" s="116" t="s">
        <v>9287</v>
      </c>
      <c r="M501" s="618" t="s">
        <v>9288</v>
      </c>
      <c r="N501" s="142" t="s">
        <v>4940</v>
      </c>
      <c r="O501" s="142" t="s">
        <v>4941</v>
      </c>
      <c r="P501" s="142" t="s">
        <v>4940</v>
      </c>
      <c r="Q501" s="143">
        <v>71172</v>
      </c>
      <c r="R501" s="144">
        <v>9138</v>
      </c>
      <c r="S501" s="143">
        <v>686</v>
      </c>
      <c r="T501" s="143">
        <v>553.77</v>
      </c>
      <c r="U501" s="112" t="s">
        <v>4955</v>
      </c>
      <c r="V501" s="123">
        <v>132</v>
      </c>
      <c r="W501" s="123">
        <v>314</v>
      </c>
      <c r="X501" s="138" t="s">
        <v>4956</v>
      </c>
      <c r="Y501" s="123">
        <v>362</v>
      </c>
      <c r="Z501" s="123">
        <v>35</v>
      </c>
      <c r="AA501" s="123">
        <v>3524</v>
      </c>
      <c r="AB501" s="123">
        <v>149</v>
      </c>
      <c r="AC501" s="127">
        <v>114</v>
      </c>
      <c r="AD501" s="127">
        <v>150</v>
      </c>
      <c r="AE501" s="130">
        <v>191</v>
      </c>
      <c r="AF501" s="137" t="s">
        <v>9289</v>
      </c>
      <c r="AG501" s="127"/>
      <c r="AH501" s="127">
        <v>2200</v>
      </c>
      <c r="AI501" s="148">
        <v>100</v>
      </c>
      <c r="AJ501" s="148">
        <v>60</v>
      </c>
      <c r="AK501" s="112" t="s">
        <v>9290</v>
      </c>
      <c r="AL501" s="112" t="s">
        <v>9291</v>
      </c>
      <c r="AM501" s="118" t="s">
        <v>5256</v>
      </c>
      <c r="AN501" s="129">
        <v>28</v>
      </c>
      <c r="AO501" s="129">
        <v>4</v>
      </c>
      <c r="AP501" s="129">
        <v>10</v>
      </c>
      <c r="AQ501" s="129">
        <v>14</v>
      </c>
      <c r="AR501" s="129"/>
      <c r="AS501" s="111">
        <v>300</v>
      </c>
      <c r="AT501" s="129" t="s">
        <v>5429</v>
      </c>
      <c r="AU501" s="129" t="s">
        <v>5429</v>
      </c>
      <c r="AV501" s="127">
        <v>202200</v>
      </c>
      <c r="AW501" s="285">
        <v>674</v>
      </c>
      <c r="AX501" s="149">
        <v>18000</v>
      </c>
      <c r="AY501" s="149" t="s">
        <v>4941</v>
      </c>
      <c r="AZ501" s="149">
        <v>10000</v>
      </c>
      <c r="BA501" s="149">
        <v>10000</v>
      </c>
      <c r="BB501" s="149">
        <v>14400</v>
      </c>
      <c r="BC501" s="132">
        <v>0.2</v>
      </c>
      <c r="BD501" s="132">
        <v>0.2</v>
      </c>
      <c r="BE501" s="157" t="s">
        <v>9292</v>
      </c>
      <c r="BF501" s="151" t="s">
        <v>9293</v>
      </c>
      <c r="BG501" s="134"/>
      <c r="BH501" s="134"/>
      <c r="BI501" s="134"/>
      <c r="BJ501" s="134"/>
      <c r="BK501" s="134"/>
      <c r="BL501" s="134"/>
      <c r="BM501" s="134"/>
      <c r="BN501" s="350"/>
      <c r="BO501" s="133"/>
      <c r="BP501" s="138"/>
      <c r="BQ501" s="138"/>
      <c r="BR501" s="138"/>
      <c r="BS501" s="138"/>
      <c r="BT501" s="138"/>
      <c r="BU501" s="138"/>
      <c r="BV501" s="138"/>
      <c r="BW501" s="138"/>
      <c r="BX501" s="138"/>
      <c r="BY501" s="138"/>
      <c r="BZ501" s="138">
        <v>7</v>
      </c>
      <c r="CA501" s="138">
        <v>1</v>
      </c>
      <c r="CB501" s="138">
        <v>14</v>
      </c>
      <c r="CC501" s="138"/>
      <c r="CD501" s="138">
        <v>25</v>
      </c>
      <c r="CE501" s="139"/>
      <c r="CF501" s="139"/>
      <c r="DV501" s="152"/>
      <c r="DW501" s="152"/>
      <c r="DX501" s="152"/>
    </row>
    <row r="502" spans="1:141" ht="16.5" customHeight="1">
      <c r="A502" s="111">
        <v>441</v>
      </c>
      <c r="B502" s="111" t="s">
        <v>8779</v>
      </c>
      <c r="C502" s="112" t="s">
        <v>9294</v>
      </c>
      <c r="D502" s="111" t="s">
        <v>5318</v>
      </c>
      <c r="E502" s="111" t="s">
        <v>5001</v>
      </c>
      <c r="F502" s="154" t="s">
        <v>9295</v>
      </c>
      <c r="G502" s="113" t="s">
        <v>9296</v>
      </c>
      <c r="H502" s="116" t="s">
        <v>9297</v>
      </c>
      <c r="I502" s="154" t="s">
        <v>9298</v>
      </c>
      <c r="J502" s="118" t="s">
        <v>4884</v>
      </c>
      <c r="K502" s="163" t="s">
        <v>9299</v>
      </c>
      <c r="L502" s="116" t="s">
        <v>9300</v>
      </c>
      <c r="M502" s="153" t="s">
        <v>9301</v>
      </c>
      <c r="N502" s="142" t="s">
        <v>4888</v>
      </c>
      <c r="O502" s="142"/>
      <c r="P502" s="142" t="s">
        <v>4888</v>
      </c>
      <c r="Q502" s="143">
        <v>1627</v>
      </c>
      <c r="R502" s="144">
        <v>1012</v>
      </c>
      <c r="S502" s="143">
        <v>1012</v>
      </c>
      <c r="T502" s="143">
        <v>957</v>
      </c>
      <c r="U502" s="158" t="s">
        <v>5145</v>
      </c>
      <c r="V502" s="123">
        <v>55</v>
      </c>
      <c r="W502" s="123">
        <v>67</v>
      </c>
      <c r="X502" s="146" t="s">
        <v>4926</v>
      </c>
      <c r="Y502" s="123">
        <v>90</v>
      </c>
      <c r="Z502" s="123"/>
      <c r="AA502" s="123"/>
      <c r="AB502" s="123">
        <v>7</v>
      </c>
      <c r="AC502" s="127">
        <v>90</v>
      </c>
      <c r="AD502" s="127"/>
      <c r="AE502" s="147">
        <v>60</v>
      </c>
      <c r="AF502" s="137" t="s">
        <v>9302</v>
      </c>
      <c r="AG502" s="188">
        <v>630</v>
      </c>
      <c r="AH502" s="188">
        <v>1025</v>
      </c>
      <c r="AI502" s="186"/>
      <c r="AJ502" s="186">
        <v>829</v>
      </c>
      <c r="AK502" s="158"/>
      <c r="AL502" s="158"/>
      <c r="AM502" s="175" t="s">
        <v>5011</v>
      </c>
      <c r="AN502" s="154">
        <v>1</v>
      </c>
      <c r="AO502" s="154"/>
      <c r="AP502" s="111"/>
      <c r="AQ502" s="154">
        <v>1</v>
      </c>
      <c r="AR502" s="154"/>
      <c r="AS502" s="154">
        <v>335</v>
      </c>
      <c r="AT502" s="159" t="s">
        <v>4895</v>
      </c>
      <c r="AU502" s="159" t="s">
        <v>4895</v>
      </c>
      <c r="AV502" s="188">
        <v>19852</v>
      </c>
      <c r="AW502" s="285">
        <v>59.25970149253731</v>
      </c>
      <c r="AX502" s="189">
        <v>10000</v>
      </c>
      <c r="AY502" s="189">
        <v>7000</v>
      </c>
      <c r="AZ502" s="189">
        <v>7000</v>
      </c>
      <c r="BA502" s="189">
        <v>8000</v>
      </c>
      <c r="BB502" s="189">
        <v>10000</v>
      </c>
      <c r="BC502" s="533">
        <v>0.4</v>
      </c>
      <c r="BD502" s="416" t="s">
        <v>9303</v>
      </c>
      <c r="BE502" s="190" t="s">
        <v>9304</v>
      </c>
      <c r="BF502" s="259" t="s">
        <v>9305</v>
      </c>
      <c r="BG502" s="134"/>
      <c r="BH502" s="134"/>
      <c r="BI502" s="134"/>
      <c r="BJ502" s="134"/>
      <c r="BK502" s="134"/>
      <c r="BL502" s="134"/>
      <c r="BM502" s="134"/>
      <c r="BN502" s="350"/>
      <c r="BO502" s="133" t="s">
        <v>4897</v>
      </c>
      <c r="BP502" s="138"/>
      <c r="BQ502" s="138"/>
      <c r="BR502" s="138"/>
      <c r="BS502" s="138"/>
      <c r="BT502" s="138"/>
      <c r="BU502" s="138"/>
      <c r="BV502" s="138"/>
      <c r="BW502" s="138"/>
      <c r="BX502" s="138"/>
      <c r="BY502" s="146"/>
      <c r="BZ502" s="138">
        <v>1</v>
      </c>
      <c r="CA502" s="138"/>
      <c r="CB502" s="138">
        <v>1</v>
      </c>
      <c r="CC502" s="138"/>
      <c r="CD502" s="138"/>
      <c r="CE502" s="648"/>
      <c r="CF502" s="78"/>
      <c r="CG502" s="80"/>
      <c r="CH502" s="80"/>
      <c r="CI502" s="80"/>
      <c r="CJ502" s="80"/>
      <c r="CK502" s="80"/>
      <c r="CL502" s="80"/>
      <c r="CM502" s="80"/>
      <c r="CN502" s="80"/>
      <c r="CO502" s="80"/>
      <c r="CP502" s="80"/>
      <c r="CQ502" s="80"/>
      <c r="CR502" s="80"/>
      <c r="CS502" s="80"/>
      <c r="CT502" s="80"/>
      <c r="CU502" s="80"/>
      <c r="CV502" s="80"/>
      <c r="CW502" s="80"/>
      <c r="CX502" s="80"/>
      <c r="CY502" s="80"/>
      <c r="CZ502" s="80"/>
      <c r="DA502" s="80"/>
      <c r="DB502" s="80"/>
      <c r="DC502" s="80"/>
      <c r="DD502" s="80"/>
      <c r="DE502" s="80"/>
      <c r="DF502" s="80"/>
      <c r="DG502" s="80"/>
      <c r="DH502" s="80"/>
      <c r="DI502" s="80"/>
      <c r="DJ502" s="80"/>
      <c r="DK502" s="80"/>
      <c r="DL502" s="80"/>
      <c r="DM502" s="80"/>
      <c r="DN502" s="80"/>
      <c r="DO502" s="80"/>
      <c r="DP502" s="80"/>
      <c r="DQ502" s="80"/>
    </row>
    <row r="503" spans="1:141" ht="16.5" customHeight="1">
      <c r="A503" s="111">
        <v>442</v>
      </c>
      <c r="B503" s="111" t="s">
        <v>8779</v>
      </c>
      <c r="C503" s="112" t="s">
        <v>8876</v>
      </c>
      <c r="D503" s="111" t="s">
        <v>5318</v>
      </c>
      <c r="E503" s="111" t="s">
        <v>4879</v>
      </c>
      <c r="F503" s="111" t="s">
        <v>9306</v>
      </c>
      <c r="G503" s="113" t="s">
        <v>9307</v>
      </c>
      <c r="H503" s="111" t="s">
        <v>9308</v>
      </c>
      <c r="I503" s="111" t="s">
        <v>9309</v>
      </c>
      <c r="J503" s="118" t="s">
        <v>4940</v>
      </c>
      <c r="K503" s="163" t="s">
        <v>9310</v>
      </c>
      <c r="L503" s="116" t="s">
        <v>9311</v>
      </c>
      <c r="M503" s="141" t="s">
        <v>9312</v>
      </c>
      <c r="N503" s="142" t="s">
        <v>4888</v>
      </c>
      <c r="O503" s="142"/>
      <c r="P503" s="142" t="s">
        <v>4888</v>
      </c>
      <c r="Q503" s="143">
        <v>39890</v>
      </c>
      <c r="R503" s="144">
        <v>16868</v>
      </c>
      <c r="S503" s="143">
        <v>4894</v>
      </c>
      <c r="T503" s="143">
        <v>4894</v>
      </c>
      <c r="U503" s="112" t="s">
        <v>4910</v>
      </c>
      <c r="V503" s="143"/>
      <c r="W503" s="143">
        <v>278</v>
      </c>
      <c r="X503" s="138" t="s">
        <v>4956</v>
      </c>
      <c r="Y503" s="143"/>
      <c r="Z503" s="143"/>
      <c r="AA503" s="143"/>
      <c r="AB503" s="143">
        <v>80</v>
      </c>
      <c r="AC503" s="127">
        <v>577.9</v>
      </c>
      <c r="AD503" s="127">
        <v>723</v>
      </c>
      <c r="AE503" s="130">
        <v>150</v>
      </c>
      <c r="AF503" s="423" t="s">
        <v>9313</v>
      </c>
      <c r="AG503" s="127"/>
      <c r="AH503" s="127">
        <v>17086</v>
      </c>
      <c r="AI503" s="148"/>
      <c r="AJ503" s="148"/>
      <c r="AK503" s="179"/>
      <c r="AL503" s="112"/>
      <c r="AM503" s="118"/>
      <c r="AN503" s="111"/>
      <c r="AO503" s="111"/>
      <c r="AP503" s="111"/>
      <c r="AQ503" s="111"/>
      <c r="AR503" s="111"/>
      <c r="AS503" s="111">
        <v>365</v>
      </c>
      <c r="AT503" s="129" t="s">
        <v>9314</v>
      </c>
      <c r="AU503" s="129" t="s">
        <v>9314</v>
      </c>
      <c r="AV503" s="127">
        <v>28692</v>
      </c>
      <c r="AW503" s="285">
        <v>78.608219178082194</v>
      </c>
      <c r="AX503" s="149">
        <v>9000</v>
      </c>
      <c r="AY503" s="149"/>
      <c r="AZ503" s="149">
        <v>7000</v>
      </c>
      <c r="BA503" s="149">
        <v>7000</v>
      </c>
      <c r="BB503" s="149">
        <v>9000</v>
      </c>
      <c r="BC503" s="157" t="s">
        <v>9315</v>
      </c>
      <c r="BD503" s="157" t="s">
        <v>9316</v>
      </c>
      <c r="BE503" s="150" t="s">
        <v>9317</v>
      </c>
      <c r="BF503" s="151" t="s">
        <v>9318</v>
      </c>
      <c r="BG503" s="134"/>
      <c r="BH503" s="134"/>
      <c r="BI503" s="134"/>
      <c r="BJ503" s="134"/>
      <c r="BK503" s="134"/>
      <c r="BL503" s="134"/>
      <c r="BM503" s="134"/>
      <c r="BN503" s="350"/>
      <c r="BO503" s="133"/>
      <c r="BP503" s="138"/>
      <c r="BQ503" s="138"/>
      <c r="BR503" s="138"/>
      <c r="BS503" s="138"/>
      <c r="BT503" s="138"/>
      <c r="BU503" s="138"/>
      <c r="BV503" s="138"/>
      <c r="BW503" s="138"/>
      <c r="BX503" s="138"/>
      <c r="BY503" s="138"/>
      <c r="BZ503" s="138">
        <v>2</v>
      </c>
      <c r="CA503" s="138"/>
      <c r="CB503" s="138">
        <v>4</v>
      </c>
      <c r="CC503" s="138"/>
      <c r="CD503" s="138"/>
      <c r="CE503" s="648"/>
      <c r="CF503" s="78"/>
      <c r="CG503" s="80"/>
      <c r="CH503" s="80"/>
      <c r="CI503" s="80"/>
      <c r="CJ503" s="80"/>
      <c r="CK503" s="80"/>
      <c r="CL503" s="80"/>
      <c r="CM503" s="80"/>
      <c r="CN503" s="80"/>
      <c r="CO503" s="80"/>
      <c r="CP503" s="80"/>
      <c r="CQ503" s="80"/>
      <c r="CR503" s="80"/>
      <c r="CS503" s="80"/>
      <c r="CT503" s="80"/>
      <c r="CU503" s="80"/>
      <c r="CV503" s="80"/>
      <c r="CW503" s="80"/>
      <c r="CX503" s="80"/>
      <c r="CY503" s="80"/>
      <c r="CZ503" s="80"/>
      <c r="DA503" s="80"/>
      <c r="DB503" s="80"/>
      <c r="DC503" s="80"/>
      <c r="DD503" s="80"/>
      <c r="DE503" s="80"/>
      <c r="DF503" s="80"/>
      <c r="DG503" s="80"/>
      <c r="DH503" s="80"/>
      <c r="DI503" s="80"/>
      <c r="DJ503" s="80"/>
      <c r="DK503" s="80"/>
      <c r="DL503" s="80"/>
      <c r="DM503" s="80"/>
      <c r="DN503" s="80"/>
      <c r="DO503" s="80"/>
      <c r="DP503" s="80"/>
      <c r="DQ503" s="80"/>
    </row>
    <row r="504" spans="1:141" ht="16.5" customHeight="1">
      <c r="A504" s="111">
        <v>443</v>
      </c>
      <c r="B504" s="111" t="s">
        <v>8779</v>
      </c>
      <c r="C504" s="111" t="s">
        <v>9236</v>
      </c>
      <c r="D504" s="111" t="s">
        <v>5318</v>
      </c>
      <c r="E504" s="111" t="s">
        <v>4879</v>
      </c>
      <c r="F504" s="111" t="s">
        <v>9319</v>
      </c>
      <c r="G504" s="113" t="s">
        <v>9320</v>
      </c>
      <c r="H504" s="111" t="s">
        <v>9321</v>
      </c>
      <c r="I504" s="111" t="s">
        <v>9322</v>
      </c>
      <c r="J504" s="142" t="s">
        <v>4940</v>
      </c>
      <c r="K504" s="111" t="s">
        <v>9323</v>
      </c>
      <c r="L504" s="116" t="s">
        <v>9324</v>
      </c>
      <c r="M504" s="153" t="s">
        <v>9325</v>
      </c>
      <c r="N504" s="142" t="s">
        <v>4924</v>
      </c>
      <c r="O504" s="118"/>
      <c r="P504" s="142" t="s">
        <v>4888</v>
      </c>
      <c r="Q504" s="143">
        <v>46030</v>
      </c>
      <c r="R504" s="144">
        <v>5712</v>
      </c>
      <c r="S504" s="143">
        <v>3630</v>
      </c>
      <c r="T504" s="143">
        <v>2640</v>
      </c>
      <c r="U504" s="381" t="s">
        <v>4955</v>
      </c>
      <c r="V504" s="123">
        <v>990</v>
      </c>
      <c r="W504" s="123">
        <v>429</v>
      </c>
      <c r="X504" s="138" t="s">
        <v>4972</v>
      </c>
      <c r="Y504" s="123">
        <v>113</v>
      </c>
      <c r="Z504" s="123">
        <v>122</v>
      </c>
      <c r="AA504" s="123">
        <v>3200</v>
      </c>
      <c r="AB504" s="123">
        <v>102</v>
      </c>
      <c r="AC504" s="127">
        <v>120</v>
      </c>
      <c r="AD504" s="127"/>
      <c r="AE504" s="130">
        <v>100</v>
      </c>
      <c r="AF504" s="381" t="s">
        <v>9326</v>
      </c>
      <c r="AG504" s="127">
        <v>268</v>
      </c>
      <c r="AH504" s="127">
        <v>6800</v>
      </c>
      <c r="AI504" s="127"/>
      <c r="AJ504" s="411">
        <v>968</v>
      </c>
      <c r="AK504" s="381"/>
      <c r="AL504" s="112"/>
      <c r="AM504" s="118" t="s">
        <v>5477</v>
      </c>
      <c r="AN504" s="118">
        <v>2</v>
      </c>
      <c r="AO504" s="118"/>
      <c r="AP504" s="118">
        <v>1</v>
      </c>
      <c r="AQ504" s="118">
        <v>1</v>
      </c>
      <c r="AR504" s="118"/>
      <c r="AS504" s="111">
        <v>185</v>
      </c>
      <c r="AT504" s="135" t="s">
        <v>4916</v>
      </c>
      <c r="AU504" s="159" t="s">
        <v>4916</v>
      </c>
      <c r="AV504" s="130">
        <v>32000</v>
      </c>
      <c r="AW504" s="285">
        <v>172.97297297297297</v>
      </c>
      <c r="AX504" s="134">
        <v>13000</v>
      </c>
      <c r="AY504" s="134"/>
      <c r="AZ504" s="134">
        <v>10000</v>
      </c>
      <c r="BA504" s="134">
        <v>11000</v>
      </c>
      <c r="BB504" s="134">
        <v>13000</v>
      </c>
      <c r="BC504" s="174">
        <v>30</v>
      </c>
      <c r="BD504" s="174">
        <v>30</v>
      </c>
      <c r="BE504" s="151" t="s">
        <v>9327</v>
      </c>
      <c r="BF504" s="151" t="s">
        <v>9328</v>
      </c>
      <c r="BG504" s="134">
        <v>13000</v>
      </c>
      <c r="BH504" s="134"/>
      <c r="BI504" s="134">
        <v>10000</v>
      </c>
      <c r="BJ504" s="134">
        <v>11000</v>
      </c>
      <c r="BK504" s="134">
        <v>13000</v>
      </c>
      <c r="BL504" s="134">
        <v>30</v>
      </c>
      <c r="BM504" s="134">
        <v>30</v>
      </c>
      <c r="BN504" s="326" t="s">
        <v>9327</v>
      </c>
      <c r="BO504" s="151" t="s">
        <v>9328</v>
      </c>
      <c r="BP504" s="138"/>
      <c r="BQ504" s="138"/>
      <c r="BR504" s="138"/>
      <c r="BS504" s="138"/>
      <c r="BT504" s="138"/>
      <c r="BU504" s="138"/>
      <c r="BV504" s="138"/>
      <c r="BW504" s="138"/>
      <c r="BX504" s="138"/>
      <c r="BY504" s="138"/>
      <c r="BZ504" s="137">
        <v>2</v>
      </c>
      <c r="CA504" s="183"/>
      <c r="CB504" s="183">
        <v>6</v>
      </c>
      <c r="CC504" s="183"/>
      <c r="CD504" s="183"/>
      <c r="CE504" s="648"/>
      <c r="CF504" s="78"/>
      <c r="CG504" s="80"/>
      <c r="CH504" s="80"/>
      <c r="CI504" s="80"/>
      <c r="CJ504" s="80"/>
      <c r="CK504" s="80"/>
      <c r="CL504" s="80"/>
      <c r="CM504" s="80"/>
      <c r="CN504" s="80"/>
      <c r="CO504" s="80"/>
      <c r="CP504" s="80"/>
      <c r="CQ504" s="80"/>
      <c r="CR504" s="80"/>
      <c r="CS504" s="80"/>
      <c r="CT504" s="80"/>
      <c r="CU504" s="80"/>
      <c r="CV504" s="80"/>
      <c r="CW504" s="80"/>
      <c r="CX504" s="80"/>
      <c r="CY504" s="80"/>
      <c r="CZ504" s="80"/>
      <c r="DA504" s="80"/>
      <c r="DB504" s="80"/>
      <c r="DC504" s="80"/>
      <c r="DD504" s="80"/>
      <c r="DE504" s="80"/>
      <c r="DF504" s="80"/>
      <c r="DG504" s="80"/>
      <c r="DH504" s="80"/>
      <c r="DI504" s="80"/>
      <c r="DJ504" s="80"/>
      <c r="DK504" s="80"/>
      <c r="DL504" s="80"/>
      <c r="DM504" s="80"/>
      <c r="DN504" s="80"/>
      <c r="DO504" s="80"/>
      <c r="DP504" s="80"/>
      <c r="DQ504" s="80"/>
    </row>
    <row r="505" spans="1:141" s="177" customFormat="1" ht="16.5" customHeight="1">
      <c r="A505" s="111">
        <v>444</v>
      </c>
      <c r="B505" s="111" t="s">
        <v>2830</v>
      </c>
      <c r="C505" s="112" t="s">
        <v>8839</v>
      </c>
      <c r="D505" s="153" t="s">
        <v>168</v>
      </c>
      <c r="E505" s="153" t="s">
        <v>4932</v>
      </c>
      <c r="F505" s="135" t="s">
        <v>9329</v>
      </c>
      <c r="G505" s="276" t="s">
        <v>9330</v>
      </c>
      <c r="H505" s="137" t="s">
        <v>9331</v>
      </c>
      <c r="I505" s="135" t="s">
        <v>9332</v>
      </c>
      <c r="J505" s="175" t="s">
        <v>4940</v>
      </c>
      <c r="K505" s="135" t="s">
        <v>9333</v>
      </c>
      <c r="L505" s="332" t="s">
        <v>9334</v>
      </c>
      <c r="M505" s="141" t="s">
        <v>9335</v>
      </c>
      <c r="N505" s="142" t="s">
        <v>4924</v>
      </c>
      <c r="O505" s="142"/>
      <c r="P505" s="142" t="s">
        <v>4888</v>
      </c>
      <c r="Q505" s="143">
        <v>4708</v>
      </c>
      <c r="R505" s="144">
        <v>2516</v>
      </c>
      <c r="S505" s="143">
        <v>1816</v>
      </c>
      <c r="T505" s="143">
        <v>1651</v>
      </c>
      <c r="U505" s="135" t="s">
        <v>4983</v>
      </c>
      <c r="V505" s="123">
        <v>165</v>
      </c>
      <c r="W505" s="123">
        <v>120</v>
      </c>
      <c r="X505" s="135" t="s">
        <v>4890</v>
      </c>
      <c r="Y505" s="123">
        <v>495</v>
      </c>
      <c r="Z505" s="123">
        <v>33</v>
      </c>
      <c r="AA505" s="123">
        <v>5000</v>
      </c>
      <c r="AB505" s="123">
        <v>30</v>
      </c>
      <c r="AC505" s="127">
        <v>30</v>
      </c>
      <c r="AD505" s="127">
        <v>165</v>
      </c>
      <c r="AE505" s="128">
        <v>80</v>
      </c>
      <c r="AF505" s="135" t="s">
        <v>9336</v>
      </c>
      <c r="AG505" s="538">
        <v>400</v>
      </c>
      <c r="AH505" s="538">
        <v>10000</v>
      </c>
      <c r="AI505" s="538">
        <v>110</v>
      </c>
      <c r="AJ505" s="538">
        <v>4000</v>
      </c>
      <c r="AK505" s="282"/>
      <c r="AL505" s="282"/>
      <c r="AM505" s="135" t="s">
        <v>5428</v>
      </c>
      <c r="AN505" s="135">
        <v>2</v>
      </c>
      <c r="AO505" s="111"/>
      <c r="AP505" s="135">
        <v>1</v>
      </c>
      <c r="AQ505" s="111"/>
      <c r="AR505" s="135">
        <v>1</v>
      </c>
      <c r="AS505" s="135">
        <v>300</v>
      </c>
      <c r="AT505" s="159" t="s">
        <v>5382</v>
      </c>
      <c r="AU505" s="159" t="s">
        <v>5382</v>
      </c>
      <c r="AV505" s="285">
        <v>9000</v>
      </c>
      <c r="AW505" s="285">
        <v>30</v>
      </c>
      <c r="AX505" s="690">
        <v>15000</v>
      </c>
      <c r="AY505" s="690">
        <v>6000</v>
      </c>
      <c r="AZ505" s="690">
        <v>9000</v>
      </c>
      <c r="BA505" s="690">
        <v>12000</v>
      </c>
      <c r="BB505" s="690">
        <v>15000</v>
      </c>
      <c r="BC505" s="691">
        <v>15</v>
      </c>
      <c r="BD505" s="692">
        <v>30</v>
      </c>
      <c r="BE505" s="135" t="s">
        <v>9337</v>
      </c>
      <c r="BF505" s="135" t="s">
        <v>9338</v>
      </c>
      <c r="BG505" s="290"/>
      <c r="BH505" s="290"/>
      <c r="BI505" s="290"/>
      <c r="BJ505" s="290"/>
      <c r="BK505" s="290"/>
      <c r="BL505" s="290"/>
      <c r="BM505" s="290"/>
      <c r="BN505" s="321"/>
      <c r="BO505" s="291"/>
      <c r="BP505" s="138"/>
      <c r="BQ505" s="138"/>
      <c r="BR505" s="138"/>
      <c r="BS505" s="138"/>
      <c r="BT505" s="138"/>
      <c r="BU505" s="138"/>
      <c r="BV505" s="138"/>
      <c r="BW505" s="138"/>
      <c r="BX505" s="138"/>
      <c r="BY505" s="138"/>
      <c r="BZ505" s="138">
        <v>1</v>
      </c>
      <c r="CA505" s="138"/>
      <c r="CB505" s="138">
        <v>1</v>
      </c>
      <c r="CC505" s="138"/>
      <c r="CD505" s="138"/>
      <c r="CE505" s="648"/>
      <c r="CF505" s="78"/>
      <c r="CG505" s="80"/>
      <c r="CH505" s="80"/>
      <c r="CI505" s="80"/>
      <c r="CJ505" s="80"/>
      <c r="CK505" s="80"/>
      <c r="CL505" s="80"/>
      <c r="CM505" s="80"/>
      <c r="CN505" s="80"/>
      <c r="CO505" s="80"/>
      <c r="CP505" s="80"/>
      <c r="CQ505" s="80"/>
      <c r="CR505" s="80"/>
      <c r="CS505" s="80"/>
      <c r="CT505" s="80"/>
      <c r="CU505" s="80"/>
      <c r="CV505" s="80"/>
      <c r="CW505" s="80"/>
      <c r="CX505" s="80"/>
      <c r="CY505" s="80"/>
      <c r="CZ505" s="80"/>
      <c r="DA505" s="80"/>
      <c r="DB505" s="80"/>
      <c r="DC505" s="80"/>
      <c r="DD505" s="80"/>
      <c r="DE505" s="80"/>
      <c r="DF505" s="80"/>
      <c r="DG505" s="80"/>
      <c r="DH505" s="80"/>
      <c r="DI505" s="80"/>
      <c r="DJ505" s="80"/>
      <c r="DK505" s="80"/>
      <c r="DL505" s="80"/>
      <c r="DM505" s="80"/>
      <c r="DN505" s="80"/>
      <c r="DO505" s="80"/>
      <c r="DP505" s="80"/>
      <c r="DQ505" s="80"/>
      <c r="DR505" s="86"/>
      <c r="DS505" s="86"/>
      <c r="DT505" s="86"/>
      <c r="DU505" s="86"/>
      <c r="DV505" s="86"/>
      <c r="DW505" s="86"/>
      <c r="DX505" s="86"/>
      <c r="DY505" s="86"/>
      <c r="DZ505" s="86"/>
      <c r="EA505" s="86"/>
      <c r="EB505" s="86"/>
      <c r="EC505" s="86"/>
      <c r="ED505" s="86"/>
      <c r="EE505" s="86"/>
      <c r="EF505" s="86"/>
      <c r="EG505" s="86"/>
      <c r="EH505" s="86"/>
      <c r="EI505" s="86"/>
      <c r="EJ505" s="86"/>
      <c r="EK505" s="86"/>
    </row>
    <row r="506" spans="1:141" ht="16.5" customHeight="1">
      <c r="A506" s="111">
        <v>445</v>
      </c>
      <c r="B506" s="111" t="s">
        <v>8779</v>
      </c>
      <c r="C506" s="112" t="s">
        <v>9236</v>
      </c>
      <c r="D506" s="111" t="s">
        <v>5318</v>
      </c>
      <c r="E506" s="111" t="s">
        <v>6337</v>
      </c>
      <c r="F506" s="111" t="s">
        <v>9339</v>
      </c>
      <c r="G506" s="113" t="s">
        <v>9340</v>
      </c>
      <c r="H506" s="111" t="s">
        <v>9341</v>
      </c>
      <c r="I506" s="111" t="s">
        <v>9342</v>
      </c>
      <c r="J506" s="382" t="s">
        <v>4888</v>
      </c>
      <c r="K506" s="163" t="s">
        <v>6337</v>
      </c>
      <c r="L506" s="116" t="s">
        <v>6337</v>
      </c>
      <c r="M506" s="153" t="s">
        <v>9343</v>
      </c>
      <c r="N506" s="142" t="s">
        <v>4924</v>
      </c>
      <c r="O506" s="142"/>
      <c r="P506" s="142" t="s">
        <v>4888</v>
      </c>
      <c r="Q506" s="143">
        <v>600</v>
      </c>
      <c r="R506" s="144">
        <v>248</v>
      </c>
      <c r="S506" s="143">
        <v>297</v>
      </c>
      <c r="T506" s="143">
        <v>167</v>
      </c>
      <c r="U506" s="112" t="s">
        <v>4955</v>
      </c>
      <c r="V506" s="123">
        <v>130</v>
      </c>
      <c r="W506" s="123">
        <v>167</v>
      </c>
      <c r="X506" s="138" t="s">
        <v>4972</v>
      </c>
      <c r="Y506" s="123">
        <v>33</v>
      </c>
      <c r="Z506" s="123"/>
      <c r="AA506" s="123"/>
      <c r="AB506" s="123">
        <v>15</v>
      </c>
      <c r="AC506" s="127"/>
      <c r="AD506" s="127"/>
      <c r="AE506" s="130">
        <v>25</v>
      </c>
      <c r="AF506" s="137" t="s">
        <v>9344</v>
      </c>
      <c r="AG506" s="127">
        <v>5053</v>
      </c>
      <c r="AH506" s="188">
        <v>5100</v>
      </c>
      <c r="AI506" s="148"/>
      <c r="AJ506" s="148">
        <v>300</v>
      </c>
      <c r="AK506" s="112"/>
      <c r="AL506" s="112"/>
      <c r="AM506" s="118" t="s">
        <v>5428</v>
      </c>
      <c r="AN506" s="111">
        <v>5</v>
      </c>
      <c r="AO506" s="111">
        <v>1</v>
      </c>
      <c r="AP506" s="111">
        <v>1</v>
      </c>
      <c r="AQ506" s="111">
        <v>2</v>
      </c>
      <c r="AR506" s="111">
        <v>1</v>
      </c>
      <c r="AS506" s="111">
        <v>180</v>
      </c>
      <c r="AT506" s="135" t="s">
        <v>4916</v>
      </c>
      <c r="AU506" s="159" t="s">
        <v>4916</v>
      </c>
      <c r="AV506" s="127">
        <v>828</v>
      </c>
      <c r="AW506" s="285">
        <v>4.5999999999999996</v>
      </c>
      <c r="AX506" s="189"/>
      <c r="AY506" s="189"/>
      <c r="AZ506" s="189"/>
      <c r="BA506" s="189"/>
      <c r="BB506" s="189"/>
      <c r="BC506" s="190"/>
      <c r="BD506" s="187"/>
      <c r="BE506" s="190"/>
      <c r="BF506" s="191" t="s">
        <v>4945</v>
      </c>
      <c r="BG506" s="134">
        <v>1000</v>
      </c>
      <c r="BH506" s="134">
        <v>1000</v>
      </c>
      <c r="BI506" s="134">
        <v>1000</v>
      </c>
      <c r="BJ506" s="134">
        <v>1000</v>
      </c>
      <c r="BK506" s="134">
        <v>1000</v>
      </c>
      <c r="BL506" s="134"/>
      <c r="BM506" s="134"/>
      <c r="BN506" s="350" t="s">
        <v>9345</v>
      </c>
      <c r="BO506" s="133"/>
      <c r="BP506" s="138"/>
      <c r="BQ506" s="138"/>
      <c r="BR506" s="138"/>
      <c r="BS506" s="138"/>
      <c r="BT506" s="138"/>
      <c r="BU506" s="138"/>
      <c r="BV506" s="138"/>
      <c r="BW506" s="138"/>
      <c r="BX506" s="138"/>
      <c r="BY506" s="138"/>
      <c r="BZ506" s="138">
        <v>1</v>
      </c>
      <c r="CA506" s="138"/>
      <c r="CB506" s="138">
        <v>2</v>
      </c>
      <c r="CC506" s="138"/>
      <c r="CD506" s="138"/>
      <c r="CE506" s="648"/>
      <c r="CF506" s="78"/>
      <c r="CG506" s="80"/>
      <c r="CH506" s="80"/>
      <c r="CI506" s="80"/>
      <c r="CJ506" s="80"/>
      <c r="CK506" s="80"/>
      <c r="CL506" s="80"/>
      <c r="CM506" s="80"/>
      <c r="CN506" s="80"/>
      <c r="CO506" s="80"/>
      <c r="CP506" s="80"/>
      <c r="CQ506" s="80"/>
      <c r="CR506" s="80"/>
      <c r="CS506" s="80"/>
      <c r="CT506" s="80"/>
      <c r="CU506" s="80"/>
      <c r="CV506" s="80"/>
      <c r="CW506" s="80"/>
      <c r="CX506" s="80"/>
      <c r="CY506" s="80"/>
      <c r="CZ506" s="80"/>
      <c r="DA506" s="80"/>
      <c r="DB506" s="80"/>
      <c r="DC506" s="80"/>
      <c r="DD506" s="80"/>
      <c r="DE506" s="80"/>
      <c r="DF506" s="80"/>
      <c r="DG506" s="80"/>
      <c r="DH506" s="80"/>
      <c r="DI506" s="80"/>
      <c r="DJ506" s="80"/>
      <c r="DK506" s="80"/>
      <c r="DL506" s="80"/>
      <c r="DM506" s="80"/>
      <c r="DN506" s="80"/>
      <c r="DO506" s="80"/>
      <c r="DP506" s="80"/>
      <c r="DQ506" s="80"/>
    </row>
    <row r="507" spans="1:141" s="177" customFormat="1" ht="16.5" customHeight="1">
      <c r="A507" s="111">
        <v>446</v>
      </c>
      <c r="B507" s="111" t="s">
        <v>2830</v>
      </c>
      <c r="C507" s="112" t="s">
        <v>8839</v>
      </c>
      <c r="D507" s="153" t="s">
        <v>168</v>
      </c>
      <c r="E507" s="153" t="s">
        <v>4932</v>
      </c>
      <c r="F507" s="135" t="s">
        <v>9346</v>
      </c>
      <c r="G507" s="276" t="s">
        <v>9347</v>
      </c>
      <c r="H507" s="693" t="s">
        <v>9348</v>
      </c>
      <c r="I507" s="138" t="s">
        <v>9349</v>
      </c>
      <c r="J507" s="175" t="s">
        <v>4940</v>
      </c>
      <c r="K507" s="135" t="s">
        <v>9350</v>
      </c>
      <c r="L507" s="332" t="s">
        <v>9351</v>
      </c>
      <c r="M507" s="141" t="s">
        <v>9352</v>
      </c>
      <c r="N507" s="135" t="s">
        <v>9353</v>
      </c>
      <c r="O507" s="142"/>
      <c r="P507" s="135" t="s">
        <v>9353</v>
      </c>
      <c r="Q507" s="143">
        <v>1456</v>
      </c>
      <c r="R507" s="144">
        <v>495</v>
      </c>
      <c r="S507" s="143">
        <v>350</v>
      </c>
      <c r="T507" s="143">
        <v>350</v>
      </c>
      <c r="U507" s="135" t="s">
        <v>4983</v>
      </c>
      <c r="V507" s="123"/>
      <c r="W507" s="123">
        <v>40</v>
      </c>
      <c r="X507" s="135" t="s">
        <v>4956</v>
      </c>
      <c r="Y507" s="123"/>
      <c r="Z507" s="123">
        <v>33</v>
      </c>
      <c r="AA507" s="123">
        <v>3000</v>
      </c>
      <c r="AB507" s="123">
        <v>10</v>
      </c>
      <c r="AC507" s="127"/>
      <c r="AD507" s="127"/>
      <c r="AE507" s="128">
        <v>100</v>
      </c>
      <c r="AF507" s="135" t="s">
        <v>9354</v>
      </c>
      <c r="AG507" s="538">
        <v>300</v>
      </c>
      <c r="AH507" s="538">
        <v>2500</v>
      </c>
      <c r="AI507" s="538">
        <v>105</v>
      </c>
      <c r="AJ507" s="538">
        <v>1500</v>
      </c>
      <c r="AK507" s="282"/>
      <c r="AL507" s="282"/>
      <c r="AM507" s="135" t="s">
        <v>5428</v>
      </c>
      <c r="AN507" s="135">
        <v>2</v>
      </c>
      <c r="AO507" s="111"/>
      <c r="AP507" s="135">
        <v>1</v>
      </c>
      <c r="AQ507" s="111"/>
      <c r="AR507" s="135">
        <v>1</v>
      </c>
      <c r="AS507" s="135">
        <v>300</v>
      </c>
      <c r="AT507" s="159" t="s">
        <v>5382</v>
      </c>
      <c r="AU507" s="159" t="s">
        <v>5382</v>
      </c>
      <c r="AV507" s="285">
        <v>9000</v>
      </c>
      <c r="AW507" s="285">
        <v>30</v>
      </c>
      <c r="AX507" s="690">
        <v>15000</v>
      </c>
      <c r="AY507" s="690">
        <v>6000</v>
      </c>
      <c r="AZ507" s="690">
        <v>9000</v>
      </c>
      <c r="BA507" s="690">
        <v>12000</v>
      </c>
      <c r="BB507" s="690">
        <v>15000</v>
      </c>
      <c r="BC507" s="691">
        <v>15</v>
      </c>
      <c r="BD507" s="692">
        <v>30</v>
      </c>
      <c r="BE507" s="135" t="s">
        <v>9337</v>
      </c>
      <c r="BF507" s="135" t="s">
        <v>9338</v>
      </c>
      <c r="BG507" s="290"/>
      <c r="BH507" s="290"/>
      <c r="BI507" s="290"/>
      <c r="BJ507" s="290"/>
      <c r="BK507" s="290"/>
      <c r="BL507" s="290"/>
      <c r="BM507" s="290"/>
      <c r="BN507" s="321"/>
      <c r="BO507" s="291"/>
      <c r="BP507" s="138"/>
      <c r="BQ507" s="138"/>
      <c r="BR507" s="138"/>
      <c r="BS507" s="138"/>
      <c r="BT507" s="138"/>
      <c r="BU507" s="138"/>
      <c r="BV507" s="138"/>
      <c r="BW507" s="138"/>
      <c r="BX507" s="138"/>
      <c r="BY507" s="138"/>
      <c r="BZ507" s="138">
        <v>1</v>
      </c>
      <c r="CA507" s="138"/>
      <c r="CB507" s="138">
        <v>2</v>
      </c>
      <c r="CC507" s="138"/>
      <c r="CD507" s="138"/>
      <c r="CE507" s="648"/>
      <c r="CF507" s="78"/>
      <c r="CG507" s="80"/>
      <c r="CH507" s="80"/>
      <c r="CI507" s="80"/>
      <c r="CJ507" s="80"/>
      <c r="CK507" s="80"/>
      <c r="CL507" s="80"/>
      <c r="CM507" s="80"/>
      <c r="CN507" s="80"/>
      <c r="CO507" s="80"/>
      <c r="CP507" s="80"/>
      <c r="CQ507" s="80"/>
      <c r="CR507" s="80"/>
      <c r="CS507" s="80"/>
      <c r="CT507" s="80"/>
      <c r="CU507" s="80"/>
      <c r="CV507" s="80"/>
      <c r="CW507" s="80"/>
      <c r="CX507" s="80"/>
      <c r="CY507" s="80"/>
      <c r="CZ507" s="80"/>
      <c r="DA507" s="80"/>
      <c r="DB507" s="80"/>
      <c r="DC507" s="80"/>
      <c r="DD507" s="80"/>
      <c r="DE507" s="80"/>
      <c r="DF507" s="80"/>
      <c r="DG507" s="80"/>
      <c r="DH507" s="80"/>
      <c r="DI507" s="80"/>
      <c r="DJ507" s="80"/>
      <c r="DK507" s="80"/>
      <c r="DL507" s="80"/>
      <c r="DM507" s="80"/>
      <c r="DN507" s="80"/>
      <c r="DO507" s="80"/>
      <c r="DP507" s="80"/>
      <c r="DQ507" s="80"/>
      <c r="DR507" s="86"/>
      <c r="DS507" s="86"/>
      <c r="DT507" s="86"/>
      <c r="DU507" s="86"/>
      <c r="DV507" s="86"/>
      <c r="DW507" s="86"/>
      <c r="DX507" s="86"/>
      <c r="DY507" s="86"/>
      <c r="DZ507" s="86"/>
      <c r="EA507" s="86"/>
      <c r="EB507" s="86"/>
      <c r="EC507" s="86"/>
      <c r="ED507" s="86"/>
      <c r="EE507" s="86"/>
      <c r="EF507" s="86"/>
      <c r="EG507" s="86"/>
      <c r="EH507" s="86"/>
      <c r="EI507" s="86"/>
      <c r="EJ507" s="86"/>
      <c r="EK507" s="86"/>
    </row>
    <row r="508" spans="1:141" ht="16.5" customHeight="1">
      <c r="A508" s="111">
        <v>447</v>
      </c>
      <c r="B508" s="111" t="s">
        <v>8779</v>
      </c>
      <c r="C508" s="112" t="s">
        <v>9252</v>
      </c>
      <c r="D508" s="111" t="s">
        <v>5318</v>
      </c>
      <c r="E508" s="111" t="s">
        <v>4879</v>
      </c>
      <c r="F508" s="135" t="s">
        <v>9355</v>
      </c>
      <c r="G508" s="276" t="s">
        <v>9356</v>
      </c>
      <c r="H508" s="153" t="s">
        <v>9357</v>
      </c>
      <c r="I508" s="137" t="s">
        <v>9358</v>
      </c>
      <c r="J508" s="118" t="s">
        <v>4884</v>
      </c>
      <c r="K508" s="135" t="s">
        <v>9359</v>
      </c>
      <c r="L508" s="153" t="s">
        <v>9360</v>
      </c>
      <c r="M508" s="153" t="s">
        <v>9361</v>
      </c>
      <c r="N508" s="142" t="s">
        <v>4924</v>
      </c>
      <c r="O508" s="142"/>
      <c r="P508" s="142" t="s">
        <v>4924</v>
      </c>
      <c r="Q508" s="143">
        <v>18281</v>
      </c>
      <c r="R508" s="144">
        <v>2928</v>
      </c>
      <c r="S508" s="143">
        <v>789</v>
      </c>
      <c r="T508" s="143">
        <v>789</v>
      </c>
      <c r="U508" s="135"/>
      <c r="V508" s="123"/>
      <c r="W508" s="123">
        <v>188</v>
      </c>
      <c r="X508" s="135" t="s">
        <v>4972</v>
      </c>
      <c r="Y508" s="123">
        <v>87</v>
      </c>
      <c r="Z508" s="123"/>
      <c r="AA508" s="123"/>
      <c r="AB508" s="123">
        <v>72</v>
      </c>
      <c r="AC508" s="127"/>
      <c r="AD508" s="127"/>
      <c r="AE508" s="128">
        <v>7</v>
      </c>
      <c r="AF508" s="135" t="s">
        <v>9362</v>
      </c>
      <c r="AG508" s="127">
        <v>5050</v>
      </c>
      <c r="AH508" s="127">
        <v>20320</v>
      </c>
      <c r="AI508" s="127"/>
      <c r="AJ508" s="127">
        <v>3000</v>
      </c>
      <c r="AK508" s="135"/>
      <c r="AL508" s="135"/>
      <c r="AM508" s="135"/>
      <c r="AN508" s="111">
        <f>SUM(AO508,AP508,AQ508,AR508)</f>
        <v>4</v>
      </c>
      <c r="AO508" s="135"/>
      <c r="AP508" s="135"/>
      <c r="AQ508" s="135">
        <v>4</v>
      </c>
      <c r="AR508" s="135"/>
      <c r="AS508" s="135">
        <v>213</v>
      </c>
      <c r="AT508" s="129" t="s">
        <v>4916</v>
      </c>
      <c r="AU508" s="129" t="s">
        <v>4916</v>
      </c>
      <c r="AV508" s="127">
        <v>14325</v>
      </c>
      <c r="AW508" s="285">
        <v>67.25352112676056</v>
      </c>
      <c r="AX508" s="149">
        <v>5000</v>
      </c>
      <c r="AY508" s="149">
        <v>2000</v>
      </c>
      <c r="AZ508" s="149">
        <v>3000</v>
      </c>
      <c r="BA508" s="149">
        <v>3000</v>
      </c>
      <c r="BB508" s="149">
        <v>5000</v>
      </c>
      <c r="BC508" s="150">
        <v>30</v>
      </c>
      <c r="BD508" s="150">
        <v>50</v>
      </c>
      <c r="BE508" s="150" t="s">
        <v>9363</v>
      </c>
      <c r="BF508" s="151" t="s">
        <v>9364</v>
      </c>
      <c r="BG508" s="134"/>
      <c r="BH508" s="134"/>
      <c r="BI508" s="134"/>
      <c r="BJ508" s="134"/>
      <c r="BK508" s="134"/>
      <c r="BL508" s="134"/>
      <c r="BM508" s="134"/>
      <c r="BN508" s="135"/>
      <c r="BO508" s="153"/>
      <c r="BP508" s="137"/>
      <c r="BQ508" s="137"/>
      <c r="BR508" s="137"/>
      <c r="BS508" s="137"/>
      <c r="BT508" s="137"/>
      <c r="BU508" s="137"/>
      <c r="BV508" s="137"/>
      <c r="BW508" s="137"/>
      <c r="BX508" s="137"/>
      <c r="BY508" s="137"/>
      <c r="BZ508" s="137"/>
      <c r="CA508" s="137">
        <v>3</v>
      </c>
      <c r="CB508" s="137">
        <v>1</v>
      </c>
      <c r="CC508" s="137"/>
      <c r="CD508" s="137"/>
      <c r="CE508" s="648"/>
      <c r="CF508" s="78"/>
      <c r="CG508" s="80"/>
      <c r="CH508" s="80"/>
      <c r="CI508" s="80"/>
      <c r="CJ508" s="80"/>
      <c r="CK508" s="80"/>
      <c r="CL508" s="80"/>
      <c r="CM508" s="80"/>
      <c r="CN508" s="80"/>
      <c r="CO508" s="80"/>
      <c r="CP508" s="80"/>
      <c r="CQ508" s="80"/>
      <c r="CR508" s="80"/>
      <c r="CS508" s="80"/>
      <c r="CT508" s="80"/>
      <c r="CU508" s="80"/>
      <c r="CV508" s="80"/>
      <c r="CW508" s="80"/>
      <c r="CX508" s="80"/>
      <c r="CY508" s="80"/>
      <c r="CZ508" s="80"/>
      <c r="DA508" s="80"/>
      <c r="DB508" s="80"/>
      <c r="DC508" s="80"/>
      <c r="DD508" s="80"/>
      <c r="DE508" s="80"/>
      <c r="DF508" s="80"/>
      <c r="DG508" s="80"/>
      <c r="DH508" s="80"/>
      <c r="DI508" s="80"/>
      <c r="DJ508" s="80"/>
      <c r="DK508" s="80"/>
      <c r="DL508" s="80"/>
      <c r="DM508" s="80"/>
      <c r="DN508" s="80"/>
      <c r="DO508" s="80"/>
      <c r="DP508" s="80"/>
      <c r="DQ508" s="80"/>
    </row>
    <row r="509" spans="1:141" ht="16.5" customHeight="1">
      <c r="A509" s="111">
        <v>448</v>
      </c>
      <c r="B509" s="111" t="s">
        <v>8779</v>
      </c>
      <c r="C509" s="112" t="s">
        <v>9252</v>
      </c>
      <c r="D509" s="111" t="s">
        <v>5318</v>
      </c>
      <c r="E509" s="111" t="s">
        <v>4879</v>
      </c>
      <c r="F509" s="111" t="s">
        <v>9365</v>
      </c>
      <c r="G509" s="113" t="s">
        <v>9366</v>
      </c>
      <c r="H509" s="111" t="s">
        <v>9367</v>
      </c>
      <c r="I509" s="137" t="s">
        <v>9368</v>
      </c>
      <c r="J509" s="118" t="s">
        <v>4884</v>
      </c>
      <c r="K509" s="111" t="s">
        <v>6626</v>
      </c>
      <c r="L509" s="153" t="s">
        <v>9369</v>
      </c>
      <c r="M509" s="618" t="s">
        <v>9370</v>
      </c>
      <c r="N509" s="142" t="s">
        <v>4924</v>
      </c>
      <c r="O509" s="142"/>
      <c r="P509" s="142" t="s">
        <v>4924</v>
      </c>
      <c r="Q509" s="143">
        <v>9573</v>
      </c>
      <c r="R509" s="144">
        <v>479</v>
      </c>
      <c r="S509" s="143">
        <v>220</v>
      </c>
      <c r="T509" s="143">
        <v>180</v>
      </c>
      <c r="U509" s="135" t="s">
        <v>5186</v>
      </c>
      <c r="V509" s="123">
        <v>40</v>
      </c>
      <c r="W509" s="123">
        <v>52</v>
      </c>
      <c r="X509" s="135" t="s">
        <v>4972</v>
      </c>
      <c r="Y509" s="123">
        <v>56</v>
      </c>
      <c r="Z509" s="123"/>
      <c r="AA509" s="123"/>
      <c r="AB509" s="123">
        <v>25</v>
      </c>
      <c r="AC509" s="127"/>
      <c r="AD509" s="127"/>
      <c r="AE509" s="128">
        <v>25</v>
      </c>
      <c r="AF509" s="112" t="s">
        <v>9371</v>
      </c>
      <c r="AG509" s="127">
        <v>248</v>
      </c>
      <c r="AH509" s="127">
        <v>11566</v>
      </c>
      <c r="AI509" s="127">
        <v>750</v>
      </c>
      <c r="AJ509" s="127"/>
      <c r="AK509" s="135"/>
      <c r="AL509" s="135"/>
      <c r="AM509" s="135" t="s">
        <v>5079</v>
      </c>
      <c r="AN509" s="111">
        <f>SUM(AO509,AP509,AQ509,AR509)</f>
        <v>2</v>
      </c>
      <c r="AO509" s="135">
        <v>1</v>
      </c>
      <c r="AP509" s="135">
        <v>1</v>
      </c>
      <c r="AQ509" s="135"/>
      <c r="AR509" s="135"/>
      <c r="AS509" s="135">
        <v>157</v>
      </c>
      <c r="AT509" s="129" t="s">
        <v>5026</v>
      </c>
      <c r="AU509" s="129" t="s">
        <v>5026</v>
      </c>
      <c r="AV509" s="127">
        <v>1580</v>
      </c>
      <c r="AW509" s="285">
        <v>10.063694267515924</v>
      </c>
      <c r="AX509" s="149">
        <v>5000</v>
      </c>
      <c r="AY509" s="149">
        <v>3000</v>
      </c>
      <c r="AZ509" s="149">
        <v>4000</v>
      </c>
      <c r="BA509" s="149">
        <v>4000</v>
      </c>
      <c r="BB509" s="149">
        <v>5000</v>
      </c>
      <c r="BC509" s="150">
        <v>18</v>
      </c>
      <c r="BD509" s="150">
        <v>50</v>
      </c>
      <c r="BE509" s="150" t="s">
        <v>9363</v>
      </c>
      <c r="BF509" s="151" t="s">
        <v>9372</v>
      </c>
      <c r="BG509" s="134"/>
      <c r="BH509" s="134"/>
      <c r="BI509" s="134"/>
      <c r="BJ509" s="134"/>
      <c r="BK509" s="134"/>
      <c r="BL509" s="134"/>
      <c r="BM509" s="134"/>
      <c r="BN509" s="174"/>
      <c r="BO509" s="151"/>
      <c r="BP509" s="137"/>
      <c r="BQ509" s="137"/>
      <c r="BR509" s="137"/>
      <c r="BS509" s="137"/>
      <c r="BT509" s="137"/>
      <c r="BU509" s="137"/>
      <c r="BV509" s="137"/>
      <c r="BW509" s="137"/>
      <c r="BX509" s="137"/>
      <c r="BY509" s="137"/>
      <c r="BZ509" s="137"/>
      <c r="CA509" s="137">
        <v>2</v>
      </c>
      <c r="CB509" s="137"/>
      <c r="CC509" s="137"/>
      <c r="CD509" s="137">
        <v>12</v>
      </c>
      <c r="CE509" s="648"/>
      <c r="CF509" s="78"/>
      <c r="CG509" s="80"/>
      <c r="CH509" s="80"/>
      <c r="CI509" s="80"/>
      <c r="CJ509" s="80"/>
      <c r="CK509" s="80"/>
      <c r="CL509" s="80"/>
      <c r="CM509" s="80"/>
      <c r="CN509" s="80"/>
      <c r="CO509" s="80"/>
      <c r="CP509" s="80"/>
      <c r="CQ509" s="80"/>
      <c r="CR509" s="80"/>
      <c r="CS509" s="80"/>
      <c r="CT509" s="80"/>
      <c r="CU509" s="80"/>
      <c r="CV509" s="80"/>
      <c r="CW509" s="80"/>
      <c r="CX509" s="80"/>
      <c r="CY509" s="80"/>
      <c r="CZ509" s="80"/>
      <c r="DA509" s="80"/>
      <c r="DB509" s="80"/>
      <c r="DC509" s="80"/>
      <c r="DD509" s="80"/>
      <c r="DE509" s="80"/>
      <c r="DF509" s="80"/>
      <c r="DG509" s="80"/>
      <c r="DH509" s="80"/>
      <c r="DI509" s="80"/>
      <c r="DJ509" s="80"/>
      <c r="DK509" s="80"/>
      <c r="DL509" s="80"/>
      <c r="DM509" s="80"/>
      <c r="DN509" s="80"/>
      <c r="DO509" s="80"/>
      <c r="DP509" s="80"/>
      <c r="DQ509" s="80"/>
    </row>
    <row r="510" spans="1:141" ht="16.5" customHeight="1">
      <c r="A510" s="111">
        <v>449</v>
      </c>
      <c r="B510" s="111" t="s">
        <v>8779</v>
      </c>
      <c r="C510" s="112" t="s">
        <v>9252</v>
      </c>
      <c r="D510" s="111" t="s">
        <v>5318</v>
      </c>
      <c r="E510" s="111" t="s">
        <v>4879</v>
      </c>
      <c r="F510" s="111" t="s">
        <v>9373</v>
      </c>
      <c r="G510" s="113" t="s">
        <v>9374</v>
      </c>
      <c r="H510" s="111" t="s">
        <v>9375</v>
      </c>
      <c r="I510" s="138" t="s">
        <v>9376</v>
      </c>
      <c r="J510" s="118" t="s">
        <v>4884</v>
      </c>
      <c r="K510" s="163" t="s">
        <v>9377</v>
      </c>
      <c r="L510" s="153" t="s">
        <v>9378</v>
      </c>
      <c r="M510" s="153" t="s">
        <v>9379</v>
      </c>
      <c r="N510" s="142" t="s">
        <v>4924</v>
      </c>
      <c r="O510" s="142"/>
      <c r="P510" s="142" t="s">
        <v>4884</v>
      </c>
      <c r="Q510" s="143">
        <v>10389</v>
      </c>
      <c r="R510" s="144">
        <v>1225</v>
      </c>
      <c r="S510" s="143">
        <v>894</v>
      </c>
      <c r="T510" s="143">
        <v>803</v>
      </c>
      <c r="U510" s="135"/>
      <c r="V510" s="123">
        <v>91</v>
      </c>
      <c r="W510" s="123">
        <v>91</v>
      </c>
      <c r="X510" s="135" t="s">
        <v>4972</v>
      </c>
      <c r="Y510" s="123"/>
      <c r="Z510" s="123"/>
      <c r="AA510" s="123"/>
      <c r="AB510" s="123">
        <v>10</v>
      </c>
      <c r="AC510" s="127"/>
      <c r="AD510" s="127">
        <v>230</v>
      </c>
      <c r="AE510" s="128" t="s">
        <v>9380</v>
      </c>
      <c r="AF510" s="135" t="s">
        <v>9381</v>
      </c>
      <c r="AG510" s="127">
        <v>3</v>
      </c>
      <c r="AH510" s="127">
        <v>800</v>
      </c>
      <c r="AI510" s="127">
        <v>712</v>
      </c>
      <c r="AJ510" s="127">
        <v>200</v>
      </c>
      <c r="AK510" s="135"/>
      <c r="AL510" s="135"/>
      <c r="AM510" s="135"/>
      <c r="AN510" s="111">
        <f t="shared" ref="AN510:AN513" si="2">SUM(AO510,AP510,AQ510,AR510)</f>
        <v>4</v>
      </c>
      <c r="AO510" s="135"/>
      <c r="AP510" s="135">
        <v>2</v>
      </c>
      <c r="AQ510" s="135">
        <v>2</v>
      </c>
      <c r="AR510" s="135"/>
      <c r="AS510" s="135">
        <v>236</v>
      </c>
      <c r="AT510" s="129" t="s">
        <v>4916</v>
      </c>
      <c r="AU510" s="129" t="s">
        <v>4916</v>
      </c>
      <c r="AV510" s="127">
        <v>1733</v>
      </c>
      <c r="AW510" s="285">
        <v>7.343220338983051</v>
      </c>
      <c r="AX510" s="149">
        <v>5000</v>
      </c>
      <c r="AY510" s="149">
        <v>2000</v>
      </c>
      <c r="AZ510" s="149">
        <v>4000</v>
      </c>
      <c r="BA510" s="149">
        <v>4000</v>
      </c>
      <c r="BB510" s="149">
        <v>5000</v>
      </c>
      <c r="BC510" s="150">
        <v>20</v>
      </c>
      <c r="BD510" s="150">
        <v>50</v>
      </c>
      <c r="BE510" s="150" t="s">
        <v>9363</v>
      </c>
      <c r="BF510" s="151" t="s">
        <v>9372</v>
      </c>
      <c r="BG510" s="134"/>
      <c r="BH510" s="134"/>
      <c r="BI510" s="134"/>
      <c r="BJ510" s="134"/>
      <c r="BK510" s="134"/>
      <c r="BL510" s="134"/>
      <c r="BM510" s="134"/>
      <c r="BN510" s="135"/>
      <c r="BO510" s="153"/>
      <c r="BP510" s="137"/>
      <c r="BQ510" s="137"/>
      <c r="BR510" s="137"/>
      <c r="BS510" s="137"/>
      <c r="BT510" s="137"/>
      <c r="BU510" s="137"/>
      <c r="BV510" s="137"/>
      <c r="BW510" s="137"/>
      <c r="BX510" s="137"/>
      <c r="BY510" s="137"/>
      <c r="BZ510" s="137"/>
      <c r="CA510" s="137">
        <v>2</v>
      </c>
      <c r="CB510" s="137"/>
      <c r="CC510" s="137"/>
      <c r="CD510" s="137">
        <v>1</v>
      </c>
      <c r="CE510" s="648"/>
      <c r="CF510" s="78"/>
      <c r="CG510" s="80"/>
      <c r="CH510" s="80"/>
      <c r="CI510" s="80"/>
      <c r="CJ510" s="80"/>
      <c r="CK510" s="80"/>
      <c r="CL510" s="80"/>
      <c r="CM510" s="80"/>
      <c r="CN510" s="80"/>
      <c r="CO510" s="80"/>
      <c r="CP510" s="80"/>
      <c r="CQ510" s="80"/>
      <c r="CR510" s="80"/>
      <c r="CS510" s="80"/>
      <c r="CT510" s="80"/>
      <c r="CU510" s="80"/>
      <c r="CV510" s="80"/>
      <c r="CW510" s="80"/>
      <c r="CX510" s="80"/>
      <c r="CY510" s="80"/>
      <c r="CZ510" s="80"/>
      <c r="DA510" s="80"/>
      <c r="DB510" s="80"/>
      <c r="DC510" s="80"/>
      <c r="DD510" s="80"/>
      <c r="DE510" s="80"/>
      <c r="DF510" s="80"/>
      <c r="DG510" s="80"/>
      <c r="DH510" s="80"/>
      <c r="DI510" s="80"/>
      <c r="DJ510" s="80"/>
      <c r="DK510" s="80"/>
      <c r="DL510" s="80"/>
      <c r="DM510" s="80"/>
      <c r="DN510" s="80"/>
      <c r="DO510" s="80"/>
      <c r="DP510" s="80"/>
      <c r="DQ510" s="80"/>
    </row>
    <row r="511" spans="1:141" ht="16.5" customHeight="1">
      <c r="A511" s="111">
        <v>450</v>
      </c>
      <c r="B511" s="111" t="s">
        <v>8779</v>
      </c>
      <c r="C511" s="112" t="s">
        <v>9252</v>
      </c>
      <c r="D511" s="111" t="s">
        <v>5318</v>
      </c>
      <c r="E511" s="111" t="s">
        <v>4879</v>
      </c>
      <c r="F511" s="135" t="s">
        <v>9382</v>
      </c>
      <c r="G511" s="276" t="s">
        <v>9383</v>
      </c>
      <c r="H511" s="153" t="s">
        <v>9384</v>
      </c>
      <c r="I511" s="137" t="s">
        <v>9385</v>
      </c>
      <c r="J511" s="118" t="s">
        <v>4884</v>
      </c>
      <c r="K511" s="135" t="s">
        <v>6626</v>
      </c>
      <c r="L511" s="153" t="s">
        <v>9386</v>
      </c>
      <c r="M511" s="153" t="s">
        <v>9137</v>
      </c>
      <c r="N511" s="142" t="s">
        <v>4924</v>
      </c>
      <c r="O511" s="142"/>
      <c r="P511" s="142" t="s">
        <v>4924</v>
      </c>
      <c r="Q511" s="143">
        <v>7628</v>
      </c>
      <c r="R511" s="144">
        <v>510</v>
      </c>
      <c r="S511" s="143">
        <v>363</v>
      </c>
      <c r="T511" s="143">
        <v>330</v>
      </c>
      <c r="U511" s="135" t="s">
        <v>5134</v>
      </c>
      <c r="V511" s="123">
        <v>33</v>
      </c>
      <c r="W511" s="123">
        <v>80</v>
      </c>
      <c r="X511" s="135" t="s">
        <v>4972</v>
      </c>
      <c r="Y511" s="123">
        <v>150</v>
      </c>
      <c r="Z511" s="123">
        <v>150</v>
      </c>
      <c r="AA511" s="123">
        <v>700</v>
      </c>
      <c r="AB511" s="123">
        <v>33</v>
      </c>
      <c r="AC511" s="127">
        <v>24</v>
      </c>
      <c r="AD511" s="127"/>
      <c r="AE511" s="128">
        <v>50</v>
      </c>
      <c r="AF511" s="282" t="s">
        <v>9387</v>
      </c>
      <c r="AG511" s="127">
        <v>5</v>
      </c>
      <c r="AH511" s="127">
        <v>1587</v>
      </c>
      <c r="AI511" s="127"/>
      <c r="AJ511" s="127">
        <v>621</v>
      </c>
      <c r="AK511" s="135"/>
      <c r="AL511" s="135"/>
      <c r="AM511" s="135"/>
      <c r="AN511" s="111">
        <f t="shared" si="2"/>
        <v>1</v>
      </c>
      <c r="AO511" s="135"/>
      <c r="AP511" s="135"/>
      <c r="AQ511" s="135">
        <v>1</v>
      </c>
      <c r="AR511" s="135"/>
      <c r="AS511" s="135">
        <v>35</v>
      </c>
      <c r="AT511" s="129" t="s">
        <v>5136</v>
      </c>
      <c r="AU511" s="129" t="s">
        <v>9388</v>
      </c>
      <c r="AV511" s="127">
        <v>640</v>
      </c>
      <c r="AW511" s="285">
        <v>18.285714285714285</v>
      </c>
      <c r="AX511" s="149">
        <v>4000</v>
      </c>
      <c r="AY511" s="149">
        <v>2000</v>
      </c>
      <c r="AZ511" s="149">
        <v>3000</v>
      </c>
      <c r="BA511" s="149">
        <v>3000</v>
      </c>
      <c r="BB511" s="149">
        <v>4000</v>
      </c>
      <c r="BC511" s="150">
        <v>20</v>
      </c>
      <c r="BD511" s="150">
        <v>50</v>
      </c>
      <c r="BE511" s="150" t="s">
        <v>9263</v>
      </c>
      <c r="BF511" s="151" t="s">
        <v>9389</v>
      </c>
      <c r="BG511" s="134"/>
      <c r="BH511" s="134"/>
      <c r="BI511" s="134"/>
      <c r="BJ511" s="134"/>
      <c r="BK511" s="134"/>
      <c r="BL511" s="134"/>
      <c r="BM511" s="134"/>
      <c r="BN511" s="135"/>
      <c r="BO511" s="153"/>
      <c r="BP511" s="137"/>
      <c r="BQ511" s="137"/>
      <c r="BR511" s="137"/>
      <c r="BS511" s="137"/>
      <c r="BT511" s="137"/>
      <c r="BU511" s="137"/>
      <c r="BV511" s="137"/>
      <c r="BW511" s="137"/>
      <c r="BX511" s="137"/>
      <c r="BY511" s="137"/>
      <c r="BZ511" s="137"/>
      <c r="CA511" s="137"/>
      <c r="CB511" s="137"/>
      <c r="CC511" s="137"/>
      <c r="CD511" s="137"/>
      <c r="CE511" s="648"/>
      <c r="CF511" s="78"/>
      <c r="CG511" s="80"/>
      <c r="CH511" s="80"/>
      <c r="CI511" s="80"/>
      <c r="CJ511" s="80"/>
      <c r="CK511" s="80"/>
      <c r="CL511" s="80"/>
      <c r="CM511" s="80"/>
      <c r="CN511" s="80"/>
      <c r="CO511" s="80"/>
      <c r="CP511" s="80"/>
      <c r="CQ511" s="80"/>
      <c r="CR511" s="80"/>
      <c r="CS511" s="80"/>
      <c r="CT511" s="80"/>
      <c r="CU511" s="80"/>
      <c r="CV511" s="80"/>
      <c r="CW511" s="80"/>
      <c r="CX511" s="80"/>
      <c r="CY511" s="80"/>
      <c r="CZ511" s="80"/>
      <c r="DA511" s="80"/>
      <c r="DB511" s="80"/>
      <c r="DC511" s="80"/>
      <c r="DD511" s="80"/>
      <c r="DE511" s="80"/>
      <c r="DF511" s="80"/>
      <c r="DG511" s="80"/>
      <c r="DH511" s="80"/>
      <c r="DI511" s="80"/>
      <c r="DJ511" s="80"/>
      <c r="DK511" s="80"/>
      <c r="DL511" s="80"/>
      <c r="DM511" s="80"/>
      <c r="DN511" s="80"/>
      <c r="DO511" s="80"/>
      <c r="DP511" s="80"/>
      <c r="DQ511" s="80"/>
    </row>
    <row r="512" spans="1:141" ht="16.5" customHeight="1">
      <c r="A512" s="111">
        <v>451</v>
      </c>
      <c r="B512" s="111" t="s">
        <v>8779</v>
      </c>
      <c r="C512" s="112" t="s">
        <v>9252</v>
      </c>
      <c r="D512" s="111" t="s">
        <v>5318</v>
      </c>
      <c r="E512" s="111" t="s">
        <v>4879</v>
      </c>
      <c r="F512" s="111" t="s">
        <v>9390</v>
      </c>
      <c r="G512" s="113" t="s">
        <v>9391</v>
      </c>
      <c r="H512" s="111" t="s">
        <v>9392</v>
      </c>
      <c r="I512" s="111" t="s">
        <v>6886</v>
      </c>
      <c r="J512" s="118" t="s">
        <v>4884</v>
      </c>
      <c r="K512" s="163" t="s">
        <v>6626</v>
      </c>
      <c r="L512" s="153" t="s">
        <v>9393</v>
      </c>
      <c r="M512" s="153" t="s">
        <v>9137</v>
      </c>
      <c r="N512" s="142" t="s">
        <v>4924</v>
      </c>
      <c r="O512" s="142"/>
      <c r="P512" s="142" t="s">
        <v>4924</v>
      </c>
      <c r="Q512" s="143">
        <v>10141</v>
      </c>
      <c r="R512" s="144">
        <v>628.20000000000005</v>
      </c>
      <c r="S512" s="143">
        <v>479</v>
      </c>
      <c r="T512" s="143">
        <v>463</v>
      </c>
      <c r="U512" s="138" t="s">
        <v>4955</v>
      </c>
      <c r="V512" s="123">
        <v>16.2</v>
      </c>
      <c r="W512" s="123">
        <v>57.9</v>
      </c>
      <c r="X512" s="138" t="s">
        <v>4956</v>
      </c>
      <c r="Y512" s="123">
        <v>33</v>
      </c>
      <c r="Z512" s="123"/>
      <c r="AA512" s="123"/>
      <c r="AB512" s="123">
        <v>16.2</v>
      </c>
      <c r="AC512" s="127">
        <v>10.199999999999999</v>
      </c>
      <c r="AD512" s="127"/>
      <c r="AE512" s="130">
        <v>20</v>
      </c>
      <c r="AF512" s="135" t="s">
        <v>9394</v>
      </c>
      <c r="AG512" s="683">
        <v>74</v>
      </c>
      <c r="AH512" s="683">
        <v>20207</v>
      </c>
      <c r="AI512" s="127">
        <v>15</v>
      </c>
      <c r="AJ512" s="127">
        <v>260</v>
      </c>
      <c r="AK512" s="135"/>
      <c r="AL512" s="135"/>
      <c r="AM512" s="135"/>
      <c r="AN512" s="111">
        <f t="shared" si="2"/>
        <v>1</v>
      </c>
      <c r="AO512" s="135"/>
      <c r="AP512" s="135">
        <v>1</v>
      </c>
      <c r="AQ512" s="135"/>
      <c r="AR512" s="135"/>
      <c r="AS512" s="135">
        <v>147</v>
      </c>
      <c r="AT512" s="129" t="s">
        <v>4916</v>
      </c>
      <c r="AU512" s="129" t="s">
        <v>4916</v>
      </c>
      <c r="AV512" s="127">
        <v>413</v>
      </c>
      <c r="AW512" s="285">
        <v>2.8095238095238093</v>
      </c>
      <c r="AX512" s="149">
        <v>5000</v>
      </c>
      <c r="AY512" s="149">
        <v>3000</v>
      </c>
      <c r="AZ512" s="149">
        <v>4000</v>
      </c>
      <c r="BA512" s="149">
        <v>4000</v>
      </c>
      <c r="BB512" s="149">
        <v>5000</v>
      </c>
      <c r="BC512" s="150">
        <v>20</v>
      </c>
      <c r="BD512" s="150">
        <v>50</v>
      </c>
      <c r="BE512" s="150" t="s">
        <v>9363</v>
      </c>
      <c r="BF512" s="151" t="s">
        <v>9389</v>
      </c>
      <c r="BG512" s="134"/>
      <c r="BH512" s="134"/>
      <c r="BI512" s="134"/>
      <c r="BJ512" s="134"/>
      <c r="BK512" s="134"/>
      <c r="BL512" s="134"/>
      <c r="BM512" s="134"/>
      <c r="BN512" s="135"/>
      <c r="BO512" s="153"/>
      <c r="BP512" s="137"/>
      <c r="BQ512" s="137"/>
      <c r="BR512" s="137"/>
      <c r="BS512" s="137"/>
      <c r="BT512" s="137"/>
      <c r="BU512" s="137"/>
      <c r="BV512" s="137"/>
      <c r="BW512" s="137"/>
      <c r="BX512" s="137"/>
      <c r="BY512" s="137"/>
      <c r="BZ512" s="137"/>
      <c r="CA512" s="137"/>
      <c r="CB512" s="137"/>
      <c r="CC512" s="137"/>
      <c r="CD512" s="137"/>
      <c r="CE512" s="648"/>
      <c r="CF512" s="78"/>
      <c r="CG512" s="80"/>
      <c r="CH512" s="80"/>
      <c r="CI512" s="80"/>
      <c r="CJ512" s="80"/>
      <c r="CK512" s="80"/>
      <c r="CL512" s="80"/>
      <c r="CM512" s="80"/>
      <c r="CN512" s="80"/>
      <c r="CO512" s="80"/>
      <c r="CP512" s="80"/>
      <c r="CQ512" s="80"/>
      <c r="CR512" s="80"/>
      <c r="CS512" s="80"/>
      <c r="CT512" s="80"/>
      <c r="CU512" s="80"/>
      <c r="CV512" s="80"/>
      <c r="CW512" s="80"/>
      <c r="CX512" s="80"/>
      <c r="CY512" s="80"/>
      <c r="CZ512" s="80"/>
      <c r="DA512" s="80"/>
      <c r="DB512" s="80"/>
      <c r="DC512" s="80"/>
      <c r="DD512" s="80"/>
      <c r="DE512" s="80"/>
      <c r="DF512" s="80"/>
      <c r="DG512" s="80"/>
      <c r="DH512" s="80"/>
      <c r="DI512" s="80"/>
      <c r="DJ512" s="80"/>
      <c r="DK512" s="80"/>
      <c r="DL512" s="80"/>
      <c r="DM512" s="80"/>
      <c r="DN512" s="80"/>
      <c r="DO512" s="80"/>
      <c r="DP512" s="80"/>
      <c r="DQ512" s="80"/>
    </row>
    <row r="513" spans="1:141" ht="16.5" customHeight="1">
      <c r="A513" s="111">
        <v>452</v>
      </c>
      <c r="B513" s="111" t="s">
        <v>8779</v>
      </c>
      <c r="C513" s="112" t="s">
        <v>9252</v>
      </c>
      <c r="D513" s="111" t="s">
        <v>5318</v>
      </c>
      <c r="E513" s="111" t="s">
        <v>4879</v>
      </c>
      <c r="F513" s="111" t="s">
        <v>9395</v>
      </c>
      <c r="G513" s="113" t="s">
        <v>9396</v>
      </c>
      <c r="H513" s="111" t="s">
        <v>9397</v>
      </c>
      <c r="I513" s="111" t="s">
        <v>9398</v>
      </c>
      <c r="J513" s="118" t="s">
        <v>4884</v>
      </c>
      <c r="K513" s="163" t="s">
        <v>4967</v>
      </c>
      <c r="L513" s="153" t="s">
        <v>9399</v>
      </c>
      <c r="M513" s="153" t="s">
        <v>9137</v>
      </c>
      <c r="N513" s="142" t="s">
        <v>4924</v>
      </c>
      <c r="O513" s="142"/>
      <c r="P513" s="142" t="s">
        <v>4924</v>
      </c>
      <c r="Q513" s="143">
        <v>3151</v>
      </c>
      <c r="R513" s="144">
        <v>481</v>
      </c>
      <c r="S513" s="143">
        <v>383</v>
      </c>
      <c r="T513" s="143">
        <v>284</v>
      </c>
      <c r="U513" s="282" t="s">
        <v>4983</v>
      </c>
      <c r="V513" s="123">
        <v>99</v>
      </c>
      <c r="W513" s="123"/>
      <c r="X513" s="138" t="s">
        <v>4956</v>
      </c>
      <c r="Y513" s="123"/>
      <c r="Z513" s="123">
        <v>33</v>
      </c>
      <c r="AA513" s="123"/>
      <c r="AB513" s="123">
        <v>16.5</v>
      </c>
      <c r="AC513" s="127">
        <v>9.9</v>
      </c>
      <c r="AD513" s="127"/>
      <c r="AE513" s="130">
        <v>30</v>
      </c>
      <c r="AF513" s="135" t="s">
        <v>9400</v>
      </c>
      <c r="AG513" s="127"/>
      <c r="AH513" s="127">
        <v>1321</v>
      </c>
      <c r="AI513" s="127"/>
      <c r="AJ513" s="127">
        <v>1321</v>
      </c>
      <c r="AK513" s="135"/>
      <c r="AL513" s="135"/>
      <c r="AM513" s="135" t="s">
        <v>5011</v>
      </c>
      <c r="AN513" s="111">
        <f t="shared" si="2"/>
        <v>6</v>
      </c>
      <c r="AO513" s="135">
        <v>3</v>
      </c>
      <c r="AP513" s="135">
        <v>2</v>
      </c>
      <c r="AQ513" s="135"/>
      <c r="AR513" s="135">
        <v>1</v>
      </c>
      <c r="AS513" s="135">
        <v>120</v>
      </c>
      <c r="AT513" s="129" t="s">
        <v>4916</v>
      </c>
      <c r="AU513" s="129" t="s">
        <v>4916</v>
      </c>
      <c r="AV513" s="127">
        <v>5500</v>
      </c>
      <c r="AW513" s="285">
        <v>45.833333333333336</v>
      </c>
      <c r="AX513" s="149">
        <v>5000</v>
      </c>
      <c r="AY513" s="149">
        <v>3000</v>
      </c>
      <c r="AZ513" s="149">
        <v>4000</v>
      </c>
      <c r="BA513" s="149">
        <v>4000</v>
      </c>
      <c r="BB513" s="149">
        <v>5000</v>
      </c>
      <c r="BC513" s="150">
        <v>20</v>
      </c>
      <c r="BD513" s="150">
        <v>50</v>
      </c>
      <c r="BE513" s="150" t="s">
        <v>9363</v>
      </c>
      <c r="BF513" s="151" t="s">
        <v>9372</v>
      </c>
      <c r="BG513" s="134"/>
      <c r="BH513" s="134"/>
      <c r="BI513" s="134"/>
      <c r="BJ513" s="134"/>
      <c r="BK513" s="134"/>
      <c r="BL513" s="134"/>
      <c r="BM513" s="134"/>
      <c r="BN513" s="135"/>
      <c r="BO513" s="153"/>
      <c r="BP513" s="137"/>
      <c r="BQ513" s="137"/>
      <c r="BR513" s="137"/>
      <c r="BS513" s="137"/>
      <c r="BT513" s="137"/>
      <c r="BU513" s="137"/>
      <c r="BV513" s="137"/>
      <c r="BW513" s="137"/>
      <c r="BX513" s="137"/>
      <c r="BY513" s="137"/>
      <c r="BZ513" s="137"/>
      <c r="CA513" s="137"/>
      <c r="CB513" s="137">
        <v>1</v>
      </c>
      <c r="CC513" s="137"/>
      <c r="CD513" s="137"/>
      <c r="CE513" s="648"/>
      <c r="CF513" s="78"/>
      <c r="CG513" s="80"/>
      <c r="CH513" s="80"/>
      <c r="CI513" s="80"/>
      <c r="CJ513" s="80"/>
      <c r="CK513" s="80"/>
      <c r="CL513" s="80"/>
      <c r="CM513" s="80"/>
      <c r="CN513" s="80"/>
      <c r="CO513" s="80"/>
      <c r="CP513" s="80"/>
      <c r="CQ513" s="80"/>
      <c r="CR513" s="80"/>
      <c r="CS513" s="80"/>
      <c r="CT513" s="80"/>
      <c r="CU513" s="80"/>
      <c r="CV513" s="80"/>
      <c r="CW513" s="80"/>
      <c r="CX513" s="80"/>
      <c r="CY513" s="80"/>
      <c r="CZ513" s="80"/>
      <c r="DA513" s="80"/>
      <c r="DB513" s="80"/>
      <c r="DC513" s="80"/>
      <c r="DD513" s="80"/>
      <c r="DE513" s="80"/>
      <c r="DF513" s="80"/>
      <c r="DG513" s="80"/>
      <c r="DH513" s="80"/>
      <c r="DI513" s="80"/>
      <c r="DJ513" s="80"/>
      <c r="DK513" s="80"/>
      <c r="DL513" s="80"/>
      <c r="DM513" s="80"/>
      <c r="DN513" s="80"/>
      <c r="DO513" s="80"/>
      <c r="DP513" s="80"/>
      <c r="DQ513" s="80"/>
    </row>
    <row r="514" spans="1:141" ht="16.5" customHeight="1">
      <c r="A514" s="111">
        <v>453</v>
      </c>
      <c r="B514" s="111" t="s">
        <v>8779</v>
      </c>
      <c r="C514" s="282" t="s">
        <v>2917</v>
      </c>
      <c r="D514" s="111" t="s">
        <v>168</v>
      </c>
      <c r="E514" s="332" t="s">
        <v>4932</v>
      </c>
      <c r="F514" s="694" t="s">
        <v>9401</v>
      </c>
      <c r="G514" s="695" t="s">
        <v>9402</v>
      </c>
      <c r="H514" s="111" t="s">
        <v>9403</v>
      </c>
      <c r="I514" s="111" t="s">
        <v>9404</v>
      </c>
      <c r="J514" s="118" t="s">
        <v>4940</v>
      </c>
      <c r="K514" s="163" t="s">
        <v>9405</v>
      </c>
      <c r="L514" s="277" t="s">
        <v>9406</v>
      </c>
      <c r="M514" s="141" t="s">
        <v>9407</v>
      </c>
      <c r="N514" s="696" t="s">
        <v>4924</v>
      </c>
      <c r="O514" s="142"/>
      <c r="P514" s="696" t="s">
        <v>4924</v>
      </c>
      <c r="Q514" s="143">
        <v>7602</v>
      </c>
      <c r="R514" s="144">
        <v>3096</v>
      </c>
      <c r="S514" s="143">
        <v>1244</v>
      </c>
      <c r="T514" s="143">
        <v>975</v>
      </c>
      <c r="U514" s="282" t="s">
        <v>4983</v>
      </c>
      <c r="V514" s="123">
        <v>269</v>
      </c>
      <c r="W514" s="123">
        <v>164</v>
      </c>
      <c r="X514" s="118" t="s">
        <v>4956</v>
      </c>
      <c r="Y514" s="123">
        <v>263</v>
      </c>
      <c r="Z514" s="123">
        <v>32</v>
      </c>
      <c r="AA514" s="123"/>
      <c r="AB514" s="123">
        <v>120</v>
      </c>
      <c r="AC514" s="127">
        <v>29</v>
      </c>
      <c r="AD514" s="127"/>
      <c r="AE514" s="130"/>
      <c r="AF514" s="153" t="s">
        <v>9408</v>
      </c>
      <c r="AG514" s="697">
        <v>115</v>
      </c>
      <c r="AH514" s="697">
        <v>194</v>
      </c>
      <c r="AI514" s="698"/>
      <c r="AJ514" s="698">
        <v>50</v>
      </c>
      <c r="AK514" s="282" t="s">
        <v>9409</v>
      </c>
      <c r="AL514" s="282" t="s">
        <v>9410</v>
      </c>
      <c r="AM514" s="118"/>
      <c r="AN514" s="111"/>
      <c r="AO514" s="111"/>
      <c r="AP514" s="111"/>
      <c r="AQ514" s="111"/>
      <c r="AR514" s="111"/>
      <c r="AS514" s="111">
        <v>287</v>
      </c>
      <c r="AT514" s="129" t="s">
        <v>6247</v>
      </c>
      <c r="AU514" s="129" t="s">
        <v>6247</v>
      </c>
      <c r="AV514" s="697">
        <v>25159</v>
      </c>
      <c r="AW514" s="285">
        <v>87.662020905923342</v>
      </c>
      <c r="AX514" s="699"/>
      <c r="AY514" s="699"/>
      <c r="AZ514" s="699"/>
      <c r="BA514" s="699"/>
      <c r="BB514" s="699"/>
      <c r="BC514" s="700"/>
      <c r="BD514" s="700"/>
      <c r="BE514" s="700"/>
      <c r="BF514" s="701" t="s">
        <v>4945</v>
      </c>
      <c r="BG514" s="702"/>
      <c r="BH514" s="702"/>
      <c r="BI514" s="702"/>
      <c r="BJ514" s="702"/>
      <c r="BK514" s="702"/>
      <c r="BL514" s="702"/>
      <c r="BM514" s="702"/>
      <c r="BN514" s="703"/>
      <c r="BO514" s="704"/>
      <c r="BP514" s="138"/>
      <c r="BQ514" s="138"/>
      <c r="BR514" s="138"/>
      <c r="BS514" s="138"/>
      <c r="BT514" s="138"/>
      <c r="BU514" s="138"/>
      <c r="BV514" s="138"/>
      <c r="BW514" s="138"/>
      <c r="BX514" s="138"/>
      <c r="BY514" s="138"/>
      <c r="BZ514" s="138">
        <v>1</v>
      </c>
      <c r="CA514" s="138"/>
      <c r="CB514" s="138">
        <v>2</v>
      </c>
      <c r="CC514" s="138"/>
      <c r="CD514" s="138"/>
      <c r="CE514" s="648"/>
      <c r="CF514" s="78"/>
      <c r="CG514" s="80"/>
      <c r="CH514" s="80"/>
      <c r="CI514" s="80"/>
      <c r="CJ514" s="80"/>
      <c r="CK514" s="80"/>
      <c r="CL514" s="80"/>
      <c r="CM514" s="80"/>
      <c r="CN514" s="80"/>
      <c r="CO514" s="80"/>
      <c r="CP514" s="80"/>
      <c r="CQ514" s="80"/>
      <c r="CR514" s="80"/>
      <c r="CS514" s="80"/>
      <c r="CT514" s="80"/>
      <c r="CU514" s="80"/>
      <c r="CV514" s="80"/>
      <c r="CW514" s="80"/>
      <c r="CX514" s="80"/>
      <c r="CY514" s="80"/>
      <c r="CZ514" s="80"/>
      <c r="DA514" s="80"/>
      <c r="DB514" s="80"/>
      <c r="DC514" s="80"/>
      <c r="DD514" s="80"/>
      <c r="DE514" s="80"/>
      <c r="DF514" s="80"/>
      <c r="DG514" s="80"/>
      <c r="DH514" s="80"/>
      <c r="DI514" s="80"/>
      <c r="DJ514" s="80"/>
      <c r="DK514" s="80"/>
      <c r="DL514" s="80"/>
      <c r="DM514" s="80"/>
      <c r="DN514" s="80"/>
      <c r="DO514" s="80"/>
      <c r="DP514" s="80"/>
      <c r="DQ514" s="80"/>
    </row>
    <row r="515" spans="1:141" ht="16.5" customHeight="1">
      <c r="A515" s="111">
        <v>454</v>
      </c>
      <c r="B515" s="136" t="s">
        <v>2830</v>
      </c>
      <c r="C515" s="112" t="s">
        <v>2879</v>
      </c>
      <c r="D515" s="153" t="s">
        <v>168</v>
      </c>
      <c r="E515" s="111" t="s">
        <v>4932</v>
      </c>
      <c r="F515" s="111" t="s">
        <v>9411</v>
      </c>
      <c r="G515" s="113" t="s">
        <v>9412</v>
      </c>
      <c r="H515" s="111" t="s">
        <v>9413</v>
      </c>
      <c r="I515" s="111" t="s">
        <v>9414</v>
      </c>
      <c r="J515" s="118" t="s">
        <v>4884</v>
      </c>
      <c r="K515" s="163" t="s">
        <v>9415</v>
      </c>
      <c r="L515" s="283" t="s">
        <v>9416</v>
      </c>
      <c r="M515" s="545" t="s">
        <v>9417</v>
      </c>
      <c r="N515" s="142" t="s">
        <v>4924</v>
      </c>
      <c r="O515" s="142"/>
      <c r="P515" s="142" t="s">
        <v>4924</v>
      </c>
      <c r="Q515" s="143">
        <v>19338</v>
      </c>
      <c r="R515" s="144">
        <v>278</v>
      </c>
      <c r="S515" s="143">
        <v>19616</v>
      </c>
      <c r="T515" s="143">
        <v>19338</v>
      </c>
      <c r="U515" s="112" t="s">
        <v>4996</v>
      </c>
      <c r="V515" s="123">
        <v>278</v>
      </c>
      <c r="W515" s="123"/>
      <c r="X515" s="381"/>
      <c r="Y515" s="123"/>
      <c r="Z515" s="123"/>
      <c r="AA515" s="123"/>
      <c r="AB515" s="123">
        <v>20</v>
      </c>
      <c r="AC515" s="127">
        <v>120</v>
      </c>
      <c r="AD515" s="127">
        <v>210</v>
      </c>
      <c r="AE515" s="130">
        <v>80</v>
      </c>
      <c r="AF515" s="137" t="s">
        <v>9418</v>
      </c>
      <c r="AG515" s="127"/>
      <c r="AH515" s="127">
        <v>1900</v>
      </c>
      <c r="AI515" s="148"/>
      <c r="AJ515" s="148"/>
      <c r="AK515" s="112"/>
      <c r="AL515" s="112"/>
      <c r="AM515" s="118" t="s">
        <v>5011</v>
      </c>
      <c r="AN515" s="705"/>
      <c r="AO515" s="705"/>
      <c r="AP515" s="705"/>
      <c r="AQ515" s="705"/>
      <c r="AR515" s="705"/>
      <c r="AS515" s="111">
        <v>179</v>
      </c>
      <c r="AT515" s="136" t="s">
        <v>9419</v>
      </c>
      <c r="AU515" s="136" t="s">
        <v>9419</v>
      </c>
      <c r="AV515" s="127">
        <v>10609</v>
      </c>
      <c r="AW515" s="285">
        <v>59.268156424581008</v>
      </c>
      <c r="AX515" s="149">
        <v>7000</v>
      </c>
      <c r="AY515" s="149">
        <v>5000</v>
      </c>
      <c r="AZ515" s="149">
        <v>5000</v>
      </c>
      <c r="BA515" s="149">
        <v>6000</v>
      </c>
      <c r="BB515" s="149">
        <v>7000</v>
      </c>
      <c r="BC515" s="266">
        <v>14</v>
      </c>
      <c r="BD515" s="157"/>
      <c r="BE515" s="157" t="s">
        <v>9420</v>
      </c>
      <c r="BF515" s="151" t="s">
        <v>9421</v>
      </c>
      <c r="BG515" s="134"/>
      <c r="BH515" s="134"/>
      <c r="BI515" s="134"/>
      <c r="BJ515" s="134"/>
      <c r="BK515" s="134"/>
      <c r="BL515" s="134"/>
      <c r="BM515" s="134"/>
      <c r="BN515" s="350"/>
      <c r="BO515" s="133"/>
      <c r="BP515" s="138"/>
      <c r="BQ515" s="138"/>
      <c r="BR515" s="138"/>
      <c r="BS515" s="138"/>
      <c r="BT515" s="138"/>
      <c r="BU515" s="138"/>
      <c r="BV515" s="138"/>
      <c r="BW515" s="138"/>
      <c r="BX515" s="138"/>
      <c r="BY515" s="138"/>
      <c r="BZ515" s="138"/>
      <c r="CA515" s="138"/>
      <c r="CB515" s="138"/>
      <c r="CC515" s="138"/>
      <c r="CD515" s="138">
        <v>3</v>
      </c>
      <c r="CE515" s="139"/>
      <c r="CF515" s="139"/>
      <c r="DV515" s="152"/>
      <c r="DW515" s="152"/>
      <c r="DX515" s="152"/>
    </row>
    <row r="516" spans="1:141" ht="16.5" customHeight="1">
      <c r="A516" s="111">
        <v>455</v>
      </c>
      <c r="B516" s="111" t="s">
        <v>8779</v>
      </c>
      <c r="C516" s="282" t="s">
        <v>2917</v>
      </c>
      <c r="D516" s="111" t="s">
        <v>168</v>
      </c>
      <c r="E516" s="332" t="s">
        <v>4932</v>
      </c>
      <c r="F516" s="696" t="s">
        <v>9422</v>
      </c>
      <c r="G516" s="695" t="s">
        <v>9402</v>
      </c>
      <c r="H516" s="382" t="s">
        <v>9403</v>
      </c>
      <c r="I516" s="696" t="s">
        <v>9423</v>
      </c>
      <c r="J516" s="696" t="s">
        <v>4940</v>
      </c>
      <c r="K516" s="696" t="s">
        <v>9423</v>
      </c>
      <c r="L516" s="277" t="s">
        <v>9424</v>
      </c>
      <c r="M516" s="141" t="s">
        <v>9425</v>
      </c>
      <c r="N516" s="696" t="s">
        <v>4924</v>
      </c>
      <c r="O516" s="696"/>
      <c r="P516" s="696" t="s">
        <v>4924</v>
      </c>
      <c r="Q516" s="355">
        <v>16170</v>
      </c>
      <c r="R516" s="356">
        <v>6291.06</v>
      </c>
      <c r="S516" s="355">
        <v>1092.97</v>
      </c>
      <c r="T516" s="355">
        <v>924.49</v>
      </c>
      <c r="U516" s="706" t="s">
        <v>4983</v>
      </c>
      <c r="V516" s="358">
        <v>168.48</v>
      </c>
      <c r="W516" s="358">
        <v>251.1</v>
      </c>
      <c r="X516" s="696" t="s">
        <v>4956</v>
      </c>
      <c r="Y516" s="358">
        <v>409</v>
      </c>
      <c r="Z516" s="358">
        <v>117.72</v>
      </c>
      <c r="AA516" s="358" t="s">
        <v>9426</v>
      </c>
      <c r="AB516" s="358">
        <v>108.17</v>
      </c>
      <c r="AC516" s="419"/>
      <c r="AD516" s="419"/>
      <c r="AE516" s="707"/>
      <c r="AF516" s="696" t="s">
        <v>9427</v>
      </c>
      <c r="AG516" s="538">
        <v>3683</v>
      </c>
      <c r="AH516" s="538">
        <v>5183</v>
      </c>
      <c r="AI516" s="537">
        <v>442</v>
      </c>
      <c r="AJ516" s="537">
        <v>513</v>
      </c>
      <c r="AK516" s="145" t="s">
        <v>9428</v>
      </c>
      <c r="AL516" s="708" t="s">
        <v>9429</v>
      </c>
      <c r="AM516" s="696" t="s">
        <v>5340</v>
      </c>
      <c r="AN516" s="696">
        <v>10</v>
      </c>
      <c r="AO516" s="696">
        <v>4</v>
      </c>
      <c r="AP516" s="696">
        <v>1</v>
      </c>
      <c r="AQ516" s="696">
        <v>4</v>
      </c>
      <c r="AR516" s="696">
        <v>1</v>
      </c>
      <c r="AS516" s="154">
        <v>287</v>
      </c>
      <c r="AT516" s="709" t="s">
        <v>9430</v>
      </c>
      <c r="AU516" s="709" t="s">
        <v>9430</v>
      </c>
      <c r="AV516" s="538">
        <v>16936</v>
      </c>
      <c r="AW516" s="285">
        <v>59.01045296167247</v>
      </c>
      <c r="AX516" s="710"/>
      <c r="AY516" s="710"/>
      <c r="AZ516" s="710"/>
      <c r="BA516" s="710"/>
      <c r="BB516" s="710"/>
      <c r="BC516" s="691"/>
      <c r="BD516" s="691"/>
      <c r="BE516" s="691"/>
      <c r="BF516" s="701" t="s">
        <v>4945</v>
      </c>
      <c r="BG516" s="312"/>
      <c r="BH516" s="312"/>
      <c r="BI516" s="312"/>
      <c r="BJ516" s="312"/>
      <c r="BK516" s="312"/>
      <c r="BL516" s="312"/>
      <c r="BM516" s="312"/>
      <c r="BN516" s="711"/>
      <c r="BO516" s="712"/>
      <c r="BP516" s="138"/>
      <c r="BQ516" s="138"/>
      <c r="BR516" s="138"/>
      <c r="BS516" s="138"/>
      <c r="BT516" s="138"/>
      <c r="BU516" s="138"/>
      <c r="BV516" s="138"/>
      <c r="BW516" s="138"/>
      <c r="BX516" s="138"/>
      <c r="BY516" s="146"/>
      <c r="BZ516" s="273">
        <v>2</v>
      </c>
      <c r="CA516" s="273">
        <v>3</v>
      </c>
      <c r="CB516" s="273">
        <v>4</v>
      </c>
      <c r="CC516" s="273"/>
      <c r="CD516" s="273"/>
      <c r="CE516" s="648"/>
      <c r="CF516" s="78"/>
      <c r="CG516" s="80"/>
      <c r="CH516" s="80"/>
      <c r="CI516" s="80"/>
      <c r="CJ516" s="80"/>
      <c r="CK516" s="80"/>
      <c r="CL516" s="80"/>
      <c r="CM516" s="80"/>
      <c r="CN516" s="80"/>
      <c r="CO516" s="80"/>
      <c r="CP516" s="80"/>
      <c r="CQ516" s="80"/>
      <c r="CR516" s="80"/>
      <c r="CS516" s="80"/>
      <c r="CT516" s="80"/>
      <c r="CU516" s="80"/>
      <c r="CV516" s="80"/>
      <c r="CW516" s="80"/>
      <c r="CX516" s="80"/>
      <c r="CY516" s="80"/>
      <c r="CZ516" s="80"/>
      <c r="DA516" s="80"/>
      <c r="DB516" s="80"/>
      <c r="DC516" s="80"/>
      <c r="DD516" s="80"/>
      <c r="DE516" s="80"/>
      <c r="DF516" s="80"/>
      <c r="DG516" s="80"/>
      <c r="DH516" s="80"/>
      <c r="DI516" s="80"/>
      <c r="DJ516" s="80"/>
      <c r="DK516" s="80"/>
      <c r="DL516" s="80"/>
      <c r="DM516" s="80"/>
      <c r="DN516" s="80"/>
      <c r="DO516" s="80"/>
      <c r="DP516" s="80"/>
      <c r="DQ516" s="80"/>
    </row>
    <row r="517" spans="1:141" ht="16.5" customHeight="1">
      <c r="A517" s="111">
        <v>456</v>
      </c>
      <c r="B517" s="111" t="s">
        <v>8779</v>
      </c>
      <c r="C517" s="112" t="s">
        <v>9252</v>
      </c>
      <c r="D517" s="111" t="s">
        <v>5318</v>
      </c>
      <c r="E517" s="111" t="s">
        <v>4879</v>
      </c>
      <c r="F517" s="135" t="s">
        <v>9431</v>
      </c>
      <c r="G517" s="276" t="s">
        <v>9432</v>
      </c>
      <c r="H517" s="153" t="s">
        <v>9433</v>
      </c>
      <c r="I517" s="135" t="s">
        <v>9434</v>
      </c>
      <c r="J517" s="118" t="s">
        <v>4884</v>
      </c>
      <c r="K517" s="135" t="s">
        <v>6626</v>
      </c>
      <c r="L517" s="153" t="s">
        <v>9435</v>
      </c>
      <c r="M517" s="153" t="s">
        <v>9436</v>
      </c>
      <c r="N517" s="142" t="s">
        <v>4924</v>
      </c>
      <c r="O517" s="142"/>
      <c r="P517" s="142" t="s">
        <v>4924</v>
      </c>
      <c r="Q517" s="143">
        <v>7267</v>
      </c>
      <c r="R517" s="144">
        <v>523</v>
      </c>
      <c r="S517" s="143">
        <v>248</v>
      </c>
      <c r="T517" s="143">
        <v>220</v>
      </c>
      <c r="U517" s="282" t="s">
        <v>6475</v>
      </c>
      <c r="V517" s="123">
        <v>28</v>
      </c>
      <c r="W517" s="123">
        <v>28</v>
      </c>
      <c r="X517" s="138" t="s">
        <v>4956</v>
      </c>
      <c r="Y517" s="123">
        <v>83</v>
      </c>
      <c r="Z517" s="123">
        <v>10</v>
      </c>
      <c r="AA517" s="123"/>
      <c r="AB517" s="123">
        <v>55</v>
      </c>
      <c r="AC517" s="127">
        <v>5</v>
      </c>
      <c r="AD517" s="127">
        <v>5</v>
      </c>
      <c r="AE517" s="130">
        <v>40</v>
      </c>
      <c r="AF517" s="282" t="s">
        <v>9437</v>
      </c>
      <c r="AG517" s="683">
        <v>3</v>
      </c>
      <c r="AH517" s="683">
        <v>1430</v>
      </c>
      <c r="AI517" s="127">
        <v>149</v>
      </c>
      <c r="AJ517" s="127">
        <v>300</v>
      </c>
      <c r="AK517" s="135"/>
      <c r="AL517" s="135"/>
      <c r="AM517" s="135"/>
      <c r="AN517" s="111">
        <v>8</v>
      </c>
      <c r="AO517" s="135">
        <v>1</v>
      </c>
      <c r="AP517" s="135">
        <v>1</v>
      </c>
      <c r="AQ517" s="135">
        <v>6</v>
      </c>
      <c r="AR517" s="135"/>
      <c r="AS517" s="135">
        <v>199</v>
      </c>
      <c r="AT517" s="129" t="s">
        <v>4916</v>
      </c>
      <c r="AU517" s="129" t="s">
        <v>4916</v>
      </c>
      <c r="AV517" s="127">
        <v>1584</v>
      </c>
      <c r="AW517" s="285">
        <v>7.9597989949748742</v>
      </c>
      <c r="AX517" s="149">
        <v>5000</v>
      </c>
      <c r="AY517" s="149">
        <v>3000</v>
      </c>
      <c r="AZ517" s="149">
        <v>4000</v>
      </c>
      <c r="BA517" s="149">
        <v>4000</v>
      </c>
      <c r="BB517" s="149">
        <v>5000</v>
      </c>
      <c r="BC517" s="150">
        <v>20</v>
      </c>
      <c r="BD517" s="150">
        <v>50</v>
      </c>
      <c r="BE517" s="150" t="s">
        <v>9363</v>
      </c>
      <c r="BF517" s="151" t="s">
        <v>9438</v>
      </c>
      <c r="BG517" s="134"/>
      <c r="BH517" s="134"/>
      <c r="BI517" s="134"/>
      <c r="BJ517" s="134"/>
      <c r="BK517" s="134"/>
      <c r="BL517" s="134"/>
      <c r="BM517" s="134"/>
      <c r="BN517" s="135"/>
      <c r="BO517" s="153"/>
      <c r="BP517" s="137"/>
      <c r="BQ517" s="137"/>
      <c r="BR517" s="137"/>
      <c r="BS517" s="137"/>
      <c r="BT517" s="137"/>
      <c r="BU517" s="137"/>
      <c r="BV517" s="137"/>
      <c r="BW517" s="137"/>
      <c r="BX517" s="137"/>
      <c r="BY517" s="137"/>
      <c r="BZ517" s="137"/>
      <c r="CA517" s="137"/>
      <c r="CB517" s="137">
        <v>1</v>
      </c>
      <c r="CC517" s="137"/>
      <c r="CD517" s="137"/>
      <c r="CE517" s="648"/>
      <c r="CF517" s="78"/>
      <c r="CG517" s="80"/>
      <c r="CH517" s="80"/>
      <c r="CI517" s="80"/>
      <c r="CJ517" s="80"/>
      <c r="CK517" s="80"/>
      <c r="CL517" s="80"/>
      <c r="CM517" s="80"/>
      <c r="CN517" s="80"/>
      <c r="CO517" s="80"/>
      <c r="CP517" s="80"/>
      <c r="CQ517" s="80"/>
      <c r="CR517" s="80"/>
      <c r="CS517" s="80"/>
      <c r="CT517" s="80"/>
      <c r="CU517" s="80"/>
      <c r="CV517" s="80"/>
      <c r="CW517" s="80"/>
      <c r="CX517" s="80"/>
      <c r="CY517" s="80"/>
      <c r="CZ517" s="80"/>
      <c r="DA517" s="80"/>
      <c r="DB517" s="80"/>
      <c r="DC517" s="80"/>
      <c r="DD517" s="80"/>
      <c r="DE517" s="80"/>
      <c r="DF517" s="80"/>
      <c r="DG517" s="80"/>
      <c r="DH517" s="80"/>
      <c r="DI517" s="80"/>
      <c r="DJ517" s="80"/>
      <c r="DK517" s="80"/>
      <c r="DL517" s="80"/>
      <c r="DM517" s="80"/>
      <c r="DN517" s="80"/>
      <c r="DO517" s="80"/>
      <c r="DP517" s="80"/>
      <c r="DQ517" s="80"/>
    </row>
    <row r="518" spans="1:141" ht="16.5" customHeight="1">
      <c r="A518" s="111">
        <v>457</v>
      </c>
      <c r="B518" s="111" t="s">
        <v>2830</v>
      </c>
      <c r="C518" s="112" t="s">
        <v>8839</v>
      </c>
      <c r="D518" s="111" t="s">
        <v>168</v>
      </c>
      <c r="E518" s="111" t="s">
        <v>5375</v>
      </c>
      <c r="F518" s="111" t="s">
        <v>9439</v>
      </c>
      <c r="G518" s="113" t="s">
        <v>9440</v>
      </c>
      <c r="H518" s="111" t="s">
        <v>9441</v>
      </c>
      <c r="I518" s="111" t="s">
        <v>9442</v>
      </c>
      <c r="J518" s="118" t="s">
        <v>4940</v>
      </c>
      <c r="K518" s="163" t="s">
        <v>9443</v>
      </c>
      <c r="L518" s="116" t="s">
        <v>9444</v>
      </c>
      <c r="M518" s="141" t="s">
        <v>9445</v>
      </c>
      <c r="N518" s="142" t="s">
        <v>4924</v>
      </c>
      <c r="O518" s="142"/>
      <c r="P518" s="142" t="s">
        <v>4924</v>
      </c>
      <c r="Q518" s="143">
        <v>1800</v>
      </c>
      <c r="R518" s="144">
        <v>787</v>
      </c>
      <c r="S518" s="143">
        <v>600</v>
      </c>
      <c r="T518" s="143">
        <v>600</v>
      </c>
      <c r="U518" s="282" t="s">
        <v>8991</v>
      </c>
      <c r="V518" s="123"/>
      <c r="W518" s="123">
        <v>45</v>
      </c>
      <c r="X518" s="138" t="s">
        <v>4956</v>
      </c>
      <c r="Y518" s="123">
        <v>59</v>
      </c>
      <c r="Z518" s="123"/>
      <c r="AA518" s="123"/>
      <c r="AB518" s="123">
        <v>50</v>
      </c>
      <c r="AC518" s="127"/>
      <c r="AD518" s="127">
        <v>33</v>
      </c>
      <c r="AE518" s="130">
        <v>40</v>
      </c>
      <c r="AF518" s="137" t="s">
        <v>9446</v>
      </c>
      <c r="AG518" s="361"/>
      <c r="AH518" s="361">
        <v>250</v>
      </c>
      <c r="AI518" s="176">
        <v>100</v>
      </c>
      <c r="AJ518" s="176">
        <v>190</v>
      </c>
      <c r="AK518" s="282"/>
      <c r="AL518" s="282"/>
      <c r="AM518" s="118"/>
      <c r="AN518" s="111">
        <v>5</v>
      </c>
      <c r="AO518" s="111"/>
      <c r="AP518" s="111">
        <v>2</v>
      </c>
      <c r="AQ518" s="111">
        <v>3</v>
      </c>
      <c r="AR518" s="111"/>
      <c r="AS518" s="111">
        <v>355</v>
      </c>
      <c r="AT518" s="129" t="s">
        <v>6506</v>
      </c>
      <c r="AU518" s="129" t="s">
        <v>6506</v>
      </c>
      <c r="AV518" s="361">
        <v>69010</v>
      </c>
      <c r="AW518" s="361">
        <v>194.3943661971831</v>
      </c>
      <c r="AX518" s="540">
        <v>7000</v>
      </c>
      <c r="AY518" s="540">
        <v>4000</v>
      </c>
      <c r="AZ518" s="540">
        <v>4000</v>
      </c>
      <c r="BA518" s="540">
        <v>5000</v>
      </c>
      <c r="BB518" s="540">
        <v>7000</v>
      </c>
      <c r="BC518" s="713" t="s">
        <v>9447</v>
      </c>
      <c r="BD518" s="713" t="s">
        <v>9448</v>
      </c>
      <c r="BE518" s="541" t="s">
        <v>9449</v>
      </c>
      <c r="BF518" s="259" t="s">
        <v>9450</v>
      </c>
      <c r="BG518" s="543"/>
      <c r="BH518" s="543"/>
      <c r="BI518" s="543"/>
      <c r="BJ518" s="543"/>
      <c r="BK518" s="543"/>
      <c r="BL518" s="543"/>
      <c r="BM518" s="543"/>
      <c r="BN518" s="544"/>
      <c r="BO518" s="265"/>
      <c r="BP518" s="138"/>
      <c r="BQ518" s="138"/>
      <c r="BR518" s="138"/>
      <c r="BS518" s="138"/>
      <c r="BT518" s="138"/>
      <c r="BU518" s="138"/>
      <c r="BV518" s="138"/>
      <c r="BW518" s="138"/>
      <c r="BX518" s="138"/>
      <c r="BY518" s="138"/>
      <c r="BZ518" s="138">
        <v>3</v>
      </c>
      <c r="CA518" s="138">
        <v>1</v>
      </c>
      <c r="CB518" s="138">
        <v>4</v>
      </c>
      <c r="CC518" s="138"/>
      <c r="CD518" s="138"/>
      <c r="CE518" s="648"/>
      <c r="CF518" s="78"/>
      <c r="CG518" s="80"/>
      <c r="CH518" s="80"/>
      <c r="CI518" s="80"/>
      <c r="CJ518" s="80"/>
      <c r="CK518" s="80"/>
      <c r="CL518" s="80"/>
      <c r="CM518" s="80"/>
      <c r="CN518" s="80"/>
      <c r="CO518" s="80"/>
      <c r="CP518" s="80"/>
      <c r="CQ518" s="80"/>
      <c r="CR518" s="80"/>
      <c r="CS518" s="80"/>
      <c r="CT518" s="80"/>
      <c r="CU518" s="80"/>
      <c r="CV518" s="80"/>
      <c r="CW518" s="80"/>
      <c r="CX518" s="80"/>
      <c r="CY518" s="80"/>
      <c r="CZ518" s="80"/>
      <c r="DA518" s="80"/>
      <c r="DB518" s="80"/>
      <c r="DC518" s="80"/>
      <c r="DD518" s="80"/>
      <c r="DE518" s="80"/>
      <c r="DF518" s="80"/>
      <c r="DG518" s="80"/>
      <c r="DH518" s="80"/>
      <c r="DI518" s="80"/>
      <c r="DJ518" s="80"/>
      <c r="DK518" s="80"/>
      <c r="DL518" s="80"/>
      <c r="DM518" s="80"/>
      <c r="DN518" s="80"/>
      <c r="DO518" s="80"/>
      <c r="DP518" s="80"/>
      <c r="DQ518" s="80"/>
    </row>
    <row r="519" spans="1:141" ht="16.5" customHeight="1">
      <c r="A519" s="111">
        <v>458</v>
      </c>
      <c r="B519" s="111" t="s">
        <v>8779</v>
      </c>
      <c r="C519" s="112" t="s">
        <v>9252</v>
      </c>
      <c r="D519" s="111" t="s">
        <v>5318</v>
      </c>
      <c r="E519" s="111" t="s">
        <v>4879</v>
      </c>
      <c r="F519" s="135" t="s">
        <v>9451</v>
      </c>
      <c r="G519" s="276" t="s">
        <v>9452</v>
      </c>
      <c r="H519" s="153" t="s">
        <v>9453</v>
      </c>
      <c r="I519" s="135" t="s">
        <v>9454</v>
      </c>
      <c r="J519" s="118" t="s">
        <v>4884</v>
      </c>
      <c r="K519" s="135" t="s">
        <v>9455</v>
      </c>
      <c r="L519" s="153" t="s">
        <v>9456</v>
      </c>
      <c r="M519" s="153" t="s">
        <v>9457</v>
      </c>
      <c r="N519" s="142" t="s">
        <v>4924</v>
      </c>
      <c r="O519" s="142"/>
      <c r="P519" s="142" t="s">
        <v>4924</v>
      </c>
      <c r="Q519" s="143">
        <v>24440</v>
      </c>
      <c r="R519" s="144">
        <v>1157</v>
      </c>
      <c r="S519" s="143">
        <v>635</v>
      </c>
      <c r="T519" s="143">
        <v>330</v>
      </c>
      <c r="U519" s="135" t="s">
        <v>7230</v>
      </c>
      <c r="V519" s="123">
        <v>305</v>
      </c>
      <c r="W519" s="123">
        <v>82</v>
      </c>
      <c r="X519" s="135" t="s">
        <v>4956</v>
      </c>
      <c r="Y519" s="123">
        <v>158</v>
      </c>
      <c r="Z519" s="123">
        <v>75</v>
      </c>
      <c r="AA519" s="123">
        <v>870</v>
      </c>
      <c r="AB519" s="123">
        <v>136</v>
      </c>
      <c r="AC519" s="127">
        <v>71</v>
      </c>
      <c r="AD519" s="127"/>
      <c r="AE519" s="128">
        <v>50</v>
      </c>
      <c r="AF519" s="135" t="s">
        <v>9458</v>
      </c>
      <c r="AG519" s="683">
        <v>4</v>
      </c>
      <c r="AH519" s="683">
        <v>4500</v>
      </c>
      <c r="AI519" s="127">
        <v>4500</v>
      </c>
      <c r="AJ519" s="127">
        <v>200</v>
      </c>
      <c r="AK519" s="135"/>
      <c r="AL519" s="135"/>
      <c r="AM519" s="135" t="s">
        <v>5428</v>
      </c>
      <c r="AN519" s="111">
        <v>4</v>
      </c>
      <c r="AO519" s="135">
        <v>1</v>
      </c>
      <c r="AP519" s="135">
        <v>1</v>
      </c>
      <c r="AQ519" s="135">
        <v>2</v>
      </c>
      <c r="AR519" s="135"/>
      <c r="AS519" s="135">
        <v>215</v>
      </c>
      <c r="AT519" s="129" t="s">
        <v>4916</v>
      </c>
      <c r="AU519" s="129" t="s">
        <v>4916</v>
      </c>
      <c r="AV519" s="127">
        <v>5912</v>
      </c>
      <c r="AW519" s="361">
        <v>27.49767441860465</v>
      </c>
      <c r="AX519" s="149">
        <v>5000</v>
      </c>
      <c r="AY519" s="149">
        <v>3000</v>
      </c>
      <c r="AZ519" s="149">
        <v>4000</v>
      </c>
      <c r="BA519" s="149">
        <v>4000</v>
      </c>
      <c r="BB519" s="149">
        <v>5000</v>
      </c>
      <c r="BC519" s="150">
        <v>20</v>
      </c>
      <c r="BD519" s="150">
        <v>50</v>
      </c>
      <c r="BE519" s="150" t="s">
        <v>9263</v>
      </c>
      <c r="BF519" s="151" t="s">
        <v>9389</v>
      </c>
      <c r="BG519" s="134"/>
      <c r="BH519" s="134"/>
      <c r="BI519" s="134"/>
      <c r="BJ519" s="134"/>
      <c r="BK519" s="134"/>
      <c r="BL519" s="134"/>
      <c r="BM519" s="134"/>
      <c r="BN519" s="135"/>
      <c r="BO519" s="153"/>
      <c r="BP519" s="137"/>
      <c r="BQ519" s="137"/>
      <c r="BR519" s="137"/>
      <c r="BS519" s="137"/>
      <c r="BT519" s="137"/>
      <c r="BU519" s="137"/>
      <c r="BV519" s="137"/>
      <c r="BW519" s="137"/>
      <c r="BX519" s="137"/>
      <c r="BY519" s="137"/>
      <c r="BZ519" s="137"/>
      <c r="CA519" s="137"/>
      <c r="CB519" s="137">
        <v>2</v>
      </c>
      <c r="CC519" s="137"/>
      <c r="CD519" s="137"/>
      <c r="CE519" s="648"/>
      <c r="CF519" s="78"/>
      <c r="CG519" s="80"/>
      <c r="CH519" s="80"/>
      <c r="CI519" s="80"/>
      <c r="CJ519" s="80"/>
      <c r="CK519" s="80"/>
      <c r="CL519" s="80"/>
      <c r="CM519" s="80"/>
      <c r="CN519" s="80"/>
      <c r="CO519" s="80"/>
      <c r="CP519" s="80"/>
      <c r="CQ519" s="80"/>
      <c r="CR519" s="80"/>
      <c r="CS519" s="80"/>
      <c r="CT519" s="80"/>
      <c r="CU519" s="80"/>
      <c r="CV519" s="80"/>
      <c r="CW519" s="80"/>
      <c r="CX519" s="80"/>
      <c r="CY519" s="80"/>
      <c r="CZ519" s="80"/>
      <c r="DA519" s="80"/>
      <c r="DB519" s="80"/>
      <c r="DC519" s="80"/>
      <c r="DD519" s="80"/>
      <c r="DE519" s="80"/>
      <c r="DF519" s="80"/>
      <c r="DG519" s="80"/>
      <c r="DH519" s="80"/>
      <c r="DI519" s="80"/>
      <c r="DJ519" s="80"/>
      <c r="DK519" s="80"/>
      <c r="DL519" s="80"/>
      <c r="DM519" s="80"/>
      <c r="DN519" s="80"/>
      <c r="DO519" s="80"/>
      <c r="DP519" s="80"/>
      <c r="DQ519" s="80"/>
    </row>
    <row r="520" spans="1:141" s="177" customFormat="1" ht="16.5" customHeight="1">
      <c r="A520" s="111">
        <v>459</v>
      </c>
      <c r="B520" s="111" t="s">
        <v>2830</v>
      </c>
      <c r="C520" s="112" t="s">
        <v>8839</v>
      </c>
      <c r="D520" s="153" t="s">
        <v>168</v>
      </c>
      <c r="E520" s="153" t="s">
        <v>4932</v>
      </c>
      <c r="F520" s="135" t="s">
        <v>9459</v>
      </c>
      <c r="G520" s="276" t="s">
        <v>9460</v>
      </c>
      <c r="H520" s="693" t="s">
        <v>9461</v>
      </c>
      <c r="I520" s="111" t="s">
        <v>9349</v>
      </c>
      <c r="J520" s="175" t="s">
        <v>4940</v>
      </c>
      <c r="K520" s="135" t="s">
        <v>9462</v>
      </c>
      <c r="L520" s="332" t="s">
        <v>9463</v>
      </c>
      <c r="M520" s="141" t="s">
        <v>9352</v>
      </c>
      <c r="N520" s="135" t="s">
        <v>9353</v>
      </c>
      <c r="O520" s="142"/>
      <c r="P520" s="135" t="s">
        <v>9353</v>
      </c>
      <c r="Q520" s="143">
        <v>3302</v>
      </c>
      <c r="R520" s="144">
        <v>1155</v>
      </c>
      <c r="S520" s="143">
        <v>850</v>
      </c>
      <c r="T520" s="143">
        <v>850</v>
      </c>
      <c r="U520" s="135" t="s">
        <v>4983</v>
      </c>
      <c r="V520" s="123"/>
      <c r="W520" s="123">
        <v>660</v>
      </c>
      <c r="X520" s="135" t="s">
        <v>4956</v>
      </c>
      <c r="Y520" s="123">
        <v>165</v>
      </c>
      <c r="Z520" s="123">
        <v>15</v>
      </c>
      <c r="AA520" s="123">
        <v>2000</v>
      </c>
      <c r="AB520" s="123">
        <v>15</v>
      </c>
      <c r="AC520" s="127">
        <v>33</v>
      </c>
      <c r="AD520" s="127">
        <v>50</v>
      </c>
      <c r="AE520" s="128">
        <v>100</v>
      </c>
      <c r="AF520" s="135" t="s">
        <v>9464</v>
      </c>
      <c r="AG520" s="538">
        <v>400</v>
      </c>
      <c r="AH520" s="538">
        <v>5500</v>
      </c>
      <c r="AI520" s="538">
        <v>120</v>
      </c>
      <c r="AJ520" s="538">
        <v>2500</v>
      </c>
      <c r="AK520" s="282"/>
      <c r="AL520" s="282"/>
      <c r="AM520" s="135" t="s">
        <v>5428</v>
      </c>
      <c r="AN520" s="111">
        <v>2</v>
      </c>
      <c r="AO520" s="111"/>
      <c r="AP520" s="135">
        <v>1</v>
      </c>
      <c r="AQ520" s="111"/>
      <c r="AR520" s="135">
        <v>1</v>
      </c>
      <c r="AS520" s="135">
        <v>300</v>
      </c>
      <c r="AT520" s="159" t="s">
        <v>5382</v>
      </c>
      <c r="AU520" s="159" t="s">
        <v>5382</v>
      </c>
      <c r="AV520" s="285">
        <v>9000</v>
      </c>
      <c r="AW520" s="361">
        <v>30</v>
      </c>
      <c r="AX520" s="690">
        <v>15000</v>
      </c>
      <c r="AY520" s="690">
        <v>6000</v>
      </c>
      <c r="AZ520" s="690">
        <v>9000</v>
      </c>
      <c r="BA520" s="690">
        <v>12000</v>
      </c>
      <c r="BB520" s="690">
        <v>15000</v>
      </c>
      <c r="BC520" s="691">
        <v>15</v>
      </c>
      <c r="BD520" s="692">
        <v>30</v>
      </c>
      <c r="BE520" s="135" t="s">
        <v>9337</v>
      </c>
      <c r="BF520" s="135" t="s">
        <v>9338</v>
      </c>
      <c r="BG520" s="290"/>
      <c r="BH520" s="290"/>
      <c r="BI520" s="290"/>
      <c r="BJ520" s="290"/>
      <c r="BK520" s="290"/>
      <c r="BL520" s="290"/>
      <c r="BM520" s="290"/>
      <c r="BN520" s="321"/>
      <c r="BO520" s="291"/>
      <c r="BP520" s="138"/>
      <c r="BQ520" s="138"/>
      <c r="BR520" s="138"/>
      <c r="BS520" s="138"/>
      <c r="BT520" s="138"/>
      <c r="BU520" s="138"/>
      <c r="BV520" s="138"/>
      <c r="BW520" s="138"/>
      <c r="BX520" s="138"/>
      <c r="BY520" s="138"/>
      <c r="BZ520" s="138"/>
      <c r="CA520" s="138"/>
      <c r="CB520" s="138">
        <v>1</v>
      </c>
      <c r="CC520" s="138"/>
      <c r="CD520" s="138"/>
      <c r="CE520" s="648"/>
      <c r="CF520" s="78"/>
      <c r="CG520" s="80"/>
      <c r="CH520" s="80"/>
      <c r="CI520" s="80"/>
      <c r="CJ520" s="80"/>
      <c r="CK520" s="80"/>
      <c r="CL520" s="80"/>
      <c r="CM520" s="80"/>
      <c r="CN520" s="80"/>
      <c r="CO520" s="80"/>
      <c r="CP520" s="80"/>
      <c r="CQ520" s="80"/>
      <c r="CR520" s="80"/>
      <c r="CS520" s="80"/>
      <c r="CT520" s="80"/>
      <c r="CU520" s="80"/>
      <c r="CV520" s="80"/>
      <c r="CW520" s="80"/>
      <c r="CX520" s="80"/>
      <c r="CY520" s="80"/>
      <c r="CZ520" s="80"/>
      <c r="DA520" s="80"/>
      <c r="DB520" s="80"/>
      <c r="DC520" s="80"/>
      <c r="DD520" s="80"/>
      <c r="DE520" s="80"/>
      <c r="DF520" s="80"/>
      <c r="DG520" s="80"/>
      <c r="DH520" s="80"/>
      <c r="DI520" s="80"/>
      <c r="DJ520" s="80"/>
      <c r="DK520" s="80"/>
      <c r="DL520" s="80"/>
      <c r="DM520" s="80"/>
      <c r="DN520" s="80"/>
      <c r="DO520" s="80"/>
      <c r="DP520" s="80"/>
      <c r="DQ520" s="80"/>
      <c r="DR520" s="86"/>
      <c r="DS520" s="86"/>
      <c r="DT520" s="86"/>
      <c r="DU520" s="86"/>
      <c r="DV520" s="86"/>
      <c r="DW520" s="86"/>
      <c r="DX520" s="86"/>
      <c r="DY520" s="86"/>
      <c r="DZ520" s="86"/>
      <c r="EA520" s="86"/>
      <c r="EB520" s="86"/>
      <c r="EC520" s="86"/>
      <c r="ED520" s="86"/>
      <c r="EE520" s="86"/>
      <c r="EF520" s="86"/>
      <c r="EG520" s="86"/>
      <c r="EH520" s="86"/>
      <c r="EI520" s="86"/>
      <c r="EJ520" s="86"/>
      <c r="EK520" s="86"/>
    </row>
    <row r="521" spans="1:141" ht="16.5" customHeight="1">
      <c r="A521" s="111">
        <v>460</v>
      </c>
      <c r="B521" s="111" t="s">
        <v>8779</v>
      </c>
      <c r="C521" s="112" t="s">
        <v>8827</v>
      </c>
      <c r="D521" s="111" t="s">
        <v>5318</v>
      </c>
      <c r="E521" s="111" t="s">
        <v>4879</v>
      </c>
      <c r="F521" s="111" t="s">
        <v>9465</v>
      </c>
      <c r="G521" s="113" t="s">
        <v>9466</v>
      </c>
      <c r="H521" s="111" t="s">
        <v>9467</v>
      </c>
      <c r="I521" s="111" t="s">
        <v>9468</v>
      </c>
      <c r="J521" s="118" t="s">
        <v>4884</v>
      </c>
      <c r="K521" s="163" t="s">
        <v>9469</v>
      </c>
      <c r="L521" s="116" t="s">
        <v>9470</v>
      </c>
      <c r="M521" s="153" t="s">
        <v>9471</v>
      </c>
      <c r="N521" s="142" t="s">
        <v>4888</v>
      </c>
      <c r="O521" s="142"/>
      <c r="P521" s="142" t="s">
        <v>4888</v>
      </c>
      <c r="Q521" s="143">
        <v>823</v>
      </c>
      <c r="R521" s="144">
        <v>550</v>
      </c>
      <c r="S521" s="143">
        <v>361</v>
      </c>
      <c r="T521" s="143">
        <v>361</v>
      </c>
      <c r="U521" s="112"/>
      <c r="V521" s="123"/>
      <c r="W521" s="123">
        <v>18</v>
      </c>
      <c r="X521" s="138" t="s">
        <v>4926</v>
      </c>
      <c r="Y521" s="123"/>
      <c r="Z521" s="123"/>
      <c r="AA521" s="123"/>
      <c r="AB521" s="123">
        <v>23</v>
      </c>
      <c r="AC521" s="127">
        <v>20</v>
      </c>
      <c r="AD521" s="127"/>
      <c r="AE521" s="130">
        <v>20</v>
      </c>
      <c r="AF521" s="137" t="s">
        <v>9472</v>
      </c>
      <c r="AG521" s="127">
        <v>300</v>
      </c>
      <c r="AH521" s="127">
        <v>500</v>
      </c>
      <c r="AI521" s="148">
        <v>101</v>
      </c>
      <c r="AJ521" s="148">
        <v>300</v>
      </c>
      <c r="AK521" s="157" t="s">
        <v>7071</v>
      </c>
      <c r="AL521" s="112"/>
      <c r="AM521" s="118" t="s">
        <v>5011</v>
      </c>
      <c r="AN521" s="111">
        <v>14</v>
      </c>
      <c r="AO521" s="111">
        <v>4</v>
      </c>
      <c r="AP521" s="111">
        <v>4</v>
      </c>
      <c r="AQ521" s="111">
        <v>6</v>
      </c>
      <c r="AR521" s="111"/>
      <c r="AS521" s="111">
        <v>299</v>
      </c>
      <c r="AT521" s="129" t="s">
        <v>4916</v>
      </c>
      <c r="AU521" s="129" t="s">
        <v>4916</v>
      </c>
      <c r="AV521" s="127">
        <v>5000</v>
      </c>
      <c r="AW521" s="361">
        <v>16.722408026755854</v>
      </c>
      <c r="AX521" s="149">
        <v>6000</v>
      </c>
      <c r="AY521" s="149">
        <v>6000</v>
      </c>
      <c r="AZ521" s="149">
        <v>6000</v>
      </c>
      <c r="BA521" s="149">
        <v>6000</v>
      </c>
      <c r="BB521" s="149">
        <v>6000</v>
      </c>
      <c r="BC521" s="150">
        <v>20</v>
      </c>
      <c r="BD521" s="150">
        <v>34</v>
      </c>
      <c r="BE521" s="150" t="s">
        <v>9473</v>
      </c>
      <c r="BF521" s="157" t="s">
        <v>9474</v>
      </c>
      <c r="BG521" s="134">
        <v>6000</v>
      </c>
      <c r="BH521" s="134">
        <v>6000</v>
      </c>
      <c r="BI521" s="134">
        <v>6000</v>
      </c>
      <c r="BJ521" s="134">
        <v>6000</v>
      </c>
      <c r="BK521" s="134">
        <v>6000</v>
      </c>
      <c r="BL521" s="134">
        <v>20</v>
      </c>
      <c r="BM521" s="134">
        <v>34</v>
      </c>
      <c r="BN521" s="350" t="s">
        <v>9473</v>
      </c>
      <c r="BO521" s="133" t="s">
        <v>9474</v>
      </c>
      <c r="BP521" s="138"/>
      <c r="BQ521" s="138"/>
      <c r="BR521" s="138"/>
      <c r="BS521" s="138"/>
      <c r="BT521" s="138"/>
      <c r="BU521" s="138"/>
      <c r="BV521" s="138"/>
      <c r="BW521" s="138"/>
      <c r="BX521" s="138"/>
      <c r="BY521" s="138"/>
      <c r="BZ521" s="138">
        <v>2</v>
      </c>
      <c r="CA521" s="138">
        <v>1</v>
      </c>
      <c r="CB521" s="138">
        <v>1</v>
      </c>
      <c r="CC521" s="138"/>
      <c r="CD521" s="138"/>
      <c r="CE521" s="139"/>
      <c r="CF521" s="139"/>
      <c r="DV521" s="152"/>
      <c r="DW521" s="152"/>
      <c r="DX521" s="152"/>
    </row>
    <row r="522" spans="1:141" ht="16.5" customHeight="1">
      <c r="A522" s="111">
        <v>461</v>
      </c>
      <c r="B522" s="111" t="s">
        <v>8779</v>
      </c>
      <c r="C522" s="112" t="s">
        <v>9226</v>
      </c>
      <c r="D522" s="111" t="s">
        <v>5318</v>
      </c>
      <c r="E522" s="111" t="s">
        <v>4879</v>
      </c>
      <c r="F522" s="111" t="s">
        <v>9475</v>
      </c>
      <c r="G522" s="113" t="s">
        <v>9476</v>
      </c>
      <c r="H522" s="116" t="s">
        <v>9477</v>
      </c>
      <c r="I522" s="111" t="s">
        <v>9478</v>
      </c>
      <c r="J522" s="118" t="s">
        <v>4884</v>
      </c>
      <c r="K522" s="163" t="s">
        <v>9479</v>
      </c>
      <c r="L522" s="283" t="s">
        <v>9480</v>
      </c>
      <c r="M522" s="545" t="s">
        <v>9481</v>
      </c>
      <c r="N522" s="142" t="s">
        <v>4924</v>
      </c>
      <c r="O522" s="142"/>
      <c r="P522" s="142" t="s">
        <v>4924</v>
      </c>
      <c r="Q522" s="143">
        <v>33000</v>
      </c>
      <c r="R522" s="144">
        <v>460</v>
      </c>
      <c r="S522" s="143">
        <v>193</v>
      </c>
      <c r="T522" s="143">
        <v>33</v>
      </c>
      <c r="U522" s="112" t="s">
        <v>4955</v>
      </c>
      <c r="V522" s="123">
        <v>160</v>
      </c>
      <c r="W522" s="123">
        <v>46</v>
      </c>
      <c r="X522" s="138" t="s">
        <v>4956</v>
      </c>
      <c r="Y522" s="123">
        <v>100</v>
      </c>
      <c r="Z522" s="123">
        <v>66</v>
      </c>
      <c r="AA522" s="123">
        <v>2200</v>
      </c>
      <c r="AB522" s="123">
        <v>15</v>
      </c>
      <c r="AC522" s="127">
        <v>2</v>
      </c>
      <c r="AD522" s="127"/>
      <c r="AE522" s="130">
        <v>100</v>
      </c>
      <c r="AF522" s="137" t="s">
        <v>9482</v>
      </c>
      <c r="AG522" s="127">
        <v>4300</v>
      </c>
      <c r="AH522" s="127">
        <v>60000</v>
      </c>
      <c r="AI522" s="148"/>
      <c r="AJ522" s="148">
        <v>100</v>
      </c>
      <c r="AK522" s="112"/>
      <c r="AL522" s="112" t="s">
        <v>9483</v>
      </c>
      <c r="AM522" s="118" t="s">
        <v>5079</v>
      </c>
      <c r="AN522" s="129">
        <v>9</v>
      </c>
      <c r="AO522" s="129">
        <v>3</v>
      </c>
      <c r="AP522" s="129">
        <v>3</v>
      </c>
      <c r="AQ522" s="129">
        <v>3</v>
      </c>
      <c r="AR522" s="129"/>
      <c r="AS522" s="111">
        <v>244</v>
      </c>
      <c r="AT522" s="129" t="s">
        <v>5382</v>
      </c>
      <c r="AU522" s="129" t="s">
        <v>5382</v>
      </c>
      <c r="AV522" s="127">
        <v>1881</v>
      </c>
      <c r="AW522" s="361">
        <v>7.7090163934426226</v>
      </c>
      <c r="AX522" s="149">
        <v>5000</v>
      </c>
      <c r="AY522" s="149">
        <v>3000</v>
      </c>
      <c r="AZ522" s="149">
        <v>4000</v>
      </c>
      <c r="BA522" s="149">
        <v>4000</v>
      </c>
      <c r="BB522" s="149">
        <v>5000</v>
      </c>
      <c r="BC522" s="309">
        <v>10</v>
      </c>
      <c r="BD522" s="309"/>
      <c r="BE522" s="157" t="s">
        <v>9484</v>
      </c>
      <c r="BF522" s="151"/>
      <c r="BG522" s="134">
        <v>5000</v>
      </c>
      <c r="BH522" s="134">
        <v>3000</v>
      </c>
      <c r="BI522" s="134">
        <v>4000</v>
      </c>
      <c r="BJ522" s="134">
        <v>4000</v>
      </c>
      <c r="BK522" s="134">
        <v>5000</v>
      </c>
      <c r="BL522" s="134">
        <v>10</v>
      </c>
      <c r="BM522" s="134"/>
      <c r="BN522" s="350"/>
      <c r="BO522" s="151" t="s">
        <v>9485</v>
      </c>
      <c r="BP522" s="138"/>
      <c r="BQ522" s="138"/>
      <c r="BR522" s="138"/>
      <c r="BS522" s="138"/>
      <c r="BT522" s="138"/>
      <c r="BU522" s="138"/>
      <c r="BV522" s="138"/>
      <c r="BW522" s="138"/>
      <c r="BX522" s="138"/>
      <c r="BY522" s="138"/>
      <c r="BZ522" s="138">
        <v>1</v>
      </c>
      <c r="CA522" s="138">
        <v>1</v>
      </c>
      <c r="CB522" s="138"/>
      <c r="CC522" s="138"/>
      <c r="CD522" s="138">
        <v>4</v>
      </c>
      <c r="CE522" s="139"/>
      <c r="CF522" s="139"/>
      <c r="DV522" s="152"/>
      <c r="DW522" s="152"/>
      <c r="DX522" s="152"/>
    </row>
    <row r="523" spans="1:141" s="177" customFormat="1" ht="16.5" customHeight="1">
      <c r="A523" s="111">
        <v>462</v>
      </c>
      <c r="B523" s="111" t="s">
        <v>2830</v>
      </c>
      <c r="C523" s="112" t="s">
        <v>8839</v>
      </c>
      <c r="D523" s="182" t="s">
        <v>168</v>
      </c>
      <c r="E523" s="182" t="s">
        <v>4932</v>
      </c>
      <c r="F523" s="182" t="s">
        <v>9486</v>
      </c>
      <c r="G523" s="438" t="s">
        <v>9487</v>
      </c>
      <c r="H523" s="182" t="s">
        <v>9488</v>
      </c>
      <c r="I523" s="137" t="s">
        <v>9489</v>
      </c>
      <c r="J523" s="137" t="s">
        <v>4940</v>
      </c>
      <c r="K523" s="137" t="s">
        <v>9490</v>
      </c>
      <c r="L523" s="136" t="s">
        <v>9491</v>
      </c>
      <c r="M523" s="136" t="s">
        <v>9492</v>
      </c>
      <c r="N523" s="142" t="s">
        <v>4924</v>
      </c>
      <c r="O523" s="202"/>
      <c r="P523" s="118" t="s">
        <v>4884</v>
      </c>
      <c r="Q523" s="143">
        <v>108596</v>
      </c>
      <c r="R523" s="144">
        <v>5689</v>
      </c>
      <c r="S523" s="143">
        <v>177</v>
      </c>
      <c r="T523" s="143">
        <v>177</v>
      </c>
      <c r="U523" s="137" t="s">
        <v>4955</v>
      </c>
      <c r="V523" s="123"/>
      <c r="W523" s="123">
        <v>29</v>
      </c>
      <c r="X523" s="137" t="s">
        <v>4956</v>
      </c>
      <c r="Y523" s="123"/>
      <c r="Z523" s="123">
        <v>12</v>
      </c>
      <c r="AA523" s="123">
        <v>300</v>
      </c>
      <c r="AB523" s="123">
        <v>21</v>
      </c>
      <c r="AC523" s="127"/>
      <c r="AD523" s="127"/>
      <c r="AE523" s="128">
        <v>100</v>
      </c>
      <c r="AF523" s="137" t="s">
        <v>9493</v>
      </c>
      <c r="AG523" s="188">
        <v>5</v>
      </c>
      <c r="AH523" s="188">
        <v>623</v>
      </c>
      <c r="AI523" s="186">
        <v>125</v>
      </c>
      <c r="AJ523" s="186"/>
      <c r="AK523" s="195"/>
      <c r="AL523" s="195"/>
      <c r="AM523" s="137" t="s">
        <v>5428</v>
      </c>
      <c r="AN523" s="137">
        <v>5</v>
      </c>
      <c r="AO523" s="137"/>
      <c r="AP523" s="137"/>
      <c r="AQ523" s="137">
        <v>5</v>
      </c>
      <c r="AR523" s="182"/>
      <c r="AS523" s="137">
        <v>365</v>
      </c>
      <c r="AT523" s="182" t="s">
        <v>6506</v>
      </c>
      <c r="AU523" s="182" t="s">
        <v>6506</v>
      </c>
      <c r="AV523" s="188">
        <v>166000</v>
      </c>
      <c r="AW523" s="361">
        <v>454.79452054794518</v>
      </c>
      <c r="AX523" s="189">
        <v>12000</v>
      </c>
      <c r="AY523" s="189">
        <v>11000</v>
      </c>
      <c r="AZ523" s="189">
        <v>11000</v>
      </c>
      <c r="BA523" s="189">
        <v>12000</v>
      </c>
      <c r="BB523" s="189">
        <v>12000</v>
      </c>
      <c r="BC523" s="190">
        <v>10</v>
      </c>
      <c r="BD523" s="190"/>
      <c r="BE523" s="190"/>
      <c r="BF523" s="191"/>
      <c r="BG523" s="192"/>
      <c r="BH523" s="192"/>
      <c r="BI523" s="192"/>
      <c r="BJ523" s="192"/>
      <c r="BK523" s="192"/>
      <c r="BL523" s="192"/>
      <c r="BM523" s="192"/>
      <c r="BN523" s="442"/>
      <c r="BO523" s="193"/>
      <c r="BP523" s="183"/>
      <c r="BQ523" s="183"/>
      <c r="BR523" s="183"/>
      <c r="BS523" s="183"/>
      <c r="BT523" s="183"/>
      <c r="BU523" s="183"/>
      <c r="BV523" s="183"/>
      <c r="BW523" s="183"/>
      <c r="BX523" s="183"/>
      <c r="BY523" s="183"/>
      <c r="BZ523" s="183">
        <v>1</v>
      </c>
      <c r="CA523" s="183">
        <v>1</v>
      </c>
      <c r="CB523" s="183"/>
      <c r="CC523" s="183"/>
      <c r="CD523" s="183"/>
      <c r="CE523" s="648"/>
      <c r="CF523" s="78"/>
      <c r="CG523" s="80"/>
      <c r="CH523" s="80"/>
      <c r="CI523" s="80"/>
      <c r="CJ523" s="80"/>
      <c r="CK523" s="80"/>
      <c r="CL523" s="80"/>
      <c r="CM523" s="80"/>
      <c r="CN523" s="80"/>
      <c r="CO523" s="80"/>
      <c r="CP523" s="80"/>
      <c r="CQ523" s="80"/>
      <c r="CR523" s="80"/>
      <c r="CS523" s="80"/>
      <c r="CT523" s="80"/>
      <c r="CU523" s="80"/>
      <c r="CV523" s="80"/>
      <c r="CW523" s="80"/>
      <c r="CX523" s="80"/>
      <c r="CY523" s="80"/>
      <c r="CZ523" s="80"/>
      <c r="DA523" s="80"/>
      <c r="DB523" s="80"/>
      <c r="DC523" s="80"/>
      <c r="DD523" s="80"/>
      <c r="DE523" s="80"/>
      <c r="DF523" s="80"/>
      <c r="DG523" s="80"/>
      <c r="DH523" s="80"/>
      <c r="DI523" s="80"/>
      <c r="DJ523" s="80"/>
      <c r="DK523" s="80"/>
      <c r="DL523" s="80"/>
      <c r="DM523" s="80"/>
      <c r="DN523" s="80"/>
      <c r="DO523" s="80"/>
      <c r="DP523" s="80"/>
      <c r="DQ523" s="80"/>
      <c r="DR523" s="86"/>
      <c r="DS523" s="86"/>
      <c r="DT523" s="86"/>
      <c r="DU523" s="86"/>
      <c r="DV523" s="86"/>
      <c r="DW523" s="86"/>
      <c r="DX523" s="86"/>
      <c r="DY523" s="86"/>
      <c r="DZ523" s="86"/>
      <c r="EA523" s="86"/>
      <c r="EB523" s="86"/>
      <c r="EC523" s="86"/>
      <c r="ED523" s="86"/>
      <c r="EE523" s="86"/>
      <c r="EF523" s="86"/>
      <c r="EG523" s="86"/>
      <c r="EH523" s="86"/>
      <c r="EI523" s="86"/>
      <c r="EJ523" s="86"/>
      <c r="EK523" s="86"/>
    </row>
    <row r="524" spans="1:141" ht="16.5" customHeight="1">
      <c r="A524" s="111">
        <v>463</v>
      </c>
      <c r="B524" s="111" t="s">
        <v>2830</v>
      </c>
      <c r="C524" s="112" t="s">
        <v>9494</v>
      </c>
      <c r="D524" s="111" t="s">
        <v>5318</v>
      </c>
      <c r="E524" s="111" t="s">
        <v>4932</v>
      </c>
      <c r="F524" s="111" t="s">
        <v>9495</v>
      </c>
      <c r="G524" s="113" t="s">
        <v>9496</v>
      </c>
      <c r="H524" s="111" t="s">
        <v>9497</v>
      </c>
      <c r="I524" s="111" t="s">
        <v>9498</v>
      </c>
      <c r="J524" s="118" t="s">
        <v>4884</v>
      </c>
      <c r="K524" s="111" t="s">
        <v>9499</v>
      </c>
      <c r="L524" s="140" t="s">
        <v>9500</v>
      </c>
      <c r="M524" s="153" t="s">
        <v>9501</v>
      </c>
      <c r="N524" s="142" t="s">
        <v>4924</v>
      </c>
      <c r="O524" s="142"/>
      <c r="P524" s="142" t="s">
        <v>4924</v>
      </c>
      <c r="Q524" s="143">
        <v>9363</v>
      </c>
      <c r="R524" s="144">
        <v>1142</v>
      </c>
      <c r="S524" s="143">
        <v>594</v>
      </c>
      <c r="T524" s="143">
        <v>198</v>
      </c>
      <c r="U524" s="112" t="s">
        <v>5009</v>
      </c>
      <c r="V524" s="123">
        <v>396</v>
      </c>
      <c r="W524" s="123">
        <v>119</v>
      </c>
      <c r="X524" s="138" t="s">
        <v>4972</v>
      </c>
      <c r="Y524" s="123">
        <v>198</v>
      </c>
      <c r="Z524" s="123">
        <v>99</v>
      </c>
      <c r="AA524" s="123">
        <v>10000</v>
      </c>
      <c r="AB524" s="123">
        <v>132</v>
      </c>
      <c r="AC524" s="127"/>
      <c r="AD524" s="127"/>
      <c r="AE524" s="130">
        <v>100</v>
      </c>
      <c r="AF524" s="112" t="s">
        <v>9502</v>
      </c>
      <c r="AG524" s="127">
        <v>9</v>
      </c>
      <c r="AH524" s="127">
        <v>250</v>
      </c>
      <c r="AI524" s="148">
        <v>7612</v>
      </c>
      <c r="AJ524" s="148">
        <v>1200</v>
      </c>
      <c r="AK524" s="112"/>
      <c r="AL524" s="112"/>
      <c r="AM524" s="137" t="s">
        <v>5011</v>
      </c>
      <c r="AN524" s="111">
        <v>4</v>
      </c>
      <c r="AO524" s="111">
        <v>1</v>
      </c>
      <c r="AP524" s="111">
        <v>1</v>
      </c>
      <c r="AQ524" s="111">
        <v>2</v>
      </c>
      <c r="AR524" s="135"/>
      <c r="AS524" s="111">
        <v>260</v>
      </c>
      <c r="AT524" s="129" t="s">
        <v>6506</v>
      </c>
      <c r="AU524" s="129" t="s">
        <v>4916</v>
      </c>
      <c r="AV524" s="127">
        <v>1040</v>
      </c>
      <c r="AW524" s="361">
        <v>4</v>
      </c>
      <c r="AX524" s="149"/>
      <c r="AY524" s="149"/>
      <c r="AZ524" s="149"/>
      <c r="BA524" s="149"/>
      <c r="BB524" s="149"/>
      <c r="BC524" s="150"/>
      <c r="BD524" s="150"/>
      <c r="BE524" s="150"/>
      <c r="BF524" s="151" t="s">
        <v>4897</v>
      </c>
      <c r="BG524" s="134"/>
      <c r="BH524" s="134"/>
      <c r="BI524" s="134"/>
      <c r="BJ524" s="134"/>
      <c r="BK524" s="134"/>
      <c r="BL524" s="134"/>
      <c r="BM524" s="134"/>
      <c r="BN524" s="350"/>
      <c r="BO524" s="133" t="s">
        <v>4897</v>
      </c>
      <c r="BP524" s="138"/>
      <c r="BQ524" s="138"/>
      <c r="BR524" s="138"/>
      <c r="BS524" s="138"/>
      <c r="BT524" s="138"/>
      <c r="BU524" s="138"/>
      <c r="BV524" s="138"/>
      <c r="BW524" s="138"/>
      <c r="BX524" s="138"/>
      <c r="BY524" s="138"/>
      <c r="BZ524" s="138">
        <v>1</v>
      </c>
      <c r="CA524" s="138">
        <v>1</v>
      </c>
      <c r="CB524" s="138">
        <v>1</v>
      </c>
      <c r="CC524" s="138"/>
      <c r="CD524" s="138">
        <v>50</v>
      </c>
      <c r="CE524" s="648"/>
      <c r="CF524" s="78"/>
      <c r="CG524" s="80"/>
      <c r="CH524" s="80"/>
      <c r="CI524" s="80"/>
      <c r="CJ524" s="80"/>
      <c r="CK524" s="80"/>
      <c r="CL524" s="80"/>
      <c r="CM524" s="80"/>
      <c r="CN524" s="80"/>
      <c r="CO524" s="80"/>
      <c r="CP524" s="80"/>
      <c r="CQ524" s="80"/>
      <c r="CR524" s="80"/>
      <c r="CS524" s="80"/>
      <c r="CT524" s="80"/>
      <c r="CU524" s="80"/>
      <c r="CV524" s="80"/>
      <c r="CW524" s="80"/>
      <c r="CX524" s="80"/>
      <c r="CY524" s="80"/>
      <c r="CZ524" s="80"/>
      <c r="DA524" s="80"/>
      <c r="DB524" s="80"/>
      <c r="DC524" s="80"/>
      <c r="DD524" s="80"/>
      <c r="DE524" s="80"/>
      <c r="DF524" s="80"/>
      <c r="DG524" s="80"/>
      <c r="DH524" s="80"/>
      <c r="DI524" s="80"/>
      <c r="DJ524" s="80"/>
      <c r="DK524" s="80"/>
      <c r="DL524" s="80"/>
      <c r="DM524" s="80"/>
      <c r="DN524" s="80"/>
      <c r="DO524" s="80"/>
      <c r="DP524" s="80"/>
      <c r="DQ524" s="80"/>
    </row>
    <row r="525" spans="1:141" ht="16.5" customHeight="1">
      <c r="A525" s="111">
        <v>464</v>
      </c>
      <c r="B525" s="111" t="s">
        <v>8779</v>
      </c>
      <c r="C525" s="112" t="s">
        <v>9252</v>
      </c>
      <c r="D525" s="111" t="s">
        <v>5318</v>
      </c>
      <c r="E525" s="111" t="s">
        <v>4879</v>
      </c>
      <c r="F525" s="111" t="s">
        <v>9503</v>
      </c>
      <c r="G525" s="113" t="s">
        <v>9504</v>
      </c>
      <c r="H525" s="111" t="s">
        <v>9505</v>
      </c>
      <c r="I525" s="135" t="s">
        <v>9506</v>
      </c>
      <c r="J525" s="118" t="s">
        <v>4884</v>
      </c>
      <c r="K525" s="135" t="s">
        <v>9154</v>
      </c>
      <c r="L525" s="153" t="s">
        <v>9507</v>
      </c>
      <c r="M525" s="153" t="s">
        <v>9137</v>
      </c>
      <c r="N525" s="142" t="s">
        <v>4924</v>
      </c>
      <c r="O525" s="142"/>
      <c r="P525" s="142" t="s">
        <v>4924</v>
      </c>
      <c r="Q525" s="143">
        <v>3883</v>
      </c>
      <c r="R525" s="144">
        <v>280.04000000000002</v>
      </c>
      <c r="S525" s="143">
        <v>162</v>
      </c>
      <c r="T525" s="143">
        <v>162</v>
      </c>
      <c r="U525" s="135" t="s">
        <v>9508</v>
      </c>
      <c r="V525" s="123"/>
      <c r="W525" s="123">
        <v>12</v>
      </c>
      <c r="X525" s="135" t="s">
        <v>4956</v>
      </c>
      <c r="Y525" s="123">
        <v>99</v>
      </c>
      <c r="Z525" s="123">
        <v>81</v>
      </c>
      <c r="AA525" s="123">
        <v>100</v>
      </c>
      <c r="AB525" s="123">
        <v>14</v>
      </c>
      <c r="AC525" s="127">
        <v>10</v>
      </c>
      <c r="AD525" s="127"/>
      <c r="AE525" s="128">
        <v>10</v>
      </c>
      <c r="AF525" s="135" t="s">
        <v>9509</v>
      </c>
      <c r="AG525" s="683">
        <v>3</v>
      </c>
      <c r="AH525" s="683">
        <v>367</v>
      </c>
      <c r="AI525" s="127">
        <v>203</v>
      </c>
      <c r="AJ525" s="127">
        <v>320</v>
      </c>
      <c r="AK525" s="135"/>
      <c r="AL525" s="135"/>
      <c r="AM525" s="135"/>
      <c r="AN525" s="111">
        <v>4</v>
      </c>
      <c r="AO525" s="135"/>
      <c r="AP525" s="135">
        <v>2</v>
      </c>
      <c r="AQ525" s="135">
        <v>2</v>
      </c>
      <c r="AR525" s="135"/>
      <c r="AS525" s="135">
        <v>195</v>
      </c>
      <c r="AT525" s="129" t="s">
        <v>4916</v>
      </c>
      <c r="AU525" s="129" t="s">
        <v>4916</v>
      </c>
      <c r="AV525" s="127">
        <v>1526</v>
      </c>
      <c r="AW525" s="361">
        <v>7.8256410256410254</v>
      </c>
      <c r="AX525" s="149">
        <v>5000</v>
      </c>
      <c r="AY525" s="149">
        <v>3000</v>
      </c>
      <c r="AZ525" s="149">
        <v>4000</v>
      </c>
      <c r="BA525" s="149">
        <v>4000</v>
      </c>
      <c r="BB525" s="149">
        <v>5000</v>
      </c>
      <c r="BC525" s="150">
        <v>20</v>
      </c>
      <c r="BD525" s="150">
        <v>50</v>
      </c>
      <c r="BE525" s="150" t="s">
        <v>9363</v>
      </c>
      <c r="BF525" s="151" t="s">
        <v>9510</v>
      </c>
      <c r="BG525" s="134"/>
      <c r="BH525" s="134"/>
      <c r="BI525" s="134"/>
      <c r="BJ525" s="134"/>
      <c r="BK525" s="134"/>
      <c r="BL525" s="134"/>
      <c r="BM525" s="134"/>
      <c r="BN525" s="135"/>
      <c r="BO525" s="153"/>
      <c r="BP525" s="137"/>
      <c r="BQ525" s="137"/>
      <c r="BR525" s="137"/>
      <c r="BS525" s="137"/>
      <c r="BT525" s="137"/>
      <c r="BU525" s="137"/>
      <c r="BV525" s="137"/>
      <c r="BW525" s="137"/>
      <c r="BX525" s="137"/>
      <c r="BY525" s="137"/>
      <c r="BZ525" s="137"/>
      <c r="CA525" s="137">
        <v>1</v>
      </c>
      <c r="CB525" s="137"/>
      <c r="CC525" s="137"/>
      <c r="CD525" s="137"/>
      <c r="CE525" s="648"/>
      <c r="CF525" s="78"/>
      <c r="CG525" s="80"/>
      <c r="CH525" s="80"/>
      <c r="CI525" s="80"/>
      <c r="CJ525" s="80"/>
      <c r="CK525" s="80"/>
      <c r="CL525" s="80"/>
      <c r="CM525" s="80"/>
      <c r="CN525" s="80"/>
      <c r="CO525" s="80"/>
      <c r="CP525" s="80"/>
      <c r="CQ525" s="80"/>
      <c r="CR525" s="80"/>
      <c r="CS525" s="80"/>
      <c r="CT525" s="80"/>
      <c r="CU525" s="80"/>
      <c r="CV525" s="80"/>
      <c r="CW525" s="80"/>
      <c r="CX525" s="80"/>
      <c r="CY525" s="80"/>
      <c r="CZ525" s="80"/>
      <c r="DA525" s="80"/>
      <c r="DB525" s="80"/>
      <c r="DC525" s="80"/>
      <c r="DD525" s="80"/>
      <c r="DE525" s="80"/>
      <c r="DF525" s="80"/>
      <c r="DG525" s="80"/>
      <c r="DH525" s="80"/>
      <c r="DI525" s="80"/>
      <c r="DJ525" s="80"/>
      <c r="DK525" s="80"/>
      <c r="DL525" s="80"/>
      <c r="DM525" s="80"/>
      <c r="DN525" s="80"/>
      <c r="DO525" s="80"/>
      <c r="DP525" s="80"/>
      <c r="DQ525" s="80"/>
    </row>
    <row r="526" spans="1:141" ht="16.5" customHeight="1">
      <c r="A526" s="111">
        <v>465</v>
      </c>
      <c r="B526" s="111" t="s">
        <v>8779</v>
      </c>
      <c r="C526" s="112" t="s">
        <v>9252</v>
      </c>
      <c r="D526" s="111" t="s">
        <v>5318</v>
      </c>
      <c r="E526" s="111" t="s">
        <v>4879</v>
      </c>
      <c r="F526" s="135" t="s">
        <v>9511</v>
      </c>
      <c r="G526" s="276" t="s">
        <v>9512</v>
      </c>
      <c r="H526" s="153" t="s">
        <v>9513</v>
      </c>
      <c r="I526" s="135" t="s">
        <v>9514</v>
      </c>
      <c r="J526" s="118" t="s">
        <v>4884</v>
      </c>
      <c r="K526" s="135" t="s">
        <v>9515</v>
      </c>
      <c r="L526" s="153" t="s">
        <v>9516</v>
      </c>
      <c r="M526" s="153" t="s">
        <v>9517</v>
      </c>
      <c r="N526" s="142" t="s">
        <v>4924</v>
      </c>
      <c r="O526" s="142"/>
      <c r="P526" s="142" t="s">
        <v>4924</v>
      </c>
      <c r="Q526" s="143">
        <v>1831</v>
      </c>
      <c r="R526" s="144">
        <v>890</v>
      </c>
      <c r="S526" s="143">
        <v>890</v>
      </c>
      <c r="T526" s="143">
        <v>797</v>
      </c>
      <c r="U526" s="282" t="s">
        <v>5009</v>
      </c>
      <c r="V526" s="123">
        <v>93</v>
      </c>
      <c r="W526" s="123">
        <v>56</v>
      </c>
      <c r="X526" s="138" t="s">
        <v>4956</v>
      </c>
      <c r="Y526" s="123">
        <v>93</v>
      </c>
      <c r="Z526" s="123">
        <v>14</v>
      </c>
      <c r="AA526" s="123">
        <v>3930</v>
      </c>
      <c r="AB526" s="123">
        <v>28</v>
      </c>
      <c r="AC526" s="127"/>
      <c r="AD526" s="127"/>
      <c r="AE526" s="130">
        <v>20</v>
      </c>
      <c r="AF526" s="282" t="s">
        <v>9518</v>
      </c>
      <c r="AG526" s="683">
        <v>7</v>
      </c>
      <c r="AH526" s="683">
        <v>3930</v>
      </c>
      <c r="AI526" s="127">
        <v>1117</v>
      </c>
      <c r="AJ526" s="127">
        <v>670</v>
      </c>
      <c r="AK526" s="135"/>
      <c r="AL526" s="135"/>
      <c r="AM526" s="135"/>
      <c r="AN526" s="111">
        <v>7</v>
      </c>
      <c r="AO526" s="135">
        <v>1</v>
      </c>
      <c r="AP526" s="135">
        <v>1</v>
      </c>
      <c r="AQ526" s="135">
        <v>4</v>
      </c>
      <c r="AR526" s="135">
        <v>1</v>
      </c>
      <c r="AS526" s="135">
        <v>102</v>
      </c>
      <c r="AT526" s="129" t="s">
        <v>4916</v>
      </c>
      <c r="AU526" s="129" t="s">
        <v>4916</v>
      </c>
      <c r="AV526" s="127">
        <v>1038</v>
      </c>
      <c r="AW526" s="361">
        <v>10.176470588235293</v>
      </c>
      <c r="AX526" s="149">
        <v>5000</v>
      </c>
      <c r="AY526" s="149">
        <v>3000</v>
      </c>
      <c r="AZ526" s="149">
        <v>4000</v>
      </c>
      <c r="BA526" s="149">
        <v>4000</v>
      </c>
      <c r="BB526" s="149">
        <v>5000</v>
      </c>
      <c r="BC526" s="150">
        <v>20</v>
      </c>
      <c r="BD526" s="150">
        <v>50</v>
      </c>
      <c r="BE526" s="150" t="s">
        <v>9363</v>
      </c>
      <c r="BF526" s="151" t="s">
        <v>9519</v>
      </c>
      <c r="BG526" s="134"/>
      <c r="BH526" s="134"/>
      <c r="BI526" s="134"/>
      <c r="BJ526" s="134"/>
      <c r="BK526" s="134"/>
      <c r="BL526" s="134"/>
      <c r="BM526" s="134"/>
      <c r="BN526" s="135"/>
      <c r="BO526" s="153"/>
      <c r="BP526" s="137"/>
      <c r="BQ526" s="137"/>
      <c r="BR526" s="137"/>
      <c r="BS526" s="137"/>
      <c r="BT526" s="137"/>
      <c r="BU526" s="137"/>
      <c r="BV526" s="137"/>
      <c r="BW526" s="137"/>
      <c r="BX526" s="137"/>
      <c r="BY526" s="137"/>
      <c r="BZ526" s="137"/>
      <c r="CA526" s="137"/>
      <c r="CB526" s="137"/>
      <c r="CC526" s="137"/>
      <c r="CD526" s="137"/>
      <c r="CE526" s="648"/>
      <c r="CF526" s="78"/>
      <c r="CG526" s="80"/>
      <c r="CH526" s="80"/>
      <c r="CI526" s="80"/>
      <c r="CJ526" s="80"/>
      <c r="CK526" s="80"/>
      <c r="CL526" s="80"/>
      <c r="CM526" s="80"/>
      <c r="CN526" s="80"/>
      <c r="CO526" s="80"/>
      <c r="CP526" s="80"/>
      <c r="CQ526" s="80"/>
      <c r="CR526" s="80"/>
      <c r="CS526" s="80"/>
      <c r="CT526" s="80"/>
      <c r="CU526" s="80"/>
      <c r="CV526" s="80"/>
      <c r="CW526" s="80"/>
      <c r="CX526" s="80"/>
      <c r="CY526" s="80"/>
      <c r="CZ526" s="80"/>
      <c r="DA526" s="80"/>
      <c r="DB526" s="80"/>
      <c r="DC526" s="80"/>
      <c r="DD526" s="80"/>
      <c r="DE526" s="80"/>
      <c r="DF526" s="80"/>
      <c r="DG526" s="80"/>
      <c r="DH526" s="80"/>
      <c r="DI526" s="80"/>
      <c r="DJ526" s="80"/>
      <c r="DK526" s="80"/>
      <c r="DL526" s="80"/>
      <c r="DM526" s="80"/>
      <c r="DN526" s="80"/>
      <c r="DO526" s="80"/>
      <c r="DP526" s="80"/>
      <c r="DQ526" s="80"/>
    </row>
    <row r="527" spans="1:141" s="177" customFormat="1" ht="16.5" customHeight="1">
      <c r="A527" s="111">
        <v>466</v>
      </c>
      <c r="B527" s="111" t="s">
        <v>2830</v>
      </c>
      <c r="C527" s="112" t="s">
        <v>8839</v>
      </c>
      <c r="D527" s="111" t="s">
        <v>168</v>
      </c>
      <c r="E527" s="111" t="s">
        <v>4932</v>
      </c>
      <c r="F527" s="111" t="s">
        <v>9520</v>
      </c>
      <c r="G527" s="113" t="s">
        <v>9521</v>
      </c>
      <c r="H527" s="111" t="s">
        <v>9522</v>
      </c>
      <c r="I527" s="111" t="s">
        <v>9523</v>
      </c>
      <c r="J527" s="138" t="s">
        <v>4884</v>
      </c>
      <c r="K527" s="163" t="s">
        <v>9524</v>
      </c>
      <c r="L527" s="116" t="s">
        <v>9525</v>
      </c>
      <c r="M527" s="141" t="s">
        <v>9526</v>
      </c>
      <c r="N527" s="118" t="s">
        <v>4940</v>
      </c>
      <c r="O527" s="142" t="s">
        <v>4909</v>
      </c>
      <c r="P527" s="118" t="s">
        <v>4940</v>
      </c>
      <c r="Q527" s="143">
        <v>1430</v>
      </c>
      <c r="R527" s="144">
        <v>2264.56</v>
      </c>
      <c r="S527" s="143">
        <v>506</v>
      </c>
      <c r="T527" s="143">
        <v>506</v>
      </c>
      <c r="U527" s="282" t="s">
        <v>9527</v>
      </c>
      <c r="V527" s="123"/>
      <c r="W527" s="123">
        <v>48.91</v>
      </c>
      <c r="X527" s="138" t="s">
        <v>4956</v>
      </c>
      <c r="Y527" s="123">
        <v>120.6</v>
      </c>
      <c r="Z527" s="123"/>
      <c r="AA527" s="123">
        <v>2600</v>
      </c>
      <c r="AB527" s="123">
        <v>21.274000000000001</v>
      </c>
      <c r="AC527" s="127">
        <v>130.90299999999999</v>
      </c>
      <c r="AD527" s="127"/>
      <c r="AE527" s="130">
        <v>26</v>
      </c>
      <c r="AF527" s="137" t="s">
        <v>9528</v>
      </c>
      <c r="AG527" s="285">
        <v>980</v>
      </c>
      <c r="AH527" s="285">
        <v>2750</v>
      </c>
      <c r="AI527" s="286">
        <v>1600</v>
      </c>
      <c r="AJ527" s="286">
        <v>2340</v>
      </c>
      <c r="AK527" s="282"/>
      <c r="AL527" s="282"/>
      <c r="AM527" s="118" t="s">
        <v>5340</v>
      </c>
      <c r="AN527" s="111">
        <v>5</v>
      </c>
      <c r="AO527" s="111">
        <v>1</v>
      </c>
      <c r="AP527" s="111">
        <v>3</v>
      </c>
      <c r="AQ527" s="111">
        <v>1</v>
      </c>
      <c r="AR527" s="111"/>
      <c r="AS527" s="111">
        <v>314</v>
      </c>
      <c r="AT527" s="137" t="s">
        <v>4916</v>
      </c>
      <c r="AU527" s="137" t="s">
        <v>4916</v>
      </c>
      <c r="AV527" s="285">
        <v>12500</v>
      </c>
      <c r="AW527" s="361">
        <v>39.808917197452232</v>
      </c>
      <c r="AX527" s="287">
        <v>10000</v>
      </c>
      <c r="AY527" s="287"/>
      <c r="AZ527" s="287">
        <v>7000</v>
      </c>
      <c r="BA527" s="287">
        <v>7000</v>
      </c>
      <c r="BB527" s="287"/>
      <c r="BC527" s="288">
        <v>20</v>
      </c>
      <c r="BD527" s="288">
        <v>10</v>
      </c>
      <c r="BE527" s="288" t="s">
        <v>9529</v>
      </c>
      <c r="BF527" s="289" t="s">
        <v>9530</v>
      </c>
      <c r="BG527" s="290">
        <v>10000</v>
      </c>
      <c r="BH527" s="290"/>
      <c r="BI527" s="290">
        <v>7000</v>
      </c>
      <c r="BJ527" s="290">
        <v>7000</v>
      </c>
      <c r="BK527" s="290"/>
      <c r="BL527" s="290">
        <v>20</v>
      </c>
      <c r="BM527" s="290">
        <v>10</v>
      </c>
      <c r="BN527" s="321" t="s">
        <v>9531</v>
      </c>
      <c r="BO527" s="291"/>
      <c r="BP527" s="138"/>
      <c r="BQ527" s="138"/>
      <c r="BR527" s="138"/>
      <c r="BS527" s="138"/>
      <c r="BT527" s="138"/>
      <c r="BU527" s="138"/>
      <c r="BV527" s="138"/>
      <c r="BW527" s="138"/>
      <c r="BX527" s="138"/>
      <c r="BY527" s="138"/>
      <c r="BZ527" s="138">
        <v>1</v>
      </c>
      <c r="CA527" s="138">
        <v>1</v>
      </c>
      <c r="CB527" s="138"/>
      <c r="CC527" s="138"/>
      <c r="CD527" s="138">
        <v>1</v>
      </c>
      <c r="CE527" s="648"/>
      <c r="CF527" s="78"/>
      <c r="CG527" s="80"/>
      <c r="CH527" s="80"/>
      <c r="CI527" s="80"/>
      <c r="CJ527" s="80"/>
      <c r="CK527" s="80"/>
      <c r="CL527" s="80"/>
      <c r="CM527" s="80"/>
      <c r="CN527" s="80"/>
      <c r="CO527" s="80"/>
      <c r="CP527" s="80"/>
      <c r="CQ527" s="80"/>
      <c r="CR527" s="80"/>
      <c r="CS527" s="80"/>
      <c r="CT527" s="80"/>
      <c r="CU527" s="80"/>
      <c r="CV527" s="80"/>
      <c r="CW527" s="80"/>
      <c r="CX527" s="80"/>
      <c r="CY527" s="80"/>
      <c r="CZ527" s="80"/>
      <c r="DA527" s="80"/>
      <c r="DB527" s="80"/>
      <c r="DC527" s="80"/>
      <c r="DD527" s="80"/>
      <c r="DE527" s="80"/>
      <c r="DF527" s="80"/>
      <c r="DG527" s="80"/>
      <c r="DH527" s="80"/>
      <c r="DI527" s="80"/>
      <c r="DJ527" s="80"/>
      <c r="DK527" s="80"/>
      <c r="DL527" s="80"/>
      <c r="DM527" s="80"/>
      <c r="DN527" s="80"/>
      <c r="DO527" s="80"/>
      <c r="DP527" s="80"/>
      <c r="DQ527" s="80"/>
      <c r="DR527" s="86"/>
      <c r="DS527" s="86"/>
      <c r="DT527" s="86"/>
      <c r="DU527" s="86"/>
      <c r="DV527" s="86"/>
      <c r="DW527" s="86"/>
      <c r="DX527" s="86"/>
      <c r="DY527" s="86"/>
      <c r="DZ527" s="86"/>
      <c r="EA527" s="86"/>
      <c r="EB527" s="86"/>
      <c r="EC527" s="86"/>
      <c r="ED527" s="86"/>
      <c r="EE527" s="86"/>
      <c r="EF527" s="86"/>
      <c r="EG527" s="86"/>
      <c r="EH527" s="86"/>
      <c r="EI527" s="86"/>
      <c r="EJ527" s="86"/>
      <c r="EK527" s="86"/>
    </row>
    <row r="528" spans="1:141" ht="16.5" customHeight="1">
      <c r="A528" s="111">
        <v>467</v>
      </c>
      <c r="B528" s="111" t="s">
        <v>8779</v>
      </c>
      <c r="C528" s="112" t="s">
        <v>8827</v>
      </c>
      <c r="D528" s="111" t="s">
        <v>5318</v>
      </c>
      <c r="E528" s="111" t="s">
        <v>4879</v>
      </c>
      <c r="F528" s="129" t="s">
        <v>9532</v>
      </c>
      <c r="G528" s="113" t="s">
        <v>9533</v>
      </c>
      <c r="H528" s="129" t="s">
        <v>9534</v>
      </c>
      <c r="I528" s="129" t="s">
        <v>9535</v>
      </c>
      <c r="J528" s="138" t="s">
        <v>4884</v>
      </c>
      <c r="K528" s="129" t="s">
        <v>9536</v>
      </c>
      <c r="L528" s="380" t="s">
        <v>9537</v>
      </c>
      <c r="M528" s="111" t="s">
        <v>9538</v>
      </c>
      <c r="N528" s="142" t="s">
        <v>4888</v>
      </c>
      <c r="O528" s="118"/>
      <c r="P528" s="142" t="s">
        <v>4888</v>
      </c>
      <c r="Q528" s="143">
        <v>276</v>
      </c>
      <c r="R528" s="144">
        <v>276</v>
      </c>
      <c r="S528" s="143">
        <v>276</v>
      </c>
      <c r="T528" s="143">
        <v>148</v>
      </c>
      <c r="U528" s="138" t="s">
        <v>5009</v>
      </c>
      <c r="V528" s="123">
        <v>128</v>
      </c>
      <c r="W528" s="123">
        <v>36</v>
      </c>
      <c r="X528" s="138" t="s">
        <v>4972</v>
      </c>
      <c r="Y528" s="123"/>
      <c r="Z528" s="123">
        <v>50</v>
      </c>
      <c r="AA528" s="123">
        <v>150</v>
      </c>
      <c r="AB528" s="123">
        <v>64</v>
      </c>
      <c r="AC528" s="127"/>
      <c r="AD528" s="127"/>
      <c r="AE528" s="130"/>
      <c r="AF528" s="138" t="s">
        <v>9539</v>
      </c>
      <c r="AG528" s="127">
        <v>540</v>
      </c>
      <c r="AH528" s="127">
        <v>592</v>
      </c>
      <c r="AI528" s="148"/>
      <c r="AJ528" s="127">
        <v>150</v>
      </c>
      <c r="AK528" s="157"/>
      <c r="AL528" s="112"/>
      <c r="AM528" s="138" t="s">
        <v>5079</v>
      </c>
      <c r="AN528" s="129">
        <v>2</v>
      </c>
      <c r="AO528" s="138"/>
      <c r="AP528" s="138">
        <v>2</v>
      </c>
      <c r="AQ528" s="138"/>
      <c r="AR528" s="138"/>
      <c r="AS528" s="129">
        <v>365</v>
      </c>
      <c r="AT528" s="129" t="s">
        <v>4916</v>
      </c>
      <c r="AU528" s="129" t="s">
        <v>4916</v>
      </c>
      <c r="AV528" s="127">
        <v>35000</v>
      </c>
      <c r="AW528" s="361">
        <v>95.890410958904113</v>
      </c>
      <c r="AX528" s="134"/>
      <c r="AY528" s="134"/>
      <c r="AZ528" s="134"/>
      <c r="BA528" s="134"/>
      <c r="BB528" s="134"/>
      <c r="BC528" s="174"/>
      <c r="BD528" s="174"/>
      <c r="BE528" s="326"/>
      <c r="BF528" s="151" t="s">
        <v>4897</v>
      </c>
      <c r="BG528" s="134"/>
      <c r="BH528" s="134"/>
      <c r="BI528" s="134"/>
      <c r="BJ528" s="134"/>
      <c r="BK528" s="134"/>
      <c r="BL528" s="134"/>
      <c r="BM528" s="134"/>
      <c r="BN528" s="350"/>
      <c r="BO528" s="133"/>
      <c r="BP528" s="138"/>
      <c r="BQ528" s="138"/>
      <c r="BR528" s="138"/>
      <c r="BS528" s="138"/>
      <c r="BT528" s="138"/>
      <c r="BU528" s="138"/>
      <c r="BV528" s="138"/>
      <c r="BW528" s="138"/>
      <c r="BX528" s="138"/>
      <c r="BY528" s="138"/>
      <c r="BZ528" s="138">
        <v>3</v>
      </c>
      <c r="CA528" s="138"/>
      <c r="CB528" s="138">
        <v>10</v>
      </c>
      <c r="CC528" s="138"/>
      <c r="CD528" s="138"/>
      <c r="CE528" s="139"/>
      <c r="CF528" s="139"/>
      <c r="DV528" s="152"/>
      <c r="DW528" s="152"/>
      <c r="DX528" s="152"/>
    </row>
    <row r="529" spans="1:141" ht="16.5" customHeight="1">
      <c r="A529" s="111">
        <v>468</v>
      </c>
      <c r="B529" s="111" t="s">
        <v>8779</v>
      </c>
      <c r="C529" s="112" t="s">
        <v>9294</v>
      </c>
      <c r="D529" s="111" t="s">
        <v>5318</v>
      </c>
      <c r="E529" s="111" t="s">
        <v>5001</v>
      </c>
      <c r="F529" s="111" t="s">
        <v>9540</v>
      </c>
      <c r="G529" s="113" t="s">
        <v>9541</v>
      </c>
      <c r="H529" s="111" t="s">
        <v>9542</v>
      </c>
      <c r="I529" s="111" t="s">
        <v>9543</v>
      </c>
      <c r="J529" s="118" t="s">
        <v>4884</v>
      </c>
      <c r="K529" s="111" t="s">
        <v>9544</v>
      </c>
      <c r="L529" s="140" t="s">
        <v>9545</v>
      </c>
      <c r="M529" s="141" t="s">
        <v>9546</v>
      </c>
      <c r="N529" s="142" t="s">
        <v>4888</v>
      </c>
      <c r="O529" s="142"/>
      <c r="P529" s="142" t="s">
        <v>4888</v>
      </c>
      <c r="Q529" s="143">
        <v>9797</v>
      </c>
      <c r="R529" s="144">
        <v>1846</v>
      </c>
      <c r="S529" s="143">
        <v>396.964</v>
      </c>
      <c r="T529" s="143">
        <v>396.964</v>
      </c>
      <c r="U529" s="112" t="s">
        <v>4925</v>
      </c>
      <c r="V529" s="123"/>
      <c r="W529" s="123">
        <v>50</v>
      </c>
      <c r="X529" s="138" t="s">
        <v>4972</v>
      </c>
      <c r="Y529" s="123">
        <v>313</v>
      </c>
      <c r="Z529" s="123"/>
      <c r="AA529" s="123"/>
      <c r="AB529" s="123">
        <v>34</v>
      </c>
      <c r="AC529" s="127"/>
      <c r="AD529" s="127"/>
      <c r="AE529" s="130">
        <v>20</v>
      </c>
      <c r="AF529" s="112" t="s">
        <v>9547</v>
      </c>
      <c r="AG529" s="127">
        <v>136</v>
      </c>
      <c r="AH529" s="127">
        <v>136</v>
      </c>
      <c r="AI529" s="148">
        <v>136</v>
      </c>
      <c r="AJ529" s="148">
        <v>136</v>
      </c>
      <c r="AK529" s="112" t="s">
        <v>9548</v>
      </c>
      <c r="AL529" s="112" t="s">
        <v>9549</v>
      </c>
      <c r="AM529" s="118" t="s">
        <v>5079</v>
      </c>
      <c r="AN529" s="111">
        <v>6</v>
      </c>
      <c r="AO529" s="111">
        <v>2</v>
      </c>
      <c r="AP529" s="111">
        <v>1</v>
      </c>
      <c r="AQ529" s="111">
        <v>1</v>
      </c>
      <c r="AR529" s="111">
        <v>2</v>
      </c>
      <c r="AS529" s="111">
        <v>365</v>
      </c>
      <c r="AT529" s="129" t="s">
        <v>4916</v>
      </c>
      <c r="AU529" s="129" t="s">
        <v>4916</v>
      </c>
      <c r="AV529" s="127">
        <v>2300</v>
      </c>
      <c r="AW529" s="361">
        <v>6.3013698630136989</v>
      </c>
      <c r="AX529" s="149"/>
      <c r="AY529" s="149"/>
      <c r="AZ529" s="149"/>
      <c r="BA529" s="149"/>
      <c r="BB529" s="149"/>
      <c r="BC529" s="150"/>
      <c r="BD529" s="150"/>
      <c r="BE529" s="151"/>
      <c r="BF529" s="151" t="s">
        <v>4897</v>
      </c>
      <c r="BG529" s="134"/>
      <c r="BH529" s="134"/>
      <c r="BI529" s="134"/>
      <c r="BJ529" s="134"/>
      <c r="BK529" s="134"/>
      <c r="BL529" s="134"/>
      <c r="BM529" s="134"/>
      <c r="BN529" s="326"/>
      <c r="BO529" s="151"/>
      <c r="BP529" s="138"/>
      <c r="BQ529" s="138"/>
      <c r="BR529" s="138"/>
      <c r="BS529" s="138"/>
      <c r="BT529" s="138"/>
      <c r="BU529" s="138"/>
      <c r="BV529" s="138"/>
      <c r="BW529" s="138"/>
      <c r="BX529" s="138"/>
      <c r="BY529" s="138"/>
      <c r="BZ529" s="138"/>
      <c r="CA529" s="138"/>
      <c r="CB529" s="138">
        <v>2</v>
      </c>
      <c r="CC529" s="138"/>
      <c r="CD529" s="138" t="s">
        <v>4996</v>
      </c>
      <c r="CE529" s="648"/>
      <c r="CF529" s="78"/>
      <c r="CG529" s="80"/>
      <c r="CH529" s="80"/>
      <c r="CI529" s="80"/>
      <c r="CJ529" s="80"/>
      <c r="CK529" s="80"/>
      <c r="CL529" s="80"/>
      <c r="CM529" s="80"/>
      <c r="CN529" s="80"/>
      <c r="CO529" s="80"/>
      <c r="CP529" s="80"/>
      <c r="CQ529" s="80"/>
      <c r="CR529" s="80"/>
      <c r="CS529" s="80"/>
      <c r="CT529" s="80"/>
      <c r="CU529" s="80"/>
      <c r="CV529" s="80"/>
      <c r="CW529" s="80"/>
      <c r="CX529" s="80"/>
      <c r="CY529" s="80"/>
      <c r="CZ529" s="80"/>
      <c r="DA529" s="80"/>
      <c r="DB529" s="80"/>
      <c r="DC529" s="80"/>
      <c r="DD529" s="80"/>
      <c r="DE529" s="80"/>
      <c r="DF529" s="80"/>
      <c r="DG529" s="80"/>
      <c r="DH529" s="80"/>
      <c r="DI529" s="80"/>
      <c r="DJ529" s="80"/>
      <c r="DK529" s="80"/>
      <c r="DL529" s="80"/>
      <c r="DM529" s="80"/>
      <c r="DN529" s="80"/>
      <c r="DO529" s="80"/>
      <c r="DP529" s="80"/>
      <c r="DQ529" s="80"/>
    </row>
    <row r="530" spans="1:141" ht="16.5" customHeight="1">
      <c r="A530" s="111">
        <v>469</v>
      </c>
      <c r="B530" s="111" t="s">
        <v>2830</v>
      </c>
      <c r="C530" s="282" t="s">
        <v>2888</v>
      </c>
      <c r="D530" s="111" t="s">
        <v>168</v>
      </c>
      <c r="E530" s="111" t="s">
        <v>4932</v>
      </c>
      <c r="F530" s="111" t="s">
        <v>9550</v>
      </c>
      <c r="G530" s="113" t="s">
        <v>9551</v>
      </c>
      <c r="H530" s="111" t="s">
        <v>9552</v>
      </c>
      <c r="I530" s="111" t="s">
        <v>8919</v>
      </c>
      <c r="J530" s="118" t="s">
        <v>4940</v>
      </c>
      <c r="K530" s="163" t="s">
        <v>9553</v>
      </c>
      <c r="L530" s="116" t="s">
        <v>9554</v>
      </c>
      <c r="M530" s="141" t="s">
        <v>9555</v>
      </c>
      <c r="N530" s="142" t="s">
        <v>4924</v>
      </c>
      <c r="O530" s="142"/>
      <c r="P530" s="142" t="s">
        <v>4924</v>
      </c>
      <c r="Q530" s="143">
        <v>10124</v>
      </c>
      <c r="R530" s="144">
        <v>1649</v>
      </c>
      <c r="S530" s="143">
        <v>95</v>
      </c>
      <c r="T530" s="143">
        <v>95</v>
      </c>
      <c r="U530" s="282" t="s">
        <v>9556</v>
      </c>
      <c r="V530" s="386"/>
      <c r="W530" s="123">
        <v>26</v>
      </c>
      <c r="X530" s="138" t="s">
        <v>4956</v>
      </c>
      <c r="Y530" s="123">
        <v>84</v>
      </c>
      <c r="Z530" s="386"/>
      <c r="AA530" s="386"/>
      <c r="AB530" s="123">
        <v>37</v>
      </c>
      <c r="AC530" s="387"/>
      <c r="AD530" s="387"/>
      <c r="AE530" s="683">
        <v>45</v>
      </c>
      <c r="AF530" s="137" t="s">
        <v>9557</v>
      </c>
      <c r="AG530" s="683">
        <v>126</v>
      </c>
      <c r="AH530" s="683">
        <v>126</v>
      </c>
      <c r="AI530" s="714"/>
      <c r="AJ530" s="714"/>
      <c r="AK530" s="221"/>
      <c r="AL530" s="221"/>
      <c r="AM530" s="118" t="s">
        <v>5428</v>
      </c>
      <c r="AN530" s="111">
        <v>5</v>
      </c>
      <c r="AO530" s="221"/>
      <c r="AP530" s="221"/>
      <c r="AQ530" s="221"/>
      <c r="AR530" s="111">
        <v>5</v>
      </c>
      <c r="AS530" s="221">
        <v>310</v>
      </c>
      <c r="AT530" s="129" t="s">
        <v>5429</v>
      </c>
      <c r="AU530" s="129" t="s">
        <v>5429</v>
      </c>
      <c r="AV530" s="683">
        <v>100000</v>
      </c>
      <c r="AW530" s="361">
        <v>322.58064516129031</v>
      </c>
      <c r="AX530" s="684">
        <v>8000</v>
      </c>
      <c r="AY530" s="684" t="s">
        <v>9558</v>
      </c>
      <c r="AZ530" s="684">
        <v>5000</v>
      </c>
      <c r="BA530" s="684">
        <v>8000</v>
      </c>
      <c r="BB530" s="684">
        <v>8000</v>
      </c>
      <c r="BC530" s="715">
        <v>0.25</v>
      </c>
      <c r="BD530" s="715">
        <v>0.25</v>
      </c>
      <c r="BE530" s="685" t="s">
        <v>9559</v>
      </c>
      <c r="BF530" s="686" t="s">
        <v>9338</v>
      </c>
      <c r="BG530" s="403"/>
      <c r="BH530" s="403"/>
      <c r="BI530" s="403"/>
      <c r="BJ530" s="403"/>
      <c r="BK530" s="403"/>
      <c r="BL530" s="403"/>
      <c r="BM530" s="403"/>
      <c r="BN530" s="142"/>
      <c r="BO530" s="221"/>
      <c r="BP530" s="716"/>
      <c r="BQ530" s="716"/>
      <c r="BR530" s="716"/>
      <c r="BS530" s="716"/>
      <c r="BT530" s="716"/>
      <c r="BU530" s="716"/>
      <c r="BV530" s="716"/>
      <c r="BW530" s="716"/>
      <c r="BX530" s="716"/>
      <c r="BY530" s="716"/>
      <c r="BZ530" s="138">
        <v>1</v>
      </c>
      <c r="CA530" s="138"/>
      <c r="CB530" s="138">
        <v>2</v>
      </c>
      <c r="CC530" s="138"/>
      <c r="CD530" s="138"/>
      <c r="CE530" s="648"/>
      <c r="CF530" s="78"/>
      <c r="CG530" s="80"/>
      <c r="CH530" s="80"/>
      <c r="CI530" s="80"/>
      <c r="CJ530" s="80"/>
      <c r="CK530" s="80"/>
      <c r="CL530" s="80"/>
      <c r="CM530" s="80"/>
      <c r="CN530" s="80"/>
      <c r="CO530" s="80"/>
      <c r="CP530" s="80"/>
      <c r="CQ530" s="80"/>
      <c r="CR530" s="80"/>
      <c r="CS530" s="80"/>
      <c r="CT530" s="80"/>
      <c r="CU530" s="80"/>
      <c r="CV530" s="80"/>
      <c r="CW530" s="80"/>
      <c r="CX530" s="80"/>
      <c r="CY530" s="80"/>
      <c r="CZ530" s="80"/>
      <c r="DA530" s="80"/>
      <c r="DB530" s="80"/>
      <c r="DC530" s="80"/>
      <c r="DD530" s="80"/>
      <c r="DE530" s="80"/>
      <c r="DF530" s="80"/>
      <c r="DG530" s="80"/>
      <c r="DH530" s="80"/>
      <c r="DI530" s="80"/>
      <c r="DJ530" s="80"/>
      <c r="DK530" s="80"/>
      <c r="DL530" s="80"/>
      <c r="DM530" s="80"/>
      <c r="DN530" s="80"/>
      <c r="DO530" s="80"/>
      <c r="DP530" s="80"/>
      <c r="DQ530" s="80"/>
    </row>
    <row r="531" spans="1:141" ht="16.5" customHeight="1">
      <c r="A531" s="111">
        <v>470</v>
      </c>
      <c r="B531" s="111" t="s">
        <v>2830</v>
      </c>
      <c r="C531" s="112" t="s">
        <v>2840</v>
      </c>
      <c r="D531" s="111" t="s">
        <v>168</v>
      </c>
      <c r="E531" s="111" t="s">
        <v>6376</v>
      </c>
      <c r="F531" s="111" t="s">
        <v>9560</v>
      </c>
      <c r="G531" s="113" t="s">
        <v>9561</v>
      </c>
      <c r="H531" s="111" t="s">
        <v>9562</v>
      </c>
      <c r="I531" s="111" t="s">
        <v>9563</v>
      </c>
      <c r="J531" s="382" t="s">
        <v>4888</v>
      </c>
      <c r="K531" s="163" t="s">
        <v>6376</v>
      </c>
      <c r="L531" s="116" t="s">
        <v>6376</v>
      </c>
      <c r="M531" s="153"/>
      <c r="N531" s="142" t="s">
        <v>7177</v>
      </c>
      <c r="O531" s="142"/>
      <c r="P531" s="142" t="s">
        <v>7177</v>
      </c>
      <c r="Q531" s="143"/>
      <c r="R531" s="144"/>
      <c r="S531" s="143"/>
      <c r="T531" s="143"/>
      <c r="U531" s="112"/>
      <c r="V531" s="123"/>
      <c r="W531" s="123"/>
      <c r="X531" s="138"/>
      <c r="Y531" s="123"/>
      <c r="Z531" s="123"/>
      <c r="AA531" s="123"/>
      <c r="AB531" s="123"/>
      <c r="AC531" s="127"/>
      <c r="AD531" s="127"/>
      <c r="AE531" s="130"/>
      <c r="AF531" s="137"/>
      <c r="AG531" s="127"/>
      <c r="AH531" s="127"/>
      <c r="AI531" s="148"/>
      <c r="AJ531" s="148"/>
      <c r="AK531" s="112"/>
      <c r="AL531" s="112"/>
      <c r="AM531" s="118"/>
      <c r="AN531" s="111"/>
      <c r="AO531" s="111"/>
      <c r="AP531" s="111"/>
      <c r="AQ531" s="111"/>
      <c r="AR531" s="111"/>
      <c r="AS531" s="111"/>
      <c r="AT531" s="129"/>
      <c r="AU531" s="129"/>
      <c r="AV531" s="127"/>
      <c r="AW531" s="361"/>
      <c r="AX531" s="149"/>
      <c r="AY531" s="149"/>
      <c r="AZ531" s="149"/>
      <c r="BA531" s="149"/>
      <c r="BB531" s="149"/>
      <c r="BC531" s="150"/>
      <c r="BD531" s="150"/>
      <c r="BE531" s="150"/>
      <c r="BF531" s="151"/>
      <c r="BG531" s="134"/>
      <c r="BH531" s="134"/>
      <c r="BI531" s="134"/>
      <c r="BJ531" s="134"/>
      <c r="BK531" s="134"/>
      <c r="BL531" s="134"/>
      <c r="BM531" s="134"/>
      <c r="BN531" s="350"/>
      <c r="BO531" s="133"/>
      <c r="BP531" s="138"/>
      <c r="BQ531" s="138"/>
      <c r="BR531" s="138"/>
      <c r="BS531" s="138"/>
      <c r="BT531" s="138"/>
      <c r="BU531" s="138"/>
      <c r="BV531" s="138"/>
      <c r="BW531" s="138"/>
      <c r="BX531" s="138"/>
      <c r="BY531" s="138"/>
      <c r="BZ531" s="138"/>
      <c r="CA531" s="138"/>
      <c r="CB531" s="138"/>
      <c r="CC531" s="138"/>
      <c r="CD531" s="138"/>
      <c r="CE531" s="648"/>
      <c r="CF531" s="78"/>
      <c r="CG531" s="80"/>
      <c r="CH531" s="80"/>
      <c r="CI531" s="80"/>
      <c r="CJ531" s="80"/>
      <c r="CK531" s="80"/>
      <c r="CL531" s="80"/>
      <c r="CM531" s="80"/>
      <c r="CN531" s="80"/>
      <c r="CO531" s="80"/>
      <c r="CP531" s="80"/>
      <c r="CQ531" s="80"/>
      <c r="CR531" s="80"/>
      <c r="CS531" s="80"/>
      <c r="CT531" s="80"/>
      <c r="CU531" s="80"/>
      <c r="CV531" s="80"/>
      <c r="CW531" s="80"/>
      <c r="CX531" s="80"/>
      <c r="CY531" s="80"/>
      <c r="CZ531" s="80"/>
      <c r="DA531" s="80"/>
      <c r="DB531" s="80"/>
      <c r="DC531" s="80"/>
      <c r="DD531" s="80"/>
      <c r="DE531" s="80"/>
      <c r="DF531" s="80"/>
      <c r="DG531" s="80"/>
      <c r="DH531" s="80"/>
      <c r="DI531" s="80"/>
      <c r="DJ531" s="80"/>
      <c r="DK531" s="80"/>
      <c r="DL531" s="80"/>
      <c r="DM531" s="80"/>
      <c r="DN531" s="80"/>
      <c r="DO531" s="80"/>
      <c r="DP531" s="80"/>
      <c r="DQ531" s="80"/>
    </row>
    <row r="532" spans="1:141" ht="16.5" customHeight="1">
      <c r="A532" s="111">
        <v>471</v>
      </c>
      <c r="B532" s="136" t="s">
        <v>2830</v>
      </c>
      <c r="C532" s="112" t="s">
        <v>2879</v>
      </c>
      <c r="D532" s="153" t="s">
        <v>168</v>
      </c>
      <c r="E532" s="153" t="s">
        <v>4932</v>
      </c>
      <c r="F532" s="135" t="s">
        <v>9564</v>
      </c>
      <c r="G532" s="276" t="s">
        <v>9565</v>
      </c>
      <c r="H532" s="153" t="s">
        <v>9566</v>
      </c>
      <c r="I532" s="153" t="s">
        <v>9567</v>
      </c>
      <c r="J532" s="118" t="s">
        <v>4884</v>
      </c>
      <c r="K532" s="153" t="s">
        <v>9568</v>
      </c>
      <c r="L532" s="153" t="s">
        <v>9569</v>
      </c>
      <c r="M532" s="153"/>
      <c r="N532" s="142" t="s">
        <v>4924</v>
      </c>
      <c r="O532" s="135"/>
      <c r="P532" s="142" t="s">
        <v>4924</v>
      </c>
      <c r="Q532" s="143">
        <v>1620</v>
      </c>
      <c r="R532" s="144">
        <v>324</v>
      </c>
      <c r="S532" s="143"/>
      <c r="T532" s="143"/>
      <c r="U532" s="135"/>
      <c r="V532" s="123"/>
      <c r="W532" s="123"/>
      <c r="X532" s="135"/>
      <c r="Y532" s="123"/>
      <c r="Z532" s="123"/>
      <c r="AA532" s="123"/>
      <c r="AB532" s="123"/>
      <c r="AC532" s="127"/>
      <c r="AD532" s="127"/>
      <c r="AE532" s="128"/>
      <c r="AF532" s="270" t="s">
        <v>9570</v>
      </c>
      <c r="AG532" s="127"/>
      <c r="AH532" s="127">
        <v>1300</v>
      </c>
      <c r="AI532" s="127"/>
      <c r="AJ532" s="127"/>
      <c r="AK532" s="135"/>
      <c r="AL532" s="135"/>
      <c r="AM532" s="135"/>
      <c r="AN532" s="705"/>
      <c r="AO532" s="705"/>
      <c r="AP532" s="705"/>
      <c r="AQ532" s="705"/>
      <c r="AR532" s="705"/>
      <c r="AS532" s="135" t="s">
        <v>5056</v>
      </c>
      <c r="AT532" s="137"/>
      <c r="AU532" s="137"/>
      <c r="AV532" s="127"/>
      <c r="AW532" s="361"/>
      <c r="AX532" s="134">
        <v>1500</v>
      </c>
      <c r="AY532" s="134">
        <v>700</v>
      </c>
      <c r="AZ532" s="134">
        <v>700</v>
      </c>
      <c r="BA532" s="134">
        <v>700</v>
      </c>
      <c r="BB532" s="134">
        <v>1500</v>
      </c>
      <c r="BC532" s="123"/>
      <c r="BD532" s="123"/>
      <c r="BE532" s="123" t="s">
        <v>9571</v>
      </c>
      <c r="BF532" s="135" t="s">
        <v>9572</v>
      </c>
      <c r="BG532" s="134"/>
      <c r="BH532" s="134"/>
      <c r="BI532" s="134"/>
      <c r="BJ532" s="134"/>
      <c r="BK532" s="134"/>
      <c r="BL532" s="134"/>
      <c r="BM532" s="134"/>
      <c r="BN532" s="135"/>
      <c r="BO532" s="153"/>
      <c r="BP532" s="137"/>
      <c r="BQ532" s="137"/>
      <c r="BR532" s="137"/>
      <c r="BS532" s="137"/>
      <c r="BT532" s="137"/>
      <c r="BU532" s="137"/>
      <c r="BV532" s="137"/>
      <c r="BW532" s="137"/>
      <c r="BX532" s="137"/>
      <c r="BY532" s="137"/>
      <c r="BZ532" s="137"/>
      <c r="CA532" s="137"/>
      <c r="CB532" s="137"/>
      <c r="CC532" s="137"/>
      <c r="CD532" s="174"/>
      <c r="CE532" s="139"/>
      <c r="CF532" s="139"/>
      <c r="DV532" s="152"/>
      <c r="DW532" s="152"/>
      <c r="DX532" s="152"/>
    </row>
    <row r="533" spans="1:141" ht="16.5" customHeight="1">
      <c r="A533" s="111">
        <v>472</v>
      </c>
      <c r="B533" s="111" t="s">
        <v>8779</v>
      </c>
      <c r="C533" s="112" t="s">
        <v>8827</v>
      </c>
      <c r="D533" s="111" t="s">
        <v>5318</v>
      </c>
      <c r="E533" s="111" t="s">
        <v>4879</v>
      </c>
      <c r="F533" s="111" t="s">
        <v>9573</v>
      </c>
      <c r="G533" s="276" t="s">
        <v>9574</v>
      </c>
      <c r="H533" s="111" t="s">
        <v>9575</v>
      </c>
      <c r="I533" s="111" t="s">
        <v>9576</v>
      </c>
      <c r="J533" s="118" t="s">
        <v>4884</v>
      </c>
      <c r="K533" s="163" t="s">
        <v>9577</v>
      </c>
      <c r="L533" s="153" t="s">
        <v>9578</v>
      </c>
      <c r="M533" s="153" t="s">
        <v>9579</v>
      </c>
      <c r="N533" s="142" t="s">
        <v>4888</v>
      </c>
      <c r="O533" s="142"/>
      <c r="P533" s="142" t="s">
        <v>4884</v>
      </c>
      <c r="Q533" s="143">
        <v>12000</v>
      </c>
      <c r="R533" s="144">
        <v>6500</v>
      </c>
      <c r="S533" s="143">
        <v>3200</v>
      </c>
      <c r="T533" s="143">
        <v>2000</v>
      </c>
      <c r="U533" s="112" t="s">
        <v>5009</v>
      </c>
      <c r="V533" s="123">
        <v>1200</v>
      </c>
      <c r="W533" s="123">
        <v>50</v>
      </c>
      <c r="X533" s="138" t="s">
        <v>4926</v>
      </c>
      <c r="Y533" s="123">
        <v>400</v>
      </c>
      <c r="Z533" s="123"/>
      <c r="AA533" s="123"/>
      <c r="AB533" s="123">
        <v>200</v>
      </c>
      <c r="AC533" s="127">
        <v>80</v>
      </c>
      <c r="AD533" s="127">
        <v>550</v>
      </c>
      <c r="AE533" s="130">
        <v>220</v>
      </c>
      <c r="AF533" s="137" t="s">
        <v>9580</v>
      </c>
      <c r="AG533" s="127">
        <v>123</v>
      </c>
      <c r="AH533" s="127">
        <v>1400</v>
      </c>
      <c r="AI533" s="148"/>
      <c r="AJ533" s="148">
        <v>80</v>
      </c>
      <c r="AK533" s="157"/>
      <c r="AL533" s="112"/>
      <c r="AM533" s="118"/>
      <c r="AN533" s="111">
        <v>6</v>
      </c>
      <c r="AO533" s="111">
        <v>1</v>
      </c>
      <c r="AP533" s="111">
        <v>3</v>
      </c>
      <c r="AQ533" s="111">
        <v>2</v>
      </c>
      <c r="AR533" s="111"/>
      <c r="AS533" s="111" t="s">
        <v>9581</v>
      </c>
      <c r="AT533" s="129" t="s">
        <v>5429</v>
      </c>
      <c r="AU533" s="129" t="s">
        <v>5429</v>
      </c>
      <c r="AV533" s="127"/>
      <c r="AW533" s="361"/>
      <c r="AX533" s="134"/>
      <c r="AY533" s="134"/>
      <c r="AZ533" s="134"/>
      <c r="BA533" s="134"/>
      <c r="BB533" s="134"/>
      <c r="BC533" s="123"/>
      <c r="BD533" s="123"/>
      <c r="BE533" s="135"/>
      <c r="BF533" s="151" t="s">
        <v>4897</v>
      </c>
      <c r="BG533" s="134"/>
      <c r="BH533" s="134"/>
      <c r="BI533" s="134"/>
      <c r="BJ533" s="134"/>
      <c r="BK533" s="134"/>
      <c r="BL533" s="134"/>
      <c r="BM533" s="134"/>
      <c r="BN533" s="135"/>
      <c r="BO533" s="151" t="s">
        <v>4897</v>
      </c>
      <c r="BP533" s="137"/>
      <c r="BQ533" s="137"/>
      <c r="BR533" s="137"/>
      <c r="BS533" s="137"/>
      <c r="BT533" s="137"/>
      <c r="BU533" s="137"/>
      <c r="BV533" s="137"/>
      <c r="BW533" s="137"/>
      <c r="BX533" s="137"/>
      <c r="BY533" s="137"/>
      <c r="BZ533" s="138">
        <v>1</v>
      </c>
      <c r="CA533" s="138">
        <v>3</v>
      </c>
      <c r="CB533" s="138">
        <v>31</v>
      </c>
      <c r="CC533" s="138"/>
      <c r="CD533" s="138"/>
      <c r="CE533" s="139"/>
      <c r="CF533" s="139"/>
      <c r="DV533" s="152"/>
      <c r="DW533" s="152"/>
      <c r="DX533" s="152"/>
    </row>
    <row r="534" spans="1:141" ht="16.5" customHeight="1">
      <c r="A534" s="111">
        <v>473</v>
      </c>
      <c r="B534" s="111" t="s">
        <v>2830</v>
      </c>
      <c r="C534" s="112" t="s">
        <v>8839</v>
      </c>
      <c r="D534" s="111" t="s">
        <v>5318</v>
      </c>
      <c r="E534" s="111" t="s">
        <v>4879</v>
      </c>
      <c r="F534" s="111" t="s">
        <v>9582</v>
      </c>
      <c r="G534" s="113" t="s">
        <v>9583</v>
      </c>
      <c r="H534" s="111" t="s">
        <v>9584</v>
      </c>
      <c r="I534" s="111" t="s">
        <v>9585</v>
      </c>
      <c r="J534" s="118" t="s">
        <v>4884</v>
      </c>
      <c r="K534" s="111" t="s">
        <v>9585</v>
      </c>
      <c r="L534" s="116" t="s">
        <v>9586</v>
      </c>
      <c r="M534" s="153" t="s">
        <v>9587</v>
      </c>
      <c r="N534" s="142" t="s">
        <v>4888</v>
      </c>
      <c r="O534" s="142"/>
      <c r="P534" s="142" t="s">
        <v>4888</v>
      </c>
      <c r="Q534" s="143">
        <v>16675</v>
      </c>
      <c r="R534" s="144">
        <v>1055</v>
      </c>
      <c r="S534" s="143">
        <v>678</v>
      </c>
      <c r="T534" s="143">
        <v>339</v>
      </c>
      <c r="U534" s="158" t="s">
        <v>5009</v>
      </c>
      <c r="V534" s="123">
        <v>339</v>
      </c>
      <c r="W534" s="123">
        <v>66</v>
      </c>
      <c r="X534" s="135" t="s">
        <v>4972</v>
      </c>
      <c r="Y534" s="123">
        <v>898</v>
      </c>
      <c r="Z534" s="123">
        <v>66</v>
      </c>
      <c r="AA534" s="123">
        <v>400</v>
      </c>
      <c r="AB534" s="123">
        <v>17</v>
      </c>
      <c r="AC534" s="127"/>
      <c r="AD534" s="127"/>
      <c r="AE534" s="128" t="s">
        <v>9588</v>
      </c>
      <c r="AF534" s="137" t="s">
        <v>9589</v>
      </c>
      <c r="AG534" s="127"/>
      <c r="AH534" s="127">
        <v>400</v>
      </c>
      <c r="AI534" s="148">
        <v>280</v>
      </c>
      <c r="AJ534" s="148">
        <v>400</v>
      </c>
      <c r="AK534" s="112"/>
      <c r="AL534" s="112"/>
      <c r="AM534" s="135" t="s">
        <v>5079</v>
      </c>
      <c r="AN534" s="135">
        <v>10</v>
      </c>
      <c r="AO534" s="135">
        <v>2</v>
      </c>
      <c r="AP534" s="135">
        <v>5</v>
      </c>
      <c r="AQ534" s="135">
        <v>3</v>
      </c>
      <c r="AR534" s="111"/>
      <c r="AS534" s="111">
        <v>229</v>
      </c>
      <c r="AT534" s="129" t="s">
        <v>6506</v>
      </c>
      <c r="AU534" s="129" t="s">
        <v>6506</v>
      </c>
      <c r="AV534" s="127">
        <v>1093</v>
      </c>
      <c r="AW534" s="361">
        <v>4.7729257641921397</v>
      </c>
      <c r="AX534" s="192">
        <v>10000</v>
      </c>
      <c r="AY534" s="192">
        <v>8000</v>
      </c>
      <c r="AZ534" s="192">
        <v>8000</v>
      </c>
      <c r="BA534" s="192">
        <v>9000</v>
      </c>
      <c r="BB534" s="192">
        <v>10000</v>
      </c>
      <c r="BC534" s="264">
        <v>10</v>
      </c>
      <c r="BD534" s="150"/>
      <c r="BE534" s="135" t="s">
        <v>9590</v>
      </c>
      <c r="BF534" s="135" t="s">
        <v>9591</v>
      </c>
      <c r="BG534" s="134">
        <v>1000</v>
      </c>
      <c r="BH534" s="134">
        <v>8000</v>
      </c>
      <c r="BI534" s="134">
        <v>8000</v>
      </c>
      <c r="BJ534" s="134">
        <v>9000</v>
      </c>
      <c r="BK534" s="134">
        <v>10000</v>
      </c>
      <c r="BL534" s="134">
        <v>10</v>
      </c>
      <c r="BM534" s="134"/>
      <c r="BN534" s="135" t="s">
        <v>9592</v>
      </c>
      <c r="BO534" s="153" t="s">
        <v>9591</v>
      </c>
      <c r="BP534" s="138"/>
      <c r="BQ534" s="138"/>
      <c r="BR534" s="138"/>
      <c r="BS534" s="138"/>
      <c r="BT534" s="138"/>
      <c r="BU534" s="138"/>
      <c r="BV534" s="138"/>
      <c r="BW534" s="138"/>
      <c r="BX534" s="138"/>
      <c r="BY534" s="138"/>
      <c r="BZ534" s="138">
        <v>1</v>
      </c>
      <c r="CA534" s="138">
        <v>1</v>
      </c>
      <c r="CB534" s="138">
        <v>1</v>
      </c>
      <c r="CC534" s="138"/>
      <c r="CD534" s="138"/>
      <c r="CE534" s="648"/>
      <c r="CF534" s="78"/>
      <c r="CG534" s="80"/>
      <c r="CH534" s="80"/>
      <c r="CI534" s="80"/>
      <c r="CJ534" s="80"/>
      <c r="CK534" s="80"/>
      <c r="CL534" s="80"/>
      <c r="CM534" s="80"/>
      <c r="CN534" s="80"/>
      <c r="CO534" s="80"/>
      <c r="CP534" s="80"/>
      <c r="CQ534" s="80"/>
      <c r="CR534" s="80"/>
      <c r="CS534" s="80"/>
      <c r="CT534" s="80"/>
      <c r="CU534" s="80"/>
      <c r="CV534" s="80"/>
      <c r="CW534" s="80"/>
      <c r="CX534" s="80"/>
      <c r="CY534" s="80"/>
      <c r="CZ534" s="80"/>
      <c r="DA534" s="80"/>
      <c r="DB534" s="80"/>
      <c r="DC534" s="80"/>
      <c r="DD534" s="80"/>
      <c r="DE534" s="80"/>
      <c r="DF534" s="80"/>
      <c r="DG534" s="80"/>
      <c r="DH534" s="80"/>
      <c r="DI534" s="80"/>
      <c r="DJ534" s="80"/>
      <c r="DK534" s="80"/>
      <c r="DL534" s="80"/>
      <c r="DM534" s="80"/>
      <c r="DN534" s="80"/>
      <c r="DO534" s="80"/>
      <c r="DP534" s="80"/>
      <c r="DQ534" s="80"/>
    </row>
    <row r="535" spans="1:141" s="679" customFormat="1" ht="16.5" customHeight="1">
      <c r="A535" s="2528" t="s">
        <v>9593</v>
      </c>
      <c r="B535" s="2528"/>
      <c r="C535" s="2528"/>
      <c r="D535" s="2528"/>
      <c r="E535" s="2528"/>
      <c r="F535" s="551">
        <v>42</v>
      </c>
      <c r="G535" s="552"/>
      <c r="H535" s="551"/>
      <c r="I535" s="551"/>
      <c r="J535" s="553"/>
      <c r="K535" s="554"/>
      <c r="L535" s="231"/>
      <c r="M535" s="555"/>
      <c r="N535" s="233"/>
      <c r="O535" s="233"/>
      <c r="P535" s="233"/>
      <c r="Q535" s="238"/>
      <c r="R535" s="239"/>
      <c r="S535" s="238"/>
      <c r="T535" s="238"/>
      <c r="U535" s="556"/>
      <c r="V535" s="239"/>
      <c r="W535" s="238"/>
      <c r="X535" s="557"/>
      <c r="Y535" s="238"/>
      <c r="Z535" s="238"/>
      <c r="AA535" s="238"/>
      <c r="AB535" s="239"/>
      <c r="AC535" s="243"/>
      <c r="AD535" s="243"/>
      <c r="AE535" s="558"/>
      <c r="AF535" s="559"/>
      <c r="AG535" s="560"/>
      <c r="AH535" s="253"/>
      <c r="AI535" s="243"/>
      <c r="AJ535" s="561"/>
      <c r="AK535" s="562"/>
      <c r="AL535" s="562"/>
      <c r="AM535" s="553"/>
      <c r="AN535" s="551"/>
      <c r="AO535" s="551"/>
      <c r="AP535" s="563"/>
      <c r="AQ535" s="563"/>
      <c r="AR535" s="563"/>
      <c r="AS535" s="551"/>
      <c r="AT535" s="563"/>
      <c r="AU535" s="563"/>
      <c r="AV535" s="558"/>
      <c r="AW535" s="558"/>
      <c r="AX535" s="561"/>
      <c r="AY535" s="564"/>
      <c r="AZ535" s="565"/>
      <c r="BA535" s="565"/>
      <c r="BB535" s="565"/>
      <c r="BC535" s="566"/>
      <c r="BD535" s="566"/>
      <c r="BE535" s="562"/>
      <c r="BF535" s="562"/>
      <c r="BG535" s="564"/>
      <c r="BH535" s="567"/>
      <c r="BI535" s="564"/>
      <c r="BJ535" s="564"/>
      <c r="BK535" s="564"/>
      <c r="BL535" s="564"/>
      <c r="BM535" s="564"/>
      <c r="BN535" s="568"/>
      <c r="BO535" s="569"/>
      <c r="BP535" s="570"/>
      <c r="BQ535" s="570"/>
      <c r="BR535" s="570"/>
      <c r="BS535" s="570"/>
      <c r="BT535" s="570"/>
      <c r="BU535" s="570"/>
      <c r="BV535" s="570"/>
      <c r="BW535" s="570"/>
      <c r="BX535" s="570"/>
      <c r="BY535" s="570"/>
      <c r="BZ535" s="570"/>
      <c r="CA535" s="570"/>
      <c r="CB535" s="570"/>
      <c r="CC535" s="570"/>
      <c r="CD535" s="570"/>
      <c r="CE535" s="678"/>
      <c r="CF535" s="678"/>
      <c r="CG535" s="678"/>
      <c r="CH535" s="678"/>
      <c r="CI535" s="678"/>
      <c r="CJ535" s="678"/>
      <c r="CK535" s="678"/>
      <c r="CL535" s="678"/>
      <c r="CM535" s="678"/>
      <c r="CN535" s="678"/>
      <c r="CO535" s="678"/>
      <c r="CP535" s="678"/>
      <c r="CQ535" s="678"/>
      <c r="CR535" s="678"/>
      <c r="CS535" s="678"/>
      <c r="CT535" s="678"/>
      <c r="CU535" s="678"/>
      <c r="CV535" s="678"/>
      <c r="CW535" s="678"/>
      <c r="CX535" s="678"/>
      <c r="CY535" s="678"/>
      <c r="CZ535" s="678"/>
      <c r="DA535" s="678"/>
      <c r="DB535" s="678"/>
      <c r="DC535" s="678"/>
      <c r="DD535" s="678"/>
      <c r="DE535" s="678"/>
      <c r="DF535" s="678"/>
      <c r="DG535" s="678"/>
      <c r="DH535" s="678"/>
      <c r="DI535" s="678"/>
      <c r="DJ535" s="678"/>
      <c r="DK535" s="678"/>
      <c r="DL535" s="678"/>
      <c r="DM535" s="678"/>
      <c r="DN535" s="678"/>
      <c r="DO535" s="678"/>
      <c r="DP535" s="678"/>
      <c r="DQ535" s="678"/>
    </row>
    <row r="536" spans="1:141" s="177" customFormat="1" ht="16.5" customHeight="1">
      <c r="A536" s="111">
        <v>474</v>
      </c>
      <c r="B536" s="111" t="s">
        <v>2830</v>
      </c>
      <c r="C536" s="112" t="s">
        <v>8839</v>
      </c>
      <c r="D536" s="111" t="s">
        <v>6039</v>
      </c>
      <c r="E536" s="111" t="s">
        <v>4879</v>
      </c>
      <c r="F536" s="111" t="s">
        <v>9594</v>
      </c>
      <c r="G536" s="113" t="s">
        <v>9595</v>
      </c>
      <c r="H536" s="111" t="s">
        <v>9596</v>
      </c>
      <c r="I536" s="111" t="s">
        <v>9597</v>
      </c>
      <c r="J536" s="118" t="s">
        <v>4884</v>
      </c>
      <c r="K536" s="163" t="s">
        <v>6044</v>
      </c>
      <c r="L536" s="116" t="s">
        <v>9598</v>
      </c>
      <c r="M536" s="141" t="s">
        <v>9599</v>
      </c>
      <c r="N536" s="142" t="s">
        <v>4888</v>
      </c>
      <c r="O536" s="142"/>
      <c r="P536" s="142" t="s">
        <v>4888</v>
      </c>
      <c r="Q536" s="143">
        <v>918</v>
      </c>
      <c r="R536" s="144">
        <v>2787</v>
      </c>
      <c r="S536" s="143">
        <v>1176</v>
      </c>
      <c r="T536" s="143">
        <v>968</v>
      </c>
      <c r="U536" s="112" t="s">
        <v>5186</v>
      </c>
      <c r="V536" s="123">
        <v>208</v>
      </c>
      <c r="W536" s="123">
        <v>264</v>
      </c>
      <c r="X536" s="138" t="s">
        <v>4972</v>
      </c>
      <c r="Y536" s="123">
        <v>150</v>
      </c>
      <c r="Z536" s="123">
        <v>72</v>
      </c>
      <c r="AA536" s="123">
        <v>12617</v>
      </c>
      <c r="AB536" s="123">
        <v>102</v>
      </c>
      <c r="AC536" s="127"/>
      <c r="AD536" s="127"/>
      <c r="AE536" s="130">
        <v>112</v>
      </c>
      <c r="AF536" s="137" t="s">
        <v>9600</v>
      </c>
      <c r="AG536" s="127">
        <v>7113</v>
      </c>
      <c r="AH536" s="165">
        <v>7113</v>
      </c>
      <c r="AI536" s="148">
        <v>6198</v>
      </c>
      <c r="AJ536" s="148">
        <v>800</v>
      </c>
      <c r="AK536" s="112"/>
      <c r="AL536" s="112"/>
      <c r="AM536" s="118"/>
      <c r="AN536" s="111">
        <v>5</v>
      </c>
      <c r="AO536" s="111">
        <v>3</v>
      </c>
      <c r="AP536" s="111">
        <v>2</v>
      </c>
      <c r="AQ536" s="111"/>
      <c r="AR536" s="111"/>
      <c r="AS536" s="111">
        <v>83</v>
      </c>
      <c r="AT536" s="129" t="s">
        <v>5136</v>
      </c>
      <c r="AU536" s="129"/>
      <c r="AV536" s="127">
        <v>534</v>
      </c>
      <c r="AW536" s="361">
        <v>6.4337349397590362</v>
      </c>
      <c r="AX536" s="591"/>
      <c r="AY536" s="591"/>
      <c r="AZ536" s="591"/>
      <c r="BA536" s="591"/>
      <c r="BB536" s="591"/>
      <c r="BC536" s="150"/>
      <c r="BD536" s="150"/>
      <c r="BE536" s="150"/>
      <c r="BF536" s="151" t="s">
        <v>4897</v>
      </c>
      <c r="BG536" s="134"/>
      <c r="BH536" s="134"/>
      <c r="BI536" s="134"/>
      <c r="BJ536" s="134"/>
      <c r="BK536" s="134"/>
      <c r="BL536" s="134"/>
      <c r="BM536" s="134"/>
      <c r="BN536" s="350"/>
      <c r="BO536" s="133"/>
      <c r="BP536" s="138"/>
      <c r="BQ536" s="138"/>
      <c r="BR536" s="138"/>
      <c r="BS536" s="138"/>
      <c r="BT536" s="138"/>
      <c r="BU536" s="138"/>
      <c r="BV536" s="138"/>
      <c r="BW536" s="138"/>
      <c r="BX536" s="138"/>
      <c r="BY536" s="138"/>
      <c r="BZ536" s="138">
        <v>2</v>
      </c>
      <c r="CA536" s="138"/>
      <c r="CB536" s="138"/>
      <c r="CC536" s="138"/>
      <c r="CD536" s="138"/>
      <c r="CE536" s="648"/>
      <c r="CF536" s="78"/>
      <c r="CG536" s="80"/>
      <c r="CH536" s="80"/>
      <c r="CI536" s="80"/>
      <c r="CJ536" s="80"/>
      <c r="CK536" s="80"/>
      <c r="CL536" s="80"/>
      <c r="CM536" s="80"/>
      <c r="CN536" s="80"/>
      <c r="CO536" s="80"/>
      <c r="CP536" s="80"/>
      <c r="CQ536" s="80"/>
      <c r="CR536" s="80"/>
      <c r="CS536" s="80"/>
      <c r="CT536" s="80"/>
      <c r="CU536" s="80"/>
      <c r="CV536" s="80"/>
      <c r="CW536" s="80"/>
      <c r="CX536" s="80"/>
      <c r="CY536" s="80"/>
      <c r="CZ536" s="80"/>
      <c r="DA536" s="80"/>
      <c r="DB536" s="80"/>
      <c r="DC536" s="80"/>
      <c r="DD536" s="80"/>
      <c r="DE536" s="80"/>
      <c r="DF536" s="80"/>
      <c r="DG536" s="80"/>
      <c r="DH536" s="80"/>
      <c r="DI536" s="80"/>
      <c r="DJ536" s="80"/>
      <c r="DK536" s="80"/>
      <c r="DL536" s="80"/>
      <c r="DM536" s="80"/>
      <c r="DN536" s="80"/>
      <c r="DO536" s="80"/>
      <c r="DP536" s="80"/>
      <c r="DQ536" s="80"/>
      <c r="DR536" s="86"/>
      <c r="DS536" s="86"/>
      <c r="DT536" s="86"/>
      <c r="DU536" s="86"/>
      <c r="DV536" s="86"/>
      <c r="DW536" s="86"/>
      <c r="DX536" s="86"/>
      <c r="DY536" s="86"/>
      <c r="DZ536" s="86"/>
      <c r="EA536" s="86"/>
      <c r="EB536" s="86"/>
      <c r="EC536" s="86"/>
      <c r="ED536" s="86"/>
      <c r="EE536" s="86"/>
      <c r="EF536" s="86"/>
      <c r="EG536" s="86"/>
      <c r="EH536" s="86"/>
      <c r="EI536" s="86"/>
      <c r="EJ536" s="86"/>
      <c r="EK536" s="86"/>
    </row>
    <row r="537" spans="1:141" ht="16.5" customHeight="1">
      <c r="A537" s="111">
        <v>475</v>
      </c>
      <c r="B537" s="111" t="s">
        <v>2830</v>
      </c>
      <c r="C537" s="112" t="s">
        <v>8839</v>
      </c>
      <c r="D537" s="111" t="s">
        <v>6039</v>
      </c>
      <c r="E537" s="111" t="s">
        <v>4879</v>
      </c>
      <c r="F537" s="111" t="s">
        <v>9601</v>
      </c>
      <c r="G537" s="113" t="s">
        <v>9602</v>
      </c>
      <c r="H537" s="111" t="s">
        <v>9603</v>
      </c>
      <c r="I537" s="111" t="s">
        <v>9604</v>
      </c>
      <c r="J537" s="118" t="s">
        <v>4884</v>
      </c>
      <c r="K537" s="163" t="s">
        <v>6191</v>
      </c>
      <c r="L537" s="116" t="s">
        <v>9605</v>
      </c>
      <c r="M537" s="141" t="s">
        <v>9606</v>
      </c>
      <c r="N537" s="142" t="s">
        <v>4888</v>
      </c>
      <c r="O537" s="142"/>
      <c r="P537" s="142" t="s">
        <v>4888</v>
      </c>
      <c r="Q537" s="143"/>
      <c r="R537" s="144">
        <v>1744</v>
      </c>
      <c r="S537" s="143">
        <v>916</v>
      </c>
      <c r="T537" s="143">
        <v>802</v>
      </c>
      <c r="U537" s="112" t="s">
        <v>5186</v>
      </c>
      <c r="V537" s="123">
        <v>114</v>
      </c>
      <c r="W537" s="123">
        <v>321</v>
      </c>
      <c r="X537" s="138" t="s">
        <v>4972</v>
      </c>
      <c r="Y537" s="123"/>
      <c r="Z537" s="123">
        <v>87</v>
      </c>
      <c r="AA537" s="123">
        <v>12654</v>
      </c>
      <c r="AB537" s="123">
        <v>218</v>
      </c>
      <c r="AC537" s="127"/>
      <c r="AD537" s="127"/>
      <c r="AE537" s="130"/>
      <c r="AF537" s="137" t="s">
        <v>9607</v>
      </c>
      <c r="AG537" s="127"/>
      <c r="AH537" s="165">
        <v>6493</v>
      </c>
      <c r="AI537" s="148">
        <v>1505</v>
      </c>
      <c r="AJ537" s="148">
        <v>630</v>
      </c>
      <c r="AK537" s="112"/>
      <c r="AL537" s="112"/>
      <c r="AM537" s="118" t="s">
        <v>5011</v>
      </c>
      <c r="AN537" s="111">
        <v>7</v>
      </c>
      <c r="AO537" s="111"/>
      <c r="AP537" s="111">
        <v>3</v>
      </c>
      <c r="AQ537" s="111">
        <v>3</v>
      </c>
      <c r="AR537" s="111">
        <v>1</v>
      </c>
      <c r="AS537" s="111">
        <v>70</v>
      </c>
      <c r="AT537" s="129" t="s">
        <v>4916</v>
      </c>
      <c r="AU537" s="129" t="s">
        <v>5056</v>
      </c>
      <c r="AV537" s="127">
        <v>423</v>
      </c>
      <c r="AW537" s="361">
        <v>6.0428571428571427</v>
      </c>
      <c r="AX537" s="591"/>
      <c r="AY537" s="591"/>
      <c r="AZ537" s="591"/>
      <c r="BA537" s="591"/>
      <c r="BB537" s="591"/>
      <c r="BC537" s="150"/>
      <c r="BD537" s="150"/>
      <c r="BE537" s="150"/>
      <c r="BF537" s="151" t="s">
        <v>4897</v>
      </c>
      <c r="BG537" s="134"/>
      <c r="BH537" s="134"/>
      <c r="BI537" s="134"/>
      <c r="BJ537" s="134"/>
      <c r="BK537" s="134"/>
      <c r="BL537" s="134"/>
      <c r="BM537" s="134"/>
      <c r="BN537" s="350"/>
      <c r="BO537" s="133" t="s">
        <v>4897</v>
      </c>
      <c r="BP537" s="138">
        <v>1</v>
      </c>
      <c r="BQ537" s="138"/>
      <c r="BR537" s="138">
        <v>1</v>
      </c>
      <c r="BS537" s="138"/>
      <c r="BT537" s="138"/>
      <c r="BU537" s="138">
        <v>1</v>
      </c>
      <c r="BV537" s="138">
        <v>1</v>
      </c>
      <c r="BW537" s="138"/>
      <c r="BX537" s="138"/>
      <c r="BY537" s="138"/>
      <c r="BZ537" s="138"/>
      <c r="CA537" s="138"/>
      <c r="CB537" s="138"/>
      <c r="CC537" s="138"/>
      <c r="CD537" s="138"/>
      <c r="CE537" s="648"/>
      <c r="CF537" s="78"/>
      <c r="CG537" s="80"/>
      <c r="CH537" s="80"/>
      <c r="CI537" s="80"/>
      <c r="CJ537" s="80"/>
      <c r="CK537" s="80"/>
      <c r="CL537" s="80"/>
      <c r="CM537" s="80"/>
      <c r="CN537" s="80"/>
      <c r="CO537" s="80"/>
      <c r="CP537" s="80"/>
      <c r="CQ537" s="80"/>
      <c r="CR537" s="80"/>
      <c r="CS537" s="80"/>
      <c r="CT537" s="80"/>
      <c r="CU537" s="80"/>
      <c r="CV537" s="80"/>
      <c r="CW537" s="80"/>
      <c r="CX537" s="80"/>
      <c r="CY537" s="80"/>
      <c r="CZ537" s="80"/>
      <c r="DA537" s="80"/>
      <c r="DB537" s="80"/>
      <c r="DC537" s="80"/>
      <c r="DD537" s="80"/>
      <c r="DE537" s="80"/>
      <c r="DF537" s="80"/>
      <c r="DG537" s="80"/>
      <c r="DH537" s="80"/>
      <c r="DI537" s="80"/>
      <c r="DJ537" s="80"/>
      <c r="DK537" s="80"/>
      <c r="DL537" s="80"/>
      <c r="DM537" s="80"/>
      <c r="DN537" s="80"/>
      <c r="DO537" s="80"/>
      <c r="DP537" s="80"/>
      <c r="DQ537" s="80"/>
    </row>
    <row r="538" spans="1:141" ht="16.5" customHeight="1">
      <c r="A538" s="111">
        <v>476</v>
      </c>
      <c r="B538" s="111" t="s">
        <v>8779</v>
      </c>
      <c r="C538" s="112" t="s">
        <v>8827</v>
      </c>
      <c r="D538" s="111" t="s">
        <v>6039</v>
      </c>
      <c r="E538" s="111" t="s">
        <v>4879</v>
      </c>
      <c r="F538" s="111" t="s">
        <v>9608</v>
      </c>
      <c r="G538" s="113" t="s">
        <v>9609</v>
      </c>
      <c r="H538" s="111" t="s">
        <v>9610</v>
      </c>
      <c r="I538" s="111" t="s">
        <v>9611</v>
      </c>
      <c r="J538" s="118" t="s">
        <v>4884</v>
      </c>
      <c r="K538" s="163" t="s">
        <v>5019</v>
      </c>
      <c r="L538" s="116" t="s">
        <v>9612</v>
      </c>
      <c r="M538" s="153" t="s">
        <v>9613</v>
      </c>
      <c r="N538" s="142" t="s">
        <v>4888</v>
      </c>
      <c r="O538" s="142"/>
      <c r="P538" s="142" t="s">
        <v>4924</v>
      </c>
      <c r="Q538" s="143">
        <v>1366</v>
      </c>
      <c r="R538" s="144">
        <v>2836</v>
      </c>
      <c r="S538" s="143">
        <v>1470</v>
      </c>
      <c r="T538" s="143">
        <v>1379</v>
      </c>
      <c r="U538" s="112"/>
      <c r="V538" s="123">
        <v>91</v>
      </c>
      <c r="W538" s="123">
        <v>403</v>
      </c>
      <c r="X538" s="138" t="s">
        <v>4972</v>
      </c>
      <c r="Y538" s="123">
        <v>108</v>
      </c>
      <c r="Z538" s="123">
        <v>53</v>
      </c>
      <c r="AA538" s="123">
        <v>16167</v>
      </c>
      <c r="AB538" s="123">
        <v>108</v>
      </c>
      <c r="AC538" s="127"/>
      <c r="AD538" s="127"/>
      <c r="AE538" s="717" t="s">
        <v>9614</v>
      </c>
      <c r="AF538" s="137" t="s">
        <v>9615</v>
      </c>
      <c r="AG538" s="127">
        <v>9266</v>
      </c>
      <c r="AH538" s="165">
        <v>9277</v>
      </c>
      <c r="AI538" s="148"/>
      <c r="AJ538" s="148">
        <v>1181</v>
      </c>
      <c r="AK538" s="112" t="s">
        <v>9616</v>
      </c>
      <c r="AL538" s="112">
        <v>1</v>
      </c>
      <c r="AM538" s="118" t="s">
        <v>5011</v>
      </c>
      <c r="AN538" s="111"/>
      <c r="AO538" s="111"/>
      <c r="AP538" s="111"/>
      <c r="AQ538" s="111"/>
      <c r="AR538" s="111"/>
      <c r="AS538" s="111"/>
      <c r="AT538" s="129" t="s">
        <v>9617</v>
      </c>
      <c r="AU538" s="129" t="s">
        <v>5056</v>
      </c>
      <c r="AV538" s="127"/>
      <c r="AW538" s="361"/>
      <c r="AX538" s="134"/>
      <c r="AY538" s="134"/>
      <c r="AZ538" s="134"/>
      <c r="BA538" s="134"/>
      <c r="BB538" s="134"/>
      <c r="BC538" s="123"/>
      <c r="BD538" s="123"/>
      <c r="BE538" s="135"/>
      <c r="BF538" s="151" t="s">
        <v>4897</v>
      </c>
      <c r="BG538" s="134"/>
      <c r="BH538" s="134"/>
      <c r="BI538" s="134"/>
      <c r="BJ538" s="134"/>
      <c r="BK538" s="134"/>
      <c r="BL538" s="134"/>
      <c r="BM538" s="134"/>
      <c r="BN538" s="135"/>
      <c r="BO538" s="151" t="s">
        <v>4897</v>
      </c>
      <c r="BP538" s="137">
        <v>1</v>
      </c>
      <c r="BQ538" s="137"/>
      <c r="BR538" s="138">
        <v>1</v>
      </c>
      <c r="BS538" s="138">
        <v>1</v>
      </c>
      <c r="BT538" s="137"/>
      <c r="BU538" s="137"/>
      <c r="BV538" s="137">
        <v>1</v>
      </c>
      <c r="BW538" s="137"/>
      <c r="BX538" s="137"/>
      <c r="BY538" s="137"/>
      <c r="BZ538" s="137"/>
      <c r="CA538" s="137"/>
      <c r="CB538" s="137"/>
      <c r="CC538" s="137"/>
      <c r="CD538" s="137"/>
      <c r="CE538" s="139"/>
      <c r="CF538" s="139"/>
      <c r="DV538" s="152"/>
      <c r="DW538" s="152"/>
      <c r="DX538" s="152"/>
    </row>
    <row r="539" spans="1:141" ht="16.5" customHeight="1">
      <c r="A539" s="111">
        <v>477</v>
      </c>
      <c r="B539" s="111" t="s">
        <v>8779</v>
      </c>
      <c r="C539" s="112" t="s">
        <v>9226</v>
      </c>
      <c r="D539" s="111" t="s">
        <v>6039</v>
      </c>
      <c r="E539" s="111" t="s">
        <v>4879</v>
      </c>
      <c r="F539" s="111" t="s">
        <v>9618</v>
      </c>
      <c r="G539" s="113" t="s">
        <v>9619</v>
      </c>
      <c r="H539" s="180" t="s">
        <v>9620</v>
      </c>
      <c r="I539" s="180" t="s">
        <v>9621</v>
      </c>
      <c r="J539" s="118" t="s">
        <v>4884</v>
      </c>
      <c r="K539" s="180" t="s">
        <v>9277</v>
      </c>
      <c r="L539" s="709" t="s">
        <v>9622</v>
      </c>
      <c r="M539" s="718" t="s">
        <v>9623</v>
      </c>
      <c r="N539" s="142" t="s">
        <v>4888</v>
      </c>
      <c r="O539" s="273"/>
      <c r="P539" s="142" t="s">
        <v>4888</v>
      </c>
      <c r="Q539" s="143">
        <v>10371</v>
      </c>
      <c r="R539" s="144">
        <v>3309</v>
      </c>
      <c r="S539" s="143">
        <v>106</v>
      </c>
      <c r="T539" s="143">
        <v>106</v>
      </c>
      <c r="U539" s="273" t="s">
        <v>4955</v>
      </c>
      <c r="V539" s="123"/>
      <c r="W539" s="123">
        <v>100</v>
      </c>
      <c r="X539" s="273" t="s">
        <v>4956</v>
      </c>
      <c r="Y539" s="123"/>
      <c r="Z539" s="123">
        <v>71</v>
      </c>
      <c r="AA539" s="123">
        <v>8750</v>
      </c>
      <c r="AB539" s="123">
        <v>35</v>
      </c>
      <c r="AC539" s="127"/>
      <c r="AD539" s="127"/>
      <c r="AE539" s="130"/>
      <c r="AF539" s="137" t="s">
        <v>5548</v>
      </c>
      <c r="AG539" s="127">
        <v>327</v>
      </c>
      <c r="AH539" s="165">
        <v>559</v>
      </c>
      <c r="AI539" s="148"/>
      <c r="AJ539" s="148" t="s">
        <v>9624</v>
      </c>
      <c r="AK539" s="112"/>
      <c r="AL539" s="112"/>
      <c r="AM539" s="273" t="s">
        <v>5428</v>
      </c>
      <c r="AN539" s="180">
        <v>31</v>
      </c>
      <c r="AO539" s="273">
        <v>30</v>
      </c>
      <c r="AP539" s="273"/>
      <c r="AQ539" s="273"/>
      <c r="AR539" s="273">
        <v>1</v>
      </c>
      <c r="AS539" s="111">
        <v>40</v>
      </c>
      <c r="AT539" s="180" t="s">
        <v>5136</v>
      </c>
      <c r="AU539" s="180" t="s">
        <v>5639</v>
      </c>
      <c r="AV539" s="127">
        <v>33</v>
      </c>
      <c r="AW539" s="361">
        <v>0.82499999999999996</v>
      </c>
      <c r="AX539" s="149"/>
      <c r="AY539" s="149"/>
      <c r="AZ539" s="149"/>
      <c r="BA539" s="149"/>
      <c r="BB539" s="149"/>
      <c r="BC539" s="150"/>
      <c r="BD539" s="150"/>
      <c r="BE539" s="150"/>
      <c r="BF539" s="151" t="s">
        <v>4897</v>
      </c>
      <c r="BG539" s="134"/>
      <c r="BH539" s="134"/>
      <c r="BI539" s="134"/>
      <c r="BJ539" s="134"/>
      <c r="BK539" s="134"/>
      <c r="BL539" s="134"/>
      <c r="BM539" s="134"/>
      <c r="BN539" s="350"/>
      <c r="BO539" s="133"/>
      <c r="BP539" s="138"/>
      <c r="BQ539" s="138"/>
      <c r="BR539" s="138"/>
      <c r="BS539" s="138"/>
      <c r="BT539" s="138"/>
      <c r="BU539" s="138"/>
      <c r="BV539" s="138"/>
      <c r="BW539" s="138"/>
      <c r="BX539" s="138"/>
      <c r="BY539" s="138"/>
      <c r="BZ539" s="273">
        <v>2</v>
      </c>
      <c r="CA539" s="273"/>
      <c r="CB539" s="273"/>
      <c r="CC539" s="273">
        <v>5</v>
      </c>
      <c r="CD539" s="138"/>
      <c r="CE539" s="139"/>
      <c r="CF539" s="139"/>
      <c r="DV539" s="152"/>
      <c r="DW539" s="152"/>
      <c r="DX539" s="152"/>
    </row>
    <row r="540" spans="1:141" ht="16.5" customHeight="1">
      <c r="A540" s="111">
        <v>478</v>
      </c>
      <c r="B540" s="111" t="s">
        <v>9625</v>
      </c>
      <c r="C540" s="282" t="s">
        <v>8827</v>
      </c>
      <c r="D540" s="111" t="s">
        <v>9626</v>
      </c>
      <c r="E540" s="111" t="s">
        <v>4879</v>
      </c>
      <c r="F540" s="135" t="s">
        <v>9627</v>
      </c>
      <c r="G540" s="276" t="s">
        <v>9628</v>
      </c>
      <c r="H540" s="159" t="s">
        <v>9629</v>
      </c>
      <c r="I540" s="159" t="s">
        <v>9630</v>
      </c>
      <c r="J540" s="118" t="s">
        <v>4884</v>
      </c>
      <c r="K540" s="129" t="s">
        <v>5019</v>
      </c>
      <c r="L540" s="283" t="s">
        <v>9631</v>
      </c>
      <c r="M540" s="153" t="s">
        <v>9632</v>
      </c>
      <c r="N540" s="142" t="s">
        <v>4888</v>
      </c>
      <c r="O540" s="135"/>
      <c r="P540" s="142" t="s">
        <v>4924</v>
      </c>
      <c r="Q540" s="143">
        <v>621</v>
      </c>
      <c r="R540" s="144">
        <v>621</v>
      </c>
      <c r="S540" s="143">
        <v>353</v>
      </c>
      <c r="T540" s="143">
        <v>304</v>
      </c>
      <c r="U540" s="719" t="s">
        <v>5009</v>
      </c>
      <c r="V540" s="123">
        <v>49</v>
      </c>
      <c r="W540" s="123">
        <v>137</v>
      </c>
      <c r="X540" s="719" t="s">
        <v>4972</v>
      </c>
      <c r="Y540" s="123" t="s">
        <v>9633</v>
      </c>
      <c r="Z540" s="123">
        <v>42</v>
      </c>
      <c r="AA540" s="123">
        <v>12582</v>
      </c>
      <c r="AB540" s="123">
        <v>59.5</v>
      </c>
      <c r="AC540" s="127"/>
      <c r="AD540" s="127" t="s">
        <v>9633</v>
      </c>
      <c r="AE540" s="147" t="s">
        <v>9633</v>
      </c>
      <c r="AF540" s="146" t="s">
        <v>9634</v>
      </c>
      <c r="AG540" s="188">
        <v>1603</v>
      </c>
      <c r="AH540" s="165">
        <v>1808</v>
      </c>
      <c r="AI540" s="148">
        <v>1233</v>
      </c>
      <c r="AJ540" s="148">
        <v>497</v>
      </c>
      <c r="AK540" s="135"/>
      <c r="AL540" s="135"/>
      <c r="AM540" s="138" t="s">
        <v>5011</v>
      </c>
      <c r="AN540" s="146">
        <v>9</v>
      </c>
      <c r="AO540" s="146"/>
      <c r="AP540" s="146"/>
      <c r="AQ540" s="146">
        <v>9</v>
      </c>
      <c r="AR540" s="146"/>
      <c r="AS540" s="138">
        <v>124</v>
      </c>
      <c r="AT540" s="129" t="s">
        <v>5373</v>
      </c>
      <c r="AU540" s="720"/>
      <c r="AV540" s="130">
        <v>1712</v>
      </c>
      <c r="AW540" s="361">
        <v>13.806451612903226</v>
      </c>
      <c r="AX540" s="134"/>
      <c r="AY540" s="134"/>
      <c r="AZ540" s="134"/>
      <c r="BA540" s="134"/>
      <c r="BB540" s="134"/>
      <c r="BC540" s="123"/>
      <c r="BD540" s="123"/>
      <c r="BE540" s="135"/>
      <c r="BF540" s="151" t="s">
        <v>4897</v>
      </c>
      <c r="BG540" s="134"/>
      <c r="BH540" s="134"/>
      <c r="BI540" s="134"/>
      <c r="BJ540" s="134"/>
      <c r="BK540" s="134"/>
      <c r="BL540" s="134"/>
      <c r="BM540" s="134"/>
      <c r="BN540" s="135"/>
      <c r="BO540" s="153"/>
      <c r="BP540" s="137"/>
      <c r="BQ540" s="137"/>
      <c r="BR540" s="137"/>
      <c r="BS540" s="137"/>
      <c r="BT540" s="137"/>
      <c r="BU540" s="137"/>
      <c r="BV540" s="137"/>
      <c r="BW540" s="137"/>
      <c r="BX540" s="137"/>
      <c r="BY540" s="137"/>
      <c r="BZ540" s="138">
        <v>2</v>
      </c>
      <c r="CA540" s="138">
        <v>1</v>
      </c>
      <c r="CB540" s="720"/>
      <c r="CC540" s="720"/>
      <c r="CD540" s="138">
        <v>2</v>
      </c>
      <c r="CE540" s="139"/>
      <c r="CF540" s="139"/>
      <c r="DV540" s="152"/>
      <c r="DW540" s="152"/>
      <c r="DX540" s="152"/>
    </row>
    <row r="541" spans="1:141" s="679" customFormat="1" ht="16.5" customHeight="1">
      <c r="A541" s="2528" t="s">
        <v>9635</v>
      </c>
      <c r="B541" s="2528"/>
      <c r="C541" s="2528"/>
      <c r="D541" s="2528"/>
      <c r="E541" s="2528"/>
      <c r="F541" s="551">
        <v>5</v>
      </c>
      <c r="G541" s="552"/>
      <c r="H541" s="551"/>
      <c r="I541" s="551"/>
      <c r="J541" s="553"/>
      <c r="K541" s="554"/>
      <c r="L541" s="231"/>
      <c r="M541" s="555"/>
      <c r="N541" s="233"/>
      <c r="O541" s="233"/>
      <c r="P541" s="233"/>
      <c r="Q541" s="238"/>
      <c r="R541" s="239"/>
      <c r="S541" s="238"/>
      <c r="T541" s="238"/>
      <c r="U541" s="556"/>
      <c r="V541" s="239"/>
      <c r="W541" s="238"/>
      <c r="X541" s="557"/>
      <c r="Y541" s="238"/>
      <c r="Z541" s="238"/>
      <c r="AA541" s="238"/>
      <c r="AB541" s="239"/>
      <c r="AC541" s="243"/>
      <c r="AD541" s="243"/>
      <c r="AE541" s="558"/>
      <c r="AF541" s="559"/>
      <c r="AG541" s="560"/>
      <c r="AH541" s="253"/>
      <c r="AI541" s="243"/>
      <c r="AJ541" s="561"/>
      <c r="AK541" s="562"/>
      <c r="AL541" s="562"/>
      <c r="AM541" s="553"/>
      <c r="AN541" s="551"/>
      <c r="AO541" s="551"/>
      <c r="AP541" s="563"/>
      <c r="AQ541" s="563"/>
      <c r="AR541" s="563"/>
      <c r="AS541" s="551"/>
      <c r="AT541" s="563"/>
      <c r="AU541" s="563"/>
      <c r="AV541" s="558"/>
      <c r="AW541" s="558"/>
      <c r="AX541" s="564"/>
      <c r="AY541" s="564"/>
      <c r="AZ541" s="565"/>
      <c r="BA541" s="565"/>
      <c r="BB541" s="565"/>
      <c r="BC541" s="566"/>
      <c r="BD541" s="566"/>
      <c r="BE541" s="562"/>
      <c r="BF541" s="562"/>
      <c r="BG541" s="564"/>
      <c r="BH541" s="567"/>
      <c r="BI541" s="564"/>
      <c r="BJ541" s="564"/>
      <c r="BK541" s="564"/>
      <c r="BL541" s="564"/>
      <c r="BM541" s="564"/>
      <c r="BN541" s="568"/>
      <c r="BO541" s="569"/>
      <c r="BP541" s="570"/>
      <c r="BQ541" s="570"/>
      <c r="BR541" s="570"/>
      <c r="BS541" s="570"/>
      <c r="BT541" s="570"/>
      <c r="BU541" s="570"/>
      <c r="BV541" s="570"/>
      <c r="BW541" s="570"/>
      <c r="BX541" s="570"/>
      <c r="BY541" s="570"/>
      <c r="BZ541" s="570"/>
      <c r="CA541" s="570"/>
      <c r="CB541" s="570"/>
      <c r="CC541" s="570"/>
      <c r="CD541" s="570"/>
      <c r="CE541" s="678"/>
      <c r="CF541" s="678"/>
      <c r="CG541" s="678"/>
      <c r="CH541" s="678"/>
      <c r="CI541" s="678"/>
      <c r="CJ541" s="678"/>
      <c r="CK541" s="678"/>
      <c r="CL541" s="678"/>
      <c r="CM541" s="678"/>
      <c r="CN541" s="678"/>
      <c r="CO541" s="678"/>
      <c r="CP541" s="678"/>
      <c r="CQ541" s="678"/>
      <c r="CR541" s="678"/>
      <c r="CS541" s="678"/>
      <c r="CT541" s="678"/>
      <c r="CU541" s="678"/>
      <c r="CV541" s="678"/>
      <c r="CW541" s="678"/>
      <c r="CX541" s="678"/>
      <c r="CY541" s="678"/>
      <c r="CZ541" s="678"/>
      <c r="DA541" s="678"/>
      <c r="DB541" s="678"/>
      <c r="DC541" s="678"/>
      <c r="DD541" s="678"/>
      <c r="DE541" s="678"/>
      <c r="DF541" s="678"/>
      <c r="DG541" s="678"/>
      <c r="DH541" s="678"/>
      <c r="DI541" s="678"/>
      <c r="DJ541" s="678"/>
      <c r="DK541" s="678"/>
      <c r="DL541" s="678"/>
      <c r="DM541" s="678"/>
      <c r="DN541" s="678"/>
      <c r="DO541" s="678"/>
      <c r="DP541" s="678"/>
      <c r="DQ541" s="678"/>
    </row>
    <row r="542" spans="1:141" s="679" customFormat="1" ht="16.5" customHeight="1">
      <c r="A542" s="2527" t="s">
        <v>9636</v>
      </c>
      <c r="B542" s="2527"/>
      <c r="C542" s="2527"/>
      <c r="D542" s="2527"/>
      <c r="E542" s="2527"/>
      <c r="F542" s="571">
        <f>F445+F492+F535+F541</f>
        <v>96</v>
      </c>
      <c r="G542" s="572"/>
      <c r="H542" s="571"/>
      <c r="I542" s="571"/>
      <c r="J542" s="573"/>
      <c r="K542" s="574"/>
      <c r="L542" s="474"/>
      <c r="M542" s="575"/>
      <c r="N542" s="476"/>
      <c r="O542" s="476"/>
      <c r="P542" s="476"/>
      <c r="Q542" s="392"/>
      <c r="R542" s="393"/>
      <c r="S542" s="392"/>
      <c r="T542" s="392"/>
      <c r="U542" s="576"/>
      <c r="V542" s="393"/>
      <c r="W542" s="392"/>
      <c r="X542" s="577"/>
      <c r="Y542" s="392"/>
      <c r="Z542" s="392"/>
      <c r="AA542" s="392"/>
      <c r="AB542" s="393"/>
      <c r="AC542" s="394"/>
      <c r="AD542" s="394"/>
      <c r="AE542" s="578"/>
      <c r="AF542" s="579"/>
      <c r="AG542" s="580"/>
      <c r="AH542" s="395"/>
      <c r="AI542" s="394"/>
      <c r="AJ542" s="581"/>
      <c r="AK542" s="582"/>
      <c r="AL542" s="582"/>
      <c r="AM542" s="573"/>
      <c r="AN542" s="571"/>
      <c r="AO542" s="571"/>
      <c r="AP542" s="583"/>
      <c r="AQ542" s="583"/>
      <c r="AR542" s="583"/>
      <c r="AS542" s="571"/>
      <c r="AT542" s="583"/>
      <c r="AU542" s="583"/>
      <c r="AV542" s="578"/>
      <c r="AW542" s="578"/>
      <c r="AX542" s="398"/>
      <c r="AY542" s="398"/>
      <c r="AZ542" s="576"/>
      <c r="BA542" s="576"/>
      <c r="BB542" s="576"/>
      <c r="BC542" s="584"/>
      <c r="BD542" s="584"/>
      <c r="BE542" s="582"/>
      <c r="BF542" s="582"/>
      <c r="BG542" s="398"/>
      <c r="BH542" s="585"/>
      <c r="BI542" s="398"/>
      <c r="BJ542" s="398"/>
      <c r="BK542" s="398"/>
      <c r="BL542" s="398"/>
      <c r="BM542" s="398"/>
      <c r="BN542" s="586"/>
      <c r="BO542" s="587"/>
      <c r="BP542" s="588"/>
      <c r="BQ542" s="588"/>
      <c r="BR542" s="588"/>
      <c r="BS542" s="588"/>
      <c r="BT542" s="588"/>
      <c r="BU542" s="588"/>
      <c r="BV542" s="588"/>
      <c r="BW542" s="588"/>
      <c r="BX542" s="588"/>
      <c r="BY542" s="588"/>
      <c r="BZ542" s="588"/>
      <c r="CA542" s="588"/>
      <c r="CB542" s="588"/>
      <c r="CC542" s="588"/>
      <c r="CD542" s="588"/>
      <c r="CE542" s="678"/>
      <c r="CF542" s="678"/>
      <c r="CG542" s="678"/>
      <c r="CH542" s="678"/>
      <c r="CI542" s="678"/>
      <c r="CJ542" s="678"/>
      <c r="CK542" s="678"/>
      <c r="CL542" s="678"/>
      <c r="CM542" s="678"/>
      <c r="CN542" s="678"/>
      <c r="CO542" s="678"/>
      <c r="CP542" s="678"/>
      <c r="CQ542" s="678"/>
      <c r="CR542" s="678"/>
      <c r="CS542" s="678"/>
      <c r="CT542" s="678"/>
      <c r="CU542" s="678"/>
      <c r="CV542" s="678"/>
      <c r="CW542" s="678"/>
      <c r="CX542" s="678"/>
      <c r="CY542" s="678"/>
      <c r="CZ542" s="678"/>
      <c r="DA542" s="678"/>
      <c r="DB542" s="678"/>
      <c r="DC542" s="678"/>
      <c r="DD542" s="678"/>
      <c r="DE542" s="678"/>
      <c r="DF542" s="678"/>
      <c r="DG542" s="678"/>
      <c r="DH542" s="678"/>
      <c r="DI542" s="678"/>
      <c r="DJ542" s="678"/>
      <c r="DK542" s="678"/>
      <c r="DL542" s="678"/>
      <c r="DM542" s="678"/>
      <c r="DN542" s="678"/>
      <c r="DO542" s="678"/>
      <c r="DP542" s="678"/>
      <c r="DQ542" s="678"/>
    </row>
    <row r="543" spans="1:141" ht="16.5" customHeight="1">
      <c r="A543" s="153"/>
      <c r="B543" s="404" t="s">
        <v>9637</v>
      </c>
      <c r="C543" s="405"/>
      <c r="D543" s="404"/>
      <c r="E543" s="404"/>
      <c r="F543" s="406"/>
      <c r="G543" s="407"/>
      <c r="H543" s="406"/>
      <c r="I543" s="406"/>
      <c r="J543" s="382"/>
      <c r="K543" s="408"/>
      <c r="L543" s="409"/>
      <c r="M543" s="410"/>
      <c r="N543" s="382"/>
      <c r="O543" s="382"/>
      <c r="P543" s="382"/>
      <c r="Q543" s="143"/>
      <c r="R543" s="144"/>
      <c r="S543" s="143"/>
      <c r="T543" s="143"/>
      <c r="U543" s="126"/>
      <c r="V543" s="123"/>
      <c r="W543" s="123"/>
      <c r="X543" s="123"/>
      <c r="Y543" s="123"/>
      <c r="Z543" s="123"/>
      <c r="AA543" s="123"/>
      <c r="AB543" s="123"/>
      <c r="AC543" s="127"/>
      <c r="AD543" s="127"/>
      <c r="AE543" s="411"/>
      <c r="AF543" s="412"/>
      <c r="AG543" s="148"/>
      <c r="AH543" s="148"/>
      <c r="AI543" s="148"/>
      <c r="AJ543" s="148"/>
      <c r="AK543" s="413"/>
      <c r="AL543" s="413"/>
      <c r="AM543" s="406"/>
      <c r="AN543" s="414"/>
      <c r="AO543" s="414"/>
      <c r="AP543" s="414"/>
      <c r="AQ543" s="414"/>
      <c r="AR543" s="414"/>
      <c r="AS543" s="414"/>
      <c r="AT543" s="414"/>
      <c r="AU543" s="182"/>
      <c r="AV543" s="127"/>
      <c r="AW543" s="127"/>
      <c r="AX543" s="149"/>
      <c r="AY543" s="149"/>
      <c r="AZ543" s="149"/>
      <c r="BA543" s="149"/>
      <c r="BB543" s="149"/>
      <c r="BC543" s="157"/>
      <c r="BD543" s="191"/>
      <c r="BE543" s="190"/>
      <c r="BF543" s="191"/>
      <c r="BG543" s="189"/>
      <c r="BH543" s="189"/>
      <c r="BI543" s="189"/>
      <c r="BJ543" s="189"/>
      <c r="BK543" s="189"/>
      <c r="BL543" s="415"/>
      <c r="BM543" s="415"/>
      <c r="BN543" s="173"/>
      <c r="BO543" s="191"/>
      <c r="BP543" s="183"/>
      <c r="BQ543" s="416"/>
      <c r="BR543" s="183"/>
      <c r="BS543" s="416"/>
      <c r="BT543" s="416"/>
      <c r="BU543" s="183"/>
      <c r="BV543" s="416"/>
      <c r="BW543" s="416"/>
      <c r="BX543" s="416"/>
      <c r="BY543" s="183"/>
      <c r="BZ543" s="183"/>
      <c r="CA543" s="183"/>
      <c r="CB543" s="416"/>
      <c r="CC543" s="416"/>
      <c r="CD543" s="416"/>
    </row>
    <row r="544" spans="1:141" s="496" customFormat="1" ht="16.5" customHeight="1">
      <c r="A544" s="111">
        <v>479</v>
      </c>
      <c r="B544" s="153" t="s">
        <v>9637</v>
      </c>
      <c r="C544" s="153" t="s">
        <v>9638</v>
      </c>
      <c r="D544" s="153" t="s">
        <v>4878</v>
      </c>
      <c r="E544" s="111" t="s">
        <v>4932</v>
      </c>
      <c r="F544" s="135" t="s">
        <v>9639</v>
      </c>
      <c r="G544" s="276" t="s">
        <v>9640</v>
      </c>
      <c r="H544" s="135" t="s">
        <v>9641</v>
      </c>
      <c r="I544" s="135" t="s">
        <v>9642</v>
      </c>
      <c r="J544" s="135" t="s">
        <v>4884</v>
      </c>
      <c r="K544" s="135" t="s">
        <v>9643</v>
      </c>
      <c r="L544" s="153" t="s">
        <v>9644</v>
      </c>
      <c r="M544" s="141" t="s">
        <v>9645</v>
      </c>
      <c r="N544" s="135" t="s">
        <v>4884</v>
      </c>
      <c r="O544" s="142" t="s">
        <v>4909</v>
      </c>
      <c r="P544" s="135" t="s">
        <v>4884</v>
      </c>
      <c r="Q544" s="143">
        <v>66799</v>
      </c>
      <c r="R544" s="144">
        <v>10705</v>
      </c>
      <c r="S544" s="143">
        <v>3009</v>
      </c>
      <c r="T544" s="143">
        <v>2487</v>
      </c>
      <c r="U544" s="135" t="s">
        <v>4925</v>
      </c>
      <c r="V544" s="143">
        <v>522</v>
      </c>
      <c r="W544" s="143">
        <v>1333</v>
      </c>
      <c r="X544" s="135" t="s">
        <v>4956</v>
      </c>
      <c r="Y544" s="144">
        <v>764</v>
      </c>
      <c r="Z544" s="144">
        <v>144</v>
      </c>
      <c r="AA544" s="144">
        <v>30000</v>
      </c>
      <c r="AB544" s="144">
        <v>530</v>
      </c>
      <c r="AC544" s="127">
        <v>17</v>
      </c>
      <c r="AD544" s="127">
        <v>152</v>
      </c>
      <c r="AE544" s="128">
        <v>109</v>
      </c>
      <c r="AF544" s="135" t="s">
        <v>9646</v>
      </c>
      <c r="AG544" s="143">
        <v>64273</v>
      </c>
      <c r="AH544" s="143">
        <v>92814</v>
      </c>
      <c r="AI544" s="127">
        <v>92814</v>
      </c>
      <c r="AJ544" s="127">
        <v>1426</v>
      </c>
      <c r="AK544" s="153" t="s">
        <v>9647</v>
      </c>
      <c r="AL544" s="153" t="s">
        <v>9648</v>
      </c>
      <c r="AM544" s="135" t="s">
        <v>5477</v>
      </c>
      <c r="AN544" s="135">
        <v>12</v>
      </c>
      <c r="AO544" s="135">
        <v>2</v>
      </c>
      <c r="AP544" s="135">
        <v>4</v>
      </c>
      <c r="AQ544" s="135">
        <v>5</v>
      </c>
      <c r="AR544" s="135">
        <v>1</v>
      </c>
      <c r="AS544" s="135">
        <v>220</v>
      </c>
      <c r="AT544" s="137" t="s">
        <v>4916</v>
      </c>
      <c r="AU544" s="137" t="s">
        <v>4916</v>
      </c>
      <c r="AV544" s="127">
        <v>90030</v>
      </c>
      <c r="AW544" s="127">
        <v>409.22727272727275</v>
      </c>
      <c r="AX544" s="149"/>
      <c r="AY544" s="149"/>
      <c r="AZ544" s="149"/>
      <c r="BA544" s="149"/>
      <c r="BB544" s="149"/>
      <c r="BC544" s="150"/>
      <c r="BD544" s="150"/>
      <c r="BE544" s="151"/>
      <c r="BF544" s="151" t="s">
        <v>4897</v>
      </c>
      <c r="BG544" s="134"/>
      <c r="BH544" s="134"/>
      <c r="BI544" s="134"/>
      <c r="BJ544" s="134"/>
      <c r="BK544" s="134"/>
      <c r="BL544" s="134"/>
      <c r="BM544" s="495"/>
      <c r="BN544" s="326"/>
      <c r="BO544" s="153" t="s">
        <v>4897</v>
      </c>
      <c r="BP544" s="137">
        <f>BQ544+BR544</f>
        <v>6</v>
      </c>
      <c r="BQ544" s="137">
        <v>1</v>
      </c>
      <c r="BR544" s="137">
        <v>5</v>
      </c>
      <c r="BS544" s="137">
        <v>1</v>
      </c>
      <c r="BT544" s="137">
        <v>6</v>
      </c>
      <c r="BU544" s="137">
        <v>15</v>
      </c>
      <c r="BV544" s="137"/>
      <c r="BW544" s="137">
        <v>22</v>
      </c>
      <c r="BX544" s="138"/>
      <c r="BY544" s="138"/>
      <c r="BZ544" s="138"/>
      <c r="CA544" s="138"/>
      <c r="CB544" s="138"/>
      <c r="CC544" s="138"/>
      <c r="CD544" s="138"/>
      <c r="CE544" s="267"/>
      <c r="CF544" s="267"/>
    </row>
    <row r="545" spans="1:141" s="110" customFormat="1" ht="16.5" customHeight="1">
      <c r="A545" s="182">
        <v>480</v>
      </c>
      <c r="B545" s="182" t="s">
        <v>3078</v>
      </c>
      <c r="C545" s="195" t="s">
        <v>3128</v>
      </c>
      <c r="D545" s="182" t="s">
        <v>45</v>
      </c>
      <c r="E545" s="182" t="s">
        <v>4932</v>
      </c>
      <c r="F545" s="182" t="s">
        <v>9649</v>
      </c>
      <c r="G545" s="438" t="s">
        <v>9650</v>
      </c>
      <c r="H545" s="182" t="s">
        <v>9651</v>
      </c>
      <c r="I545" s="182" t="s">
        <v>9652</v>
      </c>
      <c r="J545" s="183" t="s">
        <v>4940</v>
      </c>
      <c r="K545" s="305" t="s">
        <v>4885</v>
      </c>
      <c r="L545" s="184" t="s">
        <v>9653</v>
      </c>
      <c r="M545" s="136" t="s">
        <v>9654</v>
      </c>
      <c r="N545" s="202" t="s">
        <v>4924</v>
      </c>
      <c r="O545" s="202"/>
      <c r="P545" s="202" t="s">
        <v>4924</v>
      </c>
      <c r="Q545" s="205">
        <v>20521</v>
      </c>
      <c r="R545" s="206">
        <v>3992</v>
      </c>
      <c r="S545" s="205">
        <v>2335</v>
      </c>
      <c r="T545" s="205">
        <v>2237</v>
      </c>
      <c r="U545" s="195" t="s">
        <v>4983</v>
      </c>
      <c r="V545" s="206">
        <v>98</v>
      </c>
      <c r="W545" s="206">
        <v>532</v>
      </c>
      <c r="X545" s="183" t="s">
        <v>9655</v>
      </c>
      <c r="Y545" s="205">
        <v>265</v>
      </c>
      <c r="Z545" s="205"/>
      <c r="AA545" s="205"/>
      <c r="AB545" s="205">
        <v>113</v>
      </c>
      <c r="AC545" s="188"/>
      <c r="AD545" s="188"/>
      <c r="AE545" s="721" t="s">
        <v>9656</v>
      </c>
      <c r="AF545" s="137" t="s">
        <v>9657</v>
      </c>
      <c r="AG545" s="143"/>
      <c r="AH545" s="143">
        <v>20679</v>
      </c>
      <c r="AI545" s="186">
        <v>20679</v>
      </c>
      <c r="AJ545" s="186">
        <v>1119</v>
      </c>
      <c r="AK545" s="195" t="s">
        <v>9658</v>
      </c>
      <c r="AL545" s="195" t="s">
        <v>9659</v>
      </c>
      <c r="AM545" s="183" t="s">
        <v>5340</v>
      </c>
      <c r="AN545" s="182">
        <v>4</v>
      </c>
      <c r="AO545" s="182">
        <v>2</v>
      </c>
      <c r="AP545" s="182"/>
      <c r="AQ545" s="182">
        <v>2</v>
      </c>
      <c r="AR545" s="182"/>
      <c r="AS545" s="182">
        <v>300</v>
      </c>
      <c r="AT545" s="182" t="s">
        <v>9660</v>
      </c>
      <c r="AU545" s="182" t="s">
        <v>9660</v>
      </c>
      <c r="AV545" s="188">
        <v>1766</v>
      </c>
      <c r="AW545" s="127">
        <v>5.8866666666666667</v>
      </c>
      <c r="AX545" s="189"/>
      <c r="AY545" s="189"/>
      <c r="AZ545" s="189"/>
      <c r="BA545" s="189"/>
      <c r="BB545" s="189"/>
      <c r="BC545" s="190"/>
      <c r="BD545" s="190"/>
      <c r="BE545" s="190"/>
      <c r="BF545" s="191" t="s">
        <v>4945</v>
      </c>
      <c r="BG545" s="192"/>
      <c r="BH545" s="192"/>
      <c r="BI545" s="192"/>
      <c r="BJ545" s="192"/>
      <c r="BK545" s="192"/>
      <c r="BL545" s="192"/>
      <c r="BM545" s="192"/>
      <c r="BN545" s="442"/>
      <c r="BO545" s="193"/>
      <c r="BP545" s="183"/>
      <c r="BQ545" s="183"/>
      <c r="BR545" s="183"/>
      <c r="BS545" s="183">
        <v>2</v>
      </c>
      <c r="BT545" s="183"/>
      <c r="BU545" s="183">
        <v>2</v>
      </c>
      <c r="BV545" s="183"/>
      <c r="BW545" s="183">
        <v>2</v>
      </c>
      <c r="BX545" s="183"/>
      <c r="BY545" s="183"/>
      <c r="BZ545" s="183"/>
      <c r="CA545" s="183"/>
      <c r="CB545" s="183"/>
      <c r="CC545" s="183"/>
      <c r="CD545" s="183"/>
    </row>
    <row r="546" spans="1:141" s="257" customFormat="1" ht="16.5" customHeight="1">
      <c r="A546" s="2528" t="s">
        <v>9661</v>
      </c>
      <c r="B546" s="2528"/>
      <c r="C546" s="2528"/>
      <c r="D546" s="2528"/>
      <c r="E546" s="2528"/>
      <c r="F546" s="454">
        <v>2</v>
      </c>
      <c r="G546" s="455"/>
      <c r="H546" s="456"/>
      <c r="I546" s="457"/>
      <c r="J546" s="457"/>
      <c r="K546" s="235"/>
      <c r="L546" s="459"/>
      <c r="M546" s="236"/>
      <c r="N546" s="237"/>
      <c r="O546" s="237"/>
      <c r="P546" s="237"/>
      <c r="Q546" s="238"/>
      <c r="R546" s="239"/>
      <c r="S546" s="238"/>
      <c r="T546" s="238"/>
      <c r="U546" s="461"/>
      <c r="V546" s="241"/>
      <c r="W546" s="241"/>
      <c r="X546" s="462"/>
      <c r="Y546" s="241"/>
      <c r="Z546" s="241"/>
      <c r="AA546" s="241"/>
      <c r="AB546" s="239"/>
      <c r="AC546" s="243"/>
      <c r="AD546" s="243"/>
      <c r="AE546" s="244"/>
      <c r="AF546" s="245"/>
      <c r="AG546" s="246"/>
      <c r="AH546" s="246"/>
      <c r="AI546" s="463"/>
      <c r="AJ546" s="464"/>
      <c r="AK546" s="465"/>
      <c r="AL546" s="466"/>
      <c r="AM546" s="467"/>
      <c r="AN546" s="454"/>
      <c r="AO546" s="454"/>
      <c r="AP546" s="467"/>
      <c r="AQ546" s="467"/>
      <c r="AR546" s="467"/>
      <c r="AS546" s="255"/>
      <c r="AT546" s="255"/>
      <c r="AU546" s="255"/>
      <c r="AV546" s="253"/>
      <c r="AW546" s="253"/>
      <c r="AX546" s="253"/>
      <c r="AY546" s="254"/>
      <c r="AZ546" s="254"/>
      <c r="BA546" s="254"/>
      <c r="BB546" s="254"/>
      <c r="BC546" s="255"/>
      <c r="BD546" s="255"/>
      <c r="BE546" s="256"/>
      <c r="BF546" s="256"/>
      <c r="BG546" s="254"/>
      <c r="BH546" s="254"/>
      <c r="BI546" s="254"/>
      <c r="BJ546" s="254"/>
      <c r="BK546" s="254"/>
      <c r="BL546" s="254"/>
      <c r="BM546" s="254"/>
      <c r="BN546" s="255"/>
      <c r="BO546" s="252"/>
      <c r="BP546" s="255"/>
      <c r="BQ546" s="255"/>
      <c r="BR546" s="255"/>
      <c r="BS546" s="255"/>
      <c r="BT546" s="255"/>
      <c r="BU546" s="255"/>
      <c r="BV546" s="255"/>
      <c r="BW546" s="255"/>
      <c r="BX546" s="255"/>
      <c r="BY546" s="255"/>
      <c r="BZ546" s="255"/>
      <c r="CA546" s="255"/>
      <c r="CB546" s="255"/>
      <c r="CC546" s="255"/>
      <c r="CD546" s="255"/>
    </row>
    <row r="547" spans="1:141" ht="16.5" customHeight="1">
      <c r="A547" s="111">
        <v>481</v>
      </c>
      <c r="B547" s="154" t="s">
        <v>9637</v>
      </c>
      <c r="C547" s="282" t="s">
        <v>3104</v>
      </c>
      <c r="D547" s="111" t="s">
        <v>5111</v>
      </c>
      <c r="E547" s="111" t="s">
        <v>6376</v>
      </c>
      <c r="F547" s="111" t="s">
        <v>9662</v>
      </c>
      <c r="G547" s="113" t="s">
        <v>9663</v>
      </c>
      <c r="H547" s="111" t="s">
        <v>9664</v>
      </c>
      <c r="I547" s="111" t="s">
        <v>9665</v>
      </c>
      <c r="J547" s="382" t="s">
        <v>4888</v>
      </c>
      <c r="K547" s="163" t="s">
        <v>6376</v>
      </c>
      <c r="L547" s="116" t="s">
        <v>6337</v>
      </c>
      <c r="M547" s="141" t="s">
        <v>9666</v>
      </c>
      <c r="N547" s="142" t="s">
        <v>4924</v>
      </c>
      <c r="O547" s="142"/>
      <c r="P547" s="142" t="s">
        <v>4888</v>
      </c>
      <c r="Q547" s="143">
        <v>13943</v>
      </c>
      <c r="R547" s="144">
        <v>415</v>
      </c>
      <c r="S547" s="143">
        <v>140</v>
      </c>
      <c r="T547" s="143">
        <v>140</v>
      </c>
      <c r="U547" s="282"/>
      <c r="V547" s="143"/>
      <c r="W547" s="143"/>
      <c r="X547" s="138"/>
      <c r="Y547" s="143"/>
      <c r="Z547" s="143"/>
      <c r="AA547" s="143"/>
      <c r="AB547" s="143"/>
      <c r="AC547" s="127"/>
      <c r="AD547" s="127"/>
      <c r="AE547" s="130">
        <v>18</v>
      </c>
      <c r="AF547" s="137" t="s">
        <v>9667</v>
      </c>
      <c r="AG547" s="143"/>
      <c r="AH547" s="143">
        <v>200</v>
      </c>
      <c r="AI547" s="401"/>
      <c r="AJ547" s="401"/>
      <c r="AK547" s="282"/>
      <c r="AL547" s="282"/>
      <c r="AM547" s="118"/>
      <c r="AN547" s="111"/>
      <c r="AO547" s="111"/>
      <c r="AP547" s="111"/>
      <c r="AQ547" s="111"/>
      <c r="AR547" s="111"/>
      <c r="AS547" s="111">
        <v>166</v>
      </c>
      <c r="AT547" s="129" t="s">
        <v>4916</v>
      </c>
      <c r="AU547" s="129" t="s">
        <v>4916</v>
      </c>
      <c r="AV547" s="311">
        <v>1580</v>
      </c>
      <c r="AW547" s="127">
        <v>9.5180722891566258</v>
      </c>
      <c r="AX547" s="591"/>
      <c r="AY547" s="591"/>
      <c r="AZ547" s="591"/>
      <c r="BA547" s="591"/>
      <c r="BB547" s="591"/>
      <c r="BC547" s="314"/>
      <c r="BD547" s="314"/>
      <c r="BE547" s="314"/>
      <c r="BF547" s="722" t="s">
        <v>4945</v>
      </c>
      <c r="BG547" s="312"/>
      <c r="BH547" s="312"/>
      <c r="BI547" s="312"/>
      <c r="BJ547" s="312"/>
      <c r="BK547" s="312"/>
      <c r="BL547" s="312"/>
      <c r="BM547" s="312"/>
      <c r="BN547" s="723"/>
      <c r="BO547" s="724" t="s">
        <v>4897</v>
      </c>
      <c r="BP547" s="138"/>
      <c r="BQ547" s="138"/>
      <c r="BR547" s="138"/>
      <c r="BS547" s="138"/>
      <c r="BT547" s="138"/>
      <c r="BU547" s="138"/>
      <c r="BV547" s="138">
        <v>2</v>
      </c>
      <c r="BW547" s="138"/>
      <c r="BX547" s="138"/>
      <c r="BY547" s="138"/>
      <c r="BZ547" s="138"/>
      <c r="CA547" s="138"/>
      <c r="CB547" s="138"/>
      <c r="CC547" s="138"/>
      <c r="CD547" s="138"/>
      <c r="CE547" s="139"/>
      <c r="CF547" s="139"/>
      <c r="DV547" s="152"/>
      <c r="DW547" s="152"/>
      <c r="DX547" s="152"/>
    </row>
    <row r="548" spans="1:141" ht="16.5" customHeight="1">
      <c r="A548" s="111">
        <v>482</v>
      </c>
      <c r="B548" s="111" t="s">
        <v>9637</v>
      </c>
      <c r="C548" s="112" t="s">
        <v>9668</v>
      </c>
      <c r="D548" s="111" t="s">
        <v>5082</v>
      </c>
      <c r="E548" s="111" t="s">
        <v>5001</v>
      </c>
      <c r="F548" s="111" t="s">
        <v>9669</v>
      </c>
      <c r="G548" s="113" t="s">
        <v>9670</v>
      </c>
      <c r="H548" s="111" t="s">
        <v>9671</v>
      </c>
      <c r="I548" s="111" t="s">
        <v>9672</v>
      </c>
      <c r="J548" s="118" t="s">
        <v>4884</v>
      </c>
      <c r="K548" s="163" t="s">
        <v>9673</v>
      </c>
      <c r="L548" s="116" t="s">
        <v>9674</v>
      </c>
      <c r="M548" s="141" t="s">
        <v>9675</v>
      </c>
      <c r="N548" s="142" t="s">
        <v>4888</v>
      </c>
      <c r="O548" s="142"/>
      <c r="P548" s="142" t="s">
        <v>4888</v>
      </c>
      <c r="Q548" s="143">
        <v>2343</v>
      </c>
      <c r="R548" s="144">
        <v>760</v>
      </c>
      <c r="S548" s="143">
        <v>496</v>
      </c>
      <c r="T548" s="143">
        <v>496</v>
      </c>
      <c r="U548" s="112" t="s">
        <v>6397</v>
      </c>
      <c r="V548" s="143"/>
      <c r="W548" s="143">
        <v>109</v>
      </c>
      <c r="X548" s="138"/>
      <c r="Y548" s="143"/>
      <c r="Z548" s="143">
        <v>38</v>
      </c>
      <c r="AA548" s="143">
        <v>453</v>
      </c>
      <c r="AB548" s="143">
        <v>29</v>
      </c>
      <c r="AC548" s="127"/>
      <c r="AD548" s="127"/>
      <c r="AE548" s="130">
        <v>30</v>
      </c>
      <c r="AF548" s="137" t="s">
        <v>9676</v>
      </c>
      <c r="AG548" s="143">
        <v>86</v>
      </c>
      <c r="AH548" s="143">
        <v>86</v>
      </c>
      <c r="AI548" s="148"/>
      <c r="AJ548" s="148">
        <v>82</v>
      </c>
      <c r="AK548" s="112"/>
      <c r="AL548" s="112"/>
      <c r="AM548" s="118"/>
      <c r="AN548" s="111"/>
      <c r="AO548" s="111"/>
      <c r="AP548" s="111"/>
      <c r="AQ548" s="111"/>
      <c r="AR548" s="111"/>
      <c r="AS548" s="111">
        <v>250</v>
      </c>
      <c r="AT548" s="129" t="s">
        <v>4916</v>
      </c>
      <c r="AU548" s="129" t="s">
        <v>4916</v>
      </c>
      <c r="AV548" s="127">
        <v>6281</v>
      </c>
      <c r="AW548" s="127">
        <v>25.123999999999999</v>
      </c>
      <c r="AX548" s="149">
        <v>2000</v>
      </c>
      <c r="AY548" s="149"/>
      <c r="AZ548" s="149">
        <v>1500</v>
      </c>
      <c r="BA548" s="149">
        <v>1500</v>
      </c>
      <c r="BB548" s="149">
        <v>1500</v>
      </c>
      <c r="BC548" s="150">
        <v>30</v>
      </c>
      <c r="BD548" s="150">
        <v>30</v>
      </c>
      <c r="BE548" s="150"/>
      <c r="BF548" s="151" t="s">
        <v>9677</v>
      </c>
      <c r="BG548" s="134"/>
      <c r="BH548" s="134"/>
      <c r="BI548" s="134"/>
      <c r="BJ548" s="134"/>
      <c r="BK548" s="134"/>
      <c r="BL548" s="134"/>
      <c r="BM548" s="134"/>
      <c r="BN548" s="350"/>
      <c r="BO548" s="151"/>
      <c r="BP548" s="138">
        <v>1</v>
      </c>
      <c r="BQ548" s="138"/>
      <c r="BR548" s="138">
        <v>1</v>
      </c>
      <c r="BS548" s="138"/>
      <c r="BT548" s="138"/>
      <c r="BU548" s="138"/>
      <c r="BV548" s="138"/>
      <c r="BW548" s="138">
        <v>1</v>
      </c>
      <c r="BX548" s="138"/>
      <c r="BY548" s="138"/>
      <c r="BZ548" s="138"/>
      <c r="CA548" s="138"/>
      <c r="CB548" s="138"/>
      <c r="CC548" s="138"/>
      <c r="CD548" s="138"/>
      <c r="CE548" s="139"/>
      <c r="CF548" s="139"/>
      <c r="DV548" s="152"/>
      <c r="DW548" s="152"/>
      <c r="DX548" s="152"/>
    </row>
    <row r="549" spans="1:141" ht="16.5" customHeight="1">
      <c r="A549" s="111">
        <v>483</v>
      </c>
      <c r="B549" s="153" t="s">
        <v>9637</v>
      </c>
      <c r="C549" s="725" t="s">
        <v>3079</v>
      </c>
      <c r="D549" s="153" t="s">
        <v>5111</v>
      </c>
      <c r="E549" s="726" t="s">
        <v>6337</v>
      </c>
      <c r="F549" s="727" t="s">
        <v>9678</v>
      </c>
      <c r="G549" s="728" t="s">
        <v>9679</v>
      </c>
      <c r="H549" s="727" t="s">
        <v>9680</v>
      </c>
      <c r="I549" s="111" t="s">
        <v>9681</v>
      </c>
      <c r="J549" s="382" t="s">
        <v>4888</v>
      </c>
      <c r="K549" s="138" t="s">
        <v>9682</v>
      </c>
      <c r="L549" s="726" t="s">
        <v>6337</v>
      </c>
      <c r="M549" s="141" t="s">
        <v>9683</v>
      </c>
      <c r="N549" s="118" t="s">
        <v>9684</v>
      </c>
      <c r="O549" s="118"/>
      <c r="P549" s="142" t="s">
        <v>4888</v>
      </c>
      <c r="Q549" s="143">
        <v>7033</v>
      </c>
      <c r="R549" s="144">
        <v>1608</v>
      </c>
      <c r="S549" s="143">
        <v>697</v>
      </c>
      <c r="T549" s="143">
        <v>697</v>
      </c>
      <c r="U549" s="729" t="s">
        <v>4971</v>
      </c>
      <c r="V549" s="143"/>
      <c r="W549" s="143">
        <v>121</v>
      </c>
      <c r="X549" s="279" t="s">
        <v>4972</v>
      </c>
      <c r="Y549" s="143">
        <v>143</v>
      </c>
      <c r="Z549" s="143"/>
      <c r="AA549" s="143"/>
      <c r="AB549" s="143">
        <v>49</v>
      </c>
      <c r="AC549" s="127"/>
      <c r="AD549" s="127"/>
      <c r="AE549" s="130">
        <v>53</v>
      </c>
      <c r="AF549" s="151" t="s">
        <v>9685</v>
      </c>
      <c r="AG549" s="165">
        <v>1561</v>
      </c>
      <c r="AH549" s="143">
        <v>3179</v>
      </c>
      <c r="AI549" s="127">
        <v>3179</v>
      </c>
      <c r="AJ549" s="172">
        <v>1195</v>
      </c>
      <c r="AK549" s="123"/>
      <c r="AL549" s="157"/>
      <c r="AM549" s="118"/>
      <c r="AN549" s="111"/>
      <c r="AO549" s="111"/>
      <c r="AP549" s="129"/>
      <c r="AQ549" s="129"/>
      <c r="AR549" s="137"/>
      <c r="AS549" s="111">
        <v>300</v>
      </c>
      <c r="AT549" s="129" t="s">
        <v>4916</v>
      </c>
      <c r="AU549" s="129" t="s">
        <v>4916</v>
      </c>
      <c r="AV549" s="128">
        <v>1561</v>
      </c>
      <c r="AW549" s="127">
        <v>5.2033333333333331</v>
      </c>
      <c r="AX549" s="134"/>
      <c r="AY549" s="134"/>
      <c r="AZ549" s="149"/>
      <c r="BA549" s="149"/>
      <c r="BB549" s="149"/>
      <c r="BC549" s="157"/>
      <c r="BD549" s="157"/>
      <c r="BE549" s="157"/>
      <c r="BF549" s="157" t="s">
        <v>4897</v>
      </c>
      <c r="BG549" s="134"/>
      <c r="BH549" s="131"/>
      <c r="BI549" s="134"/>
      <c r="BJ549" s="134"/>
      <c r="BK549" s="134"/>
      <c r="BL549" s="134"/>
      <c r="BM549" s="134"/>
      <c r="BN549" s="174"/>
      <c r="BO549" s="150"/>
      <c r="BP549" s="138"/>
      <c r="BQ549" s="138"/>
      <c r="BR549" s="138"/>
      <c r="BS549" s="138"/>
      <c r="BT549" s="138"/>
      <c r="BU549" s="138">
        <v>1</v>
      </c>
      <c r="BV549" s="138"/>
      <c r="BW549" s="138"/>
      <c r="BX549" s="138"/>
      <c r="BY549" s="138"/>
      <c r="BZ549" s="138"/>
      <c r="CA549" s="138"/>
      <c r="CB549" s="138"/>
      <c r="CC549" s="138"/>
      <c r="CD549" s="138"/>
      <c r="CE549" s="139"/>
      <c r="CF549" s="139"/>
      <c r="DV549" s="152"/>
      <c r="DW549" s="152"/>
      <c r="DX549" s="152"/>
    </row>
    <row r="550" spans="1:141" s="388" customFormat="1" ht="16.5" customHeight="1">
      <c r="A550" s="111">
        <v>484</v>
      </c>
      <c r="B550" s="111" t="s">
        <v>9637</v>
      </c>
      <c r="C550" s="112" t="s">
        <v>9686</v>
      </c>
      <c r="D550" s="111" t="s">
        <v>5082</v>
      </c>
      <c r="E550" s="111" t="s">
        <v>6337</v>
      </c>
      <c r="F550" s="111" t="s">
        <v>9687</v>
      </c>
      <c r="G550" s="113" t="s">
        <v>9688</v>
      </c>
      <c r="H550" s="111" t="s">
        <v>9689</v>
      </c>
      <c r="I550" s="111" t="s">
        <v>9690</v>
      </c>
      <c r="J550" s="382" t="s">
        <v>4888</v>
      </c>
      <c r="K550" s="163" t="s">
        <v>6337</v>
      </c>
      <c r="L550" s="116" t="s">
        <v>6337</v>
      </c>
      <c r="M550" s="116"/>
      <c r="N550" s="284" t="s">
        <v>4888</v>
      </c>
      <c r="O550" s="142"/>
      <c r="P550" s="142" t="s">
        <v>4888</v>
      </c>
      <c r="Q550" s="143">
        <v>2339</v>
      </c>
      <c r="R550" s="144">
        <v>464</v>
      </c>
      <c r="S550" s="143">
        <v>286</v>
      </c>
      <c r="T550" s="143">
        <v>286</v>
      </c>
      <c r="U550" s="112"/>
      <c r="V550" s="143"/>
      <c r="W550" s="143"/>
      <c r="X550" s="138"/>
      <c r="Y550" s="143"/>
      <c r="Z550" s="143"/>
      <c r="AA550" s="143"/>
      <c r="AB550" s="143">
        <v>165</v>
      </c>
      <c r="AC550" s="127"/>
      <c r="AD550" s="127"/>
      <c r="AE550" s="130"/>
      <c r="AF550" s="137" t="s">
        <v>5440</v>
      </c>
      <c r="AG550" s="143">
        <v>480</v>
      </c>
      <c r="AH550" s="143">
        <v>408</v>
      </c>
      <c r="AI550" s="148">
        <v>480</v>
      </c>
      <c r="AJ550" s="148">
        <v>408</v>
      </c>
      <c r="AK550" s="112"/>
      <c r="AL550" s="112"/>
      <c r="AM550" s="118"/>
      <c r="AN550" s="111"/>
      <c r="AO550" s="111"/>
      <c r="AP550" s="111"/>
      <c r="AQ550" s="111"/>
      <c r="AR550" s="111"/>
      <c r="AS550" s="111">
        <v>300</v>
      </c>
      <c r="AT550" s="159" t="s">
        <v>4916</v>
      </c>
      <c r="AU550" s="159" t="s">
        <v>4916</v>
      </c>
      <c r="AV550" s="127">
        <v>1000</v>
      </c>
      <c r="AW550" s="127">
        <v>3.3333333333333335</v>
      </c>
      <c r="AX550" s="278"/>
      <c r="AY550" s="278"/>
      <c r="AZ550" s="278"/>
      <c r="BA550" s="278"/>
      <c r="BB550" s="278"/>
      <c r="BC550" s="673"/>
      <c r="BD550" s="673"/>
      <c r="BE550" s="673"/>
      <c r="BF550" s="151" t="s">
        <v>4897</v>
      </c>
      <c r="BG550" s="134"/>
      <c r="BH550" s="134"/>
      <c r="BI550" s="134"/>
      <c r="BJ550" s="134"/>
      <c r="BK550" s="134"/>
      <c r="BL550" s="134"/>
      <c r="BM550" s="134"/>
      <c r="BN550" s="174"/>
      <c r="BO550" s="150" t="s">
        <v>4897</v>
      </c>
      <c r="BP550" s="138"/>
      <c r="BQ550" s="138"/>
      <c r="BR550" s="138"/>
      <c r="BS550" s="138"/>
      <c r="BT550" s="138">
        <v>1</v>
      </c>
      <c r="BU550" s="138"/>
      <c r="BV550" s="138"/>
      <c r="BW550" s="138"/>
      <c r="BX550" s="138"/>
      <c r="BY550" s="138"/>
      <c r="BZ550" s="138"/>
      <c r="CA550" s="138"/>
      <c r="CB550" s="138"/>
      <c r="CC550" s="138"/>
      <c r="CD550" s="138"/>
      <c r="CE550" s="139"/>
      <c r="CF550" s="139"/>
      <c r="CG550" s="152"/>
      <c r="CH550" s="152"/>
      <c r="CI550" s="152"/>
      <c r="CJ550" s="152"/>
      <c r="CK550" s="152"/>
      <c r="CL550" s="152"/>
      <c r="CM550" s="152"/>
      <c r="CN550" s="152"/>
      <c r="CO550" s="152"/>
      <c r="CP550" s="152"/>
      <c r="CQ550" s="152"/>
      <c r="DV550" s="152"/>
      <c r="DW550" s="152"/>
      <c r="DX550" s="152"/>
    </row>
    <row r="551" spans="1:141" ht="16.5" customHeight="1">
      <c r="A551" s="111">
        <v>485</v>
      </c>
      <c r="B551" s="154" t="s">
        <v>9637</v>
      </c>
      <c r="C551" s="158" t="s">
        <v>9686</v>
      </c>
      <c r="D551" s="154" t="s">
        <v>5082</v>
      </c>
      <c r="E551" s="129" t="s">
        <v>6337</v>
      </c>
      <c r="F551" s="154" t="s">
        <v>9691</v>
      </c>
      <c r="G551" s="608" t="s">
        <v>9692</v>
      </c>
      <c r="H551" s="154" t="s">
        <v>9693</v>
      </c>
      <c r="I551" s="153" t="s">
        <v>9694</v>
      </c>
      <c r="J551" s="382" t="s">
        <v>4888</v>
      </c>
      <c r="K551" s="129" t="s">
        <v>6337</v>
      </c>
      <c r="L551" s="129" t="s">
        <v>6337</v>
      </c>
      <c r="M551" s="116"/>
      <c r="N551" s="142" t="s">
        <v>9684</v>
      </c>
      <c r="O551" s="284"/>
      <c r="P551" s="142" t="s">
        <v>4888</v>
      </c>
      <c r="Q551" s="143">
        <v>14543</v>
      </c>
      <c r="R551" s="144">
        <v>785</v>
      </c>
      <c r="S551" s="143">
        <v>408</v>
      </c>
      <c r="T551" s="143">
        <v>408</v>
      </c>
      <c r="U551" s="112" t="s">
        <v>6397</v>
      </c>
      <c r="V551" s="143"/>
      <c r="W551" s="126">
        <v>36.4</v>
      </c>
      <c r="X551" s="730" t="s">
        <v>8792</v>
      </c>
      <c r="Y551" s="143"/>
      <c r="Z551" s="143"/>
      <c r="AA551" s="143"/>
      <c r="AB551" s="143">
        <v>317</v>
      </c>
      <c r="AC551" s="127"/>
      <c r="AD551" s="127"/>
      <c r="AE551" s="128">
        <v>30</v>
      </c>
      <c r="AF551" s="126" t="s">
        <v>9695</v>
      </c>
      <c r="AG551" s="143">
        <v>62</v>
      </c>
      <c r="AH551" s="143">
        <v>62</v>
      </c>
      <c r="AI551" s="127">
        <v>62</v>
      </c>
      <c r="AJ551" s="127">
        <v>62</v>
      </c>
      <c r="AK551" s="112"/>
      <c r="AL551" s="112"/>
      <c r="AM551" s="118"/>
      <c r="AN551" s="111"/>
      <c r="AO551" s="111"/>
      <c r="AP551" s="111"/>
      <c r="AQ551" s="111"/>
      <c r="AR551" s="111"/>
      <c r="AS551" s="154">
        <v>300</v>
      </c>
      <c r="AT551" s="159" t="s">
        <v>4916</v>
      </c>
      <c r="AU551" s="159" t="s">
        <v>4916</v>
      </c>
      <c r="AV551" s="127">
        <v>93975</v>
      </c>
      <c r="AW551" s="127">
        <v>313.25</v>
      </c>
      <c r="AX551" s="278"/>
      <c r="AY551" s="278"/>
      <c r="AZ551" s="278"/>
      <c r="BA551" s="278"/>
      <c r="BB551" s="278"/>
      <c r="BC551" s="673"/>
      <c r="BD551" s="673"/>
      <c r="BE551" s="673"/>
      <c r="BF551" s="129" t="s">
        <v>4897</v>
      </c>
      <c r="BG551" s="134"/>
      <c r="BH551" s="134"/>
      <c r="BI551" s="134"/>
      <c r="BJ551" s="134"/>
      <c r="BK551" s="134"/>
      <c r="BL551" s="134"/>
      <c r="BM551" s="134"/>
      <c r="BN551" s="174"/>
      <c r="BO551" s="150" t="s">
        <v>4897</v>
      </c>
      <c r="BP551" s="138"/>
      <c r="BQ551" s="138"/>
      <c r="BR551" s="138"/>
      <c r="BS551" s="138"/>
      <c r="BT551" s="138"/>
      <c r="BU551" s="138"/>
      <c r="BV551" s="138"/>
      <c r="BW551" s="138">
        <v>1</v>
      </c>
      <c r="BX551" s="138"/>
      <c r="BY551" s="138"/>
      <c r="BZ551" s="138"/>
      <c r="CA551" s="138"/>
      <c r="CB551" s="138"/>
      <c r="CC551" s="138"/>
      <c r="CD551" s="138"/>
      <c r="CE551" s="177"/>
      <c r="CF551" s="139"/>
    </row>
    <row r="552" spans="1:141" ht="16.5" customHeight="1">
      <c r="A552" s="111">
        <v>486</v>
      </c>
      <c r="B552" s="153" t="s">
        <v>9637</v>
      </c>
      <c r="C552" s="129" t="s">
        <v>9696</v>
      </c>
      <c r="D552" s="153" t="s">
        <v>5111</v>
      </c>
      <c r="E552" s="129" t="s">
        <v>6337</v>
      </c>
      <c r="F552" s="129" t="s">
        <v>9697</v>
      </c>
      <c r="G552" s="347" t="s">
        <v>9698</v>
      </c>
      <c r="H552" s="111" t="s">
        <v>9699</v>
      </c>
      <c r="I552" s="129" t="s">
        <v>9700</v>
      </c>
      <c r="J552" s="382" t="s">
        <v>4888</v>
      </c>
      <c r="K552" s="129" t="s">
        <v>6337</v>
      </c>
      <c r="L552" s="129" t="s">
        <v>6337</v>
      </c>
      <c r="M552" s="153" t="s">
        <v>9701</v>
      </c>
      <c r="N552" s="138" t="s">
        <v>4888</v>
      </c>
      <c r="O552" s="138"/>
      <c r="P552" s="138" t="s">
        <v>4888</v>
      </c>
      <c r="Q552" s="143">
        <v>18453</v>
      </c>
      <c r="R552" s="144">
        <v>2487</v>
      </c>
      <c r="S552" s="143">
        <v>871</v>
      </c>
      <c r="T552" s="143">
        <v>751</v>
      </c>
      <c r="U552" s="138" t="s">
        <v>9702</v>
      </c>
      <c r="V552" s="143">
        <v>120</v>
      </c>
      <c r="W552" s="143">
        <v>115</v>
      </c>
      <c r="X552" s="138" t="s">
        <v>4972</v>
      </c>
      <c r="Y552" s="143">
        <v>223</v>
      </c>
      <c r="Z552" s="143">
        <v>25</v>
      </c>
      <c r="AA552" s="143">
        <v>1000</v>
      </c>
      <c r="AB552" s="143">
        <v>52</v>
      </c>
      <c r="AC552" s="127"/>
      <c r="AD552" s="127"/>
      <c r="AE552" s="130">
        <v>100</v>
      </c>
      <c r="AF552" s="129" t="s">
        <v>9703</v>
      </c>
      <c r="AG552" s="143">
        <v>266</v>
      </c>
      <c r="AH552" s="143">
        <v>408</v>
      </c>
      <c r="AI552" s="148"/>
      <c r="AJ552" s="148">
        <v>800</v>
      </c>
      <c r="AK552" s="112"/>
      <c r="AL552" s="112"/>
      <c r="AM552" s="118"/>
      <c r="AN552" s="129">
        <v>1</v>
      </c>
      <c r="AO552" s="138"/>
      <c r="AP552" s="138">
        <v>1</v>
      </c>
      <c r="AQ552" s="138"/>
      <c r="AR552" s="138"/>
      <c r="AS552" s="129">
        <v>311</v>
      </c>
      <c r="AT552" s="129" t="s">
        <v>9704</v>
      </c>
      <c r="AU552" s="129" t="s">
        <v>9704</v>
      </c>
      <c r="AV552" s="127">
        <v>12879</v>
      </c>
      <c r="AW552" s="127">
        <v>41.411575562700968</v>
      </c>
      <c r="AX552" s="149">
        <v>2000</v>
      </c>
      <c r="AY552" s="149" t="s">
        <v>4909</v>
      </c>
      <c r="AZ552" s="149">
        <v>800</v>
      </c>
      <c r="BA552" s="149">
        <v>1000</v>
      </c>
      <c r="BB552" s="149">
        <v>2000</v>
      </c>
      <c r="BC552" s="174">
        <v>15</v>
      </c>
      <c r="BD552" s="174">
        <v>50</v>
      </c>
      <c r="BE552" s="165"/>
      <c r="BF552" s="129" t="s">
        <v>9705</v>
      </c>
      <c r="BG552" s="134"/>
      <c r="BH552" s="134"/>
      <c r="BI552" s="134"/>
      <c r="BJ552" s="134"/>
      <c r="BK552" s="134"/>
      <c r="BL552" s="279"/>
      <c r="BM552" s="279"/>
      <c r="BN552" s="138"/>
      <c r="BO552" s="129"/>
      <c r="BP552" s="138"/>
      <c r="BQ552" s="138"/>
      <c r="BR552" s="138"/>
      <c r="BS552" s="138">
        <v>1</v>
      </c>
      <c r="BT552" s="138"/>
      <c r="BU552" s="138">
        <v>3</v>
      </c>
      <c r="BV552" s="138">
        <v>1</v>
      </c>
      <c r="BW552" s="138"/>
      <c r="BX552" s="138"/>
      <c r="BY552" s="138"/>
      <c r="BZ552" s="138"/>
      <c r="CA552" s="138"/>
      <c r="CB552" s="138"/>
      <c r="CC552" s="138"/>
      <c r="CD552" s="138"/>
      <c r="CE552" s="177"/>
      <c r="CF552" s="139"/>
    </row>
    <row r="553" spans="1:141" ht="16.5" customHeight="1">
      <c r="A553" s="111">
        <v>487</v>
      </c>
      <c r="B553" s="111" t="s">
        <v>9637</v>
      </c>
      <c r="C553" s="112" t="s">
        <v>9668</v>
      </c>
      <c r="D553" s="111" t="s">
        <v>5082</v>
      </c>
      <c r="E553" s="111" t="s">
        <v>6337</v>
      </c>
      <c r="F553" s="111" t="s">
        <v>9706</v>
      </c>
      <c r="G553" s="113" t="s">
        <v>9707</v>
      </c>
      <c r="H553" s="111" t="s">
        <v>9708</v>
      </c>
      <c r="I553" s="111" t="s">
        <v>9709</v>
      </c>
      <c r="J553" s="382" t="s">
        <v>4888</v>
      </c>
      <c r="K553" s="163" t="s">
        <v>6337</v>
      </c>
      <c r="L553" s="116" t="s">
        <v>6337</v>
      </c>
      <c r="M553" s="332" t="s">
        <v>9710</v>
      </c>
      <c r="N553" s="142" t="s">
        <v>4888</v>
      </c>
      <c r="O553" s="142"/>
      <c r="P553" s="142" t="s">
        <v>4888</v>
      </c>
      <c r="Q553" s="143">
        <v>1983</v>
      </c>
      <c r="R553" s="144">
        <v>1490</v>
      </c>
      <c r="S553" s="143">
        <v>238</v>
      </c>
      <c r="T553" s="143">
        <v>238</v>
      </c>
      <c r="U553" s="112" t="s">
        <v>6397</v>
      </c>
      <c r="V553" s="143"/>
      <c r="W553" s="143">
        <v>36</v>
      </c>
      <c r="X553" s="138" t="s">
        <v>4972</v>
      </c>
      <c r="Y553" s="143">
        <v>114</v>
      </c>
      <c r="Z553" s="143"/>
      <c r="AA553" s="143"/>
      <c r="AB553" s="143"/>
      <c r="AC553" s="127"/>
      <c r="AD553" s="127"/>
      <c r="AE553" s="130">
        <v>15</v>
      </c>
      <c r="AF553" s="137" t="s">
        <v>9711</v>
      </c>
      <c r="AG553" s="143">
        <v>481</v>
      </c>
      <c r="AH553" s="143">
        <v>734</v>
      </c>
      <c r="AI553" s="148"/>
      <c r="AJ553" s="148"/>
      <c r="AK553" s="112" t="s">
        <v>9712</v>
      </c>
      <c r="AL553" s="112">
        <v>1</v>
      </c>
      <c r="AM553" s="118"/>
      <c r="AN553" s="111"/>
      <c r="AO553" s="111"/>
      <c r="AP553" s="111"/>
      <c r="AQ553" s="111"/>
      <c r="AR553" s="111"/>
      <c r="AS553" s="111">
        <v>250</v>
      </c>
      <c r="AT553" s="129" t="s">
        <v>5373</v>
      </c>
      <c r="AU553" s="129"/>
      <c r="AV553" s="127">
        <v>269</v>
      </c>
      <c r="AW553" s="127">
        <v>1.0760000000000001</v>
      </c>
      <c r="AX553" s="149"/>
      <c r="AY553" s="149"/>
      <c r="AZ553" s="149"/>
      <c r="BA553" s="149"/>
      <c r="BB553" s="149"/>
      <c r="BC553" s="150"/>
      <c r="BD553" s="150"/>
      <c r="BE553" s="150"/>
      <c r="BF553" s="151" t="s">
        <v>4897</v>
      </c>
      <c r="BG553" s="134" t="s">
        <v>4909</v>
      </c>
      <c r="BH553" s="134"/>
      <c r="BI553" s="134"/>
      <c r="BJ553" s="134"/>
      <c r="BK553" s="134"/>
      <c r="BL553" s="134"/>
      <c r="BM553" s="134"/>
      <c r="BN553" s="350"/>
      <c r="BO553" s="133"/>
      <c r="BP553" s="138"/>
      <c r="BQ553" s="138"/>
      <c r="BR553" s="138"/>
      <c r="BS553" s="138"/>
      <c r="BT553" s="138"/>
      <c r="BU553" s="138">
        <v>1</v>
      </c>
      <c r="BV553" s="138"/>
      <c r="BW553" s="138">
        <v>1</v>
      </c>
      <c r="BX553" s="138"/>
      <c r="BY553" s="138"/>
      <c r="BZ553" s="138"/>
      <c r="CA553" s="138"/>
      <c r="CB553" s="138"/>
      <c r="CC553" s="138"/>
      <c r="CD553" s="138"/>
      <c r="CE553" s="177"/>
      <c r="CF553" s="139"/>
    </row>
    <row r="554" spans="1:141" ht="16.5" customHeight="1">
      <c r="A554" s="111">
        <v>488</v>
      </c>
      <c r="B554" s="111" t="s">
        <v>9637</v>
      </c>
      <c r="C554" s="112" t="s">
        <v>9713</v>
      </c>
      <c r="D554" s="111" t="s">
        <v>5082</v>
      </c>
      <c r="E554" s="111" t="s">
        <v>6337</v>
      </c>
      <c r="F554" s="111" t="s">
        <v>9714</v>
      </c>
      <c r="G554" s="113" t="s">
        <v>9715</v>
      </c>
      <c r="H554" s="111" t="s">
        <v>9716</v>
      </c>
      <c r="I554" s="111" t="s">
        <v>9717</v>
      </c>
      <c r="J554" s="382" t="s">
        <v>4888</v>
      </c>
      <c r="K554" s="163" t="s">
        <v>6337</v>
      </c>
      <c r="L554" s="116" t="s">
        <v>6337</v>
      </c>
      <c r="M554" s="153"/>
      <c r="N554" s="142"/>
      <c r="O554" s="142"/>
      <c r="P554" s="142"/>
      <c r="Q554" s="143">
        <v>25019</v>
      </c>
      <c r="R554" s="144">
        <v>772</v>
      </c>
      <c r="S554" s="143">
        <v>672</v>
      </c>
      <c r="T554" s="143">
        <v>672</v>
      </c>
      <c r="U554" s="112"/>
      <c r="V554" s="143"/>
      <c r="W554" s="143">
        <v>50</v>
      </c>
      <c r="X554" s="138"/>
      <c r="Y554" s="143"/>
      <c r="Z554" s="143"/>
      <c r="AA554" s="143"/>
      <c r="AB554" s="143">
        <v>50</v>
      </c>
      <c r="AC554" s="127"/>
      <c r="AD554" s="127"/>
      <c r="AE554" s="130">
        <v>11</v>
      </c>
      <c r="AF554" s="137" t="s">
        <v>9718</v>
      </c>
      <c r="AG554" s="143">
        <v>736</v>
      </c>
      <c r="AH554" s="143">
        <v>736</v>
      </c>
      <c r="AI554" s="148">
        <v>736</v>
      </c>
      <c r="AJ554" s="148">
        <v>320</v>
      </c>
      <c r="AK554" s="112" t="s">
        <v>9719</v>
      </c>
      <c r="AL554" s="112" t="s">
        <v>9720</v>
      </c>
      <c r="AM554" s="118"/>
      <c r="AN554" s="111"/>
      <c r="AO554" s="111"/>
      <c r="AP554" s="111"/>
      <c r="AQ554" s="111"/>
      <c r="AR554" s="111"/>
      <c r="AS554" s="111">
        <v>311</v>
      </c>
      <c r="AT554" s="129" t="s">
        <v>4916</v>
      </c>
      <c r="AU554" s="129" t="s">
        <v>4916</v>
      </c>
      <c r="AV554" s="127">
        <v>15550</v>
      </c>
      <c r="AW554" s="127">
        <v>50</v>
      </c>
      <c r="AX554" s="149"/>
      <c r="AY554" s="149"/>
      <c r="AZ554" s="149"/>
      <c r="BA554" s="149"/>
      <c r="BB554" s="149"/>
      <c r="BC554" s="150"/>
      <c r="BD554" s="150"/>
      <c r="BE554" s="150"/>
      <c r="BF554" s="151" t="s">
        <v>4897</v>
      </c>
      <c r="BG554" s="134"/>
      <c r="BH554" s="134"/>
      <c r="BI554" s="134"/>
      <c r="BJ554" s="134"/>
      <c r="BK554" s="134"/>
      <c r="BL554" s="134"/>
      <c r="BM554" s="134"/>
      <c r="BN554" s="350"/>
      <c r="BO554" s="133"/>
      <c r="BP554" s="138"/>
      <c r="BQ554" s="138"/>
      <c r="BR554" s="138"/>
      <c r="BS554" s="138"/>
      <c r="BT554" s="138"/>
      <c r="BU554" s="138">
        <v>3</v>
      </c>
      <c r="BV554" s="138"/>
      <c r="BW554" s="138"/>
      <c r="BX554" s="138"/>
      <c r="BY554" s="138">
        <v>1</v>
      </c>
      <c r="BZ554" s="138"/>
      <c r="CA554" s="138"/>
      <c r="CB554" s="138"/>
      <c r="CC554" s="138"/>
      <c r="CD554" s="138"/>
      <c r="CE554" s="177"/>
      <c r="CF554" s="139"/>
    </row>
    <row r="555" spans="1:141" ht="16.5" customHeight="1">
      <c r="A555" s="111">
        <v>489</v>
      </c>
      <c r="B555" s="153" t="s">
        <v>3078</v>
      </c>
      <c r="C555" s="282" t="s">
        <v>3104</v>
      </c>
      <c r="D555" s="111" t="s">
        <v>5111</v>
      </c>
      <c r="E555" s="111" t="s">
        <v>6376</v>
      </c>
      <c r="F555" s="111" t="s">
        <v>9721</v>
      </c>
      <c r="G555" s="113"/>
      <c r="H555" s="111"/>
      <c r="I555" s="111"/>
      <c r="J555" s="382" t="s">
        <v>4888</v>
      </c>
      <c r="K555" s="163" t="s">
        <v>6337</v>
      </c>
      <c r="L555" s="116" t="s">
        <v>6337</v>
      </c>
      <c r="M555" s="153"/>
      <c r="N555" s="142"/>
      <c r="O555" s="142"/>
      <c r="P555" s="142"/>
      <c r="Q555" s="143"/>
      <c r="R555" s="144"/>
      <c r="S555" s="143"/>
      <c r="T555" s="143"/>
      <c r="U555" s="282"/>
      <c r="V555" s="143"/>
      <c r="W555" s="143"/>
      <c r="X555" s="138"/>
      <c r="Y555" s="143"/>
      <c r="Z555" s="143"/>
      <c r="AA555" s="143"/>
      <c r="AB555" s="143"/>
      <c r="AC555" s="127"/>
      <c r="AD555" s="127"/>
      <c r="AE555" s="130"/>
      <c r="AF555" s="282"/>
      <c r="AG555" s="143"/>
      <c r="AH555" s="143"/>
      <c r="AI555" s="681"/>
      <c r="AJ555" s="681"/>
      <c r="AK555" s="282"/>
      <c r="AL555" s="282"/>
      <c r="AM555" s="118"/>
      <c r="AN555" s="111"/>
      <c r="AO555" s="111"/>
      <c r="AP555" s="111"/>
      <c r="AQ555" s="111"/>
      <c r="AR555" s="111"/>
      <c r="AS555" s="111"/>
      <c r="AT555" s="129"/>
      <c r="AU555" s="129"/>
      <c r="AV555" s="683"/>
      <c r="AW555" s="127"/>
      <c r="AX555" s="684"/>
      <c r="AY555" s="684"/>
      <c r="AZ555" s="684"/>
      <c r="BA555" s="684"/>
      <c r="BB555" s="684"/>
      <c r="BC555" s="685"/>
      <c r="BD555" s="685"/>
      <c r="BE555" s="289"/>
      <c r="BF555" s="289"/>
      <c r="BG555" s="687"/>
      <c r="BH555" s="687"/>
      <c r="BI555" s="687"/>
      <c r="BJ555" s="687"/>
      <c r="BK555" s="687"/>
      <c r="BL555" s="687"/>
      <c r="BM555" s="687"/>
      <c r="BN555" s="320"/>
      <c r="BO555" s="289"/>
      <c r="BP555" s="138"/>
      <c r="BQ555" s="138"/>
      <c r="BR555" s="138"/>
      <c r="BS555" s="138"/>
      <c r="BT555" s="138"/>
      <c r="BU555" s="138"/>
      <c r="BV555" s="138"/>
      <c r="BW555" s="138"/>
      <c r="BX555" s="138"/>
      <c r="BY555" s="138"/>
      <c r="BZ555" s="138"/>
      <c r="CA555" s="138"/>
      <c r="CB555" s="138"/>
      <c r="CC555" s="138"/>
      <c r="CD555" s="138"/>
      <c r="CE555" s="177"/>
      <c r="CF555" s="139"/>
    </row>
    <row r="556" spans="1:141" s="177" customFormat="1" ht="16.5" customHeight="1">
      <c r="A556" s="111">
        <v>490</v>
      </c>
      <c r="B556" s="153" t="s">
        <v>3078</v>
      </c>
      <c r="C556" s="158" t="s">
        <v>3113</v>
      </c>
      <c r="D556" s="153" t="s">
        <v>5111</v>
      </c>
      <c r="E556" s="154" t="s">
        <v>4932</v>
      </c>
      <c r="F556" s="154" t="s">
        <v>9722</v>
      </c>
      <c r="G556" s="160" t="s">
        <v>9723</v>
      </c>
      <c r="H556" s="154" t="s">
        <v>9724</v>
      </c>
      <c r="I556" s="154" t="s">
        <v>9725</v>
      </c>
      <c r="J556" s="175" t="s">
        <v>4884</v>
      </c>
      <c r="K556" s="163" t="s">
        <v>9726</v>
      </c>
      <c r="L556" s="116" t="s">
        <v>9727</v>
      </c>
      <c r="M556" s="153" t="s">
        <v>9728</v>
      </c>
      <c r="N556" s="142" t="s">
        <v>4924</v>
      </c>
      <c r="O556" s="142"/>
      <c r="P556" s="142" t="s">
        <v>4924</v>
      </c>
      <c r="Q556" s="143">
        <v>13134</v>
      </c>
      <c r="R556" s="144">
        <v>4653.76</v>
      </c>
      <c r="S556" s="143">
        <v>1336</v>
      </c>
      <c r="T556" s="143">
        <v>999</v>
      </c>
      <c r="U556" s="158" t="s">
        <v>5399</v>
      </c>
      <c r="V556" s="143">
        <v>337</v>
      </c>
      <c r="W556" s="143">
        <v>303.71499999999997</v>
      </c>
      <c r="X556" s="146" t="s">
        <v>9729</v>
      </c>
      <c r="Y556" s="143">
        <v>168</v>
      </c>
      <c r="Z556" s="143">
        <v>46.47</v>
      </c>
      <c r="AA556" s="143">
        <v>10000</v>
      </c>
      <c r="AB556" s="143">
        <v>160.91</v>
      </c>
      <c r="AC556" s="127"/>
      <c r="AD556" s="127"/>
      <c r="AE556" s="147">
        <v>48</v>
      </c>
      <c r="AF556" s="137" t="s">
        <v>9730</v>
      </c>
      <c r="AG556" s="143">
        <v>461</v>
      </c>
      <c r="AH556" s="143">
        <v>887</v>
      </c>
      <c r="AI556" s="186">
        <v>887</v>
      </c>
      <c r="AJ556" s="186">
        <v>80</v>
      </c>
      <c r="AK556" s="154"/>
      <c r="AL556" s="228"/>
      <c r="AM556" s="175" t="s">
        <v>5079</v>
      </c>
      <c r="AN556" s="154">
        <v>22</v>
      </c>
      <c r="AO556" s="154">
        <v>2</v>
      </c>
      <c r="AP556" s="175">
        <v>18</v>
      </c>
      <c r="AQ556" s="175">
        <v>2</v>
      </c>
      <c r="AR556" s="175"/>
      <c r="AS556" s="154">
        <v>300</v>
      </c>
      <c r="AT556" s="129" t="s">
        <v>4916</v>
      </c>
      <c r="AU556" s="129" t="s">
        <v>4916</v>
      </c>
      <c r="AV556" s="127">
        <v>139548</v>
      </c>
      <c r="AW556" s="127">
        <v>465.16</v>
      </c>
      <c r="AX556" s="189">
        <v>2000</v>
      </c>
      <c r="AY556" s="189"/>
      <c r="AZ556" s="189">
        <v>1000</v>
      </c>
      <c r="BA556" s="189">
        <v>1000</v>
      </c>
      <c r="BB556" s="189">
        <v>2000</v>
      </c>
      <c r="BC556" s="263"/>
      <c r="BD556" s="263"/>
      <c r="BE556" s="263"/>
      <c r="BF556" s="259" t="s">
        <v>9731</v>
      </c>
      <c r="BG556" s="192"/>
      <c r="BH556" s="192"/>
      <c r="BI556" s="192"/>
      <c r="BJ556" s="192"/>
      <c r="BK556" s="192"/>
      <c r="BL556" s="192"/>
      <c r="BM556" s="192"/>
      <c r="BN556" s="544"/>
      <c r="BO556" s="265" t="s">
        <v>4897</v>
      </c>
      <c r="BP556" s="138">
        <v>3</v>
      </c>
      <c r="BQ556" s="138"/>
      <c r="BR556" s="138">
        <v>3</v>
      </c>
      <c r="BS556" s="138"/>
      <c r="BT556" s="138">
        <v>4</v>
      </c>
      <c r="BU556" s="138">
        <v>3</v>
      </c>
      <c r="BV556" s="138"/>
      <c r="BW556" s="138">
        <v>4</v>
      </c>
      <c r="BX556" s="138"/>
      <c r="BY556" s="138"/>
      <c r="BZ556" s="138"/>
      <c r="CA556" s="138"/>
      <c r="CB556" s="138"/>
      <c r="CC556" s="138"/>
      <c r="CD556" s="138"/>
      <c r="CF556" s="139"/>
      <c r="CG556" s="86"/>
      <c r="CH556" s="86"/>
      <c r="CI556" s="86"/>
      <c r="CJ556" s="86"/>
      <c r="CK556" s="86"/>
      <c r="CL556" s="86"/>
      <c r="CM556" s="86"/>
      <c r="CN556" s="86"/>
      <c r="CO556" s="86"/>
      <c r="CP556" s="86"/>
      <c r="CQ556" s="86"/>
      <c r="CR556" s="86"/>
      <c r="CS556" s="86"/>
      <c r="CT556" s="86"/>
      <c r="CU556" s="86"/>
      <c r="CV556" s="86"/>
      <c r="CW556" s="86"/>
      <c r="CX556" s="86"/>
      <c r="CY556" s="86"/>
      <c r="CZ556" s="86"/>
      <c r="DA556" s="86"/>
      <c r="DB556" s="86"/>
      <c r="DC556" s="86"/>
      <c r="DD556" s="86"/>
      <c r="DE556" s="86"/>
      <c r="DF556" s="86"/>
      <c r="DG556" s="86"/>
      <c r="DH556" s="86"/>
      <c r="DI556" s="86"/>
      <c r="DJ556" s="86"/>
      <c r="DK556" s="86"/>
      <c r="DL556" s="86"/>
      <c r="DM556" s="86"/>
      <c r="DN556" s="86"/>
      <c r="DO556" s="86"/>
      <c r="DP556" s="86"/>
      <c r="DQ556" s="86"/>
      <c r="DR556" s="86"/>
      <c r="DS556" s="86"/>
      <c r="DT556" s="86"/>
      <c r="DU556" s="86"/>
      <c r="DV556" s="86"/>
      <c r="DW556" s="86"/>
      <c r="DX556" s="86"/>
      <c r="DY556" s="86"/>
      <c r="DZ556" s="86"/>
      <c r="EA556" s="86"/>
      <c r="EB556" s="86"/>
      <c r="EC556" s="86"/>
      <c r="ED556" s="86"/>
      <c r="EE556" s="86"/>
      <c r="EF556" s="86"/>
      <c r="EG556" s="86"/>
      <c r="EH556" s="86"/>
      <c r="EI556" s="86"/>
      <c r="EJ556" s="86"/>
      <c r="EK556" s="86"/>
    </row>
    <row r="557" spans="1:141" s="177" customFormat="1" ht="16.5" customHeight="1">
      <c r="A557" s="111">
        <v>491</v>
      </c>
      <c r="B557" s="153" t="s">
        <v>9637</v>
      </c>
      <c r="C557" s="145" t="s">
        <v>3104</v>
      </c>
      <c r="D557" s="153" t="s">
        <v>5111</v>
      </c>
      <c r="E557" s="111" t="s">
        <v>4932</v>
      </c>
      <c r="F557" s="111" t="s">
        <v>9732</v>
      </c>
      <c r="G557" s="113" t="s">
        <v>9733</v>
      </c>
      <c r="H557" s="111" t="s">
        <v>9734</v>
      </c>
      <c r="I557" s="111" t="s">
        <v>9735</v>
      </c>
      <c r="J557" s="118" t="s">
        <v>4940</v>
      </c>
      <c r="K557" s="731" t="s">
        <v>9726</v>
      </c>
      <c r="L557" s="732" t="s">
        <v>9736</v>
      </c>
      <c r="M557" s="141" t="s">
        <v>9737</v>
      </c>
      <c r="N557" s="142" t="s">
        <v>4924</v>
      </c>
      <c r="O557" s="733"/>
      <c r="P557" s="142" t="s">
        <v>4924</v>
      </c>
      <c r="Q557" s="143">
        <v>7803</v>
      </c>
      <c r="R557" s="144">
        <v>2856.76</v>
      </c>
      <c r="S557" s="143">
        <v>865</v>
      </c>
      <c r="T557" s="143">
        <v>784</v>
      </c>
      <c r="U557" s="282" t="s">
        <v>5521</v>
      </c>
      <c r="V557" s="143">
        <v>81</v>
      </c>
      <c r="W557" s="143">
        <v>123.67</v>
      </c>
      <c r="X557" s="138" t="s">
        <v>4956</v>
      </c>
      <c r="Y557" s="143">
        <v>295</v>
      </c>
      <c r="Z557" s="143">
        <v>47</v>
      </c>
      <c r="AA557" s="143">
        <v>405</v>
      </c>
      <c r="AB557" s="143">
        <v>164.11</v>
      </c>
      <c r="AC557" s="127"/>
      <c r="AD557" s="127"/>
      <c r="AE557" s="130">
        <v>50</v>
      </c>
      <c r="AF557" s="734" t="s">
        <v>9738</v>
      </c>
      <c r="AG557" s="735">
        <v>2766</v>
      </c>
      <c r="AH557" s="735">
        <v>2814</v>
      </c>
      <c r="AI557" s="736"/>
      <c r="AJ557" s="681">
        <v>184</v>
      </c>
      <c r="AK557" s="282"/>
      <c r="AL557" s="282"/>
      <c r="AM557" s="118" t="s">
        <v>5866</v>
      </c>
      <c r="AN557" s="111">
        <v>5</v>
      </c>
      <c r="AO557" s="111"/>
      <c r="AP557" s="111">
        <v>2</v>
      </c>
      <c r="AQ557" s="111">
        <v>3</v>
      </c>
      <c r="AR557" s="111"/>
      <c r="AS557" s="111">
        <v>165</v>
      </c>
      <c r="AT557" s="129" t="s">
        <v>4916</v>
      </c>
      <c r="AU557" s="129" t="s">
        <v>4916</v>
      </c>
      <c r="AV557" s="683">
        <v>4292</v>
      </c>
      <c r="AW557" s="127">
        <v>26.012121212121212</v>
      </c>
      <c r="AX557" s="684"/>
      <c r="AY557" s="684"/>
      <c r="AZ557" s="684"/>
      <c r="BA557" s="684"/>
      <c r="BB557" s="684"/>
      <c r="BC557" s="685"/>
      <c r="BD557" s="685"/>
      <c r="BE557" s="685"/>
      <c r="BF557" s="737" t="s">
        <v>4945</v>
      </c>
      <c r="BG557" s="687"/>
      <c r="BH557" s="687"/>
      <c r="BI557" s="687"/>
      <c r="BJ557" s="687"/>
      <c r="BK557" s="687"/>
      <c r="BL557" s="687"/>
      <c r="BM557" s="687"/>
      <c r="BN557" s="321"/>
      <c r="BO557" s="737" t="s">
        <v>4945</v>
      </c>
      <c r="BP557" s="138"/>
      <c r="BQ557" s="138"/>
      <c r="BR557" s="138"/>
      <c r="BS557" s="138">
        <v>1</v>
      </c>
      <c r="BT557" s="138"/>
      <c r="BU557" s="138">
        <v>3</v>
      </c>
      <c r="BV557" s="138"/>
      <c r="BW557" s="138">
        <v>2</v>
      </c>
      <c r="BX557" s="138"/>
      <c r="BY557" s="138"/>
      <c r="BZ557" s="138"/>
      <c r="CA557" s="138"/>
      <c r="CB557" s="138"/>
      <c r="CC557" s="138"/>
      <c r="CD557" s="138"/>
      <c r="CF557" s="139"/>
      <c r="CG557" s="86"/>
      <c r="CH557" s="86"/>
      <c r="CI557" s="86"/>
      <c r="CJ557" s="86"/>
      <c r="CK557" s="86"/>
      <c r="CL557" s="86"/>
      <c r="CM557" s="86"/>
      <c r="CN557" s="86"/>
      <c r="CO557" s="86"/>
      <c r="CP557" s="86"/>
      <c r="CQ557" s="86"/>
      <c r="CR557" s="86"/>
      <c r="CS557" s="86"/>
      <c r="CT557" s="86"/>
      <c r="CU557" s="86"/>
      <c r="CV557" s="86"/>
      <c r="CW557" s="86"/>
      <c r="CX557" s="86"/>
      <c r="CY557" s="86"/>
      <c r="CZ557" s="86"/>
      <c r="DA557" s="86"/>
      <c r="DB557" s="86"/>
      <c r="DC557" s="86"/>
      <c r="DD557" s="86"/>
      <c r="DE557" s="86"/>
      <c r="DF557" s="86"/>
      <c r="DG557" s="86"/>
      <c r="DH557" s="86"/>
      <c r="DI557" s="86"/>
      <c r="DJ557" s="86"/>
      <c r="DK557" s="86"/>
      <c r="DL557" s="86"/>
      <c r="DM557" s="86"/>
      <c r="DN557" s="86"/>
      <c r="DO557" s="86"/>
      <c r="DP557" s="86"/>
      <c r="DQ557" s="86"/>
      <c r="DR557" s="86"/>
      <c r="DS557" s="86"/>
      <c r="DT557" s="86"/>
      <c r="DU557" s="86"/>
      <c r="DV557" s="86"/>
      <c r="DW557" s="86"/>
      <c r="DX557" s="86"/>
      <c r="DY557" s="86"/>
      <c r="DZ557" s="86"/>
      <c r="EA557" s="86"/>
      <c r="EB557" s="86"/>
      <c r="EC557" s="86"/>
      <c r="ED557" s="86"/>
      <c r="EE557" s="86"/>
      <c r="EF557" s="86"/>
      <c r="EG557" s="86"/>
      <c r="EH557" s="86"/>
      <c r="EI557" s="86"/>
      <c r="EJ557" s="86"/>
      <c r="EK557" s="86"/>
    </row>
    <row r="558" spans="1:141" s="177" customFormat="1" ht="16.5" customHeight="1">
      <c r="A558" s="111">
        <v>492</v>
      </c>
      <c r="B558" s="111" t="s">
        <v>9637</v>
      </c>
      <c r="C558" s="112" t="s">
        <v>9739</v>
      </c>
      <c r="D558" s="111" t="s">
        <v>5082</v>
      </c>
      <c r="E558" s="111" t="s">
        <v>6337</v>
      </c>
      <c r="F558" s="111" t="s">
        <v>9740</v>
      </c>
      <c r="G558" s="113" t="s">
        <v>9741</v>
      </c>
      <c r="H558" s="111" t="s">
        <v>9742</v>
      </c>
      <c r="I558" s="111" t="s">
        <v>9743</v>
      </c>
      <c r="J558" s="382" t="s">
        <v>4888</v>
      </c>
      <c r="K558" s="163" t="s">
        <v>6337</v>
      </c>
      <c r="L558" s="116" t="s">
        <v>6337</v>
      </c>
      <c r="M558" s="153" t="s">
        <v>9744</v>
      </c>
      <c r="N558" s="175" t="s">
        <v>4924</v>
      </c>
      <c r="O558" s="142"/>
      <c r="P558" s="175" t="s">
        <v>4924</v>
      </c>
      <c r="Q558" s="143">
        <v>47278</v>
      </c>
      <c r="R558" s="144">
        <v>2597</v>
      </c>
      <c r="S558" s="143">
        <v>644</v>
      </c>
      <c r="T558" s="143">
        <v>644</v>
      </c>
      <c r="U558" s="112"/>
      <c r="V558" s="143"/>
      <c r="W558" s="143">
        <v>62</v>
      </c>
      <c r="X558" s="138" t="s">
        <v>4926</v>
      </c>
      <c r="Y558" s="143">
        <v>84</v>
      </c>
      <c r="Z558" s="143">
        <v>13</v>
      </c>
      <c r="AA558" s="143"/>
      <c r="AB558" s="143">
        <v>91</v>
      </c>
      <c r="AC558" s="127"/>
      <c r="AD558" s="127"/>
      <c r="AE558" s="130">
        <v>98</v>
      </c>
      <c r="AF558" s="137" t="s">
        <v>9745</v>
      </c>
      <c r="AG558" s="143">
        <v>270</v>
      </c>
      <c r="AH558" s="143">
        <v>270</v>
      </c>
      <c r="AI558" s="188">
        <v>5405</v>
      </c>
      <c r="AJ558" s="188">
        <v>251</v>
      </c>
      <c r="AK558" s="135" t="s">
        <v>9746</v>
      </c>
      <c r="AL558" s="153" t="s">
        <v>9747</v>
      </c>
      <c r="AM558" s="118"/>
      <c r="AN558" s="111">
        <v>5</v>
      </c>
      <c r="AO558" s="111"/>
      <c r="AP558" s="111">
        <v>4</v>
      </c>
      <c r="AQ558" s="111"/>
      <c r="AR558" s="111">
        <v>1</v>
      </c>
      <c r="AS558" s="111">
        <v>300</v>
      </c>
      <c r="AT558" s="137" t="s">
        <v>4916</v>
      </c>
      <c r="AU558" s="137" t="s">
        <v>4916</v>
      </c>
      <c r="AV558" s="127">
        <v>340359</v>
      </c>
      <c r="AW558" s="127">
        <v>1134.53</v>
      </c>
      <c r="AX558" s="149"/>
      <c r="AY558" s="149"/>
      <c r="AZ558" s="149"/>
      <c r="BA558" s="149"/>
      <c r="BB558" s="149"/>
      <c r="BC558" s="150"/>
      <c r="BD558" s="150"/>
      <c r="BE558" s="150"/>
      <c r="BF558" s="151" t="s">
        <v>4897</v>
      </c>
      <c r="BG558" s="134"/>
      <c r="BH558" s="134"/>
      <c r="BI558" s="134"/>
      <c r="BJ558" s="134"/>
      <c r="BK558" s="134"/>
      <c r="BL558" s="134"/>
      <c r="BM558" s="134"/>
      <c r="BN558" s="350"/>
      <c r="BO558" s="133"/>
      <c r="BP558" s="138"/>
      <c r="BQ558" s="138"/>
      <c r="BR558" s="138"/>
      <c r="BS558" s="138"/>
      <c r="BT558" s="138"/>
      <c r="BU558" s="138">
        <v>2</v>
      </c>
      <c r="BV558" s="138">
        <v>1</v>
      </c>
      <c r="BW558" s="138">
        <v>1</v>
      </c>
      <c r="BX558" s="138">
        <v>1</v>
      </c>
      <c r="BY558" s="138"/>
      <c r="BZ558" s="138"/>
      <c r="CA558" s="138"/>
      <c r="CB558" s="138"/>
      <c r="CC558" s="138"/>
      <c r="CD558" s="138"/>
      <c r="CF558" s="139"/>
      <c r="CG558" s="86"/>
      <c r="CH558" s="86"/>
      <c r="CI558" s="86"/>
      <c r="CJ558" s="86"/>
      <c r="CK558" s="86"/>
      <c r="CL558" s="86"/>
      <c r="CM558" s="86"/>
      <c r="CN558" s="86"/>
      <c r="CO558" s="86"/>
      <c r="CP558" s="86"/>
      <c r="CQ558" s="86"/>
      <c r="CR558" s="86"/>
      <c r="CS558" s="86"/>
      <c r="CT558" s="86"/>
      <c r="CU558" s="86"/>
      <c r="CV558" s="86"/>
      <c r="CW558" s="86"/>
      <c r="CX558" s="86"/>
      <c r="CY558" s="86"/>
      <c r="CZ558" s="86"/>
      <c r="DA558" s="86"/>
      <c r="DB558" s="86"/>
      <c r="DC558" s="86"/>
      <c r="DD558" s="86"/>
      <c r="DE558" s="86"/>
      <c r="DF558" s="86"/>
      <c r="DG558" s="86"/>
      <c r="DH558" s="86"/>
      <c r="DI558" s="86"/>
      <c r="DJ558" s="86"/>
      <c r="DK558" s="86"/>
      <c r="DL558" s="86"/>
      <c r="DM558" s="86"/>
      <c r="DN558" s="86"/>
      <c r="DO558" s="86"/>
      <c r="DP558" s="86"/>
      <c r="DQ558" s="86"/>
      <c r="DR558" s="86"/>
      <c r="DS558" s="86"/>
      <c r="DT558" s="86"/>
      <c r="DU558" s="86"/>
      <c r="DV558" s="86"/>
      <c r="DW558" s="86"/>
      <c r="DX558" s="86"/>
      <c r="DY558" s="86"/>
      <c r="DZ558" s="86"/>
      <c r="EA558" s="86"/>
      <c r="EB558" s="86"/>
      <c r="EC558" s="86"/>
      <c r="ED558" s="86"/>
      <c r="EE558" s="86"/>
      <c r="EF558" s="86"/>
      <c r="EG558" s="86"/>
      <c r="EH558" s="86"/>
      <c r="EI558" s="86"/>
      <c r="EJ558" s="86"/>
      <c r="EK558" s="86"/>
    </row>
    <row r="559" spans="1:141" s="177" customFormat="1" ht="16.5" customHeight="1">
      <c r="A559" s="111">
        <v>493</v>
      </c>
      <c r="B559" s="153" t="s">
        <v>9637</v>
      </c>
      <c r="C559" s="158" t="s">
        <v>9739</v>
      </c>
      <c r="D559" s="153" t="s">
        <v>5111</v>
      </c>
      <c r="E559" s="154" t="s">
        <v>6337</v>
      </c>
      <c r="F559" s="154" t="s">
        <v>9748</v>
      </c>
      <c r="G559" s="160" t="s">
        <v>9749</v>
      </c>
      <c r="H559" s="154" t="s">
        <v>9750</v>
      </c>
      <c r="I559" s="154" t="s">
        <v>9751</v>
      </c>
      <c r="J559" s="382" t="s">
        <v>4888</v>
      </c>
      <c r="K559" s="116" t="s">
        <v>6337</v>
      </c>
      <c r="L559" s="221" t="s">
        <v>6337</v>
      </c>
      <c r="M559" s="155"/>
      <c r="N559" s="142" t="s">
        <v>4888</v>
      </c>
      <c r="O559" s="142"/>
      <c r="P559" s="135" t="s">
        <v>4888</v>
      </c>
      <c r="Q559" s="143">
        <v>1791</v>
      </c>
      <c r="R559" s="144">
        <v>622</v>
      </c>
      <c r="S559" s="143">
        <v>352</v>
      </c>
      <c r="T559" s="143">
        <v>352</v>
      </c>
      <c r="U559" s="158"/>
      <c r="V559" s="143"/>
      <c r="W559" s="143">
        <v>18</v>
      </c>
      <c r="X559" s="146" t="s">
        <v>4926</v>
      </c>
      <c r="Y559" s="143"/>
      <c r="Z559" s="143"/>
      <c r="AA559" s="143"/>
      <c r="AB559" s="143">
        <v>46</v>
      </c>
      <c r="AC559" s="127"/>
      <c r="AD559" s="127"/>
      <c r="AE559" s="147">
        <v>150</v>
      </c>
      <c r="AF559" s="137" t="s">
        <v>9745</v>
      </c>
      <c r="AG559" s="143">
        <v>270</v>
      </c>
      <c r="AH559" s="143">
        <v>270</v>
      </c>
      <c r="AI559" s="186">
        <v>270</v>
      </c>
      <c r="AJ559" s="186">
        <v>270</v>
      </c>
      <c r="AK559" s="175"/>
      <c r="AL559" s="154"/>
      <c r="AM559" s="175"/>
      <c r="AN559" s="175"/>
      <c r="AO559" s="175"/>
      <c r="AP559" s="192"/>
      <c r="AQ559" s="192"/>
      <c r="AR559" s="192"/>
      <c r="AS559" s="111">
        <v>365</v>
      </c>
      <c r="AT559" s="129" t="s">
        <v>9752</v>
      </c>
      <c r="AU559" s="129" t="s">
        <v>9752</v>
      </c>
      <c r="AV559" s="127">
        <v>76875</v>
      </c>
      <c r="AW559" s="127">
        <v>210.61643835616439</v>
      </c>
      <c r="AX559" s="149">
        <v>3000</v>
      </c>
      <c r="AY559" s="149"/>
      <c r="AZ559" s="149">
        <v>1000</v>
      </c>
      <c r="BA559" s="149">
        <v>2000</v>
      </c>
      <c r="BB559" s="149">
        <v>3000</v>
      </c>
      <c r="BC559" s="150">
        <v>17</v>
      </c>
      <c r="BD559" s="150">
        <v>50</v>
      </c>
      <c r="BE559" s="150" t="s">
        <v>9753</v>
      </c>
      <c r="BF559" s="259" t="s">
        <v>9754</v>
      </c>
      <c r="BG559" s="738"/>
      <c r="BH559" s="738"/>
      <c r="BI559" s="738"/>
      <c r="BJ559" s="738"/>
      <c r="BK559" s="738"/>
      <c r="BL559" s="738"/>
      <c r="BM559" s="738"/>
      <c r="BN559" s="175"/>
      <c r="BO559" s="259"/>
      <c r="BP559" s="138"/>
      <c r="BQ559" s="138"/>
      <c r="BR559" s="138"/>
      <c r="BS559" s="138"/>
      <c r="BT559" s="138"/>
      <c r="BU559" s="138">
        <v>6</v>
      </c>
      <c r="BV559" s="138"/>
      <c r="BW559" s="138">
        <v>3</v>
      </c>
      <c r="BX559" s="138"/>
      <c r="BY559" s="138"/>
      <c r="BZ559" s="138"/>
      <c r="CA559" s="138"/>
      <c r="CB559" s="138"/>
      <c r="CC559" s="138"/>
      <c r="CD559" s="138"/>
      <c r="CF559" s="139"/>
      <c r="CG559" s="86"/>
      <c r="CH559" s="86"/>
      <c r="CI559" s="86"/>
      <c r="CJ559" s="86"/>
      <c r="CK559" s="86"/>
      <c r="CL559" s="86"/>
      <c r="CM559" s="86"/>
      <c r="CN559" s="86"/>
      <c r="CO559" s="86"/>
      <c r="CP559" s="86"/>
      <c r="CQ559" s="86"/>
      <c r="CR559" s="86"/>
      <c r="CS559" s="86"/>
      <c r="CT559" s="86"/>
      <c r="CU559" s="86"/>
      <c r="CV559" s="86"/>
      <c r="CW559" s="86"/>
      <c r="CX559" s="86"/>
      <c r="CY559" s="86"/>
      <c r="CZ559" s="86"/>
      <c r="DA559" s="86"/>
      <c r="DB559" s="86"/>
      <c r="DC559" s="86"/>
      <c r="DD559" s="86"/>
      <c r="DE559" s="86"/>
      <c r="DF559" s="86"/>
      <c r="DG559" s="86"/>
      <c r="DH559" s="86"/>
      <c r="DI559" s="86"/>
      <c r="DJ559" s="86"/>
      <c r="DK559" s="86"/>
      <c r="DL559" s="86"/>
      <c r="DM559" s="86"/>
      <c r="DN559" s="86"/>
      <c r="DO559" s="86"/>
      <c r="DP559" s="86"/>
      <c r="DQ559" s="86"/>
      <c r="DR559" s="86"/>
      <c r="DS559" s="86"/>
      <c r="DT559" s="86"/>
      <c r="DU559" s="86"/>
      <c r="DV559" s="86"/>
      <c r="DW559" s="86"/>
      <c r="DX559" s="86"/>
      <c r="DY559" s="86"/>
      <c r="DZ559" s="86"/>
      <c r="EA559" s="86"/>
      <c r="EB559" s="86"/>
      <c r="EC559" s="86"/>
      <c r="ED559" s="86"/>
      <c r="EE559" s="86"/>
      <c r="EF559" s="86"/>
      <c r="EG559" s="86"/>
      <c r="EH559" s="86"/>
      <c r="EI559" s="86"/>
      <c r="EJ559" s="86"/>
      <c r="EK559" s="86"/>
    </row>
    <row r="560" spans="1:141" s="177" customFormat="1" ht="16.5" customHeight="1">
      <c r="A560" s="111">
        <v>494</v>
      </c>
      <c r="B560" s="153" t="s">
        <v>9637</v>
      </c>
      <c r="C560" s="153" t="s">
        <v>9739</v>
      </c>
      <c r="D560" s="153" t="s">
        <v>5111</v>
      </c>
      <c r="E560" s="153" t="s">
        <v>5001</v>
      </c>
      <c r="F560" s="135" t="s">
        <v>9755</v>
      </c>
      <c r="G560" s="276" t="s">
        <v>9756</v>
      </c>
      <c r="H560" s="135" t="s">
        <v>9757</v>
      </c>
      <c r="I560" s="135" t="s">
        <v>9751</v>
      </c>
      <c r="J560" s="175" t="s">
        <v>4884</v>
      </c>
      <c r="K560" s="135" t="s">
        <v>9735</v>
      </c>
      <c r="L560" s="153" t="s">
        <v>9758</v>
      </c>
      <c r="M560" s="153" t="s">
        <v>9759</v>
      </c>
      <c r="N560" s="142" t="s">
        <v>4888</v>
      </c>
      <c r="O560" s="135"/>
      <c r="P560" s="142" t="s">
        <v>4888</v>
      </c>
      <c r="Q560" s="143">
        <v>18479</v>
      </c>
      <c r="R560" s="144">
        <v>729</v>
      </c>
      <c r="S560" s="143">
        <v>336</v>
      </c>
      <c r="T560" s="143">
        <v>336</v>
      </c>
      <c r="U560" s="135"/>
      <c r="V560" s="143"/>
      <c r="W560" s="143">
        <v>142.56</v>
      </c>
      <c r="X560" s="135" t="s">
        <v>4926</v>
      </c>
      <c r="Y560" s="143"/>
      <c r="Z560" s="143">
        <v>20</v>
      </c>
      <c r="AA560" s="143">
        <v>200</v>
      </c>
      <c r="AB560" s="143">
        <v>20</v>
      </c>
      <c r="AC560" s="127"/>
      <c r="AD560" s="127"/>
      <c r="AE560" s="128">
        <v>30</v>
      </c>
      <c r="AF560" s="135" t="s">
        <v>9760</v>
      </c>
      <c r="AG560" s="143">
        <v>784</v>
      </c>
      <c r="AH560" s="143">
        <v>2085</v>
      </c>
      <c r="AI560" s="188">
        <v>5405</v>
      </c>
      <c r="AJ560" s="188">
        <v>251</v>
      </c>
      <c r="AK560" s="135" t="s">
        <v>9746</v>
      </c>
      <c r="AL560" s="153" t="s">
        <v>9761</v>
      </c>
      <c r="AM560" s="135"/>
      <c r="AN560" s="137">
        <v>2</v>
      </c>
      <c r="AO560" s="137">
        <v>1</v>
      </c>
      <c r="AP560" s="137"/>
      <c r="AQ560" s="137">
        <v>1</v>
      </c>
      <c r="AR560" s="135"/>
      <c r="AS560" s="135">
        <v>310</v>
      </c>
      <c r="AT560" s="137" t="s">
        <v>5036</v>
      </c>
      <c r="AU560" s="137" t="s">
        <v>5036</v>
      </c>
      <c r="AV560" s="739">
        <v>15591</v>
      </c>
      <c r="AW560" s="127">
        <v>50.293548387096777</v>
      </c>
      <c r="AX560" s="192"/>
      <c r="AY560" s="192"/>
      <c r="AZ560" s="192"/>
      <c r="BA560" s="192"/>
      <c r="BB560" s="192"/>
      <c r="BC560" s="264"/>
      <c r="BD560" s="264"/>
      <c r="BE560" s="264"/>
      <c r="BF560" s="135" t="s">
        <v>4897</v>
      </c>
      <c r="BG560" s="192"/>
      <c r="BH560" s="192"/>
      <c r="BI560" s="192"/>
      <c r="BJ560" s="192"/>
      <c r="BK560" s="192"/>
      <c r="BL560" s="192"/>
      <c r="BM560" s="192"/>
      <c r="BN560" s="135"/>
      <c r="BO560" s="265"/>
      <c r="BP560" s="138"/>
      <c r="BQ560" s="138"/>
      <c r="BR560" s="138"/>
      <c r="BS560" s="138"/>
      <c r="BT560" s="138"/>
      <c r="BU560" s="138">
        <v>1</v>
      </c>
      <c r="BV560" s="138"/>
      <c r="BW560" s="138">
        <v>1</v>
      </c>
      <c r="BX560" s="138"/>
      <c r="BY560" s="138"/>
      <c r="BZ560" s="138"/>
      <c r="CA560" s="138"/>
      <c r="CB560" s="138"/>
      <c r="CC560" s="138"/>
      <c r="CD560" s="138"/>
      <c r="CF560" s="139"/>
      <c r="CG560" s="86"/>
      <c r="CH560" s="86"/>
      <c r="CI560" s="86"/>
      <c r="CJ560" s="86"/>
      <c r="CK560" s="86"/>
      <c r="CL560" s="86"/>
      <c r="CM560" s="86"/>
      <c r="CN560" s="86"/>
      <c r="CO560" s="86"/>
      <c r="CP560" s="86"/>
      <c r="CQ560" s="86"/>
      <c r="CR560" s="86"/>
      <c r="CS560" s="86"/>
      <c r="CT560" s="86"/>
      <c r="CU560" s="86"/>
      <c r="CV560" s="86"/>
      <c r="CW560" s="86"/>
      <c r="CX560" s="86"/>
      <c r="CY560" s="86"/>
      <c r="CZ560" s="86"/>
      <c r="DA560" s="86"/>
      <c r="DB560" s="86"/>
      <c r="DC560" s="86"/>
      <c r="DD560" s="86"/>
      <c r="DE560" s="86"/>
      <c r="DF560" s="86"/>
      <c r="DG560" s="86"/>
      <c r="DH560" s="86"/>
      <c r="DI560" s="86"/>
      <c r="DJ560" s="86"/>
      <c r="DK560" s="86"/>
      <c r="DL560" s="86"/>
      <c r="DM560" s="86"/>
      <c r="DN560" s="86"/>
      <c r="DO560" s="86"/>
      <c r="DP560" s="86"/>
      <c r="DQ560" s="86"/>
      <c r="DR560" s="86"/>
      <c r="DS560" s="86"/>
      <c r="DT560" s="86"/>
      <c r="DU560" s="86"/>
      <c r="DV560" s="86"/>
      <c r="DW560" s="86"/>
      <c r="DX560" s="86"/>
      <c r="DY560" s="86"/>
      <c r="DZ560" s="86"/>
      <c r="EA560" s="86"/>
      <c r="EB560" s="86"/>
      <c r="EC560" s="86"/>
      <c r="ED560" s="86"/>
      <c r="EE560" s="86"/>
      <c r="EF560" s="86"/>
      <c r="EG560" s="86"/>
      <c r="EH560" s="86"/>
      <c r="EI560" s="86"/>
      <c r="EJ560" s="86"/>
      <c r="EK560" s="86"/>
    </row>
    <row r="561" spans="1:141" s="177" customFormat="1" ht="16.5" customHeight="1">
      <c r="A561" s="111">
        <v>495</v>
      </c>
      <c r="B561" s="111" t="s">
        <v>9637</v>
      </c>
      <c r="C561" s="112" t="s">
        <v>9762</v>
      </c>
      <c r="D561" s="111" t="s">
        <v>5082</v>
      </c>
      <c r="E561" s="111" t="s">
        <v>5001</v>
      </c>
      <c r="F561" s="111" t="s">
        <v>9763</v>
      </c>
      <c r="G561" s="113" t="s">
        <v>9764</v>
      </c>
      <c r="H561" s="111" t="s">
        <v>9765</v>
      </c>
      <c r="I561" s="111" t="s">
        <v>9766</v>
      </c>
      <c r="J561" s="118" t="s">
        <v>4940</v>
      </c>
      <c r="K561" s="163" t="s">
        <v>9767</v>
      </c>
      <c r="L561" s="116" t="s">
        <v>9768</v>
      </c>
      <c r="M561" s="153" t="s">
        <v>9769</v>
      </c>
      <c r="N561" s="142" t="s">
        <v>4924</v>
      </c>
      <c r="O561" s="142"/>
      <c r="P561" s="142" t="s">
        <v>4888</v>
      </c>
      <c r="Q561" s="143">
        <v>6837</v>
      </c>
      <c r="R561" s="144">
        <v>1659</v>
      </c>
      <c r="S561" s="143">
        <v>661</v>
      </c>
      <c r="T561" s="143">
        <v>661</v>
      </c>
      <c r="U561" s="112" t="s">
        <v>5009</v>
      </c>
      <c r="V561" s="143"/>
      <c r="W561" s="143">
        <v>132</v>
      </c>
      <c r="X561" s="138" t="s">
        <v>4972</v>
      </c>
      <c r="Y561" s="143">
        <v>60</v>
      </c>
      <c r="Z561" s="143">
        <v>25</v>
      </c>
      <c r="AA561" s="143">
        <v>6000</v>
      </c>
      <c r="AB561" s="143">
        <v>38</v>
      </c>
      <c r="AC561" s="127"/>
      <c r="AD561" s="127"/>
      <c r="AE561" s="130"/>
      <c r="AF561" s="137" t="s">
        <v>9770</v>
      </c>
      <c r="AG561" s="143">
        <v>886</v>
      </c>
      <c r="AH561" s="143">
        <v>886</v>
      </c>
      <c r="AI561" s="148">
        <v>886</v>
      </c>
      <c r="AJ561" s="148">
        <v>200</v>
      </c>
      <c r="AK561" s="112"/>
      <c r="AL561" s="112"/>
      <c r="AM561" s="118" t="s">
        <v>5011</v>
      </c>
      <c r="AN561" s="111">
        <v>2</v>
      </c>
      <c r="AO561" s="111">
        <v>1</v>
      </c>
      <c r="AP561" s="111">
        <v>1</v>
      </c>
      <c r="AQ561" s="111"/>
      <c r="AR561" s="111"/>
      <c r="AS561" s="111">
        <v>136</v>
      </c>
      <c r="AT561" s="129" t="s">
        <v>4916</v>
      </c>
      <c r="AU561" s="129" t="s">
        <v>4916</v>
      </c>
      <c r="AV561" s="127">
        <v>5607</v>
      </c>
      <c r="AW561" s="127">
        <v>41.227941176470587</v>
      </c>
      <c r="AX561" s="149"/>
      <c r="AY561" s="149"/>
      <c r="AZ561" s="149"/>
      <c r="BA561" s="149"/>
      <c r="BB561" s="149"/>
      <c r="BC561" s="150"/>
      <c r="BD561" s="150"/>
      <c r="BE561" s="150"/>
      <c r="BF561" s="151" t="s">
        <v>4897</v>
      </c>
      <c r="BG561" s="134"/>
      <c r="BH561" s="134"/>
      <c r="BI561" s="134"/>
      <c r="BJ561" s="134"/>
      <c r="BK561" s="134"/>
      <c r="BL561" s="134"/>
      <c r="BM561" s="134"/>
      <c r="BN561" s="350"/>
      <c r="BO561" s="133" t="s">
        <v>4897</v>
      </c>
      <c r="BP561" s="138">
        <v>2</v>
      </c>
      <c r="BQ561" s="138"/>
      <c r="BR561" s="138">
        <v>2</v>
      </c>
      <c r="BS561" s="138"/>
      <c r="BT561" s="138">
        <v>4</v>
      </c>
      <c r="BU561" s="138">
        <v>3</v>
      </c>
      <c r="BV561" s="138">
        <v>5</v>
      </c>
      <c r="BW561" s="138"/>
      <c r="BX561" s="138"/>
      <c r="BY561" s="138"/>
      <c r="BZ561" s="138"/>
      <c r="CA561" s="138"/>
      <c r="CB561" s="138"/>
      <c r="CC561" s="138"/>
      <c r="CD561" s="138"/>
      <c r="CF561" s="139"/>
      <c r="CG561" s="86"/>
      <c r="CH561" s="86"/>
      <c r="CI561" s="86"/>
      <c r="CJ561" s="86"/>
      <c r="CK561" s="86"/>
      <c r="CL561" s="86"/>
      <c r="CM561" s="86"/>
      <c r="CN561" s="86"/>
      <c r="CO561" s="86"/>
      <c r="CP561" s="86"/>
      <c r="CQ561" s="86"/>
      <c r="CR561" s="86"/>
      <c r="CS561" s="86"/>
      <c r="CT561" s="86"/>
      <c r="CU561" s="86"/>
      <c r="CV561" s="86"/>
      <c r="CW561" s="86"/>
      <c r="CX561" s="86"/>
      <c r="CY561" s="86"/>
      <c r="CZ561" s="86"/>
      <c r="DA561" s="86"/>
      <c r="DB561" s="86"/>
      <c r="DC561" s="86"/>
      <c r="DD561" s="86"/>
      <c r="DE561" s="86"/>
      <c r="DF561" s="86"/>
      <c r="DG561" s="86"/>
      <c r="DH561" s="86"/>
      <c r="DI561" s="86"/>
      <c r="DJ561" s="86"/>
      <c r="DK561" s="86"/>
      <c r="DL561" s="86"/>
      <c r="DM561" s="86"/>
      <c r="DN561" s="86"/>
      <c r="DO561" s="86"/>
      <c r="DP561" s="86"/>
      <c r="DQ561" s="86"/>
      <c r="DR561" s="86"/>
      <c r="DS561" s="86"/>
      <c r="DT561" s="86"/>
      <c r="DU561" s="86"/>
      <c r="DV561" s="86"/>
      <c r="DW561" s="86"/>
      <c r="DX561" s="86"/>
      <c r="DY561" s="86"/>
      <c r="DZ561" s="86"/>
      <c r="EA561" s="86"/>
      <c r="EB561" s="86"/>
      <c r="EC561" s="86"/>
      <c r="ED561" s="86"/>
      <c r="EE561" s="86"/>
      <c r="EF561" s="86"/>
      <c r="EG561" s="86"/>
      <c r="EH561" s="86"/>
      <c r="EI561" s="86"/>
      <c r="EJ561" s="86"/>
      <c r="EK561" s="86"/>
    </row>
    <row r="562" spans="1:141" ht="16.5" customHeight="1">
      <c r="A562" s="111">
        <v>496</v>
      </c>
      <c r="B562" s="154" t="s">
        <v>9637</v>
      </c>
      <c r="C562" s="158" t="s">
        <v>9771</v>
      </c>
      <c r="D562" s="111" t="s">
        <v>5082</v>
      </c>
      <c r="E562" s="111" t="s">
        <v>4879</v>
      </c>
      <c r="F562" s="111" t="s">
        <v>9772</v>
      </c>
      <c r="G562" s="113" t="s">
        <v>9773</v>
      </c>
      <c r="H562" s="111" t="s">
        <v>9774</v>
      </c>
      <c r="I562" s="111" t="s">
        <v>9775</v>
      </c>
      <c r="J562" s="118" t="s">
        <v>4884</v>
      </c>
      <c r="K562" s="163" t="s">
        <v>9776</v>
      </c>
      <c r="L562" s="116" t="s">
        <v>9777</v>
      </c>
      <c r="M562" s="153" t="s">
        <v>9778</v>
      </c>
      <c r="N562" s="142" t="s">
        <v>4888</v>
      </c>
      <c r="O562" s="142"/>
      <c r="P562" s="142" t="s">
        <v>4884</v>
      </c>
      <c r="Q562" s="143">
        <v>21980</v>
      </c>
      <c r="R562" s="144">
        <v>1842</v>
      </c>
      <c r="S562" s="143">
        <v>642</v>
      </c>
      <c r="T562" s="143">
        <v>338</v>
      </c>
      <c r="U562" s="112" t="s">
        <v>5009</v>
      </c>
      <c r="V562" s="143">
        <v>304</v>
      </c>
      <c r="W562" s="143">
        <v>109</v>
      </c>
      <c r="X562" s="138" t="s">
        <v>4972</v>
      </c>
      <c r="Y562" s="143">
        <v>432</v>
      </c>
      <c r="Z562" s="143"/>
      <c r="AA562" s="143"/>
      <c r="AB562" s="143">
        <v>42</v>
      </c>
      <c r="AC562" s="127"/>
      <c r="AD562" s="127"/>
      <c r="AE562" s="130">
        <v>50</v>
      </c>
      <c r="AF562" s="137" t="s">
        <v>5548</v>
      </c>
      <c r="AG562" s="143">
        <v>228</v>
      </c>
      <c r="AH562" s="143">
        <v>488</v>
      </c>
      <c r="AI562" s="148">
        <v>488</v>
      </c>
      <c r="AJ562" s="148">
        <v>112</v>
      </c>
      <c r="AK562" s="112"/>
      <c r="AL562" s="112"/>
      <c r="AM562" s="118" t="s">
        <v>5011</v>
      </c>
      <c r="AN562" s="111">
        <v>8</v>
      </c>
      <c r="AO562" s="111"/>
      <c r="AP562" s="111">
        <v>7</v>
      </c>
      <c r="AQ562" s="111">
        <v>1</v>
      </c>
      <c r="AR562" s="111"/>
      <c r="AS562" s="111">
        <v>185</v>
      </c>
      <c r="AT562" s="129" t="s">
        <v>9779</v>
      </c>
      <c r="AU562" s="129" t="s">
        <v>9779</v>
      </c>
      <c r="AV562" s="127">
        <v>7593</v>
      </c>
      <c r="AW562" s="127">
        <v>41.043243243243246</v>
      </c>
      <c r="AX562" s="149"/>
      <c r="AY562" s="149"/>
      <c r="AZ562" s="149"/>
      <c r="BA562" s="149"/>
      <c r="BB562" s="149"/>
      <c r="BC562" s="150"/>
      <c r="BD562" s="150"/>
      <c r="BE562" s="150"/>
      <c r="BF562" s="151" t="s">
        <v>4897</v>
      </c>
      <c r="BG562" s="134"/>
      <c r="BH562" s="134"/>
      <c r="BI562" s="134"/>
      <c r="BJ562" s="134"/>
      <c r="BK562" s="134"/>
      <c r="BL562" s="134"/>
      <c r="BM562" s="134"/>
      <c r="BN562" s="350"/>
      <c r="BO562" s="133" t="s">
        <v>4897</v>
      </c>
      <c r="BP562" s="138">
        <v>2</v>
      </c>
      <c r="BQ562" s="138"/>
      <c r="BR562" s="138">
        <v>2</v>
      </c>
      <c r="BS562" s="138"/>
      <c r="BT562" s="138"/>
      <c r="BU562" s="138">
        <v>1</v>
      </c>
      <c r="BV562" s="138">
        <v>1</v>
      </c>
      <c r="BW562" s="138"/>
      <c r="BX562" s="138"/>
      <c r="BY562" s="138"/>
      <c r="BZ562" s="138"/>
      <c r="CA562" s="138"/>
      <c r="CB562" s="138"/>
      <c r="CC562" s="138"/>
      <c r="CD562" s="138"/>
      <c r="CE562" s="139"/>
      <c r="CF562" s="139"/>
      <c r="DV562" s="152"/>
      <c r="DW562" s="152"/>
      <c r="DX562" s="152"/>
    </row>
    <row r="563" spans="1:141" ht="16.5" customHeight="1">
      <c r="A563" s="111">
        <v>497</v>
      </c>
      <c r="B563" s="111" t="s">
        <v>9637</v>
      </c>
      <c r="C563" s="112" t="s">
        <v>9780</v>
      </c>
      <c r="D563" s="111" t="s">
        <v>5082</v>
      </c>
      <c r="E563" s="111" t="s">
        <v>4879</v>
      </c>
      <c r="F563" s="111" t="s">
        <v>9781</v>
      </c>
      <c r="G563" s="113" t="s">
        <v>9782</v>
      </c>
      <c r="H563" s="111" t="s">
        <v>9783</v>
      </c>
      <c r="I563" s="111" t="s">
        <v>9784</v>
      </c>
      <c r="J563" s="118" t="s">
        <v>4884</v>
      </c>
      <c r="K563" s="163" t="s">
        <v>9784</v>
      </c>
      <c r="L563" s="116" t="s">
        <v>9785</v>
      </c>
      <c r="M563" s="141" t="s">
        <v>9786</v>
      </c>
      <c r="N563" s="142" t="s">
        <v>4884</v>
      </c>
      <c r="O563" s="142" t="s">
        <v>4909</v>
      </c>
      <c r="P563" s="142" t="s">
        <v>4924</v>
      </c>
      <c r="Q563" s="143">
        <v>10383</v>
      </c>
      <c r="R563" s="144">
        <v>1403</v>
      </c>
      <c r="S563" s="143">
        <v>547</v>
      </c>
      <c r="T563" s="143">
        <v>380</v>
      </c>
      <c r="U563" s="112" t="s">
        <v>6397</v>
      </c>
      <c r="V563" s="143">
        <v>167</v>
      </c>
      <c r="W563" s="143">
        <v>114</v>
      </c>
      <c r="X563" s="138" t="s">
        <v>4972</v>
      </c>
      <c r="Y563" s="143">
        <v>74</v>
      </c>
      <c r="Z563" s="143">
        <v>32</v>
      </c>
      <c r="AA563" s="143">
        <v>1100</v>
      </c>
      <c r="AB563" s="143">
        <v>58</v>
      </c>
      <c r="AC563" s="127">
        <v>27</v>
      </c>
      <c r="AD563" s="127"/>
      <c r="AE563" s="130"/>
      <c r="AF563" s="137" t="s">
        <v>9787</v>
      </c>
      <c r="AG563" s="143">
        <v>226</v>
      </c>
      <c r="AH563" s="143">
        <v>241</v>
      </c>
      <c r="AI563" s="148">
        <v>241</v>
      </c>
      <c r="AJ563" s="148">
        <v>148</v>
      </c>
      <c r="AK563" s="112"/>
      <c r="AL563" s="112"/>
      <c r="AM563" s="118" t="s">
        <v>5477</v>
      </c>
      <c r="AN563" s="111">
        <v>13</v>
      </c>
      <c r="AO563" s="111"/>
      <c r="AP563" s="111">
        <v>7</v>
      </c>
      <c r="AQ563" s="111">
        <v>6</v>
      </c>
      <c r="AR563" s="111"/>
      <c r="AS563" s="111">
        <v>216</v>
      </c>
      <c r="AT563" s="129" t="s">
        <v>4895</v>
      </c>
      <c r="AU563" s="129" t="s">
        <v>4895</v>
      </c>
      <c r="AV563" s="127">
        <v>17544</v>
      </c>
      <c r="AW563" s="127">
        <v>81.222222222222229</v>
      </c>
      <c r="AX563" s="149">
        <v>1500</v>
      </c>
      <c r="AY563" s="149" t="s">
        <v>4941</v>
      </c>
      <c r="AZ563" s="149">
        <v>500</v>
      </c>
      <c r="BA563" s="149">
        <v>1000</v>
      </c>
      <c r="BB563" s="149">
        <v>1500</v>
      </c>
      <c r="BC563" s="309">
        <v>30</v>
      </c>
      <c r="BD563" s="740">
        <v>50</v>
      </c>
      <c r="BE563" s="150" t="s">
        <v>9788</v>
      </c>
      <c r="BF563" s="151" t="s">
        <v>9789</v>
      </c>
      <c r="BG563" s="134">
        <v>1500</v>
      </c>
      <c r="BH563" s="134"/>
      <c r="BI563" s="134">
        <v>500</v>
      </c>
      <c r="BJ563" s="134">
        <v>1000</v>
      </c>
      <c r="BK563" s="134">
        <v>1500</v>
      </c>
      <c r="BL563" s="134">
        <v>30</v>
      </c>
      <c r="BM563" s="134">
        <v>50</v>
      </c>
      <c r="BN563" s="350"/>
      <c r="BO563" s="151" t="s">
        <v>9789</v>
      </c>
      <c r="BP563" s="138">
        <v>1</v>
      </c>
      <c r="BQ563" s="138"/>
      <c r="BR563" s="138">
        <v>1</v>
      </c>
      <c r="BS563" s="138"/>
      <c r="BT563" s="138"/>
      <c r="BU563" s="138">
        <v>3</v>
      </c>
      <c r="BV563" s="138">
        <v>1</v>
      </c>
      <c r="BW563" s="138">
        <v>2</v>
      </c>
      <c r="BX563" s="138"/>
      <c r="BY563" s="138"/>
      <c r="BZ563" s="138"/>
      <c r="CA563" s="138"/>
      <c r="CB563" s="138"/>
      <c r="CC563" s="138"/>
      <c r="CD563" s="138"/>
      <c r="CE563" s="177"/>
      <c r="CF563" s="139"/>
    </row>
    <row r="564" spans="1:141" ht="16.5" customHeight="1">
      <c r="A564" s="111">
        <v>498</v>
      </c>
      <c r="B564" s="111" t="s">
        <v>9637</v>
      </c>
      <c r="C564" s="112" t="s">
        <v>9638</v>
      </c>
      <c r="D564" s="111" t="s">
        <v>5082</v>
      </c>
      <c r="E564" s="111" t="s">
        <v>4879</v>
      </c>
      <c r="F564" s="111" t="s">
        <v>9790</v>
      </c>
      <c r="G564" s="113" t="s">
        <v>9791</v>
      </c>
      <c r="H564" s="111" t="s">
        <v>9792</v>
      </c>
      <c r="I564" s="111" t="s">
        <v>9793</v>
      </c>
      <c r="J564" s="118" t="s">
        <v>4884</v>
      </c>
      <c r="K564" s="277" t="s">
        <v>9794</v>
      </c>
      <c r="L564" s="116" t="s">
        <v>9795</v>
      </c>
      <c r="M564" s="141" t="s">
        <v>9796</v>
      </c>
      <c r="N564" s="142" t="s">
        <v>4888</v>
      </c>
      <c r="O564" s="142"/>
      <c r="P564" s="142" t="s">
        <v>4924</v>
      </c>
      <c r="Q564" s="143">
        <v>42026</v>
      </c>
      <c r="R564" s="144">
        <v>6805</v>
      </c>
      <c r="S564" s="143">
        <v>1854</v>
      </c>
      <c r="T564" s="143">
        <v>1563</v>
      </c>
      <c r="U564" s="112" t="s">
        <v>7373</v>
      </c>
      <c r="V564" s="143">
        <v>291</v>
      </c>
      <c r="W564" s="143">
        <v>293</v>
      </c>
      <c r="X564" s="138" t="s">
        <v>4972</v>
      </c>
      <c r="Y564" s="143">
        <v>487</v>
      </c>
      <c r="Z564" s="143">
        <v>66</v>
      </c>
      <c r="AA564" s="143">
        <v>10000</v>
      </c>
      <c r="AB564" s="143">
        <v>312</v>
      </c>
      <c r="AC564" s="127"/>
      <c r="AD564" s="127"/>
      <c r="AE564" s="130">
        <v>66</v>
      </c>
      <c r="AF564" s="136" t="s">
        <v>9797</v>
      </c>
      <c r="AG564" s="165">
        <v>2479</v>
      </c>
      <c r="AH564" s="165">
        <v>5869</v>
      </c>
      <c r="AI564" s="148">
        <v>7624</v>
      </c>
      <c r="AJ564" s="148">
        <v>67</v>
      </c>
      <c r="AK564" s="112" t="s">
        <v>9798</v>
      </c>
      <c r="AL564" s="112" t="s">
        <v>9799</v>
      </c>
      <c r="AM564" s="118" t="s">
        <v>5011</v>
      </c>
      <c r="AN564" s="111">
        <v>8</v>
      </c>
      <c r="AO564" s="111">
        <v>3</v>
      </c>
      <c r="AP564" s="111">
        <v>5</v>
      </c>
      <c r="AQ564" s="111"/>
      <c r="AR564" s="111"/>
      <c r="AS564" s="111">
        <v>214</v>
      </c>
      <c r="AT564" s="135" t="s">
        <v>4916</v>
      </c>
      <c r="AU564" s="135" t="s">
        <v>4916</v>
      </c>
      <c r="AV564" s="127">
        <v>13963</v>
      </c>
      <c r="AW564" s="127">
        <v>65.247663551401871</v>
      </c>
      <c r="AX564" s="149"/>
      <c r="AY564" s="149"/>
      <c r="AZ564" s="149"/>
      <c r="BA564" s="149"/>
      <c r="BB564" s="149"/>
      <c r="BC564" s="150"/>
      <c r="BD564" s="150"/>
      <c r="BE564" s="150"/>
      <c r="BF564" s="151" t="s">
        <v>4897</v>
      </c>
      <c r="BG564" s="134"/>
      <c r="BH564" s="134"/>
      <c r="BI564" s="134"/>
      <c r="BJ564" s="134"/>
      <c r="BK564" s="134"/>
      <c r="BL564" s="134"/>
      <c r="BM564" s="134"/>
      <c r="BN564" s="350"/>
      <c r="BO564" s="133" t="s">
        <v>4897</v>
      </c>
      <c r="BP564" s="138">
        <v>6</v>
      </c>
      <c r="BQ564" s="138">
        <v>1</v>
      </c>
      <c r="BR564" s="138">
        <v>5</v>
      </c>
      <c r="BS564" s="138"/>
      <c r="BT564" s="138"/>
      <c r="BU564" s="138">
        <v>23</v>
      </c>
      <c r="BV564" s="138">
        <v>2</v>
      </c>
      <c r="BW564" s="138">
        <v>4</v>
      </c>
      <c r="BX564" s="138"/>
      <c r="BY564" s="138">
        <v>3</v>
      </c>
      <c r="BZ564" s="138"/>
      <c r="CA564" s="138"/>
      <c r="CB564" s="138"/>
      <c r="CC564" s="138"/>
      <c r="CD564" s="138"/>
      <c r="CE564" s="177"/>
      <c r="CF564" s="139"/>
    </row>
    <row r="565" spans="1:141" ht="16.5" customHeight="1">
      <c r="A565" s="111">
        <v>499</v>
      </c>
      <c r="B565" s="111" t="s">
        <v>9637</v>
      </c>
      <c r="C565" s="112" t="s">
        <v>9638</v>
      </c>
      <c r="D565" s="111" t="s">
        <v>5082</v>
      </c>
      <c r="E565" s="111" t="s">
        <v>5001</v>
      </c>
      <c r="F565" s="111" t="s">
        <v>9800</v>
      </c>
      <c r="G565" s="113" t="s">
        <v>9801</v>
      </c>
      <c r="H565" s="111" t="s">
        <v>9802</v>
      </c>
      <c r="I565" s="111" t="s">
        <v>9803</v>
      </c>
      <c r="J565" s="118" t="s">
        <v>4884</v>
      </c>
      <c r="K565" s="277" t="s">
        <v>8107</v>
      </c>
      <c r="L565" s="116" t="s">
        <v>9804</v>
      </c>
      <c r="M565" s="141" t="s">
        <v>9805</v>
      </c>
      <c r="N565" s="142" t="s">
        <v>4888</v>
      </c>
      <c r="O565" s="142"/>
      <c r="P565" s="142" t="s">
        <v>4924</v>
      </c>
      <c r="Q565" s="143">
        <v>8986</v>
      </c>
      <c r="R565" s="144">
        <v>1186</v>
      </c>
      <c r="S565" s="143">
        <v>580</v>
      </c>
      <c r="T565" s="143">
        <v>349</v>
      </c>
      <c r="U565" s="112"/>
      <c r="V565" s="143">
        <v>231</v>
      </c>
      <c r="W565" s="143">
        <v>68</v>
      </c>
      <c r="X565" s="138" t="s">
        <v>4972</v>
      </c>
      <c r="Y565" s="143"/>
      <c r="Z565" s="143"/>
      <c r="AA565" s="143"/>
      <c r="AB565" s="143">
        <v>42</v>
      </c>
      <c r="AC565" s="127"/>
      <c r="AD565" s="127"/>
      <c r="AE565" s="130">
        <v>44</v>
      </c>
      <c r="AF565" s="136" t="s">
        <v>9806</v>
      </c>
      <c r="AG565" s="165">
        <v>600</v>
      </c>
      <c r="AH565" s="165">
        <v>895</v>
      </c>
      <c r="AI565" s="148">
        <v>453</v>
      </c>
      <c r="AJ565" s="148">
        <v>150</v>
      </c>
      <c r="AK565" s="112"/>
      <c r="AL565" s="112"/>
      <c r="AM565" s="118" t="s">
        <v>5011</v>
      </c>
      <c r="AN565" s="111">
        <v>1</v>
      </c>
      <c r="AO565" s="111"/>
      <c r="AP565" s="111"/>
      <c r="AQ565" s="111">
        <v>1</v>
      </c>
      <c r="AR565" s="111"/>
      <c r="AS565" s="111">
        <v>214</v>
      </c>
      <c r="AT565" s="135" t="s">
        <v>4916</v>
      </c>
      <c r="AU565" s="135" t="s">
        <v>4916</v>
      </c>
      <c r="AV565" s="127">
        <v>2397</v>
      </c>
      <c r="AW565" s="127">
        <v>11.200934579439252</v>
      </c>
      <c r="AX565" s="149"/>
      <c r="AY565" s="149"/>
      <c r="AZ565" s="149"/>
      <c r="BA565" s="149"/>
      <c r="BB565" s="149"/>
      <c r="BC565" s="150"/>
      <c r="BD565" s="150"/>
      <c r="BE565" s="150"/>
      <c r="BF565" s="151" t="s">
        <v>4897</v>
      </c>
      <c r="BG565" s="134"/>
      <c r="BH565" s="134"/>
      <c r="BI565" s="134"/>
      <c r="BJ565" s="134"/>
      <c r="BK565" s="134"/>
      <c r="BL565" s="134"/>
      <c r="BM565" s="134"/>
      <c r="BN565" s="350"/>
      <c r="BO565" s="133" t="s">
        <v>4897</v>
      </c>
      <c r="BP565" s="138"/>
      <c r="BQ565" s="138"/>
      <c r="BR565" s="138"/>
      <c r="BS565" s="138"/>
      <c r="BT565" s="138"/>
      <c r="BU565" s="138"/>
      <c r="BV565" s="138"/>
      <c r="BW565" s="138">
        <v>4</v>
      </c>
      <c r="BX565" s="138"/>
      <c r="BY565" s="138">
        <v>3</v>
      </c>
      <c r="BZ565" s="138"/>
      <c r="CA565" s="138"/>
      <c r="CB565" s="138"/>
      <c r="CC565" s="138"/>
      <c r="CD565" s="138"/>
      <c r="CE565" s="177"/>
      <c r="CF565" s="139"/>
    </row>
    <row r="566" spans="1:141" ht="16.5" customHeight="1">
      <c r="A566" s="111">
        <v>500</v>
      </c>
      <c r="B566" s="111" t="s">
        <v>9637</v>
      </c>
      <c r="C566" s="112" t="s">
        <v>9762</v>
      </c>
      <c r="D566" s="111" t="s">
        <v>5082</v>
      </c>
      <c r="E566" s="111" t="s">
        <v>6337</v>
      </c>
      <c r="F566" s="111" t="s">
        <v>9807</v>
      </c>
      <c r="G566" s="113" t="s">
        <v>9808</v>
      </c>
      <c r="H566" s="111" t="s">
        <v>9809</v>
      </c>
      <c r="I566" s="111" t="s">
        <v>9810</v>
      </c>
      <c r="J566" s="382" t="s">
        <v>4888</v>
      </c>
      <c r="K566" s="163" t="s">
        <v>6337</v>
      </c>
      <c r="L566" s="116" t="s">
        <v>6337</v>
      </c>
      <c r="M566" s="153"/>
      <c r="N566" s="142" t="s">
        <v>4888</v>
      </c>
      <c r="O566" s="118"/>
      <c r="P566" s="142" t="s">
        <v>4924</v>
      </c>
      <c r="Q566" s="143">
        <v>29564</v>
      </c>
      <c r="R566" s="144">
        <v>476</v>
      </c>
      <c r="S566" s="143">
        <v>132</v>
      </c>
      <c r="T566" s="143">
        <v>132</v>
      </c>
      <c r="U566" s="112"/>
      <c r="V566" s="143"/>
      <c r="W566" s="143"/>
      <c r="X566" s="138"/>
      <c r="Y566" s="143"/>
      <c r="Z566" s="143"/>
      <c r="AA566" s="143"/>
      <c r="AB566" s="143"/>
      <c r="AC566" s="127"/>
      <c r="AD566" s="127"/>
      <c r="AE566" s="130">
        <v>50</v>
      </c>
      <c r="AF566" s="381" t="s">
        <v>9811</v>
      </c>
      <c r="AG566" s="143">
        <v>46</v>
      </c>
      <c r="AH566" s="143">
        <v>50</v>
      </c>
      <c r="AI566" s="127">
        <v>50</v>
      </c>
      <c r="AJ566" s="130">
        <v>35</v>
      </c>
      <c r="AK566" s="381" t="s">
        <v>9812</v>
      </c>
      <c r="AL566" s="112">
        <v>1</v>
      </c>
      <c r="AM566" s="118"/>
      <c r="AN566" s="118"/>
      <c r="AO566" s="118"/>
      <c r="AP566" s="118"/>
      <c r="AQ566" s="118"/>
      <c r="AR566" s="118"/>
      <c r="AS566" s="111">
        <v>365</v>
      </c>
      <c r="AT566" s="129" t="s">
        <v>4916</v>
      </c>
      <c r="AU566" s="129" t="s">
        <v>4916</v>
      </c>
      <c r="AV566" s="130">
        <v>11140</v>
      </c>
      <c r="AW566" s="127">
        <v>30.520547945205479</v>
      </c>
      <c r="AX566" s="134"/>
      <c r="AY566" s="134"/>
      <c r="AZ566" s="134"/>
      <c r="BA566" s="134"/>
      <c r="BB566" s="134"/>
      <c r="BC566" s="174"/>
      <c r="BD566" s="174"/>
      <c r="BE566" s="326"/>
      <c r="BF566" s="151" t="s">
        <v>4945</v>
      </c>
      <c r="BG566" s="134"/>
      <c r="BH566" s="134"/>
      <c r="BI566" s="134"/>
      <c r="BJ566" s="134"/>
      <c r="BK566" s="134"/>
      <c r="BL566" s="134"/>
      <c r="BM566" s="134"/>
      <c r="BN566" s="350"/>
      <c r="BO566" s="133" t="s">
        <v>4945</v>
      </c>
      <c r="BP566" s="138"/>
      <c r="BQ566" s="138"/>
      <c r="BR566" s="138"/>
      <c r="BS566" s="138"/>
      <c r="BT566" s="138"/>
      <c r="BU566" s="138"/>
      <c r="BV566" s="138">
        <v>1</v>
      </c>
      <c r="BW566" s="138">
        <v>1</v>
      </c>
      <c r="BX566" s="138"/>
      <c r="BY566" s="138"/>
      <c r="BZ566" s="138"/>
      <c r="CA566" s="138"/>
      <c r="CB566" s="138"/>
      <c r="CC566" s="138"/>
      <c r="CD566" s="174"/>
      <c r="CE566" s="177"/>
      <c r="CF566" s="139"/>
    </row>
    <row r="567" spans="1:141" ht="16.5" customHeight="1">
      <c r="A567" s="111">
        <v>501</v>
      </c>
      <c r="B567" s="111" t="s">
        <v>9637</v>
      </c>
      <c r="C567" s="112" t="s">
        <v>9638</v>
      </c>
      <c r="D567" s="111" t="s">
        <v>5082</v>
      </c>
      <c r="E567" s="111" t="s">
        <v>6337</v>
      </c>
      <c r="F567" s="111" t="s">
        <v>9813</v>
      </c>
      <c r="G567" s="113" t="s">
        <v>9814</v>
      </c>
      <c r="H567" s="111" t="s">
        <v>9815</v>
      </c>
      <c r="I567" s="111" t="s">
        <v>9816</v>
      </c>
      <c r="J567" s="382" t="s">
        <v>4888</v>
      </c>
      <c r="K567" s="116" t="s">
        <v>6337</v>
      </c>
      <c r="L567" s="116" t="s">
        <v>6337</v>
      </c>
      <c r="M567" s="141" t="s">
        <v>9817</v>
      </c>
      <c r="N567" s="142" t="s">
        <v>4888</v>
      </c>
      <c r="O567" s="142"/>
      <c r="P567" s="142" t="s">
        <v>4924</v>
      </c>
      <c r="Q567" s="143">
        <v>353</v>
      </c>
      <c r="R567" s="144">
        <v>1432</v>
      </c>
      <c r="S567" s="143">
        <v>889</v>
      </c>
      <c r="T567" s="143">
        <v>889</v>
      </c>
      <c r="U567" s="112" t="s">
        <v>5009</v>
      </c>
      <c r="V567" s="741"/>
      <c r="W567" s="143">
        <v>65</v>
      </c>
      <c r="X567" s="138"/>
      <c r="Y567" s="143">
        <v>45</v>
      </c>
      <c r="Z567" s="741"/>
      <c r="AA567" s="741"/>
      <c r="AB567" s="143">
        <v>42</v>
      </c>
      <c r="AC567" s="127"/>
      <c r="AD567" s="387"/>
      <c r="AE567" s="742">
        <v>10</v>
      </c>
      <c r="AF567" s="136" t="s">
        <v>9818</v>
      </c>
      <c r="AG567" s="165">
        <v>4674</v>
      </c>
      <c r="AH567" s="165">
        <v>7093</v>
      </c>
      <c r="AI567" s="148">
        <v>7093</v>
      </c>
      <c r="AJ567" s="148">
        <v>761</v>
      </c>
      <c r="AK567" s="112"/>
      <c r="AL567" s="112"/>
      <c r="AM567" s="118"/>
      <c r="AN567" s="111">
        <v>10</v>
      </c>
      <c r="AO567" s="111">
        <v>5</v>
      </c>
      <c r="AP567" s="111">
        <v>5</v>
      </c>
      <c r="AQ567" s="111"/>
      <c r="AR567" s="111"/>
      <c r="AS567" s="111">
        <v>250</v>
      </c>
      <c r="AT567" s="129" t="s">
        <v>5136</v>
      </c>
      <c r="AU567" s="129" t="s">
        <v>5136</v>
      </c>
      <c r="AV567" s="127">
        <v>7034</v>
      </c>
      <c r="AW567" s="127">
        <v>28.135999999999999</v>
      </c>
      <c r="AX567" s="149"/>
      <c r="AY567" s="149"/>
      <c r="AZ567" s="149"/>
      <c r="BA567" s="149"/>
      <c r="BB567" s="149"/>
      <c r="BC567" s="150"/>
      <c r="BD567" s="150"/>
      <c r="BE567" s="150"/>
      <c r="BF567" s="151" t="s">
        <v>4897</v>
      </c>
      <c r="BG567" s="134"/>
      <c r="BH567" s="134"/>
      <c r="BI567" s="134"/>
      <c r="BJ567" s="134"/>
      <c r="BK567" s="134"/>
      <c r="BL567" s="134"/>
      <c r="BM567" s="134"/>
      <c r="BN567" s="350"/>
      <c r="BO567" s="133"/>
      <c r="BP567" s="138">
        <v>1</v>
      </c>
      <c r="BQ567" s="138"/>
      <c r="BR567" s="138">
        <v>1</v>
      </c>
      <c r="BS567" s="138"/>
      <c r="BT567" s="138"/>
      <c r="BU567" s="138">
        <v>1</v>
      </c>
      <c r="BV567" s="138"/>
      <c r="BW567" s="138"/>
      <c r="BX567" s="138"/>
      <c r="BY567" s="138"/>
      <c r="BZ567" s="138"/>
      <c r="CA567" s="138"/>
      <c r="CB567" s="138"/>
      <c r="CC567" s="138"/>
      <c r="CD567" s="138"/>
      <c r="CE567" s="177"/>
      <c r="CF567" s="139"/>
    </row>
    <row r="568" spans="1:141" ht="16.5" customHeight="1">
      <c r="A568" s="111">
        <v>502</v>
      </c>
      <c r="B568" s="111" t="s">
        <v>9637</v>
      </c>
      <c r="C568" s="112" t="s">
        <v>9762</v>
      </c>
      <c r="D568" s="111" t="s">
        <v>5082</v>
      </c>
      <c r="E568" s="111" t="s">
        <v>4879</v>
      </c>
      <c r="F568" s="111" t="s">
        <v>9819</v>
      </c>
      <c r="G568" s="113" t="s">
        <v>9820</v>
      </c>
      <c r="H568" s="111" t="s">
        <v>9821</v>
      </c>
      <c r="I568" s="300" t="s">
        <v>9822</v>
      </c>
      <c r="J568" s="118" t="s">
        <v>4940</v>
      </c>
      <c r="K568" s="163" t="s">
        <v>9823</v>
      </c>
      <c r="L568" s="116" t="s">
        <v>9824</v>
      </c>
      <c r="M568" s="153" t="s">
        <v>9769</v>
      </c>
      <c r="N568" s="142" t="s">
        <v>4888</v>
      </c>
      <c r="O568" s="142"/>
      <c r="P568" s="142" t="s">
        <v>4924</v>
      </c>
      <c r="Q568" s="143">
        <v>8457</v>
      </c>
      <c r="R568" s="144">
        <v>2375</v>
      </c>
      <c r="S568" s="143">
        <v>1169</v>
      </c>
      <c r="T568" s="143">
        <v>1079</v>
      </c>
      <c r="U568" s="112" t="s">
        <v>5390</v>
      </c>
      <c r="V568" s="143">
        <v>90</v>
      </c>
      <c r="W568" s="143">
        <v>240</v>
      </c>
      <c r="X568" s="138" t="s">
        <v>4972</v>
      </c>
      <c r="Y568" s="143">
        <v>97</v>
      </c>
      <c r="Z568" s="143">
        <v>394</v>
      </c>
      <c r="AA568" s="143">
        <v>20000</v>
      </c>
      <c r="AB568" s="143">
        <v>94</v>
      </c>
      <c r="AC568" s="127"/>
      <c r="AD568" s="127"/>
      <c r="AE568" s="130"/>
      <c r="AF568" s="137" t="s">
        <v>5173</v>
      </c>
      <c r="AG568" s="143">
        <v>4426</v>
      </c>
      <c r="AH568" s="143">
        <v>8910</v>
      </c>
      <c r="AI568" s="148">
        <v>8910</v>
      </c>
      <c r="AJ568" s="148">
        <v>819</v>
      </c>
      <c r="AK568" s="112" t="s">
        <v>9825</v>
      </c>
      <c r="AL568" s="112" t="s">
        <v>9826</v>
      </c>
      <c r="AM568" s="118" t="s">
        <v>5079</v>
      </c>
      <c r="AN568" s="111">
        <v>5</v>
      </c>
      <c r="AO568" s="111">
        <v>1</v>
      </c>
      <c r="AP568" s="111">
        <v>2</v>
      </c>
      <c r="AQ568" s="111">
        <v>1</v>
      </c>
      <c r="AR568" s="111">
        <v>1</v>
      </c>
      <c r="AS568" s="111">
        <v>136</v>
      </c>
      <c r="AT568" s="129" t="s">
        <v>4916</v>
      </c>
      <c r="AU568" s="129" t="s">
        <v>4916</v>
      </c>
      <c r="AV568" s="127">
        <v>48084</v>
      </c>
      <c r="AW568" s="127">
        <v>353.55882352941177</v>
      </c>
      <c r="AX568" s="149"/>
      <c r="AY568" s="149"/>
      <c r="AZ568" s="149"/>
      <c r="BA568" s="149"/>
      <c r="BB568" s="149"/>
      <c r="BC568" s="150"/>
      <c r="BD568" s="150"/>
      <c r="BE568" s="150"/>
      <c r="BF568" s="151" t="s">
        <v>4897</v>
      </c>
      <c r="BG568" s="134"/>
      <c r="BH568" s="134"/>
      <c r="BI568" s="134"/>
      <c r="BJ568" s="134"/>
      <c r="BK568" s="134"/>
      <c r="BL568" s="134"/>
      <c r="BM568" s="134"/>
      <c r="BN568" s="350"/>
      <c r="BO568" s="133" t="s">
        <v>4897</v>
      </c>
      <c r="BP568" s="138">
        <v>2</v>
      </c>
      <c r="BQ568" s="138"/>
      <c r="BR568" s="138">
        <v>2</v>
      </c>
      <c r="BS568" s="138"/>
      <c r="BT568" s="138">
        <v>4</v>
      </c>
      <c r="BU568" s="138">
        <v>3</v>
      </c>
      <c r="BV568" s="138">
        <v>5</v>
      </c>
      <c r="BW568" s="138"/>
      <c r="BX568" s="138"/>
      <c r="BY568" s="138"/>
      <c r="BZ568" s="138"/>
      <c r="CA568" s="138"/>
      <c r="CB568" s="138"/>
      <c r="CC568" s="138"/>
      <c r="CD568" s="138"/>
      <c r="CE568" s="177"/>
      <c r="CF568" s="139"/>
    </row>
    <row r="569" spans="1:141" ht="16.5" customHeight="1">
      <c r="A569" s="111">
        <v>503</v>
      </c>
      <c r="B569" s="111" t="s">
        <v>9637</v>
      </c>
      <c r="C569" s="112" t="s">
        <v>9762</v>
      </c>
      <c r="D569" s="111" t="s">
        <v>5082</v>
      </c>
      <c r="E569" s="111" t="s">
        <v>5001</v>
      </c>
      <c r="F569" s="111" t="s">
        <v>9827</v>
      </c>
      <c r="G569" s="113" t="s">
        <v>9828</v>
      </c>
      <c r="H569" s="111" t="s">
        <v>9829</v>
      </c>
      <c r="I569" s="111" t="s">
        <v>9830</v>
      </c>
      <c r="J569" s="118" t="s">
        <v>4884</v>
      </c>
      <c r="K569" s="111" t="s">
        <v>9831</v>
      </c>
      <c r="L569" s="380" t="s">
        <v>9832</v>
      </c>
      <c r="M569" s="153"/>
      <c r="N569" s="142" t="s">
        <v>4888</v>
      </c>
      <c r="O569" s="142"/>
      <c r="P569" s="142" t="s">
        <v>4924</v>
      </c>
      <c r="Q569" s="143">
        <v>152000</v>
      </c>
      <c r="R569" s="144">
        <v>4125</v>
      </c>
      <c r="S569" s="143">
        <v>1175</v>
      </c>
      <c r="T569" s="143">
        <v>1080</v>
      </c>
      <c r="U569" s="112" t="s">
        <v>5009</v>
      </c>
      <c r="V569" s="143">
        <v>95</v>
      </c>
      <c r="W569" s="143">
        <v>117</v>
      </c>
      <c r="X569" s="138" t="s">
        <v>4972</v>
      </c>
      <c r="Y569" s="143">
        <v>210</v>
      </c>
      <c r="Z569" s="143">
        <v>24</v>
      </c>
      <c r="AA569" s="143">
        <v>600</v>
      </c>
      <c r="AB569" s="143">
        <v>84</v>
      </c>
      <c r="AC569" s="127"/>
      <c r="AD569" s="127"/>
      <c r="AE569" s="130">
        <v>718</v>
      </c>
      <c r="AF569" s="381" t="s">
        <v>9833</v>
      </c>
      <c r="AG569" s="143">
        <v>541</v>
      </c>
      <c r="AH569" s="143">
        <v>748</v>
      </c>
      <c r="AI569" s="148">
        <v>712</v>
      </c>
      <c r="AJ569" s="148">
        <v>145</v>
      </c>
      <c r="AK569" s="112" t="s">
        <v>9834</v>
      </c>
      <c r="AL569" s="112">
        <v>1</v>
      </c>
      <c r="AM569" s="118" t="s">
        <v>5011</v>
      </c>
      <c r="AN569" s="111">
        <v>1</v>
      </c>
      <c r="AO569" s="111">
        <v>1</v>
      </c>
      <c r="AP569" s="111"/>
      <c r="AQ569" s="111"/>
      <c r="AR569" s="111"/>
      <c r="AS569" s="111">
        <v>311</v>
      </c>
      <c r="AT569" s="129" t="s">
        <v>4916</v>
      </c>
      <c r="AU569" s="129" t="s">
        <v>4916</v>
      </c>
      <c r="AV569" s="127">
        <v>70730</v>
      </c>
      <c r="AW569" s="127">
        <v>227.42765273311898</v>
      </c>
      <c r="AX569" s="149"/>
      <c r="AY569" s="149"/>
      <c r="AZ569" s="149"/>
      <c r="BA569" s="149"/>
      <c r="BB569" s="149"/>
      <c r="BC569" s="150"/>
      <c r="BD569" s="150"/>
      <c r="BE569" s="150"/>
      <c r="BF569" s="151" t="s">
        <v>4897</v>
      </c>
      <c r="BG569" s="134"/>
      <c r="BH569" s="134"/>
      <c r="BI569" s="134"/>
      <c r="BJ569" s="134"/>
      <c r="BK569" s="134"/>
      <c r="BL569" s="134"/>
      <c r="BM569" s="134"/>
      <c r="BN569" s="350"/>
      <c r="BO569" s="133" t="s">
        <v>4897</v>
      </c>
      <c r="BP569" s="138">
        <v>1</v>
      </c>
      <c r="BQ569" s="138"/>
      <c r="BR569" s="138">
        <v>1</v>
      </c>
      <c r="BS569" s="138"/>
      <c r="BT569" s="138"/>
      <c r="BU569" s="138">
        <v>3</v>
      </c>
      <c r="BV569" s="138"/>
      <c r="BW569" s="138">
        <v>1</v>
      </c>
      <c r="BX569" s="138"/>
      <c r="BY569" s="138"/>
      <c r="BZ569" s="138"/>
      <c r="CA569" s="138"/>
      <c r="CB569" s="138"/>
      <c r="CC569" s="138"/>
      <c r="CD569" s="138"/>
      <c r="CE569" s="177"/>
      <c r="CF569" s="139"/>
    </row>
    <row r="570" spans="1:141" ht="16.5" customHeight="1">
      <c r="A570" s="111">
        <v>504</v>
      </c>
      <c r="B570" s="111" t="s">
        <v>9637</v>
      </c>
      <c r="C570" s="112" t="s">
        <v>9638</v>
      </c>
      <c r="D570" s="111" t="s">
        <v>5082</v>
      </c>
      <c r="E570" s="111" t="s">
        <v>6337</v>
      </c>
      <c r="F570" s="111" t="s">
        <v>9835</v>
      </c>
      <c r="G570" s="113" t="s">
        <v>9836</v>
      </c>
      <c r="H570" s="111" t="s">
        <v>9837</v>
      </c>
      <c r="I570" s="111" t="s">
        <v>9838</v>
      </c>
      <c r="J570" s="382" t="s">
        <v>4888</v>
      </c>
      <c r="K570" s="163" t="s">
        <v>6376</v>
      </c>
      <c r="L570" s="116" t="s">
        <v>6376</v>
      </c>
      <c r="M570" s="141" t="s">
        <v>9839</v>
      </c>
      <c r="N570" s="142" t="s">
        <v>4888</v>
      </c>
      <c r="O570" s="135"/>
      <c r="P570" s="142" t="s">
        <v>4924</v>
      </c>
      <c r="Q570" s="143">
        <v>10218</v>
      </c>
      <c r="R570" s="144">
        <v>934</v>
      </c>
      <c r="S570" s="143">
        <v>626</v>
      </c>
      <c r="T570" s="143">
        <v>626</v>
      </c>
      <c r="U570" s="112" t="s">
        <v>5009</v>
      </c>
      <c r="V570" s="143"/>
      <c r="W570" s="143">
        <v>22</v>
      </c>
      <c r="X570" s="138" t="s">
        <v>4972</v>
      </c>
      <c r="Y570" s="143">
        <v>264</v>
      </c>
      <c r="Z570" s="143"/>
      <c r="AA570" s="143">
        <v>100</v>
      </c>
      <c r="AB570" s="143">
        <v>22</v>
      </c>
      <c r="AC570" s="127"/>
      <c r="AD570" s="127"/>
      <c r="AE570" s="130">
        <v>100</v>
      </c>
      <c r="AF570" s="112" t="s">
        <v>9840</v>
      </c>
      <c r="AG570" s="143">
        <v>253</v>
      </c>
      <c r="AH570" s="143">
        <v>253</v>
      </c>
      <c r="AI570" s="148">
        <v>253</v>
      </c>
      <c r="AJ570" s="148">
        <v>253</v>
      </c>
      <c r="AK570" s="112"/>
      <c r="AL570" s="112"/>
      <c r="AM570" s="118"/>
      <c r="AN570" s="111">
        <v>4</v>
      </c>
      <c r="AO570" s="111"/>
      <c r="AP570" s="111">
        <v>1</v>
      </c>
      <c r="AQ570" s="111">
        <v>3</v>
      </c>
      <c r="AR570" s="111"/>
      <c r="AS570" s="111">
        <v>53</v>
      </c>
      <c r="AT570" s="129" t="s">
        <v>4916</v>
      </c>
      <c r="AU570" s="129" t="s">
        <v>5136</v>
      </c>
      <c r="AV570" s="127">
        <v>1571</v>
      </c>
      <c r="AW570" s="127">
        <v>29.641509433962263</v>
      </c>
      <c r="AX570" s="149"/>
      <c r="AY570" s="149"/>
      <c r="AZ570" s="149"/>
      <c r="BA570" s="149"/>
      <c r="BB570" s="149"/>
      <c r="BC570" s="150"/>
      <c r="BD570" s="150"/>
      <c r="BE570" s="151"/>
      <c r="BF570" s="151" t="s">
        <v>4897</v>
      </c>
      <c r="BG570" s="134"/>
      <c r="BH570" s="134"/>
      <c r="BI570" s="134"/>
      <c r="BJ570" s="134"/>
      <c r="BK570" s="134"/>
      <c r="BL570" s="134"/>
      <c r="BM570" s="134"/>
      <c r="BN570" s="326"/>
      <c r="BO570" s="151"/>
      <c r="BP570" s="138">
        <v>1</v>
      </c>
      <c r="BQ570" s="138"/>
      <c r="BR570" s="138">
        <v>1</v>
      </c>
      <c r="BS570" s="138"/>
      <c r="BT570" s="138"/>
      <c r="BU570" s="138">
        <v>1</v>
      </c>
      <c r="BV570" s="138"/>
      <c r="BW570" s="138">
        <v>3</v>
      </c>
      <c r="BX570" s="138"/>
      <c r="BY570" s="138"/>
      <c r="BZ570" s="138"/>
      <c r="CA570" s="138"/>
      <c r="CB570" s="138"/>
      <c r="CC570" s="138"/>
      <c r="CD570" s="138"/>
      <c r="CE570" s="177"/>
      <c r="CF570" s="139"/>
    </row>
    <row r="571" spans="1:141" ht="16.5" customHeight="1">
      <c r="A571" s="111">
        <v>505</v>
      </c>
      <c r="B571" s="111" t="s">
        <v>3078</v>
      </c>
      <c r="C571" s="112" t="s">
        <v>3079</v>
      </c>
      <c r="D571" s="111" t="s">
        <v>5111</v>
      </c>
      <c r="E571" s="111" t="s">
        <v>6376</v>
      </c>
      <c r="F571" s="111" t="s">
        <v>9841</v>
      </c>
      <c r="G571" s="113" t="s">
        <v>9842</v>
      </c>
      <c r="H571" s="111" t="s">
        <v>9843</v>
      </c>
      <c r="I571" s="111" t="s">
        <v>9844</v>
      </c>
      <c r="J571" s="382" t="s">
        <v>4888</v>
      </c>
      <c r="K571" s="163" t="s">
        <v>6376</v>
      </c>
      <c r="L571" s="116" t="s">
        <v>6376</v>
      </c>
      <c r="M571" s="153" t="s">
        <v>9845</v>
      </c>
      <c r="N571" s="142" t="s">
        <v>4888</v>
      </c>
      <c r="O571" s="142"/>
      <c r="P571" s="142" t="s">
        <v>4924</v>
      </c>
      <c r="Q571" s="143">
        <v>9380</v>
      </c>
      <c r="R571" s="144">
        <v>1326</v>
      </c>
      <c r="S571" s="143">
        <v>468</v>
      </c>
      <c r="T571" s="143">
        <v>360</v>
      </c>
      <c r="U571" s="112" t="s">
        <v>6475</v>
      </c>
      <c r="V571" s="143">
        <v>108</v>
      </c>
      <c r="W571" s="143">
        <v>21</v>
      </c>
      <c r="X571" s="138" t="s">
        <v>4956</v>
      </c>
      <c r="Y571" s="143">
        <v>180</v>
      </c>
      <c r="Z571" s="143"/>
      <c r="AA571" s="143"/>
      <c r="AB571" s="143">
        <v>42</v>
      </c>
      <c r="AC571" s="127"/>
      <c r="AD571" s="127"/>
      <c r="AE571" s="130">
        <v>100</v>
      </c>
      <c r="AF571" s="137" t="s">
        <v>9846</v>
      </c>
      <c r="AG571" s="143">
        <v>135</v>
      </c>
      <c r="AH571" s="143">
        <v>210</v>
      </c>
      <c r="AI571" s="148">
        <v>210</v>
      </c>
      <c r="AJ571" s="148">
        <v>210</v>
      </c>
      <c r="AK571" s="112"/>
      <c r="AL571" s="112"/>
      <c r="AM571" s="118" t="s">
        <v>6735</v>
      </c>
      <c r="AN571" s="111">
        <v>14</v>
      </c>
      <c r="AO571" s="111"/>
      <c r="AP571" s="111">
        <v>13</v>
      </c>
      <c r="AQ571" s="111">
        <v>1</v>
      </c>
      <c r="AR571" s="111"/>
      <c r="AS571" s="111">
        <v>196</v>
      </c>
      <c r="AT571" s="135" t="s">
        <v>4916</v>
      </c>
      <c r="AU571" s="135" t="s">
        <v>4916</v>
      </c>
      <c r="AV571" s="127">
        <v>1827</v>
      </c>
      <c r="AW571" s="127">
        <v>9.3214285714285712</v>
      </c>
      <c r="AX571" s="149">
        <v>4000</v>
      </c>
      <c r="AY571" s="149" t="s">
        <v>4941</v>
      </c>
      <c r="AZ571" s="149">
        <v>3000</v>
      </c>
      <c r="BA571" s="149">
        <v>3000</v>
      </c>
      <c r="BB571" s="149">
        <v>4000</v>
      </c>
      <c r="BC571" s="150">
        <v>10</v>
      </c>
      <c r="BD571" s="150">
        <v>50</v>
      </c>
      <c r="BE571" s="150" t="s">
        <v>9847</v>
      </c>
      <c r="BF571" s="151" t="s">
        <v>9848</v>
      </c>
      <c r="BG571" s="134" t="s">
        <v>9849</v>
      </c>
      <c r="BH571" s="134"/>
      <c r="BI571" s="134"/>
      <c r="BJ571" s="134"/>
      <c r="BK571" s="134"/>
      <c r="BL571" s="134">
        <v>10</v>
      </c>
      <c r="BM571" s="134">
        <v>50</v>
      </c>
      <c r="BN571" s="350" t="s">
        <v>9847</v>
      </c>
      <c r="BO571" s="133" t="s">
        <v>9848</v>
      </c>
      <c r="BP571" s="138"/>
      <c r="BQ571" s="138"/>
      <c r="BR571" s="138"/>
      <c r="BS571" s="138"/>
      <c r="BT571" s="138"/>
      <c r="BU571" s="138"/>
      <c r="BV571" s="138">
        <v>3</v>
      </c>
      <c r="BW571" s="138"/>
      <c r="BX571" s="138"/>
      <c r="BY571" s="138"/>
      <c r="BZ571" s="138"/>
      <c r="CA571" s="138"/>
      <c r="CB571" s="138"/>
      <c r="CC571" s="138"/>
      <c r="CD571" s="138"/>
      <c r="CE571" s="177"/>
      <c r="CF571" s="139"/>
    </row>
    <row r="572" spans="1:141" s="388" customFormat="1" ht="16.5" customHeight="1">
      <c r="A572" s="2528" t="s">
        <v>9850</v>
      </c>
      <c r="B572" s="2528"/>
      <c r="C572" s="2528"/>
      <c r="D572" s="2528"/>
      <c r="E572" s="2528"/>
      <c r="F572" s="551">
        <v>25</v>
      </c>
      <c r="G572" s="552"/>
      <c r="H572" s="551"/>
      <c r="I572" s="551"/>
      <c r="J572" s="553"/>
      <c r="K572" s="554"/>
      <c r="L572" s="231"/>
      <c r="M572" s="555"/>
      <c r="N572" s="233"/>
      <c r="O572" s="233"/>
      <c r="P572" s="233"/>
      <c r="Q572" s="238"/>
      <c r="R572" s="239"/>
      <c r="S572" s="238"/>
      <c r="T572" s="238"/>
      <c r="U572" s="556"/>
      <c r="V572" s="239"/>
      <c r="W572" s="238"/>
      <c r="X572" s="557"/>
      <c r="Y572" s="238"/>
      <c r="Z572" s="238"/>
      <c r="AA572" s="238"/>
      <c r="AB572" s="239"/>
      <c r="AC572" s="243"/>
      <c r="AD572" s="243"/>
      <c r="AE572" s="558"/>
      <c r="AF572" s="559"/>
      <c r="AG572" s="560"/>
      <c r="AH572" s="253"/>
      <c r="AI572" s="243"/>
      <c r="AJ572" s="561"/>
      <c r="AK572" s="562"/>
      <c r="AL572" s="562"/>
      <c r="AM572" s="553"/>
      <c r="AN572" s="551"/>
      <c r="AO572" s="551"/>
      <c r="AP572" s="563"/>
      <c r="AQ572" s="563"/>
      <c r="AR572" s="563"/>
      <c r="AS572" s="551"/>
      <c r="AT572" s="563"/>
      <c r="AU572" s="563"/>
      <c r="AV572" s="558"/>
      <c r="AW572" s="558"/>
      <c r="AX572" s="564"/>
      <c r="AY572" s="564"/>
      <c r="AZ572" s="565"/>
      <c r="BA572" s="565"/>
      <c r="BB572" s="565"/>
      <c r="BC572" s="566"/>
      <c r="BD572" s="566"/>
      <c r="BE572" s="562"/>
      <c r="BF572" s="562"/>
      <c r="BG572" s="564"/>
      <c r="BH572" s="567"/>
      <c r="BI572" s="564"/>
      <c r="BJ572" s="564"/>
      <c r="BK572" s="564"/>
      <c r="BL572" s="564"/>
      <c r="BM572" s="564"/>
      <c r="BN572" s="568"/>
      <c r="BO572" s="569"/>
      <c r="BP572" s="570"/>
      <c r="BQ572" s="570"/>
      <c r="BR572" s="570"/>
      <c r="BS572" s="570"/>
      <c r="BT572" s="570"/>
      <c r="BU572" s="570"/>
      <c r="BV572" s="570"/>
      <c r="BW572" s="570"/>
      <c r="BX572" s="570"/>
      <c r="BY572" s="570"/>
      <c r="BZ572" s="570"/>
      <c r="CA572" s="570"/>
      <c r="CB572" s="570"/>
      <c r="CC572" s="570"/>
      <c r="CD572" s="570"/>
    </row>
    <row r="573" spans="1:141" ht="16.5" customHeight="1">
      <c r="A573" s="111">
        <v>506</v>
      </c>
      <c r="B573" s="111" t="s">
        <v>9637</v>
      </c>
      <c r="C573" s="112" t="s">
        <v>9713</v>
      </c>
      <c r="D573" s="111" t="s">
        <v>5318</v>
      </c>
      <c r="E573" s="111" t="s">
        <v>5001</v>
      </c>
      <c r="F573" s="111" t="s">
        <v>9851</v>
      </c>
      <c r="G573" s="113" t="s">
        <v>9852</v>
      </c>
      <c r="H573" s="111" t="s">
        <v>9853</v>
      </c>
      <c r="I573" s="300" t="s">
        <v>8474</v>
      </c>
      <c r="J573" s="118" t="s">
        <v>4884</v>
      </c>
      <c r="K573" s="163" t="s">
        <v>8474</v>
      </c>
      <c r="L573" s="743" t="s">
        <v>9854</v>
      </c>
      <c r="M573" s="141" t="s">
        <v>9855</v>
      </c>
      <c r="N573" s="142" t="s">
        <v>4888</v>
      </c>
      <c r="O573" s="142"/>
      <c r="P573" s="142" t="s">
        <v>4924</v>
      </c>
      <c r="Q573" s="143">
        <v>952</v>
      </c>
      <c r="R573" s="144">
        <v>191.68</v>
      </c>
      <c r="S573" s="143">
        <v>142</v>
      </c>
      <c r="T573" s="143">
        <v>142</v>
      </c>
      <c r="U573" s="112" t="s">
        <v>5009</v>
      </c>
      <c r="V573" s="143"/>
      <c r="W573" s="143">
        <v>13.22</v>
      </c>
      <c r="X573" s="138"/>
      <c r="Y573" s="143"/>
      <c r="Z573" s="143"/>
      <c r="AA573" s="143">
        <v>10000</v>
      </c>
      <c r="AB573" s="143">
        <v>30</v>
      </c>
      <c r="AC573" s="127"/>
      <c r="AD573" s="127"/>
      <c r="AE573" s="130"/>
      <c r="AF573" s="137" t="s">
        <v>9856</v>
      </c>
      <c r="AG573" s="127"/>
      <c r="AH573" s="127">
        <v>18100</v>
      </c>
      <c r="AI573" s="148"/>
      <c r="AJ573" s="148"/>
      <c r="AK573" s="112"/>
      <c r="AL573" s="112"/>
      <c r="AM573" s="118" t="s">
        <v>5011</v>
      </c>
      <c r="AN573" s="111"/>
      <c r="AO573" s="111"/>
      <c r="AP573" s="111"/>
      <c r="AQ573" s="111"/>
      <c r="AR573" s="111"/>
      <c r="AS573" s="111">
        <v>300</v>
      </c>
      <c r="AT573" s="129" t="s">
        <v>5026</v>
      </c>
      <c r="AU573" s="129"/>
      <c r="AV573" s="127">
        <v>2000</v>
      </c>
      <c r="AW573" s="127">
        <v>6.666666666666667</v>
      </c>
      <c r="AX573" s="149"/>
      <c r="AY573" s="149"/>
      <c r="AZ573" s="149"/>
      <c r="BA573" s="149"/>
      <c r="BB573" s="149"/>
      <c r="BC573" s="150"/>
      <c r="BD573" s="150"/>
      <c r="BE573" s="150"/>
      <c r="BF573" s="151" t="s">
        <v>4897</v>
      </c>
      <c r="BG573" s="134"/>
      <c r="BH573" s="134"/>
      <c r="BI573" s="134"/>
      <c r="BJ573" s="134"/>
      <c r="BK573" s="134"/>
      <c r="BL573" s="134"/>
      <c r="BM573" s="134"/>
      <c r="BN573" s="350"/>
      <c r="BO573" s="133" t="s">
        <v>4897</v>
      </c>
      <c r="BP573" s="138"/>
      <c r="BQ573" s="138"/>
      <c r="BR573" s="138"/>
      <c r="BS573" s="138"/>
      <c r="BT573" s="138"/>
      <c r="BU573" s="138"/>
      <c r="BV573" s="138"/>
      <c r="BW573" s="138"/>
      <c r="BX573" s="138"/>
      <c r="BY573" s="138"/>
      <c r="BZ573" s="138">
        <v>1</v>
      </c>
      <c r="CA573" s="138"/>
      <c r="CB573" s="138"/>
      <c r="CC573" s="138"/>
      <c r="CD573" s="138"/>
      <c r="CE573" s="177"/>
      <c r="CF573" s="139"/>
    </row>
    <row r="574" spans="1:141" ht="16.5" customHeight="1">
      <c r="A574" s="111">
        <v>507</v>
      </c>
      <c r="B574" s="111" t="s">
        <v>9637</v>
      </c>
      <c r="C574" s="112" t="s">
        <v>9668</v>
      </c>
      <c r="D574" s="111" t="s">
        <v>5318</v>
      </c>
      <c r="E574" s="111" t="s">
        <v>5001</v>
      </c>
      <c r="F574" s="111" t="s">
        <v>9857</v>
      </c>
      <c r="G574" s="113" t="s">
        <v>9858</v>
      </c>
      <c r="H574" s="111" t="s">
        <v>9859</v>
      </c>
      <c r="I574" s="111" t="s">
        <v>9860</v>
      </c>
      <c r="J574" s="118" t="s">
        <v>4884</v>
      </c>
      <c r="K574" s="163" t="s">
        <v>9861</v>
      </c>
      <c r="L574" s="116" t="s">
        <v>9862</v>
      </c>
      <c r="M574" s="141" t="s">
        <v>9863</v>
      </c>
      <c r="N574" s="142" t="s">
        <v>4888</v>
      </c>
      <c r="O574" s="142"/>
      <c r="P574" s="142" t="s">
        <v>4924</v>
      </c>
      <c r="Q574" s="143">
        <v>955</v>
      </c>
      <c r="R574" s="144">
        <v>132</v>
      </c>
      <c r="S574" s="143">
        <v>83</v>
      </c>
      <c r="T574" s="143">
        <v>83</v>
      </c>
      <c r="U574" s="112"/>
      <c r="V574" s="143"/>
      <c r="W574" s="143"/>
      <c r="X574" s="138"/>
      <c r="Y574" s="143"/>
      <c r="Z574" s="143">
        <v>12</v>
      </c>
      <c r="AA574" s="143"/>
      <c r="AB574" s="143">
        <v>15</v>
      </c>
      <c r="AC574" s="127"/>
      <c r="AD574" s="127"/>
      <c r="AE574" s="130">
        <v>37</v>
      </c>
      <c r="AF574" s="137" t="s">
        <v>9864</v>
      </c>
      <c r="AG574" s="127">
        <v>15000</v>
      </c>
      <c r="AH574" s="127"/>
      <c r="AI574" s="148"/>
      <c r="AJ574" s="148"/>
      <c r="AK574" s="112"/>
      <c r="AL574" s="112"/>
      <c r="AM574" s="118" t="s">
        <v>5079</v>
      </c>
      <c r="AN574" s="111">
        <v>3</v>
      </c>
      <c r="AO574" s="111">
        <v>2</v>
      </c>
      <c r="AP574" s="111"/>
      <c r="AQ574" s="111">
        <v>1</v>
      </c>
      <c r="AR574" s="111"/>
      <c r="AS574" s="111">
        <v>250</v>
      </c>
      <c r="AT574" s="129" t="s">
        <v>4895</v>
      </c>
      <c r="AU574" s="129"/>
      <c r="AV574" s="127">
        <v>376</v>
      </c>
      <c r="AW574" s="127">
        <v>1.504</v>
      </c>
      <c r="AX574" s="149"/>
      <c r="AY574" s="149"/>
      <c r="AZ574" s="149"/>
      <c r="BA574" s="149"/>
      <c r="BB574" s="149"/>
      <c r="BC574" s="150"/>
      <c r="BD574" s="150"/>
      <c r="BE574" s="150"/>
      <c r="BF574" s="151" t="s">
        <v>4897</v>
      </c>
      <c r="BG574" s="134"/>
      <c r="BH574" s="134"/>
      <c r="BI574" s="134"/>
      <c r="BJ574" s="134"/>
      <c r="BK574" s="134"/>
      <c r="BL574" s="134"/>
      <c r="BM574" s="134"/>
      <c r="BN574" s="350"/>
      <c r="BO574" s="133"/>
      <c r="BP574" s="138"/>
      <c r="BQ574" s="138"/>
      <c r="BR574" s="138"/>
      <c r="BS574" s="138"/>
      <c r="BT574" s="138"/>
      <c r="BU574" s="138"/>
      <c r="BV574" s="138"/>
      <c r="BW574" s="138"/>
      <c r="BX574" s="138"/>
      <c r="BY574" s="138"/>
      <c r="BZ574" s="138">
        <v>2</v>
      </c>
      <c r="CA574" s="138"/>
      <c r="CB574" s="138"/>
      <c r="CC574" s="138"/>
      <c r="CD574" s="138"/>
      <c r="CE574" s="177"/>
      <c r="CF574" s="139"/>
    </row>
    <row r="575" spans="1:141" ht="16.5" customHeight="1">
      <c r="A575" s="111">
        <v>508</v>
      </c>
      <c r="B575" s="111" t="s">
        <v>9637</v>
      </c>
      <c r="C575" s="112" t="s">
        <v>9668</v>
      </c>
      <c r="D575" s="111" t="s">
        <v>5318</v>
      </c>
      <c r="E575" s="111" t="s">
        <v>4879</v>
      </c>
      <c r="F575" s="111" t="s">
        <v>9865</v>
      </c>
      <c r="G575" s="113" t="s">
        <v>9866</v>
      </c>
      <c r="H575" s="111" t="s">
        <v>9867</v>
      </c>
      <c r="I575" s="111" t="s">
        <v>9868</v>
      </c>
      <c r="J575" s="118" t="s">
        <v>4884</v>
      </c>
      <c r="K575" s="163" t="s">
        <v>9869</v>
      </c>
      <c r="L575" s="116" t="s">
        <v>9870</v>
      </c>
      <c r="M575" s="141" t="s">
        <v>9871</v>
      </c>
      <c r="N575" s="142" t="s">
        <v>4888</v>
      </c>
      <c r="O575" s="142"/>
      <c r="P575" s="142" t="s">
        <v>4924</v>
      </c>
      <c r="Q575" s="143">
        <v>7835</v>
      </c>
      <c r="R575" s="144">
        <v>223</v>
      </c>
      <c r="S575" s="143">
        <v>126</v>
      </c>
      <c r="T575" s="143">
        <v>126</v>
      </c>
      <c r="U575" s="112"/>
      <c r="V575" s="143"/>
      <c r="W575" s="143">
        <v>10</v>
      </c>
      <c r="X575" s="138" t="s">
        <v>4972</v>
      </c>
      <c r="Y575" s="143">
        <v>36</v>
      </c>
      <c r="Z575" s="143">
        <v>26</v>
      </c>
      <c r="AA575" s="143"/>
      <c r="AB575" s="143">
        <v>10</v>
      </c>
      <c r="AC575" s="127"/>
      <c r="AD575" s="127"/>
      <c r="AE575" s="130">
        <v>66</v>
      </c>
      <c r="AF575" s="137" t="s">
        <v>9872</v>
      </c>
      <c r="AG575" s="127">
        <v>1479</v>
      </c>
      <c r="AH575" s="127">
        <v>1479</v>
      </c>
      <c r="AI575" s="148"/>
      <c r="AJ575" s="148"/>
      <c r="AK575" s="112"/>
      <c r="AL575" s="112"/>
      <c r="AM575" s="118"/>
      <c r="AN575" s="111"/>
      <c r="AO575" s="111"/>
      <c r="AP575" s="111"/>
      <c r="AQ575" s="111"/>
      <c r="AR575" s="111"/>
      <c r="AS575" s="111">
        <v>100</v>
      </c>
      <c r="AT575" s="129" t="s">
        <v>4895</v>
      </c>
      <c r="AU575" s="129"/>
      <c r="AV575" s="127"/>
      <c r="AW575" s="127">
        <v>0</v>
      </c>
      <c r="AX575" s="149"/>
      <c r="AY575" s="149"/>
      <c r="AZ575" s="149"/>
      <c r="BA575" s="149"/>
      <c r="BB575" s="149"/>
      <c r="BC575" s="150"/>
      <c r="BD575" s="150"/>
      <c r="BE575" s="150"/>
      <c r="BF575" s="151" t="s">
        <v>4897</v>
      </c>
      <c r="BG575" s="134"/>
      <c r="BH575" s="134"/>
      <c r="BI575" s="134"/>
      <c r="BJ575" s="134"/>
      <c r="BK575" s="134"/>
      <c r="BL575" s="134"/>
      <c r="BM575" s="134"/>
      <c r="BN575" s="350"/>
      <c r="BO575" s="133"/>
      <c r="BP575" s="138"/>
      <c r="BQ575" s="138"/>
      <c r="BR575" s="138"/>
      <c r="BS575" s="138"/>
      <c r="BT575" s="138"/>
      <c r="BU575" s="138"/>
      <c r="BV575" s="138"/>
      <c r="BW575" s="138"/>
      <c r="BX575" s="138"/>
      <c r="BY575" s="138"/>
      <c r="BZ575" s="138"/>
      <c r="CA575" s="138"/>
      <c r="CB575" s="138">
        <v>1</v>
      </c>
      <c r="CC575" s="138"/>
      <c r="CD575" s="138"/>
      <c r="CE575" s="177"/>
      <c r="CF575" s="139"/>
    </row>
    <row r="576" spans="1:141" ht="16.5" customHeight="1">
      <c r="A576" s="111">
        <v>509</v>
      </c>
      <c r="B576" s="154" t="s">
        <v>9637</v>
      </c>
      <c r="C576" s="112" t="s">
        <v>9696</v>
      </c>
      <c r="D576" s="111" t="s">
        <v>5318</v>
      </c>
      <c r="E576" s="111" t="s">
        <v>4879</v>
      </c>
      <c r="F576" s="111" t="s">
        <v>9873</v>
      </c>
      <c r="G576" s="113" t="s">
        <v>9874</v>
      </c>
      <c r="H576" s="111" t="s">
        <v>9875</v>
      </c>
      <c r="I576" s="111" t="s">
        <v>9876</v>
      </c>
      <c r="J576" s="118" t="s">
        <v>4884</v>
      </c>
      <c r="K576" s="163" t="s">
        <v>9877</v>
      </c>
      <c r="L576" s="116" t="s">
        <v>9878</v>
      </c>
      <c r="M576" s="153" t="s">
        <v>9879</v>
      </c>
      <c r="N576" s="142" t="s">
        <v>4888</v>
      </c>
      <c r="O576" s="142"/>
      <c r="P576" s="142" t="s">
        <v>4924</v>
      </c>
      <c r="Q576" s="143">
        <v>10730</v>
      </c>
      <c r="R576" s="144">
        <v>9468</v>
      </c>
      <c r="S576" s="143">
        <v>1599</v>
      </c>
      <c r="T576" s="143">
        <v>964</v>
      </c>
      <c r="U576" s="112" t="s">
        <v>5009</v>
      </c>
      <c r="V576" s="143">
        <v>635</v>
      </c>
      <c r="W576" s="143">
        <v>815</v>
      </c>
      <c r="X576" s="138" t="s">
        <v>4972</v>
      </c>
      <c r="Y576" s="143"/>
      <c r="Z576" s="143">
        <v>292</v>
      </c>
      <c r="AA576" s="143">
        <v>1500</v>
      </c>
      <c r="AB576" s="143">
        <v>282</v>
      </c>
      <c r="AC576" s="127"/>
      <c r="AD576" s="127"/>
      <c r="AE576" s="130" t="s">
        <v>9880</v>
      </c>
      <c r="AF576" s="137" t="s">
        <v>9881</v>
      </c>
      <c r="AG576" s="127">
        <v>4000</v>
      </c>
      <c r="AH576" s="127">
        <v>4160</v>
      </c>
      <c r="AI576" s="148"/>
      <c r="AJ576" s="148">
        <v>500</v>
      </c>
      <c r="AK576" s="112" t="s">
        <v>9882</v>
      </c>
      <c r="AL576" s="112" t="s">
        <v>9883</v>
      </c>
      <c r="AM576" s="118" t="s">
        <v>5079</v>
      </c>
      <c r="AN576" s="111">
        <v>1</v>
      </c>
      <c r="AO576" s="111">
        <v>1</v>
      </c>
      <c r="AP576" s="111"/>
      <c r="AQ576" s="111"/>
      <c r="AR576" s="111"/>
      <c r="AS576" s="111">
        <v>311</v>
      </c>
      <c r="AT576" s="129" t="s">
        <v>5382</v>
      </c>
      <c r="AU576" s="129" t="s">
        <v>6127</v>
      </c>
      <c r="AV576" s="127">
        <v>22548</v>
      </c>
      <c r="AW576" s="127">
        <v>72.501607717041807</v>
      </c>
      <c r="AX576" s="149"/>
      <c r="AY576" s="149"/>
      <c r="AZ576" s="149"/>
      <c r="BA576" s="149"/>
      <c r="BB576" s="149"/>
      <c r="BC576" s="150"/>
      <c r="BD576" s="150"/>
      <c r="BE576" s="150"/>
      <c r="BF576" s="350" t="s">
        <v>4897</v>
      </c>
      <c r="BG576" s="134"/>
      <c r="BH576" s="134"/>
      <c r="BI576" s="134"/>
      <c r="BJ576" s="134"/>
      <c r="BK576" s="134"/>
      <c r="BL576" s="134"/>
      <c r="BM576" s="134"/>
      <c r="BN576" s="350"/>
      <c r="BO576" s="133"/>
      <c r="BP576" s="138"/>
      <c r="BQ576" s="138"/>
      <c r="BR576" s="138"/>
      <c r="BS576" s="138"/>
      <c r="BT576" s="138"/>
      <c r="BU576" s="138"/>
      <c r="BV576" s="138"/>
      <c r="BW576" s="138"/>
      <c r="BX576" s="138"/>
      <c r="BY576" s="138"/>
      <c r="BZ576" s="138">
        <v>5</v>
      </c>
      <c r="CA576" s="138"/>
      <c r="CB576" s="138">
        <v>2</v>
      </c>
      <c r="CC576" s="138"/>
      <c r="CD576" s="174"/>
      <c r="CE576" s="177"/>
      <c r="CF576" s="139"/>
    </row>
    <row r="577" spans="1:121" ht="16.5" customHeight="1">
      <c r="A577" s="111">
        <v>510</v>
      </c>
      <c r="B577" s="153" t="s">
        <v>9884</v>
      </c>
      <c r="C577" s="270" t="s">
        <v>9885</v>
      </c>
      <c r="D577" s="153" t="s">
        <v>9886</v>
      </c>
      <c r="E577" s="153" t="s">
        <v>5224</v>
      </c>
      <c r="F577" s="142" t="s">
        <v>9887</v>
      </c>
      <c r="G577" s="276" t="s">
        <v>9888</v>
      </c>
      <c r="H577" s="111" t="s">
        <v>9889</v>
      </c>
      <c r="I577" s="111" t="s">
        <v>9890</v>
      </c>
      <c r="J577" s="118" t="s">
        <v>4884</v>
      </c>
      <c r="K577" s="163" t="s">
        <v>9891</v>
      </c>
      <c r="L577" s="116" t="s">
        <v>9892</v>
      </c>
      <c r="M577" s="141" t="s">
        <v>9893</v>
      </c>
      <c r="N577" s="142" t="s">
        <v>4888</v>
      </c>
      <c r="O577" s="142"/>
      <c r="P577" s="142" t="s">
        <v>4924</v>
      </c>
      <c r="Q577" s="143">
        <v>2321</v>
      </c>
      <c r="R577" s="144">
        <v>1056</v>
      </c>
      <c r="S577" s="143">
        <v>834</v>
      </c>
      <c r="T577" s="143">
        <v>646</v>
      </c>
      <c r="U577" s="112" t="s">
        <v>5134</v>
      </c>
      <c r="V577" s="143">
        <v>188</v>
      </c>
      <c r="W577" s="143">
        <v>98</v>
      </c>
      <c r="X577" s="138" t="s">
        <v>4972</v>
      </c>
      <c r="Y577" s="143">
        <v>114</v>
      </c>
      <c r="Z577" s="143">
        <v>30</v>
      </c>
      <c r="AA577" s="143">
        <v>380</v>
      </c>
      <c r="AB577" s="143">
        <v>15</v>
      </c>
      <c r="AC577" s="127">
        <v>187</v>
      </c>
      <c r="AD577" s="127"/>
      <c r="AE577" s="130">
        <v>5</v>
      </c>
      <c r="AF577" s="270" t="s">
        <v>9894</v>
      </c>
      <c r="AG577" s="127">
        <v>11603</v>
      </c>
      <c r="AH577" s="127">
        <v>11603</v>
      </c>
      <c r="AI577" s="148">
        <v>11291</v>
      </c>
      <c r="AJ577" s="148">
        <v>1850</v>
      </c>
      <c r="AK577" s="112"/>
      <c r="AL577" s="112"/>
      <c r="AM577" s="118" t="s">
        <v>5011</v>
      </c>
      <c r="AN577" s="111">
        <f>SUM(AO577:AR577)</f>
        <v>17</v>
      </c>
      <c r="AO577" s="111">
        <v>4</v>
      </c>
      <c r="AP577" s="111">
        <v>3</v>
      </c>
      <c r="AQ577" s="111">
        <v>10</v>
      </c>
      <c r="AR577" s="111"/>
      <c r="AS577" s="111">
        <v>306</v>
      </c>
      <c r="AT577" s="129" t="s">
        <v>4895</v>
      </c>
      <c r="AU577" s="129" t="s">
        <v>4895</v>
      </c>
      <c r="AV577" s="127">
        <v>4391</v>
      </c>
      <c r="AW577" s="127">
        <v>14.34967320261438</v>
      </c>
      <c r="AX577" s="149">
        <v>5000</v>
      </c>
      <c r="AY577" s="149" t="s">
        <v>4909</v>
      </c>
      <c r="AZ577" s="149">
        <v>2000</v>
      </c>
      <c r="BA577" s="149">
        <v>3000</v>
      </c>
      <c r="BB577" s="149">
        <v>5000</v>
      </c>
      <c r="BC577" s="150">
        <v>20</v>
      </c>
      <c r="BD577" s="150"/>
      <c r="BE577" s="150" t="s">
        <v>9895</v>
      </c>
      <c r="BF577" s="151" t="s">
        <v>7011</v>
      </c>
      <c r="BG577" s="134"/>
      <c r="BH577" s="134"/>
      <c r="BI577" s="134"/>
      <c r="BJ577" s="134"/>
      <c r="BK577" s="134"/>
      <c r="BL577" s="134"/>
      <c r="BM577" s="134"/>
      <c r="BN577" s="350"/>
      <c r="BO577" s="133" t="s">
        <v>9896</v>
      </c>
      <c r="BP577" s="138"/>
      <c r="BQ577" s="138"/>
      <c r="BR577" s="138"/>
      <c r="BS577" s="138"/>
      <c r="BT577" s="138"/>
      <c r="BU577" s="138"/>
      <c r="BV577" s="138"/>
      <c r="BW577" s="138"/>
      <c r="BX577" s="138"/>
      <c r="BY577" s="138"/>
      <c r="BZ577" s="138">
        <v>3</v>
      </c>
      <c r="CA577" s="138">
        <v>4</v>
      </c>
      <c r="CB577" s="138"/>
      <c r="CC577" s="138"/>
      <c r="CD577" s="138"/>
      <c r="CE577" s="177"/>
      <c r="CF577" s="139"/>
    </row>
    <row r="578" spans="1:121" ht="16.5" customHeight="1">
      <c r="A578" s="111">
        <v>511</v>
      </c>
      <c r="B578" s="154" t="s">
        <v>9637</v>
      </c>
      <c r="C578" s="145" t="s">
        <v>3113</v>
      </c>
      <c r="D578" s="154" t="s">
        <v>168</v>
      </c>
      <c r="E578" s="111" t="s">
        <v>5001</v>
      </c>
      <c r="F578" s="111" t="s">
        <v>9897</v>
      </c>
      <c r="G578" s="113" t="s">
        <v>9898</v>
      </c>
      <c r="H578" s="111" t="s">
        <v>9899</v>
      </c>
      <c r="I578" s="111" t="s">
        <v>9900</v>
      </c>
      <c r="J578" s="118" t="s">
        <v>4884</v>
      </c>
      <c r="K578" s="111" t="s">
        <v>9901</v>
      </c>
      <c r="L578" s="140" t="s">
        <v>9902</v>
      </c>
      <c r="M578" s="141" t="s">
        <v>9903</v>
      </c>
      <c r="N578" s="142" t="s">
        <v>4888</v>
      </c>
      <c r="O578" s="142"/>
      <c r="P578" s="142" t="s">
        <v>4924</v>
      </c>
      <c r="Q578" s="143">
        <v>7391</v>
      </c>
      <c r="R578" s="144">
        <v>909</v>
      </c>
      <c r="S578" s="143">
        <v>347</v>
      </c>
      <c r="T578" s="143">
        <v>265</v>
      </c>
      <c r="U578" s="112" t="s">
        <v>4971</v>
      </c>
      <c r="V578" s="143">
        <v>82</v>
      </c>
      <c r="W578" s="143"/>
      <c r="X578" s="138"/>
      <c r="Y578" s="143">
        <v>82</v>
      </c>
      <c r="Z578" s="143">
        <v>82</v>
      </c>
      <c r="AA578" s="143">
        <v>13000</v>
      </c>
      <c r="AB578" s="143">
        <v>82</v>
      </c>
      <c r="AC578" s="127"/>
      <c r="AD578" s="127"/>
      <c r="AE578" s="130">
        <v>50</v>
      </c>
      <c r="AF578" s="112" t="s">
        <v>9904</v>
      </c>
      <c r="AG578" s="127">
        <v>6880</v>
      </c>
      <c r="AH578" s="127">
        <v>12020</v>
      </c>
      <c r="AI578" s="148">
        <v>2590</v>
      </c>
      <c r="AJ578" s="148">
        <v>210</v>
      </c>
      <c r="AK578" s="112"/>
      <c r="AL578" s="112"/>
      <c r="AM578" s="118" t="s">
        <v>5011</v>
      </c>
      <c r="AN578" s="111">
        <v>3</v>
      </c>
      <c r="AO578" s="111"/>
      <c r="AP578" s="111"/>
      <c r="AQ578" s="111">
        <v>3</v>
      </c>
      <c r="AR578" s="111"/>
      <c r="AS578" s="111">
        <v>144</v>
      </c>
      <c r="AT578" s="129" t="s">
        <v>4916</v>
      </c>
      <c r="AU578" s="129" t="s">
        <v>4916</v>
      </c>
      <c r="AV578" s="127">
        <v>503</v>
      </c>
      <c r="AW578" s="127">
        <v>3.4930555555555554</v>
      </c>
      <c r="AX578" s="149">
        <v>5000</v>
      </c>
      <c r="AY578" s="149"/>
      <c r="AZ578" s="149">
        <v>1000</v>
      </c>
      <c r="BA578" s="149">
        <v>3000</v>
      </c>
      <c r="BB578" s="149">
        <v>5000</v>
      </c>
      <c r="BC578" s="150"/>
      <c r="BD578" s="150"/>
      <c r="BE578" s="151"/>
      <c r="BF578" s="151" t="s">
        <v>9318</v>
      </c>
      <c r="BG578" s="134"/>
      <c r="BH578" s="134"/>
      <c r="BI578" s="134"/>
      <c r="BJ578" s="134"/>
      <c r="BK578" s="134"/>
      <c r="BL578" s="134"/>
      <c r="BM578" s="134"/>
      <c r="BN578" s="326"/>
      <c r="BO578" s="265" t="s">
        <v>4897</v>
      </c>
      <c r="BP578" s="138"/>
      <c r="BQ578" s="138"/>
      <c r="BR578" s="138"/>
      <c r="BS578" s="138"/>
      <c r="BT578" s="138"/>
      <c r="BU578" s="138"/>
      <c r="BV578" s="138"/>
      <c r="BW578" s="138"/>
      <c r="BX578" s="138"/>
      <c r="BY578" s="138"/>
      <c r="BZ578" s="138">
        <v>1</v>
      </c>
      <c r="CA578" s="138"/>
      <c r="CB578" s="138"/>
      <c r="CC578" s="138"/>
      <c r="CD578" s="138"/>
      <c r="CE578" s="177"/>
      <c r="CF578" s="139"/>
    </row>
    <row r="579" spans="1:121" ht="16.5" customHeight="1">
      <c r="A579" s="111">
        <v>512</v>
      </c>
      <c r="B579" s="154" t="s">
        <v>9637</v>
      </c>
      <c r="C579" s="282" t="s">
        <v>3104</v>
      </c>
      <c r="D579" s="111" t="s">
        <v>168</v>
      </c>
      <c r="E579" s="111" t="s">
        <v>4932</v>
      </c>
      <c r="F579" s="111" t="s">
        <v>9905</v>
      </c>
      <c r="G579" s="113" t="s">
        <v>9906</v>
      </c>
      <c r="H579" s="111" t="s">
        <v>9907</v>
      </c>
      <c r="I579" s="111" t="s">
        <v>9908</v>
      </c>
      <c r="J579" s="118" t="s">
        <v>4940</v>
      </c>
      <c r="K579" s="163" t="s">
        <v>9909</v>
      </c>
      <c r="L579" s="116" t="s">
        <v>9910</v>
      </c>
      <c r="M579" s="153" t="s">
        <v>9911</v>
      </c>
      <c r="N579" s="142" t="s">
        <v>4888</v>
      </c>
      <c r="O579" s="142"/>
      <c r="P579" s="142" t="s">
        <v>4924</v>
      </c>
      <c r="Q579" s="143">
        <v>125099</v>
      </c>
      <c r="R579" s="144">
        <v>4606</v>
      </c>
      <c r="S579" s="143">
        <v>1388</v>
      </c>
      <c r="T579" s="143">
        <v>742</v>
      </c>
      <c r="U579" s="282" t="s">
        <v>4955</v>
      </c>
      <c r="V579" s="143">
        <v>646</v>
      </c>
      <c r="W579" s="143">
        <v>758</v>
      </c>
      <c r="X579" s="138" t="s">
        <v>4956</v>
      </c>
      <c r="Y579" s="143">
        <v>401</v>
      </c>
      <c r="Z579" s="143">
        <v>112</v>
      </c>
      <c r="AA579" s="143">
        <v>29300</v>
      </c>
      <c r="AB579" s="143">
        <v>233</v>
      </c>
      <c r="AC579" s="127"/>
      <c r="AD579" s="127"/>
      <c r="AE579" s="130">
        <v>18</v>
      </c>
      <c r="AF579" s="137" t="s">
        <v>9912</v>
      </c>
      <c r="AG579" s="683"/>
      <c r="AH579" s="127">
        <v>5985</v>
      </c>
      <c r="AI579" s="681">
        <v>661</v>
      </c>
      <c r="AJ579" s="681">
        <v>193</v>
      </c>
      <c r="AK579" s="282" t="s">
        <v>9913</v>
      </c>
      <c r="AL579" s="282" t="s">
        <v>9914</v>
      </c>
      <c r="AM579" s="118" t="s">
        <v>5428</v>
      </c>
      <c r="AN579" s="111">
        <v>11</v>
      </c>
      <c r="AO579" s="111"/>
      <c r="AP579" s="111">
        <v>1</v>
      </c>
      <c r="AQ579" s="111">
        <v>10</v>
      </c>
      <c r="AR579" s="111"/>
      <c r="AS579" s="135">
        <v>98</v>
      </c>
      <c r="AT579" s="129" t="s">
        <v>5382</v>
      </c>
      <c r="AU579" s="129" t="s">
        <v>5382</v>
      </c>
      <c r="AV579" s="683">
        <v>1205</v>
      </c>
      <c r="AW579" s="127">
        <v>12.295918367346939</v>
      </c>
      <c r="AX579" s="684"/>
      <c r="AY579" s="684"/>
      <c r="AZ579" s="684"/>
      <c r="BA579" s="684"/>
      <c r="BB579" s="684"/>
      <c r="BC579" s="685"/>
      <c r="BD579" s="685"/>
      <c r="BE579" s="685"/>
      <c r="BF579" s="289" t="s">
        <v>4945</v>
      </c>
      <c r="BG579" s="687"/>
      <c r="BH579" s="687"/>
      <c r="BI579" s="687"/>
      <c r="BJ579" s="687"/>
      <c r="BK579" s="687"/>
      <c r="BL579" s="687"/>
      <c r="BM579" s="687"/>
      <c r="BN579" s="321"/>
      <c r="BO579" s="291" t="s">
        <v>4945</v>
      </c>
      <c r="BP579" s="138"/>
      <c r="BQ579" s="138"/>
      <c r="BR579" s="138"/>
      <c r="BS579" s="138"/>
      <c r="BT579" s="138"/>
      <c r="BU579" s="138"/>
      <c r="BV579" s="138"/>
      <c r="BW579" s="138"/>
      <c r="BX579" s="138"/>
      <c r="BY579" s="138"/>
      <c r="BZ579" s="138">
        <v>3</v>
      </c>
      <c r="CA579" s="138">
        <v>3</v>
      </c>
      <c r="CB579" s="138">
        <v>3</v>
      </c>
      <c r="CC579" s="138">
        <v>1</v>
      </c>
      <c r="CD579" s="138">
        <v>1</v>
      </c>
      <c r="CE579" s="177"/>
      <c r="CF579" s="139"/>
    </row>
    <row r="580" spans="1:121" ht="16.5" customHeight="1">
      <c r="A580" s="111">
        <v>513</v>
      </c>
      <c r="B580" s="111" t="s">
        <v>9637</v>
      </c>
      <c r="C580" s="112" t="s">
        <v>9638</v>
      </c>
      <c r="D580" s="111" t="s">
        <v>5318</v>
      </c>
      <c r="E580" s="111" t="s">
        <v>4879</v>
      </c>
      <c r="F580" s="111" t="s">
        <v>9915</v>
      </c>
      <c r="G580" s="113" t="s">
        <v>9916</v>
      </c>
      <c r="H580" s="111" t="s">
        <v>9917</v>
      </c>
      <c r="I580" s="111" t="s">
        <v>9918</v>
      </c>
      <c r="J580" s="118" t="s">
        <v>4884</v>
      </c>
      <c r="K580" s="136" t="s">
        <v>7470</v>
      </c>
      <c r="L580" s="136" t="s">
        <v>9919</v>
      </c>
      <c r="M580" s="116" t="s">
        <v>9920</v>
      </c>
      <c r="N580" s="142" t="s">
        <v>4888</v>
      </c>
      <c r="O580" s="142"/>
      <c r="P580" s="142" t="s">
        <v>4924</v>
      </c>
      <c r="Q580" s="143">
        <v>9950</v>
      </c>
      <c r="R580" s="144">
        <v>1310</v>
      </c>
      <c r="S580" s="143">
        <v>542</v>
      </c>
      <c r="T580" s="143">
        <v>542</v>
      </c>
      <c r="U580" s="112"/>
      <c r="V580" s="143"/>
      <c r="W580" s="143">
        <v>53</v>
      </c>
      <c r="X580" s="138" t="s">
        <v>4890</v>
      </c>
      <c r="Y580" s="143">
        <v>79</v>
      </c>
      <c r="Z580" s="143"/>
      <c r="AA580" s="143"/>
      <c r="AB580" s="143">
        <v>30</v>
      </c>
      <c r="AC580" s="127"/>
      <c r="AD580" s="127"/>
      <c r="AE580" s="130">
        <v>100</v>
      </c>
      <c r="AF580" s="136" t="s">
        <v>9921</v>
      </c>
      <c r="AG580" s="148">
        <v>66</v>
      </c>
      <c r="AH580" s="148">
        <v>301</v>
      </c>
      <c r="AI580" s="148"/>
      <c r="AJ580" s="148"/>
      <c r="AK580" s="112"/>
      <c r="AL580" s="112"/>
      <c r="AM580" s="118"/>
      <c r="AN580" s="111">
        <v>13</v>
      </c>
      <c r="AO580" s="111"/>
      <c r="AP580" s="111">
        <v>10</v>
      </c>
      <c r="AQ580" s="111">
        <v>3</v>
      </c>
      <c r="AR580" s="111"/>
      <c r="AS580" s="111">
        <v>300</v>
      </c>
      <c r="AT580" s="137" t="s">
        <v>4916</v>
      </c>
      <c r="AU580" s="137" t="s">
        <v>4916</v>
      </c>
      <c r="AV580" s="127">
        <v>10863</v>
      </c>
      <c r="AW580" s="127">
        <v>36.21</v>
      </c>
      <c r="AX580" s="149">
        <v>3000</v>
      </c>
      <c r="AY580" s="149">
        <v>1000</v>
      </c>
      <c r="AZ580" s="149">
        <v>2000</v>
      </c>
      <c r="BA580" s="149">
        <v>2000</v>
      </c>
      <c r="BB580" s="149">
        <v>3000</v>
      </c>
      <c r="BC580" s="281"/>
      <c r="BD580" s="281">
        <v>50</v>
      </c>
      <c r="BE580" s="281" t="s">
        <v>9922</v>
      </c>
      <c r="BF580" s="151"/>
      <c r="BG580" s="134"/>
      <c r="BH580" s="134"/>
      <c r="BI580" s="134"/>
      <c r="BJ580" s="134"/>
      <c r="BK580" s="134"/>
      <c r="BL580" s="134"/>
      <c r="BM580" s="134"/>
      <c r="BN580" s="350"/>
      <c r="BO580" s="133" t="s">
        <v>9923</v>
      </c>
      <c r="BP580" s="138"/>
      <c r="BQ580" s="138"/>
      <c r="BR580" s="138"/>
      <c r="BS580" s="138"/>
      <c r="BT580" s="138"/>
      <c r="BU580" s="138"/>
      <c r="BV580" s="138"/>
      <c r="BW580" s="138"/>
      <c r="BX580" s="138"/>
      <c r="BY580" s="138"/>
      <c r="BZ580" s="138">
        <v>5</v>
      </c>
      <c r="CA580" s="138"/>
      <c r="CB580" s="138">
        <v>2</v>
      </c>
      <c r="CC580" s="138"/>
      <c r="CD580" s="138"/>
      <c r="CE580" s="177"/>
      <c r="CF580" s="139"/>
    </row>
    <row r="581" spans="1:121" ht="16.5" customHeight="1">
      <c r="A581" s="111">
        <v>514</v>
      </c>
      <c r="B581" s="154" t="s">
        <v>9637</v>
      </c>
      <c r="C581" s="158" t="s">
        <v>9739</v>
      </c>
      <c r="D581" s="154" t="s">
        <v>5318</v>
      </c>
      <c r="E581" s="154" t="s">
        <v>6337</v>
      </c>
      <c r="F581" s="154" t="s">
        <v>9924</v>
      </c>
      <c r="G581" s="160" t="s">
        <v>9925</v>
      </c>
      <c r="H581" s="111" t="s">
        <v>9926</v>
      </c>
      <c r="I581" s="116" t="s">
        <v>9927</v>
      </c>
      <c r="J581" s="382" t="s">
        <v>4888</v>
      </c>
      <c r="K581" s="221" t="s">
        <v>6337</v>
      </c>
      <c r="L581" s="221" t="s">
        <v>6337</v>
      </c>
      <c r="M581" s="618" t="s">
        <v>9928</v>
      </c>
      <c r="N581" s="142" t="s">
        <v>4888</v>
      </c>
      <c r="O581" s="142"/>
      <c r="P581" s="142" t="s">
        <v>4924</v>
      </c>
      <c r="Q581" s="143">
        <v>12075</v>
      </c>
      <c r="R581" s="144">
        <v>749</v>
      </c>
      <c r="S581" s="143">
        <v>162</v>
      </c>
      <c r="T581" s="143">
        <v>108</v>
      </c>
      <c r="U581" s="158" t="s">
        <v>7071</v>
      </c>
      <c r="V581" s="143">
        <v>54</v>
      </c>
      <c r="W581" s="143">
        <v>54</v>
      </c>
      <c r="X581" s="138" t="s">
        <v>4972</v>
      </c>
      <c r="Y581" s="143">
        <v>108</v>
      </c>
      <c r="Z581" s="143"/>
      <c r="AA581" s="143"/>
      <c r="AB581" s="143">
        <v>27</v>
      </c>
      <c r="AC581" s="127">
        <v>27</v>
      </c>
      <c r="AD581" s="127"/>
      <c r="AE581" s="130">
        <v>20</v>
      </c>
      <c r="AF581" s="137" t="s">
        <v>9929</v>
      </c>
      <c r="AG581" s="127">
        <v>2000</v>
      </c>
      <c r="AH581" s="127">
        <v>3000</v>
      </c>
      <c r="AI581" s="186"/>
      <c r="AJ581" s="188"/>
      <c r="AK581" s="175"/>
      <c r="AL581" s="154"/>
      <c r="AM581" s="118"/>
      <c r="AN581" s="111">
        <v>6</v>
      </c>
      <c r="AO581" s="111">
        <v>3</v>
      </c>
      <c r="AP581" s="111"/>
      <c r="AQ581" s="111">
        <v>3</v>
      </c>
      <c r="AR581" s="192"/>
      <c r="AS581" s="111">
        <v>260</v>
      </c>
      <c r="AT581" s="129" t="s">
        <v>4895</v>
      </c>
      <c r="AU581" s="129" t="s">
        <v>4895</v>
      </c>
      <c r="AV581" s="127">
        <v>1000</v>
      </c>
      <c r="AW581" s="127">
        <v>3.8461538461538463</v>
      </c>
      <c r="AX581" s="189">
        <v>8000</v>
      </c>
      <c r="AY581" s="149" t="s">
        <v>4909</v>
      </c>
      <c r="AZ581" s="149">
        <v>5000</v>
      </c>
      <c r="BA581" s="149">
        <v>5000</v>
      </c>
      <c r="BB581" s="149">
        <v>8000</v>
      </c>
      <c r="BC581" s="150"/>
      <c r="BD581" s="150">
        <v>37.5</v>
      </c>
      <c r="BE581" s="150" t="s">
        <v>9930</v>
      </c>
      <c r="BF581" s="154" t="s">
        <v>9931</v>
      </c>
      <c r="BG581" s="134"/>
      <c r="BH581" s="134"/>
      <c r="BI581" s="134"/>
      <c r="BJ581" s="134"/>
      <c r="BK581" s="134"/>
      <c r="BL581" s="134"/>
      <c r="BM581" s="134"/>
      <c r="BN581" s="326"/>
      <c r="BO581" s="151"/>
      <c r="BP581" s="138"/>
      <c r="BQ581" s="138"/>
      <c r="BR581" s="138"/>
      <c r="BS581" s="138"/>
      <c r="BT581" s="138"/>
      <c r="BU581" s="138"/>
      <c r="BV581" s="138"/>
      <c r="BW581" s="138"/>
      <c r="BX581" s="138"/>
      <c r="BY581" s="138"/>
      <c r="BZ581" s="138"/>
      <c r="CA581" s="138"/>
      <c r="CB581" s="138">
        <v>1</v>
      </c>
      <c r="CC581" s="138"/>
      <c r="CD581" s="138">
        <v>2</v>
      </c>
      <c r="CE581" s="177"/>
      <c r="CF581" s="139"/>
    </row>
    <row r="582" spans="1:121" ht="16.5" customHeight="1">
      <c r="A582" s="111">
        <v>515</v>
      </c>
      <c r="B582" s="154" t="s">
        <v>9637</v>
      </c>
      <c r="C582" s="282" t="s">
        <v>3104</v>
      </c>
      <c r="D582" s="111" t="s">
        <v>168</v>
      </c>
      <c r="E582" s="111" t="s">
        <v>4932</v>
      </c>
      <c r="F582" s="111" t="s">
        <v>9932</v>
      </c>
      <c r="G582" s="113" t="s">
        <v>9933</v>
      </c>
      <c r="H582" s="111" t="s">
        <v>9934</v>
      </c>
      <c r="I582" s="111" t="s">
        <v>9935</v>
      </c>
      <c r="J582" s="118" t="s">
        <v>4940</v>
      </c>
      <c r="K582" s="163" t="s">
        <v>9936</v>
      </c>
      <c r="L582" s="116" t="s">
        <v>9937</v>
      </c>
      <c r="M582" s="153" t="s">
        <v>9938</v>
      </c>
      <c r="N582" s="142" t="s">
        <v>4940</v>
      </c>
      <c r="O582" s="142" t="s">
        <v>4941</v>
      </c>
      <c r="P582" s="142" t="s">
        <v>4940</v>
      </c>
      <c r="Q582" s="143">
        <v>1878</v>
      </c>
      <c r="R582" s="144">
        <v>3955</v>
      </c>
      <c r="S582" s="143">
        <v>1649</v>
      </c>
      <c r="T582" s="143">
        <v>1546</v>
      </c>
      <c r="U582" s="282" t="s">
        <v>4955</v>
      </c>
      <c r="V582" s="143">
        <v>103</v>
      </c>
      <c r="W582" s="143">
        <v>283</v>
      </c>
      <c r="X582" s="138" t="s">
        <v>4956</v>
      </c>
      <c r="Y582" s="143">
        <v>60</v>
      </c>
      <c r="Z582" s="143">
        <v>72</v>
      </c>
      <c r="AA582" s="143">
        <v>9000</v>
      </c>
      <c r="AB582" s="143">
        <v>36</v>
      </c>
      <c r="AC582" s="127"/>
      <c r="AD582" s="127"/>
      <c r="AE582" s="130">
        <v>50</v>
      </c>
      <c r="AF582" s="137" t="s">
        <v>9939</v>
      </c>
      <c r="AG582" s="683">
        <v>2089</v>
      </c>
      <c r="AH582" s="127">
        <v>19194</v>
      </c>
      <c r="AI582" s="681">
        <v>2080</v>
      </c>
      <c r="AJ582" s="681">
        <v>10000</v>
      </c>
      <c r="AK582" s="282" t="s">
        <v>9940</v>
      </c>
      <c r="AL582" s="282" t="s">
        <v>9941</v>
      </c>
      <c r="AM582" s="118" t="s">
        <v>5079</v>
      </c>
      <c r="AN582" s="111">
        <v>9</v>
      </c>
      <c r="AO582" s="111"/>
      <c r="AP582" s="111"/>
      <c r="AQ582" s="111">
        <v>9</v>
      </c>
      <c r="AR582" s="111"/>
      <c r="AS582" s="111">
        <v>133</v>
      </c>
      <c r="AT582" s="180" t="s">
        <v>5136</v>
      </c>
      <c r="AU582" s="180" t="s">
        <v>5136</v>
      </c>
      <c r="AV582" s="683">
        <v>4133</v>
      </c>
      <c r="AW582" s="127">
        <v>31.075187969924812</v>
      </c>
      <c r="AX582" s="684"/>
      <c r="AY582" s="684"/>
      <c r="AZ582" s="684"/>
      <c r="BA582" s="684"/>
      <c r="BB582" s="684"/>
      <c r="BC582" s="685"/>
      <c r="BD582" s="685"/>
      <c r="BE582" s="685"/>
      <c r="BF582" s="289" t="s">
        <v>4945</v>
      </c>
      <c r="BG582" s="687"/>
      <c r="BH582" s="687"/>
      <c r="BI582" s="687"/>
      <c r="BJ582" s="687"/>
      <c r="BK582" s="687"/>
      <c r="BL582" s="687"/>
      <c r="BM582" s="687"/>
      <c r="BN582" s="321"/>
      <c r="BO582" s="291"/>
      <c r="BP582" s="138"/>
      <c r="BQ582" s="138"/>
      <c r="BR582" s="138"/>
      <c r="BS582" s="138"/>
      <c r="BT582" s="138"/>
      <c r="BU582" s="138"/>
      <c r="BV582" s="138"/>
      <c r="BW582" s="138"/>
      <c r="BX582" s="138"/>
      <c r="BY582" s="138"/>
      <c r="BZ582" s="138">
        <v>2</v>
      </c>
      <c r="CA582" s="138">
        <v>2</v>
      </c>
      <c r="CB582" s="138">
        <v>3</v>
      </c>
      <c r="CC582" s="138"/>
      <c r="CD582" s="138">
        <v>6</v>
      </c>
      <c r="CE582" s="177"/>
      <c r="CF582" s="139"/>
    </row>
    <row r="583" spans="1:121" ht="16.5" customHeight="1">
      <c r="A583" s="111">
        <v>516</v>
      </c>
      <c r="B583" s="180" t="s">
        <v>3078</v>
      </c>
      <c r="C583" s="666" t="s">
        <v>3104</v>
      </c>
      <c r="D583" s="180" t="s">
        <v>168</v>
      </c>
      <c r="E583" s="180" t="s">
        <v>6376</v>
      </c>
      <c r="F583" s="180" t="s">
        <v>9942</v>
      </c>
      <c r="G583" s="303" t="s">
        <v>9943</v>
      </c>
      <c r="H583" s="224" t="s">
        <v>9944</v>
      </c>
      <c r="I583" s="180" t="s">
        <v>9945</v>
      </c>
      <c r="J583" s="382" t="s">
        <v>4888</v>
      </c>
      <c r="K583" s="224" t="s">
        <v>6376</v>
      </c>
      <c r="L583" s="593" t="s">
        <v>6376</v>
      </c>
      <c r="M583" s="136" t="s">
        <v>9946</v>
      </c>
      <c r="N583" s="135" t="s">
        <v>4888</v>
      </c>
      <c r="O583" s="202"/>
      <c r="P583" s="135" t="s">
        <v>4888</v>
      </c>
      <c r="Q583" s="143"/>
      <c r="R583" s="144">
        <v>353</v>
      </c>
      <c r="S583" s="143"/>
      <c r="T583" s="143"/>
      <c r="U583" s="666" t="s">
        <v>8991</v>
      </c>
      <c r="V583" s="143"/>
      <c r="W583" s="143"/>
      <c r="X583" s="138" t="s">
        <v>4956</v>
      </c>
      <c r="Y583" s="143"/>
      <c r="Z583" s="143"/>
      <c r="AA583" s="143"/>
      <c r="AB583" s="143"/>
      <c r="AC583" s="127"/>
      <c r="AD583" s="127"/>
      <c r="AE583" s="130">
        <v>50</v>
      </c>
      <c r="AF583" s="744" t="s">
        <v>9947</v>
      </c>
      <c r="AG583" s="683"/>
      <c r="AH583" s="127"/>
      <c r="AI583" s="683"/>
      <c r="AJ583" s="537"/>
      <c r="AK583" s="666" t="s">
        <v>9948</v>
      </c>
      <c r="AL583" s="666" t="s">
        <v>9949</v>
      </c>
      <c r="AM583" s="118"/>
      <c r="AN583" s="118"/>
      <c r="AO583" s="118"/>
      <c r="AP583" s="118"/>
      <c r="AQ583" s="118"/>
      <c r="AR583" s="118"/>
      <c r="AS583" s="180">
        <v>360</v>
      </c>
      <c r="AT583" s="180" t="s">
        <v>9950</v>
      </c>
      <c r="AU583" s="180" t="s">
        <v>9950</v>
      </c>
      <c r="AV583" s="538">
        <v>10800</v>
      </c>
      <c r="AW583" s="127">
        <v>30</v>
      </c>
      <c r="AX583" s="687"/>
      <c r="AY583" s="687"/>
      <c r="AZ583" s="687"/>
      <c r="BA583" s="687"/>
      <c r="BB583" s="687"/>
      <c r="BC583" s="745"/>
      <c r="BD583" s="745"/>
      <c r="BE583" s="320"/>
      <c r="BF583" s="289" t="s">
        <v>4945</v>
      </c>
      <c r="BG583" s="687"/>
      <c r="BH583" s="687"/>
      <c r="BI583" s="687"/>
      <c r="BJ583" s="687"/>
      <c r="BK583" s="687"/>
      <c r="BL583" s="687"/>
      <c r="BM583" s="687"/>
      <c r="BN583" s="321"/>
      <c r="BO583" s="737" t="s">
        <v>4945</v>
      </c>
      <c r="BP583" s="138"/>
      <c r="BQ583" s="138"/>
      <c r="BR583" s="138"/>
      <c r="BS583" s="138"/>
      <c r="BT583" s="138"/>
      <c r="BU583" s="138"/>
      <c r="BV583" s="138"/>
      <c r="BW583" s="138"/>
      <c r="BX583" s="138"/>
      <c r="BY583" s="138"/>
      <c r="BZ583" s="138"/>
      <c r="CA583" s="138"/>
      <c r="CB583" s="138"/>
      <c r="CC583" s="138"/>
      <c r="CD583" s="138"/>
      <c r="CE583" s="177"/>
      <c r="CF583" s="139"/>
    </row>
    <row r="584" spans="1:121" ht="16.5" customHeight="1">
      <c r="A584" s="111">
        <v>517</v>
      </c>
      <c r="B584" s="111" t="s">
        <v>9637</v>
      </c>
      <c r="C584" s="112" t="s">
        <v>9638</v>
      </c>
      <c r="D584" s="111" t="s">
        <v>5318</v>
      </c>
      <c r="E584" s="136" t="s">
        <v>5375</v>
      </c>
      <c r="F584" s="111" t="s">
        <v>9951</v>
      </c>
      <c r="G584" s="113" t="s">
        <v>9952</v>
      </c>
      <c r="H584" s="111" t="s">
        <v>9953</v>
      </c>
      <c r="I584" s="111" t="s">
        <v>9954</v>
      </c>
      <c r="J584" s="118" t="s">
        <v>4884</v>
      </c>
      <c r="K584" s="277" t="s">
        <v>9954</v>
      </c>
      <c r="L584" s="136" t="s">
        <v>9955</v>
      </c>
      <c r="M584" s="153"/>
      <c r="N584" s="142" t="s">
        <v>4888</v>
      </c>
      <c r="O584" s="142"/>
      <c r="P584" s="142" t="s">
        <v>4888</v>
      </c>
      <c r="Q584" s="143">
        <v>1528</v>
      </c>
      <c r="R584" s="144">
        <v>1036</v>
      </c>
      <c r="S584" s="143">
        <v>594</v>
      </c>
      <c r="T584" s="143">
        <v>594</v>
      </c>
      <c r="U584" s="112"/>
      <c r="V584" s="143"/>
      <c r="W584" s="143">
        <v>33</v>
      </c>
      <c r="X584" s="138" t="s">
        <v>4972</v>
      </c>
      <c r="Y584" s="143"/>
      <c r="Z584" s="143"/>
      <c r="AA584" s="143"/>
      <c r="AB584" s="143">
        <v>33</v>
      </c>
      <c r="AC584" s="127"/>
      <c r="AD584" s="127"/>
      <c r="AE584" s="130"/>
      <c r="AF584" s="136" t="s">
        <v>9956</v>
      </c>
      <c r="AG584" s="148">
        <v>600</v>
      </c>
      <c r="AH584" s="148">
        <v>600</v>
      </c>
      <c r="AI584" s="148"/>
      <c r="AJ584" s="148"/>
      <c r="AK584" s="112"/>
      <c r="AL584" s="112"/>
      <c r="AM584" s="118"/>
      <c r="AN584" s="111"/>
      <c r="AO584" s="111"/>
      <c r="AP584" s="111"/>
      <c r="AQ584" s="111"/>
      <c r="AR584" s="111"/>
      <c r="AS584" s="111"/>
      <c r="AT584" s="129"/>
      <c r="AU584" s="129"/>
      <c r="AV584" s="127"/>
      <c r="AW584" s="127"/>
      <c r="AX584" s="149"/>
      <c r="AY584" s="149"/>
      <c r="AZ584" s="149"/>
      <c r="BA584" s="149"/>
      <c r="BB584" s="149"/>
      <c r="BC584" s="150"/>
      <c r="BD584" s="150"/>
      <c r="BE584" s="150"/>
      <c r="BF584" s="151"/>
      <c r="BG584" s="134"/>
      <c r="BH584" s="134"/>
      <c r="BI584" s="134"/>
      <c r="BJ584" s="134"/>
      <c r="BK584" s="134"/>
      <c r="BL584" s="134"/>
      <c r="BM584" s="134"/>
      <c r="BN584" s="350"/>
      <c r="BO584" s="133"/>
      <c r="BP584" s="138"/>
      <c r="BQ584" s="138"/>
      <c r="BR584" s="138"/>
      <c r="BS584" s="138"/>
      <c r="BT584" s="138"/>
      <c r="BU584" s="138"/>
      <c r="BV584" s="138"/>
      <c r="BW584" s="138"/>
      <c r="BX584" s="138"/>
      <c r="BY584" s="138"/>
      <c r="BZ584" s="138"/>
      <c r="CA584" s="138"/>
      <c r="CB584" s="138"/>
      <c r="CC584" s="138"/>
      <c r="CD584" s="138"/>
      <c r="CE584" s="648"/>
      <c r="CF584" s="78"/>
      <c r="CG584" s="80"/>
      <c r="CH584" s="80"/>
      <c r="CI584" s="80"/>
      <c r="CJ584" s="80"/>
      <c r="CK584" s="80"/>
      <c r="CL584" s="80"/>
      <c r="CM584" s="80"/>
      <c r="CN584" s="80"/>
      <c r="CO584" s="80"/>
      <c r="CP584" s="80"/>
      <c r="CQ584" s="80"/>
      <c r="CR584" s="80"/>
      <c r="CS584" s="80"/>
      <c r="CT584" s="80"/>
      <c r="CU584" s="80"/>
      <c r="CV584" s="80"/>
      <c r="CW584" s="80"/>
      <c r="CX584" s="80"/>
      <c r="CY584" s="80"/>
      <c r="CZ584" s="80"/>
      <c r="DA584" s="80"/>
      <c r="DB584" s="80"/>
      <c r="DC584" s="80"/>
      <c r="DD584" s="80"/>
      <c r="DE584" s="80"/>
      <c r="DF584" s="80"/>
      <c r="DG584" s="80"/>
      <c r="DH584" s="80"/>
      <c r="DI584" s="80"/>
      <c r="DJ584" s="80"/>
      <c r="DK584" s="80"/>
      <c r="DL584" s="80"/>
      <c r="DM584" s="80"/>
      <c r="DN584" s="80"/>
      <c r="DO584" s="80"/>
      <c r="DP584" s="80"/>
      <c r="DQ584" s="80"/>
    </row>
    <row r="585" spans="1:121" s="388" customFormat="1" ht="16.5" customHeight="1">
      <c r="A585" s="2528" t="s">
        <v>9957</v>
      </c>
      <c r="B585" s="2528"/>
      <c r="C585" s="2528"/>
      <c r="D585" s="2528"/>
      <c r="E585" s="2528"/>
      <c r="F585" s="551">
        <v>12</v>
      </c>
      <c r="G585" s="552"/>
      <c r="H585" s="551"/>
      <c r="I585" s="551"/>
      <c r="J585" s="553"/>
      <c r="K585" s="554"/>
      <c r="L585" s="231"/>
      <c r="M585" s="555"/>
      <c r="N585" s="233"/>
      <c r="O585" s="233"/>
      <c r="P585" s="233"/>
      <c r="Q585" s="238"/>
      <c r="R585" s="239"/>
      <c r="S585" s="238"/>
      <c r="T585" s="238"/>
      <c r="U585" s="556"/>
      <c r="V585" s="239"/>
      <c r="W585" s="238"/>
      <c r="X585" s="557"/>
      <c r="Y585" s="238"/>
      <c r="Z585" s="238"/>
      <c r="AA585" s="238"/>
      <c r="AB585" s="239"/>
      <c r="AC585" s="243"/>
      <c r="AD585" s="243"/>
      <c r="AE585" s="558"/>
      <c r="AF585" s="559"/>
      <c r="AG585" s="560"/>
      <c r="AH585" s="253"/>
      <c r="AI585" s="243"/>
      <c r="AJ585" s="561"/>
      <c r="AK585" s="562"/>
      <c r="AL585" s="562"/>
      <c r="AM585" s="553"/>
      <c r="AN585" s="551"/>
      <c r="AO585" s="551"/>
      <c r="AP585" s="563"/>
      <c r="AQ585" s="563"/>
      <c r="AR585" s="563"/>
      <c r="AS585" s="551"/>
      <c r="AT585" s="563"/>
      <c r="AU585" s="563"/>
      <c r="AV585" s="558"/>
      <c r="AW585" s="558"/>
      <c r="AX585" s="564"/>
      <c r="AY585" s="564"/>
      <c r="AZ585" s="565"/>
      <c r="BA585" s="565"/>
      <c r="BB585" s="565"/>
      <c r="BC585" s="566"/>
      <c r="BD585" s="566"/>
      <c r="BE585" s="562"/>
      <c r="BF585" s="562"/>
      <c r="BG585" s="564"/>
      <c r="BH585" s="567"/>
      <c r="BI585" s="564"/>
      <c r="BJ585" s="564"/>
      <c r="BK585" s="564"/>
      <c r="BL585" s="564"/>
      <c r="BM585" s="564"/>
      <c r="BN585" s="568"/>
      <c r="BO585" s="569"/>
      <c r="BP585" s="570"/>
      <c r="BQ585" s="570"/>
      <c r="BR585" s="570"/>
      <c r="BS585" s="570"/>
      <c r="BT585" s="570"/>
      <c r="BU585" s="570"/>
      <c r="BV585" s="570"/>
      <c r="BW585" s="570"/>
      <c r="BX585" s="570"/>
      <c r="BY585" s="570"/>
      <c r="BZ585" s="570"/>
      <c r="CA585" s="570"/>
      <c r="CB585" s="570"/>
      <c r="CC585" s="570"/>
      <c r="CD585" s="570"/>
    </row>
    <row r="586" spans="1:121" ht="16.5" customHeight="1">
      <c r="A586" s="111">
        <v>518</v>
      </c>
      <c r="B586" s="111" t="s">
        <v>3078</v>
      </c>
      <c r="C586" s="112" t="s">
        <v>3079</v>
      </c>
      <c r="D586" s="111" t="s">
        <v>6118</v>
      </c>
      <c r="E586" s="111" t="s">
        <v>4932</v>
      </c>
      <c r="F586" s="111" t="s">
        <v>9958</v>
      </c>
      <c r="G586" s="113" t="s">
        <v>9959</v>
      </c>
      <c r="H586" s="111" t="s">
        <v>9960</v>
      </c>
      <c r="I586" s="111" t="s">
        <v>9961</v>
      </c>
      <c r="J586" s="118" t="s">
        <v>4940</v>
      </c>
      <c r="K586" s="163" t="s">
        <v>9962</v>
      </c>
      <c r="L586" s="116" t="s">
        <v>9963</v>
      </c>
      <c r="M586" s="153" t="s">
        <v>9964</v>
      </c>
      <c r="N586" s="142" t="s">
        <v>4924</v>
      </c>
      <c r="O586" s="142"/>
      <c r="P586" s="142" t="s">
        <v>4924</v>
      </c>
      <c r="Q586" s="143">
        <v>2669</v>
      </c>
      <c r="R586" s="144">
        <v>2669</v>
      </c>
      <c r="S586" s="143">
        <v>2902</v>
      </c>
      <c r="T586" s="143">
        <v>2506</v>
      </c>
      <c r="U586" s="112" t="s">
        <v>4955</v>
      </c>
      <c r="V586" s="143">
        <v>396</v>
      </c>
      <c r="W586" s="143">
        <v>132</v>
      </c>
      <c r="X586" s="138" t="s">
        <v>4956</v>
      </c>
      <c r="Y586" s="143"/>
      <c r="Z586" s="143">
        <v>45</v>
      </c>
      <c r="AA586" s="143">
        <v>500</v>
      </c>
      <c r="AB586" s="143">
        <v>9</v>
      </c>
      <c r="AC586" s="127"/>
      <c r="AD586" s="127"/>
      <c r="AE586" s="130">
        <v>110</v>
      </c>
      <c r="AF586" s="137" t="s">
        <v>9965</v>
      </c>
      <c r="AG586" s="127">
        <v>9768</v>
      </c>
      <c r="AH586" s="165">
        <v>11344</v>
      </c>
      <c r="AI586" s="148"/>
      <c r="AJ586" s="148">
        <v>5004</v>
      </c>
      <c r="AK586" s="112"/>
      <c r="AL586" s="112"/>
      <c r="AM586" s="118" t="s">
        <v>5866</v>
      </c>
      <c r="AN586" s="111">
        <v>4</v>
      </c>
      <c r="AO586" s="111">
        <v>1</v>
      </c>
      <c r="AP586" s="111">
        <v>2</v>
      </c>
      <c r="AQ586" s="111">
        <v>1</v>
      </c>
      <c r="AR586" s="111"/>
      <c r="AS586" s="111">
        <v>300</v>
      </c>
      <c r="AT586" s="129" t="s">
        <v>4916</v>
      </c>
      <c r="AU586" s="129" t="s">
        <v>4916</v>
      </c>
      <c r="AV586" s="127">
        <v>4956</v>
      </c>
      <c r="AW586" s="127">
        <v>16.52</v>
      </c>
      <c r="AX586" s="149">
        <v>5000</v>
      </c>
      <c r="AY586" s="149" t="s">
        <v>4909</v>
      </c>
      <c r="AZ586" s="149">
        <v>3000</v>
      </c>
      <c r="BA586" s="149">
        <v>4000</v>
      </c>
      <c r="BB586" s="149">
        <v>5000</v>
      </c>
      <c r="BC586" s="150"/>
      <c r="BD586" s="150"/>
      <c r="BE586" s="150" t="s">
        <v>9966</v>
      </c>
      <c r="BF586" s="151" t="s">
        <v>9967</v>
      </c>
      <c r="BG586" s="134">
        <v>5000</v>
      </c>
      <c r="BH586" s="134"/>
      <c r="BI586" s="134">
        <v>3000</v>
      </c>
      <c r="BJ586" s="134">
        <v>4000</v>
      </c>
      <c r="BK586" s="134">
        <v>5000</v>
      </c>
      <c r="BL586" s="134"/>
      <c r="BM586" s="134"/>
      <c r="BN586" s="350" t="s">
        <v>9966</v>
      </c>
      <c r="BO586" s="133" t="s">
        <v>9967</v>
      </c>
      <c r="BP586" s="138"/>
      <c r="BQ586" s="138"/>
      <c r="BR586" s="138"/>
      <c r="BS586" s="138"/>
      <c r="BT586" s="138"/>
      <c r="BU586" s="138"/>
      <c r="BV586" s="138"/>
      <c r="BW586" s="138"/>
      <c r="BX586" s="138"/>
      <c r="BY586" s="138"/>
      <c r="BZ586" s="138">
        <v>2</v>
      </c>
      <c r="CA586" s="138"/>
      <c r="CB586" s="138">
        <v>1</v>
      </c>
      <c r="CC586" s="138"/>
      <c r="CD586" s="138"/>
      <c r="CE586" s="177"/>
      <c r="CF586" s="139"/>
    </row>
    <row r="587" spans="1:121" ht="16.5" customHeight="1">
      <c r="A587" s="111">
        <v>519</v>
      </c>
      <c r="B587" s="111" t="s">
        <v>9637</v>
      </c>
      <c r="C587" s="112" t="s">
        <v>9638</v>
      </c>
      <c r="D587" s="111" t="s">
        <v>6039</v>
      </c>
      <c r="E587" s="111" t="s">
        <v>4879</v>
      </c>
      <c r="F587" s="111" t="s">
        <v>9968</v>
      </c>
      <c r="G587" s="113" t="s">
        <v>9969</v>
      </c>
      <c r="H587" s="111" t="s">
        <v>9970</v>
      </c>
      <c r="I587" s="111" t="s">
        <v>9971</v>
      </c>
      <c r="J587" s="118" t="s">
        <v>4884</v>
      </c>
      <c r="K587" s="277" t="s">
        <v>6191</v>
      </c>
      <c r="L587" s="116" t="s">
        <v>9972</v>
      </c>
      <c r="M587" s="153" t="s">
        <v>9973</v>
      </c>
      <c r="N587" s="142" t="s">
        <v>4888</v>
      </c>
      <c r="O587" s="142"/>
      <c r="P587" s="142" t="s">
        <v>4924</v>
      </c>
      <c r="Q587" s="143">
        <v>1800</v>
      </c>
      <c r="R587" s="144">
        <v>1440</v>
      </c>
      <c r="S587" s="143">
        <v>1044</v>
      </c>
      <c r="T587" s="143">
        <v>832</v>
      </c>
      <c r="U587" s="112"/>
      <c r="V587" s="143">
        <v>212</v>
      </c>
      <c r="W587" s="143">
        <v>86</v>
      </c>
      <c r="X587" s="138" t="s">
        <v>4926</v>
      </c>
      <c r="Y587" s="143"/>
      <c r="Z587" s="143"/>
      <c r="AA587" s="143">
        <v>9962</v>
      </c>
      <c r="AB587" s="143">
        <v>95</v>
      </c>
      <c r="AC587" s="127"/>
      <c r="AD587" s="127"/>
      <c r="AE587" s="130"/>
      <c r="AF587" s="136" t="s">
        <v>5548</v>
      </c>
      <c r="AG587" s="148"/>
      <c r="AH587" s="165">
        <v>1277</v>
      </c>
      <c r="AI587" s="148">
        <v>4</v>
      </c>
      <c r="AJ587" s="148">
        <v>4</v>
      </c>
      <c r="AK587" s="112" t="s">
        <v>9974</v>
      </c>
      <c r="AL587" s="112" t="s">
        <v>9975</v>
      </c>
      <c r="AM587" s="118" t="s">
        <v>5011</v>
      </c>
      <c r="AN587" s="111"/>
      <c r="AO587" s="111"/>
      <c r="AP587" s="111"/>
      <c r="AQ587" s="111"/>
      <c r="AR587" s="111"/>
      <c r="AS587" s="111">
        <v>1</v>
      </c>
      <c r="AT587" s="129" t="s">
        <v>6247</v>
      </c>
      <c r="AU587" s="129"/>
      <c r="AV587" s="127">
        <v>100</v>
      </c>
      <c r="AW587" s="127">
        <v>100</v>
      </c>
      <c r="AX587" s="149"/>
      <c r="AY587" s="149"/>
      <c r="AZ587" s="149"/>
      <c r="BA587" s="149"/>
      <c r="BB587" s="149"/>
      <c r="BC587" s="150"/>
      <c r="BD587" s="150"/>
      <c r="BE587" s="150"/>
      <c r="BF587" s="151" t="s">
        <v>4897</v>
      </c>
      <c r="BG587" s="134"/>
      <c r="BH587" s="134"/>
      <c r="BI587" s="134"/>
      <c r="BJ587" s="134"/>
      <c r="BK587" s="134"/>
      <c r="BL587" s="134"/>
      <c r="BM587" s="134"/>
      <c r="BN587" s="350"/>
      <c r="BO587" s="133"/>
      <c r="BP587" s="138"/>
      <c r="BQ587" s="138"/>
      <c r="BR587" s="138"/>
      <c r="BS587" s="138"/>
      <c r="BT587" s="138"/>
      <c r="BU587" s="138"/>
      <c r="BV587" s="138"/>
      <c r="BW587" s="138"/>
      <c r="BX587" s="138"/>
      <c r="BY587" s="138"/>
      <c r="BZ587" s="138"/>
      <c r="CA587" s="138"/>
      <c r="CB587" s="138"/>
      <c r="CC587" s="138">
        <v>2</v>
      </c>
      <c r="CD587" s="138"/>
      <c r="CE587" s="177"/>
      <c r="CF587" s="139"/>
    </row>
    <row r="588" spans="1:121" ht="16.5" customHeight="1">
      <c r="A588" s="111">
        <v>520</v>
      </c>
      <c r="B588" s="111" t="s">
        <v>9637</v>
      </c>
      <c r="C588" s="112" t="s">
        <v>9638</v>
      </c>
      <c r="D588" s="111" t="s">
        <v>6039</v>
      </c>
      <c r="E588" s="111" t="s">
        <v>4879</v>
      </c>
      <c r="F588" s="111" t="s">
        <v>9976</v>
      </c>
      <c r="G588" s="113" t="s">
        <v>9977</v>
      </c>
      <c r="H588" s="111" t="s">
        <v>9978</v>
      </c>
      <c r="I588" s="111" t="s">
        <v>9979</v>
      </c>
      <c r="J588" s="118" t="s">
        <v>4884</v>
      </c>
      <c r="K588" s="277" t="s">
        <v>9980</v>
      </c>
      <c r="L588" s="116" t="s">
        <v>9981</v>
      </c>
      <c r="M588" s="153" t="s">
        <v>9982</v>
      </c>
      <c r="N588" s="142" t="s">
        <v>4888</v>
      </c>
      <c r="O588" s="142"/>
      <c r="P588" s="142" t="s">
        <v>4888</v>
      </c>
      <c r="Q588" s="143">
        <v>9908</v>
      </c>
      <c r="R588" s="144">
        <v>2436</v>
      </c>
      <c r="S588" s="143">
        <v>730</v>
      </c>
      <c r="T588" s="143">
        <v>365</v>
      </c>
      <c r="U588" s="112"/>
      <c r="V588" s="143">
        <v>365</v>
      </c>
      <c r="W588" s="143">
        <v>499</v>
      </c>
      <c r="X588" s="138" t="s">
        <v>4972</v>
      </c>
      <c r="Y588" s="143">
        <v>63</v>
      </c>
      <c r="Z588" s="143">
        <v>122</v>
      </c>
      <c r="AA588" s="143">
        <v>19689</v>
      </c>
      <c r="AB588" s="143">
        <v>63</v>
      </c>
      <c r="AC588" s="127"/>
      <c r="AD588" s="127"/>
      <c r="AE588" s="130">
        <v>24</v>
      </c>
      <c r="AF588" s="136" t="s">
        <v>9983</v>
      </c>
      <c r="AG588" s="148"/>
      <c r="AH588" s="165">
        <v>7444</v>
      </c>
      <c r="AI588" s="148">
        <v>3900</v>
      </c>
      <c r="AJ588" s="148">
        <v>7406</v>
      </c>
      <c r="AK588" s="112" t="s">
        <v>9984</v>
      </c>
      <c r="AL588" s="112" t="s">
        <v>9985</v>
      </c>
      <c r="AM588" s="118" t="s">
        <v>5011</v>
      </c>
      <c r="AN588" s="111">
        <v>8</v>
      </c>
      <c r="AO588" s="111">
        <v>2</v>
      </c>
      <c r="AP588" s="111"/>
      <c r="AQ588" s="111">
        <v>5</v>
      </c>
      <c r="AR588" s="111">
        <v>1</v>
      </c>
      <c r="AS588" s="111">
        <v>136</v>
      </c>
      <c r="AT588" s="129" t="s">
        <v>5036</v>
      </c>
      <c r="AU588" s="129"/>
      <c r="AV588" s="127">
        <v>2525</v>
      </c>
      <c r="AW588" s="127">
        <v>18.566176470588236</v>
      </c>
      <c r="AX588" s="149"/>
      <c r="AY588" s="149"/>
      <c r="AZ588" s="149"/>
      <c r="BA588" s="149"/>
      <c r="BB588" s="149"/>
      <c r="BC588" s="150"/>
      <c r="BD588" s="150"/>
      <c r="BE588" s="150"/>
      <c r="BF588" s="151" t="s">
        <v>4909</v>
      </c>
      <c r="BG588" s="134"/>
      <c r="BH588" s="134"/>
      <c r="BI588" s="134"/>
      <c r="BJ588" s="134"/>
      <c r="BK588" s="134"/>
      <c r="BL588" s="134"/>
      <c r="BM588" s="134"/>
      <c r="BN588" s="350"/>
      <c r="BO588" s="133" t="s">
        <v>4909</v>
      </c>
      <c r="BP588" s="138">
        <v>1</v>
      </c>
      <c r="BQ588" s="138"/>
      <c r="BR588" s="138">
        <v>1</v>
      </c>
      <c r="BS588" s="138">
        <v>1</v>
      </c>
      <c r="BT588" s="138"/>
      <c r="BU588" s="138"/>
      <c r="BV588" s="138">
        <v>2</v>
      </c>
      <c r="BW588" s="138"/>
      <c r="BX588" s="138"/>
      <c r="BY588" s="138"/>
      <c r="BZ588" s="138"/>
      <c r="CA588" s="138"/>
      <c r="CB588" s="138"/>
      <c r="CC588" s="138"/>
      <c r="CD588" s="138"/>
      <c r="CE588" s="177"/>
      <c r="CF588" s="139"/>
    </row>
    <row r="589" spans="1:121" ht="16.5" customHeight="1">
      <c r="A589" s="111">
        <v>521</v>
      </c>
      <c r="B589" s="111" t="s">
        <v>9637</v>
      </c>
      <c r="C589" s="112" t="s">
        <v>9638</v>
      </c>
      <c r="D589" s="111" t="s">
        <v>6039</v>
      </c>
      <c r="E589" s="111" t="s">
        <v>4932</v>
      </c>
      <c r="F589" s="111" t="s">
        <v>9986</v>
      </c>
      <c r="G589" s="113" t="s">
        <v>9987</v>
      </c>
      <c r="H589" s="111" t="s">
        <v>9988</v>
      </c>
      <c r="I589" s="136" t="s">
        <v>9989</v>
      </c>
      <c r="J589" s="118" t="s">
        <v>4884</v>
      </c>
      <c r="K589" s="136" t="s">
        <v>9990</v>
      </c>
      <c r="L589" s="136" t="s">
        <v>9991</v>
      </c>
      <c r="M589" s="136" t="s">
        <v>9992</v>
      </c>
      <c r="N589" s="135" t="s">
        <v>4888</v>
      </c>
      <c r="O589" s="135"/>
      <c r="P589" s="135" t="s">
        <v>4888</v>
      </c>
      <c r="Q589" s="143" t="s">
        <v>9993</v>
      </c>
      <c r="R589" s="144">
        <v>7495.72</v>
      </c>
      <c r="S589" s="143">
        <v>1823</v>
      </c>
      <c r="T589" s="143">
        <v>1523</v>
      </c>
      <c r="U589" s="136"/>
      <c r="V589" s="143">
        <v>300</v>
      </c>
      <c r="W589" s="143">
        <v>800</v>
      </c>
      <c r="X589" s="135" t="s">
        <v>4972</v>
      </c>
      <c r="Y589" s="143">
        <v>321</v>
      </c>
      <c r="Z589" s="143">
        <v>284</v>
      </c>
      <c r="AA589" s="143">
        <v>9630</v>
      </c>
      <c r="AB589" s="143">
        <v>286</v>
      </c>
      <c r="AC589" s="127"/>
      <c r="AD589" s="127"/>
      <c r="AE589" s="128" t="s">
        <v>9994</v>
      </c>
      <c r="AF589" s="153" t="s">
        <v>9995</v>
      </c>
      <c r="AG589" s="148">
        <v>48954</v>
      </c>
      <c r="AH589" s="165">
        <v>48954</v>
      </c>
      <c r="AI589" s="148">
        <v>15593</v>
      </c>
      <c r="AJ589" s="148">
        <v>755</v>
      </c>
      <c r="AK589" s="112"/>
      <c r="AL589" s="112"/>
      <c r="AM589" s="135" t="s">
        <v>5011</v>
      </c>
      <c r="AN589" s="111">
        <v>5</v>
      </c>
      <c r="AO589" s="111">
        <v>1</v>
      </c>
      <c r="AP589" s="111">
        <v>1</v>
      </c>
      <c r="AQ589" s="111">
        <v>3</v>
      </c>
      <c r="AR589" s="111"/>
      <c r="AS589" s="129">
        <v>80</v>
      </c>
      <c r="AT589" s="129" t="s">
        <v>5026</v>
      </c>
      <c r="AU589" s="129" t="s">
        <v>5026</v>
      </c>
      <c r="AV589" s="127">
        <v>1708</v>
      </c>
      <c r="AW589" s="127">
        <v>21.35</v>
      </c>
      <c r="AX589" s="149"/>
      <c r="AY589" s="149"/>
      <c r="AZ589" s="149"/>
      <c r="BA589" s="149"/>
      <c r="BB589" s="149"/>
      <c r="BC589" s="150"/>
      <c r="BD589" s="150"/>
      <c r="BE589" s="151"/>
      <c r="BF589" s="151" t="s">
        <v>4897</v>
      </c>
      <c r="BG589" s="134"/>
      <c r="BH589" s="134"/>
      <c r="BI589" s="134"/>
      <c r="BJ589" s="134"/>
      <c r="BK589" s="134"/>
      <c r="BL589" s="134"/>
      <c r="BM589" s="134"/>
      <c r="BN589" s="326"/>
      <c r="BO589" s="151" t="s">
        <v>4897</v>
      </c>
      <c r="BP589" s="137">
        <v>1</v>
      </c>
      <c r="BQ589" s="137"/>
      <c r="BR589" s="137">
        <v>1</v>
      </c>
      <c r="BS589" s="137"/>
      <c r="BT589" s="137">
        <v>3</v>
      </c>
      <c r="BU589" s="137">
        <v>3</v>
      </c>
      <c r="BV589" s="137">
        <v>3</v>
      </c>
      <c r="BW589" s="137"/>
      <c r="BX589" s="137"/>
      <c r="BY589" s="137">
        <v>16</v>
      </c>
      <c r="BZ589" s="137"/>
      <c r="CA589" s="138"/>
      <c r="CB589" s="138"/>
      <c r="CC589" s="138"/>
      <c r="CD589" s="138"/>
      <c r="CE589" s="177"/>
      <c r="CF589" s="139"/>
    </row>
    <row r="590" spans="1:121" ht="16.5" customHeight="1">
      <c r="A590" s="111">
        <v>522</v>
      </c>
      <c r="B590" s="111" t="s">
        <v>9637</v>
      </c>
      <c r="C590" s="112" t="s">
        <v>9762</v>
      </c>
      <c r="D590" s="111" t="s">
        <v>6039</v>
      </c>
      <c r="E590" s="111" t="s">
        <v>4879</v>
      </c>
      <c r="F590" s="111" t="s">
        <v>9996</v>
      </c>
      <c r="G590" s="113" t="s">
        <v>9997</v>
      </c>
      <c r="H590" s="111" t="s">
        <v>9998</v>
      </c>
      <c r="I590" s="111" t="s">
        <v>9999</v>
      </c>
      <c r="J590" s="118" t="s">
        <v>4884</v>
      </c>
      <c r="K590" s="163" t="s">
        <v>10000</v>
      </c>
      <c r="L590" s="116" t="s">
        <v>10001</v>
      </c>
      <c r="M590" s="153" t="s">
        <v>10002</v>
      </c>
      <c r="N590" s="142" t="s">
        <v>4888</v>
      </c>
      <c r="O590" s="142"/>
      <c r="P590" s="142" t="s">
        <v>4888</v>
      </c>
      <c r="Q590" s="143">
        <v>553801</v>
      </c>
      <c r="R590" s="144">
        <v>1642</v>
      </c>
      <c r="S590" s="143">
        <v>562</v>
      </c>
      <c r="T590" s="143">
        <v>458</v>
      </c>
      <c r="U590" s="129" t="s">
        <v>6475</v>
      </c>
      <c r="V590" s="143">
        <v>104</v>
      </c>
      <c r="W590" s="143">
        <v>123</v>
      </c>
      <c r="X590" s="138" t="s">
        <v>4972</v>
      </c>
      <c r="Y590" s="143">
        <v>847</v>
      </c>
      <c r="Z590" s="143">
        <v>34</v>
      </c>
      <c r="AA590" s="143">
        <v>7055</v>
      </c>
      <c r="AB590" s="143">
        <v>76</v>
      </c>
      <c r="AC590" s="127"/>
      <c r="AD590" s="127" t="s">
        <v>8963</v>
      </c>
      <c r="AE590" s="130">
        <v>106</v>
      </c>
      <c r="AF590" s="137" t="s">
        <v>5173</v>
      </c>
      <c r="AG590" s="127">
        <v>782</v>
      </c>
      <c r="AH590" s="165">
        <v>1376</v>
      </c>
      <c r="AI590" s="148">
        <v>1376</v>
      </c>
      <c r="AJ590" s="148">
        <v>417</v>
      </c>
      <c r="AK590" s="112" t="s">
        <v>10003</v>
      </c>
      <c r="AL590" s="112" t="s">
        <v>10004</v>
      </c>
      <c r="AM590" s="118"/>
      <c r="AN590" s="111">
        <v>4</v>
      </c>
      <c r="AO590" s="111"/>
      <c r="AP590" s="111">
        <v>1</v>
      </c>
      <c r="AQ590" s="111">
        <v>2</v>
      </c>
      <c r="AR590" s="111">
        <v>1</v>
      </c>
      <c r="AS590" s="111">
        <v>252</v>
      </c>
      <c r="AT590" s="129" t="s">
        <v>5026</v>
      </c>
      <c r="AU590" s="129"/>
      <c r="AV590" s="127">
        <v>3675</v>
      </c>
      <c r="AW590" s="127">
        <v>14.583333333333334</v>
      </c>
      <c r="AX590" s="149"/>
      <c r="AY590" s="149"/>
      <c r="AZ590" s="149"/>
      <c r="BA590" s="149"/>
      <c r="BB590" s="149"/>
      <c r="BC590" s="150"/>
      <c r="BD590" s="150"/>
      <c r="BE590" s="150"/>
      <c r="BF590" s="151" t="s">
        <v>4897</v>
      </c>
      <c r="BG590" s="134"/>
      <c r="BH590" s="134"/>
      <c r="BI590" s="134"/>
      <c r="BJ590" s="134"/>
      <c r="BK590" s="134"/>
      <c r="BL590" s="134"/>
      <c r="BM590" s="134"/>
      <c r="BN590" s="350"/>
      <c r="BO590" s="151" t="s">
        <v>4897</v>
      </c>
      <c r="BP590" s="138">
        <v>1</v>
      </c>
      <c r="BQ590" s="138"/>
      <c r="BR590" s="138">
        <v>1</v>
      </c>
      <c r="BS590" s="138"/>
      <c r="BT590" s="138">
        <v>1</v>
      </c>
      <c r="BU590" s="138"/>
      <c r="BV590" s="138"/>
      <c r="BW590" s="138"/>
      <c r="BX590" s="138"/>
      <c r="BY590" s="138"/>
      <c r="BZ590" s="138"/>
      <c r="CA590" s="138"/>
      <c r="CB590" s="138"/>
      <c r="CC590" s="138"/>
      <c r="CD590" s="138"/>
      <c r="CE590" s="177"/>
      <c r="CF590" s="139"/>
    </row>
    <row r="591" spans="1:121" s="388" customFormat="1" ht="16.5" customHeight="1">
      <c r="A591" s="2528" t="s">
        <v>10005</v>
      </c>
      <c r="B591" s="2528"/>
      <c r="C591" s="2528"/>
      <c r="D591" s="2528"/>
      <c r="E591" s="2528"/>
      <c r="F591" s="551">
        <v>5</v>
      </c>
      <c r="G591" s="552"/>
      <c r="H591" s="551"/>
      <c r="I591" s="551"/>
      <c r="J591" s="553"/>
      <c r="K591" s="554"/>
      <c r="L591" s="231"/>
      <c r="M591" s="555"/>
      <c r="N591" s="233"/>
      <c r="O591" s="233"/>
      <c r="P591" s="233"/>
      <c r="Q591" s="238"/>
      <c r="R591" s="239"/>
      <c r="S591" s="238"/>
      <c r="T591" s="238"/>
      <c r="U591" s="556"/>
      <c r="V591" s="239"/>
      <c r="W591" s="238"/>
      <c r="X591" s="557"/>
      <c r="Y591" s="238"/>
      <c r="Z591" s="238"/>
      <c r="AA591" s="238"/>
      <c r="AB591" s="239"/>
      <c r="AC591" s="243"/>
      <c r="AD591" s="243"/>
      <c r="AE591" s="558"/>
      <c r="AF591" s="559"/>
      <c r="AG591" s="560"/>
      <c r="AH591" s="253"/>
      <c r="AI591" s="243"/>
      <c r="AJ591" s="561"/>
      <c r="AK591" s="562"/>
      <c r="AL591" s="562"/>
      <c r="AM591" s="553"/>
      <c r="AN591" s="551"/>
      <c r="AO591" s="551"/>
      <c r="AP591" s="563"/>
      <c r="AQ591" s="563"/>
      <c r="AR591" s="563"/>
      <c r="AS591" s="551"/>
      <c r="AT591" s="563"/>
      <c r="AU591" s="563"/>
      <c r="AV591" s="558"/>
      <c r="AW591" s="558"/>
      <c r="AX591" s="564"/>
      <c r="AY591" s="564"/>
      <c r="AZ591" s="565"/>
      <c r="BA591" s="565"/>
      <c r="BB591" s="565"/>
      <c r="BC591" s="566"/>
      <c r="BD591" s="566"/>
      <c r="BE591" s="562"/>
      <c r="BF591" s="562"/>
      <c r="BG591" s="564"/>
      <c r="BH591" s="567"/>
      <c r="BI591" s="564"/>
      <c r="BJ591" s="564"/>
      <c r="BK591" s="564"/>
      <c r="BL591" s="564"/>
      <c r="BM591" s="564"/>
      <c r="BN591" s="568"/>
      <c r="BO591" s="569"/>
      <c r="BP591" s="570"/>
      <c r="BQ591" s="570"/>
      <c r="BR591" s="570"/>
      <c r="BS591" s="570"/>
      <c r="BT591" s="570"/>
      <c r="BU591" s="570"/>
      <c r="BV591" s="570"/>
      <c r="BW591" s="570"/>
      <c r="BX591" s="570"/>
      <c r="BY591" s="570"/>
      <c r="BZ591" s="570"/>
      <c r="CA591" s="570"/>
      <c r="CB591" s="570"/>
      <c r="CC591" s="570"/>
      <c r="CD591" s="570"/>
    </row>
    <row r="592" spans="1:121" s="388" customFormat="1" ht="16.5" customHeight="1">
      <c r="A592" s="2527" t="s">
        <v>10006</v>
      </c>
      <c r="B592" s="2527"/>
      <c r="C592" s="2527"/>
      <c r="D592" s="2527"/>
      <c r="E592" s="2527"/>
      <c r="F592" s="571">
        <f>F546+F572+F585+F591</f>
        <v>44</v>
      </c>
      <c r="G592" s="572"/>
      <c r="H592" s="571"/>
      <c r="I592" s="571"/>
      <c r="J592" s="573"/>
      <c r="K592" s="574"/>
      <c r="L592" s="474"/>
      <c r="M592" s="575"/>
      <c r="N592" s="476"/>
      <c r="O592" s="476"/>
      <c r="P592" s="476"/>
      <c r="Q592" s="392"/>
      <c r="R592" s="393"/>
      <c r="S592" s="392"/>
      <c r="T592" s="392"/>
      <c r="U592" s="576"/>
      <c r="V592" s="393"/>
      <c r="W592" s="392"/>
      <c r="X592" s="577"/>
      <c r="Y592" s="392"/>
      <c r="Z592" s="392"/>
      <c r="AA592" s="392"/>
      <c r="AB592" s="393"/>
      <c r="AC592" s="394"/>
      <c r="AD592" s="394"/>
      <c r="AE592" s="578"/>
      <c r="AF592" s="579"/>
      <c r="AG592" s="580"/>
      <c r="AH592" s="395"/>
      <c r="AI592" s="394"/>
      <c r="AJ592" s="581"/>
      <c r="AK592" s="582"/>
      <c r="AL592" s="582"/>
      <c r="AM592" s="573"/>
      <c r="AN592" s="571"/>
      <c r="AO592" s="571"/>
      <c r="AP592" s="583"/>
      <c r="AQ592" s="583"/>
      <c r="AR592" s="583"/>
      <c r="AS592" s="571"/>
      <c r="AT592" s="583"/>
      <c r="AU592" s="583"/>
      <c r="AV592" s="578"/>
      <c r="AW592" s="578"/>
      <c r="AX592" s="398"/>
      <c r="AY592" s="398"/>
      <c r="AZ592" s="576"/>
      <c r="BA592" s="576"/>
      <c r="BB592" s="576"/>
      <c r="BC592" s="584"/>
      <c r="BD592" s="584"/>
      <c r="BE592" s="582"/>
      <c r="BF592" s="582"/>
      <c r="BG592" s="398"/>
      <c r="BH592" s="585"/>
      <c r="BI592" s="398"/>
      <c r="BJ592" s="398"/>
      <c r="BK592" s="398"/>
      <c r="BL592" s="398"/>
      <c r="BM592" s="398"/>
      <c r="BN592" s="586"/>
      <c r="BO592" s="587"/>
      <c r="BP592" s="588"/>
      <c r="BQ592" s="588"/>
      <c r="BR592" s="588"/>
      <c r="BS592" s="588"/>
      <c r="BT592" s="588"/>
      <c r="BU592" s="588"/>
      <c r="BV592" s="588"/>
      <c r="BW592" s="588"/>
      <c r="BX592" s="588"/>
      <c r="BY592" s="588"/>
      <c r="BZ592" s="588"/>
      <c r="CA592" s="588"/>
      <c r="CB592" s="588"/>
      <c r="CC592" s="588"/>
      <c r="CD592" s="588"/>
    </row>
    <row r="593" spans="1:128" ht="16.5" customHeight="1">
      <c r="A593" s="153"/>
      <c r="B593" s="404" t="s">
        <v>10007</v>
      </c>
      <c r="C593" s="405"/>
      <c r="D593" s="404"/>
      <c r="E593" s="404"/>
      <c r="F593" s="406"/>
      <c r="G593" s="407"/>
      <c r="H593" s="406"/>
      <c r="I593" s="406"/>
      <c r="J593" s="382"/>
      <c r="K593" s="408"/>
      <c r="L593" s="409"/>
      <c r="M593" s="410"/>
      <c r="N593" s="382"/>
      <c r="O593" s="382"/>
      <c r="P593" s="382"/>
      <c r="Q593" s="143"/>
      <c r="R593" s="144"/>
      <c r="S593" s="143"/>
      <c r="T593" s="143"/>
      <c r="U593" s="126"/>
      <c r="V593" s="123"/>
      <c r="W593" s="123"/>
      <c r="X593" s="123"/>
      <c r="Y593" s="123"/>
      <c r="Z593" s="123"/>
      <c r="AA593" s="123"/>
      <c r="AB593" s="123"/>
      <c r="AC593" s="127"/>
      <c r="AD593" s="127"/>
      <c r="AE593" s="411"/>
      <c r="AF593" s="412"/>
      <c r="AG593" s="148"/>
      <c r="AH593" s="148"/>
      <c r="AI593" s="148"/>
      <c r="AJ593" s="148"/>
      <c r="AK593" s="413"/>
      <c r="AL593" s="413"/>
      <c r="AM593" s="406"/>
      <c r="AN593" s="414"/>
      <c r="AO593" s="414"/>
      <c r="AP593" s="414"/>
      <c r="AQ593" s="414"/>
      <c r="AR593" s="414"/>
      <c r="AS593" s="414"/>
      <c r="AT593" s="414"/>
      <c r="AU593" s="182"/>
      <c r="AV593" s="127"/>
      <c r="AW593" s="127"/>
      <c r="AX593" s="149"/>
      <c r="AY593" s="149"/>
      <c r="AZ593" s="149"/>
      <c r="BA593" s="149"/>
      <c r="BB593" s="149"/>
      <c r="BC593" s="157"/>
      <c r="BD593" s="191"/>
      <c r="BE593" s="190"/>
      <c r="BF593" s="191"/>
      <c r="BG593" s="189"/>
      <c r="BH593" s="189"/>
      <c r="BI593" s="189"/>
      <c r="BJ593" s="189"/>
      <c r="BK593" s="189"/>
      <c r="BL593" s="415"/>
      <c r="BM593" s="415"/>
      <c r="BN593" s="173"/>
      <c r="BO593" s="191"/>
      <c r="BP593" s="183"/>
      <c r="BQ593" s="416"/>
      <c r="BR593" s="183"/>
      <c r="BS593" s="416"/>
      <c r="BT593" s="416"/>
      <c r="BU593" s="183"/>
      <c r="BV593" s="416"/>
      <c r="BW593" s="416"/>
      <c r="BX593" s="416"/>
      <c r="BY593" s="183"/>
      <c r="BZ593" s="183"/>
      <c r="CA593" s="183"/>
      <c r="CB593" s="416"/>
      <c r="CC593" s="416"/>
      <c r="CD593" s="416"/>
    </row>
    <row r="594" spans="1:128" ht="16.5" customHeight="1">
      <c r="A594" s="111">
        <v>523</v>
      </c>
      <c r="B594" s="154" t="s">
        <v>3284</v>
      </c>
      <c r="C594" s="145" t="s">
        <v>3285</v>
      </c>
      <c r="D594" s="154" t="s">
        <v>45</v>
      </c>
      <c r="E594" s="154" t="s">
        <v>4932</v>
      </c>
      <c r="F594" s="154" t="s">
        <v>10008</v>
      </c>
      <c r="G594" s="160" t="s">
        <v>10009</v>
      </c>
      <c r="H594" s="154" t="s">
        <v>10010</v>
      </c>
      <c r="I594" s="154" t="s">
        <v>6858</v>
      </c>
      <c r="J594" s="175" t="s">
        <v>4884</v>
      </c>
      <c r="K594" s="746" t="s">
        <v>9643</v>
      </c>
      <c r="L594" s="220" t="s">
        <v>10011</v>
      </c>
      <c r="M594" s="141" t="s">
        <v>10012</v>
      </c>
      <c r="N594" s="142" t="s">
        <v>4924</v>
      </c>
      <c r="O594" s="142"/>
      <c r="P594" s="142" t="s">
        <v>4940</v>
      </c>
      <c r="Q594" s="143">
        <v>70119</v>
      </c>
      <c r="R594" s="144">
        <v>18228</v>
      </c>
      <c r="S594" s="143">
        <v>2165</v>
      </c>
      <c r="T594" s="143">
        <v>1605</v>
      </c>
      <c r="U594" s="158" t="s">
        <v>5303</v>
      </c>
      <c r="V594" s="143">
        <v>560</v>
      </c>
      <c r="W594" s="143">
        <v>4564</v>
      </c>
      <c r="X594" s="138" t="s">
        <v>4926</v>
      </c>
      <c r="Y594" s="143">
        <v>418.55</v>
      </c>
      <c r="Z594" s="143">
        <v>60</v>
      </c>
      <c r="AA594" s="143">
        <v>28000</v>
      </c>
      <c r="AB594" s="143">
        <v>200</v>
      </c>
      <c r="AC594" s="127">
        <v>17</v>
      </c>
      <c r="AD594" s="127">
        <v>18</v>
      </c>
      <c r="AE594" s="130">
        <v>119</v>
      </c>
      <c r="AF594" s="112" t="s">
        <v>10013</v>
      </c>
      <c r="AG594" s="143">
        <v>98847</v>
      </c>
      <c r="AH594" s="143">
        <v>276403</v>
      </c>
      <c r="AI594" s="148">
        <v>276403</v>
      </c>
      <c r="AJ594" s="127">
        <v>5972</v>
      </c>
      <c r="AK594" s="112" t="s">
        <v>10014</v>
      </c>
      <c r="AL594" s="112" t="s">
        <v>10015</v>
      </c>
      <c r="AM594" s="138" t="s">
        <v>5079</v>
      </c>
      <c r="AN594" s="111">
        <v>22</v>
      </c>
      <c r="AO594" s="111">
        <v>4</v>
      </c>
      <c r="AP594" s="111">
        <v>10</v>
      </c>
      <c r="AQ594" s="111">
        <v>8</v>
      </c>
      <c r="AR594" s="135"/>
      <c r="AS594" s="154">
        <v>219</v>
      </c>
      <c r="AT594" s="159" t="s">
        <v>4916</v>
      </c>
      <c r="AU594" s="159" t="s">
        <v>4988</v>
      </c>
      <c r="AV594" s="188">
        <v>114225</v>
      </c>
      <c r="AW594" s="188">
        <v>521.57534246575347</v>
      </c>
      <c r="AX594" s="189"/>
      <c r="AY594" s="189"/>
      <c r="AZ594" s="189"/>
      <c r="BA594" s="189"/>
      <c r="BB594" s="189"/>
      <c r="BC594" s="263"/>
      <c r="BD594" s="263"/>
      <c r="BE594" s="259"/>
      <c r="BF594" s="259" t="s">
        <v>4945</v>
      </c>
      <c r="BG594" s="134"/>
      <c r="BH594" s="134"/>
      <c r="BI594" s="134"/>
      <c r="BJ594" s="134"/>
      <c r="BK594" s="134"/>
      <c r="BL594" s="134"/>
      <c r="BM594" s="134"/>
      <c r="BN594" s="138"/>
      <c r="BO594" s="259" t="s">
        <v>4945</v>
      </c>
      <c r="BP594" s="146">
        <v>8</v>
      </c>
      <c r="BQ594" s="146">
        <v>2</v>
      </c>
      <c r="BR594" s="146">
        <v>6</v>
      </c>
      <c r="BS594" s="146"/>
      <c r="BT594" s="146">
        <v>34</v>
      </c>
      <c r="BU594" s="138">
        <v>20</v>
      </c>
      <c r="BV594" s="138"/>
      <c r="BW594" s="138">
        <v>25</v>
      </c>
      <c r="BX594" s="138"/>
      <c r="BY594" s="138">
        <v>14</v>
      </c>
      <c r="BZ594" s="138"/>
      <c r="CA594" s="138"/>
      <c r="CB594" s="138"/>
      <c r="CC594" s="138"/>
      <c r="CD594" s="138"/>
      <c r="CE594" s="177"/>
      <c r="CF594" s="139"/>
    </row>
    <row r="595" spans="1:128" s="139" customFormat="1" ht="16.5" customHeight="1">
      <c r="A595" s="111">
        <v>524</v>
      </c>
      <c r="B595" s="111" t="s">
        <v>10007</v>
      </c>
      <c r="C595" s="112" t="s">
        <v>10016</v>
      </c>
      <c r="D595" s="111" t="s">
        <v>4878</v>
      </c>
      <c r="E595" s="111" t="s">
        <v>4879</v>
      </c>
      <c r="F595" s="111" t="s">
        <v>10017</v>
      </c>
      <c r="G595" s="276" t="s">
        <v>10018</v>
      </c>
      <c r="H595" s="111" t="s">
        <v>10019</v>
      </c>
      <c r="I595" s="135" t="s">
        <v>10020</v>
      </c>
      <c r="J595" s="118" t="s">
        <v>4940</v>
      </c>
      <c r="K595" s="135" t="s">
        <v>4885</v>
      </c>
      <c r="L595" s="747" t="s">
        <v>10021</v>
      </c>
      <c r="M595" s="141" t="s">
        <v>10022</v>
      </c>
      <c r="N595" s="142" t="s">
        <v>4888</v>
      </c>
      <c r="O595" s="142"/>
      <c r="P595" s="142" t="s">
        <v>4884</v>
      </c>
      <c r="Q595" s="143">
        <v>61429</v>
      </c>
      <c r="R595" s="144">
        <v>14483</v>
      </c>
      <c r="S595" s="143">
        <v>2333</v>
      </c>
      <c r="T595" s="143">
        <v>1929</v>
      </c>
      <c r="U595" s="112" t="s">
        <v>5286</v>
      </c>
      <c r="V595" s="143">
        <v>404</v>
      </c>
      <c r="W595" s="143">
        <v>1287</v>
      </c>
      <c r="X595" s="135" t="s">
        <v>10023</v>
      </c>
      <c r="Y595" s="143">
        <v>1335</v>
      </c>
      <c r="Z595" s="143">
        <v>82</v>
      </c>
      <c r="AA595" s="143">
        <v>27593</v>
      </c>
      <c r="AB595" s="143">
        <v>1166</v>
      </c>
      <c r="AC595" s="127">
        <v>56</v>
      </c>
      <c r="AD595" s="127"/>
      <c r="AE595" s="128">
        <v>111</v>
      </c>
      <c r="AF595" s="137" t="s">
        <v>10024</v>
      </c>
      <c r="AG595" s="143">
        <v>63145</v>
      </c>
      <c r="AH595" s="143">
        <v>85266</v>
      </c>
      <c r="AI595" s="148">
        <v>85266</v>
      </c>
      <c r="AJ595" s="148">
        <v>11364</v>
      </c>
      <c r="AK595" s="112" t="s">
        <v>10025</v>
      </c>
      <c r="AL595" s="112" t="s">
        <v>10026</v>
      </c>
      <c r="AM595" s="118" t="s">
        <v>5079</v>
      </c>
      <c r="AN595" s="111">
        <v>16</v>
      </c>
      <c r="AO595" s="111">
        <v>5</v>
      </c>
      <c r="AP595" s="111">
        <v>7</v>
      </c>
      <c r="AQ595" s="111">
        <v>4</v>
      </c>
      <c r="AR595" s="111"/>
      <c r="AS595" s="111">
        <v>219</v>
      </c>
      <c r="AT595" s="129" t="s">
        <v>4916</v>
      </c>
      <c r="AU595" s="129" t="s">
        <v>4916</v>
      </c>
      <c r="AV595" s="127">
        <v>141836</v>
      </c>
      <c r="AW595" s="188">
        <v>647.65296803652973</v>
      </c>
      <c r="AX595" s="149"/>
      <c r="AY595" s="149"/>
      <c r="AZ595" s="149"/>
      <c r="BA595" s="149"/>
      <c r="BB595" s="149"/>
      <c r="BC595" s="150"/>
      <c r="BD595" s="150"/>
      <c r="BE595" s="150"/>
      <c r="BF595" s="151" t="s">
        <v>4897</v>
      </c>
      <c r="BG595" s="134"/>
      <c r="BH595" s="134"/>
      <c r="BI595" s="134"/>
      <c r="BJ595" s="134"/>
      <c r="BK595" s="134"/>
      <c r="BL595" s="134"/>
      <c r="BM595" s="134"/>
      <c r="BN595" s="350"/>
      <c r="BO595" s="133" t="s">
        <v>4897</v>
      </c>
      <c r="BP595" s="138">
        <v>8</v>
      </c>
      <c r="BQ595" s="138">
        <v>2</v>
      </c>
      <c r="BR595" s="138">
        <v>6</v>
      </c>
      <c r="BS595" s="138">
        <v>1</v>
      </c>
      <c r="BT595" s="138">
        <v>23</v>
      </c>
      <c r="BU595" s="138">
        <v>13</v>
      </c>
      <c r="BV595" s="138"/>
      <c r="BW595" s="138">
        <v>24</v>
      </c>
      <c r="BX595" s="138"/>
      <c r="BY595" s="138">
        <v>3</v>
      </c>
      <c r="BZ595" s="138"/>
      <c r="CA595" s="138"/>
      <c r="CB595" s="138"/>
      <c r="CC595" s="138"/>
      <c r="CD595" s="138"/>
    </row>
    <row r="596" spans="1:128" ht="16.5" customHeight="1">
      <c r="A596" s="111">
        <v>525</v>
      </c>
      <c r="B596" s="111" t="s">
        <v>3284</v>
      </c>
      <c r="C596" s="112" t="s">
        <v>3365</v>
      </c>
      <c r="D596" s="111" t="s">
        <v>45</v>
      </c>
      <c r="E596" s="111" t="s">
        <v>6337</v>
      </c>
      <c r="F596" s="111" t="s">
        <v>10027</v>
      </c>
      <c r="G596" s="113" t="s">
        <v>10028</v>
      </c>
      <c r="H596" s="111" t="s">
        <v>10029</v>
      </c>
      <c r="I596" s="111" t="s">
        <v>10030</v>
      </c>
      <c r="J596" s="382" t="s">
        <v>4888</v>
      </c>
      <c r="K596" s="305" t="s">
        <v>6337</v>
      </c>
      <c r="L596" s="184" t="s">
        <v>6337</v>
      </c>
      <c r="M596" s="141" t="s">
        <v>10031</v>
      </c>
      <c r="N596" s="142" t="s">
        <v>4940</v>
      </c>
      <c r="O596" s="142" t="s">
        <v>4909</v>
      </c>
      <c r="P596" s="142" t="s">
        <v>4924</v>
      </c>
      <c r="Q596" s="143">
        <v>48288</v>
      </c>
      <c r="R596" s="144">
        <v>9990</v>
      </c>
      <c r="S596" s="143">
        <v>1873</v>
      </c>
      <c r="T596" s="143">
        <v>1680</v>
      </c>
      <c r="U596" s="112" t="s">
        <v>5009</v>
      </c>
      <c r="V596" s="144">
        <v>193</v>
      </c>
      <c r="W596" s="144">
        <v>542</v>
      </c>
      <c r="X596" s="138" t="s">
        <v>4926</v>
      </c>
      <c r="Y596" s="143">
        <v>248</v>
      </c>
      <c r="Z596" s="143"/>
      <c r="AA596" s="143"/>
      <c r="AB596" s="143">
        <v>357</v>
      </c>
      <c r="AC596" s="127"/>
      <c r="AD596" s="127"/>
      <c r="AE596" s="130">
        <v>64</v>
      </c>
      <c r="AF596" s="137" t="s">
        <v>10032</v>
      </c>
      <c r="AG596" s="143">
        <v>29795</v>
      </c>
      <c r="AH596" s="143">
        <v>31228</v>
      </c>
      <c r="AI596" s="148">
        <v>29907</v>
      </c>
      <c r="AJ596" s="148">
        <v>949</v>
      </c>
      <c r="AK596" s="112" t="s">
        <v>10033</v>
      </c>
      <c r="AL596" s="112" t="s">
        <v>10034</v>
      </c>
      <c r="AM596" s="118" t="s">
        <v>5011</v>
      </c>
      <c r="AN596" s="111">
        <v>4</v>
      </c>
      <c r="AO596" s="111">
        <v>2</v>
      </c>
      <c r="AP596" s="111">
        <v>2</v>
      </c>
      <c r="AQ596" s="111"/>
      <c r="AR596" s="111"/>
      <c r="AS596" s="111">
        <v>309</v>
      </c>
      <c r="AT596" s="137" t="s">
        <v>4916</v>
      </c>
      <c r="AU596" s="137" t="s">
        <v>4916</v>
      </c>
      <c r="AV596" s="127">
        <v>21628</v>
      </c>
      <c r="AW596" s="188">
        <v>69.993527508090608</v>
      </c>
      <c r="AX596" s="149"/>
      <c r="AY596" s="149"/>
      <c r="AZ596" s="149"/>
      <c r="BA596" s="149"/>
      <c r="BB596" s="149"/>
      <c r="BC596" s="150"/>
      <c r="BD596" s="150"/>
      <c r="BE596" s="150"/>
      <c r="BF596" s="151" t="s">
        <v>4897</v>
      </c>
      <c r="BG596" s="134"/>
      <c r="BH596" s="134"/>
      <c r="BI596" s="134"/>
      <c r="BJ596" s="134"/>
      <c r="BK596" s="134"/>
      <c r="BL596" s="134"/>
      <c r="BM596" s="134"/>
      <c r="BN596" s="350"/>
      <c r="BO596" s="151" t="s">
        <v>4897</v>
      </c>
      <c r="BP596" s="138">
        <v>9</v>
      </c>
      <c r="BQ596" s="138">
        <v>4</v>
      </c>
      <c r="BR596" s="138">
        <v>5</v>
      </c>
      <c r="BS596" s="138"/>
      <c r="BT596" s="138">
        <v>11</v>
      </c>
      <c r="BU596" s="138">
        <v>3</v>
      </c>
      <c r="BV596" s="138">
        <v>20</v>
      </c>
      <c r="BW596" s="138"/>
      <c r="BX596" s="138"/>
      <c r="BY596" s="138"/>
      <c r="BZ596" s="138"/>
      <c r="CA596" s="138"/>
      <c r="CB596" s="138"/>
      <c r="CC596" s="138"/>
      <c r="CD596" s="138"/>
    </row>
    <row r="597" spans="1:128" s="110" customFormat="1" ht="16.5" customHeight="1">
      <c r="A597" s="111">
        <v>526</v>
      </c>
      <c r="B597" s="182" t="s">
        <v>3284</v>
      </c>
      <c r="C597" s="449" t="s">
        <v>3332</v>
      </c>
      <c r="D597" s="182" t="s">
        <v>45</v>
      </c>
      <c r="E597" s="182" t="s">
        <v>4932</v>
      </c>
      <c r="F597" s="182" t="s">
        <v>10035</v>
      </c>
      <c r="G597" s="438" t="s">
        <v>10036</v>
      </c>
      <c r="H597" s="182" t="s">
        <v>10037</v>
      </c>
      <c r="I597" s="182" t="s">
        <v>10038</v>
      </c>
      <c r="J597" s="183" t="s">
        <v>4940</v>
      </c>
      <c r="K597" s="305" t="s">
        <v>10039</v>
      </c>
      <c r="L597" s="184" t="s">
        <v>10040</v>
      </c>
      <c r="M597" s="136" t="s">
        <v>10041</v>
      </c>
      <c r="N597" s="202" t="s">
        <v>4940</v>
      </c>
      <c r="O597" s="202" t="s">
        <v>4941</v>
      </c>
      <c r="P597" s="202" t="s">
        <v>4924</v>
      </c>
      <c r="Q597" s="205">
        <v>117066</v>
      </c>
      <c r="R597" s="206">
        <v>11449</v>
      </c>
      <c r="S597" s="205">
        <v>2744</v>
      </c>
      <c r="T597" s="205">
        <v>2063</v>
      </c>
      <c r="U597" s="137" t="s">
        <v>8806</v>
      </c>
      <c r="V597" s="206">
        <v>681</v>
      </c>
      <c r="W597" s="206">
        <v>256</v>
      </c>
      <c r="X597" s="748" t="s">
        <v>10042</v>
      </c>
      <c r="Y597" s="205">
        <v>432</v>
      </c>
      <c r="Z597" s="205"/>
      <c r="AA597" s="205"/>
      <c r="AB597" s="205">
        <v>62</v>
      </c>
      <c r="AC597" s="188">
        <v>45</v>
      </c>
      <c r="AD597" s="188">
        <v>70</v>
      </c>
      <c r="AE597" s="749">
        <v>258</v>
      </c>
      <c r="AF597" s="137" t="s">
        <v>10043</v>
      </c>
      <c r="AG597" s="143">
        <v>8046</v>
      </c>
      <c r="AH597" s="143">
        <v>8694</v>
      </c>
      <c r="AI597" s="188"/>
      <c r="AJ597" s="750">
        <v>7002</v>
      </c>
      <c r="AK597" s="137"/>
      <c r="AL597" s="137"/>
      <c r="AM597" s="137" t="s">
        <v>5340</v>
      </c>
      <c r="AN597" s="182">
        <f>AO597+AP597+AQ597+AR597</f>
        <v>26</v>
      </c>
      <c r="AO597" s="182">
        <v>3</v>
      </c>
      <c r="AP597" s="182">
        <v>14</v>
      </c>
      <c r="AQ597" s="182">
        <v>9</v>
      </c>
      <c r="AR597" s="182"/>
      <c r="AS597" s="182">
        <v>220</v>
      </c>
      <c r="AT597" s="182" t="s">
        <v>10044</v>
      </c>
      <c r="AU597" s="182" t="s">
        <v>10045</v>
      </c>
      <c r="AV597" s="749">
        <v>62348</v>
      </c>
      <c r="AW597" s="188">
        <v>283.39999999999998</v>
      </c>
      <c r="AX597" s="751">
        <v>3000</v>
      </c>
      <c r="AY597" s="751">
        <v>1000</v>
      </c>
      <c r="AZ597" s="751">
        <v>1000</v>
      </c>
      <c r="BA597" s="751">
        <v>2000</v>
      </c>
      <c r="BB597" s="751">
        <v>3000</v>
      </c>
      <c r="BC597" s="752">
        <v>30</v>
      </c>
      <c r="BD597" s="748"/>
      <c r="BE597" s="753" t="s">
        <v>10046</v>
      </c>
      <c r="BF597" s="752" t="s">
        <v>10047</v>
      </c>
      <c r="BG597" s="495"/>
      <c r="BH597" s="495"/>
      <c r="BI597" s="495"/>
      <c r="BJ597" s="495"/>
      <c r="BK597" s="495"/>
      <c r="BL597" s="495"/>
      <c r="BM597" s="495"/>
      <c r="BN597" s="137"/>
      <c r="BO597" s="136" t="s">
        <v>4945</v>
      </c>
      <c r="BP597" s="137">
        <f>BQ597+BR597</f>
        <v>6</v>
      </c>
      <c r="BQ597" s="137"/>
      <c r="BR597" s="137">
        <v>6</v>
      </c>
      <c r="BS597" s="137">
        <v>3</v>
      </c>
      <c r="BT597" s="137">
        <v>23</v>
      </c>
      <c r="BU597" s="137"/>
      <c r="BV597" s="137"/>
      <c r="BW597" s="137">
        <v>1</v>
      </c>
      <c r="BX597" s="137"/>
      <c r="BY597" s="137">
        <v>4</v>
      </c>
      <c r="BZ597" s="137"/>
      <c r="CA597" s="137"/>
      <c r="CB597" s="137"/>
      <c r="CC597" s="137"/>
      <c r="CD597" s="137"/>
    </row>
    <row r="598" spans="1:128" ht="16.5" customHeight="1">
      <c r="A598" s="111">
        <v>527</v>
      </c>
      <c r="B598" s="111" t="s">
        <v>10007</v>
      </c>
      <c r="C598" s="112" t="s">
        <v>10048</v>
      </c>
      <c r="D598" s="111" t="s">
        <v>4878</v>
      </c>
      <c r="E598" s="111" t="s">
        <v>4879</v>
      </c>
      <c r="F598" s="111" t="s">
        <v>10049</v>
      </c>
      <c r="G598" s="113" t="s">
        <v>10050</v>
      </c>
      <c r="H598" s="111" t="s">
        <v>10051</v>
      </c>
      <c r="I598" s="111" t="s">
        <v>10052</v>
      </c>
      <c r="J598" s="118" t="s">
        <v>4940</v>
      </c>
      <c r="K598" s="163" t="s">
        <v>10053</v>
      </c>
      <c r="L598" s="116" t="s">
        <v>10054</v>
      </c>
      <c r="M598" s="141" t="s">
        <v>10055</v>
      </c>
      <c r="N598" s="142" t="s">
        <v>4924</v>
      </c>
      <c r="O598" s="142"/>
      <c r="P598" s="142" t="s">
        <v>4924</v>
      </c>
      <c r="Q598" s="143">
        <v>570090</v>
      </c>
      <c r="R598" s="144">
        <v>3104</v>
      </c>
      <c r="S598" s="143">
        <v>985</v>
      </c>
      <c r="T598" s="143">
        <v>900</v>
      </c>
      <c r="U598" s="112" t="s">
        <v>5009</v>
      </c>
      <c r="V598" s="144">
        <v>85</v>
      </c>
      <c r="W598" s="144">
        <v>170</v>
      </c>
      <c r="X598" s="138" t="s">
        <v>4972</v>
      </c>
      <c r="Y598" s="143">
        <v>126</v>
      </c>
      <c r="Z598" s="143">
        <v>272</v>
      </c>
      <c r="AA598" s="143">
        <v>1231</v>
      </c>
      <c r="AB598" s="143">
        <v>301</v>
      </c>
      <c r="AC598" s="127"/>
      <c r="AD598" s="127">
        <v>165</v>
      </c>
      <c r="AE598" s="130">
        <v>495</v>
      </c>
      <c r="AF598" s="137" t="s">
        <v>10056</v>
      </c>
      <c r="AG598" s="143">
        <v>608</v>
      </c>
      <c r="AH598" s="143">
        <v>995</v>
      </c>
      <c r="AI598" s="148"/>
      <c r="AJ598" s="148">
        <v>32</v>
      </c>
      <c r="AK598" s="112" t="s">
        <v>10057</v>
      </c>
      <c r="AL598" s="112" t="s">
        <v>10058</v>
      </c>
      <c r="AM598" s="118" t="s">
        <v>5011</v>
      </c>
      <c r="AN598" s="111">
        <v>6</v>
      </c>
      <c r="AO598" s="111"/>
      <c r="AP598" s="111">
        <v>3</v>
      </c>
      <c r="AQ598" s="111">
        <v>2</v>
      </c>
      <c r="AR598" s="111">
        <v>1</v>
      </c>
      <c r="AS598" s="111">
        <v>314</v>
      </c>
      <c r="AT598" s="129" t="s">
        <v>4916</v>
      </c>
      <c r="AU598" s="129" t="s">
        <v>4916</v>
      </c>
      <c r="AV598" s="127">
        <v>409988</v>
      </c>
      <c r="AW598" s="188">
        <v>1305.6942675159235</v>
      </c>
      <c r="AX598" s="149"/>
      <c r="AY598" s="149"/>
      <c r="AZ598" s="149"/>
      <c r="BA598" s="149"/>
      <c r="BB598" s="149"/>
      <c r="BC598" s="150"/>
      <c r="BD598" s="150"/>
      <c r="BE598" s="150"/>
      <c r="BF598" s="151" t="s">
        <v>4897</v>
      </c>
      <c r="BG598" s="134"/>
      <c r="BH598" s="134"/>
      <c r="BI598" s="134"/>
      <c r="BJ598" s="134"/>
      <c r="BK598" s="134"/>
      <c r="BL598" s="134"/>
      <c r="BM598" s="134"/>
      <c r="BN598" s="350"/>
      <c r="BO598" s="133"/>
      <c r="BP598" s="138">
        <v>2</v>
      </c>
      <c r="BQ598" s="138"/>
      <c r="BR598" s="138">
        <v>2</v>
      </c>
      <c r="BS598" s="138"/>
      <c r="BT598" s="138"/>
      <c r="BU598" s="138">
        <v>30</v>
      </c>
      <c r="BV598" s="138">
        <v>19</v>
      </c>
      <c r="BW598" s="138">
        <v>5</v>
      </c>
      <c r="BX598" s="138"/>
      <c r="BY598" s="138"/>
      <c r="BZ598" s="138"/>
      <c r="CA598" s="138"/>
      <c r="CB598" s="138"/>
      <c r="CC598" s="138"/>
      <c r="CD598" s="138"/>
    </row>
    <row r="599" spans="1:128" ht="16.5" customHeight="1">
      <c r="A599" s="111">
        <v>528</v>
      </c>
      <c r="B599" s="111" t="s">
        <v>10007</v>
      </c>
      <c r="C599" s="112" t="s">
        <v>10059</v>
      </c>
      <c r="D599" s="111" t="s">
        <v>4878</v>
      </c>
      <c r="E599" s="111" t="s">
        <v>6337</v>
      </c>
      <c r="F599" s="111" t="s">
        <v>10060</v>
      </c>
      <c r="G599" s="113" t="s">
        <v>10061</v>
      </c>
      <c r="H599" s="111" t="s">
        <v>10062</v>
      </c>
      <c r="I599" s="111" t="s">
        <v>10063</v>
      </c>
      <c r="J599" s="382" t="s">
        <v>4888</v>
      </c>
      <c r="K599" s="163" t="s">
        <v>6337</v>
      </c>
      <c r="L599" s="116" t="s">
        <v>6337</v>
      </c>
      <c r="M599" s="493" t="s">
        <v>10064</v>
      </c>
      <c r="N599" s="221" t="s">
        <v>4888</v>
      </c>
      <c r="O599" s="221"/>
      <c r="P599" s="221" t="s">
        <v>4888</v>
      </c>
      <c r="Q599" s="630">
        <v>184</v>
      </c>
      <c r="R599" s="630">
        <v>184</v>
      </c>
      <c r="S599" s="630">
        <v>145</v>
      </c>
      <c r="T599" s="127">
        <v>145</v>
      </c>
      <c r="U599" s="112" t="s">
        <v>6397</v>
      </c>
      <c r="V599" s="130"/>
      <c r="W599" s="130">
        <v>31</v>
      </c>
      <c r="X599" s="129" t="s">
        <v>4972</v>
      </c>
      <c r="Y599" s="130"/>
      <c r="Z599" s="130"/>
      <c r="AA599" s="130">
        <v>2000</v>
      </c>
      <c r="AB599" s="130">
        <v>8</v>
      </c>
      <c r="AC599" s="130"/>
      <c r="AD599" s="130"/>
      <c r="AE599" s="631">
        <v>63</v>
      </c>
      <c r="AF599" s="137" t="s">
        <v>10065</v>
      </c>
      <c r="AG599" s="143">
        <v>54</v>
      </c>
      <c r="AH599" s="143">
        <v>175</v>
      </c>
      <c r="AI599" s="165">
        <v>175</v>
      </c>
      <c r="AJ599" s="165">
        <v>138</v>
      </c>
      <c r="AK599" s="179" t="s">
        <v>10066</v>
      </c>
      <c r="AL599" s="112" t="s">
        <v>6749</v>
      </c>
      <c r="AM599" s="111"/>
      <c r="AN599" s="111"/>
      <c r="AO599" s="111"/>
      <c r="AP599" s="111"/>
      <c r="AQ599" s="111"/>
      <c r="AR599" s="111"/>
      <c r="AS599" s="111">
        <v>156</v>
      </c>
      <c r="AT599" s="111" t="s">
        <v>10067</v>
      </c>
      <c r="AU599" s="111" t="s">
        <v>10067</v>
      </c>
      <c r="AV599" s="219">
        <v>15609</v>
      </c>
      <c r="AW599" s="188">
        <v>100.05769230769231</v>
      </c>
      <c r="AX599" s="150"/>
      <c r="AY599" s="150"/>
      <c r="AZ599" s="150"/>
      <c r="BA599" s="150"/>
      <c r="BB599" s="150"/>
      <c r="BC599" s="150"/>
      <c r="BD599" s="150"/>
      <c r="BE599" s="150"/>
      <c r="BF599" s="151" t="s">
        <v>4897</v>
      </c>
      <c r="BG599" s="150"/>
      <c r="BH599" s="150"/>
      <c r="BI599" s="150"/>
      <c r="BJ599" s="150"/>
      <c r="BK599" s="150"/>
      <c r="BL599" s="150"/>
      <c r="BM599" s="150"/>
      <c r="BN599" s="133"/>
      <c r="BO599" s="133"/>
      <c r="BP599" s="269">
        <v>1</v>
      </c>
      <c r="BQ599" s="111"/>
      <c r="BR599" s="269">
        <v>1</v>
      </c>
      <c r="BS599" s="111"/>
      <c r="BT599" s="111">
        <v>1</v>
      </c>
      <c r="BU599" s="111">
        <v>10</v>
      </c>
      <c r="BV599" s="111"/>
      <c r="BW599" s="111">
        <v>1</v>
      </c>
      <c r="BX599" s="111"/>
      <c r="BY599" s="111"/>
      <c r="BZ599" s="118"/>
      <c r="CA599" s="118"/>
      <c r="CB599" s="118"/>
      <c r="CC599" s="118"/>
      <c r="CD599" s="118"/>
      <c r="CE599" s="139"/>
      <c r="CF599" s="139"/>
      <c r="DV599" s="152"/>
      <c r="DW599" s="152"/>
      <c r="DX599" s="152"/>
    </row>
    <row r="600" spans="1:128" s="110" customFormat="1" ht="16.5" customHeight="1">
      <c r="A600" s="111">
        <v>529</v>
      </c>
      <c r="B600" s="182" t="s">
        <v>3284</v>
      </c>
      <c r="C600" s="195" t="s">
        <v>3347</v>
      </c>
      <c r="D600" s="182" t="s">
        <v>45</v>
      </c>
      <c r="E600" s="182" t="s">
        <v>4932</v>
      </c>
      <c r="F600" s="182" t="s">
        <v>10068</v>
      </c>
      <c r="G600" s="438" t="s">
        <v>10069</v>
      </c>
      <c r="H600" s="182" t="s">
        <v>10070</v>
      </c>
      <c r="I600" s="182" t="s">
        <v>10071</v>
      </c>
      <c r="J600" s="183" t="s">
        <v>4940</v>
      </c>
      <c r="K600" s="182" t="s">
        <v>10072</v>
      </c>
      <c r="L600" s="754" t="s">
        <v>10073</v>
      </c>
      <c r="M600" s="439" t="s">
        <v>10074</v>
      </c>
      <c r="N600" s="202" t="s">
        <v>4924</v>
      </c>
      <c r="O600" s="202"/>
      <c r="P600" s="202" t="s">
        <v>4940</v>
      </c>
      <c r="Q600" s="205">
        <v>551900</v>
      </c>
      <c r="R600" s="206">
        <v>3002</v>
      </c>
      <c r="S600" s="205">
        <v>768</v>
      </c>
      <c r="T600" s="205">
        <v>768</v>
      </c>
      <c r="U600" s="145"/>
      <c r="V600" s="205"/>
      <c r="W600" s="205">
        <v>302</v>
      </c>
      <c r="X600" s="146" t="s">
        <v>4956</v>
      </c>
      <c r="Y600" s="205">
        <v>1246</v>
      </c>
      <c r="Z600" s="205">
        <v>502</v>
      </c>
      <c r="AA600" s="205">
        <v>40341</v>
      </c>
      <c r="AB600" s="205">
        <v>80</v>
      </c>
      <c r="AC600" s="188"/>
      <c r="AD600" s="188">
        <v>104</v>
      </c>
      <c r="AE600" s="147">
        <v>512</v>
      </c>
      <c r="AF600" s="195" t="s">
        <v>10075</v>
      </c>
      <c r="AG600" s="143"/>
      <c r="AH600" s="143">
        <v>27571</v>
      </c>
      <c r="AI600" s="186">
        <v>27571</v>
      </c>
      <c r="AJ600" s="186">
        <v>427</v>
      </c>
      <c r="AK600" s="195" t="s">
        <v>10076</v>
      </c>
      <c r="AL600" s="195" t="s">
        <v>10077</v>
      </c>
      <c r="AM600" s="183"/>
      <c r="AN600" s="182">
        <v>3</v>
      </c>
      <c r="AO600" s="182"/>
      <c r="AP600" s="182"/>
      <c r="AQ600" s="182">
        <v>3</v>
      </c>
      <c r="AR600" s="182"/>
      <c r="AS600" s="182">
        <v>103</v>
      </c>
      <c r="AT600" s="182" t="s">
        <v>6506</v>
      </c>
      <c r="AU600" s="182" t="s">
        <v>6506</v>
      </c>
      <c r="AV600" s="188">
        <v>2084</v>
      </c>
      <c r="AW600" s="188">
        <v>20.233009708737864</v>
      </c>
      <c r="AX600" s="189"/>
      <c r="AY600" s="189"/>
      <c r="AZ600" s="189"/>
      <c r="BA600" s="189"/>
      <c r="BB600" s="189"/>
      <c r="BC600" s="190"/>
      <c r="BD600" s="190"/>
      <c r="BE600" s="190"/>
      <c r="BF600" s="191" t="s">
        <v>4945</v>
      </c>
      <c r="BG600" s="192"/>
      <c r="BH600" s="192"/>
      <c r="BI600" s="192"/>
      <c r="BJ600" s="192"/>
      <c r="BK600" s="192"/>
      <c r="BL600" s="189"/>
      <c r="BM600" s="189"/>
      <c r="BN600" s="193"/>
      <c r="BO600" s="191"/>
      <c r="BP600" s="183"/>
      <c r="BQ600" s="183"/>
      <c r="BR600" s="183"/>
      <c r="BS600" s="183">
        <v>1</v>
      </c>
      <c r="BT600" s="183"/>
      <c r="BU600" s="183"/>
      <c r="BV600" s="183"/>
      <c r="BW600" s="183">
        <v>1</v>
      </c>
      <c r="BX600" s="183"/>
      <c r="BY600" s="183"/>
      <c r="BZ600" s="183"/>
      <c r="CA600" s="183"/>
      <c r="CB600" s="183"/>
      <c r="CC600" s="183"/>
      <c r="CD600" s="183"/>
      <c r="CE600" s="177"/>
      <c r="CF600" s="177"/>
      <c r="DV600" s="522"/>
      <c r="DW600" s="522"/>
      <c r="DX600" s="522"/>
    </row>
    <row r="601" spans="1:128" s="257" customFormat="1" ht="16.5" customHeight="1">
      <c r="A601" s="2528" t="s">
        <v>10078</v>
      </c>
      <c r="B601" s="2528"/>
      <c r="C601" s="2528"/>
      <c r="D601" s="2528"/>
      <c r="E601" s="2528"/>
      <c r="F601" s="454">
        <v>7</v>
      </c>
      <c r="G601" s="455"/>
      <c r="H601" s="456"/>
      <c r="I601" s="457"/>
      <c r="J601" s="457"/>
      <c r="K601" s="235"/>
      <c r="L601" s="459"/>
      <c r="M601" s="236"/>
      <c r="N601" s="237"/>
      <c r="O601" s="237"/>
      <c r="P601" s="237"/>
      <c r="Q601" s="238"/>
      <c r="R601" s="239"/>
      <c r="S601" s="238"/>
      <c r="T601" s="238"/>
      <c r="U601" s="461"/>
      <c r="V601" s="241"/>
      <c r="W601" s="241"/>
      <c r="X601" s="462"/>
      <c r="Y601" s="241"/>
      <c r="Z601" s="241"/>
      <c r="AA601" s="241"/>
      <c r="AB601" s="239"/>
      <c r="AC601" s="243"/>
      <c r="AD601" s="243"/>
      <c r="AE601" s="244"/>
      <c r="AF601" s="245"/>
      <c r="AG601" s="246"/>
      <c r="AH601" s="246"/>
      <c r="AI601" s="463"/>
      <c r="AJ601" s="464"/>
      <c r="AK601" s="465"/>
      <c r="AL601" s="466"/>
      <c r="AM601" s="467"/>
      <c r="AN601" s="454"/>
      <c r="AO601" s="454"/>
      <c r="AP601" s="467"/>
      <c r="AQ601" s="467"/>
      <c r="AR601" s="467"/>
      <c r="AS601" s="255"/>
      <c r="AT601" s="255"/>
      <c r="AU601" s="255"/>
      <c r="AV601" s="253"/>
      <c r="AW601" s="253"/>
      <c r="AX601" s="253"/>
      <c r="AY601" s="254"/>
      <c r="AZ601" s="254"/>
      <c r="BA601" s="254"/>
      <c r="BB601" s="254"/>
      <c r="BC601" s="255"/>
      <c r="BD601" s="255"/>
      <c r="BE601" s="256"/>
      <c r="BF601" s="256"/>
      <c r="BG601" s="254"/>
      <c r="BH601" s="254"/>
      <c r="BI601" s="254"/>
      <c r="BJ601" s="254"/>
      <c r="BK601" s="254"/>
      <c r="BL601" s="254"/>
      <c r="BM601" s="254"/>
      <c r="BN601" s="255"/>
      <c r="BO601" s="252"/>
      <c r="BP601" s="255"/>
      <c r="BQ601" s="255"/>
      <c r="BR601" s="255"/>
      <c r="BS601" s="255"/>
      <c r="BT601" s="255"/>
      <c r="BU601" s="255"/>
      <c r="BV601" s="255"/>
      <c r="BW601" s="255"/>
      <c r="BX601" s="255"/>
      <c r="BY601" s="255"/>
      <c r="BZ601" s="255"/>
      <c r="CA601" s="255"/>
      <c r="CB601" s="255"/>
      <c r="CC601" s="255"/>
      <c r="CD601" s="255"/>
    </row>
    <row r="602" spans="1:128" s="139" customFormat="1" ht="16.5" customHeight="1">
      <c r="A602" s="111">
        <v>530</v>
      </c>
      <c r="B602" s="111" t="s">
        <v>10007</v>
      </c>
      <c r="C602" s="112" t="s">
        <v>10079</v>
      </c>
      <c r="D602" s="111" t="s">
        <v>5082</v>
      </c>
      <c r="E602" s="111" t="s">
        <v>6337</v>
      </c>
      <c r="F602" s="111" t="s">
        <v>10080</v>
      </c>
      <c r="G602" s="113" t="s">
        <v>10081</v>
      </c>
      <c r="H602" s="111" t="s">
        <v>10082</v>
      </c>
      <c r="I602" s="111" t="s">
        <v>10083</v>
      </c>
      <c r="J602" s="382" t="s">
        <v>4888</v>
      </c>
      <c r="K602" s="163" t="s">
        <v>6337</v>
      </c>
      <c r="L602" s="116" t="s">
        <v>6337</v>
      </c>
      <c r="M602" s="610" t="s">
        <v>10084</v>
      </c>
      <c r="N602" s="142" t="s">
        <v>4888</v>
      </c>
      <c r="O602" s="142"/>
      <c r="P602" s="142" t="s">
        <v>4888</v>
      </c>
      <c r="Q602" s="143">
        <v>1521</v>
      </c>
      <c r="R602" s="144">
        <v>231.4</v>
      </c>
      <c r="S602" s="143">
        <v>151</v>
      </c>
      <c r="T602" s="143">
        <v>151</v>
      </c>
      <c r="U602" s="126" t="s">
        <v>5423</v>
      </c>
      <c r="V602" s="123"/>
      <c r="W602" s="123"/>
      <c r="X602" s="138"/>
      <c r="Y602" s="123"/>
      <c r="Z602" s="123"/>
      <c r="AA602" s="123"/>
      <c r="AB602" s="123">
        <v>23</v>
      </c>
      <c r="AC602" s="127"/>
      <c r="AD602" s="127"/>
      <c r="AE602" s="130">
        <v>9</v>
      </c>
      <c r="AF602" s="137" t="s">
        <v>10085</v>
      </c>
      <c r="AG602" s="143"/>
      <c r="AH602" s="143">
        <v>1020</v>
      </c>
      <c r="AI602" s="148"/>
      <c r="AJ602" s="148"/>
      <c r="AK602" s="112"/>
      <c r="AL602" s="112"/>
      <c r="AM602" s="118"/>
      <c r="AN602" s="111"/>
      <c r="AO602" s="111"/>
      <c r="AP602" s="111"/>
      <c r="AQ602" s="111"/>
      <c r="AR602" s="111"/>
      <c r="AS602" s="111">
        <v>196</v>
      </c>
      <c r="AT602" s="129" t="s">
        <v>5136</v>
      </c>
      <c r="AU602" s="129" t="s">
        <v>5136</v>
      </c>
      <c r="AV602" s="127">
        <v>118</v>
      </c>
      <c r="AW602" s="188">
        <v>0.60204081632653061</v>
      </c>
      <c r="AX602" s="149"/>
      <c r="AY602" s="149"/>
      <c r="AZ602" s="149"/>
      <c r="BA602" s="149"/>
      <c r="BB602" s="149"/>
      <c r="BC602" s="150"/>
      <c r="BD602" s="150"/>
      <c r="BE602" s="150"/>
      <c r="BF602" s="151" t="s">
        <v>4897</v>
      </c>
      <c r="BG602" s="134"/>
      <c r="BH602" s="134"/>
      <c r="BI602" s="134"/>
      <c r="BJ602" s="134"/>
      <c r="BK602" s="134"/>
      <c r="BL602" s="134"/>
      <c r="BM602" s="134"/>
      <c r="BN602" s="350"/>
      <c r="BO602" s="133"/>
      <c r="BP602" s="138"/>
      <c r="BQ602" s="138"/>
      <c r="BR602" s="138"/>
      <c r="BS602" s="138"/>
      <c r="BT602" s="138"/>
      <c r="BU602" s="138"/>
      <c r="BV602" s="138"/>
      <c r="BW602" s="138">
        <v>1</v>
      </c>
      <c r="BX602" s="138"/>
      <c r="BY602" s="138"/>
      <c r="BZ602" s="138"/>
      <c r="CA602" s="138"/>
      <c r="CB602" s="138"/>
      <c r="CC602" s="138"/>
      <c r="CD602" s="138"/>
    </row>
    <row r="603" spans="1:128" s="139" customFormat="1" ht="16.5" customHeight="1">
      <c r="A603" s="111">
        <v>531</v>
      </c>
      <c r="B603" s="111" t="s">
        <v>3284</v>
      </c>
      <c r="C603" s="112" t="s">
        <v>3365</v>
      </c>
      <c r="D603" s="111" t="s">
        <v>5111</v>
      </c>
      <c r="E603" s="111" t="s">
        <v>4932</v>
      </c>
      <c r="F603" s="111" t="s">
        <v>10086</v>
      </c>
      <c r="G603" s="113" t="s">
        <v>10087</v>
      </c>
      <c r="H603" s="111" t="s">
        <v>10088</v>
      </c>
      <c r="I603" s="111" t="s">
        <v>10089</v>
      </c>
      <c r="J603" s="118" t="s">
        <v>4884</v>
      </c>
      <c r="K603" s="111" t="s">
        <v>10090</v>
      </c>
      <c r="L603" s="116" t="s">
        <v>10091</v>
      </c>
      <c r="M603" s="610" t="s">
        <v>10092</v>
      </c>
      <c r="N603" s="142" t="s">
        <v>4888</v>
      </c>
      <c r="O603" s="142"/>
      <c r="P603" s="142" t="s">
        <v>4888</v>
      </c>
      <c r="Q603" s="143">
        <v>7662</v>
      </c>
      <c r="R603" s="144">
        <v>1610</v>
      </c>
      <c r="S603" s="143">
        <v>911</v>
      </c>
      <c r="T603" s="143">
        <v>362</v>
      </c>
      <c r="U603" s="112" t="s">
        <v>5009</v>
      </c>
      <c r="V603" s="123">
        <v>549</v>
      </c>
      <c r="W603" s="123">
        <v>169</v>
      </c>
      <c r="X603" s="138" t="s">
        <v>4972</v>
      </c>
      <c r="Y603" s="123">
        <v>36</v>
      </c>
      <c r="Z603" s="123">
        <v>18</v>
      </c>
      <c r="AA603" s="123">
        <v>898</v>
      </c>
      <c r="AB603" s="123">
        <v>32</v>
      </c>
      <c r="AC603" s="127"/>
      <c r="AD603" s="127"/>
      <c r="AE603" s="130">
        <v>31</v>
      </c>
      <c r="AF603" s="137" t="s">
        <v>5548</v>
      </c>
      <c r="AG603" s="143">
        <v>2300</v>
      </c>
      <c r="AH603" s="143">
        <v>3969</v>
      </c>
      <c r="AI603" s="148">
        <v>3969</v>
      </c>
      <c r="AJ603" s="148">
        <v>349</v>
      </c>
      <c r="AK603" s="123"/>
      <c r="AL603" s="112"/>
      <c r="AM603" s="381"/>
      <c r="AN603" s="111">
        <v>3</v>
      </c>
      <c r="AO603" s="111">
        <v>1</v>
      </c>
      <c r="AP603" s="111">
        <v>2</v>
      </c>
      <c r="AQ603" s="111"/>
      <c r="AR603" s="129"/>
      <c r="AS603" s="111">
        <v>309</v>
      </c>
      <c r="AT603" s="129" t="s">
        <v>10093</v>
      </c>
      <c r="AU603" s="129" t="s">
        <v>10093</v>
      </c>
      <c r="AV603" s="127">
        <v>4655</v>
      </c>
      <c r="AW603" s="188">
        <v>15.064724919093852</v>
      </c>
      <c r="AX603" s="149">
        <v>1200</v>
      </c>
      <c r="AY603" s="149"/>
      <c r="AZ603" s="134">
        <v>700</v>
      </c>
      <c r="BA603" s="134">
        <v>1200</v>
      </c>
      <c r="BB603" s="149">
        <v>1200</v>
      </c>
      <c r="BC603" s="157">
        <v>17</v>
      </c>
      <c r="BD603" s="150"/>
      <c r="BE603" s="150"/>
      <c r="BF603" s="151" t="s">
        <v>10094</v>
      </c>
      <c r="BG603" s="134"/>
      <c r="BH603" s="134"/>
      <c r="BI603" s="134"/>
      <c r="BJ603" s="134"/>
      <c r="BK603" s="134"/>
      <c r="BL603" s="134"/>
      <c r="BM603" s="134"/>
      <c r="BN603" s="350"/>
      <c r="BO603" s="133" t="s">
        <v>4897</v>
      </c>
      <c r="BP603" s="138">
        <v>1</v>
      </c>
      <c r="BQ603" s="138"/>
      <c r="BR603" s="138">
        <v>1</v>
      </c>
      <c r="BS603" s="138"/>
      <c r="BT603" s="138">
        <v>1</v>
      </c>
      <c r="BU603" s="138">
        <v>2</v>
      </c>
      <c r="BV603" s="138"/>
      <c r="BW603" s="138">
        <v>1</v>
      </c>
      <c r="BX603" s="138"/>
      <c r="BY603" s="138">
        <v>25</v>
      </c>
      <c r="BZ603" s="138"/>
      <c r="CA603" s="138"/>
      <c r="CB603" s="138"/>
      <c r="CC603" s="138"/>
      <c r="CD603" s="138"/>
    </row>
    <row r="604" spans="1:128" s="139" customFormat="1" ht="16.5" customHeight="1">
      <c r="A604" s="111">
        <v>532</v>
      </c>
      <c r="B604" s="111" t="s">
        <v>10007</v>
      </c>
      <c r="C604" s="112" t="s">
        <v>10059</v>
      </c>
      <c r="D604" s="111" t="s">
        <v>5082</v>
      </c>
      <c r="E604" s="111" t="s">
        <v>4879</v>
      </c>
      <c r="F604" s="111" t="s">
        <v>10095</v>
      </c>
      <c r="G604" s="113" t="s">
        <v>10096</v>
      </c>
      <c r="H604" s="111" t="s">
        <v>10097</v>
      </c>
      <c r="I604" s="111" t="s">
        <v>10098</v>
      </c>
      <c r="J604" s="118" t="s">
        <v>4940</v>
      </c>
      <c r="K604" s="163" t="s">
        <v>10099</v>
      </c>
      <c r="L604" s="116" t="s">
        <v>10100</v>
      </c>
      <c r="M604" s="610" t="s">
        <v>10101</v>
      </c>
      <c r="N604" s="135" t="s">
        <v>4924</v>
      </c>
      <c r="O604" s="142"/>
      <c r="P604" s="135" t="s">
        <v>4924</v>
      </c>
      <c r="Q604" s="143">
        <v>10270</v>
      </c>
      <c r="R604" s="144">
        <v>2488.35</v>
      </c>
      <c r="S604" s="143">
        <v>1202</v>
      </c>
      <c r="T604" s="143">
        <v>1141</v>
      </c>
      <c r="U604" s="112" t="s">
        <v>5186</v>
      </c>
      <c r="V604" s="123">
        <v>61</v>
      </c>
      <c r="W604" s="123">
        <v>121.9</v>
      </c>
      <c r="X604" s="138" t="s">
        <v>4956</v>
      </c>
      <c r="Y604" s="123">
        <v>125</v>
      </c>
      <c r="Z604" s="123"/>
      <c r="AA604" s="123"/>
      <c r="AB604" s="123">
        <v>65</v>
      </c>
      <c r="AC604" s="127"/>
      <c r="AD604" s="127"/>
      <c r="AE604" s="130">
        <v>167</v>
      </c>
      <c r="AF604" s="137" t="s">
        <v>10102</v>
      </c>
      <c r="AG604" s="143">
        <v>815</v>
      </c>
      <c r="AH604" s="143">
        <v>1400</v>
      </c>
      <c r="AI604" s="148">
        <v>980</v>
      </c>
      <c r="AJ604" s="148">
        <v>651</v>
      </c>
      <c r="AK604" s="112"/>
      <c r="AL604" s="112"/>
      <c r="AM604" s="118" t="s">
        <v>5079</v>
      </c>
      <c r="AN604" s="111">
        <v>14</v>
      </c>
      <c r="AO604" s="111">
        <v>7</v>
      </c>
      <c r="AP604" s="111">
        <v>4</v>
      </c>
      <c r="AQ604" s="111">
        <v>3</v>
      </c>
      <c r="AR604" s="111"/>
      <c r="AS604" s="111">
        <v>158</v>
      </c>
      <c r="AT604" s="129" t="s">
        <v>4916</v>
      </c>
      <c r="AU604" s="129" t="s">
        <v>4916</v>
      </c>
      <c r="AV604" s="127">
        <v>4238</v>
      </c>
      <c r="AW604" s="188">
        <v>26.822784810126581</v>
      </c>
      <c r="AX604" s="149"/>
      <c r="AY604" s="149"/>
      <c r="AZ604" s="149"/>
      <c r="BA604" s="149"/>
      <c r="BB604" s="149"/>
      <c r="BC604" s="150"/>
      <c r="BD604" s="150"/>
      <c r="BE604" s="150"/>
      <c r="BF604" s="151" t="s">
        <v>4897</v>
      </c>
      <c r="BG604" s="134"/>
      <c r="BH604" s="134"/>
      <c r="BI604" s="134"/>
      <c r="BJ604" s="134"/>
      <c r="BK604" s="134"/>
      <c r="BL604" s="134"/>
      <c r="BM604" s="134"/>
      <c r="BN604" s="350"/>
      <c r="BO604" s="133" t="s">
        <v>4897</v>
      </c>
      <c r="BP604" s="138">
        <v>1</v>
      </c>
      <c r="BQ604" s="138"/>
      <c r="BR604" s="138">
        <v>1</v>
      </c>
      <c r="BS604" s="138"/>
      <c r="BT604" s="138"/>
      <c r="BU604" s="138">
        <v>5</v>
      </c>
      <c r="BV604" s="138"/>
      <c r="BW604" s="138"/>
      <c r="BX604" s="138"/>
      <c r="BY604" s="138">
        <v>10</v>
      </c>
      <c r="BZ604" s="138"/>
      <c r="CA604" s="138"/>
      <c r="CB604" s="138"/>
      <c r="CC604" s="138"/>
      <c r="CD604" s="138"/>
    </row>
    <row r="605" spans="1:128" s="139" customFormat="1" ht="16.5" customHeight="1">
      <c r="A605" s="111">
        <v>533</v>
      </c>
      <c r="B605" s="111" t="s">
        <v>3284</v>
      </c>
      <c r="C605" s="112" t="s">
        <v>3294</v>
      </c>
      <c r="D605" s="111" t="s">
        <v>5111</v>
      </c>
      <c r="E605" s="111" t="s">
        <v>6337</v>
      </c>
      <c r="F605" s="111" t="s">
        <v>10103</v>
      </c>
      <c r="G605" s="113" t="s">
        <v>10104</v>
      </c>
      <c r="H605" s="111" t="s">
        <v>10105</v>
      </c>
      <c r="I605" s="135" t="s">
        <v>10106</v>
      </c>
      <c r="J605" s="382" t="s">
        <v>4888</v>
      </c>
      <c r="K605" s="135" t="s">
        <v>6376</v>
      </c>
      <c r="L605" s="153" t="s">
        <v>6376</v>
      </c>
      <c r="M605" s="610" t="s">
        <v>10107</v>
      </c>
      <c r="N605" s="135" t="s">
        <v>4924</v>
      </c>
      <c r="O605" s="123"/>
      <c r="P605" s="135" t="s">
        <v>4924</v>
      </c>
      <c r="Q605" s="143">
        <v>8787</v>
      </c>
      <c r="R605" s="144">
        <v>5405</v>
      </c>
      <c r="S605" s="143">
        <v>5396</v>
      </c>
      <c r="T605" s="143">
        <v>5396</v>
      </c>
      <c r="U605" s="112" t="s">
        <v>5521</v>
      </c>
      <c r="V605" s="123"/>
      <c r="W605" s="123">
        <v>30</v>
      </c>
      <c r="X605" s="123" t="s">
        <v>4956</v>
      </c>
      <c r="Y605" s="123"/>
      <c r="Z605" s="123"/>
      <c r="AA605" s="123"/>
      <c r="AB605" s="123"/>
      <c r="AC605" s="127"/>
      <c r="AD605" s="127"/>
      <c r="AE605" s="127">
        <v>50</v>
      </c>
      <c r="AF605" s="137" t="s">
        <v>10108</v>
      </c>
      <c r="AG605" s="143"/>
      <c r="AH605" s="143"/>
      <c r="AI605" s="148"/>
      <c r="AJ605" s="148"/>
      <c r="AK605" s="112"/>
      <c r="AL605" s="112"/>
      <c r="AM605" s="118"/>
      <c r="AN605" s="129">
        <v>1</v>
      </c>
      <c r="AO605" s="129"/>
      <c r="AP605" s="129">
        <v>1</v>
      </c>
      <c r="AQ605" s="129"/>
      <c r="AR605" s="129"/>
      <c r="AS605" s="111">
        <v>365</v>
      </c>
      <c r="AT605" s="129" t="s">
        <v>4916</v>
      </c>
      <c r="AU605" s="129" t="s">
        <v>4916</v>
      </c>
      <c r="AV605" s="127">
        <v>3651</v>
      </c>
      <c r="AW605" s="188">
        <v>10.002739726027396</v>
      </c>
      <c r="AX605" s="134"/>
      <c r="AY605" s="149"/>
      <c r="AZ605" s="149"/>
      <c r="BA605" s="149"/>
      <c r="BB605" s="149"/>
      <c r="BC605" s="157"/>
      <c r="BD605" s="157"/>
      <c r="BE605" s="150"/>
      <c r="BF605" s="151" t="s">
        <v>4945</v>
      </c>
      <c r="BG605" s="131"/>
      <c r="BH605" s="134"/>
      <c r="BI605" s="134"/>
      <c r="BJ605" s="134"/>
      <c r="BK605" s="134"/>
      <c r="BL605" s="134"/>
      <c r="BM605" s="134"/>
      <c r="BN605" s="174"/>
      <c r="BO605" s="133" t="s">
        <v>4945</v>
      </c>
      <c r="BP605" s="137"/>
      <c r="BQ605" s="138"/>
      <c r="BR605" s="138"/>
      <c r="BS605" s="138"/>
      <c r="BT605" s="138"/>
      <c r="BU605" s="138"/>
      <c r="BV605" s="138">
        <v>1</v>
      </c>
      <c r="BW605" s="138"/>
      <c r="BX605" s="138"/>
      <c r="BY605" s="138"/>
      <c r="BZ605" s="138"/>
      <c r="CA605" s="138"/>
      <c r="CB605" s="138"/>
      <c r="CC605" s="138"/>
      <c r="CD605" s="138"/>
    </row>
    <row r="606" spans="1:128" s="139" customFormat="1" ht="16.5" customHeight="1">
      <c r="A606" s="111">
        <v>534</v>
      </c>
      <c r="B606" s="154" t="s">
        <v>10109</v>
      </c>
      <c r="C606" s="158" t="s">
        <v>10110</v>
      </c>
      <c r="D606" s="154" t="s">
        <v>5082</v>
      </c>
      <c r="E606" s="154" t="s">
        <v>4879</v>
      </c>
      <c r="F606" s="154" t="s">
        <v>10111</v>
      </c>
      <c r="G606" s="160" t="s">
        <v>10112</v>
      </c>
      <c r="H606" s="163" t="s">
        <v>10113</v>
      </c>
      <c r="I606" s="163" t="s">
        <v>10114</v>
      </c>
      <c r="J606" s="175" t="s">
        <v>4884</v>
      </c>
      <c r="K606" s="163" t="s">
        <v>10115</v>
      </c>
      <c r="L606" s="755" t="s">
        <v>10116</v>
      </c>
      <c r="M606" s="756" t="s">
        <v>10117</v>
      </c>
      <c r="N606" s="142" t="s">
        <v>4888</v>
      </c>
      <c r="O606" s="142"/>
      <c r="P606" s="142" t="s">
        <v>4884</v>
      </c>
      <c r="Q606" s="143">
        <v>41478</v>
      </c>
      <c r="R606" s="144">
        <v>2367</v>
      </c>
      <c r="S606" s="143">
        <v>633</v>
      </c>
      <c r="T606" s="143">
        <v>510</v>
      </c>
      <c r="U606" s="158" t="s">
        <v>8806</v>
      </c>
      <c r="V606" s="123">
        <v>123</v>
      </c>
      <c r="W606" s="123">
        <v>53.86</v>
      </c>
      <c r="X606" s="284" t="s">
        <v>4956</v>
      </c>
      <c r="Y606" s="123">
        <v>430</v>
      </c>
      <c r="Z606" s="123">
        <v>24</v>
      </c>
      <c r="AA606" s="123">
        <v>840</v>
      </c>
      <c r="AB606" s="123">
        <v>64</v>
      </c>
      <c r="AC606" s="127"/>
      <c r="AD606" s="127"/>
      <c r="AE606" s="188">
        <v>24</v>
      </c>
      <c r="AF606" s="757" t="s">
        <v>5450</v>
      </c>
      <c r="AG606" s="143">
        <v>328</v>
      </c>
      <c r="AH606" s="143">
        <v>483</v>
      </c>
      <c r="AI606" s="188">
        <v>483</v>
      </c>
      <c r="AJ606" s="186">
        <v>35</v>
      </c>
      <c r="AK606" s="112"/>
      <c r="AL606" s="112"/>
      <c r="AM606" s="118" t="s">
        <v>5011</v>
      </c>
      <c r="AN606" s="111">
        <v>4</v>
      </c>
      <c r="AO606" s="111">
        <v>2</v>
      </c>
      <c r="AP606" s="111">
        <v>1</v>
      </c>
      <c r="AQ606" s="111">
        <v>1</v>
      </c>
      <c r="AR606" s="111"/>
      <c r="AS606" s="111">
        <v>190</v>
      </c>
      <c r="AT606" s="129" t="s">
        <v>4895</v>
      </c>
      <c r="AU606" s="129" t="s">
        <v>4895</v>
      </c>
      <c r="AV606" s="127">
        <v>6039</v>
      </c>
      <c r="AW606" s="188">
        <v>31.784210526315789</v>
      </c>
      <c r="AX606" s="149"/>
      <c r="AY606" s="149"/>
      <c r="AZ606" s="149"/>
      <c r="BA606" s="149"/>
      <c r="BB606" s="149"/>
      <c r="BC606" s="150"/>
      <c r="BD606" s="150"/>
      <c r="BE606" s="150"/>
      <c r="BF606" s="259" t="s">
        <v>4897</v>
      </c>
      <c r="BG606" s="134"/>
      <c r="BH606" s="134"/>
      <c r="BI606" s="134"/>
      <c r="BJ606" s="134"/>
      <c r="BK606" s="134"/>
      <c r="BL606" s="134"/>
      <c r="BM606" s="134"/>
      <c r="BN606" s="544"/>
      <c r="BO606" s="265"/>
      <c r="BP606" s="138">
        <v>1</v>
      </c>
      <c r="BQ606" s="138"/>
      <c r="BR606" s="138">
        <v>1</v>
      </c>
      <c r="BS606" s="138"/>
      <c r="BT606" s="138"/>
      <c r="BU606" s="138">
        <v>1</v>
      </c>
      <c r="BV606" s="138">
        <v>1</v>
      </c>
      <c r="BW606" s="138">
        <v>1</v>
      </c>
      <c r="BX606" s="138"/>
      <c r="BY606" s="138">
        <v>25</v>
      </c>
      <c r="BZ606" s="138"/>
      <c r="CA606" s="138"/>
      <c r="CB606" s="138"/>
      <c r="CC606" s="138"/>
      <c r="CD606" s="138"/>
    </row>
    <row r="607" spans="1:128" ht="16.5" customHeight="1">
      <c r="A607" s="111">
        <v>535</v>
      </c>
      <c r="B607" s="111" t="s">
        <v>3284</v>
      </c>
      <c r="C607" s="112" t="s">
        <v>3318</v>
      </c>
      <c r="D607" s="111" t="s">
        <v>5111</v>
      </c>
      <c r="E607" s="111" t="s">
        <v>6376</v>
      </c>
      <c r="F607" s="111" t="s">
        <v>10118</v>
      </c>
      <c r="G607" s="113" t="s">
        <v>10119</v>
      </c>
      <c r="H607" s="111" t="s">
        <v>10120</v>
      </c>
      <c r="I607" s="135" t="s">
        <v>10121</v>
      </c>
      <c r="J607" s="382" t="s">
        <v>4888</v>
      </c>
      <c r="K607" s="135" t="s">
        <v>6376</v>
      </c>
      <c r="L607" s="153" t="s">
        <v>6376</v>
      </c>
      <c r="M607" s="332" t="s">
        <v>10122</v>
      </c>
      <c r="N607" s="142" t="s">
        <v>4940</v>
      </c>
      <c r="O607" s="142" t="s">
        <v>4941</v>
      </c>
      <c r="P607" s="142" t="s">
        <v>4924</v>
      </c>
      <c r="Q607" s="143">
        <v>346</v>
      </c>
      <c r="R607" s="144">
        <v>346</v>
      </c>
      <c r="S607" s="143">
        <v>346</v>
      </c>
      <c r="T607" s="143">
        <v>346</v>
      </c>
      <c r="U607" s="112" t="s">
        <v>5521</v>
      </c>
      <c r="V607" s="143"/>
      <c r="W607" s="143"/>
      <c r="X607" s="138"/>
      <c r="Y607" s="143"/>
      <c r="Z607" s="143"/>
      <c r="AA607" s="143"/>
      <c r="AB607" s="143"/>
      <c r="AC607" s="127"/>
      <c r="AD607" s="127"/>
      <c r="AE607" s="130"/>
      <c r="AF607" s="137"/>
      <c r="AG607" s="143"/>
      <c r="AH607" s="143"/>
      <c r="AI607" s="148"/>
      <c r="AJ607" s="148"/>
      <c r="AK607" s="179"/>
      <c r="AL607" s="112"/>
      <c r="AM607" s="118"/>
      <c r="AN607" s="111"/>
      <c r="AO607" s="111"/>
      <c r="AP607" s="111"/>
      <c r="AQ607" s="111"/>
      <c r="AR607" s="111"/>
      <c r="AS607" s="111">
        <v>362</v>
      </c>
      <c r="AT607" s="129" t="s">
        <v>4916</v>
      </c>
      <c r="AU607" s="129" t="s">
        <v>4916</v>
      </c>
      <c r="AV607" s="127">
        <v>24010</v>
      </c>
      <c r="AW607" s="188">
        <v>66.325966850828735</v>
      </c>
      <c r="AX607" s="149">
        <v>1000</v>
      </c>
      <c r="AY607" s="149"/>
      <c r="AZ607" s="149">
        <v>400</v>
      </c>
      <c r="BA607" s="149">
        <v>600</v>
      </c>
      <c r="BB607" s="149">
        <v>1000</v>
      </c>
      <c r="BC607" s="150">
        <v>10</v>
      </c>
      <c r="BD607" s="150"/>
      <c r="BE607" s="150"/>
      <c r="BF607" s="151" t="s">
        <v>10123</v>
      </c>
      <c r="BG607" s="134"/>
      <c r="BH607" s="134"/>
      <c r="BI607" s="134"/>
      <c r="BJ607" s="134"/>
      <c r="BK607" s="134"/>
      <c r="BL607" s="134"/>
      <c r="BM607" s="134"/>
      <c r="BN607" s="350"/>
      <c r="BO607" s="133"/>
      <c r="BP607" s="138"/>
      <c r="BQ607" s="138"/>
      <c r="BR607" s="138"/>
      <c r="BS607" s="138"/>
      <c r="BT607" s="138"/>
      <c r="BU607" s="138"/>
      <c r="BV607" s="138"/>
      <c r="BW607" s="138">
        <v>1</v>
      </c>
      <c r="BX607" s="138"/>
      <c r="BY607" s="138"/>
      <c r="BZ607" s="138"/>
      <c r="CA607" s="138"/>
      <c r="CB607" s="138"/>
      <c r="CC607" s="138"/>
      <c r="CD607" s="138"/>
      <c r="CE607" s="139"/>
      <c r="CF607" s="139"/>
      <c r="DV607" s="152"/>
      <c r="DW607" s="152"/>
      <c r="DX607" s="152"/>
    </row>
    <row r="608" spans="1:128" s="139" customFormat="1" ht="16.5" customHeight="1">
      <c r="A608" s="111">
        <v>536</v>
      </c>
      <c r="B608" s="111" t="s">
        <v>10007</v>
      </c>
      <c r="C608" s="112" t="s">
        <v>10124</v>
      </c>
      <c r="D608" s="111" t="s">
        <v>5082</v>
      </c>
      <c r="E608" s="111" t="s">
        <v>4879</v>
      </c>
      <c r="F608" s="111" t="s">
        <v>10125</v>
      </c>
      <c r="G608" s="113" t="s">
        <v>10126</v>
      </c>
      <c r="H608" s="111" t="s">
        <v>10127</v>
      </c>
      <c r="I608" s="111" t="s">
        <v>10128</v>
      </c>
      <c r="J608" s="118" t="s">
        <v>4884</v>
      </c>
      <c r="K608" s="163" t="s">
        <v>10129</v>
      </c>
      <c r="L608" s="116" t="s">
        <v>10130</v>
      </c>
      <c r="M608" s="332" t="s">
        <v>10131</v>
      </c>
      <c r="N608" s="142" t="s">
        <v>4924</v>
      </c>
      <c r="O608" s="142"/>
      <c r="P608" s="142" t="s">
        <v>4924</v>
      </c>
      <c r="Q608" s="143">
        <v>238269</v>
      </c>
      <c r="R608" s="144">
        <v>4471</v>
      </c>
      <c r="S608" s="143">
        <v>3436</v>
      </c>
      <c r="T608" s="143">
        <v>3306</v>
      </c>
      <c r="U608" s="112"/>
      <c r="V608" s="123">
        <v>130</v>
      </c>
      <c r="W608" s="123">
        <v>69</v>
      </c>
      <c r="X608" s="138" t="s">
        <v>4972</v>
      </c>
      <c r="Y608" s="123"/>
      <c r="Z608" s="123">
        <v>54</v>
      </c>
      <c r="AA608" s="123">
        <v>250</v>
      </c>
      <c r="AB608" s="123">
        <v>219</v>
      </c>
      <c r="AC608" s="127"/>
      <c r="AD608" s="127">
        <v>26</v>
      </c>
      <c r="AE608" s="130">
        <v>142</v>
      </c>
      <c r="AF608" s="137" t="s">
        <v>10132</v>
      </c>
      <c r="AG608" s="143">
        <v>354</v>
      </c>
      <c r="AH608" s="143">
        <v>455</v>
      </c>
      <c r="AI608" s="148">
        <v>622</v>
      </c>
      <c r="AJ608" s="148">
        <v>321</v>
      </c>
      <c r="AK608" s="112" t="s">
        <v>10133</v>
      </c>
      <c r="AL608" s="112" t="s">
        <v>10134</v>
      </c>
      <c r="AM608" s="118" t="s">
        <v>5011</v>
      </c>
      <c r="AN608" s="111"/>
      <c r="AO608" s="111"/>
      <c r="AP608" s="111"/>
      <c r="AQ608" s="111"/>
      <c r="AR608" s="111"/>
      <c r="AS608" s="111">
        <v>310</v>
      </c>
      <c r="AT608" s="129" t="s">
        <v>4916</v>
      </c>
      <c r="AU608" s="129" t="s">
        <v>4916</v>
      </c>
      <c r="AV608" s="127">
        <v>100351</v>
      </c>
      <c r="AW608" s="188">
        <v>323.71290322580643</v>
      </c>
      <c r="AX608" s="149"/>
      <c r="AY608" s="149"/>
      <c r="AZ608" s="149"/>
      <c r="BA608" s="149"/>
      <c r="BB608" s="149"/>
      <c r="BC608" s="150"/>
      <c r="BD608" s="150"/>
      <c r="BE608" s="150"/>
      <c r="BF608" s="151" t="s">
        <v>4897</v>
      </c>
      <c r="BG608" s="134"/>
      <c r="BH608" s="134"/>
      <c r="BI608" s="134"/>
      <c r="BJ608" s="134"/>
      <c r="BK608" s="134"/>
      <c r="BL608" s="134"/>
      <c r="BM608" s="134"/>
      <c r="BN608" s="350"/>
      <c r="BO608" s="133" t="s">
        <v>4897</v>
      </c>
      <c r="BP608" s="138">
        <v>1</v>
      </c>
      <c r="BQ608" s="138"/>
      <c r="BR608" s="138">
        <v>1</v>
      </c>
      <c r="BS608" s="138"/>
      <c r="BT608" s="138"/>
      <c r="BU608" s="138">
        <v>2</v>
      </c>
      <c r="BV608" s="138">
        <v>4</v>
      </c>
      <c r="BW608" s="138">
        <v>3</v>
      </c>
      <c r="BX608" s="138"/>
      <c r="BY608" s="138"/>
      <c r="BZ608" s="138"/>
      <c r="CA608" s="138"/>
      <c r="CB608" s="138"/>
      <c r="CC608" s="138"/>
      <c r="CD608" s="138"/>
    </row>
    <row r="609" spans="1:141" s="139" customFormat="1" ht="16.5" customHeight="1">
      <c r="A609" s="111">
        <v>537</v>
      </c>
      <c r="B609" s="111" t="s">
        <v>10007</v>
      </c>
      <c r="C609" s="112" t="s">
        <v>10016</v>
      </c>
      <c r="D609" s="111" t="s">
        <v>5082</v>
      </c>
      <c r="E609" s="111" t="s">
        <v>4879</v>
      </c>
      <c r="F609" s="111" t="s">
        <v>10135</v>
      </c>
      <c r="G609" s="113" t="s">
        <v>10136</v>
      </c>
      <c r="H609" s="111" t="s">
        <v>10137</v>
      </c>
      <c r="I609" s="135" t="s">
        <v>10138</v>
      </c>
      <c r="J609" s="135" t="s">
        <v>4940</v>
      </c>
      <c r="K609" s="135" t="s">
        <v>10139</v>
      </c>
      <c r="L609" s="153" t="s">
        <v>10140</v>
      </c>
      <c r="M609" s="610" t="s">
        <v>10141</v>
      </c>
      <c r="N609" s="142" t="s">
        <v>4924</v>
      </c>
      <c r="O609" s="142"/>
      <c r="P609" s="142" t="s">
        <v>4924</v>
      </c>
      <c r="Q609" s="143">
        <v>17570</v>
      </c>
      <c r="R609" s="144">
        <v>8796</v>
      </c>
      <c r="S609" s="143">
        <v>2148</v>
      </c>
      <c r="T609" s="143">
        <v>1971</v>
      </c>
      <c r="U609" s="126" t="s">
        <v>4955</v>
      </c>
      <c r="V609" s="123">
        <v>177</v>
      </c>
      <c r="W609" s="123">
        <v>545</v>
      </c>
      <c r="X609" s="126" t="s">
        <v>4972</v>
      </c>
      <c r="Y609" s="123">
        <v>257.39999999999998</v>
      </c>
      <c r="Z609" s="123">
        <v>161.93</v>
      </c>
      <c r="AA609" s="123">
        <v>1200</v>
      </c>
      <c r="AB609" s="123">
        <v>257</v>
      </c>
      <c r="AC609" s="127">
        <v>109.7</v>
      </c>
      <c r="AD609" s="127"/>
      <c r="AE609" s="127">
        <v>1381</v>
      </c>
      <c r="AF609" s="137" t="s">
        <v>10142</v>
      </c>
      <c r="AG609" s="143">
        <v>1951</v>
      </c>
      <c r="AH609" s="143">
        <v>2126</v>
      </c>
      <c r="AI609" s="148">
        <v>2126</v>
      </c>
      <c r="AJ609" s="148">
        <v>272</v>
      </c>
      <c r="AK609" s="112"/>
      <c r="AL609" s="112"/>
      <c r="AM609" s="118" t="s">
        <v>5011</v>
      </c>
      <c r="AN609" s="111">
        <v>6</v>
      </c>
      <c r="AO609" s="111"/>
      <c r="AP609" s="111"/>
      <c r="AQ609" s="111">
        <v>6</v>
      </c>
      <c r="AR609" s="111"/>
      <c r="AS609" s="111">
        <v>320</v>
      </c>
      <c r="AT609" s="129" t="s">
        <v>10143</v>
      </c>
      <c r="AU609" s="129" t="s">
        <v>10143</v>
      </c>
      <c r="AV609" s="127">
        <v>158718</v>
      </c>
      <c r="AW609" s="188">
        <v>495.99374999999998</v>
      </c>
      <c r="AX609" s="149">
        <v>2000</v>
      </c>
      <c r="AY609" s="149" t="s">
        <v>4909</v>
      </c>
      <c r="AZ609" s="149">
        <v>1000</v>
      </c>
      <c r="BA609" s="149">
        <v>1500</v>
      </c>
      <c r="BB609" s="149">
        <v>2000</v>
      </c>
      <c r="BC609" s="157" t="s">
        <v>10144</v>
      </c>
      <c r="BD609" s="157">
        <v>50</v>
      </c>
      <c r="BE609" s="157" t="s">
        <v>10145</v>
      </c>
      <c r="BF609" s="758" t="s">
        <v>10146</v>
      </c>
      <c r="BG609" s="134"/>
      <c r="BH609" s="134"/>
      <c r="BI609" s="134"/>
      <c r="BJ609" s="134"/>
      <c r="BK609" s="134"/>
      <c r="BL609" s="134"/>
      <c r="BM609" s="134"/>
      <c r="BN609" s="350"/>
      <c r="BO609" s="133"/>
      <c r="BP609" s="138">
        <v>2</v>
      </c>
      <c r="BQ609" s="138">
        <v>1</v>
      </c>
      <c r="BR609" s="138">
        <v>1</v>
      </c>
      <c r="BS609" s="138">
        <v>3</v>
      </c>
      <c r="BT609" s="138"/>
      <c r="BU609" s="138">
        <v>3</v>
      </c>
      <c r="BV609" s="138"/>
      <c r="BW609" s="138"/>
      <c r="BX609" s="138"/>
      <c r="BY609" s="138"/>
      <c r="BZ609" s="138"/>
      <c r="CA609" s="138"/>
      <c r="CB609" s="138"/>
      <c r="CC609" s="138"/>
      <c r="CD609" s="138"/>
    </row>
    <row r="610" spans="1:141" s="139" customFormat="1" ht="16.5" customHeight="1">
      <c r="A610" s="111">
        <v>538</v>
      </c>
      <c r="B610" s="111" t="s">
        <v>10007</v>
      </c>
      <c r="C610" s="112" t="s">
        <v>10147</v>
      </c>
      <c r="D610" s="111" t="s">
        <v>5082</v>
      </c>
      <c r="E610" s="111" t="s">
        <v>4879</v>
      </c>
      <c r="F610" s="111" t="s">
        <v>10148</v>
      </c>
      <c r="G610" s="113" t="s">
        <v>10149</v>
      </c>
      <c r="H610" s="111" t="s">
        <v>10150</v>
      </c>
      <c r="I610" s="111" t="s">
        <v>10151</v>
      </c>
      <c r="J610" s="118" t="s">
        <v>4884</v>
      </c>
      <c r="K610" s="140" t="s">
        <v>10152</v>
      </c>
      <c r="L610" s="140" t="s">
        <v>10153</v>
      </c>
      <c r="M610" s="332" t="s">
        <v>10154</v>
      </c>
      <c r="N610" s="142" t="s">
        <v>4924</v>
      </c>
      <c r="O610" s="134"/>
      <c r="P610" s="142" t="s">
        <v>4924</v>
      </c>
      <c r="Q610" s="143">
        <v>14382</v>
      </c>
      <c r="R610" s="144">
        <v>8892</v>
      </c>
      <c r="S610" s="143">
        <v>1788</v>
      </c>
      <c r="T610" s="143">
        <v>1114</v>
      </c>
      <c r="U610" s="652" t="s">
        <v>5134</v>
      </c>
      <c r="V610" s="123">
        <v>674</v>
      </c>
      <c r="W610" s="123">
        <v>484</v>
      </c>
      <c r="X610" s="123" t="s">
        <v>4972</v>
      </c>
      <c r="Y610" s="123">
        <v>960</v>
      </c>
      <c r="Z610" s="123">
        <v>51</v>
      </c>
      <c r="AA610" s="123">
        <v>500</v>
      </c>
      <c r="AB610" s="123">
        <v>120</v>
      </c>
      <c r="AC610" s="127"/>
      <c r="AD610" s="127"/>
      <c r="AE610" s="127">
        <v>145</v>
      </c>
      <c r="AF610" s="157" t="s">
        <v>6658</v>
      </c>
      <c r="AG610" s="165">
        <v>4273</v>
      </c>
      <c r="AH610" s="165">
        <v>6606</v>
      </c>
      <c r="AI610" s="148">
        <v>4946</v>
      </c>
      <c r="AJ610" s="148">
        <v>310</v>
      </c>
      <c r="AK610" s="111" t="s">
        <v>10155</v>
      </c>
      <c r="AL610" s="111" t="s">
        <v>10156</v>
      </c>
      <c r="AM610" s="138" t="s">
        <v>5011</v>
      </c>
      <c r="AN610" s="129">
        <v>5</v>
      </c>
      <c r="AO610" s="129"/>
      <c r="AP610" s="129">
        <v>2</v>
      </c>
      <c r="AQ610" s="111">
        <v>2</v>
      </c>
      <c r="AR610" s="111">
        <v>1</v>
      </c>
      <c r="AS610" s="111">
        <v>182</v>
      </c>
      <c r="AT610" s="135" t="s">
        <v>4916</v>
      </c>
      <c r="AU610" s="135" t="s">
        <v>4916</v>
      </c>
      <c r="AV610" s="127">
        <v>10886</v>
      </c>
      <c r="AW610" s="188">
        <v>59.81318681318681</v>
      </c>
      <c r="AX610" s="149"/>
      <c r="AY610" s="149"/>
      <c r="AZ610" s="149"/>
      <c r="BA610" s="149"/>
      <c r="BB610" s="149"/>
      <c r="BC610" s="157"/>
      <c r="BD610" s="135"/>
      <c r="BE610" s="150"/>
      <c r="BF610" s="151" t="s">
        <v>4897</v>
      </c>
      <c r="BG610" s="134"/>
      <c r="BH610" s="134"/>
      <c r="BI610" s="134"/>
      <c r="BJ610" s="134"/>
      <c r="BK610" s="134"/>
      <c r="BL610" s="131"/>
      <c r="BM610" s="131"/>
      <c r="BN610" s="327"/>
      <c r="BO610" s="111"/>
      <c r="BP610" s="138">
        <v>1</v>
      </c>
      <c r="BQ610" s="138"/>
      <c r="BR610" s="138">
        <v>1</v>
      </c>
      <c r="BS610" s="138"/>
      <c r="BT610" s="138">
        <v>1</v>
      </c>
      <c r="BU610" s="138">
        <v>4</v>
      </c>
      <c r="BV610" s="138">
        <v>6</v>
      </c>
      <c r="BW610" s="138">
        <v>3</v>
      </c>
      <c r="BX610" s="138"/>
      <c r="BY610" s="138">
        <v>22</v>
      </c>
      <c r="BZ610" s="138"/>
      <c r="CA610" s="138"/>
      <c r="CB610" s="174"/>
      <c r="CC610" s="759"/>
      <c r="CD610" s="760"/>
    </row>
    <row r="611" spans="1:141" s="139" customFormat="1" ht="16.5" customHeight="1">
      <c r="A611" s="111">
        <v>539</v>
      </c>
      <c r="B611" s="111" t="s">
        <v>10007</v>
      </c>
      <c r="C611" s="112" t="s">
        <v>10147</v>
      </c>
      <c r="D611" s="111" t="s">
        <v>5082</v>
      </c>
      <c r="E611" s="111" t="s">
        <v>4879</v>
      </c>
      <c r="F611" s="111" t="s">
        <v>10157</v>
      </c>
      <c r="G611" s="113" t="s">
        <v>10158</v>
      </c>
      <c r="H611" s="111" t="s">
        <v>10159</v>
      </c>
      <c r="I611" s="111" t="s">
        <v>10160</v>
      </c>
      <c r="J611" s="118" t="s">
        <v>4940</v>
      </c>
      <c r="K611" s="163" t="s">
        <v>10161</v>
      </c>
      <c r="L611" s="116" t="s">
        <v>10162</v>
      </c>
      <c r="M611" s="610" t="s">
        <v>10163</v>
      </c>
      <c r="N611" s="142" t="s">
        <v>4924</v>
      </c>
      <c r="O611" s="761"/>
      <c r="P611" s="142" t="s">
        <v>4924</v>
      </c>
      <c r="Q611" s="143">
        <v>25164</v>
      </c>
      <c r="R611" s="144">
        <v>1800</v>
      </c>
      <c r="S611" s="143">
        <v>1341</v>
      </c>
      <c r="T611" s="143">
        <v>1272</v>
      </c>
      <c r="U611" s="112" t="s">
        <v>4955</v>
      </c>
      <c r="V611" s="123">
        <v>69</v>
      </c>
      <c r="W611" s="123">
        <v>103</v>
      </c>
      <c r="X611" s="138" t="s">
        <v>4956</v>
      </c>
      <c r="Y611" s="123"/>
      <c r="Z611" s="123">
        <v>31</v>
      </c>
      <c r="AA611" s="123">
        <v>3003</v>
      </c>
      <c r="AB611" s="123">
        <v>61</v>
      </c>
      <c r="AC611" s="127"/>
      <c r="AD611" s="127"/>
      <c r="AE611" s="130">
        <v>58</v>
      </c>
      <c r="AF611" s="762" t="s">
        <v>10164</v>
      </c>
      <c r="AG611" s="143">
        <v>2097</v>
      </c>
      <c r="AH611" s="143">
        <v>4469</v>
      </c>
      <c r="AI611" s="148">
        <v>4469</v>
      </c>
      <c r="AJ611" s="148">
        <v>1555</v>
      </c>
      <c r="AK611" s="112"/>
      <c r="AL611" s="112"/>
      <c r="AM611" s="118"/>
      <c r="AN611" s="111">
        <v>1</v>
      </c>
      <c r="AO611" s="111"/>
      <c r="AP611" s="111">
        <v>1</v>
      </c>
      <c r="AQ611" s="111"/>
      <c r="AR611" s="111"/>
      <c r="AS611" s="111">
        <v>208</v>
      </c>
      <c r="AT611" s="137" t="s">
        <v>4916</v>
      </c>
      <c r="AU611" s="137" t="s">
        <v>4916</v>
      </c>
      <c r="AV611" s="127">
        <v>44009</v>
      </c>
      <c r="AW611" s="188">
        <v>211.58173076923077</v>
      </c>
      <c r="AX611" s="149">
        <v>2000</v>
      </c>
      <c r="AY611" s="149" t="s">
        <v>4941</v>
      </c>
      <c r="AZ611" s="149">
        <v>1000</v>
      </c>
      <c r="BA611" s="149">
        <v>1500</v>
      </c>
      <c r="BB611" s="149">
        <v>2000</v>
      </c>
      <c r="BC611" s="150">
        <v>25</v>
      </c>
      <c r="BD611" s="150">
        <v>50</v>
      </c>
      <c r="BE611" s="150" t="s">
        <v>10165</v>
      </c>
      <c r="BF611" s="763" t="s">
        <v>10166</v>
      </c>
      <c r="BG611" s="134"/>
      <c r="BH611" s="134"/>
      <c r="BI611" s="134"/>
      <c r="BJ611" s="134"/>
      <c r="BK611" s="134"/>
      <c r="BL611" s="134"/>
      <c r="BM611" s="134"/>
      <c r="BN611" s="350"/>
      <c r="BO611" s="133"/>
      <c r="BP611" s="138">
        <v>1</v>
      </c>
      <c r="BQ611" s="138"/>
      <c r="BR611" s="138">
        <v>1</v>
      </c>
      <c r="BS611" s="138"/>
      <c r="BT611" s="138"/>
      <c r="BU611" s="138"/>
      <c r="BV611" s="138">
        <v>4</v>
      </c>
      <c r="BW611" s="138">
        <v>1</v>
      </c>
      <c r="BX611" s="138"/>
      <c r="BY611" s="138"/>
      <c r="BZ611" s="138"/>
      <c r="CA611" s="138"/>
      <c r="CB611" s="138"/>
      <c r="CC611" s="138"/>
      <c r="CD611" s="138"/>
    </row>
    <row r="612" spans="1:141" s="139" customFormat="1" ht="16.5" customHeight="1">
      <c r="A612" s="111">
        <v>540</v>
      </c>
      <c r="B612" s="111" t="s">
        <v>10007</v>
      </c>
      <c r="C612" s="112" t="s">
        <v>10167</v>
      </c>
      <c r="D612" s="111" t="s">
        <v>5082</v>
      </c>
      <c r="E612" s="111" t="s">
        <v>4879</v>
      </c>
      <c r="F612" s="111" t="s">
        <v>10168</v>
      </c>
      <c r="G612" s="113" t="s">
        <v>10169</v>
      </c>
      <c r="H612" s="111" t="s">
        <v>10170</v>
      </c>
      <c r="I612" s="111" t="s">
        <v>10171</v>
      </c>
      <c r="J612" s="118" t="s">
        <v>4884</v>
      </c>
      <c r="K612" s="163" t="s">
        <v>10099</v>
      </c>
      <c r="L612" s="116" t="s">
        <v>10172</v>
      </c>
      <c r="M612" s="332"/>
      <c r="N612" s="142" t="s">
        <v>4924</v>
      </c>
      <c r="O612" s="142"/>
      <c r="P612" s="142" t="s">
        <v>4924</v>
      </c>
      <c r="Q612" s="143">
        <v>1851</v>
      </c>
      <c r="R612" s="144">
        <v>357.44</v>
      </c>
      <c r="S612" s="143">
        <v>280</v>
      </c>
      <c r="T612" s="143">
        <v>241</v>
      </c>
      <c r="U612" s="112" t="s">
        <v>6397</v>
      </c>
      <c r="V612" s="123">
        <v>39</v>
      </c>
      <c r="W612" s="123">
        <v>59.23</v>
      </c>
      <c r="X612" s="138" t="s">
        <v>4956</v>
      </c>
      <c r="Y612" s="123"/>
      <c r="Z612" s="123"/>
      <c r="AA612" s="123"/>
      <c r="AB612" s="123">
        <v>19</v>
      </c>
      <c r="AC612" s="127"/>
      <c r="AD612" s="127"/>
      <c r="AE612" s="130">
        <v>27</v>
      </c>
      <c r="AF612" s="137" t="s">
        <v>10173</v>
      </c>
      <c r="AG612" s="143">
        <v>241</v>
      </c>
      <c r="AH612" s="143">
        <v>759</v>
      </c>
      <c r="AI612" s="148"/>
      <c r="AJ612" s="148">
        <v>309</v>
      </c>
      <c r="AK612" s="112"/>
      <c r="AL612" s="112"/>
      <c r="AM612" s="118" t="s">
        <v>5011</v>
      </c>
      <c r="AN612" s="111"/>
      <c r="AO612" s="111"/>
      <c r="AP612" s="111"/>
      <c r="AQ612" s="111"/>
      <c r="AR612" s="111"/>
      <c r="AS612" s="111" t="s">
        <v>10174</v>
      </c>
      <c r="AT612" s="129" t="s">
        <v>10175</v>
      </c>
      <c r="AU612" s="129" t="s">
        <v>10175</v>
      </c>
      <c r="AV612" s="127">
        <v>2010</v>
      </c>
      <c r="AW612" s="188">
        <v>10</v>
      </c>
      <c r="AX612" s="149"/>
      <c r="AY612" s="149"/>
      <c r="AZ612" s="149"/>
      <c r="BA612" s="149"/>
      <c r="BB612" s="149"/>
      <c r="BC612" s="150"/>
      <c r="BD612" s="150"/>
      <c r="BE612" s="150"/>
      <c r="BF612" s="151" t="s">
        <v>4897</v>
      </c>
      <c r="BG612" s="134"/>
      <c r="BH612" s="134"/>
      <c r="BI612" s="134"/>
      <c r="BJ612" s="134"/>
      <c r="BK612" s="134"/>
      <c r="BL612" s="134"/>
      <c r="BM612" s="134"/>
      <c r="BN612" s="350"/>
      <c r="BO612" s="133" t="s">
        <v>4897</v>
      </c>
      <c r="BP612" s="138"/>
      <c r="BQ612" s="138"/>
      <c r="BR612" s="138"/>
      <c r="BS612" s="138">
        <v>1</v>
      </c>
      <c r="BT612" s="138"/>
      <c r="BU612" s="138"/>
      <c r="BV612" s="138"/>
      <c r="BW612" s="138">
        <v>1</v>
      </c>
      <c r="BX612" s="138"/>
      <c r="BY612" s="138">
        <v>1</v>
      </c>
      <c r="BZ612" s="138"/>
      <c r="CA612" s="138"/>
      <c r="CB612" s="138"/>
      <c r="CC612" s="138"/>
      <c r="CD612" s="138"/>
    </row>
    <row r="613" spans="1:141" s="139" customFormat="1" ht="16.5" customHeight="1">
      <c r="A613" s="111">
        <v>541</v>
      </c>
      <c r="B613" s="111" t="s">
        <v>10007</v>
      </c>
      <c r="C613" s="112" t="s">
        <v>10176</v>
      </c>
      <c r="D613" s="111" t="s">
        <v>5082</v>
      </c>
      <c r="E613" s="111" t="s">
        <v>5001</v>
      </c>
      <c r="F613" s="111" t="s">
        <v>10177</v>
      </c>
      <c r="G613" s="113" t="s">
        <v>10178</v>
      </c>
      <c r="H613" s="111" t="s">
        <v>10179</v>
      </c>
      <c r="I613" s="111" t="s">
        <v>10180</v>
      </c>
      <c r="J613" s="118" t="s">
        <v>4884</v>
      </c>
      <c r="K613" s="163" t="s">
        <v>10181</v>
      </c>
      <c r="L613" s="116" t="s">
        <v>10182</v>
      </c>
      <c r="M613" s="332" t="s">
        <v>10183</v>
      </c>
      <c r="N613" s="142" t="s">
        <v>4924</v>
      </c>
      <c r="O613" s="142"/>
      <c r="P613" s="142" t="s">
        <v>4888</v>
      </c>
      <c r="Q613" s="143">
        <v>5438</v>
      </c>
      <c r="R613" s="144">
        <v>349.17</v>
      </c>
      <c r="S613" s="143">
        <v>318</v>
      </c>
      <c r="T613" s="143">
        <v>318</v>
      </c>
      <c r="U613" s="112" t="s">
        <v>5009</v>
      </c>
      <c r="V613" s="123"/>
      <c r="W613" s="123">
        <v>7</v>
      </c>
      <c r="X613" s="138" t="s">
        <v>4972</v>
      </c>
      <c r="Y613" s="123"/>
      <c r="Z613" s="123"/>
      <c r="AA613" s="123"/>
      <c r="AB613" s="123">
        <v>9.4</v>
      </c>
      <c r="AC613" s="127"/>
      <c r="AD613" s="127"/>
      <c r="AE613" s="130">
        <v>24</v>
      </c>
      <c r="AF613" s="137" t="s">
        <v>10184</v>
      </c>
      <c r="AG613" s="143">
        <v>61</v>
      </c>
      <c r="AH613" s="143">
        <v>65</v>
      </c>
      <c r="AI613" s="127"/>
      <c r="AJ613" s="127"/>
      <c r="AK613" s="112"/>
      <c r="AL613" s="157"/>
      <c r="AM613" s="118"/>
      <c r="AN613" s="111">
        <v>2</v>
      </c>
      <c r="AO613" s="111"/>
      <c r="AP613" s="111">
        <v>1</v>
      </c>
      <c r="AQ613" s="111">
        <v>1</v>
      </c>
      <c r="AR613" s="111"/>
      <c r="AS613" s="111">
        <v>221</v>
      </c>
      <c r="AT613" s="137" t="s">
        <v>4916</v>
      </c>
      <c r="AU613" s="137" t="s">
        <v>4916</v>
      </c>
      <c r="AV613" s="127">
        <v>2502</v>
      </c>
      <c r="AW613" s="188">
        <v>11.321266968325792</v>
      </c>
      <c r="AX613" s="149"/>
      <c r="AY613" s="149"/>
      <c r="AZ613" s="149"/>
      <c r="BA613" s="149"/>
      <c r="BB613" s="149"/>
      <c r="BC613" s="150"/>
      <c r="BD613" s="150"/>
      <c r="BE613" s="150"/>
      <c r="BF613" s="151" t="s">
        <v>4897</v>
      </c>
      <c r="BG613" s="134"/>
      <c r="BH613" s="134"/>
      <c r="BI613" s="134"/>
      <c r="BJ613" s="134"/>
      <c r="BK613" s="134"/>
      <c r="BL613" s="134"/>
      <c r="BM613" s="134"/>
      <c r="BN613" s="174"/>
      <c r="BO613" s="150"/>
      <c r="BP613" s="138">
        <v>1</v>
      </c>
      <c r="BQ613" s="138"/>
      <c r="BR613" s="138">
        <v>1</v>
      </c>
      <c r="BS613" s="138"/>
      <c r="BT613" s="138"/>
      <c r="BU613" s="138">
        <v>1</v>
      </c>
      <c r="BV613" s="138">
        <v>1</v>
      </c>
      <c r="BW613" s="138"/>
      <c r="BX613" s="138"/>
      <c r="BY613" s="138"/>
      <c r="BZ613" s="174"/>
      <c r="CA613" s="174"/>
      <c r="CB613" s="174"/>
      <c r="CC613" s="174"/>
      <c r="CD613" s="174"/>
    </row>
    <row r="614" spans="1:141" s="177" customFormat="1" ht="16.5" customHeight="1">
      <c r="A614" s="111">
        <v>542</v>
      </c>
      <c r="B614" s="111" t="s">
        <v>3284</v>
      </c>
      <c r="C614" s="111" t="s">
        <v>3285</v>
      </c>
      <c r="D614" s="111" t="s">
        <v>5111</v>
      </c>
      <c r="E614" s="111" t="s">
        <v>4932</v>
      </c>
      <c r="F614" s="111" t="s">
        <v>10185</v>
      </c>
      <c r="G614" s="113" t="s">
        <v>10186</v>
      </c>
      <c r="H614" s="111" t="s">
        <v>10187</v>
      </c>
      <c r="I614" s="111" t="s">
        <v>10188</v>
      </c>
      <c r="J614" s="118" t="s">
        <v>4884</v>
      </c>
      <c r="K614" s="111" t="s">
        <v>10189</v>
      </c>
      <c r="L614" s="380" t="s">
        <v>10190</v>
      </c>
      <c r="M614" s="665" t="s">
        <v>10191</v>
      </c>
      <c r="N614" s="118" t="s">
        <v>4924</v>
      </c>
      <c r="O614" s="118"/>
      <c r="P614" s="118" t="s">
        <v>4940</v>
      </c>
      <c r="Q614" s="143">
        <v>34132</v>
      </c>
      <c r="R614" s="144">
        <v>2050</v>
      </c>
      <c r="S614" s="143">
        <v>965</v>
      </c>
      <c r="T614" s="143">
        <v>820</v>
      </c>
      <c r="U614" s="381" t="s">
        <v>8806</v>
      </c>
      <c r="V614" s="123">
        <v>145</v>
      </c>
      <c r="W614" s="123">
        <v>20</v>
      </c>
      <c r="X614" s="138" t="s">
        <v>4956</v>
      </c>
      <c r="Y614" s="123">
        <v>20</v>
      </c>
      <c r="Z614" s="123">
        <v>24</v>
      </c>
      <c r="AA614" s="123">
        <v>3000</v>
      </c>
      <c r="AB614" s="123">
        <v>72</v>
      </c>
      <c r="AC614" s="127">
        <v>3</v>
      </c>
      <c r="AD614" s="127"/>
      <c r="AE614" s="130">
        <v>190</v>
      </c>
      <c r="AF614" s="381" t="s">
        <v>10192</v>
      </c>
      <c r="AG614" s="143">
        <v>2787</v>
      </c>
      <c r="AH614" s="143">
        <v>4297</v>
      </c>
      <c r="AI614" s="127">
        <v>3597</v>
      </c>
      <c r="AJ614" s="130">
        <v>267</v>
      </c>
      <c r="AK614" s="381" t="s">
        <v>10193</v>
      </c>
      <c r="AL614" s="112" t="s">
        <v>10194</v>
      </c>
      <c r="AM614" s="118" t="s">
        <v>5428</v>
      </c>
      <c r="AN614" s="118">
        <v>7</v>
      </c>
      <c r="AO614" s="118"/>
      <c r="AP614" s="118">
        <v>1</v>
      </c>
      <c r="AQ614" s="118">
        <v>6</v>
      </c>
      <c r="AR614" s="118"/>
      <c r="AS614" s="111">
        <v>363</v>
      </c>
      <c r="AT614" s="137" t="s">
        <v>4916</v>
      </c>
      <c r="AU614" s="137" t="s">
        <v>4916</v>
      </c>
      <c r="AV614" s="130">
        <v>70690</v>
      </c>
      <c r="AW614" s="188">
        <v>194.7382920110193</v>
      </c>
      <c r="AX614" s="134">
        <v>1300</v>
      </c>
      <c r="AY614" s="134"/>
      <c r="AZ614" s="134">
        <v>600</v>
      </c>
      <c r="BA614" s="134">
        <v>800</v>
      </c>
      <c r="BB614" s="134">
        <v>1300</v>
      </c>
      <c r="BC614" s="174" t="s">
        <v>10195</v>
      </c>
      <c r="BD614" s="174"/>
      <c r="BE614" s="326"/>
      <c r="BF614" s="151" t="s">
        <v>10196</v>
      </c>
      <c r="BG614" s="134"/>
      <c r="BH614" s="134"/>
      <c r="BI614" s="134"/>
      <c r="BJ614" s="134"/>
      <c r="BK614" s="134"/>
      <c r="BL614" s="134"/>
      <c r="BM614" s="134"/>
      <c r="BN614" s="350"/>
      <c r="BO614" s="133" t="s">
        <v>10197</v>
      </c>
      <c r="BP614" s="138"/>
      <c r="BQ614" s="138"/>
      <c r="BR614" s="138"/>
      <c r="BS614" s="138">
        <v>1</v>
      </c>
      <c r="BT614" s="138"/>
      <c r="BU614" s="138">
        <v>4</v>
      </c>
      <c r="BV614" s="138"/>
      <c r="BW614" s="138">
        <v>2</v>
      </c>
      <c r="BX614" s="138"/>
      <c r="BY614" s="138">
        <v>486</v>
      </c>
      <c r="BZ614" s="138"/>
      <c r="CA614" s="138"/>
      <c r="CB614" s="138"/>
      <c r="CC614" s="138"/>
      <c r="CD614" s="138"/>
      <c r="CF614" s="139"/>
      <c r="CG614" s="139"/>
      <c r="CH614" s="139"/>
      <c r="CI614" s="139"/>
      <c r="CJ614" s="139"/>
      <c r="CK614" s="139"/>
      <c r="CL614" s="139"/>
      <c r="CM614" s="139"/>
      <c r="CN614" s="139"/>
      <c r="CO614" s="139"/>
      <c r="CP614" s="139"/>
      <c r="CQ614" s="139"/>
      <c r="CR614" s="139"/>
      <c r="CS614" s="139"/>
      <c r="CT614" s="139"/>
      <c r="CU614" s="139"/>
      <c r="CV614" s="139"/>
      <c r="CW614" s="139"/>
      <c r="CX614" s="139"/>
      <c r="CY614" s="139"/>
      <c r="CZ614" s="139"/>
      <c r="DA614" s="139"/>
      <c r="DB614" s="139"/>
      <c r="DC614" s="139"/>
      <c r="DD614" s="139"/>
      <c r="DE614" s="139"/>
      <c r="DF614" s="139"/>
      <c r="DG614" s="139"/>
      <c r="DH614" s="139"/>
      <c r="DI614" s="139"/>
      <c r="DJ614" s="139"/>
      <c r="DK614" s="139"/>
      <c r="DL614" s="139"/>
      <c r="DM614" s="139"/>
      <c r="DN614" s="139"/>
      <c r="DO614" s="139"/>
      <c r="DP614" s="139"/>
      <c r="DQ614" s="139"/>
      <c r="DR614" s="139"/>
      <c r="DS614" s="139"/>
      <c r="DT614" s="139"/>
      <c r="DU614" s="139"/>
      <c r="DV614" s="139"/>
      <c r="DW614" s="139"/>
      <c r="DX614" s="139"/>
      <c r="DY614" s="139"/>
      <c r="DZ614" s="139"/>
      <c r="EA614" s="139"/>
      <c r="EB614" s="139"/>
      <c r="EC614" s="139"/>
      <c r="ED614" s="139"/>
      <c r="EE614" s="139"/>
      <c r="EF614" s="139"/>
      <c r="EG614" s="139"/>
      <c r="EH614" s="139"/>
      <c r="EI614" s="139"/>
      <c r="EJ614" s="139"/>
      <c r="EK614" s="139"/>
    </row>
    <row r="615" spans="1:141" s="177" customFormat="1" ht="16.5" customHeight="1">
      <c r="A615" s="111">
        <v>543</v>
      </c>
      <c r="B615" s="153" t="s">
        <v>3284</v>
      </c>
      <c r="C615" s="153" t="s">
        <v>3285</v>
      </c>
      <c r="D615" s="153" t="s">
        <v>5111</v>
      </c>
      <c r="E615" s="153" t="s">
        <v>6376</v>
      </c>
      <c r="F615" s="135" t="s">
        <v>10198</v>
      </c>
      <c r="G615" s="276" t="s">
        <v>10199</v>
      </c>
      <c r="H615" s="135" t="s">
        <v>10200</v>
      </c>
      <c r="I615" s="135" t="s">
        <v>10201</v>
      </c>
      <c r="J615" s="382" t="s">
        <v>4888</v>
      </c>
      <c r="K615" s="135" t="s">
        <v>6376</v>
      </c>
      <c r="L615" s="153" t="s">
        <v>6376</v>
      </c>
      <c r="M615" s="332"/>
      <c r="N615" s="135" t="s">
        <v>4924</v>
      </c>
      <c r="O615" s="135"/>
      <c r="P615" s="135" t="s">
        <v>4924</v>
      </c>
      <c r="Q615" s="143">
        <v>1150</v>
      </c>
      <c r="R615" s="144">
        <v>1314</v>
      </c>
      <c r="S615" s="143">
        <v>890</v>
      </c>
      <c r="T615" s="143">
        <v>890</v>
      </c>
      <c r="U615" s="135"/>
      <c r="V615" s="123"/>
      <c r="W615" s="123"/>
      <c r="X615" s="135" t="s">
        <v>4890</v>
      </c>
      <c r="Y615" s="123"/>
      <c r="Z615" s="123"/>
      <c r="AA615" s="123"/>
      <c r="AB615" s="123">
        <v>116</v>
      </c>
      <c r="AC615" s="127"/>
      <c r="AD615" s="127"/>
      <c r="AE615" s="128">
        <v>70</v>
      </c>
      <c r="AF615" s="135" t="s">
        <v>10202</v>
      </c>
      <c r="AG615" s="143"/>
      <c r="AH615" s="143">
        <v>211</v>
      </c>
      <c r="AI615" s="127"/>
      <c r="AJ615" s="127"/>
      <c r="AK615" s="135"/>
      <c r="AL615" s="135"/>
      <c r="AM615" s="135"/>
      <c r="AN615" s="135"/>
      <c r="AO615" s="135"/>
      <c r="AP615" s="135"/>
      <c r="AQ615" s="135"/>
      <c r="AR615" s="135"/>
      <c r="AS615" s="135">
        <v>363</v>
      </c>
      <c r="AT615" s="137" t="s">
        <v>6506</v>
      </c>
      <c r="AU615" s="137" t="s">
        <v>6506</v>
      </c>
      <c r="AV615" s="127">
        <v>363325</v>
      </c>
      <c r="AW615" s="188">
        <v>1000.8953168044077</v>
      </c>
      <c r="AX615" s="134">
        <v>1500</v>
      </c>
      <c r="AY615" s="134"/>
      <c r="AZ615" s="134">
        <v>700</v>
      </c>
      <c r="BA615" s="134">
        <v>1000</v>
      </c>
      <c r="BB615" s="134">
        <v>1500</v>
      </c>
      <c r="BC615" s="123" t="s">
        <v>10203</v>
      </c>
      <c r="BD615" s="123"/>
      <c r="BE615" s="135" t="s">
        <v>10196</v>
      </c>
      <c r="BF615" s="135" t="s">
        <v>10204</v>
      </c>
      <c r="BG615" s="134"/>
      <c r="BH615" s="134"/>
      <c r="BI615" s="134"/>
      <c r="BJ615" s="134"/>
      <c r="BK615" s="134"/>
      <c r="BL615" s="134"/>
      <c r="BM615" s="134"/>
      <c r="BN615" s="135"/>
      <c r="BO615" s="153"/>
      <c r="BP615" s="137"/>
      <c r="BQ615" s="137"/>
      <c r="BR615" s="137"/>
      <c r="BS615" s="137"/>
      <c r="BT615" s="137"/>
      <c r="BU615" s="137">
        <v>4</v>
      </c>
      <c r="BV615" s="137"/>
      <c r="BW615" s="137">
        <v>2</v>
      </c>
      <c r="BX615" s="137"/>
      <c r="BY615" s="137"/>
      <c r="BZ615" s="137"/>
      <c r="CA615" s="137"/>
      <c r="CB615" s="137"/>
      <c r="CC615" s="137"/>
      <c r="CD615" s="137"/>
      <c r="CF615" s="139"/>
      <c r="CG615" s="139"/>
      <c r="CH615" s="139"/>
      <c r="CI615" s="139"/>
      <c r="CJ615" s="139"/>
      <c r="CK615" s="139"/>
      <c r="CL615" s="139"/>
      <c r="CM615" s="139"/>
      <c r="CN615" s="139"/>
      <c r="CO615" s="139"/>
      <c r="CP615" s="139"/>
      <c r="CQ615" s="139"/>
      <c r="CR615" s="139"/>
      <c r="CS615" s="139"/>
      <c r="CT615" s="139"/>
      <c r="CU615" s="139"/>
      <c r="CV615" s="139"/>
      <c r="CW615" s="139"/>
      <c r="CX615" s="139"/>
      <c r="CY615" s="139"/>
      <c r="CZ615" s="139"/>
      <c r="DA615" s="139"/>
      <c r="DB615" s="139"/>
      <c r="DC615" s="139"/>
      <c r="DD615" s="139"/>
      <c r="DE615" s="139"/>
      <c r="DF615" s="139"/>
      <c r="DG615" s="139"/>
      <c r="DH615" s="139"/>
      <c r="DI615" s="139"/>
      <c r="DJ615" s="139"/>
      <c r="DK615" s="139"/>
      <c r="DL615" s="139"/>
      <c r="DM615" s="139"/>
      <c r="DN615" s="139"/>
      <c r="DO615" s="139"/>
      <c r="DP615" s="139"/>
      <c r="DQ615" s="139"/>
      <c r="DR615" s="139"/>
      <c r="DS615" s="139"/>
      <c r="DT615" s="139"/>
      <c r="DU615" s="139"/>
      <c r="DV615" s="139"/>
      <c r="DW615" s="139"/>
      <c r="DX615" s="139"/>
      <c r="DY615" s="139"/>
      <c r="DZ615" s="139"/>
      <c r="EA615" s="139"/>
      <c r="EB615" s="139"/>
      <c r="EC615" s="139"/>
      <c r="ED615" s="139"/>
      <c r="EE615" s="139"/>
      <c r="EF615" s="139"/>
      <c r="EG615" s="139"/>
      <c r="EH615" s="139"/>
      <c r="EI615" s="139"/>
      <c r="EJ615" s="139"/>
      <c r="EK615" s="139"/>
    </row>
    <row r="616" spans="1:141" s="139" customFormat="1" ht="16.5" customHeight="1">
      <c r="A616" s="111">
        <v>544</v>
      </c>
      <c r="B616" s="111" t="s">
        <v>10007</v>
      </c>
      <c r="C616" s="112" t="s">
        <v>10110</v>
      </c>
      <c r="D616" s="111" t="s">
        <v>5082</v>
      </c>
      <c r="E616" s="111" t="s">
        <v>6337</v>
      </c>
      <c r="F616" s="111" t="s">
        <v>10205</v>
      </c>
      <c r="G616" s="113" t="s">
        <v>10206</v>
      </c>
      <c r="H616" s="111" t="s">
        <v>10207</v>
      </c>
      <c r="I616" s="111" t="s">
        <v>10208</v>
      </c>
      <c r="J616" s="382" t="s">
        <v>4888</v>
      </c>
      <c r="K616" s="135" t="s">
        <v>6376</v>
      </c>
      <c r="L616" s="153" t="s">
        <v>6376</v>
      </c>
      <c r="M616" s="332" t="s">
        <v>10209</v>
      </c>
      <c r="N616" s="142" t="s">
        <v>4888</v>
      </c>
      <c r="O616" s="142"/>
      <c r="P616" s="135" t="s">
        <v>4924</v>
      </c>
      <c r="Q616" s="143">
        <v>2842</v>
      </c>
      <c r="R616" s="144">
        <v>703.2</v>
      </c>
      <c r="S616" s="143">
        <v>297</v>
      </c>
      <c r="T616" s="143">
        <v>297</v>
      </c>
      <c r="U616" s="112"/>
      <c r="V616" s="123"/>
      <c r="W616" s="123">
        <v>36</v>
      </c>
      <c r="X616" s="138" t="s">
        <v>4972</v>
      </c>
      <c r="Y616" s="123">
        <v>65.7</v>
      </c>
      <c r="Z616" s="123"/>
      <c r="AA616" s="123"/>
      <c r="AB616" s="123">
        <v>36</v>
      </c>
      <c r="AC616" s="127"/>
      <c r="AD616" s="127"/>
      <c r="AE616" s="130">
        <v>35</v>
      </c>
      <c r="AF616" s="137" t="s">
        <v>10210</v>
      </c>
      <c r="AG616" s="143">
        <v>286</v>
      </c>
      <c r="AH616" s="143">
        <v>419</v>
      </c>
      <c r="AI616" s="148">
        <v>419</v>
      </c>
      <c r="AJ616" s="148">
        <v>70</v>
      </c>
      <c r="AK616" s="112"/>
      <c r="AL616" s="112"/>
      <c r="AM616" s="118" t="s">
        <v>5011</v>
      </c>
      <c r="AN616" s="111">
        <v>4</v>
      </c>
      <c r="AO616" s="111">
        <v>2</v>
      </c>
      <c r="AP616" s="111"/>
      <c r="AQ616" s="111">
        <v>2</v>
      </c>
      <c r="AR616" s="111"/>
      <c r="AS616" s="111">
        <v>192</v>
      </c>
      <c r="AT616" s="129" t="s">
        <v>4916</v>
      </c>
      <c r="AU616" s="129" t="s">
        <v>4916</v>
      </c>
      <c r="AV616" s="127">
        <v>6604</v>
      </c>
      <c r="AW616" s="188">
        <v>34.395833333333336</v>
      </c>
      <c r="AX616" s="149"/>
      <c r="AY616" s="149"/>
      <c r="AZ616" s="149"/>
      <c r="BA616" s="149"/>
      <c r="BB616" s="149"/>
      <c r="BC616" s="150"/>
      <c r="BD616" s="150"/>
      <c r="BE616" s="150"/>
      <c r="BF616" s="259" t="s">
        <v>4897</v>
      </c>
      <c r="BG616" s="134"/>
      <c r="BH616" s="134"/>
      <c r="BI616" s="134"/>
      <c r="BJ616" s="134"/>
      <c r="BK616" s="134"/>
      <c r="BL616" s="134"/>
      <c r="BM616" s="134"/>
      <c r="BN616" s="544"/>
      <c r="BO616" s="265"/>
      <c r="BP616" s="138">
        <v>1</v>
      </c>
      <c r="BQ616" s="138"/>
      <c r="BR616" s="138">
        <v>1</v>
      </c>
      <c r="BS616" s="138"/>
      <c r="BT616" s="138"/>
      <c r="BU616" s="138"/>
      <c r="BV616" s="138">
        <v>1</v>
      </c>
      <c r="BW616" s="138">
        <v>1</v>
      </c>
      <c r="BX616" s="138"/>
      <c r="BY616" s="138"/>
      <c r="BZ616" s="138"/>
      <c r="CA616" s="138"/>
      <c r="CB616" s="138"/>
      <c r="CC616" s="138"/>
      <c r="CD616" s="138"/>
    </row>
    <row r="617" spans="1:141" s="764" customFormat="1" ht="16.5" customHeight="1">
      <c r="A617" s="111">
        <v>545</v>
      </c>
      <c r="B617" s="111" t="s">
        <v>10007</v>
      </c>
      <c r="C617" s="111" t="s">
        <v>10048</v>
      </c>
      <c r="D617" s="111" t="s">
        <v>5082</v>
      </c>
      <c r="E617" s="111" t="s">
        <v>4879</v>
      </c>
      <c r="F617" s="111" t="s">
        <v>10211</v>
      </c>
      <c r="G617" s="113" t="s">
        <v>10212</v>
      </c>
      <c r="H617" s="111" t="s">
        <v>10213</v>
      </c>
      <c r="I617" s="111" t="s">
        <v>10214</v>
      </c>
      <c r="J617" s="118" t="s">
        <v>4884</v>
      </c>
      <c r="K617" s="111" t="s">
        <v>5544</v>
      </c>
      <c r="L617" s="111" t="s">
        <v>10215</v>
      </c>
      <c r="M617" s="665" t="s">
        <v>10216</v>
      </c>
      <c r="N617" s="118" t="s">
        <v>4888</v>
      </c>
      <c r="O617" s="118"/>
      <c r="P617" s="135" t="s">
        <v>4924</v>
      </c>
      <c r="Q617" s="143">
        <v>27996</v>
      </c>
      <c r="R617" s="144">
        <v>6043</v>
      </c>
      <c r="S617" s="143">
        <v>2431</v>
      </c>
      <c r="T617" s="143">
        <v>2122</v>
      </c>
      <c r="U617" s="111" t="s">
        <v>5009</v>
      </c>
      <c r="V617" s="123">
        <v>309</v>
      </c>
      <c r="W617" s="123">
        <v>193</v>
      </c>
      <c r="X617" s="118" t="s">
        <v>4972</v>
      </c>
      <c r="Y617" s="123">
        <v>239</v>
      </c>
      <c r="Z617" s="123"/>
      <c r="AA617" s="123"/>
      <c r="AB617" s="123">
        <v>188</v>
      </c>
      <c r="AC617" s="127"/>
      <c r="AD617" s="127"/>
      <c r="AE617" s="130">
        <v>46</v>
      </c>
      <c r="AF617" s="111" t="s">
        <v>10217</v>
      </c>
      <c r="AG617" s="165">
        <v>1167</v>
      </c>
      <c r="AH617" s="165">
        <v>2912</v>
      </c>
      <c r="AI617" s="172">
        <v>2912</v>
      </c>
      <c r="AJ617" s="172">
        <v>953</v>
      </c>
      <c r="AK617" s="111"/>
      <c r="AL617" s="111"/>
      <c r="AM617" s="118"/>
      <c r="AN617" s="111">
        <v>2</v>
      </c>
      <c r="AO617" s="111"/>
      <c r="AP617" s="111">
        <v>1</v>
      </c>
      <c r="AQ617" s="111">
        <v>1</v>
      </c>
      <c r="AR617" s="111"/>
      <c r="AS617" s="111">
        <v>194</v>
      </c>
      <c r="AT617" s="129" t="s">
        <v>10218</v>
      </c>
      <c r="AU617" s="129" t="s">
        <v>10218</v>
      </c>
      <c r="AV617" s="130">
        <v>25186</v>
      </c>
      <c r="AW617" s="188">
        <v>129.82474226804123</v>
      </c>
      <c r="AX617" s="140"/>
      <c r="AY617" s="140"/>
      <c r="AZ617" s="140"/>
      <c r="BA617" s="140"/>
      <c r="BB617" s="140"/>
      <c r="BC617" s="111"/>
      <c r="BD617" s="111"/>
      <c r="BE617" s="111"/>
      <c r="BF617" s="111" t="s">
        <v>4897</v>
      </c>
      <c r="BG617" s="279"/>
      <c r="BH617" s="279"/>
      <c r="BI617" s="279"/>
      <c r="BJ617" s="279"/>
      <c r="BK617" s="279"/>
      <c r="BL617" s="279"/>
      <c r="BM617" s="279"/>
      <c r="BN617" s="118"/>
      <c r="BO617" s="111"/>
      <c r="BP617" s="138">
        <v>4</v>
      </c>
      <c r="BQ617" s="138"/>
      <c r="BR617" s="138">
        <v>4</v>
      </c>
      <c r="BS617" s="138"/>
      <c r="BT617" s="138"/>
      <c r="BU617" s="138">
        <v>2</v>
      </c>
      <c r="BV617" s="138"/>
      <c r="BW617" s="138"/>
      <c r="BX617" s="138"/>
      <c r="BY617" s="138"/>
      <c r="BZ617" s="138"/>
      <c r="CA617" s="138"/>
      <c r="CB617" s="138"/>
      <c r="CC617" s="138"/>
      <c r="CD617" s="138"/>
    </row>
    <row r="618" spans="1:141" s="139" customFormat="1" ht="16.5" customHeight="1">
      <c r="A618" s="111">
        <v>546</v>
      </c>
      <c r="B618" s="111" t="s">
        <v>10007</v>
      </c>
      <c r="C618" s="112" t="s">
        <v>10048</v>
      </c>
      <c r="D618" s="111" t="s">
        <v>5082</v>
      </c>
      <c r="E618" s="111" t="s">
        <v>6337</v>
      </c>
      <c r="F618" s="111" t="s">
        <v>10219</v>
      </c>
      <c r="G618" s="113" t="s">
        <v>10220</v>
      </c>
      <c r="H618" s="111" t="s">
        <v>10221</v>
      </c>
      <c r="I618" s="111" t="s">
        <v>10222</v>
      </c>
      <c r="J618" s="382" t="s">
        <v>4888</v>
      </c>
      <c r="K618" s="135" t="s">
        <v>6376</v>
      </c>
      <c r="L618" s="153" t="s">
        <v>6376</v>
      </c>
      <c r="M618" s="332" t="s">
        <v>10223</v>
      </c>
      <c r="N618" s="142" t="s">
        <v>4888</v>
      </c>
      <c r="O618" s="142"/>
      <c r="P618" s="135" t="s">
        <v>4924</v>
      </c>
      <c r="Q618" s="143">
        <v>6603</v>
      </c>
      <c r="R618" s="144">
        <v>526.67999999999995</v>
      </c>
      <c r="S618" s="143">
        <v>527</v>
      </c>
      <c r="T618" s="143">
        <v>527</v>
      </c>
      <c r="U618" s="112"/>
      <c r="V618" s="123"/>
      <c r="W618" s="123"/>
      <c r="X618" s="138"/>
      <c r="Y618" s="123">
        <v>94.63</v>
      </c>
      <c r="Z618" s="123"/>
      <c r="AA618" s="123"/>
      <c r="AB618" s="123">
        <v>63</v>
      </c>
      <c r="AC618" s="127"/>
      <c r="AD618" s="127"/>
      <c r="AE618" s="130">
        <v>227</v>
      </c>
      <c r="AF618" s="137" t="s">
        <v>5440</v>
      </c>
      <c r="AG618" s="143"/>
      <c r="AH618" s="143">
        <v>1684</v>
      </c>
      <c r="AI618" s="148">
        <v>148</v>
      </c>
      <c r="AJ618" s="148">
        <v>600</v>
      </c>
      <c r="AK618" s="112"/>
      <c r="AL618" s="112"/>
      <c r="AM618" s="118"/>
      <c r="AN618" s="111">
        <v>5</v>
      </c>
      <c r="AO618" s="111"/>
      <c r="AP618" s="111">
        <v>5</v>
      </c>
      <c r="AQ618" s="111"/>
      <c r="AR618" s="111"/>
      <c r="AS618" s="111">
        <v>180</v>
      </c>
      <c r="AT618" s="129" t="s">
        <v>10224</v>
      </c>
      <c r="AU618" s="129" t="s">
        <v>10224</v>
      </c>
      <c r="AV618" s="127">
        <v>97099</v>
      </c>
      <c r="AW618" s="188">
        <v>539.43888888888887</v>
      </c>
      <c r="AX618" s="149">
        <v>2000</v>
      </c>
      <c r="AY618" s="149"/>
      <c r="AZ618" s="149">
        <v>1000</v>
      </c>
      <c r="BA618" s="149">
        <v>1000</v>
      </c>
      <c r="BB618" s="149">
        <v>2000</v>
      </c>
      <c r="BC618" s="150">
        <v>20</v>
      </c>
      <c r="BD618" s="150"/>
      <c r="BE618" s="150" t="s">
        <v>10225</v>
      </c>
      <c r="BF618" s="151" t="s">
        <v>10226</v>
      </c>
      <c r="BG618" s="134"/>
      <c r="BH618" s="134"/>
      <c r="BI618" s="134"/>
      <c r="BJ618" s="134"/>
      <c r="BK618" s="134"/>
      <c r="BL618" s="134"/>
      <c r="BM618" s="134"/>
      <c r="BN618" s="350"/>
      <c r="BO618" s="133"/>
      <c r="BP618" s="138">
        <v>1</v>
      </c>
      <c r="BQ618" s="138"/>
      <c r="BR618" s="138">
        <v>1</v>
      </c>
      <c r="BS618" s="138"/>
      <c r="BT618" s="138"/>
      <c r="BU618" s="138">
        <v>4</v>
      </c>
      <c r="BV618" s="138">
        <v>3</v>
      </c>
      <c r="BW618" s="138">
        <v>4</v>
      </c>
      <c r="BX618" s="138"/>
      <c r="BY618" s="138"/>
      <c r="BZ618" s="138"/>
      <c r="CA618" s="138"/>
      <c r="CB618" s="138"/>
      <c r="CC618" s="138"/>
      <c r="CD618" s="138"/>
    </row>
    <row r="619" spans="1:141" s="139" customFormat="1" ht="16.5" customHeight="1">
      <c r="A619" s="111">
        <v>547</v>
      </c>
      <c r="B619" s="111" t="s">
        <v>10007</v>
      </c>
      <c r="C619" s="112" t="s">
        <v>10176</v>
      </c>
      <c r="D619" s="111" t="s">
        <v>5082</v>
      </c>
      <c r="E619" s="111" t="s">
        <v>5001</v>
      </c>
      <c r="F619" s="111" t="s">
        <v>10227</v>
      </c>
      <c r="G619" s="113" t="s">
        <v>10228</v>
      </c>
      <c r="H619" s="111" t="s">
        <v>10229</v>
      </c>
      <c r="I619" s="111" t="s">
        <v>10230</v>
      </c>
      <c r="J619" s="118" t="s">
        <v>4884</v>
      </c>
      <c r="K619" s="163" t="s">
        <v>10231</v>
      </c>
      <c r="L619" s="116" t="s">
        <v>10232</v>
      </c>
      <c r="M619" s="332" t="s">
        <v>10233</v>
      </c>
      <c r="N619" s="142" t="s">
        <v>4888</v>
      </c>
      <c r="O619" s="142"/>
      <c r="P619" s="135" t="s">
        <v>4924</v>
      </c>
      <c r="Q619" s="143">
        <v>53542</v>
      </c>
      <c r="R619" s="144">
        <v>543</v>
      </c>
      <c r="S619" s="143">
        <v>412</v>
      </c>
      <c r="T619" s="143">
        <v>412</v>
      </c>
      <c r="U619" s="112" t="s">
        <v>5009</v>
      </c>
      <c r="V619" s="123"/>
      <c r="W619" s="123">
        <v>40</v>
      </c>
      <c r="X619" s="138" t="s">
        <v>4972</v>
      </c>
      <c r="Y619" s="123"/>
      <c r="Z619" s="123"/>
      <c r="AA619" s="123"/>
      <c r="AB619" s="123">
        <v>101</v>
      </c>
      <c r="AC619" s="127"/>
      <c r="AD619" s="127"/>
      <c r="AE619" s="130">
        <v>100</v>
      </c>
      <c r="AF619" s="137" t="s">
        <v>10234</v>
      </c>
      <c r="AG619" s="143">
        <v>60</v>
      </c>
      <c r="AH619" s="143">
        <v>60</v>
      </c>
      <c r="AI619" s="148">
        <v>60</v>
      </c>
      <c r="AJ619" s="148">
        <v>60</v>
      </c>
      <c r="AK619" s="112"/>
      <c r="AL619" s="112"/>
      <c r="AM619" s="118"/>
      <c r="AN619" s="111">
        <v>1</v>
      </c>
      <c r="AO619" s="111"/>
      <c r="AP619" s="111">
        <v>1</v>
      </c>
      <c r="AQ619" s="111"/>
      <c r="AR619" s="111"/>
      <c r="AS619" s="111">
        <v>112</v>
      </c>
      <c r="AT619" s="137" t="s">
        <v>4916</v>
      </c>
      <c r="AU619" s="137" t="s">
        <v>4916</v>
      </c>
      <c r="AV619" s="127">
        <v>30389</v>
      </c>
      <c r="AW619" s="188">
        <v>271.33035714285717</v>
      </c>
      <c r="AX619" s="149"/>
      <c r="AY619" s="149"/>
      <c r="AZ619" s="149"/>
      <c r="BA619" s="149"/>
      <c r="BB619" s="149"/>
      <c r="BC619" s="150"/>
      <c r="BD619" s="150"/>
      <c r="BE619" s="150"/>
      <c r="BF619" s="151" t="s">
        <v>4897</v>
      </c>
      <c r="BG619" s="134"/>
      <c r="BH619" s="134"/>
      <c r="BI619" s="134"/>
      <c r="BJ619" s="134"/>
      <c r="BK619" s="134"/>
      <c r="BL619" s="134"/>
      <c r="BM619" s="134"/>
      <c r="BN619" s="350"/>
      <c r="BO619" s="133"/>
      <c r="BP619" s="138"/>
      <c r="BQ619" s="138"/>
      <c r="BR619" s="138"/>
      <c r="BS619" s="138">
        <v>1</v>
      </c>
      <c r="BT619" s="138"/>
      <c r="BU619" s="138">
        <v>7</v>
      </c>
      <c r="BV619" s="138">
        <v>2</v>
      </c>
      <c r="BW619" s="138"/>
      <c r="BX619" s="138"/>
      <c r="BY619" s="138"/>
      <c r="BZ619" s="138"/>
      <c r="CA619" s="138"/>
      <c r="CB619" s="138"/>
      <c r="CC619" s="138"/>
      <c r="CD619" s="138"/>
    </row>
    <row r="620" spans="1:141" s="139" customFormat="1" ht="16.5" customHeight="1">
      <c r="A620" s="111">
        <v>548</v>
      </c>
      <c r="B620" s="111" t="s">
        <v>10007</v>
      </c>
      <c r="C620" s="112" t="s">
        <v>10235</v>
      </c>
      <c r="D620" s="111" t="s">
        <v>5082</v>
      </c>
      <c r="E620" s="111" t="s">
        <v>4879</v>
      </c>
      <c r="F620" s="111" t="s">
        <v>10236</v>
      </c>
      <c r="G620" s="113" t="s">
        <v>10237</v>
      </c>
      <c r="H620" s="111" t="s">
        <v>10238</v>
      </c>
      <c r="I620" s="111" t="s">
        <v>10239</v>
      </c>
      <c r="J620" s="118" t="s">
        <v>4884</v>
      </c>
      <c r="K620" s="111" t="s">
        <v>10231</v>
      </c>
      <c r="L620" s="140" t="s">
        <v>10240</v>
      </c>
      <c r="M620" s="332" t="s">
        <v>10241</v>
      </c>
      <c r="N620" s="142" t="s">
        <v>4888</v>
      </c>
      <c r="O620" s="142"/>
      <c r="P620" s="135" t="s">
        <v>4924</v>
      </c>
      <c r="Q620" s="143">
        <v>10761</v>
      </c>
      <c r="R620" s="144">
        <v>2624</v>
      </c>
      <c r="S620" s="143">
        <v>919</v>
      </c>
      <c r="T620" s="143">
        <v>919</v>
      </c>
      <c r="U620" s="112" t="s">
        <v>6397</v>
      </c>
      <c r="V620" s="123"/>
      <c r="W620" s="123">
        <v>128.80000000000001</v>
      </c>
      <c r="X620" s="138" t="s">
        <v>4972</v>
      </c>
      <c r="Y620" s="123">
        <v>326.39999999999998</v>
      </c>
      <c r="Z620" s="123"/>
      <c r="AA620" s="123"/>
      <c r="AB620" s="123">
        <v>104.18</v>
      </c>
      <c r="AC620" s="127"/>
      <c r="AD620" s="127"/>
      <c r="AE620" s="130">
        <v>46</v>
      </c>
      <c r="AF620" s="112" t="s">
        <v>10242</v>
      </c>
      <c r="AG620" s="143">
        <v>214</v>
      </c>
      <c r="AH620" s="143">
        <v>8387</v>
      </c>
      <c r="AI620" s="148"/>
      <c r="AJ620" s="148"/>
      <c r="AK620" s="112"/>
      <c r="AL620" s="112"/>
      <c r="AM620" s="118" t="s">
        <v>5011</v>
      </c>
      <c r="AN620" s="111">
        <v>2</v>
      </c>
      <c r="AO620" s="111"/>
      <c r="AP620" s="111"/>
      <c r="AQ620" s="111">
        <v>2</v>
      </c>
      <c r="AR620" s="111"/>
      <c r="AS620" s="111">
        <v>309</v>
      </c>
      <c r="AT620" s="129" t="s">
        <v>10243</v>
      </c>
      <c r="AU620" s="129" t="s">
        <v>10243</v>
      </c>
      <c r="AV620" s="127">
        <v>50858</v>
      </c>
      <c r="AW620" s="188">
        <v>164.58899676375404</v>
      </c>
      <c r="AX620" s="149"/>
      <c r="AY620" s="149"/>
      <c r="AZ620" s="149"/>
      <c r="BA620" s="149"/>
      <c r="BB620" s="149"/>
      <c r="BC620" s="150"/>
      <c r="BD620" s="150"/>
      <c r="BE620" s="151"/>
      <c r="BF620" s="151" t="s">
        <v>4897</v>
      </c>
      <c r="BG620" s="134"/>
      <c r="BH620" s="134"/>
      <c r="BI620" s="134"/>
      <c r="BJ620" s="134"/>
      <c r="BK620" s="134"/>
      <c r="BL620" s="134"/>
      <c r="BM620" s="134"/>
      <c r="BN620" s="326"/>
      <c r="BO620" s="151" t="s">
        <v>4897</v>
      </c>
      <c r="BP620" s="138">
        <v>1</v>
      </c>
      <c r="BQ620" s="138"/>
      <c r="BR620" s="138">
        <v>1</v>
      </c>
      <c r="BS620" s="138"/>
      <c r="BT620" s="138"/>
      <c r="BU620" s="138">
        <v>2</v>
      </c>
      <c r="BV620" s="138"/>
      <c r="BW620" s="138"/>
      <c r="BX620" s="138"/>
      <c r="BY620" s="138">
        <v>5</v>
      </c>
      <c r="BZ620" s="138"/>
      <c r="CA620" s="138"/>
      <c r="CB620" s="138"/>
      <c r="CC620" s="138"/>
      <c r="CD620" s="138"/>
    </row>
    <row r="621" spans="1:141" s="139" customFormat="1" ht="16.5" customHeight="1">
      <c r="A621" s="111">
        <v>549</v>
      </c>
      <c r="B621" s="111" t="s">
        <v>10007</v>
      </c>
      <c r="C621" s="112" t="s">
        <v>10244</v>
      </c>
      <c r="D621" s="111" t="s">
        <v>5082</v>
      </c>
      <c r="E621" s="111" t="s">
        <v>5001</v>
      </c>
      <c r="F621" s="111" t="s">
        <v>10245</v>
      </c>
      <c r="G621" s="113" t="s">
        <v>10246</v>
      </c>
      <c r="H621" s="111" t="s">
        <v>10247</v>
      </c>
      <c r="I621" s="163" t="s">
        <v>10248</v>
      </c>
      <c r="J621" s="118" t="s">
        <v>4940</v>
      </c>
      <c r="K621" s="111" t="s">
        <v>10181</v>
      </c>
      <c r="L621" s="111" t="s">
        <v>10249</v>
      </c>
      <c r="M621" s="765" t="s">
        <v>10250</v>
      </c>
      <c r="N621" s="142" t="s">
        <v>4884</v>
      </c>
      <c r="O621" s="278" t="s">
        <v>4909</v>
      </c>
      <c r="P621" s="135" t="s">
        <v>4924</v>
      </c>
      <c r="Q621" s="143">
        <v>9245</v>
      </c>
      <c r="R621" s="144">
        <v>1413</v>
      </c>
      <c r="S621" s="143">
        <v>612</v>
      </c>
      <c r="T621" s="143">
        <v>612</v>
      </c>
      <c r="U621" s="279"/>
      <c r="V621" s="123"/>
      <c r="W621" s="123">
        <v>45</v>
      </c>
      <c r="X621" s="279" t="s">
        <v>4972</v>
      </c>
      <c r="Y621" s="123">
        <v>135</v>
      </c>
      <c r="Z621" s="123">
        <v>18</v>
      </c>
      <c r="AA621" s="123">
        <v>200</v>
      </c>
      <c r="AB621" s="123">
        <v>72</v>
      </c>
      <c r="AC621" s="127">
        <v>10</v>
      </c>
      <c r="AD621" s="127"/>
      <c r="AE621" s="130">
        <v>205</v>
      </c>
      <c r="AF621" s="134" t="s">
        <v>10251</v>
      </c>
      <c r="AG621" s="165">
        <v>39</v>
      </c>
      <c r="AH621" s="165">
        <v>74</v>
      </c>
      <c r="AI621" s="172">
        <v>74</v>
      </c>
      <c r="AJ621" s="172">
        <v>74</v>
      </c>
      <c r="AK621" s="111" t="s">
        <v>10252</v>
      </c>
      <c r="AL621" s="111" t="s">
        <v>10253</v>
      </c>
      <c r="AM621" s="118" t="s">
        <v>5011</v>
      </c>
      <c r="AN621" s="111"/>
      <c r="AO621" s="111"/>
      <c r="AP621" s="111"/>
      <c r="AQ621" s="111"/>
      <c r="AR621" s="111"/>
      <c r="AS621" s="111">
        <v>246</v>
      </c>
      <c r="AT621" s="129" t="s">
        <v>10254</v>
      </c>
      <c r="AU621" s="129" t="s">
        <v>10255</v>
      </c>
      <c r="AV621" s="127">
        <v>46999</v>
      </c>
      <c r="AW621" s="188">
        <v>191.05284552845529</v>
      </c>
      <c r="AX621" s="149"/>
      <c r="AY621" s="272"/>
      <c r="AZ621" s="149"/>
      <c r="BA621" s="149"/>
      <c r="BB621" s="149"/>
      <c r="BC621" s="150"/>
      <c r="BD621" s="150"/>
      <c r="BE621" s="150"/>
      <c r="BF621" s="150" t="s">
        <v>4897</v>
      </c>
      <c r="BG621" s="134"/>
      <c r="BH621" s="131"/>
      <c r="BI621" s="134"/>
      <c r="BJ621" s="134"/>
      <c r="BK621" s="134"/>
      <c r="BL621" s="134"/>
      <c r="BM621" s="134"/>
      <c r="BN621" s="327"/>
      <c r="BO621" s="111" t="s">
        <v>4897</v>
      </c>
      <c r="BP621" s="138">
        <v>1</v>
      </c>
      <c r="BQ621" s="138"/>
      <c r="BR621" s="138">
        <v>1</v>
      </c>
      <c r="BS621" s="138"/>
      <c r="BT621" s="138"/>
      <c r="BU621" s="138">
        <v>4</v>
      </c>
      <c r="BV621" s="138">
        <v>3</v>
      </c>
      <c r="BW621" s="138"/>
      <c r="BX621" s="138"/>
      <c r="BY621" s="138"/>
      <c r="BZ621" s="138"/>
      <c r="CA621" s="138"/>
      <c r="CB621" s="174"/>
      <c r="CC621" s="174"/>
      <c r="CD621" s="174"/>
    </row>
    <row r="622" spans="1:141" s="139" customFormat="1" ht="16.5" customHeight="1">
      <c r="A622" s="111">
        <v>550</v>
      </c>
      <c r="B622" s="111" t="s">
        <v>3284</v>
      </c>
      <c r="C622" s="112" t="s">
        <v>3318</v>
      </c>
      <c r="D622" s="111" t="s">
        <v>5111</v>
      </c>
      <c r="E622" s="111" t="s">
        <v>4932</v>
      </c>
      <c r="F622" s="111" t="s">
        <v>10256</v>
      </c>
      <c r="G622" s="113" t="s">
        <v>10257</v>
      </c>
      <c r="H622" s="111" t="s">
        <v>10258</v>
      </c>
      <c r="I622" s="111" t="s">
        <v>10259</v>
      </c>
      <c r="J622" s="118" t="s">
        <v>4940</v>
      </c>
      <c r="K622" s="163" t="s">
        <v>10260</v>
      </c>
      <c r="L622" s="116" t="s">
        <v>10261</v>
      </c>
      <c r="M622" s="332" t="s">
        <v>10262</v>
      </c>
      <c r="N622" s="142" t="s">
        <v>4888</v>
      </c>
      <c r="O622" s="142"/>
      <c r="P622" s="142" t="s">
        <v>4940</v>
      </c>
      <c r="Q622" s="143">
        <v>59179</v>
      </c>
      <c r="R622" s="144">
        <v>3149</v>
      </c>
      <c r="S622" s="143">
        <v>1434</v>
      </c>
      <c r="T622" s="143">
        <v>1132</v>
      </c>
      <c r="U622" s="112" t="s">
        <v>4955</v>
      </c>
      <c r="V622" s="123">
        <v>302</v>
      </c>
      <c r="W622" s="123">
        <v>114</v>
      </c>
      <c r="X622" s="138" t="s">
        <v>4956</v>
      </c>
      <c r="Y622" s="123">
        <v>189</v>
      </c>
      <c r="Z622" s="123">
        <v>108</v>
      </c>
      <c r="AA622" s="123">
        <v>791</v>
      </c>
      <c r="AB622" s="123">
        <v>80</v>
      </c>
      <c r="AC622" s="127">
        <v>88</v>
      </c>
      <c r="AD622" s="127"/>
      <c r="AE622" s="130">
        <v>80</v>
      </c>
      <c r="AF622" s="137" t="s">
        <v>10263</v>
      </c>
      <c r="AG622" s="143">
        <v>893</v>
      </c>
      <c r="AH622" s="143">
        <v>893</v>
      </c>
      <c r="AI622" s="148">
        <v>893</v>
      </c>
      <c r="AJ622" s="148">
        <v>192</v>
      </c>
      <c r="AK622" s="112" t="s">
        <v>10264</v>
      </c>
      <c r="AL622" s="112" t="s">
        <v>10265</v>
      </c>
      <c r="AM622" s="118" t="s">
        <v>5340</v>
      </c>
      <c r="AN622" s="111">
        <v>3</v>
      </c>
      <c r="AO622" s="111"/>
      <c r="AP622" s="111">
        <v>1</v>
      </c>
      <c r="AQ622" s="111">
        <v>2</v>
      </c>
      <c r="AR622" s="111"/>
      <c r="AS622" s="111">
        <v>362</v>
      </c>
      <c r="AT622" s="129" t="s">
        <v>4916</v>
      </c>
      <c r="AU622" s="129" t="s">
        <v>4916</v>
      </c>
      <c r="AV622" s="127">
        <v>84607</v>
      </c>
      <c r="AW622" s="188">
        <v>233.72099447513813</v>
      </c>
      <c r="AX622" s="149">
        <v>1500</v>
      </c>
      <c r="AY622" s="149"/>
      <c r="AZ622" s="149">
        <v>700</v>
      </c>
      <c r="BA622" s="149">
        <v>900</v>
      </c>
      <c r="BB622" s="149">
        <v>1500</v>
      </c>
      <c r="BC622" s="150">
        <v>20</v>
      </c>
      <c r="BD622" s="150"/>
      <c r="BE622" s="150" t="s">
        <v>10266</v>
      </c>
      <c r="BF622" s="151" t="s">
        <v>10267</v>
      </c>
      <c r="BG622" s="134">
        <v>1500</v>
      </c>
      <c r="BH622" s="134"/>
      <c r="BI622" s="134">
        <v>700</v>
      </c>
      <c r="BJ622" s="134">
        <v>900</v>
      </c>
      <c r="BK622" s="134">
        <v>1500</v>
      </c>
      <c r="BL622" s="134">
        <v>20</v>
      </c>
      <c r="BM622" s="134"/>
      <c r="BN622" s="350" t="s">
        <v>10266</v>
      </c>
      <c r="BO622" s="133" t="s">
        <v>10267</v>
      </c>
      <c r="BP622" s="138">
        <v>1</v>
      </c>
      <c r="BQ622" s="138"/>
      <c r="BR622" s="138">
        <v>1</v>
      </c>
      <c r="BS622" s="138"/>
      <c r="BT622" s="138"/>
      <c r="BU622" s="138"/>
      <c r="BV622" s="138">
        <v>8</v>
      </c>
      <c r="BW622" s="138"/>
      <c r="BX622" s="138"/>
      <c r="BY622" s="138">
        <v>2</v>
      </c>
      <c r="BZ622" s="138"/>
      <c r="CA622" s="138"/>
      <c r="CB622" s="138"/>
      <c r="CC622" s="138"/>
      <c r="CD622" s="138"/>
    </row>
    <row r="623" spans="1:141" s="267" customFormat="1" ht="16.5" customHeight="1">
      <c r="A623" s="111">
        <v>551</v>
      </c>
      <c r="B623" s="111" t="s">
        <v>10007</v>
      </c>
      <c r="C623" s="112" t="s">
        <v>10176</v>
      </c>
      <c r="D623" s="111" t="s">
        <v>5082</v>
      </c>
      <c r="E623" s="111" t="s">
        <v>4879</v>
      </c>
      <c r="F623" s="111" t="s">
        <v>10268</v>
      </c>
      <c r="G623" s="113" t="s">
        <v>10269</v>
      </c>
      <c r="H623" s="111" t="s">
        <v>10270</v>
      </c>
      <c r="I623" s="111" t="s">
        <v>10271</v>
      </c>
      <c r="J623" s="118" t="s">
        <v>4884</v>
      </c>
      <c r="K623" s="163" t="s">
        <v>10272</v>
      </c>
      <c r="L623" s="116" t="s">
        <v>10273</v>
      </c>
      <c r="M623" s="766" t="s">
        <v>10274</v>
      </c>
      <c r="N623" s="142" t="s">
        <v>4924</v>
      </c>
      <c r="O623" s="142"/>
      <c r="P623" s="118" t="s">
        <v>4884</v>
      </c>
      <c r="Q623" s="143">
        <v>30389</v>
      </c>
      <c r="R623" s="144">
        <v>6616</v>
      </c>
      <c r="S623" s="143">
        <v>1604</v>
      </c>
      <c r="T623" s="143">
        <v>1102</v>
      </c>
      <c r="U623" s="112" t="s">
        <v>4971</v>
      </c>
      <c r="V623" s="123">
        <v>502</v>
      </c>
      <c r="W623" s="123">
        <v>654</v>
      </c>
      <c r="X623" s="138" t="s">
        <v>4972</v>
      </c>
      <c r="Y623" s="123">
        <v>523</v>
      </c>
      <c r="Z623" s="123">
        <v>30</v>
      </c>
      <c r="AA623" s="123">
        <v>3393</v>
      </c>
      <c r="AB623" s="123">
        <v>144</v>
      </c>
      <c r="AC623" s="127"/>
      <c r="AD623" s="127">
        <v>25.74</v>
      </c>
      <c r="AE623" s="130">
        <v>100</v>
      </c>
      <c r="AF623" s="138" t="s">
        <v>10275</v>
      </c>
      <c r="AG623" s="143">
        <v>10113</v>
      </c>
      <c r="AH623" s="143">
        <v>12633</v>
      </c>
      <c r="AI623" s="127">
        <v>8563</v>
      </c>
      <c r="AJ623" s="127">
        <v>400</v>
      </c>
      <c r="AK623" s="658" t="s">
        <v>10276</v>
      </c>
      <c r="AL623" s="138" t="s">
        <v>10277</v>
      </c>
      <c r="AM623" s="118" t="s">
        <v>5340</v>
      </c>
      <c r="AN623" s="111">
        <v>30</v>
      </c>
      <c r="AO623" s="111">
        <v>19</v>
      </c>
      <c r="AP623" s="111">
        <v>9</v>
      </c>
      <c r="AQ623" s="111">
        <v>1</v>
      </c>
      <c r="AR623" s="111">
        <v>1</v>
      </c>
      <c r="AS623" s="111">
        <v>311</v>
      </c>
      <c r="AT623" s="129" t="s">
        <v>10278</v>
      </c>
      <c r="AU623" s="129" t="s">
        <v>10278</v>
      </c>
      <c r="AV623" s="127">
        <v>24541</v>
      </c>
      <c r="AW623" s="188">
        <v>78.909967845659168</v>
      </c>
      <c r="AX623" s="149"/>
      <c r="AY623" s="149"/>
      <c r="AZ623" s="149"/>
      <c r="BA623" s="149"/>
      <c r="BB623" s="149"/>
      <c r="BC623" s="150"/>
      <c r="BD623" s="150"/>
      <c r="BE623" s="150"/>
      <c r="BF623" s="151" t="s">
        <v>4897</v>
      </c>
      <c r="BG623" s="134"/>
      <c r="BH623" s="134"/>
      <c r="BI623" s="134"/>
      <c r="BJ623" s="134"/>
      <c r="BK623" s="134"/>
      <c r="BL623" s="134"/>
      <c r="BM623" s="134"/>
      <c r="BN623" s="350"/>
      <c r="BO623" s="133" t="s">
        <v>4897</v>
      </c>
      <c r="BP623" s="138">
        <f>BQ623+BR623</f>
        <v>1</v>
      </c>
      <c r="BQ623" s="138"/>
      <c r="BR623" s="138">
        <v>1</v>
      </c>
      <c r="BS623" s="138">
        <v>4</v>
      </c>
      <c r="BT623" s="138"/>
      <c r="BU623" s="138">
        <v>9</v>
      </c>
      <c r="BV623" s="138">
        <v>1</v>
      </c>
      <c r="BW623" s="138"/>
      <c r="BX623" s="138"/>
      <c r="BY623" s="138">
        <v>39</v>
      </c>
      <c r="BZ623" s="138"/>
      <c r="CA623" s="138"/>
      <c r="CB623" s="138"/>
      <c r="CC623" s="138"/>
      <c r="CD623" s="138"/>
    </row>
    <row r="624" spans="1:141" s="139" customFormat="1" ht="16.5" customHeight="1">
      <c r="A624" s="111">
        <v>552</v>
      </c>
      <c r="B624" s="111" t="s">
        <v>10007</v>
      </c>
      <c r="C624" s="112" t="s">
        <v>10176</v>
      </c>
      <c r="D624" s="111" t="s">
        <v>5082</v>
      </c>
      <c r="E624" s="111" t="s">
        <v>5001</v>
      </c>
      <c r="F624" s="111" t="s">
        <v>10279</v>
      </c>
      <c r="G624" s="113" t="s">
        <v>10280</v>
      </c>
      <c r="H624" s="111" t="s">
        <v>10281</v>
      </c>
      <c r="I624" s="111" t="s">
        <v>10282</v>
      </c>
      <c r="J624" s="118" t="s">
        <v>4884</v>
      </c>
      <c r="K624" s="163" t="s">
        <v>10231</v>
      </c>
      <c r="L624" s="116" t="s">
        <v>10283</v>
      </c>
      <c r="M624" s="610" t="s">
        <v>10284</v>
      </c>
      <c r="N624" s="142" t="s">
        <v>4924</v>
      </c>
      <c r="O624" s="142"/>
      <c r="P624" s="118" t="s">
        <v>4884</v>
      </c>
      <c r="Q624" s="143">
        <v>4438</v>
      </c>
      <c r="R624" s="144">
        <v>2225</v>
      </c>
      <c r="S624" s="143">
        <v>401</v>
      </c>
      <c r="T624" s="143">
        <v>273</v>
      </c>
      <c r="U624" s="112" t="s">
        <v>5145</v>
      </c>
      <c r="V624" s="123">
        <v>128</v>
      </c>
      <c r="W624" s="123">
        <v>26</v>
      </c>
      <c r="X624" s="138" t="s">
        <v>4972</v>
      </c>
      <c r="Y624" s="123">
        <v>250</v>
      </c>
      <c r="Z624" s="123"/>
      <c r="AA624" s="123"/>
      <c r="AB624" s="123">
        <v>45</v>
      </c>
      <c r="AC624" s="127"/>
      <c r="AD624" s="127"/>
      <c r="AE624" s="130">
        <v>22</v>
      </c>
      <c r="AF624" s="137" t="s">
        <v>10285</v>
      </c>
      <c r="AG624" s="143">
        <v>82</v>
      </c>
      <c r="AH624" s="143">
        <v>246</v>
      </c>
      <c r="AI624" s="148"/>
      <c r="AJ624" s="148">
        <v>285</v>
      </c>
      <c r="AK624" s="112"/>
      <c r="AL624" s="112"/>
      <c r="AM624" s="118" t="s">
        <v>5079</v>
      </c>
      <c r="AN624" s="111">
        <v>19</v>
      </c>
      <c r="AO624" s="111">
        <v>17</v>
      </c>
      <c r="AP624" s="111">
        <v>2</v>
      </c>
      <c r="AQ624" s="111"/>
      <c r="AR624" s="111"/>
      <c r="AS624" s="111">
        <v>310</v>
      </c>
      <c r="AT624" s="129" t="s">
        <v>10278</v>
      </c>
      <c r="AU624" s="129" t="s">
        <v>10278</v>
      </c>
      <c r="AV624" s="127">
        <v>14644</v>
      </c>
      <c r="AW624" s="188">
        <v>47.238709677419358</v>
      </c>
      <c r="AX624" s="149"/>
      <c r="AY624" s="149"/>
      <c r="AZ624" s="149"/>
      <c r="BA624" s="149"/>
      <c r="BB624" s="149"/>
      <c r="BC624" s="150"/>
      <c r="BD624" s="150"/>
      <c r="BE624" s="150"/>
      <c r="BF624" s="151" t="s">
        <v>4897</v>
      </c>
      <c r="BG624" s="134"/>
      <c r="BH624" s="134"/>
      <c r="BI624" s="134"/>
      <c r="BJ624" s="134"/>
      <c r="BK624" s="134"/>
      <c r="BL624" s="134"/>
      <c r="BM624" s="134"/>
      <c r="BN624" s="350"/>
      <c r="BO624" s="133" t="s">
        <v>4897</v>
      </c>
      <c r="BP624" s="138"/>
      <c r="BQ624" s="138"/>
      <c r="BR624" s="138"/>
      <c r="BS624" s="138"/>
      <c r="BT624" s="138"/>
      <c r="BU624" s="138">
        <v>1</v>
      </c>
      <c r="BV624" s="138"/>
      <c r="BW624" s="138"/>
      <c r="BX624" s="138"/>
      <c r="BY624" s="138"/>
      <c r="BZ624" s="138"/>
      <c r="CA624" s="138"/>
      <c r="CB624" s="138"/>
      <c r="CC624" s="138"/>
      <c r="CD624" s="138"/>
    </row>
    <row r="625" spans="1:141" s="139" customFormat="1" ht="16.5" customHeight="1">
      <c r="A625" s="111">
        <v>553</v>
      </c>
      <c r="B625" s="111" t="s">
        <v>10007</v>
      </c>
      <c r="C625" s="112" t="s">
        <v>10286</v>
      </c>
      <c r="D625" s="111" t="s">
        <v>5082</v>
      </c>
      <c r="E625" s="111" t="s">
        <v>4879</v>
      </c>
      <c r="F625" s="111" t="s">
        <v>10287</v>
      </c>
      <c r="G625" s="113" t="s">
        <v>10288</v>
      </c>
      <c r="H625" s="111" t="s">
        <v>10289</v>
      </c>
      <c r="I625" s="111" t="s">
        <v>10290</v>
      </c>
      <c r="J625" s="118" t="s">
        <v>4884</v>
      </c>
      <c r="K625" s="163" t="s">
        <v>10099</v>
      </c>
      <c r="L625" s="116" t="s">
        <v>10291</v>
      </c>
      <c r="M625" s="610" t="s">
        <v>10292</v>
      </c>
      <c r="N625" s="142" t="s">
        <v>4888</v>
      </c>
      <c r="O625" s="142"/>
      <c r="P625" s="142" t="s">
        <v>4888</v>
      </c>
      <c r="Q625" s="123">
        <v>13891</v>
      </c>
      <c r="R625" s="123">
        <v>2432</v>
      </c>
      <c r="S625" s="123">
        <v>1786</v>
      </c>
      <c r="T625" s="123">
        <v>1537</v>
      </c>
      <c r="U625" s="112" t="s">
        <v>5009</v>
      </c>
      <c r="V625" s="123">
        <v>249</v>
      </c>
      <c r="W625" s="123">
        <v>141</v>
      </c>
      <c r="X625" s="138" t="s">
        <v>4972</v>
      </c>
      <c r="Y625" s="123"/>
      <c r="Z625" s="123">
        <v>59</v>
      </c>
      <c r="AA625" s="123">
        <v>750</v>
      </c>
      <c r="AB625" s="123">
        <v>32</v>
      </c>
      <c r="AC625" s="134"/>
      <c r="AD625" s="134"/>
      <c r="AE625" s="279">
        <v>50</v>
      </c>
      <c r="AF625" s="137" t="s">
        <v>10293</v>
      </c>
      <c r="AG625" s="123">
        <v>368</v>
      </c>
      <c r="AH625" s="123">
        <v>655</v>
      </c>
      <c r="AI625" s="149"/>
      <c r="AJ625" s="149">
        <v>355</v>
      </c>
      <c r="AK625" s="112" t="s">
        <v>10294</v>
      </c>
      <c r="AL625" s="112" t="s">
        <v>10295</v>
      </c>
      <c r="AM625" s="118"/>
      <c r="AN625" s="111">
        <v>1</v>
      </c>
      <c r="AO625" s="111"/>
      <c r="AP625" s="111">
        <v>1</v>
      </c>
      <c r="AQ625" s="111"/>
      <c r="AR625" s="111"/>
      <c r="AS625" s="111">
        <v>270</v>
      </c>
      <c r="AT625" s="137" t="s">
        <v>4916</v>
      </c>
      <c r="AU625" s="137" t="s">
        <v>4916</v>
      </c>
      <c r="AV625" s="127">
        <v>7660</v>
      </c>
      <c r="AW625" s="188">
        <v>28.37037037037037</v>
      </c>
      <c r="AX625" s="149">
        <v>2000</v>
      </c>
      <c r="AY625" s="149"/>
      <c r="AZ625" s="149">
        <v>1000</v>
      </c>
      <c r="BA625" s="149">
        <v>1500</v>
      </c>
      <c r="BB625" s="149"/>
      <c r="BC625" s="150">
        <v>75</v>
      </c>
      <c r="BD625" s="150">
        <v>50</v>
      </c>
      <c r="BE625" s="150" t="s">
        <v>10296</v>
      </c>
      <c r="BF625" s="151" t="s">
        <v>10297</v>
      </c>
      <c r="BG625" s="134"/>
      <c r="BH625" s="134"/>
      <c r="BI625" s="134"/>
      <c r="BJ625" s="134"/>
      <c r="BK625" s="134"/>
      <c r="BL625" s="134"/>
      <c r="BM625" s="134"/>
      <c r="BN625" s="350"/>
      <c r="BO625" s="133"/>
      <c r="BP625" s="138"/>
      <c r="BQ625" s="138"/>
      <c r="BR625" s="138"/>
      <c r="BS625" s="138">
        <v>1</v>
      </c>
      <c r="BT625" s="138"/>
      <c r="BU625" s="138">
        <v>1</v>
      </c>
      <c r="BV625" s="138">
        <v>1</v>
      </c>
      <c r="BW625" s="138">
        <v>2</v>
      </c>
      <c r="BX625" s="138"/>
      <c r="BY625" s="138"/>
      <c r="BZ625" s="138"/>
      <c r="CA625" s="138"/>
      <c r="CB625" s="138"/>
      <c r="CC625" s="138"/>
      <c r="CD625" s="138"/>
    </row>
    <row r="626" spans="1:141" s="139" customFormat="1" ht="16.5" customHeight="1">
      <c r="A626" s="111">
        <v>554</v>
      </c>
      <c r="B626" s="111" t="s">
        <v>3284</v>
      </c>
      <c r="C626" s="112" t="s">
        <v>3285</v>
      </c>
      <c r="D626" s="111" t="s">
        <v>5111</v>
      </c>
      <c r="E626" s="111" t="s">
        <v>4932</v>
      </c>
      <c r="F626" s="111" t="s">
        <v>10298</v>
      </c>
      <c r="G626" s="113" t="s">
        <v>10299</v>
      </c>
      <c r="H626" s="111" t="s">
        <v>10300</v>
      </c>
      <c r="I626" s="111" t="s">
        <v>10301</v>
      </c>
      <c r="J626" s="118" t="s">
        <v>4884</v>
      </c>
      <c r="K626" s="111" t="s">
        <v>9247</v>
      </c>
      <c r="L626" s="140" t="s">
        <v>10302</v>
      </c>
      <c r="M626" s="332" t="s">
        <v>10303</v>
      </c>
      <c r="N626" s="142" t="s">
        <v>4924</v>
      </c>
      <c r="O626" s="142"/>
      <c r="P626" s="142" t="s">
        <v>4924</v>
      </c>
      <c r="Q626" s="143">
        <v>13645</v>
      </c>
      <c r="R626" s="144">
        <v>1405</v>
      </c>
      <c r="S626" s="143">
        <v>1082</v>
      </c>
      <c r="T626" s="143">
        <v>865</v>
      </c>
      <c r="U626" s="112" t="s">
        <v>5636</v>
      </c>
      <c r="V626" s="123">
        <v>217</v>
      </c>
      <c r="W626" s="123">
        <v>351</v>
      </c>
      <c r="X626" s="138" t="s">
        <v>4956</v>
      </c>
      <c r="Y626" s="123">
        <v>122</v>
      </c>
      <c r="Z626" s="123"/>
      <c r="AA626" s="123"/>
      <c r="AB626" s="123">
        <v>216</v>
      </c>
      <c r="AC626" s="127"/>
      <c r="AD626" s="127"/>
      <c r="AE626" s="130">
        <v>25</v>
      </c>
      <c r="AF626" s="112" t="s">
        <v>10304</v>
      </c>
      <c r="AG626" s="143">
        <v>14691</v>
      </c>
      <c r="AH626" s="143">
        <v>15395</v>
      </c>
      <c r="AI626" s="148">
        <v>17078</v>
      </c>
      <c r="AJ626" s="148">
        <v>323</v>
      </c>
      <c r="AK626" s="112" t="s">
        <v>10305</v>
      </c>
      <c r="AL626" s="112" t="s">
        <v>10306</v>
      </c>
      <c r="AM626" s="118" t="s">
        <v>10307</v>
      </c>
      <c r="AN626" s="111">
        <v>6</v>
      </c>
      <c r="AO626" s="111">
        <v>1</v>
      </c>
      <c r="AP626" s="111">
        <v>3</v>
      </c>
      <c r="AQ626" s="111">
        <v>2</v>
      </c>
      <c r="AR626" s="111"/>
      <c r="AS626" s="111">
        <v>232</v>
      </c>
      <c r="AT626" s="129" t="s">
        <v>4895</v>
      </c>
      <c r="AU626" s="129" t="s">
        <v>4895</v>
      </c>
      <c r="AV626" s="127">
        <v>26684</v>
      </c>
      <c r="AW626" s="188">
        <v>115.01724137931035</v>
      </c>
      <c r="AX626" s="149"/>
      <c r="AY626" s="149"/>
      <c r="AZ626" s="149"/>
      <c r="BA626" s="149"/>
      <c r="BB626" s="149"/>
      <c r="BC626" s="150"/>
      <c r="BD626" s="150"/>
      <c r="BE626" s="151"/>
      <c r="BF626" s="151" t="s">
        <v>4945</v>
      </c>
      <c r="BG626" s="134"/>
      <c r="BH626" s="134"/>
      <c r="BI626" s="134"/>
      <c r="BJ626" s="134"/>
      <c r="BK626" s="134"/>
      <c r="BL626" s="134"/>
      <c r="BM626" s="134"/>
      <c r="BN626" s="326"/>
      <c r="BO626" s="151" t="s">
        <v>10197</v>
      </c>
      <c r="BP626" s="138">
        <v>3</v>
      </c>
      <c r="BQ626" s="138"/>
      <c r="BR626" s="138">
        <v>3</v>
      </c>
      <c r="BS626" s="138"/>
      <c r="BT626" s="138">
        <v>1</v>
      </c>
      <c r="BU626" s="138">
        <v>1</v>
      </c>
      <c r="BV626" s="138">
        <v>1</v>
      </c>
      <c r="BW626" s="138">
        <v>1</v>
      </c>
      <c r="BX626" s="138"/>
      <c r="BY626" s="138">
        <v>16</v>
      </c>
      <c r="BZ626" s="138"/>
      <c r="CA626" s="138"/>
      <c r="CB626" s="138"/>
      <c r="CC626" s="138"/>
      <c r="CD626" s="138"/>
      <c r="CE626" s="177"/>
    </row>
    <row r="627" spans="1:141" s="139" customFormat="1" ht="16.5" customHeight="1">
      <c r="A627" s="111">
        <v>555</v>
      </c>
      <c r="B627" s="111" t="s">
        <v>10007</v>
      </c>
      <c r="C627" s="112" t="s">
        <v>10110</v>
      </c>
      <c r="D627" s="111" t="s">
        <v>5082</v>
      </c>
      <c r="E627" s="111" t="s">
        <v>4879</v>
      </c>
      <c r="F627" s="111" t="s">
        <v>10308</v>
      </c>
      <c r="G627" s="113" t="s">
        <v>10309</v>
      </c>
      <c r="H627" s="111" t="s">
        <v>10310</v>
      </c>
      <c r="I627" s="111" t="s">
        <v>10311</v>
      </c>
      <c r="J627" s="118" t="s">
        <v>4884</v>
      </c>
      <c r="K627" s="163" t="s">
        <v>10260</v>
      </c>
      <c r="L627" s="755" t="s">
        <v>10312</v>
      </c>
      <c r="M627" s="332" t="s">
        <v>10313</v>
      </c>
      <c r="N627" s="142" t="s">
        <v>4888</v>
      </c>
      <c r="O627" s="142"/>
      <c r="P627" s="142" t="s">
        <v>4924</v>
      </c>
      <c r="Q627" s="143">
        <v>16089</v>
      </c>
      <c r="R627" s="144">
        <v>869</v>
      </c>
      <c r="S627" s="143">
        <v>421</v>
      </c>
      <c r="T627" s="143">
        <v>421</v>
      </c>
      <c r="U627" s="112" t="s">
        <v>10314</v>
      </c>
      <c r="V627" s="123"/>
      <c r="W627" s="123">
        <v>98</v>
      </c>
      <c r="X627" s="138" t="s">
        <v>4972</v>
      </c>
      <c r="Y627" s="123">
        <v>63</v>
      </c>
      <c r="Z627" s="123"/>
      <c r="AA627" s="123"/>
      <c r="AB627" s="123">
        <v>33</v>
      </c>
      <c r="AC627" s="127"/>
      <c r="AD627" s="127"/>
      <c r="AE627" s="130">
        <v>13</v>
      </c>
      <c r="AF627" s="137" t="s">
        <v>9840</v>
      </c>
      <c r="AG627" s="143">
        <v>355</v>
      </c>
      <c r="AH627" s="143">
        <v>683</v>
      </c>
      <c r="AI627" s="148">
        <v>683</v>
      </c>
      <c r="AJ627" s="148">
        <v>57</v>
      </c>
      <c r="AK627" s="112"/>
      <c r="AL627" s="112"/>
      <c r="AM627" s="118" t="s">
        <v>5011</v>
      </c>
      <c r="AN627" s="111">
        <v>14</v>
      </c>
      <c r="AO627" s="111">
        <v>3</v>
      </c>
      <c r="AP627" s="111">
        <v>1</v>
      </c>
      <c r="AQ627" s="111">
        <v>7</v>
      </c>
      <c r="AR627" s="111">
        <v>3</v>
      </c>
      <c r="AS627" s="111">
        <v>192</v>
      </c>
      <c r="AT627" s="129" t="s">
        <v>4916</v>
      </c>
      <c r="AU627" s="129" t="s">
        <v>4916</v>
      </c>
      <c r="AV627" s="127">
        <v>87671</v>
      </c>
      <c r="AW627" s="188">
        <v>456.61979166666669</v>
      </c>
      <c r="AX627" s="149"/>
      <c r="AY627" s="149"/>
      <c r="AZ627" s="149"/>
      <c r="BA627" s="149"/>
      <c r="BB627" s="149"/>
      <c r="BC627" s="150"/>
      <c r="BD627" s="150"/>
      <c r="BE627" s="150"/>
      <c r="BF627" s="259" t="s">
        <v>4897</v>
      </c>
      <c r="BG627" s="134"/>
      <c r="BH627" s="134"/>
      <c r="BI627" s="134"/>
      <c r="BJ627" s="134"/>
      <c r="BK627" s="134"/>
      <c r="BL627" s="134"/>
      <c r="BM627" s="134"/>
      <c r="BN627" s="544"/>
      <c r="BO627" s="265"/>
      <c r="BP627" s="138">
        <f>BQ627+BR627</f>
        <v>1</v>
      </c>
      <c r="BQ627" s="138"/>
      <c r="BR627" s="138">
        <v>1</v>
      </c>
      <c r="BS627" s="138"/>
      <c r="BT627" s="138"/>
      <c r="BU627" s="138">
        <v>1</v>
      </c>
      <c r="BV627" s="138">
        <v>2</v>
      </c>
      <c r="BW627" s="138">
        <v>1</v>
      </c>
      <c r="BX627" s="138"/>
      <c r="BY627" s="138"/>
      <c r="BZ627" s="138"/>
      <c r="CA627" s="138"/>
      <c r="CB627" s="138"/>
      <c r="CC627" s="138"/>
      <c r="CD627" s="138"/>
    </row>
    <row r="628" spans="1:141" s="139" customFormat="1" ht="16.5" customHeight="1">
      <c r="A628" s="111">
        <v>556</v>
      </c>
      <c r="B628" s="111" t="s">
        <v>10007</v>
      </c>
      <c r="C628" s="112" t="s">
        <v>10079</v>
      </c>
      <c r="D628" s="111" t="s">
        <v>5082</v>
      </c>
      <c r="E628" s="111" t="s">
        <v>4879</v>
      </c>
      <c r="F628" s="111" t="s">
        <v>10315</v>
      </c>
      <c r="G628" s="113" t="s">
        <v>10316</v>
      </c>
      <c r="H628" s="111" t="s">
        <v>10317</v>
      </c>
      <c r="I628" s="111" t="s">
        <v>10318</v>
      </c>
      <c r="J628" s="118" t="s">
        <v>4884</v>
      </c>
      <c r="K628" s="163" t="s">
        <v>10319</v>
      </c>
      <c r="L628" s="116" t="s">
        <v>10320</v>
      </c>
      <c r="M628" s="610" t="s">
        <v>10084</v>
      </c>
      <c r="N628" s="142" t="s">
        <v>4888</v>
      </c>
      <c r="O628" s="142"/>
      <c r="P628" s="142" t="s">
        <v>4888</v>
      </c>
      <c r="Q628" s="143">
        <v>1678.35</v>
      </c>
      <c r="R628" s="144">
        <v>1078.3499999999999</v>
      </c>
      <c r="S628" s="143">
        <v>406</v>
      </c>
      <c r="T628" s="143">
        <v>339</v>
      </c>
      <c r="U628" s="126" t="s">
        <v>8806</v>
      </c>
      <c r="V628" s="123">
        <v>67</v>
      </c>
      <c r="W628" s="123">
        <v>194</v>
      </c>
      <c r="X628" s="138" t="s">
        <v>4956</v>
      </c>
      <c r="Y628" s="123">
        <v>69</v>
      </c>
      <c r="Z628" s="123">
        <v>13</v>
      </c>
      <c r="AA628" s="123">
        <v>1002</v>
      </c>
      <c r="AB628" s="123">
        <v>34</v>
      </c>
      <c r="AC628" s="127"/>
      <c r="AD628" s="127"/>
      <c r="AE628" s="130">
        <v>10</v>
      </c>
      <c r="AF628" s="137" t="s">
        <v>10321</v>
      </c>
      <c r="AG628" s="143">
        <v>863</v>
      </c>
      <c r="AH628" s="143">
        <v>3400</v>
      </c>
      <c r="AI628" s="148">
        <v>3151</v>
      </c>
      <c r="AJ628" s="148">
        <v>200</v>
      </c>
      <c r="AK628" s="112"/>
      <c r="AL628" s="112" t="s">
        <v>10322</v>
      </c>
      <c r="AM628" s="118" t="s">
        <v>5011</v>
      </c>
      <c r="AN628" s="111">
        <v>3</v>
      </c>
      <c r="AO628" s="111">
        <v>1</v>
      </c>
      <c r="AP628" s="111">
        <v>1</v>
      </c>
      <c r="AQ628" s="111"/>
      <c r="AR628" s="111">
        <v>1</v>
      </c>
      <c r="AS628" s="111">
        <v>196</v>
      </c>
      <c r="AT628" s="129" t="s">
        <v>5136</v>
      </c>
      <c r="AU628" s="129" t="s">
        <v>5136</v>
      </c>
      <c r="AV628" s="127">
        <v>17362</v>
      </c>
      <c r="AW628" s="188">
        <v>88.58163265306122</v>
      </c>
      <c r="AX628" s="149"/>
      <c r="AY628" s="149"/>
      <c r="AZ628" s="149"/>
      <c r="BA628" s="149"/>
      <c r="BB628" s="149"/>
      <c r="BC628" s="150"/>
      <c r="BD628" s="150"/>
      <c r="BE628" s="150"/>
      <c r="BF628" s="151" t="s">
        <v>4897</v>
      </c>
      <c r="BG628" s="134"/>
      <c r="BH628" s="134"/>
      <c r="BI628" s="134"/>
      <c r="BJ628" s="134"/>
      <c r="BK628" s="134"/>
      <c r="BL628" s="134"/>
      <c r="BM628" s="134"/>
      <c r="BN628" s="350"/>
      <c r="BO628" s="133"/>
      <c r="BP628" s="138">
        <v>1</v>
      </c>
      <c r="BQ628" s="138"/>
      <c r="BR628" s="138">
        <v>1</v>
      </c>
      <c r="BS628" s="138">
        <v>1</v>
      </c>
      <c r="BT628" s="138"/>
      <c r="BU628" s="138">
        <v>4</v>
      </c>
      <c r="BV628" s="138">
        <v>2</v>
      </c>
      <c r="BW628" s="138">
        <v>2</v>
      </c>
      <c r="BX628" s="138"/>
      <c r="BY628" s="138"/>
      <c r="BZ628" s="138"/>
      <c r="CA628" s="138"/>
      <c r="CB628" s="138"/>
      <c r="CC628" s="138"/>
      <c r="CD628" s="138"/>
    </row>
    <row r="629" spans="1:141" s="388" customFormat="1" ht="16.5" customHeight="1">
      <c r="A629" s="2528" t="s">
        <v>10323</v>
      </c>
      <c r="B629" s="2528"/>
      <c r="C629" s="2528"/>
      <c r="D629" s="2528"/>
      <c r="E629" s="2528"/>
      <c r="F629" s="551">
        <v>27</v>
      </c>
      <c r="G629" s="552"/>
      <c r="H629" s="551"/>
      <c r="I629" s="551"/>
      <c r="J629" s="553"/>
      <c r="K629" s="554"/>
      <c r="L629" s="231"/>
      <c r="M629" s="555"/>
      <c r="N629" s="233"/>
      <c r="O629" s="233"/>
      <c r="P629" s="233"/>
      <c r="Q629" s="238"/>
      <c r="R629" s="239"/>
      <c r="S629" s="238"/>
      <c r="T629" s="238"/>
      <c r="U629" s="556"/>
      <c r="V629" s="239"/>
      <c r="W629" s="238"/>
      <c r="X629" s="557"/>
      <c r="Y629" s="238"/>
      <c r="Z629" s="238"/>
      <c r="AA629" s="238"/>
      <c r="AB629" s="239"/>
      <c r="AC629" s="243"/>
      <c r="AD629" s="243"/>
      <c r="AE629" s="558"/>
      <c r="AF629" s="559"/>
      <c r="AG629" s="560"/>
      <c r="AH629" s="253"/>
      <c r="AI629" s="243"/>
      <c r="AJ629" s="561"/>
      <c r="AK629" s="562"/>
      <c r="AL629" s="562"/>
      <c r="AM629" s="553"/>
      <c r="AN629" s="551"/>
      <c r="AO629" s="551"/>
      <c r="AP629" s="563"/>
      <c r="AQ629" s="563"/>
      <c r="AR629" s="563"/>
      <c r="AS629" s="551"/>
      <c r="AT629" s="563"/>
      <c r="AU629" s="563"/>
      <c r="AV629" s="558"/>
      <c r="AW629" s="558"/>
      <c r="AX629" s="564"/>
      <c r="AY629" s="564"/>
      <c r="AZ629" s="565"/>
      <c r="BA629" s="565"/>
      <c r="BB629" s="565"/>
      <c r="BC629" s="566"/>
      <c r="BD629" s="566"/>
      <c r="BE629" s="562"/>
      <c r="BF629" s="562"/>
      <c r="BG629" s="564"/>
      <c r="BH629" s="567"/>
      <c r="BI629" s="564"/>
      <c r="BJ629" s="564"/>
      <c r="BK629" s="564"/>
      <c r="BL629" s="564"/>
      <c r="BM629" s="564"/>
      <c r="BN629" s="568"/>
      <c r="BO629" s="569"/>
      <c r="BP629" s="570"/>
      <c r="BQ629" s="570"/>
      <c r="BR629" s="570"/>
      <c r="BS629" s="570"/>
      <c r="BT629" s="570"/>
      <c r="BU629" s="570"/>
      <c r="BV629" s="570"/>
      <c r="BW629" s="570"/>
      <c r="BX629" s="570"/>
      <c r="BY629" s="570"/>
      <c r="BZ629" s="570"/>
      <c r="CA629" s="570"/>
      <c r="CB629" s="570"/>
      <c r="CC629" s="570"/>
      <c r="CD629" s="570"/>
    </row>
    <row r="630" spans="1:141" s="177" customFormat="1" ht="16.5" customHeight="1">
      <c r="A630" s="111">
        <v>557</v>
      </c>
      <c r="B630" s="111" t="s">
        <v>3284</v>
      </c>
      <c r="C630" s="112" t="s">
        <v>3285</v>
      </c>
      <c r="D630" s="111" t="s">
        <v>168</v>
      </c>
      <c r="E630" s="111" t="s">
        <v>4932</v>
      </c>
      <c r="F630" s="111" t="s">
        <v>10324</v>
      </c>
      <c r="G630" s="113" t="s">
        <v>10325</v>
      </c>
      <c r="H630" s="111" t="s">
        <v>10326</v>
      </c>
      <c r="I630" s="111" t="s">
        <v>10327</v>
      </c>
      <c r="J630" s="118" t="s">
        <v>4940</v>
      </c>
      <c r="K630" s="163" t="s">
        <v>10327</v>
      </c>
      <c r="L630" s="116" t="s">
        <v>10328</v>
      </c>
      <c r="M630" s="332" t="s">
        <v>10329</v>
      </c>
      <c r="N630" s="142" t="s">
        <v>4888</v>
      </c>
      <c r="O630" s="142"/>
      <c r="P630" s="142" t="s">
        <v>4888</v>
      </c>
      <c r="Q630" s="143">
        <v>41002</v>
      </c>
      <c r="R630" s="144">
        <v>12290</v>
      </c>
      <c r="S630" s="143">
        <v>7209</v>
      </c>
      <c r="T630" s="143">
        <v>6977</v>
      </c>
      <c r="U630" s="112" t="s">
        <v>6475</v>
      </c>
      <c r="V630" s="123">
        <v>232</v>
      </c>
      <c r="W630" s="123">
        <v>249</v>
      </c>
      <c r="X630" s="138" t="s">
        <v>4956</v>
      </c>
      <c r="Y630" s="123">
        <v>300</v>
      </c>
      <c r="Z630" s="123">
        <v>100</v>
      </c>
      <c r="AA630" s="123">
        <v>500</v>
      </c>
      <c r="AB630" s="123">
        <v>154</v>
      </c>
      <c r="AC630" s="127">
        <v>10</v>
      </c>
      <c r="AD630" s="127"/>
      <c r="AE630" s="130">
        <v>108</v>
      </c>
      <c r="AF630" s="136" t="s">
        <v>10330</v>
      </c>
      <c r="AG630" s="127"/>
      <c r="AH630" s="127">
        <v>100970</v>
      </c>
      <c r="AI630" s="148">
        <v>2000</v>
      </c>
      <c r="AJ630" s="148"/>
      <c r="AK630" s="112"/>
      <c r="AL630" s="112"/>
      <c r="AM630" s="118" t="s">
        <v>5340</v>
      </c>
      <c r="AN630" s="111">
        <v>12</v>
      </c>
      <c r="AO630" s="111">
        <v>1</v>
      </c>
      <c r="AP630" s="111">
        <v>2</v>
      </c>
      <c r="AQ630" s="111">
        <v>8</v>
      </c>
      <c r="AR630" s="111">
        <v>1</v>
      </c>
      <c r="AS630" s="111">
        <v>246</v>
      </c>
      <c r="AT630" s="129" t="s">
        <v>4895</v>
      </c>
      <c r="AU630" s="129" t="s">
        <v>4895</v>
      </c>
      <c r="AV630" s="127">
        <v>29723</v>
      </c>
      <c r="AW630" s="188">
        <v>120.82520325203252</v>
      </c>
      <c r="AX630" s="149">
        <v>9000</v>
      </c>
      <c r="AY630" s="149">
        <v>4000</v>
      </c>
      <c r="AZ630" s="149">
        <v>6000</v>
      </c>
      <c r="BA630" s="149">
        <v>6000</v>
      </c>
      <c r="BB630" s="149">
        <v>9000</v>
      </c>
      <c r="BC630" s="150">
        <v>10</v>
      </c>
      <c r="BD630" s="150"/>
      <c r="BE630" s="150"/>
      <c r="BF630" s="151" t="s">
        <v>10331</v>
      </c>
      <c r="BG630" s="134"/>
      <c r="BH630" s="134"/>
      <c r="BI630" s="134"/>
      <c r="BJ630" s="134"/>
      <c r="BK630" s="134"/>
      <c r="BL630" s="134"/>
      <c r="BM630" s="134"/>
      <c r="BN630" s="350"/>
      <c r="BO630" s="133" t="s">
        <v>10197</v>
      </c>
      <c r="BP630" s="138"/>
      <c r="BQ630" s="138"/>
      <c r="BR630" s="138"/>
      <c r="BS630" s="138"/>
      <c r="BT630" s="138"/>
      <c r="BU630" s="138"/>
      <c r="BV630" s="138"/>
      <c r="BW630" s="138"/>
      <c r="BX630" s="138"/>
      <c r="BY630" s="138"/>
      <c r="BZ630" s="138">
        <v>3</v>
      </c>
      <c r="CA630" s="138">
        <v>2</v>
      </c>
      <c r="CB630" s="138">
        <v>3</v>
      </c>
      <c r="CC630" s="138"/>
      <c r="CD630" s="138"/>
      <c r="CF630" s="139"/>
      <c r="CG630" s="139"/>
      <c r="CH630" s="139"/>
      <c r="CI630" s="139"/>
      <c r="CJ630" s="139"/>
      <c r="CK630" s="139"/>
      <c r="CL630" s="139"/>
      <c r="CM630" s="139"/>
      <c r="CN630" s="139"/>
      <c r="CO630" s="139"/>
      <c r="CP630" s="139"/>
      <c r="CQ630" s="139"/>
      <c r="CR630" s="139"/>
      <c r="CS630" s="139"/>
      <c r="CT630" s="139"/>
      <c r="CU630" s="139"/>
      <c r="CV630" s="139"/>
      <c r="CW630" s="139"/>
      <c r="CX630" s="139"/>
      <c r="CY630" s="139"/>
      <c r="CZ630" s="139"/>
      <c r="DA630" s="139"/>
      <c r="DB630" s="139"/>
      <c r="DC630" s="139"/>
      <c r="DD630" s="139"/>
      <c r="DE630" s="139"/>
      <c r="DF630" s="139"/>
      <c r="DG630" s="139"/>
      <c r="DH630" s="139"/>
      <c r="DI630" s="139"/>
      <c r="DJ630" s="139"/>
      <c r="DK630" s="139"/>
      <c r="DL630" s="139"/>
      <c r="DM630" s="139"/>
      <c r="DN630" s="139"/>
      <c r="DO630" s="139"/>
      <c r="DP630" s="139"/>
      <c r="DQ630" s="139"/>
      <c r="DR630" s="139"/>
      <c r="DS630" s="139"/>
      <c r="DT630" s="139"/>
      <c r="DU630" s="139"/>
      <c r="DV630" s="139"/>
      <c r="DW630" s="139"/>
      <c r="DX630" s="139"/>
      <c r="DY630" s="139"/>
      <c r="DZ630" s="139"/>
      <c r="EA630" s="139"/>
      <c r="EB630" s="139"/>
      <c r="EC630" s="139"/>
      <c r="ED630" s="139"/>
      <c r="EE630" s="139"/>
      <c r="EF630" s="139"/>
      <c r="EG630" s="139"/>
      <c r="EH630" s="139"/>
      <c r="EI630" s="139"/>
      <c r="EJ630" s="139"/>
      <c r="EK630" s="139"/>
    </row>
    <row r="631" spans="1:141" s="139" customFormat="1" ht="16.5" customHeight="1">
      <c r="A631" s="111">
        <v>558</v>
      </c>
      <c r="B631" s="111" t="s">
        <v>3284</v>
      </c>
      <c r="C631" s="112" t="s">
        <v>3285</v>
      </c>
      <c r="D631" s="111" t="s">
        <v>168</v>
      </c>
      <c r="E631" s="111" t="s">
        <v>5375</v>
      </c>
      <c r="F631" s="111" t="s">
        <v>10332</v>
      </c>
      <c r="G631" s="113" t="s">
        <v>10333</v>
      </c>
      <c r="H631" s="116" t="s">
        <v>10334</v>
      </c>
      <c r="I631" s="111" t="s">
        <v>10335</v>
      </c>
      <c r="J631" s="118" t="s">
        <v>4940</v>
      </c>
      <c r="K631" s="163" t="s">
        <v>10336</v>
      </c>
      <c r="L631" s="116" t="s">
        <v>10337</v>
      </c>
      <c r="M631" s="332" t="s">
        <v>10338</v>
      </c>
      <c r="N631" s="142" t="s">
        <v>4888</v>
      </c>
      <c r="O631" s="142"/>
      <c r="P631" s="142" t="s">
        <v>4888</v>
      </c>
      <c r="Q631" s="143">
        <v>4421</v>
      </c>
      <c r="R631" s="144">
        <v>354</v>
      </c>
      <c r="S631" s="143">
        <v>412</v>
      </c>
      <c r="T631" s="143">
        <v>300</v>
      </c>
      <c r="U631" s="112" t="s">
        <v>4955</v>
      </c>
      <c r="V631" s="123">
        <v>112</v>
      </c>
      <c r="W631" s="123">
        <v>188</v>
      </c>
      <c r="X631" s="138" t="s">
        <v>4890</v>
      </c>
      <c r="Y631" s="123">
        <v>62</v>
      </c>
      <c r="Z631" s="123"/>
      <c r="AA631" s="123"/>
      <c r="AB631" s="123">
        <v>25</v>
      </c>
      <c r="AC631" s="127">
        <v>29</v>
      </c>
      <c r="AD631" s="127"/>
      <c r="AE631" s="130">
        <v>10</v>
      </c>
      <c r="AF631" s="137" t="s">
        <v>10339</v>
      </c>
      <c r="AG631" s="127">
        <v>300</v>
      </c>
      <c r="AH631" s="127">
        <v>10000</v>
      </c>
      <c r="AI631" s="148">
        <v>9000</v>
      </c>
      <c r="AJ631" s="148">
        <v>1000</v>
      </c>
      <c r="AK631" s="112"/>
      <c r="AL631" s="112"/>
      <c r="AM631" s="118" t="s">
        <v>5340</v>
      </c>
      <c r="AN631" s="111">
        <v>30</v>
      </c>
      <c r="AO631" s="111">
        <v>6</v>
      </c>
      <c r="AP631" s="111">
        <v>6</v>
      </c>
      <c r="AQ631" s="111">
        <v>6</v>
      </c>
      <c r="AR631" s="111">
        <v>12</v>
      </c>
      <c r="AS631" s="111">
        <v>60</v>
      </c>
      <c r="AT631" s="129" t="s">
        <v>5382</v>
      </c>
      <c r="AU631" s="129" t="s">
        <v>5639</v>
      </c>
      <c r="AV631" s="127">
        <v>1000</v>
      </c>
      <c r="AW631" s="188">
        <v>16.666666666666668</v>
      </c>
      <c r="AX631" s="149">
        <v>3000</v>
      </c>
      <c r="AY631" s="149"/>
      <c r="AZ631" s="149">
        <v>2000</v>
      </c>
      <c r="BA631" s="149">
        <v>2000</v>
      </c>
      <c r="BB631" s="149">
        <v>3000</v>
      </c>
      <c r="BC631" s="150"/>
      <c r="BD631" s="150"/>
      <c r="BE631" s="150"/>
      <c r="BF631" s="151"/>
      <c r="BG631" s="134">
        <v>3000</v>
      </c>
      <c r="BH631" s="134"/>
      <c r="BI631" s="134">
        <v>2000</v>
      </c>
      <c r="BJ631" s="134">
        <v>2000</v>
      </c>
      <c r="BK631" s="134">
        <v>3000</v>
      </c>
      <c r="BL631" s="134"/>
      <c r="BM631" s="134"/>
      <c r="BN631" s="350"/>
      <c r="BO631" s="133" t="s">
        <v>10340</v>
      </c>
      <c r="BP631" s="138"/>
      <c r="BQ631" s="138"/>
      <c r="BR631" s="138"/>
      <c r="BS631" s="138"/>
      <c r="BT631" s="138"/>
      <c r="BU631" s="138"/>
      <c r="BV631" s="138"/>
      <c r="BW631" s="138"/>
      <c r="BX631" s="138"/>
      <c r="BY631" s="138"/>
      <c r="BZ631" s="138"/>
      <c r="CA631" s="138">
        <v>1</v>
      </c>
      <c r="CB631" s="138">
        <v>1</v>
      </c>
      <c r="CC631" s="138"/>
      <c r="CD631" s="138"/>
      <c r="CE631" s="177"/>
    </row>
    <row r="632" spans="1:141" s="177" customFormat="1" ht="16.5" customHeight="1">
      <c r="A632" s="111">
        <v>559</v>
      </c>
      <c r="B632" s="111" t="s">
        <v>10007</v>
      </c>
      <c r="C632" s="112" t="s">
        <v>3285</v>
      </c>
      <c r="D632" s="111" t="s">
        <v>168</v>
      </c>
      <c r="E632" s="111" t="s">
        <v>4932</v>
      </c>
      <c r="F632" s="111" t="s">
        <v>10341</v>
      </c>
      <c r="G632" s="113" t="s">
        <v>10342</v>
      </c>
      <c r="H632" s="111" t="s">
        <v>10343</v>
      </c>
      <c r="I632" s="111" t="s">
        <v>10344</v>
      </c>
      <c r="J632" s="118" t="s">
        <v>4940</v>
      </c>
      <c r="K632" s="163" t="s">
        <v>10345</v>
      </c>
      <c r="L632" s="116" t="s">
        <v>10346</v>
      </c>
      <c r="M632" s="332" t="s">
        <v>10347</v>
      </c>
      <c r="N632" s="142" t="s">
        <v>4888</v>
      </c>
      <c r="O632" s="142"/>
      <c r="P632" s="142" t="s">
        <v>4888</v>
      </c>
      <c r="Q632" s="143">
        <v>6000</v>
      </c>
      <c r="R632" s="144">
        <v>500</v>
      </c>
      <c r="S632" s="143">
        <v>500</v>
      </c>
      <c r="T632" s="143">
        <v>380</v>
      </c>
      <c r="U632" s="112" t="s">
        <v>6975</v>
      </c>
      <c r="V632" s="123">
        <v>120</v>
      </c>
      <c r="W632" s="123">
        <v>20</v>
      </c>
      <c r="X632" s="138" t="s">
        <v>4956</v>
      </c>
      <c r="Y632" s="123">
        <v>50</v>
      </c>
      <c r="Z632" s="123">
        <v>74</v>
      </c>
      <c r="AA632" s="123">
        <v>1000</v>
      </c>
      <c r="AB632" s="123">
        <v>20</v>
      </c>
      <c r="AC632" s="127"/>
      <c r="AD632" s="127"/>
      <c r="AE632" s="130">
        <v>15</v>
      </c>
      <c r="AF632" s="137" t="s">
        <v>10348</v>
      </c>
      <c r="AG632" s="127">
        <v>273</v>
      </c>
      <c r="AH632" s="127">
        <v>1628</v>
      </c>
      <c r="AI632" s="148" t="s">
        <v>10349</v>
      </c>
      <c r="AJ632" s="148">
        <v>425</v>
      </c>
      <c r="AK632" s="112"/>
      <c r="AL632" s="112"/>
      <c r="AM632" s="118" t="s">
        <v>5428</v>
      </c>
      <c r="AN632" s="111">
        <v>4</v>
      </c>
      <c r="AO632" s="111">
        <v>2</v>
      </c>
      <c r="AP632" s="111"/>
      <c r="AQ632" s="111">
        <v>2</v>
      </c>
      <c r="AR632" s="111"/>
      <c r="AS632" s="111">
        <v>300</v>
      </c>
      <c r="AT632" s="129" t="s">
        <v>5026</v>
      </c>
      <c r="AU632" s="129" t="s">
        <v>5026</v>
      </c>
      <c r="AV632" s="127">
        <v>4527</v>
      </c>
      <c r="AW632" s="188">
        <v>15.09</v>
      </c>
      <c r="AX632" s="149">
        <v>3000</v>
      </c>
      <c r="AY632" s="149">
        <v>2000</v>
      </c>
      <c r="AZ632" s="149">
        <v>2000</v>
      </c>
      <c r="BA632" s="149">
        <v>2500</v>
      </c>
      <c r="BB632" s="149">
        <v>2500</v>
      </c>
      <c r="BC632" s="150" t="s">
        <v>16</v>
      </c>
      <c r="BD632" s="134">
        <v>25</v>
      </c>
      <c r="BE632" s="150"/>
      <c r="BF632" s="151" t="s">
        <v>10350</v>
      </c>
      <c r="BG632" s="134">
        <v>3000</v>
      </c>
      <c r="BH632" s="134">
        <v>2000</v>
      </c>
      <c r="BI632" s="134">
        <v>2000</v>
      </c>
      <c r="BJ632" s="134">
        <v>2500</v>
      </c>
      <c r="BK632" s="134">
        <v>2500</v>
      </c>
      <c r="BL632" s="134" t="s">
        <v>16</v>
      </c>
      <c r="BM632" s="134">
        <v>25</v>
      </c>
      <c r="BN632" s="350"/>
      <c r="BO632" s="133" t="s">
        <v>10350</v>
      </c>
      <c r="BP632" s="138"/>
      <c r="BQ632" s="138"/>
      <c r="BR632" s="138"/>
      <c r="BS632" s="138"/>
      <c r="BT632" s="138"/>
      <c r="BU632" s="138"/>
      <c r="BV632" s="138"/>
      <c r="BW632" s="138"/>
      <c r="BX632" s="138"/>
      <c r="BY632" s="138"/>
      <c r="BZ632" s="138">
        <v>1</v>
      </c>
      <c r="CA632" s="138">
        <v>1</v>
      </c>
      <c r="CB632" s="138"/>
      <c r="CC632" s="138"/>
      <c r="CD632" s="138"/>
      <c r="CF632" s="139"/>
      <c r="CG632" s="139"/>
      <c r="CH632" s="139"/>
      <c r="CI632" s="139"/>
      <c r="CJ632" s="139"/>
      <c r="CK632" s="139"/>
      <c r="CL632" s="139"/>
      <c r="CM632" s="139"/>
      <c r="CN632" s="139"/>
      <c r="CO632" s="139"/>
      <c r="CP632" s="139"/>
      <c r="CQ632" s="139"/>
      <c r="CR632" s="139"/>
      <c r="CS632" s="139"/>
      <c r="CT632" s="139"/>
      <c r="CU632" s="139"/>
      <c r="CV632" s="139"/>
      <c r="CW632" s="139"/>
      <c r="CX632" s="139"/>
      <c r="CY632" s="139"/>
      <c r="CZ632" s="139"/>
      <c r="DA632" s="139"/>
      <c r="DB632" s="139"/>
      <c r="DC632" s="139"/>
      <c r="DD632" s="139"/>
      <c r="DE632" s="139"/>
      <c r="DF632" s="139"/>
      <c r="DG632" s="139"/>
      <c r="DH632" s="139"/>
      <c r="DI632" s="139"/>
      <c r="DJ632" s="139"/>
      <c r="DK632" s="139"/>
      <c r="DL632" s="139"/>
      <c r="DM632" s="139"/>
      <c r="DN632" s="139"/>
      <c r="DO632" s="139"/>
      <c r="DP632" s="139"/>
      <c r="DQ632" s="139"/>
      <c r="DR632" s="139"/>
      <c r="DS632" s="139"/>
      <c r="DT632" s="139"/>
      <c r="DU632" s="139"/>
      <c r="DV632" s="139"/>
      <c r="DW632" s="139"/>
      <c r="DX632" s="139"/>
      <c r="DY632" s="139"/>
      <c r="DZ632" s="139"/>
      <c r="EA632" s="139"/>
      <c r="EB632" s="139"/>
      <c r="EC632" s="139"/>
      <c r="ED632" s="139"/>
      <c r="EE632" s="139"/>
      <c r="EF632" s="139"/>
      <c r="EG632" s="139"/>
      <c r="EH632" s="139"/>
      <c r="EI632" s="139"/>
      <c r="EJ632" s="139"/>
      <c r="EK632" s="139"/>
    </row>
    <row r="633" spans="1:141" s="139" customFormat="1" ht="16.5" customHeight="1">
      <c r="A633" s="111">
        <v>560</v>
      </c>
      <c r="B633" s="111" t="s">
        <v>10007</v>
      </c>
      <c r="C633" s="112" t="s">
        <v>10176</v>
      </c>
      <c r="D633" s="111" t="s">
        <v>5318</v>
      </c>
      <c r="E633" s="180" t="s">
        <v>5001</v>
      </c>
      <c r="F633" s="180" t="s">
        <v>10351</v>
      </c>
      <c r="G633" s="303" t="s">
        <v>10352</v>
      </c>
      <c r="H633" s="184" t="s">
        <v>10353</v>
      </c>
      <c r="I633" s="111" t="s">
        <v>10354</v>
      </c>
      <c r="J633" s="118" t="s">
        <v>4884</v>
      </c>
      <c r="K633" s="305" t="s">
        <v>10355</v>
      </c>
      <c r="L633" s="184" t="s">
        <v>10356</v>
      </c>
      <c r="M633" s="412" t="s">
        <v>10357</v>
      </c>
      <c r="N633" s="142" t="s">
        <v>4888</v>
      </c>
      <c r="O633" s="142"/>
      <c r="P633" s="142" t="s">
        <v>4888</v>
      </c>
      <c r="Q633" s="143">
        <v>567</v>
      </c>
      <c r="R633" s="144">
        <v>114.9</v>
      </c>
      <c r="S633" s="143">
        <f>T633+V633</f>
        <v>166.74</v>
      </c>
      <c r="T633" s="143">
        <v>100.08</v>
      </c>
      <c r="U633" s="302" t="s">
        <v>4955</v>
      </c>
      <c r="V633" s="123">
        <v>66.66</v>
      </c>
      <c r="W633" s="123">
        <v>7.8</v>
      </c>
      <c r="X633" s="273" t="s">
        <v>5438</v>
      </c>
      <c r="Y633" s="123">
        <v>33.42</v>
      </c>
      <c r="Z633" s="123">
        <v>2.6</v>
      </c>
      <c r="AA633" s="123">
        <v>100</v>
      </c>
      <c r="AB633" s="123"/>
      <c r="AC633" s="127"/>
      <c r="AD633" s="127"/>
      <c r="AE633" s="352">
        <v>2</v>
      </c>
      <c r="AF633" s="137" t="s">
        <v>10358</v>
      </c>
      <c r="AG633" s="188">
        <v>61</v>
      </c>
      <c r="AH633" s="188">
        <v>61</v>
      </c>
      <c r="AI633" s="186">
        <v>61</v>
      </c>
      <c r="AJ633" s="186">
        <v>50</v>
      </c>
      <c r="AK633" s="112"/>
      <c r="AL633" s="112"/>
      <c r="AM633" s="273"/>
      <c r="AN633" s="180">
        <v>6</v>
      </c>
      <c r="AO633" s="180">
        <v>3</v>
      </c>
      <c r="AP633" s="180">
        <v>1</v>
      </c>
      <c r="AQ633" s="180">
        <v>2</v>
      </c>
      <c r="AR633" s="180"/>
      <c r="AS633" s="180">
        <v>20</v>
      </c>
      <c r="AT633" s="180" t="s">
        <v>5429</v>
      </c>
      <c r="AU633" s="180" t="s">
        <v>5382</v>
      </c>
      <c r="AV633" s="188">
        <v>10</v>
      </c>
      <c r="AW633" s="188">
        <v>0.5</v>
      </c>
      <c r="AX633" s="149"/>
      <c r="AY633" s="149"/>
      <c r="AZ633" s="149"/>
      <c r="BA633" s="149"/>
      <c r="BB633" s="149"/>
      <c r="BC633" s="150"/>
      <c r="BD633" s="150"/>
      <c r="BE633" s="150"/>
      <c r="BF633" s="151" t="s">
        <v>4897</v>
      </c>
      <c r="BG633" s="134"/>
      <c r="BH633" s="134"/>
      <c r="BI633" s="134"/>
      <c r="BJ633" s="134"/>
      <c r="BK633" s="134"/>
      <c r="BL633" s="134"/>
      <c r="BM633" s="134"/>
      <c r="BN633" s="350"/>
      <c r="BO633" s="193" t="s">
        <v>8289</v>
      </c>
      <c r="BP633" s="138"/>
      <c r="BQ633" s="138"/>
      <c r="BR633" s="138"/>
      <c r="BS633" s="138"/>
      <c r="BT633" s="138"/>
      <c r="BU633" s="138"/>
      <c r="BV633" s="138"/>
      <c r="BW633" s="138"/>
      <c r="BX633" s="138"/>
      <c r="BY633" s="138"/>
      <c r="BZ633" s="138"/>
      <c r="CA633" s="138"/>
      <c r="CB633" s="138"/>
      <c r="CC633" s="138"/>
      <c r="CD633" s="138"/>
    </row>
    <row r="634" spans="1:141" s="139" customFormat="1" ht="16.5" customHeight="1">
      <c r="A634" s="111">
        <v>561</v>
      </c>
      <c r="B634" s="111" t="s">
        <v>10007</v>
      </c>
      <c r="C634" s="112" t="s">
        <v>10176</v>
      </c>
      <c r="D634" s="111" t="s">
        <v>5318</v>
      </c>
      <c r="E634" s="111" t="s">
        <v>4879</v>
      </c>
      <c r="F634" s="111" t="s">
        <v>10359</v>
      </c>
      <c r="G634" s="113" t="s">
        <v>10360</v>
      </c>
      <c r="H634" s="111" t="s">
        <v>10361</v>
      </c>
      <c r="I634" s="111" t="s">
        <v>10362</v>
      </c>
      <c r="J634" s="118" t="s">
        <v>4940</v>
      </c>
      <c r="K634" s="163" t="s">
        <v>7068</v>
      </c>
      <c r="L634" s="153" t="s">
        <v>10363</v>
      </c>
      <c r="M634" s="767" t="s">
        <v>10364</v>
      </c>
      <c r="N634" s="138" t="s">
        <v>4888</v>
      </c>
      <c r="O634" s="138"/>
      <c r="P634" s="138" t="s">
        <v>4884</v>
      </c>
      <c r="Q634" s="143">
        <v>3872931</v>
      </c>
      <c r="R634" s="144">
        <v>25269</v>
      </c>
      <c r="S634" s="143">
        <v>17822</v>
      </c>
      <c r="T634" s="143">
        <v>14126</v>
      </c>
      <c r="U634" s="112" t="s">
        <v>10365</v>
      </c>
      <c r="V634" s="123">
        <v>3696</v>
      </c>
      <c r="W634" s="123">
        <v>2018</v>
      </c>
      <c r="X634" s="138" t="s">
        <v>4972</v>
      </c>
      <c r="Y634" s="123">
        <v>1876</v>
      </c>
      <c r="Z634" s="123">
        <v>591</v>
      </c>
      <c r="AA634" s="123">
        <v>103000</v>
      </c>
      <c r="AB634" s="123">
        <v>4443</v>
      </c>
      <c r="AC634" s="127">
        <v>93</v>
      </c>
      <c r="AD634" s="127">
        <v>254</v>
      </c>
      <c r="AE634" s="127">
        <v>1332</v>
      </c>
      <c r="AF634" s="137" t="s">
        <v>10366</v>
      </c>
      <c r="AG634" s="127">
        <v>976</v>
      </c>
      <c r="AH634" s="127">
        <v>104249</v>
      </c>
      <c r="AI634" s="148" t="s">
        <v>10367</v>
      </c>
      <c r="AJ634" s="148">
        <v>962</v>
      </c>
      <c r="AK634" s="112" t="s">
        <v>10368</v>
      </c>
      <c r="AL634" s="112" t="s">
        <v>10369</v>
      </c>
      <c r="AM634" s="118" t="s">
        <v>10370</v>
      </c>
      <c r="AN634" s="111">
        <v>32</v>
      </c>
      <c r="AO634" s="111">
        <v>4</v>
      </c>
      <c r="AP634" s="111">
        <v>12</v>
      </c>
      <c r="AQ634" s="111">
        <v>13</v>
      </c>
      <c r="AR634" s="111">
        <v>3</v>
      </c>
      <c r="AS634" s="129">
        <v>220</v>
      </c>
      <c r="AT634" s="129" t="s">
        <v>10371</v>
      </c>
      <c r="AU634" s="129" t="s">
        <v>10371</v>
      </c>
      <c r="AV634" s="127">
        <v>594519</v>
      </c>
      <c r="AW634" s="188">
        <v>2702.3590909090908</v>
      </c>
      <c r="AX634" s="149"/>
      <c r="AY634" s="149"/>
      <c r="AZ634" s="149"/>
      <c r="BA634" s="149"/>
      <c r="BB634" s="149"/>
      <c r="BC634" s="150"/>
      <c r="BD634" s="150"/>
      <c r="BE634" s="129"/>
      <c r="BF634" s="129" t="s">
        <v>4897</v>
      </c>
      <c r="BG634" s="134"/>
      <c r="BH634" s="134"/>
      <c r="BI634" s="134"/>
      <c r="BJ634" s="134"/>
      <c r="BK634" s="134"/>
      <c r="BL634" s="134"/>
      <c r="BM634" s="134"/>
      <c r="BN634" s="138"/>
      <c r="BO634" s="129" t="s">
        <v>4945</v>
      </c>
      <c r="BP634" s="138"/>
      <c r="BQ634" s="138"/>
      <c r="BR634" s="138"/>
      <c r="BS634" s="138"/>
      <c r="BT634" s="138"/>
      <c r="BU634" s="138"/>
      <c r="BV634" s="138"/>
      <c r="BW634" s="138"/>
      <c r="BX634" s="138"/>
      <c r="BY634" s="138"/>
      <c r="BZ634" s="138">
        <v>39</v>
      </c>
      <c r="CA634" s="138">
        <v>18</v>
      </c>
      <c r="CB634" s="138">
        <v>110</v>
      </c>
      <c r="CC634" s="138"/>
      <c r="CD634" s="138"/>
    </row>
    <row r="635" spans="1:141" s="177" customFormat="1" ht="16.5" customHeight="1">
      <c r="A635" s="111">
        <v>562</v>
      </c>
      <c r="B635" s="111" t="s">
        <v>3284</v>
      </c>
      <c r="C635" s="282" t="s">
        <v>3285</v>
      </c>
      <c r="D635" s="111" t="s">
        <v>168</v>
      </c>
      <c r="E635" s="111" t="s">
        <v>4932</v>
      </c>
      <c r="F635" s="111" t="s">
        <v>10372</v>
      </c>
      <c r="G635" s="113" t="s">
        <v>10373</v>
      </c>
      <c r="H635" s="111" t="s">
        <v>10374</v>
      </c>
      <c r="I635" s="111" t="s">
        <v>10375</v>
      </c>
      <c r="J635" s="118" t="s">
        <v>4884</v>
      </c>
      <c r="K635" s="163" t="s">
        <v>10376</v>
      </c>
      <c r="L635" s="116" t="s">
        <v>10377</v>
      </c>
      <c r="M635" s="610" t="s">
        <v>10378</v>
      </c>
      <c r="N635" s="138" t="s">
        <v>4888</v>
      </c>
      <c r="O635" s="142"/>
      <c r="P635" s="142" t="s">
        <v>4888</v>
      </c>
      <c r="Q635" s="143">
        <v>3500</v>
      </c>
      <c r="R635" s="144">
        <v>950</v>
      </c>
      <c r="S635" s="143">
        <v>468</v>
      </c>
      <c r="T635" s="143">
        <v>282</v>
      </c>
      <c r="U635" s="282" t="s">
        <v>6475</v>
      </c>
      <c r="V635" s="123">
        <v>186</v>
      </c>
      <c r="W635" s="123">
        <v>97</v>
      </c>
      <c r="X635" s="138" t="s">
        <v>4956</v>
      </c>
      <c r="Y635" s="123">
        <v>198</v>
      </c>
      <c r="Z635" s="123">
        <v>37</v>
      </c>
      <c r="AA635" s="123">
        <v>3500</v>
      </c>
      <c r="AB635" s="123">
        <v>30</v>
      </c>
      <c r="AC635" s="127"/>
      <c r="AD635" s="127"/>
      <c r="AE635" s="130"/>
      <c r="AF635" s="137" t="s">
        <v>10379</v>
      </c>
      <c r="AG635" s="450">
        <v>3000</v>
      </c>
      <c r="AH635" s="450">
        <v>3750</v>
      </c>
      <c r="AI635" s="768"/>
      <c r="AJ635" s="768">
        <v>250</v>
      </c>
      <c r="AK635" s="282"/>
      <c r="AL635" s="282"/>
      <c r="AM635" s="118" t="s">
        <v>5340</v>
      </c>
      <c r="AN635" s="111">
        <v>4</v>
      </c>
      <c r="AO635" s="111"/>
      <c r="AP635" s="111">
        <v>2</v>
      </c>
      <c r="AQ635" s="111">
        <v>2</v>
      </c>
      <c r="AR635" s="111"/>
      <c r="AS635" s="129">
        <v>300</v>
      </c>
      <c r="AT635" s="129" t="s">
        <v>5373</v>
      </c>
      <c r="AU635" s="129" t="s">
        <v>5056</v>
      </c>
      <c r="AV635" s="450">
        <v>3300</v>
      </c>
      <c r="AW635" s="188">
        <v>11</v>
      </c>
      <c r="AX635" s="594"/>
      <c r="AY635" s="594"/>
      <c r="AZ635" s="594"/>
      <c r="BA635" s="594"/>
      <c r="BB635" s="594"/>
      <c r="BC635" s="595"/>
      <c r="BD635" s="595"/>
      <c r="BE635" s="595"/>
      <c r="BF635" s="769" t="s">
        <v>4945</v>
      </c>
      <c r="BG635" s="596"/>
      <c r="BH635" s="596"/>
      <c r="BI635" s="596"/>
      <c r="BJ635" s="596"/>
      <c r="BK635" s="596"/>
      <c r="BL635" s="596"/>
      <c r="BM635" s="596"/>
      <c r="BN635" s="770"/>
      <c r="BO635" s="771" t="s">
        <v>4945</v>
      </c>
      <c r="BP635" s="138"/>
      <c r="BQ635" s="138"/>
      <c r="BR635" s="138"/>
      <c r="BS635" s="138"/>
      <c r="BT635" s="138"/>
      <c r="BU635" s="138"/>
      <c r="BV635" s="138"/>
      <c r="BW635" s="138"/>
      <c r="BX635" s="138"/>
      <c r="BY635" s="138"/>
      <c r="BZ635" s="138">
        <v>2</v>
      </c>
      <c r="CA635" s="138">
        <v>1</v>
      </c>
      <c r="CB635" s="138"/>
      <c r="CC635" s="138"/>
      <c r="CD635" s="138">
        <v>1</v>
      </c>
      <c r="CF635" s="139"/>
      <c r="CG635" s="139"/>
      <c r="CH635" s="139"/>
      <c r="CI635" s="139"/>
      <c r="CJ635" s="139"/>
      <c r="CK635" s="139"/>
      <c r="CL635" s="139"/>
      <c r="CM635" s="139"/>
      <c r="CN635" s="139"/>
      <c r="CO635" s="139"/>
      <c r="CP635" s="139"/>
      <c r="CQ635" s="139"/>
      <c r="CR635" s="139"/>
      <c r="CS635" s="139"/>
      <c r="CT635" s="139"/>
      <c r="CU635" s="139"/>
      <c r="CV635" s="139"/>
      <c r="CW635" s="139"/>
      <c r="CX635" s="139"/>
      <c r="CY635" s="139"/>
      <c r="CZ635" s="139"/>
      <c r="DA635" s="139"/>
      <c r="DB635" s="139"/>
      <c r="DC635" s="139"/>
      <c r="DD635" s="139"/>
      <c r="DE635" s="139"/>
      <c r="DF635" s="139"/>
      <c r="DG635" s="139"/>
      <c r="DH635" s="139"/>
      <c r="DI635" s="139"/>
      <c r="DJ635" s="139"/>
      <c r="DK635" s="139"/>
      <c r="DL635" s="139"/>
      <c r="DM635" s="139"/>
      <c r="DN635" s="139"/>
      <c r="DO635" s="139"/>
      <c r="DP635" s="139"/>
      <c r="DQ635" s="139"/>
      <c r="DR635" s="139"/>
      <c r="DS635" s="139"/>
      <c r="DT635" s="139"/>
      <c r="DU635" s="139"/>
      <c r="DV635" s="139"/>
      <c r="DW635" s="139"/>
      <c r="DX635" s="139"/>
      <c r="DY635" s="139"/>
      <c r="DZ635" s="139"/>
      <c r="EA635" s="139"/>
      <c r="EB635" s="139"/>
      <c r="EC635" s="139"/>
      <c r="ED635" s="139"/>
      <c r="EE635" s="139"/>
      <c r="EF635" s="139"/>
      <c r="EG635" s="139"/>
      <c r="EH635" s="139"/>
      <c r="EI635" s="139"/>
      <c r="EJ635" s="139"/>
      <c r="EK635" s="139"/>
    </row>
    <row r="636" spans="1:141" s="139" customFormat="1" ht="16.5" customHeight="1">
      <c r="A636" s="111">
        <v>563</v>
      </c>
      <c r="B636" s="111" t="s">
        <v>10007</v>
      </c>
      <c r="C636" s="112" t="s">
        <v>10176</v>
      </c>
      <c r="D636" s="111" t="s">
        <v>5318</v>
      </c>
      <c r="E636" s="111" t="s">
        <v>5001</v>
      </c>
      <c r="F636" s="111" t="s">
        <v>10380</v>
      </c>
      <c r="G636" s="113" t="s">
        <v>10381</v>
      </c>
      <c r="H636" s="111" t="s">
        <v>10382</v>
      </c>
      <c r="I636" s="111" t="s">
        <v>10383</v>
      </c>
      <c r="J636" s="118" t="s">
        <v>4940</v>
      </c>
      <c r="K636" s="163" t="s">
        <v>9568</v>
      </c>
      <c r="L636" s="116" t="s">
        <v>10384</v>
      </c>
      <c r="M636" s="332"/>
      <c r="N636" s="138" t="s">
        <v>4888</v>
      </c>
      <c r="O636" s="142"/>
      <c r="P636" s="142" t="s">
        <v>4888</v>
      </c>
      <c r="Q636" s="143">
        <v>165</v>
      </c>
      <c r="R636" s="144">
        <v>165</v>
      </c>
      <c r="S636" s="143">
        <v>165</v>
      </c>
      <c r="T636" s="143">
        <v>165</v>
      </c>
      <c r="U636" s="112" t="s">
        <v>6397</v>
      </c>
      <c r="V636" s="123"/>
      <c r="W636" s="123">
        <v>20</v>
      </c>
      <c r="X636" s="138" t="s">
        <v>4926</v>
      </c>
      <c r="Y636" s="123"/>
      <c r="Z636" s="123"/>
      <c r="AA636" s="123"/>
      <c r="AB636" s="123"/>
      <c r="AC636" s="127"/>
      <c r="AD636" s="127"/>
      <c r="AE636" s="130"/>
      <c r="AF636" s="137" t="s">
        <v>10385</v>
      </c>
      <c r="AG636" s="127"/>
      <c r="AH636" s="127">
        <v>933</v>
      </c>
      <c r="AI636" s="148"/>
      <c r="AJ636" s="148"/>
      <c r="AK636" s="112"/>
      <c r="AL636" s="112"/>
      <c r="AM636" s="118"/>
      <c r="AN636" s="111"/>
      <c r="AO636" s="111"/>
      <c r="AP636" s="111"/>
      <c r="AQ636" s="111"/>
      <c r="AR636" s="111"/>
      <c r="AS636" s="111"/>
      <c r="AT636" s="129"/>
      <c r="AU636" s="129"/>
      <c r="AV636" s="127"/>
      <c r="AW636" s="188"/>
      <c r="AX636" s="149"/>
      <c r="AY636" s="149"/>
      <c r="AZ636" s="149"/>
      <c r="BA636" s="149"/>
      <c r="BB636" s="149"/>
      <c r="BC636" s="150"/>
      <c r="BD636" s="150"/>
      <c r="BE636" s="150"/>
      <c r="BF636" s="151" t="s">
        <v>4897</v>
      </c>
      <c r="BG636" s="134"/>
      <c r="BH636" s="134"/>
      <c r="BI636" s="134"/>
      <c r="BJ636" s="134"/>
      <c r="BK636" s="134"/>
      <c r="BL636" s="134"/>
      <c r="BM636" s="134"/>
      <c r="BN636" s="350"/>
      <c r="BO636" s="133" t="s">
        <v>4897</v>
      </c>
      <c r="BP636" s="138"/>
      <c r="BQ636" s="138"/>
      <c r="BR636" s="138"/>
      <c r="BS636" s="138"/>
      <c r="BT636" s="138"/>
      <c r="BU636" s="138"/>
      <c r="BV636" s="138"/>
      <c r="BW636" s="138"/>
      <c r="BX636" s="138"/>
      <c r="BY636" s="138"/>
      <c r="BZ636" s="138"/>
      <c r="CA636" s="138"/>
      <c r="CB636" s="138"/>
      <c r="CC636" s="138"/>
      <c r="CD636" s="138"/>
    </row>
    <row r="637" spans="1:141" s="139" customFormat="1" ht="16.5" customHeight="1">
      <c r="A637" s="111">
        <v>564</v>
      </c>
      <c r="B637" s="111" t="s">
        <v>10007</v>
      </c>
      <c r="C637" s="112" t="s">
        <v>10016</v>
      </c>
      <c r="D637" s="111" t="s">
        <v>5318</v>
      </c>
      <c r="E637" s="111" t="s">
        <v>4879</v>
      </c>
      <c r="F637" s="111" t="s">
        <v>10386</v>
      </c>
      <c r="G637" s="113" t="s">
        <v>10387</v>
      </c>
      <c r="H637" s="111" t="s">
        <v>10388</v>
      </c>
      <c r="I637" s="111" t="s">
        <v>10389</v>
      </c>
      <c r="J637" s="135" t="s">
        <v>4940</v>
      </c>
      <c r="K637" s="163" t="s">
        <v>10390</v>
      </c>
      <c r="L637" s="116" t="s">
        <v>10391</v>
      </c>
      <c r="M637" s="332" t="s">
        <v>10392</v>
      </c>
      <c r="N637" s="138" t="s">
        <v>4888</v>
      </c>
      <c r="O637" s="142"/>
      <c r="P637" s="142" t="s">
        <v>4888</v>
      </c>
      <c r="Q637" s="143">
        <v>4069</v>
      </c>
      <c r="R637" s="144">
        <v>481</v>
      </c>
      <c r="S637" s="143">
        <v>320</v>
      </c>
      <c r="T637" s="143">
        <v>220</v>
      </c>
      <c r="U637" s="112" t="s">
        <v>6397</v>
      </c>
      <c r="V637" s="123">
        <v>100</v>
      </c>
      <c r="W637" s="123">
        <v>13</v>
      </c>
      <c r="X637" s="138" t="s">
        <v>4972</v>
      </c>
      <c r="Y637" s="123">
        <v>100</v>
      </c>
      <c r="Z637" s="123">
        <v>14</v>
      </c>
      <c r="AA637" s="123" t="s">
        <v>10393</v>
      </c>
      <c r="AB637" s="123">
        <v>17</v>
      </c>
      <c r="AC637" s="127"/>
      <c r="AD637" s="127"/>
      <c r="AE637" s="130">
        <v>30</v>
      </c>
      <c r="AF637" s="137" t="s">
        <v>10394</v>
      </c>
      <c r="AG637" s="127">
        <v>213</v>
      </c>
      <c r="AH637" s="127">
        <v>353</v>
      </c>
      <c r="AI637" s="148"/>
      <c r="AJ637" s="148">
        <v>500</v>
      </c>
      <c r="AK637" s="112"/>
      <c r="AL637" s="112"/>
      <c r="AM637" s="118" t="s">
        <v>5011</v>
      </c>
      <c r="AN637" s="111">
        <v>3</v>
      </c>
      <c r="AO637" s="111"/>
      <c r="AP637" s="111"/>
      <c r="AQ637" s="111">
        <v>3</v>
      </c>
      <c r="AR637" s="111"/>
      <c r="AS637" s="111">
        <v>363</v>
      </c>
      <c r="AT637" s="129" t="s">
        <v>5928</v>
      </c>
      <c r="AU637" s="129" t="s">
        <v>5928</v>
      </c>
      <c r="AV637" s="127">
        <v>4990</v>
      </c>
      <c r="AW637" s="188">
        <v>13.746556473829202</v>
      </c>
      <c r="AX637" s="149">
        <v>6000</v>
      </c>
      <c r="AY637" s="149">
        <v>5000</v>
      </c>
      <c r="AZ637" s="149">
        <v>5000</v>
      </c>
      <c r="BA637" s="149">
        <v>5000</v>
      </c>
      <c r="BB637" s="149">
        <v>5000</v>
      </c>
      <c r="BC637" s="150">
        <v>20</v>
      </c>
      <c r="BD637" s="150"/>
      <c r="BE637" s="150" t="s">
        <v>10395</v>
      </c>
      <c r="BF637" s="151" t="s">
        <v>10396</v>
      </c>
      <c r="BG637" s="134"/>
      <c r="BH637" s="134"/>
      <c r="BI637" s="134"/>
      <c r="BJ637" s="134"/>
      <c r="BK637" s="134"/>
      <c r="BL637" s="134"/>
      <c r="BM637" s="134"/>
      <c r="BN637" s="350"/>
      <c r="BO637" s="133"/>
      <c r="BP637" s="138"/>
      <c r="BQ637" s="138"/>
      <c r="BR637" s="138"/>
      <c r="BS637" s="138"/>
      <c r="BT637" s="138"/>
      <c r="BU637" s="138"/>
      <c r="BV637" s="138"/>
      <c r="BW637" s="138"/>
      <c r="BX637" s="138"/>
      <c r="BY637" s="138"/>
      <c r="BZ637" s="138"/>
      <c r="CA637" s="138"/>
      <c r="CB637" s="138">
        <v>1</v>
      </c>
      <c r="CC637" s="138"/>
      <c r="CD637" s="138"/>
    </row>
    <row r="638" spans="1:141" s="139" customFormat="1" ht="16.5" customHeight="1">
      <c r="A638" s="111">
        <v>565</v>
      </c>
      <c r="B638" s="111" t="s">
        <v>3284</v>
      </c>
      <c r="C638" s="112" t="s">
        <v>3342</v>
      </c>
      <c r="D638" s="111" t="s">
        <v>168</v>
      </c>
      <c r="E638" s="111" t="s">
        <v>4932</v>
      </c>
      <c r="F638" s="111" t="s">
        <v>10397</v>
      </c>
      <c r="G638" s="113" t="s">
        <v>10398</v>
      </c>
      <c r="H638" s="111" t="s">
        <v>10399</v>
      </c>
      <c r="I638" s="111" t="s">
        <v>10400</v>
      </c>
      <c r="J638" s="118" t="s">
        <v>4940</v>
      </c>
      <c r="K638" s="163" t="s">
        <v>10401</v>
      </c>
      <c r="L638" s="116" t="s">
        <v>10402</v>
      </c>
      <c r="M638" s="332" t="s">
        <v>10403</v>
      </c>
      <c r="N638" s="138" t="s">
        <v>4888</v>
      </c>
      <c r="O638" s="142"/>
      <c r="P638" s="142" t="s">
        <v>4888</v>
      </c>
      <c r="Q638" s="143">
        <v>11402</v>
      </c>
      <c r="R638" s="144">
        <v>2613</v>
      </c>
      <c r="S638" s="143">
        <v>456.32</v>
      </c>
      <c r="T638" s="143">
        <v>456.32</v>
      </c>
      <c r="U638" s="112" t="s">
        <v>4983</v>
      </c>
      <c r="V638" s="123"/>
      <c r="W638" s="123">
        <v>90</v>
      </c>
      <c r="X638" s="138" t="s">
        <v>4956</v>
      </c>
      <c r="Y638" s="123"/>
      <c r="Z638" s="123">
        <v>51</v>
      </c>
      <c r="AA638" s="123"/>
      <c r="AB638" s="123">
        <v>61</v>
      </c>
      <c r="AC638" s="127"/>
      <c r="AD638" s="127"/>
      <c r="AE638" s="130"/>
      <c r="AF638" s="137" t="s">
        <v>10404</v>
      </c>
      <c r="AG638" s="127">
        <v>1337</v>
      </c>
      <c r="AH638" s="127">
        <v>3137</v>
      </c>
      <c r="AI638" s="148">
        <v>425</v>
      </c>
      <c r="AJ638" s="148">
        <v>154</v>
      </c>
      <c r="AK638" s="112" t="s">
        <v>10405</v>
      </c>
      <c r="AL638" s="112" t="s">
        <v>10406</v>
      </c>
      <c r="AM638" s="118" t="s">
        <v>5428</v>
      </c>
      <c r="AN638" s="111">
        <v>5</v>
      </c>
      <c r="AO638" s="111">
        <v>2</v>
      </c>
      <c r="AP638" s="111">
        <v>3</v>
      </c>
      <c r="AQ638" s="111"/>
      <c r="AR638" s="111"/>
      <c r="AS638" s="111">
        <v>133</v>
      </c>
      <c r="AT638" s="129" t="s">
        <v>10407</v>
      </c>
      <c r="AU638" s="129" t="s">
        <v>10407</v>
      </c>
      <c r="AV638" s="127">
        <v>3571</v>
      </c>
      <c r="AW638" s="188">
        <v>26.849624060150376</v>
      </c>
      <c r="AX638" s="149">
        <v>3000</v>
      </c>
      <c r="AY638" s="149">
        <v>3000</v>
      </c>
      <c r="AZ638" s="149">
        <v>3000</v>
      </c>
      <c r="BA638" s="149">
        <v>3000</v>
      </c>
      <c r="BB638" s="149">
        <v>3000</v>
      </c>
      <c r="BC638" s="150"/>
      <c r="BD638" s="150"/>
      <c r="BE638" s="150"/>
      <c r="BF638" s="151" t="s">
        <v>4945</v>
      </c>
      <c r="BG638" s="134"/>
      <c r="BH638" s="131"/>
      <c r="BI638" s="134"/>
      <c r="BJ638" s="134"/>
      <c r="BK638" s="134"/>
      <c r="BL638" s="134"/>
      <c r="BM638" s="134"/>
      <c r="BN638" s="350"/>
      <c r="BO638" s="133" t="s">
        <v>4945</v>
      </c>
      <c r="BP638" s="138"/>
      <c r="BQ638" s="138"/>
      <c r="BR638" s="138"/>
      <c r="BS638" s="138"/>
      <c r="BT638" s="138"/>
      <c r="BU638" s="138"/>
      <c r="BV638" s="138"/>
      <c r="BW638" s="138"/>
      <c r="BX638" s="138"/>
      <c r="BY638" s="138"/>
      <c r="BZ638" s="138">
        <v>3</v>
      </c>
      <c r="CA638" s="138"/>
      <c r="CB638" s="138">
        <v>1</v>
      </c>
      <c r="CC638" s="138"/>
      <c r="CD638" s="138"/>
    </row>
    <row r="639" spans="1:141" s="139" customFormat="1" ht="16.5" customHeight="1">
      <c r="A639" s="111">
        <v>566</v>
      </c>
      <c r="B639" s="304" t="s">
        <v>3284</v>
      </c>
      <c r="C639" s="302" t="s">
        <v>3337</v>
      </c>
      <c r="D639" s="304" t="s">
        <v>168</v>
      </c>
      <c r="E639" s="304" t="s">
        <v>4932</v>
      </c>
      <c r="F639" s="304" t="s">
        <v>10408</v>
      </c>
      <c r="G639" s="329" t="s">
        <v>10409</v>
      </c>
      <c r="H639" s="304" t="s">
        <v>10410</v>
      </c>
      <c r="I639" s="304" t="s">
        <v>10411</v>
      </c>
      <c r="J639" s="772" t="s">
        <v>4940</v>
      </c>
      <c r="K639" s="304" t="s">
        <v>10411</v>
      </c>
      <c r="L639" s="330" t="s">
        <v>10412</v>
      </c>
      <c r="M639" s="332" t="s">
        <v>10413</v>
      </c>
      <c r="N639" s="138" t="s">
        <v>4888</v>
      </c>
      <c r="O639" s="430"/>
      <c r="P639" s="142" t="s">
        <v>4888</v>
      </c>
      <c r="Q639" s="143">
        <v>3460</v>
      </c>
      <c r="R639" s="144">
        <v>743.07</v>
      </c>
      <c r="S639" s="143">
        <v>566</v>
      </c>
      <c r="T639" s="143">
        <v>363</v>
      </c>
      <c r="U639" s="302" t="s">
        <v>4983</v>
      </c>
      <c r="V639" s="123">
        <v>203</v>
      </c>
      <c r="W639" s="123">
        <v>33</v>
      </c>
      <c r="X639" s="273" t="s">
        <v>4956</v>
      </c>
      <c r="Y639" s="123" t="s">
        <v>10414</v>
      </c>
      <c r="Z639" s="123">
        <v>16</v>
      </c>
      <c r="AA639" s="123">
        <v>162</v>
      </c>
      <c r="AB639" s="123">
        <v>52</v>
      </c>
      <c r="AC639" s="127"/>
      <c r="AD639" s="127">
        <v>76</v>
      </c>
      <c r="AE639" s="352">
        <v>9</v>
      </c>
      <c r="AF639" s="302" t="s">
        <v>10415</v>
      </c>
      <c r="AG639" s="188">
        <v>1200</v>
      </c>
      <c r="AH639" s="188">
        <v>1800</v>
      </c>
      <c r="AI639" s="186">
        <v>1279</v>
      </c>
      <c r="AJ639" s="186">
        <v>395</v>
      </c>
      <c r="AK639" s="302"/>
      <c r="AL639" s="302"/>
      <c r="AM639" s="307" t="s">
        <v>5477</v>
      </c>
      <c r="AN639" s="304">
        <v>7</v>
      </c>
      <c r="AO639" s="304"/>
      <c r="AP639" s="304">
        <v>7</v>
      </c>
      <c r="AQ639" s="304"/>
      <c r="AR639" s="304"/>
      <c r="AS639" s="304">
        <v>260</v>
      </c>
      <c r="AT639" s="129" t="s">
        <v>4916</v>
      </c>
      <c r="AU639" s="180" t="s">
        <v>5639</v>
      </c>
      <c r="AV639" s="188">
        <v>614</v>
      </c>
      <c r="AW639" s="188">
        <v>2.3615384615384616</v>
      </c>
      <c r="AX639" s="189">
        <v>4000</v>
      </c>
      <c r="AY639" s="189">
        <v>3000</v>
      </c>
      <c r="AZ639" s="189">
        <v>3000</v>
      </c>
      <c r="BA639" s="189">
        <v>3000</v>
      </c>
      <c r="BB639" s="189">
        <v>3000</v>
      </c>
      <c r="BC639" s="190"/>
      <c r="BD639" s="190"/>
      <c r="BE639" s="191" t="s">
        <v>10416</v>
      </c>
      <c r="BF639" s="191"/>
      <c r="BG639" s="192">
        <v>4000</v>
      </c>
      <c r="BH639" s="192">
        <v>3000</v>
      </c>
      <c r="BI639" s="192">
        <v>3000</v>
      </c>
      <c r="BJ639" s="192">
        <v>3000</v>
      </c>
      <c r="BK639" s="192">
        <v>3000</v>
      </c>
      <c r="BL639" s="192"/>
      <c r="BM639" s="192">
        <v>37.5</v>
      </c>
      <c r="BN639" s="422" t="s">
        <v>10416</v>
      </c>
      <c r="BO639" s="191"/>
      <c r="BP639" s="273"/>
      <c r="BQ639" s="273"/>
      <c r="BR639" s="273"/>
      <c r="BS639" s="273"/>
      <c r="BT639" s="273"/>
      <c r="BU639" s="273"/>
      <c r="BV639" s="273"/>
      <c r="BW639" s="273"/>
      <c r="BX639" s="273"/>
      <c r="BY639" s="273"/>
      <c r="BZ639" s="273"/>
      <c r="CA639" s="273"/>
      <c r="CB639" s="273"/>
      <c r="CC639" s="273"/>
      <c r="CD639" s="273"/>
      <c r="CE639" s="177"/>
    </row>
    <row r="640" spans="1:141" s="139" customFormat="1" ht="16.5" customHeight="1">
      <c r="A640" s="111">
        <v>567</v>
      </c>
      <c r="B640" s="111" t="s">
        <v>10007</v>
      </c>
      <c r="C640" s="112" t="s">
        <v>10235</v>
      </c>
      <c r="D640" s="111" t="s">
        <v>5318</v>
      </c>
      <c r="E640" s="111" t="s">
        <v>4879</v>
      </c>
      <c r="F640" s="111" t="s">
        <v>10417</v>
      </c>
      <c r="G640" s="113" t="s">
        <v>10418</v>
      </c>
      <c r="H640" s="111" t="s">
        <v>10419</v>
      </c>
      <c r="I640" s="111" t="s">
        <v>10420</v>
      </c>
      <c r="J640" s="118" t="s">
        <v>4884</v>
      </c>
      <c r="K640" s="163" t="s">
        <v>10421</v>
      </c>
      <c r="L640" s="330" t="s">
        <v>10422</v>
      </c>
      <c r="M640" s="610" t="s">
        <v>10423</v>
      </c>
      <c r="N640" s="138" t="s">
        <v>4888</v>
      </c>
      <c r="O640" s="142"/>
      <c r="P640" s="142" t="s">
        <v>4884</v>
      </c>
      <c r="Q640" s="143">
        <v>33000</v>
      </c>
      <c r="R640" s="144">
        <v>2290</v>
      </c>
      <c r="S640" s="143">
        <v>1699</v>
      </c>
      <c r="T640" s="143">
        <v>1599</v>
      </c>
      <c r="U640" s="112" t="s">
        <v>5009</v>
      </c>
      <c r="V640" s="123">
        <v>100</v>
      </c>
      <c r="W640" s="123">
        <v>120</v>
      </c>
      <c r="X640" s="138" t="s">
        <v>4972</v>
      </c>
      <c r="Y640" s="123">
        <v>69</v>
      </c>
      <c r="Z640" s="123"/>
      <c r="AA640" s="123"/>
      <c r="AB640" s="123">
        <v>27</v>
      </c>
      <c r="AC640" s="127">
        <v>100</v>
      </c>
      <c r="AD640" s="127">
        <v>108</v>
      </c>
      <c r="AE640" s="130">
        <v>300</v>
      </c>
      <c r="AF640" s="137" t="s">
        <v>10424</v>
      </c>
      <c r="AG640" s="127">
        <v>2000</v>
      </c>
      <c r="AH640" s="127">
        <v>2800</v>
      </c>
      <c r="AI640" s="148"/>
      <c r="AJ640" s="148"/>
      <c r="AK640" s="112"/>
      <c r="AL640" s="112"/>
      <c r="AM640" s="118" t="s">
        <v>5011</v>
      </c>
      <c r="AN640" s="111">
        <v>8</v>
      </c>
      <c r="AO640" s="111">
        <v>2</v>
      </c>
      <c r="AP640" s="111">
        <v>3</v>
      </c>
      <c r="AQ640" s="111">
        <v>3</v>
      </c>
      <c r="AR640" s="111"/>
      <c r="AS640" s="111">
        <v>297</v>
      </c>
      <c r="AT640" s="137" t="s">
        <v>5036</v>
      </c>
      <c r="AU640" s="137" t="s">
        <v>5036</v>
      </c>
      <c r="AV640" s="127">
        <v>111500</v>
      </c>
      <c r="AW640" s="188">
        <v>375.4208754208754</v>
      </c>
      <c r="AX640" s="149">
        <v>10000</v>
      </c>
      <c r="AY640" s="149">
        <v>6000</v>
      </c>
      <c r="AZ640" s="149">
        <v>6000</v>
      </c>
      <c r="BA640" s="149">
        <v>8000</v>
      </c>
      <c r="BB640" s="149">
        <v>10000</v>
      </c>
      <c r="BC640" s="150">
        <v>20</v>
      </c>
      <c r="BD640" s="150" t="s">
        <v>5093</v>
      </c>
      <c r="BE640" s="150" t="s">
        <v>10425</v>
      </c>
      <c r="BF640" s="151" t="s">
        <v>10426</v>
      </c>
      <c r="BG640" s="134"/>
      <c r="BH640" s="134"/>
      <c r="BI640" s="134"/>
      <c r="BJ640" s="134"/>
      <c r="BK640" s="134"/>
      <c r="BL640" s="134"/>
      <c r="BM640" s="134"/>
      <c r="BN640" s="350"/>
      <c r="BO640" s="133" t="s">
        <v>4897</v>
      </c>
      <c r="BP640" s="138"/>
      <c r="BQ640" s="138"/>
      <c r="BR640" s="138"/>
      <c r="BS640" s="138"/>
      <c r="BT640" s="138"/>
      <c r="BU640" s="138"/>
      <c r="BV640" s="138"/>
      <c r="BW640" s="138"/>
      <c r="BX640" s="138"/>
      <c r="BY640" s="138"/>
      <c r="BZ640" s="138">
        <v>3</v>
      </c>
      <c r="CA640" s="138">
        <v>2</v>
      </c>
      <c r="CB640" s="138">
        <v>9</v>
      </c>
      <c r="CC640" s="138"/>
      <c r="CD640" s="138"/>
    </row>
    <row r="641" spans="1:141" s="139" customFormat="1" ht="16.5" customHeight="1">
      <c r="A641" s="111">
        <v>568</v>
      </c>
      <c r="B641" s="111" t="s">
        <v>10007</v>
      </c>
      <c r="C641" s="112" t="s">
        <v>10048</v>
      </c>
      <c r="D641" s="111" t="s">
        <v>5318</v>
      </c>
      <c r="E641" s="111" t="s">
        <v>4879</v>
      </c>
      <c r="F641" s="111" t="s">
        <v>10427</v>
      </c>
      <c r="G641" s="113" t="s">
        <v>10428</v>
      </c>
      <c r="H641" s="111" t="s">
        <v>10429</v>
      </c>
      <c r="I641" s="111" t="s">
        <v>10430</v>
      </c>
      <c r="J641" s="118" t="s">
        <v>4884</v>
      </c>
      <c r="K641" s="273" t="s">
        <v>10431</v>
      </c>
      <c r="L641" s="330" t="s">
        <v>10432</v>
      </c>
      <c r="M641" s="332" t="s">
        <v>10433</v>
      </c>
      <c r="N641" s="142" t="s">
        <v>4884</v>
      </c>
      <c r="O641" s="142" t="s">
        <v>4909</v>
      </c>
      <c r="P641" s="142" t="s">
        <v>4884</v>
      </c>
      <c r="Q641" s="143">
        <v>66000</v>
      </c>
      <c r="R641" s="144">
        <v>9129</v>
      </c>
      <c r="S641" s="143">
        <v>4724</v>
      </c>
      <c r="T641" s="143">
        <v>3132</v>
      </c>
      <c r="U641" s="112" t="s">
        <v>5134</v>
      </c>
      <c r="V641" s="123">
        <v>1592</v>
      </c>
      <c r="W641" s="123">
        <v>656.7</v>
      </c>
      <c r="X641" s="138" t="s">
        <v>4972</v>
      </c>
      <c r="Y641" s="123">
        <v>324</v>
      </c>
      <c r="Z641" s="123"/>
      <c r="AA641" s="123"/>
      <c r="AB641" s="123">
        <v>86</v>
      </c>
      <c r="AC641" s="127">
        <v>54</v>
      </c>
      <c r="AD641" s="127"/>
      <c r="AE641" s="130">
        <v>500</v>
      </c>
      <c r="AF641" s="137" t="s">
        <v>10434</v>
      </c>
      <c r="AG641" s="127">
        <v>20000</v>
      </c>
      <c r="AH641" s="127">
        <v>25000</v>
      </c>
      <c r="AI641" s="148"/>
      <c r="AJ641" s="148">
        <v>1000</v>
      </c>
      <c r="AK641" s="112" t="s">
        <v>10435</v>
      </c>
      <c r="AL641" s="112" t="s">
        <v>10436</v>
      </c>
      <c r="AM641" s="118" t="s">
        <v>5079</v>
      </c>
      <c r="AN641" s="111">
        <v>8</v>
      </c>
      <c r="AO641" s="111"/>
      <c r="AP641" s="111">
        <v>3</v>
      </c>
      <c r="AQ641" s="111">
        <v>5</v>
      </c>
      <c r="AR641" s="111"/>
      <c r="AS641" s="129">
        <v>219</v>
      </c>
      <c r="AT641" s="129" t="s">
        <v>6726</v>
      </c>
      <c r="AU641" s="129" t="s">
        <v>6726</v>
      </c>
      <c r="AV641" s="127">
        <v>15724</v>
      </c>
      <c r="AW641" s="188">
        <v>71.799086757990864</v>
      </c>
      <c r="AX641" s="149">
        <v>5000</v>
      </c>
      <c r="AY641" s="149">
        <v>3000</v>
      </c>
      <c r="AZ641" s="149">
        <v>3000</v>
      </c>
      <c r="BA641" s="149">
        <v>4000</v>
      </c>
      <c r="BB641" s="149">
        <v>5000</v>
      </c>
      <c r="BC641" s="150">
        <v>20</v>
      </c>
      <c r="BD641" s="150">
        <v>50</v>
      </c>
      <c r="BE641" s="150" t="s">
        <v>10437</v>
      </c>
      <c r="BF641" s="151" t="s">
        <v>10438</v>
      </c>
      <c r="BG641" s="134">
        <v>5000</v>
      </c>
      <c r="BH641" s="134">
        <v>3000</v>
      </c>
      <c r="BI641" s="134">
        <v>3000</v>
      </c>
      <c r="BJ641" s="134">
        <v>4000</v>
      </c>
      <c r="BK641" s="134">
        <v>5000</v>
      </c>
      <c r="BL641" s="134">
        <v>20</v>
      </c>
      <c r="BM641" s="134">
        <v>50</v>
      </c>
      <c r="BN641" s="350" t="s">
        <v>10437</v>
      </c>
      <c r="BO641" s="133" t="s">
        <v>10438</v>
      </c>
      <c r="BP641" s="138"/>
      <c r="BQ641" s="138"/>
      <c r="BR641" s="138"/>
      <c r="BS641" s="138"/>
      <c r="BT641" s="138"/>
      <c r="BU641" s="138"/>
      <c r="BV641" s="138"/>
      <c r="BW641" s="138"/>
      <c r="BX641" s="138"/>
      <c r="BY641" s="138"/>
      <c r="BZ641" s="138">
        <v>4</v>
      </c>
      <c r="CA641" s="138"/>
      <c r="CB641" s="138">
        <v>7</v>
      </c>
      <c r="CC641" s="138"/>
      <c r="CD641" s="138"/>
    </row>
    <row r="642" spans="1:141" s="139" customFormat="1" ht="16.5" customHeight="1">
      <c r="A642" s="111">
        <v>569</v>
      </c>
      <c r="B642" s="111" t="s">
        <v>10007</v>
      </c>
      <c r="C642" s="112" t="s">
        <v>10059</v>
      </c>
      <c r="D642" s="111" t="s">
        <v>5318</v>
      </c>
      <c r="E642" s="111" t="s">
        <v>4879</v>
      </c>
      <c r="F642" s="111" t="s">
        <v>10439</v>
      </c>
      <c r="G642" s="113" t="s">
        <v>10440</v>
      </c>
      <c r="H642" s="111" t="s">
        <v>10441</v>
      </c>
      <c r="I642" s="135" t="s">
        <v>10442</v>
      </c>
      <c r="J642" s="135" t="s">
        <v>4940</v>
      </c>
      <c r="K642" s="135" t="s">
        <v>5671</v>
      </c>
      <c r="L642" s="153" t="s">
        <v>10443</v>
      </c>
      <c r="M642" s="332" t="s">
        <v>10444</v>
      </c>
      <c r="N642" s="135" t="s">
        <v>4924</v>
      </c>
      <c r="O642" s="142"/>
      <c r="P642" s="135" t="s">
        <v>4924</v>
      </c>
      <c r="Q642" s="143">
        <v>3330</v>
      </c>
      <c r="R642" s="144">
        <v>469</v>
      </c>
      <c r="S642" s="143">
        <v>214</v>
      </c>
      <c r="T642" s="143">
        <v>176</v>
      </c>
      <c r="U642" s="112" t="s">
        <v>5009</v>
      </c>
      <c r="V642" s="123">
        <v>38</v>
      </c>
      <c r="W642" s="123">
        <v>33</v>
      </c>
      <c r="X642" s="118" t="s">
        <v>4972</v>
      </c>
      <c r="Y642" s="123">
        <v>99</v>
      </c>
      <c r="Z642" s="123">
        <v>20</v>
      </c>
      <c r="AA642" s="123">
        <v>700</v>
      </c>
      <c r="AB642" s="123">
        <v>20</v>
      </c>
      <c r="AC642" s="127">
        <v>13</v>
      </c>
      <c r="AD642" s="127"/>
      <c r="AE642" s="130">
        <v>10</v>
      </c>
      <c r="AF642" s="135" t="s">
        <v>5548</v>
      </c>
      <c r="AG642" s="127">
        <v>3265</v>
      </c>
      <c r="AH642" s="127">
        <v>7845</v>
      </c>
      <c r="AI642" s="148">
        <v>1918</v>
      </c>
      <c r="AJ642" s="148">
        <v>450</v>
      </c>
      <c r="AK642" s="112"/>
      <c r="AL642" s="112"/>
      <c r="AM642" s="118" t="s">
        <v>5477</v>
      </c>
      <c r="AN642" s="111">
        <v>18</v>
      </c>
      <c r="AO642" s="111">
        <v>9</v>
      </c>
      <c r="AP642" s="111">
        <v>7</v>
      </c>
      <c r="AQ642" s="111">
        <v>2</v>
      </c>
      <c r="AR642" s="111"/>
      <c r="AS642" s="111">
        <v>209</v>
      </c>
      <c r="AT642" s="129" t="s">
        <v>4916</v>
      </c>
      <c r="AU642" s="129" t="s">
        <v>4916</v>
      </c>
      <c r="AV642" s="127">
        <v>1310</v>
      </c>
      <c r="AW642" s="127">
        <v>6</v>
      </c>
      <c r="AX642" s="149"/>
      <c r="AY642" s="149"/>
      <c r="AZ642" s="149"/>
      <c r="BA642" s="149"/>
      <c r="BB642" s="149"/>
      <c r="BC642" s="150"/>
      <c r="BD642" s="150"/>
      <c r="BE642" s="150"/>
      <c r="BF642" s="151" t="s">
        <v>4897</v>
      </c>
      <c r="BG642" s="134"/>
      <c r="BH642" s="134"/>
      <c r="BI642" s="134"/>
      <c r="BJ642" s="134"/>
      <c r="BK642" s="134"/>
      <c r="BL642" s="134"/>
      <c r="BM642" s="134"/>
      <c r="BN642" s="350"/>
      <c r="BO642" s="133" t="s">
        <v>4897</v>
      </c>
      <c r="BP642" s="138"/>
      <c r="BQ642" s="138"/>
      <c r="BR642" s="138"/>
      <c r="BS642" s="138"/>
      <c r="BT642" s="138"/>
      <c r="BU642" s="138"/>
      <c r="BV642" s="138"/>
      <c r="BW642" s="138"/>
      <c r="BX642" s="138"/>
      <c r="BY642" s="138"/>
      <c r="BZ642" s="138">
        <v>2</v>
      </c>
      <c r="CA642" s="138">
        <v>1</v>
      </c>
      <c r="CB642" s="138"/>
      <c r="CC642" s="138"/>
      <c r="CD642" s="138"/>
    </row>
    <row r="643" spans="1:141" s="139" customFormat="1" ht="16.5" customHeight="1">
      <c r="A643" s="111">
        <v>570</v>
      </c>
      <c r="B643" s="111" t="s">
        <v>3284</v>
      </c>
      <c r="C643" s="112" t="s">
        <v>3342</v>
      </c>
      <c r="D643" s="111" t="s">
        <v>168</v>
      </c>
      <c r="E643" s="111" t="s">
        <v>4879</v>
      </c>
      <c r="F643" s="111" t="s">
        <v>10445</v>
      </c>
      <c r="G643" s="113" t="s">
        <v>10446</v>
      </c>
      <c r="H643" s="111" t="s">
        <v>10447</v>
      </c>
      <c r="I643" s="111" t="s">
        <v>10448</v>
      </c>
      <c r="J643" s="118" t="s">
        <v>4940</v>
      </c>
      <c r="K643" s="111" t="s">
        <v>10449</v>
      </c>
      <c r="L643" s="111" t="s">
        <v>10450</v>
      </c>
      <c r="M643" s="283" t="s">
        <v>10451</v>
      </c>
      <c r="N643" s="284" t="s">
        <v>4924</v>
      </c>
      <c r="O643" s="135"/>
      <c r="P643" s="142" t="s">
        <v>4924</v>
      </c>
      <c r="Q643" s="741">
        <v>528928</v>
      </c>
      <c r="R643" s="773">
        <v>3485</v>
      </c>
      <c r="S643" s="143">
        <v>991</v>
      </c>
      <c r="T643" s="143">
        <v>991</v>
      </c>
      <c r="U643" s="278"/>
      <c r="V643" s="123"/>
      <c r="W643" s="123">
        <v>330</v>
      </c>
      <c r="X643" s="279" t="s">
        <v>4956</v>
      </c>
      <c r="Y643" s="123"/>
      <c r="Z643" s="123"/>
      <c r="AA643" s="123"/>
      <c r="AB643" s="123">
        <v>165</v>
      </c>
      <c r="AC643" s="127"/>
      <c r="AD643" s="127"/>
      <c r="AE643" s="130">
        <v>60</v>
      </c>
      <c r="AF643" s="151" t="s">
        <v>10452</v>
      </c>
      <c r="AG643" s="346"/>
      <c r="AH643" s="128">
        <v>163</v>
      </c>
      <c r="AI643" s="127">
        <v>163</v>
      </c>
      <c r="AJ643" s="172">
        <v>163</v>
      </c>
      <c r="AK643" s="157" t="s">
        <v>7126</v>
      </c>
      <c r="AL643" s="157" t="s">
        <v>7126</v>
      </c>
      <c r="AM643" s="118"/>
      <c r="AN643" s="111"/>
      <c r="AO643" s="111"/>
      <c r="AP643" s="111"/>
      <c r="AQ643" s="111"/>
      <c r="AR643" s="111"/>
      <c r="AS643" s="111" t="s">
        <v>5056</v>
      </c>
      <c r="AT643" s="129" t="s">
        <v>5056</v>
      </c>
      <c r="AU643" s="129" t="s">
        <v>5056</v>
      </c>
      <c r="AV643" s="130" t="s">
        <v>5056</v>
      </c>
      <c r="AW643" s="130" t="s">
        <v>5056</v>
      </c>
      <c r="AX643" s="134">
        <v>2000</v>
      </c>
      <c r="AY643" s="134">
        <v>2000</v>
      </c>
      <c r="AZ643" s="134">
        <v>2000</v>
      </c>
      <c r="BA643" s="134">
        <v>2000</v>
      </c>
      <c r="BB643" s="134">
        <v>2000</v>
      </c>
      <c r="BC643" s="150"/>
      <c r="BD643" s="150"/>
      <c r="BE643" s="150"/>
      <c r="BF643" s="150" t="s">
        <v>4945</v>
      </c>
      <c r="BG643" s="134"/>
      <c r="BH643" s="131"/>
      <c r="BI643" s="134"/>
      <c r="BJ643" s="134"/>
      <c r="BK643" s="134"/>
      <c r="BL643" s="134"/>
      <c r="BM643" s="134"/>
      <c r="BN643" s="174"/>
      <c r="BO643" s="150" t="s">
        <v>4897</v>
      </c>
      <c r="BP643" s="138"/>
      <c r="BQ643" s="138"/>
      <c r="BR643" s="138"/>
      <c r="BS643" s="138"/>
      <c r="BT643" s="138"/>
      <c r="BU643" s="138"/>
      <c r="BV643" s="138"/>
      <c r="BW643" s="138"/>
      <c r="BX643" s="138"/>
      <c r="BY643" s="138"/>
      <c r="BZ643" s="138">
        <v>1</v>
      </c>
      <c r="CA643" s="138"/>
      <c r="CB643" s="138">
        <v>1</v>
      </c>
      <c r="CC643" s="138"/>
      <c r="CD643" s="138"/>
      <c r="CE643" s="774"/>
    </row>
    <row r="644" spans="1:141" s="139" customFormat="1" ht="16.5" customHeight="1">
      <c r="A644" s="111">
        <v>571</v>
      </c>
      <c r="B644" s="111" t="s">
        <v>3284</v>
      </c>
      <c r="C644" s="112" t="s">
        <v>3304</v>
      </c>
      <c r="D644" s="111" t="s">
        <v>168</v>
      </c>
      <c r="E644" s="111" t="s">
        <v>4932</v>
      </c>
      <c r="F644" s="111" t="s">
        <v>10453</v>
      </c>
      <c r="G644" s="113" t="s">
        <v>10454</v>
      </c>
      <c r="H644" s="111" t="s">
        <v>10455</v>
      </c>
      <c r="I644" s="111" t="s">
        <v>10456</v>
      </c>
      <c r="J644" s="118" t="s">
        <v>4940</v>
      </c>
      <c r="K644" s="111" t="s">
        <v>10457</v>
      </c>
      <c r="L644" s="111" t="s">
        <v>10458</v>
      </c>
      <c r="M644" s="332" t="s">
        <v>10459</v>
      </c>
      <c r="N644" s="142" t="s">
        <v>4940</v>
      </c>
      <c r="O644" s="142" t="s">
        <v>4941</v>
      </c>
      <c r="P644" s="142" t="s">
        <v>4940</v>
      </c>
      <c r="Q644" s="143">
        <v>2702</v>
      </c>
      <c r="R644" s="144">
        <v>446</v>
      </c>
      <c r="S644" s="143">
        <v>240</v>
      </c>
      <c r="T644" s="143">
        <v>120</v>
      </c>
      <c r="U644" s="112" t="s">
        <v>4955</v>
      </c>
      <c r="V644" s="123">
        <v>120</v>
      </c>
      <c r="W644" s="123">
        <v>87</v>
      </c>
      <c r="X644" s="138" t="s">
        <v>4956</v>
      </c>
      <c r="Y644" s="123">
        <v>120</v>
      </c>
      <c r="Z644" s="123">
        <v>5321</v>
      </c>
      <c r="AA644" s="123">
        <v>154616</v>
      </c>
      <c r="AB644" s="123">
        <v>50</v>
      </c>
      <c r="AC644" s="127"/>
      <c r="AD644" s="127"/>
      <c r="AE644" s="130">
        <v>20</v>
      </c>
      <c r="AF644" s="137"/>
      <c r="AG644" s="127">
        <v>1409</v>
      </c>
      <c r="AH644" s="127">
        <v>2367</v>
      </c>
      <c r="AI644" s="148">
        <v>10000</v>
      </c>
      <c r="AJ644" s="148">
        <v>5000</v>
      </c>
      <c r="AK644" s="112"/>
      <c r="AL644" s="112"/>
      <c r="AM644" s="118" t="s">
        <v>5340</v>
      </c>
      <c r="AN644" s="111">
        <v>34</v>
      </c>
      <c r="AO644" s="111">
        <v>2</v>
      </c>
      <c r="AP644" s="111">
        <v>15</v>
      </c>
      <c r="AQ644" s="111">
        <v>17</v>
      </c>
      <c r="AR644" s="111"/>
      <c r="AS644" s="111">
        <v>260</v>
      </c>
      <c r="AT644" s="129" t="s">
        <v>6127</v>
      </c>
      <c r="AU644" s="129" t="s">
        <v>6127</v>
      </c>
      <c r="AV644" s="127">
        <v>8500</v>
      </c>
      <c r="AW644" s="127">
        <v>33</v>
      </c>
      <c r="AX644" s="149">
        <v>3000</v>
      </c>
      <c r="AY644" s="149">
        <v>2000</v>
      </c>
      <c r="AZ644" s="149">
        <v>2000</v>
      </c>
      <c r="BA644" s="149">
        <v>2000</v>
      </c>
      <c r="BB644" s="149">
        <v>3000</v>
      </c>
      <c r="BC644" s="150" t="s">
        <v>10460</v>
      </c>
      <c r="BD644" s="150"/>
      <c r="BE644" s="150" t="s">
        <v>10461</v>
      </c>
      <c r="BF644" s="259"/>
      <c r="BG644" s="134">
        <v>3000</v>
      </c>
      <c r="BH644" s="134">
        <v>2000</v>
      </c>
      <c r="BI644" s="134">
        <v>2000</v>
      </c>
      <c r="BJ644" s="134">
        <v>2000</v>
      </c>
      <c r="BK644" s="134">
        <v>3000</v>
      </c>
      <c r="BL644" s="134" t="s">
        <v>10460</v>
      </c>
      <c r="BM644" s="134"/>
      <c r="BN644" s="544" t="s">
        <v>10461</v>
      </c>
      <c r="BO644" s="265"/>
      <c r="BP644" s="138"/>
      <c r="BQ644" s="138"/>
      <c r="BR644" s="138"/>
      <c r="BS644" s="138"/>
      <c r="BT644" s="138"/>
      <c r="BU644" s="138"/>
      <c r="BV644" s="138"/>
      <c r="BW644" s="138"/>
      <c r="BX644" s="138"/>
      <c r="BY644" s="138"/>
      <c r="BZ644" s="138">
        <v>5</v>
      </c>
      <c r="CA644" s="138">
        <v>1</v>
      </c>
      <c r="CB644" s="138"/>
      <c r="CC644" s="138"/>
      <c r="CD644" s="138"/>
    </row>
    <row r="645" spans="1:141" s="139" customFormat="1" ht="16.5" customHeight="1">
      <c r="A645" s="111">
        <v>572</v>
      </c>
      <c r="B645" s="111" t="s">
        <v>3284</v>
      </c>
      <c r="C645" s="112" t="s">
        <v>3342</v>
      </c>
      <c r="D645" s="111" t="s">
        <v>168</v>
      </c>
      <c r="E645" s="111" t="s">
        <v>5375</v>
      </c>
      <c r="F645" s="111" t="s">
        <v>10462</v>
      </c>
      <c r="G645" s="113" t="s">
        <v>10463</v>
      </c>
      <c r="H645" s="111" t="s">
        <v>10464</v>
      </c>
      <c r="I645" s="111" t="s">
        <v>10465</v>
      </c>
      <c r="J645" s="118" t="s">
        <v>4940</v>
      </c>
      <c r="K645" s="111" t="s">
        <v>10466</v>
      </c>
      <c r="L645" s="111" t="s">
        <v>10467</v>
      </c>
      <c r="M645" s="283" t="s">
        <v>10468</v>
      </c>
      <c r="N645" s="284" t="s">
        <v>4924</v>
      </c>
      <c r="O645" s="135"/>
      <c r="P645" s="142" t="s">
        <v>4924</v>
      </c>
      <c r="Q645" s="741">
        <v>3772</v>
      </c>
      <c r="R645" s="773">
        <v>340</v>
      </c>
      <c r="S645" s="143">
        <v>132</v>
      </c>
      <c r="T645" s="143">
        <v>100</v>
      </c>
      <c r="U645" s="278" t="s">
        <v>4955</v>
      </c>
      <c r="V645" s="123">
        <v>32</v>
      </c>
      <c r="W645" s="123">
        <v>32</v>
      </c>
      <c r="X645" s="279" t="s">
        <v>4956</v>
      </c>
      <c r="Y645" s="123">
        <v>58</v>
      </c>
      <c r="Z645" s="123">
        <v>23</v>
      </c>
      <c r="AA645" s="123">
        <v>532</v>
      </c>
      <c r="AB645" s="123">
        <v>23</v>
      </c>
      <c r="AC645" s="127"/>
      <c r="AD645" s="127"/>
      <c r="AE645" s="130">
        <v>20</v>
      </c>
      <c r="AF645" s="151" t="s">
        <v>10469</v>
      </c>
      <c r="AG645" s="346">
        <v>13</v>
      </c>
      <c r="AH645" s="128">
        <v>528</v>
      </c>
      <c r="AI645" s="127">
        <v>163</v>
      </c>
      <c r="AJ645" s="172">
        <v>385</v>
      </c>
      <c r="AK645" s="157" t="s">
        <v>7126</v>
      </c>
      <c r="AL645" s="157" t="s">
        <v>7126</v>
      </c>
      <c r="AM645" s="118" t="s">
        <v>5428</v>
      </c>
      <c r="AN645" s="111">
        <v>5</v>
      </c>
      <c r="AO645" s="111">
        <v>1</v>
      </c>
      <c r="AP645" s="111">
        <v>2</v>
      </c>
      <c r="AQ645" s="111">
        <v>1</v>
      </c>
      <c r="AR645" s="111">
        <v>1</v>
      </c>
      <c r="AS645" s="111" t="s">
        <v>5056</v>
      </c>
      <c r="AT645" s="129" t="s">
        <v>5056</v>
      </c>
      <c r="AU645" s="129" t="s">
        <v>5056</v>
      </c>
      <c r="AV645" s="130" t="s">
        <v>5056</v>
      </c>
      <c r="AW645" s="130" t="s">
        <v>5056</v>
      </c>
      <c r="AX645" s="135"/>
      <c r="AY645" s="135"/>
      <c r="AZ645" s="135"/>
      <c r="BA645" s="135"/>
      <c r="BB645" s="135"/>
      <c r="BC645" s="150"/>
      <c r="BD645" s="150"/>
      <c r="BE645" s="150"/>
      <c r="BF645" s="150" t="s">
        <v>4945</v>
      </c>
      <c r="BG645" s="134"/>
      <c r="BH645" s="131"/>
      <c r="BI645" s="134"/>
      <c r="BJ645" s="134"/>
      <c r="BK645" s="134"/>
      <c r="BL645" s="134"/>
      <c r="BM645" s="134"/>
      <c r="BN645" s="174"/>
      <c r="BO645" s="150" t="s">
        <v>4897</v>
      </c>
      <c r="BP645" s="138"/>
      <c r="BQ645" s="138"/>
      <c r="BR645" s="138"/>
      <c r="BS645" s="138"/>
      <c r="BT645" s="138"/>
      <c r="BU645" s="138"/>
      <c r="BV645" s="138"/>
      <c r="BW645" s="138"/>
      <c r="BX645" s="138"/>
      <c r="BY645" s="138"/>
      <c r="BZ645" s="138">
        <v>1</v>
      </c>
      <c r="CA645" s="138">
        <v>1</v>
      </c>
      <c r="CB645" s="138">
        <v>2</v>
      </c>
      <c r="CC645" s="138">
        <v>1</v>
      </c>
      <c r="CD645" s="138">
        <v>10</v>
      </c>
    </row>
    <row r="646" spans="1:141" s="139" customFormat="1" ht="16.5" customHeight="1">
      <c r="A646" s="111">
        <v>573</v>
      </c>
      <c r="B646" s="111" t="s">
        <v>10007</v>
      </c>
      <c r="C646" s="112" t="s">
        <v>10079</v>
      </c>
      <c r="D646" s="111" t="s">
        <v>5318</v>
      </c>
      <c r="E646" s="111" t="s">
        <v>4879</v>
      </c>
      <c r="F646" s="111" t="s">
        <v>10470</v>
      </c>
      <c r="G646" s="113" t="s">
        <v>10471</v>
      </c>
      <c r="H646" s="111" t="s">
        <v>10472</v>
      </c>
      <c r="I646" s="111" t="s">
        <v>10473</v>
      </c>
      <c r="J646" s="118" t="s">
        <v>4884</v>
      </c>
      <c r="K646" s="163" t="s">
        <v>10139</v>
      </c>
      <c r="L646" s="330" t="s">
        <v>10474</v>
      </c>
      <c r="M646" s="610" t="s">
        <v>10475</v>
      </c>
      <c r="N646" s="284" t="s">
        <v>4924</v>
      </c>
      <c r="O646" s="142"/>
      <c r="P646" s="142" t="s">
        <v>4924</v>
      </c>
      <c r="Q646" s="143">
        <v>7498</v>
      </c>
      <c r="R646" s="144">
        <v>247</v>
      </c>
      <c r="S646" s="355">
        <v>113</v>
      </c>
      <c r="T646" s="355">
        <v>113</v>
      </c>
      <c r="U646" s="436" t="s">
        <v>6475</v>
      </c>
      <c r="V646" s="358"/>
      <c r="W646" s="358">
        <v>23</v>
      </c>
      <c r="X646" s="382" t="s">
        <v>4956</v>
      </c>
      <c r="Y646" s="123">
        <v>99</v>
      </c>
      <c r="Z646" s="123"/>
      <c r="AA646" s="123"/>
      <c r="AB646" s="123"/>
      <c r="AC646" s="419">
        <v>13</v>
      </c>
      <c r="AD646" s="127"/>
      <c r="AE646" s="130">
        <v>30</v>
      </c>
      <c r="AF646" s="137" t="s">
        <v>10476</v>
      </c>
      <c r="AG646" s="127"/>
      <c r="AH646" s="127">
        <v>600</v>
      </c>
      <c r="AI646" s="148"/>
      <c r="AJ646" s="148">
        <v>100</v>
      </c>
      <c r="AK646" s="112"/>
      <c r="AL646" s="112"/>
      <c r="AM646" s="118"/>
      <c r="AN646" s="111">
        <v>3</v>
      </c>
      <c r="AO646" s="111"/>
      <c r="AP646" s="111">
        <v>2</v>
      </c>
      <c r="AQ646" s="111">
        <v>1</v>
      </c>
      <c r="AR646" s="111"/>
      <c r="AS646" s="111">
        <v>221</v>
      </c>
      <c r="AT646" s="129" t="s">
        <v>5585</v>
      </c>
      <c r="AU646" s="129" t="s">
        <v>5585</v>
      </c>
      <c r="AV646" s="419">
        <v>20000</v>
      </c>
      <c r="AW646" s="419">
        <v>90</v>
      </c>
      <c r="AX646" s="149"/>
      <c r="AY646" s="149"/>
      <c r="AZ646" s="149"/>
      <c r="BA646" s="149"/>
      <c r="BB646" s="149"/>
      <c r="BC646" s="150"/>
      <c r="BD646" s="150"/>
      <c r="BE646" s="150"/>
      <c r="BF646" s="151" t="s">
        <v>4897</v>
      </c>
      <c r="BG646" s="134"/>
      <c r="BH646" s="134"/>
      <c r="BI646" s="134"/>
      <c r="BJ646" s="134"/>
      <c r="BK646" s="134"/>
      <c r="BL646" s="134"/>
      <c r="BM646" s="134"/>
      <c r="BN646" s="350"/>
      <c r="BO646" s="133" t="s">
        <v>4897</v>
      </c>
      <c r="BP646" s="138"/>
      <c r="BQ646" s="138"/>
      <c r="BR646" s="138"/>
      <c r="BS646" s="138"/>
      <c r="BT646" s="138"/>
      <c r="BU646" s="138"/>
      <c r="BV646" s="138"/>
      <c r="BW646" s="138"/>
      <c r="BX646" s="138"/>
      <c r="BY646" s="138"/>
      <c r="BZ646" s="138">
        <v>2</v>
      </c>
      <c r="CA646" s="138">
        <v>1</v>
      </c>
      <c r="CB646" s="138">
        <v>1</v>
      </c>
      <c r="CC646" s="138"/>
      <c r="CD646" s="138"/>
    </row>
    <row r="647" spans="1:141" s="139" customFormat="1" ht="16.5" customHeight="1">
      <c r="A647" s="111">
        <v>574</v>
      </c>
      <c r="B647" s="111" t="s">
        <v>3284</v>
      </c>
      <c r="C647" s="112" t="s">
        <v>3342</v>
      </c>
      <c r="D647" s="111" t="s">
        <v>168</v>
      </c>
      <c r="E647" s="111" t="s">
        <v>4932</v>
      </c>
      <c r="F647" s="111" t="s">
        <v>10477</v>
      </c>
      <c r="G647" s="113" t="s">
        <v>10478</v>
      </c>
      <c r="H647" s="111" t="s">
        <v>10479</v>
      </c>
      <c r="I647" s="111" t="s">
        <v>10480</v>
      </c>
      <c r="J647" s="118" t="s">
        <v>4940</v>
      </c>
      <c r="K647" s="163" t="s">
        <v>10481</v>
      </c>
      <c r="L647" s="116" t="s">
        <v>10482</v>
      </c>
      <c r="M647" s="332" t="s">
        <v>10483</v>
      </c>
      <c r="N647" s="284" t="s">
        <v>4924</v>
      </c>
      <c r="O647" s="142"/>
      <c r="P647" s="142" t="s">
        <v>4924</v>
      </c>
      <c r="Q647" s="143">
        <v>990</v>
      </c>
      <c r="R647" s="144">
        <v>109</v>
      </c>
      <c r="S647" s="143">
        <v>200</v>
      </c>
      <c r="T647" s="143">
        <v>100</v>
      </c>
      <c r="U647" s="112" t="s">
        <v>7622</v>
      </c>
      <c r="V647" s="123">
        <v>100</v>
      </c>
      <c r="W647" s="123">
        <v>30</v>
      </c>
      <c r="X647" s="138" t="s">
        <v>4890</v>
      </c>
      <c r="Y647" s="123">
        <v>240</v>
      </c>
      <c r="Z647" s="123">
        <v>240</v>
      </c>
      <c r="AA647" s="123">
        <v>3000</v>
      </c>
      <c r="AB647" s="123">
        <v>10</v>
      </c>
      <c r="AC647" s="127"/>
      <c r="AD647" s="127"/>
      <c r="AE647" s="130">
        <v>50</v>
      </c>
      <c r="AF647" s="137" t="s">
        <v>10484</v>
      </c>
      <c r="AG647" s="127">
        <v>1300</v>
      </c>
      <c r="AH647" s="127">
        <v>10000</v>
      </c>
      <c r="AI647" s="148"/>
      <c r="AJ647" s="148">
        <v>1500</v>
      </c>
      <c r="AK647" s="157" t="s">
        <v>7126</v>
      </c>
      <c r="AL647" s="157" t="s">
        <v>7126</v>
      </c>
      <c r="AM647" s="118" t="s">
        <v>10485</v>
      </c>
      <c r="AN647" s="111">
        <v>10</v>
      </c>
      <c r="AO647" s="111">
        <v>5</v>
      </c>
      <c r="AP647" s="111">
        <v>3</v>
      </c>
      <c r="AQ647" s="111">
        <v>2</v>
      </c>
      <c r="AR647" s="111"/>
      <c r="AS647" s="111">
        <v>300</v>
      </c>
      <c r="AT647" s="129" t="s">
        <v>6506</v>
      </c>
      <c r="AU647" s="129" t="s">
        <v>6506</v>
      </c>
      <c r="AV647" s="127">
        <v>2000</v>
      </c>
      <c r="AW647" s="127">
        <v>7</v>
      </c>
      <c r="AX647" s="149">
        <v>2500</v>
      </c>
      <c r="AY647" s="149">
        <v>2000</v>
      </c>
      <c r="AZ647" s="149">
        <v>2000</v>
      </c>
      <c r="BA647" s="149">
        <v>2500</v>
      </c>
      <c r="BB647" s="149">
        <v>2500</v>
      </c>
      <c r="BC647" s="150"/>
      <c r="BD647" s="150"/>
      <c r="BE647" s="150"/>
      <c r="BF647" s="151" t="s">
        <v>4945</v>
      </c>
      <c r="BG647" s="134">
        <v>2500</v>
      </c>
      <c r="BH647" s="134"/>
      <c r="BI647" s="134">
        <v>2500</v>
      </c>
      <c r="BJ647" s="134">
        <v>2500</v>
      </c>
      <c r="BK647" s="134">
        <v>2500</v>
      </c>
      <c r="BL647" s="134"/>
      <c r="BM647" s="134"/>
      <c r="BN647" s="350" t="s">
        <v>7634</v>
      </c>
      <c r="BO647" s="133"/>
      <c r="BP647" s="138"/>
      <c r="BQ647" s="138"/>
      <c r="BR647" s="138"/>
      <c r="BS647" s="138"/>
      <c r="BT647" s="138"/>
      <c r="BU647" s="138"/>
      <c r="BV647" s="138"/>
      <c r="BW647" s="138"/>
      <c r="BX647" s="138"/>
      <c r="BY647" s="138"/>
      <c r="BZ647" s="138">
        <v>1</v>
      </c>
      <c r="CA647" s="138">
        <v>1</v>
      </c>
      <c r="CB647" s="138">
        <v>1</v>
      </c>
      <c r="CC647" s="138"/>
      <c r="CD647" s="138">
        <v>10</v>
      </c>
    </row>
    <row r="648" spans="1:141" s="139" customFormat="1" ht="16.5" customHeight="1">
      <c r="A648" s="111">
        <v>575</v>
      </c>
      <c r="B648" s="111" t="s">
        <v>3284</v>
      </c>
      <c r="C648" s="112" t="s">
        <v>3337</v>
      </c>
      <c r="D648" s="111" t="s">
        <v>168</v>
      </c>
      <c r="E648" s="111" t="s">
        <v>4932</v>
      </c>
      <c r="F648" s="111" t="s">
        <v>10486</v>
      </c>
      <c r="G648" s="113" t="s">
        <v>10487</v>
      </c>
      <c r="H648" s="111" t="s">
        <v>10488</v>
      </c>
      <c r="I648" s="111" t="s">
        <v>10489</v>
      </c>
      <c r="J648" s="118" t="s">
        <v>4940</v>
      </c>
      <c r="K648" s="163" t="s">
        <v>10490</v>
      </c>
      <c r="L648" s="116" t="s">
        <v>10491</v>
      </c>
      <c r="M648" s="332" t="s">
        <v>10492</v>
      </c>
      <c r="N648" s="142" t="s">
        <v>4888</v>
      </c>
      <c r="O648" s="142"/>
      <c r="P648" s="142" t="s">
        <v>4888</v>
      </c>
      <c r="Q648" s="143">
        <v>14748</v>
      </c>
      <c r="R648" s="144">
        <v>422.54</v>
      </c>
      <c r="S648" s="143">
        <v>204</v>
      </c>
      <c r="T648" s="143">
        <v>191.1</v>
      </c>
      <c r="U648" s="112" t="s">
        <v>10365</v>
      </c>
      <c r="V648" s="123">
        <v>13</v>
      </c>
      <c r="W648" s="123">
        <v>31</v>
      </c>
      <c r="X648" s="138" t="s">
        <v>4956</v>
      </c>
      <c r="Y648" s="123">
        <v>4</v>
      </c>
      <c r="Z648" s="123">
        <v>68</v>
      </c>
      <c r="AA648" s="123">
        <v>1418</v>
      </c>
      <c r="AB648" s="123">
        <v>4</v>
      </c>
      <c r="AC648" s="127"/>
      <c r="AD648" s="127"/>
      <c r="AE648" s="130">
        <v>100</v>
      </c>
      <c r="AF648" s="137" t="s">
        <v>10493</v>
      </c>
      <c r="AG648" s="127">
        <v>1418</v>
      </c>
      <c r="AH648" s="127">
        <v>1418</v>
      </c>
      <c r="AI648" s="148"/>
      <c r="AJ648" s="148">
        <v>725</v>
      </c>
      <c r="AK648" s="112" t="s">
        <v>10494</v>
      </c>
      <c r="AL648" s="112" t="s">
        <v>10495</v>
      </c>
      <c r="AM648" s="118" t="s">
        <v>5477</v>
      </c>
      <c r="AN648" s="111">
        <v>1</v>
      </c>
      <c r="AO648" s="111"/>
      <c r="AP648" s="111"/>
      <c r="AQ648" s="111"/>
      <c r="AR648" s="111">
        <v>1</v>
      </c>
      <c r="AS648" s="111">
        <v>240</v>
      </c>
      <c r="AT648" s="129" t="s">
        <v>5382</v>
      </c>
      <c r="AU648" s="129" t="s">
        <v>5382</v>
      </c>
      <c r="AV648" s="127">
        <v>200000</v>
      </c>
      <c r="AW648" s="127">
        <v>833</v>
      </c>
      <c r="AX648" s="149"/>
      <c r="AY648" s="149"/>
      <c r="AZ648" s="149"/>
      <c r="BA648" s="149"/>
      <c r="BB648" s="149"/>
      <c r="BC648" s="150"/>
      <c r="BD648" s="150"/>
      <c r="BE648" s="150"/>
      <c r="BF648" s="151" t="s">
        <v>4945</v>
      </c>
      <c r="BG648" s="134"/>
      <c r="BH648" s="134"/>
      <c r="BI648" s="134"/>
      <c r="BJ648" s="134"/>
      <c r="BK648" s="134"/>
      <c r="BL648" s="134"/>
      <c r="BM648" s="134"/>
      <c r="BN648" s="350"/>
      <c r="BO648" s="133" t="s">
        <v>10197</v>
      </c>
      <c r="BP648" s="138"/>
      <c r="BQ648" s="138"/>
      <c r="BR648" s="138"/>
      <c r="BS648" s="138"/>
      <c r="BT648" s="138"/>
      <c r="BU648" s="138"/>
      <c r="BV648" s="138"/>
      <c r="BW648" s="138"/>
      <c r="BX648" s="138"/>
      <c r="BY648" s="138"/>
      <c r="BZ648" s="138">
        <v>2</v>
      </c>
      <c r="CA648" s="138"/>
      <c r="CB648" s="138">
        <v>2</v>
      </c>
      <c r="CC648" s="138"/>
      <c r="CD648" s="138"/>
    </row>
    <row r="649" spans="1:141" s="388" customFormat="1" ht="16.5" customHeight="1">
      <c r="A649" s="2528" t="s">
        <v>10496</v>
      </c>
      <c r="B649" s="2528"/>
      <c r="C649" s="2528"/>
      <c r="D649" s="2528"/>
      <c r="E649" s="2528"/>
      <c r="F649" s="551">
        <v>19</v>
      </c>
      <c r="G649" s="552"/>
      <c r="H649" s="551"/>
      <c r="I649" s="551"/>
      <c r="J649" s="553"/>
      <c r="K649" s="554"/>
      <c r="L649" s="231"/>
      <c r="M649" s="555"/>
      <c r="N649" s="233"/>
      <c r="O649" s="233"/>
      <c r="P649" s="233"/>
      <c r="Q649" s="238"/>
      <c r="R649" s="239"/>
      <c r="S649" s="238"/>
      <c r="T649" s="238"/>
      <c r="U649" s="556"/>
      <c r="V649" s="239"/>
      <c r="W649" s="238"/>
      <c r="X649" s="557"/>
      <c r="Y649" s="238"/>
      <c r="Z649" s="238"/>
      <c r="AA649" s="238"/>
      <c r="AB649" s="239"/>
      <c r="AC649" s="243"/>
      <c r="AD649" s="243"/>
      <c r="AE649" s="558"/>
      <c r="AF649" s="559"/>
      <c r="AG649" s="560"/>
      <c r="AH649" s="253"/>
      <c r="AI649" s="243"/>
      <c r="AJ649" s="561"/>
      <c r="AK649" s="562"/>
      <c r="AL649" s="562"/>
      <c r="AM649" s="553"/>
      <c r="AN649" s="551"/>
      <c r="AO649" s="551"/>
      <c r="AP649" s="563"/>
      <c r="AQ649" s="563"/>
      <c r="AR649" s="563"/>
      <c r="AS649" s="551"/>
      <c r="AT649" s="563"/>
      <c r="AU649" s="563"/>
      <c r="AV649" s="558"/>
      <c r="AW649" s="558"/>
      <c r="AX649" s="564"/>
      <c r="AY649" s="564"/>
      <c r="AZ649" s="565"/>
      <c r="BA649" s="565"/>
      <c r="BB649" s="565"/>
      <c r="BC649" s="566"/>
      <c r="BD649" s="566"/>
      <c r="BE649" s="562"/>
      <c r="BF649" s="562"/>
      <c r="BG649" s="564"/>
      <c r="BH649" s="567"/>
      <c r="BI649" s="564"/>
      <c r="BJ649" s="564"/>
      <c r="BK649" s="564"/>
      <c r="BL649" s="564"/>
      <c r="BM649" s="564"/>
      <c r="BN649" s="568"/>
      <c r="BO649" s="569"/>
      <c r="BP649" s="570"/>
      <c r="BQ649" s="570"/>
      <c r="BR649" s="570"/>
      <c r="BS649" s="570"/>
      <c r="BT649" s="570"/>
      <c r="BU649" s="570"/>
      <c r="BV649" s="570"/>
      <c r="BW649" s="570"/>
      <c r="BX649" s="570"/>
      <c r="BY649" s="570"/>
      <c r="BZ649" s="570"/>
      <c r="CA649" s="570"/>
      <c r="CB649" s="570"/>
      <c r="CC649" s="570"/>
      <c r="CD649" s="570"/>
    </row>
    <row r="650" spans="1:141" s="177" customFormat="1" ht="16.5" customHeight="1">
      <c r="A650" s="111">
        <v>576</v>
      </c>
      <c r="B650" s="111" t="s">
        <v>3284</v>
      </c>
      <c r="C650" s="112" t="s">
        <v>3285</v>
      </c>
      <c r="D650" s="111" t="s">
        <v>6118</v>
      </c>
      <c r="E650" s="111" t="s">
        <v>4932</v>
      </c>
      <c r="F650" s="111" t="s">
        <v>10497</v>
      </c>
      <c r="G650" s="113" t="s">
        <v>10498</v>
      </c>
      <c r="H650" s="111" t="s">
        <v>10499</v>
      </c>
      <c r="I650" s="111" t="s">
        <v>10500</v>
      </c>
      <c r="J650" s="118" t="s">
        <v>4884</v>
      </c>
      <c r="K650" s="163" t="s">
        <v>5700</v>
      </c>
      <c r="L650" s="116" t="s">
        <v>10501</v>
      </c>
      <c r="M650" s="610" t="s">
        <v>10502</v>
      </c>
      <c r="N650" s="142" t="s">
        <v>4924</v>
      </c>
      <c r="O650" s="142"/>
      <c r="P650" s="142" t="s">
        <v>4924</v>
      </c>
      <c r="Q650" s="143">
        <v>2500</v>
      </c>
      <c r="R650" s="144">
        <v>1047</v>
      </c>
      <c r="S650" s="143">
        <v>922</v>
      </c>
      <c r="T650" s="143">
        <v>642</v>
      </c>
      <c r="U650" s="112" t="s">
        <v>6475</v>
      </c>
      <c r="V650" s="123">
        <v>280</v>
      </c>
      <c r="W650" s="123">
        <v>276</v>
      </c>
      <c r="X650" s="138" t="s">
        <v>4956</v>
      </c>
      <c r="Y650" s="123"/>
      <c r="Z650" s="123">
        <v>226</v>
      </c>
      <c r="AA650" s="123">
        <v>3500</v>
      </c>
      <c r="AB650" s="123">
        <v>73</v>
      </c>
      <c r="AC650" s="127"/>
      <c r="AD650" s="127"/>
      <c r="AE650" s="130" t="s">
        <v>10503</v>
      </c>
      <c r="AF650" s="137" t="s">
        <v>10504</v>
      </c>
      <c r="AG650" s="127">
        <v>18696</v>
      </c>
      <c r="AH650" s="165">
        <v>18696</v>
      </c>
      <c r="AI650" s="148"/>
      <c r="AJ650" s="148">
        <v>1406</v>
      </c>
      <c r="AK650" s="112" t="s">
        <v>10505</v>
      </c>
      <c r="AL650" s="112">
        <v>51</v>
      </c>
      <c r="AM650" s="118" t="s">
        <v>5079</v>
      </c>
      <c r="AN650" s="111">
        <v>5</v>
      </c>
      <c r="AO650" s="111">
        <v>1</v>
      </c>
      <c r="AP650" s="111">
        <v>1</v>
      </c>
      <c r="AQ650" s="111">
        <v>2</v>
      </c>
      <c r="AR650" s="111">
        <v>1</v>
      </c>
      <c r="AS650" s="111">
        <v>220</v>
      </c>
      <c r="AT650" s="129" t="s">
        <v>6127</v>
      </c>
      <c r="AU650" s="129" t="s">
        <v>10506</v>
      </c>
      <c r="AV650" s="127">
        <v>250</v>
      </c>
      <c r="AW650" s="127">
        <v>1</v>
      </c>
      <c r="AX650" s="149"/>
      <c r="AY650" s="149"/>
      <c r="AZ650" s="149"/>
      <c r="BA650" s="149"/>
      <c r="BB650" s="149"/>
      <c r="BC650" s="150"/>
      <c r="BD650" s="132"/>
      <c r="BE650" s="150"/>
      <c r="BF650" s="151" t="s">
        <v>4945</v>
      </c>
      <c r="BG650" s="134"/>
      <c r="BH650" s="134"/>
      <c r="BI650" s="134"/>
      <c r="BJ650" s="134"/>
      <c r="BK650" s="134"/>
      <c r="BL650" s="134"/>
      <c r="BM650" s="134"/>
      <c r="BN650" s="350"/>
      <c r="BO650" s="133" t="s">
        <v>10197</v>
      </c>
      <c r="BP650" s="138">
        <v>1</v>
      </c>
      <c r="BQ650" s="138"/>
      <c r="BR650" s="138">
        <v>1</v>
      </c>
      <c r="BS650" s="138">
        <v>1</v>
      </c>
      <c r="BT650" s="138">
        <v>10</v>
      </c>
      <c r="BU650" s="138"/>
      <c r="BV650" s="138"/>
      <c r="BW650" s="138">
        <v>1</v>
      </c>
      <c r="BX650" s="138"/>
      <c r="BY650" s="138"/>
      <c r="BZ650" s="138"/>
      <c r="CA650" s="138"/>
      <c r="CB650" s="138"/>
      <c r="CC650" s="138"/>
      <c r="CD650" s="138"/>
      <c r="CF650" s="139"/>
      <c r="CG650" s="139"/>
      <c r="CH650" s="139"/>
      <c r="CI650" s="139"/>
      <c r="CJ650" s="139"/>
      <c r="CK650" s="139"/>
      <c r="CL650" s="139"/>
      <c r="CM650" s="139"/>
      <c r="CN650" s="139"/>
      <c r="CO650" s="139"/>
      <c r="CP650" s="139"/>
      <c r="CQ650" s="139"/>
      <c r="CR650" s="139"/>
      <c r="CS650" s="139"/>
      <c r="CT650" s="139"/>
      <c r="CU650" s="139"/>
      <c r="CV650" s="139"/>
      <c r="CW650" s="139"/>
      <c r="CX650" s="139"/>
      <c r="CY650" s="139"/>
      <c r="CZ650" s="139"/>
      <c r="DA650" s="139"/>
      <c r="DB650" s="139"/>
      <c r="DC650" s="139"/>
      <c r="DD650" s="139"/>
      <c r="DE650" s="139"/>
      <c r="DF650" s="139"/>
      <c r="DG650" s="139"/>
      <c r="DH650" s="139"/>
      <c r="DI650" s="139"/>
      <c r="DJ650" s="139"/>
      <c r="DK650" s="139"/>
      <c r="DL650" s="139"/>
      <c r="DM650" s="139"/>
      <c r="DN650" s="139"/>
      <c r="DO650" s="139"/>
      <c r="DP650" s="139"/>
      <c r="DQ650" s="139"/>
      <c r="DR650" s="139"/>
      <c r="DS650" s="139"/>
      <c r="DT650" s="139"/>
      <c r="DU650" s="139"/>
      <c r="DV650" s="139"/>
      <c r="DW650" s="139"/>
      <c r="DX650" s="139"/>
      <c r="DY650" s="139"/>
      <c r="DZ650" s="139"/>
      <c r="EA650" s="139"/>
      <c r="EB650" s="139"/>
      <c r="EC650" s="139"/>
      <c r="ED650" s="139"/>
      <c r="EE650" s="139"/>
      <c r="EF650" s="139"/>
      <c r="EG650" s="139"/>
      <c r="EH650" s="139"/>
      <c r="EI650" s="139"/>
      <c r="EJ650" s="139"/>
      <c r="EK650" s="139"/>
    </row>
    <row r="651" spans="1:141" s="177" customFormat="1" ht="16.5" customHeight="1">
      <c r="A651" s="111">
        <v>577</v>
      </c>
      <c r="B651" s="111" t="s">
        <v>3284</v>
      </c>
      <c r="C651" s="112" t="s">
        <v>3285</v>
      </c>
      <c r="D651" s="111" t="s">
        <v>6118</v>
      </c>
      <c r="E651" s="111" t="s">
        <v>4932</v>
      </c>
      <c r="F651" s="111" t="s">
        <v>10507</v>
      </c>
      <c r="G651" s="113" t="s">
        <v>10508</v>
      </c>
      <c r="H651" s="111" t="s">
        <v>10509</v>
      </c>
      <c r="I651" s="111" t="s">
        <v>10510</v>
      </c>
      <c r="J651" s="118" t="s">
        <v>4884</v>
      </c>
      <c r="K651" s="163" t="s">
        <v>10272</v>
      </c>
      <c r="L651" s="116" t="s">
        <v>10511</v>
      </c>
      <c r="M651" s="332" t="s">
        <v>10512</v>
      </c>
      <c r="N651" s="142" t="s">
        <v>4924</v>
      </c>
      <c r="O651" s="142"/>
      <c r="P651" s="142" t="s">
        <v>4924</v>
      </c>
      <c r="Q651" s="143">
        <v>43448</v>
      </c>
      <c r="R651" s="144">
        <v>543</v>
      </c>
      <c r="S651" s="143">
        <v>423</v>
      </c>
      <c r="T651" s="143">
        <v>280</v>
      </c>
      <c r="U651" s="112" t="s">
        <v>7126</v>
      </c>
      <c r="V651" s="123">
        <v>143</v>
      </c>
      <c r="W651" s="123">
        <v>113</v>
      </c>
      <c r="X651" s="138" t="s">
        <v>4956</v>
      </c>
      <c r="Y651" s="123"/>
      <c r="Z651" s="123">
        <v>120</v>
      </c>
      <c r="AA651" s="123">
        <v>3232</v>
      </c>
      <c r="AB651" s="123">
        <v>33</v>
      </c>
      <c r="AC651" s="127"/>
      <c r="AD651" s="127"/>
      <c r="AE651" s="130">
        <v>70</v>
      </c>
      <c r="AF651" s="137" t="s">
        <v>5450</v>
      </c>
      <c r="AG651" s="127"/>
      <c r="AH651" s="165">
        <v>6862</v>
      </c>
      <c r="AI651" s="148"/>
      <c r="AJ651" s="148">
        <v>737</v>
      </c>
      <c r="AK651" s="112"/>
      <c r="AL651" s="112"/>
      <c r="AM651" s="118"/>
      <c r="AN651" s="111"/>
      <c r="AO651" s="111"/>
      <c r="AP651" s="111"/>
      <c r="AQ651" s="111"/>
      <c r="AR651" s="111"/>
      <c r="AS651" s="111"/>
      <c r="AT651" s="129" t="s">
        <v>5382</v>
      </c>
      <c r="AU651" s="129"/>
      <c r="AV651" s="127"/>
      <c r="AW651" s="127"/>
      <c r="AX651" s="149"/>
      <c r="AY651" s="149"/>
      <c r="AZ651" s="149"/>
      <c r="BA651" s="149"/>
      <c r="BB651" s="149"/>
      <c r="BC651" s="150"/>
      <c r="BD651" s="150"/>
      <c r="BE651" s="150"/>
      <c r="BF651" s="151" t="s">
        <v>4945</v>
      </c>
      <c r="BG651" s="134"/>
      <c r="BH651" s="134"/>
      <c r="BI651" s="134"/>
      <c r="BJ651" s="134"/>
      <c r="BK651" s="134"/>
      <c r="BL651" s="134"/>
      <c r="BM651" s="134"/>
      <c r="BN651" s="350"/>
      <c r="BO651" s="133"/>
      <c r="BP651" s="138"/>
      <c r="BQ651" s="138"/>
      <c r="BR651" s="138"/>
      <c r="BS651" s="138"/>
      <c r="BT651" s="138"/>
      <c r="BU651" s="138">
        <v>3</v>
      </c>
      <c r="BV651" s="138"/>
      <c r="BW651" s="138"/>
      <c r="BX651" s="138"/>
      <c r="BY651" s="138"/>
      <c r="BZ651" s="138"/>
      <c r="CA651" s="138"/>
      <c r="CB651" s="138"/>
      <c r="CC651" s="138"/>
      <c r="CD651" s="138"/>
      <c r="CF651" s="139"/>
      <c r="CG651" s="139"/>
      <c r="CH651" s="139"/>
      <c r="CI651" s="139"/>
      <c r="CJ651" s="139"/>
      <c r="CK651" s="139"/>
      <c r="CL651" s="139"/>
      <c r="CM651" s="139"/>
      <c r="CN651" s="139"/>
      <c r="CO651" s="139"/>
      <c r="CP651" s="139"/>
      <c r="CQ651" s="139"/>
      <c r="CR651" s="139"/>
      <c r="CS651" s="139"/>
      <c r="CT651" s="139"/>
      <c r="CU651" s="139"/>
      <c r="CV651" s="139"/>
      <c r="CW651" s="139"/>
      <c r="CX651" s="139"/>
      <c r="CY651" s="139"/>
      <c r="CZ651" s="139"/>
      <c r="DA651" s="139"/>
      <c r="DB651" s="139"/>
      <c r="DC651" s="139"/>
      <c r="DD651" s="139"/>
      <c r="DE651" s="139"/>
      <c r="DF651" s="139"/>
      <c r="DG651" s="139"/>
      <c r="DH651" s="139"/>
      <c r="DI651" s="139"/>
      <c r="DJ651" s="139"/>
      <c r="DK651" s="139"/>
      <c r="DL651" s="139"/>
      <c r="DM651" s="139"/>
      <c r="DN651" s="139"/>
      <c r="DO651" s="139"/>
      <c r="DP651" s="139"/>
      <c r="DQ651" s="139"/>
      <c r="DR651" s="139"/>
      <c r="DS651" s="139"/>
      <c r="DT651" s="139"/>
      <c r="DU651" s="139"/>
      <c r="DV651" s="139"/>
      <c r="DW651" s="139"/>
      <c r="DX651" s="139"/>
      <c r="DY651" s="139"/>
      <c r="DZ651" s="139"/>
      <c r="EA651" s="139"/>
      <c r="EB651" s="139"/>
      <c r="EC651" s="139"/>
      <c r="ED651" s="139"/>
      <c r="EE651" s="139"/>
      <c r="EF651" s="139"/>
      <c r="EG651" s="139"/>
      <c r="EH651" s="139"/>
      <c r="EI651" s="139"/>
      <c r="EJ651" s="139"/>
      <c r="EK651" s="139"/>
    </row>
    <row r="652" spans="1:141" s="139" customFormat="1" ht="16.5" customHeight="1">
      <c r="A652" s="111">
        <v>578</v>
      </c>
      <c r="B652" s="111" t="s">
        <v>10007</v>
      </c>
      <c r="C652" s="112" t="s">
        <v>10176</v>
      </c>
      <c r="D652" s="111" t="s">
        <v>6039</v>
      </c>
      <c r="E652" s="111" t="s">
        <v>4879</v>
      </c>
      <c r="F652" s="111" t="s">
        <v>10513</v>
      </c>
      <c r="G652" s="113" t="s">
        <v>10514</v>
      </c>
      <c r="H652" s="111" t="s">
        <v>10515</v>
      </c>
      <c r="I652" s="111" t="s">
        <v>10516</v>
      </c>
      <c r="J652" s="118" t="s">
        <v>4884</v>
      </c>
      <c r="K652" s="163" t="s">
        <v>9247</v>
      </c>
      <c r="L652" s="116" t="s">
        <v>10517</v>
      </c>
      <c r="M652" s="332" t="s">
        <v>10518</v>
      </c>
      <c r="N652" s="135" t="s">
        <v>4888</v>
      </c>
      <c r="O652" s="142"/>
      <c r="P652" s="135" t="s">
        <v>4888</v>
      </c>
      <c r="Q652" s="143">
        <v>1317</v>
      </c>
      <c r="R652" s="144">
        <v>8720</v>
      </c>
      <c r="S652" s="143">
        <v>543</v>
      </c>
      <c r="T652" s="143">
        <v>380</v>
      </c>
      <c r="U652" s="112" t="s">
        <v>5009</v>
      </c>
      <c r="V652" s="123">
        <v>163</v>
      </c>
      <c r="W652" s="123">
        <v>52</v>
      </c>
      <c r="X652" s="138" t="s">
        <v>4972</v>
      </c>
      <c r="Y652" s="123">
        <v>133</v>
      </c>
      <c r="Z652" s="123">
        <v>53</v>
      </c>
      <c r="AA652" s="123">
        <v>1200</v>
      </c>
      <c r="AB652" s="123">
        <v>134</v>
      </c>
      <c r="AC652" s="127"/>
      <c r="AD652" s="127"/>
      <c r="AE652" s="130">
        <v>33</v>
      </c>
      <c r="AF652" s="136" t="s">
        <v>10519</v>
      </c>
      <c r="AG652" s="127">
        <v>3020</v>
      </c>
      <c r="AH652" s="165">
        <v>3220</v>
      </c>
      <c r="AI652" s="172"/>
      <c r="AJ652" s="148">
        <v>200</v>
      </c>
      <c r="AK652" s="112"/>
      <c r="AL652" s="112"/>
      <c r="AM652" s="118" t="s">
        <v>5011</v>
      </c>
      <c r="AN652" s="111"/>
      <c r="AO652" s="111"/>
      <c r="AP652" s="111"/>
      <c r="AQ652" s="111"/>
      <c r="AR652" s="111"/>
      <c r="AS652" s="111">
        <v>146</v>
      </c>
      <c r="AT652" s="137" t="s">
        <v>4916</v>
      </c>
      <c r="AU652" s="129" t="s">
        <v>5056</v>
      </c>
      <c r="AV652" s="127">
        <v>823</v>
      </c>
      <c r="AW652" s="127">
        <v>6</v>
      </c>
      <c r="AX652" s="149"/>
      <c r="AY652" s="149"/>
      <c r="AZ652" s="149"/>
      <c r="BA652" s="149"/>
      <c r="BB652" s="149"/>
      <c r="BC652" s="150"/>
      <c r="BD652" s="150"/>
      <c r="BE652" s="150"/>
      <c r="BF652" s="151" t="s">
        <v>4897</v>
      </c>
      <c r="BG652" s="134"/>
      <c r="BH652" s="134"/>
      <c r="BI652" s="134"/>
      <c r="BJ652" s="134"/>
      <c r="BK652" s="134"/>
      <c r="BL652" s="134"/>
      <c r="BM652" s="134"/>
      <c r="BN652" s="350"/>
      <c r="BO652" s="133"/>
      <c r="BP652" s="138"/>
      <c r="BQ652" s="138"/>
      <c r="BR652" s="138"/>
      <c r="BS652" s="138"/>
      <c r="BT652" s="138"/>
      <c r="BU652" s="138"/>
      <c r="BV652" s="138"/>
      <c r="BW652" s="138"/>
      <c r="BX652" s="138"/>
      <c r="BY652" s="138"/>
      <c r="BZ652" s="138">
        <v>2</v>
      </c>
      <c r="CA652" s="138"/>
      <c r="CB652" s="138"/>
      <c r="CC652" s="138"/>
      <c r="CD652" s="138">
        <v>2</v>
      </c>
    </row>
    <row r="653" spans="1:141" s="139" customFormat="1" ht="16.5" customHeight="1">
      <c r="A653" s="111">
        <v>579</v>
      </c>
      <c r="B653" s="111" t="s">
        <v>10007</v>
      </c>
      <c r="C653" s="112" t="s">
        <v>10048</v>
      </c>
      <c r="D653" s="111" t="s">
        <v>6039</v>
      </c>
      <c r="E653" s="111" t="s">
        <v>6337</v>
      </c>
      <c r="F653" s="111" t="s">
        <v>10520</v>
      </c>
      <c r="G653" s="113" t="s">
        <v>10521</v>
      </c>
      <c r="H653" s="111" t="s">
        <v>10522</v>
      </c>
      <c r="I653" s="111" t="s">
        <v>10523</v>
      </c>
      <c r="J653" s="382" t="s">
        <v>4888</v>
      </c>
      <c r="K653" s="135" t="s">
        <v>6376</v>
      </c>
      <c r="L653" s="153" t="s">
        <v>6376</v>
      </c>
      <c r="M653" s="332" t="s">
        <v>10524</v>
      </c>
      <c r="N653" s="142" t="s">
        <v>4888</v>
      </c>
      <c r="O653" s="142"/>
      <c r="P653" s="142" t="s">
        <v>4888</v>
      </c>
      <c r="Q653" s="143">
        <v>2288.86</v>
      </c>
      <c r="R653" s="144">
        <v>2288.86</v>
      </c>
      <c r="S653" s="143">
        <v>1254.23</v>
      </c>
      <c r="T653" s="143">
        <v>1254.24</v>
      </c>
      <c r="U653" s="112" t="s">
        <v>10525</v>
      </c>
      <c r="V653" s="123"/>
      <c r="W653" s="123">
        <v>423.17</v>
      </c>
      <c r="X653" s="138" t="s">
        <v>4972</v>
      </c>
      <c r="Y653" s="123"/>
      <c r="Z653" s="123"/>
      <c r="AA653" s="123"/>
      <c r="AB653" s="123">
        <v>45.34</v>
      </c>
      <c r="AC653" s="127"/>
      <c r="AD653" s="127"/>
      <c r="AE653" s="130"/>
      <c r="AF653" s="137" t="s">
        <v>10526</v>
      </c>
      <c r="AG653" s="127">
        <v>5456</v>
      </c>
      <c r="AH653" s="165">
        <v>5456</v>
      </c>
      <c r="AI653" s="148"/>
      <c r="AJ653" s="148">
        <v>467</v>
      </c>
      <c r="AK653" s="112"/>
      <c r="AL653" s="112"/>
      <c r="AM653" s="118"/>
      <c r="AN653" s="111"/>
      <c r="AO653" s="111"/>
      <c r="AP653" s="111"/>
      <c r="AQ653" s="111"/>
      <c r="AR653" s="111"/>
      <c r="AS653" s="111" t="s">
        <v>10527</v>
      </c>
      <c r="AT653" s="129"/>
      <c r="AU653" s="129"/>
      <c r="AV653" s="127"/>
      <c r="AW653" s="127"/>
      <c r="AX653" s="149"/>
      <c r="AY653" s="149"/>
      <c r="AZ653" s="149"/>
      <c r="BA653" s="149"/>
      <c r="BB653" s="149"/>
      <c r="BC653" s="150"/>
      <c r="BD653" s="150"/>
      <c r="BE653" s="150"/>
      <c r="BF653" s="151"/>
      <c r="BG653" s="134"/>
      <c r="BH653" s="134"/>
      <c r="BI653" s="134"/>
      <c r="BJ653" s="134"/>
      <c r="BK653" s="134"/>
      <c r="BL653" s="134"/>
      <c r="BM653" s="134"/>
      <c r="BN653" s="350"/>
      <c r="BO653" s="133"/>
      <c r="BP653" s="138"/>
      <c r="BQ653" s="138"/>
      <c r="BR653" s="138"/>
      <c r="BS653" s="138"/>
      <c r="BT653" s="138"/>
      <c r="BU653" s="138"/>
      <c r="BV653" s="138"/>
      <c r="BW653" s="138"/>
      <c r="BX653" s="138"/>
      <c r="BY653" s="138"/>
      <c r="BZ653" s="138">
        <v>1</v>
      </c>
      <c r="CA653" s="138"/>
      <c r="CB653" s="138">
        <v>1</v>
      </c>
      <c r="CC653" s="138"/>
      <c r="CD653" s="138"/>
    </row>
    <row r="654" spans="1:141" s="139" customFormat="1" ht="16.5" customHeight="1">
      <c r="A654" s="111">
        <v>580</v>
      </c>
      <c r="B654" s="111" t="s">
        <v>10007</v>
      </c>
      <c r="C654" s="112" t="s">
        <v>10528</v>
      </c>
      <c r="D654" s="111" t="s">
        <v>6039</v>
      </c>
      <c r="E654" s="111" t="s">
        <v>4879</v>
      </c>
      <c r="F654" s="111" t="s">
        <v>10529</v>
      </c>
      <c r="G654" s="113" t="s">
        <v>10530</v>
      </c>
      <c r="H654" s="111" t="s">
        <v>10531</v>
      </c>
      <c r="I654" s="111" t="s">
        <v>10532</v>
      </c>
      <c r="J654" s="118" t="s">
        <v>4884</v>
      </c>
      <c r="K654" s="163" t="s">
        <v>10533</v>
      </c>
      <c r="L654" s="116" t="s">
        <v>10534</v>
      </c>
      <c r="M654" s="332"/>
      <c r="N654" s="142" t="s">
        <v>4888</v>
      </c>
      <c r="O654" s="142"/>
      <c r="P654" s="142" t="s">
        <v>4888</v>
      </c>
      <c r="Q654" s="143">
        <v>2471</v>
      </c>
      <c r="R654" s="144">
        <v>2767</v>
      </c>
      <c r="S654" s="143">
        <v>2128</v>
      </c>
      <c r="T654" s="143">
        <v>2128</v>
      </c>
      <c r="U654" s="112" t="s">
        <v>5009</v>
      </c>
      <c r="V654" s="123"/>
      <c r="W654" s="123">
        <v>318</v>
      </c>
      <c r="X654" s="138" t="s">
        <v>4972</v>
      </c>
      <c r="Y654" s="123">
        <v>205</v>
      </c>
      <c r="Z654" s="123">
        <v>21</v>
      </c>
      <c r="AA654" s="123">
        <v>4150</v>
      </c>
      <c r="AB654" s="123">
        <v>23</v>
      </c>
      <c r="AC654" s="127"/>
      <c r="AD654" s="127"/>
      <c r="AE654" s="130">
        <v>20</v>
      </c>
      <c r="AF654" s="137" t="s">
        <v>10535</v>
      </c>
      <c r="AG654" s="127">
        <v>7749</v>
      </c>
      <c r="AH654" s="165">
        <v>7749</v>
      </c>
      <c r="AI654" s="148" t="s">
        <v>10536</v>
      </c>
      <c r="AJ654" s="148">
        <v>4200</v>
      </c>
      <c r="AK654" s="112"/>
      <c r="AL654" s="112"/>
      <c r="AM654" s="118" t="s">
        <v>5011</v>
      </c>
      <c r="AN654" s="111">
        <v>1</v>
      </c>
      <c r="AO654" s="111"/>
      <c r="AP654" s="111">
        <v>1</v>
      </c>
      <c r="AQ654" s="111"/>
      <c r="AR654" s="111"/>
      <c r="AS654" s="111">
        <v>140</v>
      </c>
      <c r="AT654" s="129" t="s">
        <v>10537</v>
      </c>
      <c r="AU654" s="129"/>
      <c r="AV654" s="127">
        <v>288</v>
      </c>
      <c r="AW654" s="127">
        <v>2</v>
      </c>
      <c r="AX654" s="149"/>
      <c r="AY654" s="149"/>
      <c r="AZ654" s="149"/>
      <c r="BA654" s="149"/>
      <c r="BB654" s="149"/>
      <c r="BC654" s="150"/>
      <c r="BD654" s="150"/>
      <c r="BE654" s="150"/>
      <c r="BF654" s="151" t="s">
        <v>4897</v>
      </c>
      <c r="BG654" s="134"/>
      <c r="BH654" s="134"/>
      <c r="BI654" s="134"/>
      <c r="BJ654" s="134"/>
      <c r="BK654" s="134"/>
      <c r="BL654" s="134"/>
      <c r="BM654" s="134"/>
      <c r="BN654" s="350"/>
      <c r="BO654" s="133" t="s">
        <v>4897</v>
      </c>
      <c r="BP654" s="138"/>
      <c r="BQ654" s="138"/>
      <c r="BR654" s="138"/>
      <c r="BS654" s="138"/>
      <c r="BT654" s="138"/>
      <c r="BU654" s="138"/>
      <c r="BV654" s="138"/>
      <c r="BW654" s="138"/>
      <c r="BX654" s="138"/>
      <c r="BY654" s="138"/>
      <c r="BZ654" s="138">
        <v>2</v>
      </c>
      <c r="CA654" s="138"/>
      <c r="CB654" s="138"/>
      <c r="CC654" s="138"/>
      <c r="CD654" s="138"/>
    </row>
    <row r="655" spans="1:141" s="388" customFormat="1" ht="16.5" customHeight="1">
      <c r="A655" s="2528" t="s">
        <v>10538</v>
      </c>
      <c r="B655" s="2528"/>
      <c r="C655" s="2528"/>
      <c r="D655" s="2528"/>
      <c r="E655" s="2528"/>
      <c r="F655" s="551">
        <v>5</v>
      </c>
      <c r="G655" s="552"/>
      <c r="H655" s="551"/>
      <c r="I655" s="551"/>
      <c r="J655" s="553"/>
      <c r="K655" s="554"/>
      <c r="L655" s="231"/>
      <c r="M655" s="555"/>
      <c r="N655" s="233"/>
      <c r="O655" s="233"/>
      <c r="P655" s="233"/>
      <c r="Q655" s="238"/>
      <c r="R655" s="239"/>
      <c r="S655" s="238"/>
      <c r="T655" s="238"/>
      <c r="U655" s="556"/>
      <c r="V655" s="239"/>
      <c r="W655" s="238"/>
      <c r="X655" s="557"/>
      <c r="Y655" s="238"/>
      <c r="Z655" s="238"/>
      <c r="AA655" s="238"/>
      <c r="AB655" s="239"/>
      <c r="AC655" s="243"/>
      <c r="AD655" s="243"/>
      <c r="AE655" s="558"/>
      <c r="AF655" s="559"/>
      <c r="AG655" s="560"/>
      <c r="AH655" s="253"/>
      <c r="AI655" s="243"/>
      <c r="AJ655" s="561"/>
      <c r="AK655" s="562"/>
      <c r="AL655" s="562"/>
      <c r="AM655" s="553"/>
      <c r="AN655" s="551"/>
      <c r="AO655" s="551"/>
      <c r="AP655" s="563"/>
      <c r="AQ655" s="563"/>
      <c r="AR655" s="563"/>
      <c r="AS655" s="551"/>
      <c r="AT655" s="563"/>
      <c r="AU655" s="563"/>
      <c r="AV655" s="558"/>
      <c r="AW655" s="558"/>
      <c r="AX655" s="564"/>
      <c r="AY655" s="564"/>
      <c r="AZ655" s="565"/>
      <c r="BA655" s="565"/>
      <c r="BB655" s="565"/>
      <c r="BC655" s="566"/>
      <c r="BD655" s="566"/>
      <c r="BE655" s="562"/>
      <c r="BF655" s="562"/>
      <c r="BG655" s="564"/>
      <c r="BH655" s="567"/>
      <c r="BI655" s="564"/>
      <c r="BJ655" s="564"/>
      <c r="BK655" s="564"/>
      <c r="BL655" s="564"/>
      <c r="BM655" s="564"/>
      <c r="BN655" s="568"/>
      <c r="BO655" s="569"/>
      <c r="BP655" s="570"/>
      <c r="BQ655" s="570"/>
      <c r="BR655" s="570"/>
      <c r="BS655" s="570"/>
      <c r="BT655" s="570"/>
      <c r="BU655" s="570"/>
      <c r="BV655" s="570"/>
      <c r="BW655" s="570"/>
      <c r="BX655" s="570"/>
      <c r="BY655" s="570"/>
      <c r="BZ655" s="570"/>
      <c r="CA655" s="570"/>
      <c r="CB655" s="570"/>
      <c r="CC655" s="570"/>
      <c r="CD655" s="570"/>
    </row>
    <row r="656" spans="1:141" s="388" customFormat="1" ht="16.5" customHeight="1">
      <c r="A656" s="2527" t="s">
        <v>10539</v>
      </c>
      <c r="B656" s="2527"/>
      <c r="C656" s="2527"/>
      <c r="D656" s="2527"/>
      <c r="E656" s="2527"/>
      <c r="F656" s="571">
        <f>F601+F629+F649+F655</f>
        <v>58</v>
      </c>
      <c r="G656" s="572"/>
      <c r="H656" s="571"/>
      <c r="I656" s="571"/>
      <c r="J656" s="573"/>
      <c r="K656" s="574"/>
      <c r="L656" s="474"/>
      <c r="M656" s="575"/>
      <c r="N656" s="476"/>
      <c r="O656" s="476"/>
      <c r="P656" s="476"/>
      <c r="Q656" s="392"/>
      <c r="R656" s="393"/>
      <c r="S656" s="392"/>
      <c r="T656" s="392"/>
      <c r="U656" s="576"/>
      <c r="V656" s="393"/>
      <c r="W656" s="392"/>
      <c r="X656" s="577"/>
      <c r="Y656" s="392"/>
      <c r="Z656" s="392"/>
      <c r="AA656" s="392"/>
      <c r="AB656" s="393"/>
      <c r="AC656" s="394"/>
      <c r="AD656" s="394"/>
      <c r="AE656" s="578"/>
      <c r="AF656" s="579"/>
      <c r="AG656" s="580"/>
      <c r="AH656" s="395"/>
      <c r="AI656" s="394"/>
      <c r="AJ656" s="581"/>
      <c r="AK656" s="582"/>
      <c r="AL656" s="582"/>
      <c r="AM656" s="573"/>
      <c r="AN656" s="571"/>
      <c r="AO656" s="571"/>
      <c r="AP656" s="583"/>
      <c r="AQ656" s="583"/>
      <c r="AR656" s="583"/>
      <c r="AS656" s="571"/>
      <c r="AT656" s="583"/>
      <c r="AU656" s="583"/>
      <c r="AV656" s="578"/>
      <c r="AW656" s="578"/>
      <c r="AX656" s="398"/>
      <c r="AY656" s="398"/>
      <c r="AZ656" s="576"/>
      <c r="BA656" s="576"/>
      <c r="BB656" s="576"/>
      <c r="BC656" s="584"/>
      <c r="BD656" s="584"/>
      <c r="BE656" s="582"/>
      <c r="BF656" s="582"/>
      <c r="BG656" s="398"/>
      <c r="BH656" s="585"/>
      <c r="BI656" s="398"/>
      <c r="BJ656" s="398"/>
      <c r="BK656" s="398"/>
      <c r="BL656" s="398"/>
      <c r="BM656" s="398"/>
      <c r="BN656" s="586"/>
      <c r="BO656" s="587"/>
      <c r="BP656" s="588"/>
      <c r="BQ656" s="588"/>
      <c r="BR656" s="588"/>
      <c r="BS656" s="588"/>
      <c r="BT656" s="588"/>
      <c r="BU656" s="588"/>
      <c r="BV656" s="588"/>
      <c r="BW656" s="588"/>
      <c r="BX656" s="588"/>
      <c r="BY656" s="588"/>
      <c r="BZ656" s="588"/>
      <c r="CA656" s="588"/>
      <c r="CB656" s="588"/>
      <c r="CC656" s="588"/>
      <c r="CD656" s="588"/>
    </row>
    <row r="657" spans="1:128" ht="16.5" customHeight="1">
      <c r="A657" s="153"/>
      <c r="B657" s="404" t="s">
        <v>10540</v>
      </c>
      <c r="C657" s="405"/>
      <c r="D657" s="404"/>
      <c r="E657" s="404"/>
      <c r="F657" s="406"/>
      <c r="G657" s="407"/>
      <c r="H657" s="406"/>
      <c r="I657" s="406"/>
      <c r="J657" s="382"/>
      <c r="K657" s="408"/>
      <c r="L657" s="409"/>
      <c r="M657" s="410"/>
      <c r="N657" s="382"/>
      <c r="O657" s="382"/>
      <c r="P657" s="382"/>
      <c r="Q657" s="143"/>
      <c r="R657" s="144"/>
      <c r="S657" s="143"/>
      <c r="T657" s="143"/>
      <c r="U657" s="126"/>
      <c r="V657" s="123"/>
      <c r="W657" s="123"/>
      <c r="X657" s="123"/>
      <c r="Y657" s="123"/>
      <c r="Z657" s="123"/>
      <c r="AA657" s="123"/>
      <c r="AB657" s="123"/>
      <c r="AC657" s="127"/>
      <c r="AD657" s="127"/>
      <c r="AE657" s="411"/>
      <c r="AF657" s="412"/>
      <c r="AG657" s="148"/>
      <c r="AH657" s="148"/>
      <c r="AI657" s="148"/>
      <c r="AJ657" s="148"/>
      <c r="AK657" s="413"/>
      <c r="AL657" s="413"/>
      <c r="AM657" s="406"/>
      <c r="AN657" s="414"/>
      <c r="AO657" s="414"/>
      <c r="AP657" s="414"/>
      <c r="AQ657" s="414"/>
      <c r="AR657" s="414"/>
      <c r="AS657" s="414"/>
      <c r="AT657" s="414"/>
      <c r="AU657" s="182"/>
      <c r="AV657" s="127"/>
      <c r="AW657" s="127"/>
      <c r="AX657" s="149"/>
      <c r="AY657" s="149"/>
      <c r="AZ657" s="149"/>
      <c r="BA657" s="149"/>
      <c r="BB657" s="149"/>
      <c r="BC657" s="157"/>
      <c r="BD657" s="191"/>
      <c r="BE657" s="190"/>
      <c r="BF657" s="191"/>
      <c r="BG657" s="189"/>
      <c r="BH657" s="189"/>
      <c r="BI657" s="189"/>
      <c r="BJ657" s="189"/>
      <c r="BK657" s="189"/>
      <c r="BL657" s="415"/>
      <c r="BM657" s="415"/>
      <c r="BN657" s="173"/>
      <c r="BO657" s="191"/>
      <c r="BP657" s="183"/>
      <c r="BQ657" s="416"/>
      <c r="BR657" s="183"/>
      <c r="BS657" s="416"/>
      <c r="BT657" s="416"/>
      <c r="BU657" s="183"/>
      <c r="BV657" s="416"/>
      <c r="BW657" s="416"/>
      <c r="BX657" s="416"/>
      <c r="BY657" s="183"/>
      <c r="BZ657" s="183"/>
      <c r="CA657" s="183"/>
      <c r="CB657" s="416"/>
      <c r="CC657" s="416"/>
      <c r="CD657" s="416"/>
    </row>
    <row r="658" spans="1:128" ht="16.5" customHeight="1">
      <c r="A658" s="111">
        <v>581</v>
      </c>
      <c r="B658" s="111" t="s">
        <v>10540</v>
      </c>
      <c r="C658" s="112" t="s">
        <v>10541</v>
      </c>
      <c r="D658" s="111" t="s">
        <v>4878</v>
      </c>
      <c r="E658" s="111" t="s">
        <v>4879</v>
      </c>
      <c r="F658" s="111" t="s">
        <v>10542</v>
      </c>
      <c r="G658" s="324" t="s">
        <v>10543</v>
      </c>
      <c r="H658" s="111" t="s">
        <v>10544</v>
      </c>
      <c r="I658" s="111" t="s">
        <v>10545</v>
      </c>
      <c r="J658" s="118" t="s">
        <v>4884</v>
      </c>
      <c r="K658" s="163" t="s">
        <v>10546</v>
      </c>
      <c r="L658" s="116" t="s">
        <v>10547</v>
      </c>
      <c r="M658" s="141" t="s">
        <v>10548</v>
      </c>
      <c r="N658" s="142" t="s">
        <v>4888</v>
      </c>
      <c r="O658" s="142"/>
      <c r="P658" s="142" t="s">
        <v>4888</v>
      </c>
      <c r="Q658" s="143">
        <v>39695</v>
      </c>
      <c r="R658" s="144">
        <v>9856</v>
      </c>
      <c r="S658" s="143">
        <v>2996</v>
      </c>
      <c r="T658" s="143">
        <v>2639</v>
      </c>
      <c r="U658" s="112" t="s">
        <v>4925</v>
      </c>
      <c r="V658" s="143">
        <v>357</v>
      </c>
      <c r="W658" s="143">
        <v>1512</v>
      </c>
      <c r="X658" s="138" t="s">
        <v>4926</v>
      </c>
      <c r="Y658" s="143">
        <v>67</v>
      </c>
      <c r="Z658" s="143">
        <v>134</v>
      </c>
      <c r="AA658" s="143">
        <v>10353</v>
      </c>
      <c r="AB658" s="143">
        <v>342</v>
      </c>
      <c r="AC658" s="127">
        <v>44</v>
      </c>
      <c r="AD658" s="127"/>
      <c r="AE658" s="130">
        <v>110</v>
      </c>
      <c r="AF658" s="137" t="s">
        <v>10549</v>
      </c>
      <c r="AG658" s="143">
        <v>22176</v>
      </c>
      <c r="AH658" s="143">
        <v>24429</v>
      </c>
      <c r="AI658" s="148">
        <v>24429</v>
      </c>
      <c r="AJ658" s="148">
        <v>2623</v>
      </c>
      <c r="AK658" s="112" t="s">
        <v>10550</v>
      </c>
      <c r="AL658" s="112" t="s">
        <v>10551</v>
      </c>
      <c r="AM658" s="118" t="s">
        <v>5866</v>
      </c>
      <c r="AN658" s="111">
        <v>5</v>
      </c>
      <c r="AO658" s="111">
        <v>2</v>
      </c>
      <c r="AP658" s="111"/>
      <c r="AQ658" s="111">
        <v>3</v>
      </c>
      <c r="AR658" s="111"/>
      <c r="AS658" s="111">
        <v>211</v>
      </c>
      <c r="AT658" s="129" t="s">
        <v>4895</v>
      </c>
      <c r="AU658" s="129" t="s">
        <v>4895</v>
      </c>
      <c r="AV658" s="127">
        <v>417527</v>
      </c>
      <c r="AW658" s="127">
        <v>1978.8009478672986</v>
      </c>
      <c r="AX658" s="149"/>
      <c r="AY658" s="149"/>
      <c r="AZ658" s="149"/>
      <c r="BA658" s="149"/>
      <c r="BB658" s="149"/>
      <c r="BC658" s="150"/>
      <c r="BD658" s="150"/>
      <c r="BE658" s="150"/>
      <c r="BF658" s="151" t="s">
        <v>4897</v>
      </c>
      <c r="BG658" s="134"/>
      <c r="BH658" s="134"/>
      <c r="BI658" s="134"/>
      <c r="BJ658" s="134"/>
      <c r="BK658" s="134"/>
      <c r="BL658" s="134"/>
      <c r="BM658" s="134"/>
      <c r="BN658" s="350"/>
      <c r="BO658" s="133" t="s">
        <v>4897</v>
      </c>
      <c r="BP658" s="138">
        <v>6</v>
      </c>
      <c r="BQ658" s="138">
        <v>2</v>
      </c>
      <c r="BR658" s="138">
        <v>4</v>
      </c>
      <c r="BS658" s="138">
        <v>1</v>
      </c>
      <c r="BT658" s="138">
        <v>6</v>
      </c>
      <c r="BU658" s="138">
        <v>14</v>
      </c>
      <c r="BV658" s="138"/>
      <c r="BW658" s="138">
        <v>22</v>
      </c>
      <c r="BX658" s="138"/>
      <c r="BY658" s="138"/>
      <c r="BZ658" s="138"/>
      <c r="CA658" s="138"/>
      <c r="CB658" s="138"/>
      <c r="CC658" s="138"/>
      <c r="CD658" s="138"/>
      <c r="CE658" s="139"/>
      <c r="CF658" s="139"/>
      <c r="DV658" s="152"/>
      <c r="DW658" s="152"/>
      <c r="DX658" s="152"/>
    </row>
    <row r="659" spans="1:128" ht="16.5" customHeight="1">
      <c r="A659" s="111">
        <v>582</v>
      </c>
      <c r="B659" s="111" t="s">
        <v>3538</v>
      </c>
      <c r="C659" s="112" t="s">
        <v>3610</v>
      </c>
      <c r="D659" s="111" t="s">
        <v>45</v>
      </c>
      <c r="E659" s="111" t="s">
        <v>4879</v>
      </c>
      <c r="F659" s="111" t="s">
        <v>10552</v>
      </c>
      <c r="G659" s="113" t="s">
        <v>10553</v>
      </c>
      <c r="H659" s="111" t="s">
        <v>10554</v>
      </c>
      <c r="I659" s="111" t="s">
        <v>10555</v>
      </c>
      <c r="J659" s="118" t="s">
        <v>4884</v>
      </c>
      <c r="K659" s="163" t="s">
        <v>9643</v>
      </c>
      <c r="L659" s="116" t="s">
        <v>10556</v>
      </c>
      <c r="M659" s="141" t="s">
        <v>10557</v>
      </c>
      <c r="N659" s="142" t="s">
        <v>4884</v>
      </c>
      <c r="O659" s="142" t="s">
        <v>4909</v>
      </c>
      <c r="P659" s="142" t="s">
        <v>4940</v>
      </c>
      <c r="Q659" s="143">
        <v>64806</v>
      </c>
      <c r="R659" s="144">
        <v>13269</v>
      </c>
      <c r="S659" s="143">
        <v>3777</v>
      </c>
      <c r="T659" s="143">
        <v>3450</v>
      </c>
      <c r="U659" s="112" t="s">
        <v>10558</v>
      </c>
      <c r="V659" s="143">
        <v>327</v>
      </c>
      <c r="W659" s="143">
        <v>1376</v>
      </c>
      <c r="X659" s="135" t="s">
        <v>4890</v>
      </c>
      <c r="Y659" s="144">
        <v>477</v>
      </c>
      <c r="Z659" s="144">
        <v>375</v>
      </c>
      <c r="AA659" s="143">
        <v>33042</v>
      </c>
      <c r="AB659" s="144">
        <v>1174</v>
      </c>
      <c r="AC659" s="127">
        <v>25.5</v>
      </c>
      <c r="AD659" s="127"/>
      <c r="AE659" s="128">
        <v>130</v>
      </c>
      <c r="AF659" s="112" t="s">
        <v>10559</v>
      </c>
      <c r="AG659" s="143">
        <v>65354</v>
      </c>
      <c r="AH659" s="143">
        <v>79279</v>
      </c>
      <c r="AI659" s="127">
        <v>79268</v>
      </c>
      <c r="AJ659" s="148">
        <v>2154</v>
      </c>
      <c r="AK659" s="112" t="s">
        <v>10560</v>
      </c>
      <c r="AL659" s="112" t="s">
        <v>10561</v>
      </c>
      <c r="AM659" s="118" t="s">
        <v>5079</v>
      </c>
      <c r="AN659" s="111">
        <v>2</v>
      </c>
      <c r="AO659" s="111">
        <v>2</v>
      </c>
      <c r="AP659" s="111"/>
      <c r="AQ659" s="111"/>
      <c r="AR659" s="111"/>
      <c r="AS659" s="111">
        <v>230</v>
      </c>
      <c r="AT659" s="129" t="s">
        <v>4916</v>
      </c>
      <c r="AU659" s="129" t="s">
        <v>4988</v>
      </c>
      <c r="AV659" s="127">
        <v>94982</v>
      </c>
      <c r="AW659" s="127">
        <v>412.96521739130435</v>
      </c>
      <c r="AX659" s="149"/>
      <c r="AY659" s="149"/>
      <c r="AZ659" s="149"/>
      <c r="BA659" s="149"/>
      <c r="BB659" s="149"/>
      <c r="BC659" s="150"/>
      <c r="BD659" s="150"/>
      <c r="BE659" s="150"/>
      <c r="BF659" s="151" t="s">
        <v>4897</v>
      </c>
      <c r="BG659" s="134"/>
      <c r="BH659" s="134"/>
      <c r="BI659" s="134"/>
      <c r="BJ659" s="134"/>
      <c r="BK659" s="134"/>
      <c r="BL659" s="134"/>
      <c r="BM659" s="134"/>
      <c r="BN659" s="350"/>
      <c r="BO659" s="133" t="s">
        <v>4897</v>
      </c>
      <c r="BP659" s="138">
        <f>BQ659+BR659</f>
        <v>10</v>
      </c>
      <c r="BQ659" s="137">
        <v>3</v>
      </c>
      <c r="BR659" s="138">
        <v>7</v>
      </c>
      <c r="BS659" s="138">
        <v>1</v>
      </c>
      <c r="BT659" s="138">
        <v>21</v>
      </c>
      <c r="BU659" s="138">
        <v>19</v>
      </c>
      <c r="BV659" s="138"/>
      <c r="BW659" s="138">
        <v>30</v>
      </c>
      <c r="BX659" s="138"/>
      <c r="BY659" s="138">
        <v>22</v>
      </c>
      <c r="BZ659" s="138"/>
      <c r="CA659" s="138"/>
      <c r="CB659" s="138"/>
      <c r="CC659" s="138"/>
      <c r="CD659" s="138"/>
      <c r="CE659" s="139"/>
      <c r="CF659" s="139"/>
      <c r="DV659" s="152"/>
      <c r="DW659" s="152"/>
      <c r="DX659" s="152"/>
    </row>
    <row r="660" spans="1:128" ht="16.5" customHeight="1">
      <c r="A660" s="153">
        <v>583</v>
      </c>
      <c r="B660" s="111" t="s">
        <v>10540</v>
      </c>
      <c r="C660" s="112" t="s">
        <v>10562</v>
      </c>
      <c r="D660" s="111" t="s">
        <v>4878</v>
      </c>
      <c r="E660" s="111" t="s">
        <v>4879</v>
      </c>
      <c r="F660" s="111" t="s">
        <v>10563</v>
      </c>
      <c r="G660" s="113" t="s">
        <v>10564</v>
      </c>
      <c r="H660" s="111" t="s">
        <v>10565</v>
      </c>
      <c r="I660" s="111" t="s">
        <v>8927</v>
      </c>
      <c r="J660" s="118" t="s">
        <v>4884</v>
      </c>
      <c r="K660" s="111" t="s">
        <v>4968</v>
      </c>
      <c r="L660" s="140" t="s">
        <v>10566</v>
      </c>
      <c r="M660" s="153" t="s">
        <v>10567</v>
      </c>
      <c r="N660" s="142" t="s">
        <v>4888</v>
      </c>
      <c r="O660" s="142"/>
      <c r="P660" s="142" t="s">
        <v>4888</v>
      </c>
      <c r="Q660" s="143">
        <v>77351</v>
      </c>
      <c r="R660" s="144">
        <v>7314</v>
      </c>
      <c r="S660" s="143">
        <v>2382</v>
      </c>
      <c r="T660" s="143">
        <v>1939</v>
      </c>
      <c r="U660" s="112" t="s">
        <v>5134</v>
      </c>
      <c r="V660" s="144">
        <v>443</v>
      </c>
      <c r="W660" s="144">
        <v>225</v>
      </c>
      <c r="X660" s="138" t="s">
        <v>4972</v>
      </c>
      <c r="Y660" s="143">
        <v>102</v>
      </c>
      <c r="Z660" s="143">
        <v>202</v>
      </c>
      <c r="AA660" s="143">
        <v>10427</v>
      </c>
      <c r="AB660" s="143">
        <v>79</v>
      </c>
      <c r="AC660" s="127">
        <v>78</v>
      </c>
      <c r="AD660" s="127">
        <v>49</v>
      </c>
      <c r="AE660" s="130">
        <v>537</v>
      </c>
      <c r="AF660" s="137" t="s">
        <v>10568</v>
      </c>
      <c r="AG660" s="143">
        <v>5467</v>
      </c>
      <c r="AH660" s="143">
        <v>10029</v>
      </c>
      <c r="AI660" s="148">
        <v>3143</v>
      </c>
      <c r="AJ660" s="148">
        <v>402</v>
      </c>
      <c r="AK660" s="112"/>
      <c r="AL660" s="112"/>
      <c r="AM660" s="118" t="s">
        <v>5079</v>
      </c>
      <c r="AN660" s="111">
        <v>2</v>
      </c>
      <c r="AO660" s="111"/>
      <c r="AP660" s="111">
        <v>2</v>
      </c>
      <c r="AQ660" s="111"/>
      <c r="AR660" s="111"/>
      <c r="AS660" s="111">
        <v>188</v>
      </c>
      <c r="AT660" s="129" t="s">
        <v>10569</v>
      </c>
      <c r="AU660" s="129" t="s">
        <v>10570</v>
      </c>
      <c r="AV660" s="127">
        <v>67776</v>
      </c>
      <c r="AW660" s="127">
        <v>360.51063829787233</v>
      </c>
      <c r="AX660" s="149"/>
      <c r="AY660" s="149"/>
      <c r="AZ660" s="149"/>
      <c r="BA660" s="149"/>
      <c r="BB660" s="149"/>
      <c r="BC660" s="150"/>
      <c r="BD660" s="150"/>
      <c r="BE660" s="151"/>
      <c r="BF660" s="151" t="s">
        <v>4897</v>
      </c>
      <c r="BG660" s="134"/>
      <c r="BH660" s="134"/>
      <c r="BI660" s="134"/>
      <c r="BJ660" s="134"/>
      <c r="BK660" s="134"/>
      <c r="BL660" s="134"/>
      <c r="BM660" s="134"/>
      <c r="BN660" s="326"/>
      <c r="BO660" s="151" t="s">
        <v>4897</v>
      </c>
      <c r="BP660" s="138">
        <v>2</v>
      </c>
      <c r="BQ660" s="138"/>
      <c r="BR660" s="138">
        <v>2</v>
      </c>
      <c r="BS660" s="138"/>
      <c r="BT660" s="138"/>
      <c r="BU660" s="138"/>
      <c r="BV660" s="138">
        <v>5</v>
      </c>
      <c r="BW660" s="138">
        <v>1</v>
      </c>
      <c r="BX660" s="138"/>
      <c r="BY660" s="138"/>
      <c r="BZ660" s="138"/>
      <c r="CA660" s="138"/>
      <c r="CB660" s="138"/>
      <c r="CC660" s="138"/>
      <c r="CD660" s="138"/>
    </row>
    <row r="661" spans="1:128" s="110" customFormat="1" ht="16.5" customHeight="1">
      <c r="A661" s="182">
        <v>584</v>
      </c>
      <c r="B661" s="182" t="s">
        <v>3538</v>
      </c>
      <c r="C661" s="182" t="s">
        <v>3591</v>
      </c>
      <c r="D661" s="182" t="s">
        <v>45</v>
      </c>
      <c r="E661" s="182" t="s">
        <v>4932</v>
      </c>
      <c r="F661" s="182" t="s">
        <v>10571</v>
      </c>
      <c r="G661" s="438" t="s">
        <v>10572</v>
      </c>
      <c r="H661" s="182" t="s">
        <v>10573</v>
      </c>
      <c r="I661" s="182" t="s">
        <v>10574</v>
      </c>
      <c r="J661" s="183" t="s">
        <v>4940</v>
      </c>
      <c r="K661" s="182" t="s">
        <v>10575</v>
      </c>
      <c r="L661" s="182" t="s">
        <v>10576</v>
      </c>
      <c r="M661" s="182" t="s">
        <v>10577</v>
      </c>
      <c r="N661" s="202" t="s">
        <v>4940</v>
      </c>
      <c r="O661" s="183" t="s">
        <v>4941</v>
      </c>
      <c r="P661" s="202" t="s">
        <v>4924</v>
      </c>
      <c r="Q661" s="205">
        <v>430</v>
      </c>
      <c r="R661" s="206">
        <v>763</v>
      </c>
      <c r="S661" s="205">
        <v>763</v>
      </c>
      <c r="T661" s="205">
        <v>763</v>
      </c>
      <c r="U661" s="183" t="s">
        <v>4955</v>
      </c>
      <c r="V661" s="274"/>
      <c r="W661" s="274">
        <v>22</v>
      </c>
      <c r="X661" s="183" t="s">
        <v>4956</v>
      </c>
      <c r="Y661" s="274"/>
      <c r="Z661" s="274">
        <v>24</v>
      </c>
      <c r="AA661" s="274">
        <v>70</v>
      </c>
      <c r="AB661" s="274">
        <v>24</v>
      </c>
      <c r="AC661" s="188"/>
      <c r="AD661" s="188"/>
      <c r="AE661" s="411">
        <v>5</v>
      </c>
      <c r="AF661" s="182" t="s">
        <v>10578</v>
      </c>
      <c r="AG661" s="143">
        <v>160</v>
      </c>
      <c r="AH661" s="143">
        <v>1467</v>
      </c>
      <c r="AI661" s="188"/>
      <c r="AJ661" s="188">
        <v>634</v>
      </c>
      <c r="AK661" s="183"/>
      <c r="AL661" s="183"/>
      <c r="AM661" s="183" t="s">
        <v>5340</v>
      </c>
      <c r="AN661" s="182"/>
      <c r="AO661" s="183"/>
      <c r="AP661" s="183"/>
      <c r="AQ661" s="183"/>
      <c r="AR661" s="183"/>
      <c r="AS661" s="182">
        <v>150</v>
      </c>
      <c r="AT661" s="182" t="s">
        <v>10579</v>
      </c>
      <c r="AU661" s="182" t="s">
        <v>5341</v>
      </c>
      <c r="AV661" s="188">
        <v>1285</v>
      </c>
      <c r="AW661" s="127">
        <v>8.5666666666666664</v>
      </c>
      <c r="AX661" s="189"/>
      <c r="AY661" s="189"/>
      <c r="AZ661" s="189"/>
      <c r="BA661" s="189"/>
      <c r="BB661" s="189"/>
      <c r="BC661" s="190"/>
      <c r="BD661" s="190"/>
      <c r="BE661" s="182"/>
      <c r="BF661" s="182" t="s">
        <v>4945</v>
      </c>
      <c r="BG661" s="192"/>
      <c r="BH661" s="192"/>
      <c r="BI661" s="192"/>
      <c r="BJ661" s="192"/>
      <c r="BK661" s="192"/>
      <c r="BL661" s="192"/>
      <c r="BM661" s="192"/>
      <c r="BN661" s="183"/>
      <c r="BO661" s="182" t="s">
        <v>4945</v>
      </c>
      <c r="BP661" s="183">
        <v>2</v>
      </c>
      <c r="BQ661" s="183">
        <v>1</v>
      </c>
      <c r="BR661" s="183">
        <v>1</v>
      </c>
      <c r="BS661" s="183"/>
      <c r="BT661" s="183"/>
      <c r="BU661" s="183"/>
      <c r="BV661" s="183"/>
      <c r="BW661" s="183"/>
      <c r="BX661" s="183"/>
      <c r="BY661" s="183"/>
      <c r="BZ661" s="183"/>
      <c r="CA661" s="183"/>
      <c r="CB661" s="183"/>
      <c r="CC661" s="183"/>
      <c r="CD661" s="183"/>
      <c r="CE661" s="177"/>
      <c r="CF661" s="177"/>
    </row>
    <row r="662" spans="1:128" s="257" customFormat="1" ht="16.5" customHeight="1">
      <c r="A662" s="2528" t="s">
        <v>10580</v>
      </c>
      <c r="B662" s="2528"/>
      <c r="C662" s="2528"/>
      <c r="D662" s="2528"/>
      <c r="E662" s="2528"/>
      <c r="F662" s="454">
        <v>4</v>
      </c>
      <c r="G662" s="455"/>
      <c r="H662" s="456"/>
      <c r="I662" s="457"/>
      <c r="J662" s="457"/>
      <c r="K662" s="235"/>
      <c r="L662" s="459"/>
      <c r="M662" s="236"/>
      <c r="N662" s="237"/>
      <c r="O662" s="237"/>
      <c r="P662" s="237"/>
      <c r="Q662" s="238"/>
      <c r="R662" s="239"/>
      <c r="S662" s="238"/>
      <c r="T662" s="238"/>
      <c r="U662" s="461"/>
      <c r="V662" s="241"/>
      <c r="W662" s="241"/>
      <c r="X662" s="462"/>
      <c r="Y662" s="241"/>
      <c r="Z662" s="241"/>
      <c r="AA662" s="241"/>
      <c r="AB662" s="239"/>
      <c r="AC662" s="243"/>
      <c r="AD662" s="243"/>
      <c r="AE662" s="244"/>
      <c r="AF662" s="245"/>
      <c r="AG662" s="246"/>
      <c r="AH662" s="246"/>
      <c r="AI662" s="463"/>
      <c r="AJ662" s="464"/>
      <c r="AK662" s="465"/>
      <c r="AL662" s="466"/>
      <c r="AM662" s="467"/>
      <c r="AN662" s="454"/>
      <c r="AO662" s="454"/>
      <c r="AP662" s="467"/>
      <c r="AQ662" s="467"/>
      <c r="AR662" s="467"/>
      <c r="AS662" s="255"/>
      <c r="AT662" s="255"/>
      <c r="AU662" s="255"/>
      <c r="AV662" s="253"/>
      <c r="AW662" s="253"/>
      <c r="AX662" s="253"/>
      <c r="AY662" s="254"/>
      <c r="AZ662" s="254"/>
      <c r="BA662" s="254"/>
      <c r="BB662" s="254"/>
      <c r="BC662" s="255"/>
      <c r="BD662" s="255"/>
      <c r="BE662" s="256"/>
      <c r="BF662" s="256"/>
      <c r="BG662" s="254"/>
      <c r="BH662" s="254"/>
      <c r="BI662" s="254"/>
      <c r="BJ662" s="254"/>
      <c r="BK662" s="254"/>
      <c r="BL662" s="254"/>
      <c r="BM662" s="254"/>
      <c r="BN662" s="255"/>
      <c r="BO662" s="252"/>
      <c r="BP662" s="255"/>
      <c r="BQ662" s="255"/>
      <c r="BR662" s="255"/>
      <c r="BS662" s="255"/>
      <c r="BT662" s="255"/>
      <c r="BU662" s="255"/>
      <c r="BV662" s="255"/>
      <c r="BW662" s="255"/>
      <c r="BX662" s="255"/>
      <c r="BY662" s="255"/>
      <c r="BZ662" s="255"/>
      <c r="CA662" s="255"/>
      <c r="CB662" s="255"/>
      <c r="CC662" s="255"/>
      <c r="CD662" s="255"/>
    </row>
    <row r="663" spans="1:128" ht="16.5" customHeight="1">
      <c r="A663" s="111">
        <v>585</v>
      </c>
      <c r="B663" s="154" t="s">
        <v>10540</v>
      </c>
      <c r="C663" s="158" t="s">
        <v>10581</v>
      </c>
      <c r="D663" s="154" t="s">
        <v>5082</v>
      </c>
      <c r="E663" s="154" t="s">
        <v>6337</v>
      </c>
      <c r="F663" s="154" t="s">
        <v>10582</v>
      </c>
      <c r="G663" s="113" t="s">
        <v>10583</v>
      </c>
      <c r="H663" s="111" t="s">
        <v>10584</v>
      </c>
      <c r="I663" s="111" t="s">
        <v>10585</v>
      </c>
      <c r="J663" s="382" t="s">
        <v>4888</v>
      </c>
      <c r="K663" s="163" t="s">
        <v>6337</v>
      </c>
      <c r="L663" s="116" t="s">
        <v>6337</v>
      </c>
      <c r="M663" s="153"/>
      <c r="N663" s="142" t="s">
        <v>4888</v>
      </c>
      <c r="O663" s="142"/>
      <c r="P663" s="142" t="s">
        <v>4888</v>
      </c>
      <c r="Q663" s="143">
        <v>6890</v>
      </c>
      <c r="R663" s="144">
        <v>778.25</v>
      </c>
      <c r="S663" s="143">
        <v>269</v>
      </c>
      <c r="T663" s="143">
        <v>269</v>
      </c>
      <c r="U663" s="112"/>
      <c r="V663" s="123"/>
      <c r="W663" s="123">
        <v>10</v>
      </c>
      <c r="X663" s="146" t="s">
        <v>4972</v>
      </c>
      <c r="Y663" s="123">
        <v>299</v>
      </c>
      <c r="Z663" s="123"/>
      <c r="AA663" s="123"/>
      <c r="AB663" s="123"/>
      <c r="AC663" s="127"/>
      <c r="AD663" s="127"/>
      <c r="AE663" s="147">
        <v>41</v>
      </c>
      <c r="AF663" s="137" t="s">
        <v>6715</v>
      </c>
      <c r="AG663" s="143">
        <v>587</v>
      </c>
      <c r="AH663" s="143">
        <v>1125</v>
      </c>
      <c r="AI663" s="148"/>
      <c r="AJ663" s="148"/>
      <c r="AK663" s="179"/>
      <c r="AL663" s="112"/>
      <c r="AM663" s="118"/>
      <c r="AN663" s="111"/>
      <c r="AO663" s="111"/>
      <c r="AP663" s="111"/>
      <c r="AQ663" s="111"/>
      <c r="AR663" s="111"/>
      <c r="AS663" s="111">
        <v>60</v>
      </c>
      <c r="AT663" s="129" t="s">
        <v>4916</v>
      </c>
      <c r="AU663" s="129" t="s">
        <v>4916</v>
      </c>
      <c r="AV663" s="127">
        <v>94</v>
      </c>
      <c r="AW663" s="127">
        <v>1.5666666666666667</v>
      </c>
      <c r="AX663" s="149"/>
      <c r="AY663" s="149"/>
      <c r="AZ663" s="149"/>
      <c r="BA663" s="149"/>
      <c r="BB663" s="149"/>
      <c r="BC663" s="150"/>
      <c r="BD663" s="150"/>
      <c r="BE663" s="150"/>
      <c r="BF663" s="151" t="s">
        <v>4897</v>
      </c>
      <c r="BG663" s="134"/>
      <c r="BH663" s="134"/>
      <c r="BI663" s="134"/>
      <c r="BJ663" s="134"/>
      <c r="BK663" s="134"/>
      <c r="BL663" s="134"/>
      <c r="BM663" s="134"/>
      <c r="BN663" s="350"/>
      <c r="BO663" s="133"/>
      <c r="BP663" s="138"/>
      <c r="BQ663" s="138"/>
      <c r="BR663" s="138"/>
      <c r="BS663" s="138"/>
      <c r="BT663" s="138"/>
      <c r="BU663" s="138"/>
      <c r="BV663" s="138"/>
      <c r="BW663" s="138">
        <v>1</v>
      </c>
      <c r="BX663" s="138"/>
      <c r="BY663" s="138"/>
      <c r="BZ663" s="138"/>
      <c r="CA663" s="138"/>
      <c r="CB663" s="138"/>
      <c r="CC663" s="138"/>
      <c r="CD663" s="138"/>
      <c r="CE663" s="139"/>
      <c r="CF663" s="139"/>
      <c r="DV663" s="152"/>
      <c r="DW663" s="152"/>
      <c r="DX663" s="152"/>
    </row>
    <row r="664" spans="1:128" ht="16.5" customHeight="1">
      <c r="A664" s="111">
        <v>586</v>
      </c>
      <c r="B664" s="111" t="s">
        <v>10540</v>
      </c>
      <c r="C664" s="112" t="s">
        <v>10586</v>
      </c>
      <c r="D664" s="111" t="s">
        <v>5082</v>
      </c>
      <c r="E664" s="111" t="s">
        <v>4879</v>
      </c>
      <c r="F664" s="111" t="s">
        <v>10587</v>
      </c>
      <c r="G664" s="113" t="s">
        <v>10588</v>
      </c>
      <c r="H664" s="111" t="s">
        <v>10589</v>
      </c>
      <c r="I664" s="111" t="s">
        <v>10590</v>
      </c>
      <c r="J664" s="118" t="s">
        <v>4884</v>
      </c>
      <c r="K664" s="163" t="s">
        <v>10591</v>
      </c>
      <c r="L664" s="116" t="s">
        <v>10592</v>
      </c>
      <c r="M664" s="153" t="s">
        <v>10593</v>
      </c>
      <c r="N664" s="142" t="s">
        <v>4888</v>
      </c>
      <c r="O664" s="142"/>
      <c r="P664" s="142" t="s">
        <v>4888</v>
      </c>
      <c r="Q664" s="143">
        <v>57988</v>
      </c>
      <c r="R664" s="144">
        <v>3953</v>
      </c>
      <c r="S664" s="143">
        <v>1516</v>
      </c>
      <c r="T664" s="143">
        <v>1291</v>
      </c>
      <c r="U664" s="112" t="s">
        <v>5145</v>
      </c>
      <c r="V664" s="123">
        <v>225</v>
      </c>
      <c r="W664" s="123">
        <v>232</v>
      </c>
      <c r="X664" s="138" t="s">
        <v>4972</v>
      </c>
      <c r="Y664" s="123">
        <v>217</v>
      </c>
      <c r="Z664" s="123">
        <v>43</v>
      </c>
      <c r="AA664" s="123">
        <v>600</v>
      </c>
      <c r="AB664" s="123">
        <v>197</v>
      </c>
      <c r="AC664" s="127">
        <v>40</v>
      </c>
      <c r="AD664" s="127">
        <v>66</v>
      </c>
      <c r="AE664" s="130" t="s">
        <v>10594</v>
      </c>
      <c r="AF664" s="137" t="s">
        <v>5548</v>
      </c>
      <c r="AG664" s="143">
        <v>188</v>
      </c>
      <c r="AH664" s="143">
        <v>188</v>
      </c>
      <c r="AI664" s="148">
        <v>167</v>
      </c>
      <c r="AJ664" s="148">
        <v>10</v>
      </c>
      <c r="AK664" s="179"/>
      <c r="AL664" s="112"/>
      <c r="AM664" s="118" t="s">
        <v>5079</v>
      </c>
      <c r="AN664" s="111">
        <v>6</v>
      </c>
      <c r="AO664" s="111"/>
      <c r="AP664" s="111"/>
      <c r="AQ664" s="111">
        <v>6</v>
      </c>
      <c r="AR664" s="111"/>
      <c r="AS664" s="111">
        <v>191</v>
      </c>
      <c r="AT664" s="129" t="s">
        <v>9752</v>
      </c>
      <c r="AU664" s="129" t="s">
        <v>9752</v>
      </c>
      <c r="AV664" s="127">
        <v>65671</v>
      </c>
      <c r="AW664" s="127">
        <v>343.82722513089004</v>
      </c>
      <c r="AX664" s="149">
        <v>3000</v>
      </c>
      <c r="AY664" s="149"/>
      <c r="AZ664" s="149">
        <v>1000</v>
      </c>
      <c r="BA664" s="149">
        <v>2000</v>
      </c>
      <c r="BB664" s="149">
        <v>3000</v>
      </c>
      <c r="BC664" s="150">
        <v>20</v>
      </c>
      <c r="BD664" s="150"/>
      <c r="BE664" s="150" t="s">
        <v>10595</v>
      </c>
      <c r="BF664" s="151" t="s">
        <v>10596</v>
      </c>
      <c r="BG664" s="134"/>
      <c r="BH664" s="134"/>
      <c r="BI664" s="134"/>
      <c r="BJ664" s="134"/>
      <c r="BK664" s="134"/>
      <c r="BL664" s="134"/>
      <c r="BM664" s="134"/>
      <c r="BN664" s="350"/>
      <c r="BO664" s="133"/>
      <c r="BP664" s="138">
        <v>2</v>
      </c>
      <c r="BQ664" s="138"/>
      <c r="BR664" s="138">
        <v>2</v>
      </c>
      <c r="BS664" s="138"/>
      <c r="BT664" s="138"/>
      <c r="BU664" s="138">
        <v>7</v>
      </c>
      <c r="BV664" s="138">
        <v>6</v>
      </c>
      <c r="BW664" s="138">
        <v>4</v>
      </c>
      <c r="BX664" s="138"/>
      <c r="BY664" s="138"/>
      <c r="BZ664" s="138"/>
      <c r="CA664" s="138"/>
      <c r="CB664" s="138"/>
      <c r="CC664" s="138"/>
      <c r="CD664" s="138"/>
      <c r="CE664" s="139"/>
      <c r="CF664" s="139"/>
      <c r="DV664" s="152"/>
      <c r="DW664" s="152"/>
      <c r="DX664" s="152"/>
    </row>
    <row r="665" spans="1:128" ht="16.5" customHeight="1">
      <c r="A665" s="111">
        <v>587</v>
      </c>
      <c r="B665" s="111" t="s">
        <v>10540</v>
      </c>
      <c r="C665" s="112" t="s">
        <v>10586</v>
      </c>
      <c r="D665" s="111" t="s">
        <v>5082</v>
      </c>
      <c r="E665" s="111" t="s">
        <v>4879</v>
      </c>
      <c r="F665" s="111" t="s">
        <v>10597</v>
      </c>
      <c r="G665" s="113" t="s">
        <v>10598</v>
      </c>
      <c r="H665" s="111" t="s">
        <v>10599</v>
      </c>
      <c r="I665" s="111" t="s">
        <v>10600</v>
      </c>
      <c r="J665" s="118" t="s">
        <v>4884</v>
      </c>
      <c r="K665" s="163" t="s">
        <v>10601</v>
      </c>
      <c r="L665" s="116" t="s">
        <v>10602</v>
      </c>
      <c r="M665" s="153" t="s">
        <v>10603</v>
      </c>
      <c r="N665" s="142" t="s">
        <v>4888</v>
      </c>
      <c r="O665" s="142"/>
      <c r="P665" s="142" t="s">
        <v>4888</v>
      </c>
      <c r="Q665" s="143">
        <v>5525</v>
      </c>
      <c r="R665" s="144">
        <v>1808</v>
      </c>
      <c r="S665" s="143">
        <v>1383</v>
      </c>
      <c r="T665" s="143">
        <v>1289</v>
      </c>
      <c r="U665" s="112" t="s">
        <v>10604</v>
      </c>
      <c r="V665" s="123">
        <v>94</v>
      </c>
      <c r="W665" s="123">
        <v>34</v>
      </c>
      <c r="X665" s="138" t="s">
        <v>4926</v>
      </c>
      <c r="Y665" s="123">
        <v>42</v>
      </c>
      <c r="Z665" s="123">
        <v>45</v>
      </c>
      <c r="AA665" s="123">
        <v>3600</v>
      </c>
      <c r="AB665" s="123">
        <v>34</v>
      </c>
      <c r="AC665" s="127"/>
      <c r="AD665" s="127"/>
      <c r="AE665" s="130">
        <v>6</v>
      </c>
      <c r="AF665" s="137" t="s">
        <v>10605</v>
      </c>
      <c r="AG665" s="143">
        <v>2793</v>
      </c>
      <c r="AH665" s="143">
        <v>4095</v>
      </c>
      <c r="AI665" s="148">
        <v>4012</v>
      </c>
      <c r="AJ665" s="148">
        <v>717</v>
      </c>
      <c r="AK665" s="179" t="s">
        <v>10606</v>
      </c>
      <c r="AL665" s="112" t="s">
        <v>10607</v>
      </c>
      <c r="AM665" s="118" t="s">
        <v>5011</v>
      </c>
      <c r="AN665" s="111">
        <v>2</v>
      </c>
      <c r="AO665" s="111"/>
      <c r="AP665" s="111">
        <v>1</v>
      </c>
      <c r="AQ665" s="111">
        <v>1</v>
      </c>
      <c r="AR665" s="111"/>
      <c r="AS665" s="111">
        <v>300</v>
      </c>
      <c r="AT665" s="137" t="s">
        <v>4916</v>
      </c>
      <c r="AU665" s="137" t="s">
        <v>4916</v>
      </c>
      <c r="AV665" s="127">
        <v>9840</v>
      </c>
      <c r="AW665" s="127">
        <v>32.799999999999997</v>
      </c>
      <c r="AX665" s="149"/>
      <c r="AY665" s="149"/>
      <c r="AZ665" s="149"/>
      <c r="BA665" s="149"/>
      <c r="BB665" s="149"/>
      <c r="BC665" s="150"/>
      <c r="BD665" s="150"/>
      <c r="BE665" s="150"/>
      <c r="BF665" s="151" t="s">
        <v>4897</v>
      </c>
      <c r="BG665" s="134"/>
      <c r="BH665" s="134"/>
      <c r="BI665" s="134"/>
      <c r="BJ665" s="134"/>
      <c r="BK665" s="134"/>
      <c r="BL665" s="134"/>
      <c r="BM665" s="134"/>
      <c r="BN665" s="350"/>
      <c r="BO665" s="133" t="s">
        <v>4897</v>
      </c>
      <c r="BP665" s="138">
        <v>1</v>
      </c>
      <c r="BQ665" s="138"/>
      <c r="BR665" s="138">
        <v>1</v>
      </c>
      <c r="BS665" s="138">
        <v>1</v>
      </c>
      <c r="BT665" s="138"/>
      <c r="BU665" s="138">
        <v>1</v>
      </c>
      <c r="BV665" s="138">
        <v>2</v>
      </c>
      <c r="BW665" s="138"/>
      <c r="BX665" s="138"/>
      <c r="BY665" s="138"/>
      <c r="BZ665" s="138"/>
      <c r="CA665" s="138"/>
      <c r="CB665" s="138"/>
      <c r="CC665" s="138"/>
      <c r="CD665" s="138"/>
      <c r="CE665" s="139"/>
      <c r="CF665" s="139"/>
      <c r="DV665" s="152"/>
      <c r="DW665" s="152"/>
      <c r="DX665" s="152"/>
    </row>
    <row r="666" spans="1:128" ht="16.5" customHeight="1">
      <c r="A666" s="111">
        <v>588</v>
      </c>
      <c r="B666" s="111" t="s">
        <v>10608</v>
      </c>
      <c r="C666" s="112" t="s">
        <v>10581</v>
      </c>
      <c r="D666" s="111" t="s">
        <v>5082</v>
      </c>
      <c r="E666" s="111" t="s">
        <v>6337</v>
      </c>
      <c r="F666" s="111" t="s">
        <v>10609</v>
      </c>
      <c r="G666" s="160" t="s">
        <v>10610</v>
      </c>
      <c r="H666" s="111" t="s">
        <v>10611</v>
      </c>
      <c r="I666" s="154" t="s">
        <v>10612</v>
      </c>
      <c r="J666" s="382" t="s">
        <v>4888</v>
      </c>
      <c r="K666" s="163" t="s">
        <v>6337</v>
      </c>
      <c r="L666" s="116" t="s">
        <v>6337</v>
      </c>
      <c r="M666" s="268" t="s">
        <v>10613</v>
      </c>
      <c r="N666" s="142" t="s">
        <v>4888</v>
      </c>
      <c r="O666" s="142"/>
      <c r="P666" s="142" t="s">
        <v>4888</v>
      </c>
      <c r="Q666" s="143">
        <v>15260</v>
      </c>
      <c r="R666" s="144">
        <v>237</v>
      </c>
      <c r="S666" s="143">
        <v>151</v>
      </c>
      <c r="T666" s="143">
        <v>151</v>
      </c>
      <c r="U666" s="158"/>
      <c r="V666" s="123"/>
      <c r="W666" s="123"/>
      <c r="X666" s="146"/>
      <c r="Y666" s="123"/>
      <c r="Z666" s="123"/>
      <c r="AA666" s="123"/>
      <c r="AB666" s="123"/>
      <c r="AC666" s="127"/>
      <c r="AD666" s="127"/>
      <c r="AE666" s="147">
        <v>35</v>
      </c>
      <c r="AF666" s="137" t="s">
        <v>10614</v>
      </c>
      <c r="AG666" s="143">
        <v>8</v>
      </c>
      <c r="AH666" s="143">
        <v>8</v>
      </c>
      <c r="AI666" s="186"/>
      <c r="AJ666" s="186">
        <v>8</v>
      </c>
      <c r="AK666" s="158"/>
      <c r="AL666" s="154"/>
      <c r="AM666" s="175"/>
      <c r="AN666" s="154"/>
      <c r="AO666" s="111"/>
      <c r="AP666" s="111"/>
      <c r="AQ666" s="111"/>
      <c r="AR666" s="111"/>
      <c r="AS666" s="154">
        <v>315</v>
      </c>
      <c r="AT666" s="159" t="s">
        <v>6506</v>
      </c>
      <c r="AU666" s="159" t="s">
        <v>6506</v>
      </c>
      <c r="AV666" s="188">
        <v>24037</v>
      </c>
      <c r="AW666" s="127">
        <v>76.307936507936503</v>
      </c>
      <c r="AX666" s="149"/>
      <c r="AY666" s="149"/>
      <c r="AZ666" s="149"/>
      <c r="BA666" s="149"/>
      <c r="BB666" s="149"/>
      <c r="BC666" s="150"/>
      <c r="BD666" s="150"/>
      <c r="BE666" s="150"/>
      <c r="BF666" s="259" t="s">
        <v>4897</v>
      </c>
      <c r="BG666" s="134"/>
      <c r="BH666" s="134"/>
      <c r="BI666" s="134"/>
      <c r="BJ666" s="134"/>
      <c r="BK666" s="134"/>
      <c r="BL666" s="134"/>
      <c r="BM666" s="134"/>
      <c r="BN666" s="350"/>
      <c r="BO666" s="133"/>
      <c r="BP666" s="138"/>
      <c r="BQ666" s="138"/>
      <c r="BR666" s="138"/>
      <c r="BS666" s="138"/>
      <c r="BT666" s="138"/>
      <c r="BU666" s="138"/>
      <c r="BV666" s="138">
        <v>1</v>
      </c>
      <c r="BW666" s="138">
        <v>1</v>
      </c>
      <c r="BX666" s="138"/>
      <c r="BY666" s="138"/>
      <c r="BZ666" s="138"/>
      <c r="CA666" s="138"/>
      <c r="CB666" s="138"/>
      <c r="CC666" s="138"/>
      <c r="CD666" s="138"/>
      <c r="CE666" s="139"/>
      <c r="CF666" s="139"/>
      <c r="DV666" s="152"/>
      <c r="DW666" s="152"/>
      <c r="DX666" s="152"/>
    </row>
    <row r="667" spans="1:128" ht="16.5" customHeight="1">
      <c r="A667" s="111">
        <v>589</v>
      </c>
      <c r="B667" s="111" t="s">
        <v>10540</v>
      </c>
      <c r="C667" s="112" t="s">
        <v>10615</v>
      </c>
      <c r="D667" s="111" t="s">
        <v>5082</v>
      </c>
      <c r="E667" s="111" t="s">
        <v>4879</v>
      </c>
      <c r="F667" s="111" t="s">
        <v>10616</v>
      </c>
      <c r="G667" s="113" t="s">
        <v>10617</v>
      </c>
      <c r="H667" s="111" t="s">
        <v>10618</v>
      </c>
      <c r="I667" s="111" t="s">
        <v>10619</v>
      </c>
      <c r="J667" s="118" t="s">
        <v>4884</v>
      </c>
      <c r="K667" s="163" t="s">
        <v>10620</v>
      </c>
      <c r="L667" s="116" t="s">
        <v>10621</v>
      </c>
      <c r="M667" s="153" t="s">
        <v>10622</v>
      </c>
      <c r="N667" s="135" t="s">
        <v>4940</v>
      </c>
      <c r="O667" s="123" t="s">
        <v>4941</v>
      </c>
      <c r="P667" s="135" t="s">
        <v>4940</v>
      </c>
      <c r="Q667" s="143">
        <v>8437</v>
      </c>
      <c r="R667" s="144">
        <v>4248</v>
      </c>
      <c r="S667" s="143">
        <v>1875</v>
      </c>
      <c r="T667" s="143">
        <v>1644</v>
      </c>
      <c r="U667" s="123" t="s">
        <v>10623</v>
      </c>
      <c r="V667" s="123">
        <v>231</v>
      </c>
      <c r="W667" s="123">
        <v>113</v>
      </c>
      <c r="X667" s="123" t="s">
        <v>4972</v>
      </c>
      <c r="Y667" s="123">
        <v>131</v>
      </c>
      <c r="Z667" s="123">
        <v>173</v>
      </c>
      <c r="AA667" s="123">
        <v>1897</v>
      </c>
      <c r="AB667" s="123">
        <v>87</v>
      </c>
      <c r="AC667" s="127"/>
      <c r="AD667" s="127"/>
      <c r="AE667" s="127">
        <v>540</v>
      </c>
      <c r="AF667" s="494" t="s">
        <v>10624</v>
      </c>
      <c r="AG667" s="143">
        <v>2793</v>
      </c>
      <c r="AH667" s="143">
        <v>13523</v>
      </c>
      <c r="AI667" s="127">
        <v>13523</v>
      </c>
      <c r="AJ667" s="148">
        <v>2675</v>
      </c>
      <c r="AK667" s="179"/>
      <c r="AL667" s="112"/>
      <c r="AM667" s="118" t="s">
        <v>7116</v>
      </c>
      <c r="AN667" s="111">
        <v>2</v>
      </c>
      <c r="AO667" s="111">
        <v>1</v>
      </c>
      <c r="AP667" s="111"/>
      <c r="AQ667" s="111">
        <v>1</v>
      </c>
      <c r="AR667" s="111"/>
      <c r="AS667" s="111">
        <v>190</v>
      </c>
      <c r="AT667" s="129" t="s">
        <v>4916</v>
      </c>
      <c r="AU667" s="129" t="s">
        <v>4916</v>
      </c>
      <c r="AV667" s="127">
        <v>142850</v>
      </c>
      <c r="AW667" s="127">
        <v>751.84210526315792</v>
      </c>
      <c r="AX667" s="149">
        <v>2000</v>
      </c>
      <c r="AY667" s="149"/>
      <c r="AZ667" s="149">
        <v>500</v>
      </c>
      <c r="BA667" s="149">
        <v>1000</v>
      </c>
      <c r="BB667" s="149"/>
      <c r="BC667" s="150">
        <v>30</v>
      </c>
      <c r="BD667" s="150">
        <v>50</v>
      </c>
      <c r="BE667" s="150" t="s">
        <v>10625</v>
      </c>
      <c r="BF667" s="151" t="s">
        <v>10626</v>
      </c>
      <c r="BG667" s="134"/>
      <c r="BH667" s="134"/>
      <c r="BI667" s="134"/>
      <c r="BJ667" s="134"/>
      <c r="BK667" s="134"/>
      <c r="BL667" s="134"/>
      <c r="BM667" s="134"/>
      <c r="BN667" s="350"/>
      <c r="BO667" s="133" t="s">
        <v>10627</v>
      </c>
      <c r="BP667" s="138">
        <v>2</v>
      </c>
      <c r="BQ667" s="138"/>
      <c r="BR667" s="138">
        <v>2</v>
      </c>
      <c r="BS667" s="138"/>
      <c r="BT667" s="138"/>
      <c r="BU667" s="138">
        <v>8</v>
      </c>
      <c r="BV667" s="137">
        <v>12</v>
      </c>
      <c r="BW667" s="138">
        <v>9</v>
      </c>
      <c r="BX667" s="138"/>
      <c r="BY667" s="138">
        <v>20</v>
      </c>
      <c r="BZ667" s="138"/>
      <c r="CA667" s="138"/>
      <c r="CB667" s="138"/>
      <c r="CC667" s="138"/>
      <c r="CD667" s="138"/>
      <c r="CE667" s="139"/>
      <c r="CF667" s="139"/>
      <c r="DV667" s="152"/>
      <c r="DW667" s="152"/>
      <c r="DX667" s="152"/>
    </row>
    <row r="668" spans="1:128" ht="16.5" customHeight="1">
      <c r="A668" s="111">
        <v>590</v>
      </c>
      <c r="B668" s="111" t="s">
        <v>10540</v>
      </c>
      <c r="C668" s="112" t="s">
        <v>10628</v>
      </c>
      <c r="D668" s="111" t="s">
        <v>5082</v>
      </c>
      <c r="E668" s="111" t="s">
        <v>4879</v>
      </c>
      <c r="F668" s="111" t="s">
        <v>10629</v>
      </c>
      <c r="G668" s="113" t="s">
        <v>10630</v>
      </c>
      <c r="H668" s="111" t="s">
        <v>10631</v>
      </c>
      <c r="I668" s="111" t="s">
        <v>10632</v>
      </c>
      <c r="J668" s="118" t="s">
        <v>4884</v>
      </c>
      <c r="K668" s="163" t="s">
        <v>10633</v>
      </c>
      <c r="L668" s="116" t="s">
        <v>10634</v>
      </c>
      <c r="M668" s="153" t="s">
        <v>10635</v>
      </c>
      <c r="N668" s="142" t="s">
        <v>4888</v>
      </c>
      <c r="O668" s="142"/>
      <c r="P668" s="142" t="s">
        <v>4888</v>
      </c>
      <c r="Q668" s="143">
        <v>8314</v>
      </c>
      <c r="R668" s="144">
        <v>1382</v>
      </c>
      <c r="S668" s="143">
        <v>476</v>
      </c>
      <c r="T668" s="143">
        <v>418</v>
      </c>
      <c r="U668" s="112" t="s">
        <v>9234</v>
      </c>
      <c r="V668" s="123">
        <v>58</v>
      </c>
      <c r="W668" s="123">
        <v>112</v>
      </c>
      <c r="X668" s="138" t="s">
        <v>4972</v>
      </c>
      <c r="Y668" s="123">
        <v>58</v>
      </c>
      <c r="Z668" s="123">
        <v>18</v>
      </c>
      <c r="AA668" s="123">
        <v>300</v>
      </c>
      <c r="AB668" s="123">
        <v>26</v>
      </c>
      <c r="AC668" s="127"/>
      <c r="AD668" s="127"/>
      <c r="AE668" s="130"/>
      <c r="AF668" s="137" t="s">
        <v>10559</v>
      </c>
      <c r="AG668" s="143">
        <v>1106</v>
      </c>
      <c r="AH668" s="143">
        <v>2501</v>
      </c>
      <c r="AI668" s="148">
        <v>2501</v>
      </c>
      <c r="AJ668" s="148">
        <v>167</v>
      </c>
      <c r="AK668" s="179" t="s">
        <v>10636</v>
      </c>
      <c r="AL668" s="112" t="s">
        <v>10637</v>
      </c>
      <c r="AM668" s="118" t="s">
        <v>5477</v>
      </c>
      <c r="AN668" s="111">
        <v>4</v>
      </c>
      <c r="AO668" s="111"/>
      <c r="AP668" s="111">
        <v>4</v>
      </c>
      <c r="AQ668" s="111"/>
      <c r="AR668" s="111"/>
      <c r="AS668" s="111">
        <v>313</v>
      </c>
      <c r="AT668" s="135" t="s">
        <v>4916</v>
      </c>
      <c r="AU668" s="135" t="s">
        <v>4916</v>
      </c>
      <c r="AV668" s="127">
        <v>31169</v>
      </c>
      <c r="AW668" s="127">
        <v>99.581469648562305</v>
      </c>
      <c r="AX668" s="149"/>
      <c r="AY668" s="149"/>
      <c r="AZ668" s="149"/>
      <c r="BA668" s="149"/>
      <c r="BB668" s="149"/>
      <c r="BC668" s="150"/>
      <c r="BD668" s="150"/>
      <c r="BE668" s="150"/>
      <c r="BF668" s="151" t="s">
        <v>4897</v>
      </c>
      <c r="BG668" s="134"/>
      <c r="BH668" s="134"/>
      <c r="BI668" s="134"/>
      <c r="BJ668" s="134"/>
      <c r="BK668" s="134"/>
      <c r="BL668" s="134"/>
      <c r="BM668" s="134"/>
      <c r="BN668" s="350"/>
      <c r="BO668" s="133" t="s">
        <v>4897</v>
      </c>
      <c r="BP668" s="138">
        <v>1</v>
      </c>
      <c r="BQ668" s="138"/>
      <c r="BR668" s="138">
        <v>1</v>
      </c>
      <c r="BS668" s="138"/>
      <c r="BT668" s="138"/>
      <c r="BU668" s="138">
        <v>4</v>
      </c>
      <c r="BV668" s="138">
        <v>1</v>
      </c>
      <c r="BW668" s="138"/>
      <c r="BX668" s="138"/>
      <c r="BY668" s="138">
        <v>1</v>
      </c>
      <c r="BZ668" s="138"/>
      <c r="CA668" s="138"/>
      <c r="CB668" s="138"/>
      <c r="CC668" s="138"/>
      <c r="CD668" s="138"/>
      <c r="CE668" s="139"/>
      <c r="CF668" s="139"/>
      <c r="DV668" s="152"/>
      <c r="DW668" s="152"/>
      <c r="DX668" s="152"/>
    </row>
    <row r="669" spans="1:128" s="139" customFormat="1" ht="16.5" customHeight="1">
      <c r="A669" s="111">
        <v>591</v>
      </c>
      <c r="B669" s="153" t="s">
        <v>10540</v>
      </c>
      <c r="C669" s="153" t="s">
        <v>10638</v>
      </c>
      <c r="D669" s="153" t="s">
        <v>5082</v>
      </c>
      <c r="E669" s="153" t="s">
        <v>4879</v>
      </c>
      <c r="F669" s="135" t="s">
        <v>10639</v>
      </c>
      <c r="G669" s="276" t="s">
        <v>10640</v>
      </c>
      <c r="H669" s="135" t="s">
        <v>10641</v>
      </c>
      <c r="I669" s="135" t="s">
        <v>10642</v>
      </c>
      <c r="J669" s="135" t="s">
        <v>4884</v>
      </c>
      <c r="K669" s="135" t="s">
        <v>10643</v>
      </c>
      <c r="L669" s="153" t="s">
        <v>10644</v>
      </c>
      <c r="M669" s="153" t="s">
        <v>10645</v>
      </c>
      <c r="N669" s="135" t="s">
        <v>4888</v>
      </c>
      <c r="O669" s="135"/>
      <c r="P669" s="135" t="s">
        <v>4888</v>
      </c>
      <c r="Q669" s="143">
        <v>61594</v>
      </c>
      <c r="R669" s="144">
        <v>4354</v>
      </c>
      <c r="S669" s="143">
        <v>2718</v>
      </c>
      <c r="T669" s="143">
        <v>2115</v>
      </c>
      <c r="U669" s="135" t="s">
        <v>5009</v>
      </c>
      <c r="V669" s="123">
        <v>603</v>
      </c>
      <c r="W669" s="123">
        <v>84</v>
      </c>
      <c r="X669" s="135" t="s">
        <v>4972</v>
      </c>
      <c r="Y669" s="123">
        <v>381</v>
      </c>
      <c r="Z669" s="123"/>
      <c r="AA669" s="123"/>
      <c r="AB669" s="123">
        <v>84</v>
      </c>
      <c r="AC669" s="127"/>
      <c r="AD669" s="127">
        <v>152</v>
      </c>
      <c r="AE669" s="128">
        <v>107</v>
      </c>
      <c r="AF669" s="135" t="s">
        <v>10646</v>
      </c>
      <c r="AG669" s="143">
        <v>4073</v>
      </c>
      <c r="AH669" s="143">
        <v>55433</v>
      </c>
      <c r="AI669" s="127">
        <v>56169</v>
      </c>
      <c r="AJ669" s="127">
        <v>10989</v>
      </c>
      <c r="AK669" s="135"/>
      <c r="AL669" s="135"/>
      <c r="AM669" s="135" t="s">
        <v>5079</v>
      </c>
      <c r="AN669" s="135">
        <v>17</v>
      </c>
      <c r="AO669" s="135">
        <v>5</v>
      </c>
      <c r="AP669" s="135">
        <v>4</v>
      </c>
      <c r="AQ669" s="135">
        <v>8</v>
      </c>
      <c r="AR669" s="135"/>
      <c r="AS669" s="135">
        <v>310</v>
      </c>
      <c r="AT669" s="137" t="s">
        <v>4916</v>
      </c>
      <c r="AU669" s="137" t="s">
        <v>4916</v>
      </c>
      <c r="AV669" s="127">
        <v>17418</v>
      </c>
      <c r="AW669" s="127">
        <v>56.187096774193549</v>
      </c>
      <c r="AX669" s="134">
        <v>2000</v>
      </c>
      <c r="AY669" s="134"/>
      <c r="AZ669" s="134">
        <v>500</v>
      </c>
      <c r="BA669" s="134">
        <v>1000</v>
      </c>
      <c r="BB669" s="134">
        <v>2000</v>
      </c>
      <c r="BC669" s="174">
        <v>50</v>
      </c>
      <c r="BD669" s="174">
        <v>50</v>
      </c>
      <c r="BE669" s="135" t="s">
        <v>10647</v>
      </c>
      <c r="BF669" s="153" t="s">
        <v>10648</v>
      </c>
      <c r="BG669" s="134">
        <v>2000</v>
      </c>
      <c r="BH669" s="134"/>
      <c r="BI669" s="134">
        <v>500</v>
      </c>
      <c r="BJ669" s="134">
        <v>1000</v>
      </c>
      <c r="BK669" s="134">
        <v>2000</v>
      </c>
      <c r="BL669" s="134">
        <v>50</v>
      </c>
      <c r="BM669" s="134">
        <v>50</v>
      </c>
      <c r="BN669" s="135" t="s">
        <v>10647</v>
      </c>
      <c r="BO669" s="153" t="s">
        <v>10648</v>
      </c>
      <c r="BP669" s="137"/>
      <c r="BQ669" s="137"/>
      <c r="BR669" s="137"/>
      <c r="BS669" s="137">
        <v>1</v>
      </c>
      <c r="BT669" s="137"/>
      <c r="BU669" s="137">
        <v>5</v>
      </c>
      <c r="BV669" s="137">
        <v>4</v>
      </c>
      <c r="BW669" s="137">
        <v>3</v>
      </c>
      <c r="BX669" s="137">
        <v>1</v>
      </c>
      <c r="BY669" s="137"/>
      <c r="BZ669" s="137"/>
      <c r="CA669" s="137"/>
      <c r="CB669" s="137"/>
      <c r="CC669" s="137"/>
      <c r="CD669" s="137"/>
      <c r="CE669" s="177"/>
    </row>
    <row r="670" spans="1:128" ht="16.5" customHeight="1">
      <c r="A670" s="111">
        <v>592</v>
      </c>
      <c r="B670" s="111" t="s">
        <v>3538</v>
      </c>
      <c r="C670" s="112" t="s">
        <v>3591</v>
      </c>
      <c r="D670" s="111" t="s">
        <v>5111</v>
      </c>
      <c r="E670" s="111" t="s">
        <v>4932</v>
      </c>
      <c r="F670" s="111" t="s">
        <v>10649</v>
      </c>
      <c r="G670" s="113" t="s">
        <v>10650</v>
      </c>
      <c r="H670" s="111" t="s">
        <v>10651</v>
      </c>
      <c r="I670" s="111" t="s">
        <v>8474</v>
      </c>
      <c r="J670" s="118" t="s">
        <v>4940</v>
      </c>
      <c r="K670" s="163" t="s">
        <v>10652</v>
      </c>
      <c r="L670" s="116" t="s">
        <v>10653</v>
      </c>
      <c r="M670" s="153" t="s">
        <v>10654</v>
      </c>
      <c r="N670" s="142" t="s">
        <v>4924</v>
      </c>
      <c r="O670" s="142"/>
      <c r="P670" s="142" t="s">
        <v>4924</v>
      </c>
      <c r="Q670" s="143">
        <v>5978</v>
      </c>
      <c r="R670" s="144">
        <v>1407</v>
      </c>
      <c r="S670" s="143">
        <v>821</v>
      </c>
      <c r="T670" s="143">
        <v>821</v>
      </c>
      <c r="U670" s="112" t="s">
        <v>4983</v>
      </c>
      <c r="V670" s="123"/>
      <c r="W670" s="123">
        <v>162</v>
      </c>
      <c r="X670" s="138" t="s">
        <v>4956</v>
      </c>
      <c r="Y670" s="123">
        <v>26</v>
      </c>
      <c r="Z670" s="123">
        <v>18</v>
      </c>
      <c r="AA670" s="123">
        <v>454</v>
      </c>
      <c r="AB670" s="123">
        <v>26</v>
      </c>
      <c r="AC670" s="127"/>
      <c r="AD670" s="127"/>
      <c r="AE670" s="130" t="s">
        <v>10655</v>
      </c>
      <c r="AF670" s="137" t="s">
        <v>10656</v>
      </c>
      <c r="AG670" s="143">
        <v>4672</v>
      </c>
      <c r="AH670" s="143">
        <v>4942</v>
      </c>
      <c r="AI670" s="148">
        <v>4942</v>
      </c>
      <c r="AJ670" s="148">
        <v>257</v>
      </c>
      <c r="AK670" s="179"/>
      <c r="AL670" s="112"/>
      <c r="AM670" s="118" t="s">
        <v>5428</v>
      </c>
      <c r="AN670" s="111">
        <v>3</v>
      </c>
      <c r="AO670" s="111"/>
      <c r="AP670" s="111">
        <v>3</v>
      </c>
      <c r="AQ670" s="111"/>
      <c r="AR670" s="111"/>
      <c r="AS670" s="111">
        <v>207</v>
      </c>
      <c r="AT670" s="129" t="s">
        <v>4916</v>
      </c>
      <c r="AU670" s="129" t="s">
        <v>4916</v>
      </c>
      <c r="AV670" s="127">
        <v>14867</v>
      </c>
      <c r="AW670" s="127">
        <v>71.821256038647348</v>
      </c>
      <c r="AX670" s="149"/>
      <c r="AY670" s="149"/>
      <c r="AZ670" s="149"/>
      <c r="BA670" s="149"/>
      <c r="BB670" s="149"/>
      <c r="BC670" s="150"/>
      <c r="BD670" s="150"/>
      <c r="BE670" s="150"/>
      <c r="BF670" s="151" t="s">
        <v>4945</v>
      </c>
      <c r="BG670" s="134"/>
      <c r="BH670" s="134"/>
      <c r="BI670" s="134"/>
      <c r="BJ670" s="134"/>
      <c r="BK670" s="134"/>
      <c r="BL670" s="134"/>
      <c r="BM670" s="134"/>
      <c r="BN670" s="350"/>
      <c r="BO670" s="133" t="s">
        <v>4945</v>
      </c>
      <c r="BP670" s="138"/>
      <c r="BQ670" s="138"/>
      <c r="BR670" s="138"/>
      <c r="BS670" s="138">
        <v>1</v>
      </c>
      <c r="BT670" s="138"/>
      <c r="BU670" s="138">
        <v>3</v>
      </c>
      <c r="BV670" s="138">
        <v>4</v>
      </c>
      <c r="BW670" s="138"/>
      <c r="BX670" s="138"/>
      <c r="BY670" s="138"/>
      <c r="BZ670" s="138"/>
      <c r="CA670" s="138"/>
      <c r="CB670" s="138"/>
      <c r="CC670" s="138"/>
      <c r="CD670" s="138"/>
      <c r="CE670" s="139"/>
      <c r="CF670" s="139"/>
      <c r="DV670" s="152"/>
      <c r="DW670" s="152"/>
      <c r="DX670" s="152"/>
    </row>
    <row r="671" spans="1:128" ht="16.5" customHeight="1">
      <c r="A671" s="111">
        <v>593</v>
      </c>
      <c r="B671" s="111" t="s">
        <v>10540</v>
      </c>
      <c r="C671" s="112" t="s">
        <v>10562</v>
      </c>
      <c r="D671" s="111" t="s">
        <v>5082</v>
      </c>
      <c r="E671" s="111" t="s">
        <v>4879</v>
      </c>
      <c r="F671" s="111" t="s">
        <v>10657</v>
      </c>
      <c r="G671" s="113" t="s">
        <v>10658</v>
      </c>
      <c r="H671" s="111" t="s">
        <v>10659</v>
      </c>
      <c r="I671" s="163" t="s">
        <v>10660</v>
      </c>
      <c r="J671" s="118" t="s">
        <v>4884</v>
      </c>
      <c r="K671" s="116" t="s">
        <v>10661</v>
      </c>
      <c r="L671" s="111" t="s">
        <v>10662</v>
      </c>
      <c r="M671" s="153" t="s">
        <v>10663</v>
      </c>
      <c r="N671" s="142" t="s">
        <v>4924</v>
      </c>
      <c r="O671" s="142"/>
      <c r="P671" s="142" t="s">
        <v>4924</v>
      </c>
      <c r="Q671" s="143">
        <v>40044</v>
      </c>
      <c r="R671" s="144">
        <v>4451</v>
      </c>
      <c r="S671" s="143">
        <v>3525</v>
      </c>
      <c r="T671" s="143">
        <v>3525</v>
      </c>
      <c r="U671" s="112" t="s">
        <v>5009</v>
      </c>
      <c r="V671" s="123"/>
      <c r="W671" s="123">
        <v>128</v>
      </c>
      <c r="X671" s="138" t="s">
        <v>4972</v>
      </c>
      <c r="Y671" s="123"/>
      <c r="Z671" s="123"/>
      <c r="AA671" s="123"/>
      <c r="AB671" s="123">
        <v>15</v>
      </c>
      <c r="AC671" s="127"/>
      <c r="AD671" s="127"/>
      <c r="AE671" s="130">
        <v>116</v>
      </c>
      <c r="AF671" s="137" t="s">
        <v>10664</v>
      </c>
      <c r="AG671" s="143"/>
      <c r="AH671" s="143">
        <v>9700</v>
      </c>
      <c r="AI671" s="148">
        <v>1200</v>
      </c>
      <c r="AJ671" s="148">
        <v>8500</v>
      </c>
      <c r="AK671" s="179"/>
      <c r="AL671" s="112"/>
      <c r="AM671" s="118"/>
      <c r="AN671" s="111">
        <v>1</v>
      </c>
      <c r="AO671" s="111"/>
      <c r="AP671" s="111">
        <v>1</v>
      </c>
      <c r="AQ671" s="111"/>
      <c r="AR671" s="111"/>
      <c r="AS671" s="111">
        <v>226</v>
      </c>
      <c r="AT671" s="129" t="s">
        <v>4916</v>
      </c>
      <c r="AU671" s="129" t="s">
        <v>4916</v>
      </c>
      <c r="AV671" s="127">
        <v>59894</v>
      </c>
      <c r="AW671" s="127">
        <v>265.01769911504425</v>
      </c>
      <c r="AX671" s="149">
        <v>5000</v>
      </c>
      <c r="AY671" s="149">
        <v>3000</v>
      </c>
      <c r="AZ671" s="149">
        <v>3000</v>
      </c>
      <c r="BA671" s="149">
        <v>4000</v>
      </c>
      <c r="BB671" s="149">
        <v>5000</v>
      </c>
      <c r="BC671" s="150">
        <v>20</v>
      </c>
      <c r="BD671" s="150"/>
      <c r="BE671" s="150" t="s">
        <v>10665</v>
      </c>
      <c r="BF671" s="151" t="s">
        <v>10666</v>
      </c>
      <c r="BG671" s="134"/>
      <c r="BH671" s="134"/>
      <c r="BI671" s="134"/>
      <c r="BJ671" s="134"/>
      <c r="BK671" s="134"/>
      <c r="BL671" s="134"/>
      <c r="BM671" s="134"/>
      <c r="BN671" s="350"/>
      <c r="BO671" s="133"/>
      <c r="BP671" s="138"/>
      <c r="BQ671" s="138"/>
      <c r="BR671" s="138"/>
      <c r="BS671" s="138">
        <v>1</v>
      </c>
      <c r="BT671" s="138"/>
      <c r="BU671" s="138"/>
      <c r="BV671" s="138">
        <v>5</v>
      </c>
      <c r="BW671" s="138">
        <v>4</v>
      </c>
      <c r="BX671" s="138"/>
      <c r="BY671" s="138">
        <v>4</v>
      </c>
      <c r="BZ671" s="138"/>
      <c r="CA671" s="138"/>
      <c r="CB671" s="138"/>
      <c r="CC671" s="138"/>
      <c r="CD671" s="138"/>
      <c r="CE671" s="139"/>
      <c r="CF671" s="139"/>
      <c r="DV671" s="152"/>
      <c r="DW671" s="152"/>
      <c r="DX671" s="152"/>
    </row>
    <row r="672" spans="1:128" ht="16.5" customHeight="1">
      <c r="A672" s="111">
        <v>594</v>
      </c>
      <c r="B672" s="154" t="s">
        <v>10540</v>
      </c>
      <c r="C672" s="158" t="s">
        <v>10667</v>
      </c>
      <c r="D672" s="154" t="s">
        <v>5082</v>
      </c>
      <c r="E672" s="154" t="s">
        <v>4932</v>
      </c>
      <c r="F672" s="154" t="s">
        <v>10668</v>
      </c>
      <c r="G672" s="160" t="s">
        <v>10669</v>
      </c>
      <c r="H672" s="154" t="s">
        <v>10670</v>
      </c>
      <c r="I672" s="154" t="s">
        <v>10671</v>
      </c>
      <c r="J672" s="175" t="s">
        <v>4884</v>
      </c>
      <c r="K672" s="163" t="s">
        <v>10672</v>
      </c>
      <c r="L672" s="116" t="s">
        <v>10673</v>
      </c>
      <c r="M672" s="153" t="s">
        <v>10674</v>
      </c>
      <c r="N672" s="142" t="s">
        <v>4888</v>
      </c>
      <c r="O672" s="142"/>
      <c r="P672" s="142" t="s">
        <v>4888</v>
      </c>
      <c r="Q672" s="143">
        <v>188848</v>
      </c>
      <c r="R672" s="144">
        <v>2183</v>
      </c>
      <c r="S672" s="143">
        <v>1231</v>
      </c>
      <c r="T672" s="143">
        <v>1121</v>
      </c>
      <c r="U672" s="158"/>
      <c r="V672" s="123">
        <v>110</v>
      </c>
      <c r="W672" s="123">
        <v>363</v>
      </c>
      <c r="X672" s="146" t="s">
        <v>4972</v>
      </c>
      <c r="Y672" s="123">
        <v>49</v>
      </c>
      <c r="Z672" s="123">
        <v>49</v>
      </c>
      <c r="AA672" s="123">
        <v>700</v>
      </c>
      <c r="AB672" s="123">
        <v>100</v>
      </c>
      <c r="AC672" s="127"/>
      <c r="AD672" s="127"/>
      <c r="AE672" s="147">
        <v>1463</v>
      </c>
      <c r="AF672" s="137" t="s">
        <v>10675</v>
      </c>
      <c r="AG672" s="143">
        <v>3419</v>
      </c>
      <c r="AH672" s="143">
        <v>3690</v>
      </c>
      <c r="AI672" s="186">
        <v>3552</v>
      </c>
      <c r="AJ672" s="186">
        <v>267</v>
      </c>
      <c r="AK672" s="158" t="s">
        <v>10676</v>
      </c>
      <c r="AL672" s="158" t="s">
        <v>10677</v>
      </c>
      <c r="AM672" s="118"/>
      <c r="AN672" s="159">
        <v>10</v>
      </c>
      <c r="AO672" s="159">
        <v>2</v>
      </c>
      <c r="AP672" s="159">
        <v>6</v>
      </c>
      <c r="AQ672" s="159"/>
      <c r="AR672" s="159">
        <v>2</v>
      </c>
      <c r="AS672" s="111">
        <v>158</v>
      </c>
      <c r="AT672" s="159" t="s">
        <v>4916</v>
      </c>
      <c r="AU672" s="159" t="s">
        <v>4916</v>
      </c>
      <c r="AV672" s="127">
        <v>4343</v>
      </c>
      <c r="AW672" s="127">
        <v>27.4873417721519</v>
      </c>
      <c r="AX672" s="149"/>
      <c r="AY672" s="149"/>
      <c r="AZ672" s="149"/>
      <c r="BA672" s="149"/>
      <c r="BB672" s="149"/>
      <c r="BC672" s="150"/>
      <c r="BD672" s="150"/>
      <c r="BE672" s="150"/>
      <c r="BF672" s="151" t="s">
        <v>4897</v>
      </c>
      <c r="BG672" s="134"/>
      <c r="BH672" s="134"/>
      <c r="BI672" s="134"/>
      <c r="BJ672" s="134"/>
      <c r="BK672" s="134"/>
      <c r="BL672" s="134"/>
      <c r="BM672" s="134"/>
      <c r="BN672" s="350"/>
      <c r="BO672" s="133" t="s">
        <v>4897</v>
      </c>
      <c r="BP672" s="138">
        <v>1</v>
      </c>
      <c r="BQ672" s="138"/>
      <c r="BR672" s="138">
        <v>1</v>
      </c>
      <c r="BS672" s="138">
        <v>4</v>
      </c>
      <c r="BT672" s="138">
        <v>3</v>
      </c>
      <c r="BU672" s="138">
        <v>8</v>
      </c>
      <c r="BV672" s="138">
        <v>19</v>
      </c>
      <c r="BW672" s="138">
        <v>1</v>
      </c>
      <c r="BX672" s="138"/>
      <c r="BY672" s="138">
        <v>4</v>
      </c>
      <c r="BZ672" s="138"/>
      <c r="CA672" s="138"/>
      <c r="CB672" s="138"/>
      <c r="CC672" s="138"/>
      <c r="CD672" s="138"/>
      <c r="CE672" s="139"/>
      <c r="CF672" s="139"/>
      <c r="DV672" s="152"/>
      <c r="DW672" s="152"/>
      <c r="DX672" s="152"/>
    </row>
    <row r="673" spans="1:141" ht="16.5" customHeight="1">
      <c r="A673" s="111">
        <v>595</v>
      </c>
      <c r="B673" s="111" t="s">
        <v>10540</v>
      </c>
      <c r="C673" s="112" t="s">
        <v>10541</v>
      </c>
      <c r="D673" s="111" t="s">
        <v>5082</v>
      </c>
      <c r="E673" s="111" t="s">
        <v>4879</v>
      </c>
      <c r="F673" s="111" t="s">
        <v>10678</v>
      </c>
      <c r="G673" s="113" t="s">
        <v>10679</v>
      </c>
      <c r="H673" s="111" t="s">
        <v>10680</v>
      </c>
      <c r="I673" s="111" t="s">
        <v>10681</v>
      </c>
      <c r="J673" s="118" t="s">
        <v>4884</v>
      </c>
      <c r="K673" s="277" t="s">
        <v>10682</v>
      </c>
      <c r="L673" s="153" t="s">
        <v>10683</v>
      </c>
      <c r="M673" s="153" t="s">
        <v>10684</v>
      </c>
      <c r="N673" s="118" t="s">
        <v>4888</v>
      </c>
      <c r="O673" s="142"/>
      <c r="P673" s="142" t="s">
        <v>4884</v>
      </c>
      <c r="Q673" s="143">
        <v>141990</v>
      </c>
      <c r="R673" s="144">
        <v>13302</v>
      </c>
      <c r="S673" s="143">
        <v>7970</v>
      </c>
      <c r="T673" s="143">
        <v>7147</v>
      </c>
      <c r="U673" s="126" t="s">
        <v>10685</v>
      </c>
      <c r="V673" s="123">
        <v>823</v>
      </c>
      <c r="W673" s="123">
        <v>364</v>
      </c>
      <c r="X673" s="126" t="s">
        <v>10686</v>
      </c>
      <c r="Y673" s="123">
        <v>172</v>
      </c>
      <c r="Z673" s="123">
        <v>31</v>
      </c>
      <c r="AA673" s="123"/>
      <c r="AB673" s="123">
        <v>35</v>
      </c>
      <c r="AC673" s="127">
        <v>41</v>
      </c>
      <c r="AD673" s="127">
        <v>412</v>
      </c>
      <c r="AE673" s="128">
        <v>270</v>
      </c>
      <c r="AF673" s="137" t="s">
        <v>10687</v>
      </c>
      <c r="AG673" s="143">
        <v>5</v>
      </c>
      <c r="AH673" s="143">
        <v>119013</v>
      </c>
      <c r="AI673" s="127"/>
      <c r="AJ673" s="148">
        <v>118962</v>
      </c>
      <c r="AK673" s="138"/>
      <c r="AL673" s="138"/>
      <c r="AM673" s="118" t="s">
        <v>4914</v>
      </c>
      <c r="AN673" s="111">
        <v>5</v>
      </c>
      <c r="AO673" s="111">
        <v>1</v>
      </c>
      <c r="AP673" s="111">
        <v>4</v>
      </c>
      <c r="AQ673" s="138"/>
      <c r="AR673" s="138"/>
      <c r="AS673" s="111">
        <v>318</v>
      </c>
      <c r="AT673" s="129" t="s">
        <v>4895</v>
      </c>
      <c r="AU673" s="129" t="s">
        <v>4895</v>
      </c>
      <c r="AV673" s="127">
        <v>79529</v>
      </c>
      <c r="AW673" s="127">
        <v>250.09119496855345</v>
      </c>
      <c r="AX673" s="134">
        <v>3000</v>
      </c>
      <c r="AY673" s="134"/>
      <c r="AZ673" s="134">
        <v>1000</v>
      </c>
      <c r="BA673" s="134">
        <v>2000</v>
      </c>
      <c r="BB673" s="134">
        <v>3000</v>
      </c>
      <c r="BC673" s="150">
        <v>33</v>
      </c>
      <c r="BD673" s="150">
        <v>50</v>
      </c>
      <c r="BE673" s="151" t="s">
        <v>10688</v>
      </c>
      <c r="BF673" s="151" t="s">
        <v>10689</v>
      </c>
      <c r="BG673" s="134"/>
      <c r="BH673" s="134"/>
      <c r="BI673" s="134"/>
      <c r="BJ673" s="134"/>
      <c r="BK673" s="134"/>
      <c r="BL673" s="134"/>
      <c r="BM673" s="134"/>
      <c r="BN673" s="326"/>
      <c r="BO673" s="151" t="s">
        <v>4897</v>
      </c>
      <c r="BP673" s="138">
        <v>1</v>
      </c>
      <c r="BQ673" s="138"/>
      <c r="BR673" s="138">
        <v>1</v>
      </c>
      <c r="BS673" s="138"/>
      <c r="BT673" s="138"/>
      <c r="BU673" s="138">
        <v>11</v>
      </c>
      <c r="BV673" s="138">
        <v>6</v>
      </c>
      <c r="BW673" s="138"/>
      <c r="BX673" s="138"/>
      <c r="BY673" s="138">
        <v>50</v>
      </c>
      <c r="BZ673" s="138"/>
      <c r="CA673" s="138"/>
      <c r="CB673" s="138"/>
      <c r="CC673" s="138"/>
      <c r="CD673" s="138"/>
      <c r="CE673" s="139"/>
      <c r="CF673" s="139"/>
      <c r="DV673" s="152"/>
      <c r="DW673" s="152"/>
      <c r="DX673" s="152"/>
    </row>
    <row r="674" spans="1:141" ht="16.5" customHeight="1">
      <c r="A674" s="111">
        <v>596</v>
      </c>
      <c r="B674" s="111" t="s">
        <v>10540</v>
      </c>
      <c r="C674" s="112" t="s">
        <v>10690</v>
      </c>
      <c r="D674" s="111" t="s">
        <v>5082</v>
      </c>
      <c r="E674" s="111" t="s">
        <v>4879</v>
      </c>
      <c r="F674" s="111" t="s">
        <v>10691</v>
      </c>
      <c r="G674" s="113" t="s">
        <v>10692</v>
      </c>
      <c r="H674" s="111" t="s">
        <v>10693</v>
      </c>
      <c r="I674" s="111" t="s">
        <v>10694</v>
      </c>
      <c r="J674" s="118" t="s">
        <v>4884</v>
      </c>
      <c r="K674" s="163" t="s">
        <v>10695</v>
      </c>
      <c r="L674" s="116" t="s">
        <v>10696</v>
      </c>
      <c r="M674" s="153" t="s">
        <v>10697</v>
      </c>
      <c r="N674" s="142" t="s">
        <v>4884</v>
      </c>
      <c r="O674" s="142" t="s">
        <v>4909</v>
      </c>
      <c r="P674" s="142" t="s">
        <v>4888</v>
      </c>
      <c r="Q674" s="143">
        <v>69452</v>
      </c>
      <c r="R674" s="144">
        <v>5841</v>
      </c>
      <c r="S674" s="143">
        <v>1291</v>
      </c>
      <c r="T674" s="143">
        <v>1169</v>
      </c>
      <c r="U674" s="112" t="s">
        <v>10698</v>
      </c>
      <c r="V674" s="123">
        <v>122</v>
      </c>
      <c r="W674" s="123">
        <v>331</v>
      </c>
      <c r="X674" s="138" t="s">
        <v>4972</v>
      </c>
      <c r="Y674" s="123">
        <v>273</v>
      </c>
      <c r="Z674" s="123"/>
      <c r="AA674" s="123">
        <v>320</v>
      </c>
      <c r="AB674" s="123">
        <v>214</v>
      </c>
      <c r="AC674" s="127">
        <v>31</v>
      </c>
      <c r="AD674" s="127">
        <v>45</v>
      </c>
      <c r="AE674" s="130">
        <v>78</v>
      </c>
      <c r="AF674" s="137" t="s">
        <v>10699</v>
      </c>
      <c r="AG674" s="143">
        <v>890</v>
      </c>
      <c r="AH674" s="143">
        <v>917</v>
      </c>
      <c r="AI674" s="148">
        <v>865</v>
      </c>
      <c r="AJ674" s="148">
        <v>172</v>
      </c>
      <c r="AK674" s="179"/>
      <c r="AL674" s="112"/>
      <c r="AM674" s="118" t="s">
        <v>5079</v>
      </c>
      <c r="AN674" s="111">
        <v>2</v>
      </c>
      <c r="AO674" s="111"/>
      <c r="AP674" s="111">
        <v>1</v>
      </c>
      <c r="AQ674" s="111">
        <v>1</v>
      </c>
      <c r="AR674" s="111"/>
      <c r="AS674" s="111">
        <v>182</v>
      </c>
      <c r="AT674" s="129" t="s">
        <v>10700</v>
      </c>
      <c r="AU674" s="129" t="s">
        <v>10700</v>
      </c>
      <c r="AV674" s="127">
        <v>32095</v>
      </c>
      <c r="AW674" s="127">
        <v>176.34615384615384</v>
      </c>
      <c r="AX674" s="149">
        <v>3000</v>
      </c>
      <c r="AY674" s="149"/>
      <c r="AZ674" s="149">
        <v>1000</v>
      </c>
      <c r="BA674" s="149">
        <v>2000</v>
      </c>
      <c r="BB674" s="149">
        <v>2000</v>
      </c>
      <c r="BC674" s="150">
        <v>30</v>
      </c>
      <c r="BD674" s="150" t="s">
        <v>7893</v>
      </c>
      <c r="BE674" s="150" t="s">
        <v>10701</v>
      </c>
      <c r="BF674" s="151" t="s">
        <v>10702</v>
      </c>
      <c r="BG674" s="134"/>
      <c r="BH674" s="134"/>
      <c r="BI674" s="134"/>
      <c r="BJ674" s="134"/>
      <c r="BK674" s="134"/>
      <c r="BL674" s="134"/>
      <c r="BM674" s="134"/>
      <c r="BN674" s="350"/>
      <c r="BO674" s="133" t="s">
        <v>4897</v>
      </c>
      <c r="BP674" s="138">
        <v>1</v>
      </c>
      <c r="BQ674" s="138"/>
      <c r="BR674" s="138">
        <v>1</v>
      </c>
      <c r="BS674" s="138"/>
      <c r="BT674" s="138"/>
      <c r="BU674" s="138">
        <v>11</v>
      </c>
      <c r="BV674" s="138"/>
      <c r="BW674" s="138"/>
      <c r="BX674" s="138"/>
      <c r="BY674" s="138">
        <v>5</v>
      </c>
      <c r="BZ674" s="138"/>
      <c r="CA674" s="138"/>
      <c r="CB674" s="138"/>
      <c r="CC674" s="138"/>
      <c r="CD674" s="138"/>
      <c r="CE674" s="139"/>
      <c r="CF674" s="139"/>
      <c r="DV674" s="152"/>
      <c r="DW674" s="152"/>
      <c r="DX674" s="152"/>
    </row>
    <row r="675" spans="1:141" ht="16.5" customHeight="1">
      <c r="A675" s="111">
        <v>597</v>
      </c>
      <c r="B675" s="129" t="s">
        <v>10540</v>
      </c>
      <c r="C675" s="129" t="s">
        <v>10703</v>
      </c>
      <c r="D675" s="129" t="s">
        <v>5082</v>
      </c>
      <c r="E675" s="129" t="s">
        <v>4879</v>
      </c>
      <c r="F675" s="129" t="s">
        <v>10704</v>
      </c>
      <c r="G675" s="347" t="s">
        <v>10705</v>
      </c>
      <c r="H675" s="129" t="s">
        <v>10706</v>
      </c>
      <c r="I675" s="129" t="s">
        <v>10707</v>
      </c>
      <c r="J675" s="118" t="s">
        <v>4884</v>
      </c>
      <c r="K675" s="129" t="s">
        <v>10708</v>
      </c>
      <c r="L675" s="116" t="s">
        <v>10709</v>
      </c>
      <c r="M675" s="129"/>
      <c r="N675" s="142" t="s">
        <v>4888</v>
      </c>
      <c r="O675" s="138"/>
      <c r="P675" s="142" t="s">
        <v>4888</v>
      </c>
      <c r="Q675" s="143">
        <v>8439</v>
      </c>
      <c r="R675" s="144">
        <v>1294</v>
      </c>
      <c r="S675" s="143">
        <v>648</v>
      </c>
      <c r="T675" s="143">
        <v>610</v>
      </c>
      <c r="U675" s="112" t="s">
        <v>7373</v>
      </c>
      <c r="V675" s="123">
        <v>38</v>
      </c>
      <c r="W675" s="123">
        <v>75</v>
      </c>
      <c r="X675" s="138" t="s">
        <v>4972</v>
      </c>
      <c r="Y675" s="123">
        <v>36</v>
      </c>
      <c r="Z675" s="123">
        <v>18</v>
      </c>
      <c r="AA675" s="123">
        <v>160</v>
      </c>
      <c r="AB675" s="123">
        <v>38</v>
      </c>
      <c r="AC675" s="127"/>
      <c r="AD675" s="127"/>
      <c r="AE675" s="130" t="s">
        <v>10710</v>
      </c>
      <c r="AF675" s="137" t="s">
        <v>10711</v>
      </c>
      <c r="AG675" s="143">
        <v>426</v>
      </c>
      <c r="AH675" s="143">
        <v>1273</v>
      </c>
      <c r="AI675" s="148">
        <v>1258</v>
      </c>
      <c r="AJ675" s="148">
        <v>50</v>
      </c>
      <c r="AK675" s="137" t="s">
        <v>10712</v>
      </c>
      <c r="AL675" s="136" t="s">
        <v>10713</v>
      </c>
      <c r="AM675" s="118" t="s">
        <v>5011</v>
      </c>
      <c r="AN675" s="129"/>
      <c r="AO675" s="138"/>
      <c r="AP675" s="138"/>
      <c r="AQ675" s="138"/>
      <c r="AR675" s="138"/>
      <c r="AS675" s="129">
        <v>175</v>
      </c>
      <c r="AT675" s="129" t="s">
        <v>4916</v>
      </c>
      <c r="AU675" s="129" t="s">
        <v>4916</v>
      </c>
      <c r="AV675" s="127">
        <v>2996</v>
      </c>
      <c r="AW675" s="127">
        <v>17.12</v>
      </c>
      <c r="AX675" s="149"/>
      <c r="AY675" s="149"/>
      <c r="AZ675" s="149"/>
      <c r="BA675" s="149"/>
      <c r="BB675" s="149"/>
      <c r="BC675" s="150"/>
      <c r="BD675" s="150"/>
      <c r="BE675" s="129"/>
      <c r="BF675" s="151" t="s">
        <v>4897</v>
      </c>
      <c r="BG675" s="134"/>
      <c r="BH675" s="134"/>
      <c r="BI675" s="134"/>
      <c r="BJ675" s="134"/>
      <c r="BK675" s="134"/>
      <c r="BL675" s="134"/>
      <c r="BM675" s="134"/>
      <c r="BN675" s="138"/>
      <c r="BO675" s="129"/>
      <c r="BP675" s="138">
        <v>1</v>
      </c>
      <c r="BQ675" s="138"/>
      <c r="BR675" s="138">
        <v>1</v>
      </c>
      <c r="BS675" s="138">
        <v>1</v>
      </c>
      <c r="BT675" s="138"/>
      <c r="BU675" s="138">
        <v>1</v>
      </c>
      <c r="BV675" s="138"/>
      <c r="BW675" s="138"/>
      <c r="BX675" s="138"/>
      <c r="BY675" s="138"/>
      <c r="BZ675" s="138"/>
      <c r="CA675" s="138"/>
      <c r="CB675" s="138"/>
      <c r="CC675" s="138"/>
      <c r="CD675" s="138"/>
      <c r="CE675" s="177"/>
      <c r="CF675" s="139"/>
    </row>
    <row r="676" spans="1:141" s="496" customFormat="1" ht="16.5" customHeight="1">
      <c r="A676" s="111">
        <v>598</v>
      </c>
      <c r="B676" s="111" t="s">
        <v>10540</v>
      </c>
      <c r="C676" s="112" t="s">
        <v>10714</v>
      </c>
      <c r="D676" s="111" t="s">
        <v>5082</v>
      </c>
      <c r="E676" s="111" t="s">
        <v>6337</v>
      </c>
      <c r="F676" s="111" t="s">
        <v>10715</v>
      </c>
      <c r="G676" s="113" t="s">
        <v>10716</v>
      </c>
      <c r="H676" s="111" t="s">
        <v>10717</v>
      </c>
      <c r="I676" s="111" t="s">
        <v>10718</v>
      </c>
      <c r="J676" s="382" t="s">
        <v>4888</v>
      </c>
      <c r="K676" s="163" t="s">
        <v>6337</v>
      </c>
      <c r="L676" s="277" t="s">
        <v>6337</v>
      </c>
      <c r="M676" s="153" t="s">
        <v>10719</v>
      </c>
      <c r="N676" s="142" t="s">
        <v>4888</v>
      </c>
      <c r="O676" s="142"/>
      <c r="P676" s="142" t="s">
        <v>4888</v>
      </c>
      <c r="Q676" s="143">
        <v>3586</v>
      </c>
      <c r="R676" s="144">
        <v>410</v>
      </c>
      <c r="S676" s="143">
        <v>185</v>
      </c>
      <c r="T676" s="143">
        <v>185</v>
      </c>
      <c r="U676" s="112"/>
      <c r="V676" s="123"/>
      <c r="W676" s="123">
        <v>100</v>
      </c>
      <c r="X676" s="138" t="s">
        <v>4972</v>
      </c>
      <c r="Y676" s="123"/>
      <c r="Z676" s="123"/>
      <c r="AA676" s="123"/>
      <c r="AB676" s="123"/>
      <c r="AC676" s="127"/>
      <c r="AD676" s="127"/>
      <c r="AE676" s="130">
        <v>10</v>
      </c>
      <c r="AF676" s="151" t="s">
        <v>10720</v>
      </c>
      <c r="AG676" s="165">
        <v>300</v>
      </c>
      <c r="AH676" s="143">
        <v>650</v>
      </c>
      <c r="AI676" s="127"/>
      <c r="AJ676" s="172"/>
      <c r="AK676" s="165"/>
      <c r="AL676" s="165"/>
      <c r="AM676" s="118"/>
      <c r="AN676" s="111"/>
      <c r="AO676" s="111"/>
      <c r="AP676" s="111"/>
      <c r="AQ676" s="111"/>
      <c r="AR676" s="111"/>
      <c r="AS676" s="111">
        <v>200</v>
      </c>
      <c r="AT676" s="135" t="s">
        <v>4916</v>
      </c>
      <c r="AU676" s="129"/>
      <c r="AV676" s="130">
        <v>200</v>
      </c>
      <c r="AW676" s="127">
        <v>1</v>
      </c>
      <c r="AX676" s="134"/>
      <c r="AY676" s="134"/>
      <c r="AZ676" s="149"/>
      <c r="BA676" s="149"/>
      <c r="BB676" s="149"/>
      <c r="BC676" s="150"/>
      <c r="BD676" s="150"/>
      <c r="BE676" s="150"/>
      <c r="BF676" s="150" t="s">
        <v>4897</v>
      </c>
      <c r="BG676" s="134"/>
      <c r="BH676" s="131"/>
      <c r="BI676" s="134"/>
      <c r="BJ676" s="134"/>
      <c r="BK676" s="134"/>
      <c r="BL676" s="134"/>
      <c r="BM676" s="134"/>
      <c r="BN676" s="174"/>
      <c r="BO676" s="150"/>
      <c r="BP676" s="138"/>
      <c r="BQ676" s="138"/>
      <c r="BR676" s="138"/>
      <c r="BS676" s="138"/>
      <c r="BT676" s="138"/>
      <c r="BU676" s="138">
        <v>1</v>
      </c>
      <c r="BV676" s="138"/>
      <c r="BW676" s="138"/>
      <c r="BX676" s="138"/>
      <c r="BY676" s="138"/>
      <c r="BZ676" s="138"/>
      <c r="CA676" s="138"/>
      <c r="CB676" s="138"/>
      <c r="CC676" s="138"/>
      <c r="CD676" s="138"/>
      <c r="CE676" s="775"/>
      <c r="CF676" s="267"/>
    </row>
    <row r="677" spans="1:141" ht="16.5" customHeight="1">
      <c r="A677" s="111">
        <v>599</v>
      </c>
      <c r="B677" s="153" t="s">
        <v>10540</v>
      </c>
      <c r="C677" s="153" t="s">
        <v>10721</v>
      </c>
      <c r="D677" s="153" t="s">
        <v>5082</v>
      </c>
      <c r="E677" s="153" t="s">
        <v>4879</v>
      </c>
      <c r="F677" s="135" t="s">
        <v>10722</v>
      </c>
      <c r="G677" s="276" t="s">
        <v>10723</v>
      </c>
      <c r="H677" s="135" t="s">
        <v>10724</v>
      </c>
      <c r="I677" s="111" t="s">
        <v>10725</v>
      </c>
      <c r="J677" s="135" t="s">
        <v>4884</v>
      </c>
      <c r="K677" s="163" t="s">
        <v>10726</v>
      </c>
      <c r="L677" s="277" t="s">
        <v>10727</v>
      </c>
      <c r="M677" s="153" t="s">
        <v>10728</v>
      </c>
      <c r="N677" s="142" t="s">
        <v>4888</v>
      </c>
      <c r="O677" s="135"/>
      <c r="P677" s="142" t="s">
        <v>4888</v>
      </c>
      <c r="Q677" s="143">
        <v>1193.71</v>
      </c>
      <c r="R677" s="144">
        <v>802.16</v>
      </c>
      <c r="S677" s="143">
        <v>480</v>
      </c>
      <c r="T677" s="143">
        <v>359</v>
      </c>
      <c r="U677" s="112" t="s">
        <v>5009</v>
      </c>
      <c r="V677" s="123">
        <v>121</v>
      </c>
      <c r="W677" s="123">
        <v>71.06</v>
      </c>
      <c r="X677" s="118" t="s">
        <v>4972</v>
      </c>
      <c r="Y677" s="123"/>
      <c r="Z677" s="123">
        <v>13</v>
      </c>
      <c r="AA677" s="123">
        <v>768</v>
      </c>
      <c r="AB677" s="123">
        <v>48.3</v>
      </c>
      <c r="AC677" s="127">
        <v>9</v>
      </c>
      <c r="AD677" s="127"/>
      <c r="AE677" s="130"/>
      <c r="AF677" s="135" t="s">
        <v>10729</v>
      </c>
      <c r="AG677" s="143">
        <v>182</v>
      </c>
      <c r="AH677" s="143">
        <v>1379</v>
      </c>
      <c r="AI677" s="148">
        <v>1336</v>
      </c>
      <c r="AJ677" s="148">
        <v>65</v>
      </c>
      <c r="AK677" s="112" t="s">
        <v>10730</v>
      </c>
      <c r="AL677" s="112" t="s">
        <v>10731</v>
      </c>
      <c r="AM677" s="118" t="s">
        <v>5477</v>
      </c>
      <c r="AN677" s="111">
        <f>SUM(AO677:AR677)</f>
        <v>10</v>
      </c>
      <c r="AO677" s="111">
        <v>1</v>
      </c>
      <c r="AP677" s="111"/>
      <c r="AQ677" s="111">
        <v>8</v>
      </c>
      <c r="AR677" s="111">
        <v>1</v>
      </c>
      <c r="AS677" s="111">
        <v>225</v>
      </c>
      <c r="AT677" s="135" t="s">
        <v>4916</v>
      </c>
      <c r="AU677" s="135" t="s">
        <v>4916</v>
      </c>
      <c r="AV677" s="127">
        <v>165514</v>
      </c>
      <c r="AW677" s="127">
        <v>735.61777777777775</v>
      </c>
      <c r="AX677" s="149"/>
      <c r="AY677" s="149"/>
      <c r="AZ677" s="149"/>
      <c r="BA677" s="149"/>
      <c r="BB677" s="149"/>
      <c r="BC677" s="157"/>
      <c r="BD677" s="157"/>
      <c r="BE677" s="165"/>
      <c r="BF677" s="151" t="s">
        <v>4897</v>
      </c>
      <c r="BG677" s="134"/>
      <c r="BH677" s="134"/>
      <c r="BI677" s="134"/>
      <c r="BJ677" s="134"/>
      <c r="BK677" s="134"/>
      <c r="BL677" s="134"/>
      <c r="BM677" s="134"/>
      <c r="BN677" s="350"/>
      <c r="BO677" s="133" t="s">
        <v>4897</v>
      </c>
      <c r="BP677" s="118"/>
      <c r="BQ677" s="118"/>
      <c r="BR677" s="118"/>
      <c r="BS677" s="118"/>
      <c r="BT677" s="118">
        <v>2</v>
      </c>
      <c r="BU677" s="118"/>
      <c r="BV677" s="118"/>
      <c r="BW677" s="118">
        <v>5</v>
      </c>
      <c r="BX677" s="118"/>
      <c r="BY677" s="118" t="s">
        <v>10732</v>
      </c>
      <c r="BZ677" s="118"/>
      <c r="CA677" s="118"/>
      <c r="CB677" s="118"/>
      <c r="CC677" s="118"/>
      <c r="CD677" s="174"/>
      <c r="CE677" s="139"/>
      <c r="CG677" s="139"/>
    </row>
    <row r="678" spans="1:141" ht="16.5" customHeight="1">
      <c r="A678" s="111">
        <v>600</v>
      </c>
      <c r="B678" s="111" t="s">
        <v>3538</v>
      </c>
      <c r="C678" s="112" t="s">
        <v>10733</v>
      </c>
      <c r="D678" s="111" t="s">
        <v>5111</v>
      </c>
      <c r="E678" s="111" t="s">
        <v>4932</v>
      </c>
      <c r="F678" s="111" t="s">
        <v>10734</v>
      </c>
      <c r="G678" s="113" t="s">
        <v>10735</v>
      </c>
      <c r="H678" s="111" t="s">
        <v>10736</v>
      </c>
      <c r="I678" s="111" t="s">
        <v>10737</v>
      </c>
      <c r="J678" s="118" t="s">
        <v>4940</v>
      </c>
      <c r="K678" s="163" t="s">
        <v>10738</v>
      </c>
      <c r="L678" s="155" t="s">
        <v>10739</v>
      </c>
      <c r="M678" s="153" t="s">
        <v>10740</v>
      </c>
      <c r="N678" s="142" t="s">
        <v>4888</v>
      </c>
      <c r="O678" s="142"/>
      <c r="P678" s="142" t="s">
        <v>4888</v>
      </c>
      <c r="Q678" s="143">
        <v>34049</v>
      </c>
      <c r="R678" s="144">
        <v>2350</v>
      </c>
      <c r="S678" s="143">
        <v>1001</v>
      </c>
      <c r="T678" s="143">
        <v>893</v>
      </c>
      <c r="U678" s="112" t="s">
        <v>4983</v>
      </c>
      <c r="V678" s="123">
        <v>108</v>
      </c>
      <c r="W678" s="123">
        <v>104</v>
      </c>
      <c r="X678" s="138" t="s">
        <v>4956</v>
      </c>
      <c r="Y678" s="123">
        <v>113</v>
      </c>
      <c r="Z678" s="123">
        <v>54</v>
      </c>
      <c r="AA678" s="123">
        <v>3727</v>
      </c>
      <c r="AB678" s="123">
        <v>72</v>
      </c>
      <c r="AC678" s="127"/>
      <c r="AD678" s="127"/>
      <c r="AE678" s="130" t="s">
        <v>10741</v>
      </c>
      <c r="AF678" s="137" t="s">
        <v>10742</v>
      </c>
      <c r="AG678" s="143">
        <v>1652</v>
      </c>
      <c r="AH678" s="143">
        <v>1718</v>
      </c>
      <c r="AI678" s="148">
        <v>1718</v>
      </c>
      <c r="AJ678" s="148">
        <v>306</v>
      </c>
      <c r="AK678" s="179"/>
      <c r="AL678" s="112"/>
      <c r="AM678" s="118"/>
      <c r="AN678" s="111">
        <v>7</v>
      </c>
      <c r="AO678" s="111">
        <v>1</v>
      </c>
      <c r="AP678" s="111">
        <v>4</v>
      </c>
      <c r="AQ678" s="111">
        <v>1</v>
      </c>
      <c r="AR678" s="111">
        <v>1</v>
      </c>
      <c r="AS678" s="111">
        <v>207</v>
      </c>
      <c r="AT678" s="129" t="s">
        <v>4916</v>
      </c>
      <c r="AU678" s="129" t="s">
        <v>4916</v>
      </c>
      <c r="AV678" s="127">
        <v>58497</v>
      </c>
      <c r="AW678" s="127">
        <v>282.59420289855075</v>
      </c>
      <c r="AX678" s="149"/>
      <c r="AY678" s="149"/>
      <c r="AZ678" s="149"/>
      <c r="BA678" s="149"/>
      <c r="BB678" s="149"/>
      <c r="BC678" s="150"/>
      <c r="BD678" s="150"/>
      <c r="BE678" s="150"/>
      <c r="BF678" s="151" t="s">
        <v>4945</v>
      </c>
      <c r="BG678" s="134"/>
      <c r="BH678" s="134"/>
      <c r="BI678" s="134"/>
      <c r="BJ678" s="134"/>
      <c r="BK678" s="134"/>
      <c r="BL678" s="134"/>
      <c r="BM678" s="134"/>
      <c r="BN678" s="350"/>
      <c r="BO678" s="133" t="s">
        <v>4945</v>
      </c>
      <c r="BP678" s="138">
        <v>1</v>
      </c>
      <c r="BQ678" s="138"/>
      <c r="BR678" s="138">
        <v>1</v>
      </c>
      <c r="BS678" s="138"/>
      <c r="BT678" s="138"/>
      <c r="BU678" s="138">
        <v>5</v>
      </c>
      <c r="BV678" s="138"/>
      <c r="BW678" s="138"/>
      <c r="BX678" s="138"/>
      <c r="BY678" s="138">
        <v>2</v>
      </c>
      <c r="BZ678" s="138"/>
      <c r="CA678" s="138"/>
      <c r="CB678" s="138"/>
      <c r="CC678" s="138"/>
      <c r="CD678" s="138"/>
      <c r="CE678" s="139"/>
      <c r="CF678" s="139"/>
      <c r="DV678" s="152"/>
      <c r="DW678" s="152"/>
      <c r="DX678" s="152"/>
    </row>
    <row r="679" spans="1:141" ht="16.5" customHeight="1">
      <c r="A679" s="111">
        <v>601</v>
      </c>
      <c r="B679" s="111" t="s">
        <v>10540</v>
      </c>
      <c r="C679" s="112" t="s">
        <v>10541</v>
      </c>
      <c r="D679" s="111" t="s">
        <v>5082</v>
      </c>
      <c r="E679" s="111" t="s">
        <v>6337</v>
      </c>
      <c r="F679" s="111" t="s">
        <v>10743</v>
      </c>
      <c r="G679" s="113" t="s">
        <v>10744</v>
      </c>
      <c r="H679" s="111" t="s">
        <v>10745</v>
      </c>
      <c r="I679" s="111" t="s">
        <v>10746</v>
      </c>
      <c r="J679" s="382" t="s">
        <v>4888</v>
      </c>
      <c r="K679" s="163" t="s">
        <v>6337</v>
      </c>
      <c r="L679" s="116" t="s">
        <v>6337</v>
      </c>
      <c r="M679" s="153" t="s">
        <v>10747</v>
      </c>
      <c r="N679" s="142" t="s">
        <v>4888</v>
      </c>
      <c r="O679" s="142"/>
      <c r="P679" s="142" t="s">
        <v>4888</v>
      </c>
      <c r="Q679" s="143">
        <v>76056</v>
      </c>
      <c r="R679" s="144">
        <v>1224</v>
      </c>
      <c r="S679" s="143">
        <v>648</v>
      </c>
      <c r="T679" s="143">
        <v>648</v>
      </c>
      <c r="U679" s="112" t="s">
        <v>10748</v>
      </c>
      <c r="V679" s="123"/>
      <c r="W679" s="123">
        <v>72</v>
      </c>
      <c r="X679" s="138" t="s">
        <v>4926</v>
      </c>
      <c r="Y679" s="123">
        <v>0</v>
      </c>
      <c r="Z679" s="123">
        <v>24</v>
      </c>
      <c r="AA679" s="123">
        <v>697</v>
      </c>
      <c r="AB679" s="123">
        <v>36</v>
      </c>
      <c r="AC679" s="127"/>
      <c r="AD679" s="127"/>
      <c r="AE679" s="130" t="s">
        <v>10749</v>
      </c>
      <c r="AF679" s="137" t="s">
        <v>10750</v>
      </c>
      <c r="AG679" s="143">
        <v>89</v>
      </c>
      <c r="AH679" s="143">
        <v>89</v>
      </c>
      <c r="AI679" s="148">
        <v>89</v>
      </c>
      <c r="AJ679" s="148">
        <v>89</v>
      </c>
      <c r="AK679" s="179"/>
      <c r="AL679" s="112"/>
      <c r="AM679" s="118"/>
      <c r="AN679" s="111"/>
      <c r="AO679" s="111"/>
      <c r="AP679" s="111"/>
      <c r="AQ679" s="111"/>
      <c r="AR679" s="111"/>
      <c r="AS679" s="111">
        <v>312</v>
      </c>
      <c r="AT679" s="137" t="s">
        <v>4916</v>
      </c>
      <c r="AU679" s="137" t="s">
        <v>4916</v>
      </c>
      <c r="AV679" s="127">
        <v>4680</v>
      </c>
      <c r="AW679" s="127">
        <v>15</v>
      </c>
      <c r="AX679" s="149"/>
      <c r="AY679" s="149"/>
      <c r="AZ679" s="149"/>
      <c r="BA679" s="149"/>
      <c r="BB679" s="149"/>
      <c r="BC679" s="150"/>
      <c r="BD679" s="150"/>
      <c r="BE679" s="150"/>
      <c r="BF679" s="151" t="s">
        <v>4897</v>
      </c>
      <c r="BG679" s="134"/>
      <c r="BH679" s="134"/>
      <c r="BI679" s="134"/>
      <c r="BJ679" s="134"/>
      <c r="BK679" s="134"/>
      <c r="BL679" s="134"/>
      <c r="BM679" s="134"/>
      <c r="BN679" s="350"/>
      <c r="BO679" s="133" t="s">
        <v>4897</v>
      </c>
      <c r="BP679" s="138"/>
      <c r="BQ679" s="138"/>
      <c r="BR679" s="138"/>
      <c r="BS679" s="138"/>
      <c r="BT679" s="138"/>
      <c r="BU679" s="138">
        <v>2</v>
      </c>
      <c r="BV679" s="138"/>
      <c r="BW679" s="138"/>
      <c r="BX679" s="138"/>
      <c r="BY679" s="138"/>
      <c r="BZ679" s="138"/>
      <c r="CA679" s="138"/>
      <c r="CB679" s="138"/>
      <c r="CC679" s="138"/>
      <c r="CD679" s="138"/>
      <c r="CE679" s="139"/>
      <c r="CF679" s="139"/>
      <c r="DV679" s="152"/>
      <c r="DW679" s="152"/>
      <c r="DX679" s="152"/>
    </row>
    <row r="680" spans="1:141" s="177" customFormat="1" ht="16.5" customHeight="1">
      <c r="A680" s="111">
        <v>602</v>
      </c>
      <c r="B680" s="111" t="s">
        <v>3538</v>
      </c>
      <c r="C680" s="158" t="s">
        <v>3581</v>
      </c>
      <c r="D680" s="111" t="s">
        <v>5111</v>
      </c>
      <c r="E680" s="154" t="s">
        <v>4932</v>
      </c>
      <c r="F680" s="154" t="s">
        <v>10751</v>
      </c>
      <c r="G680" s="276" t="s">
        <v>10752</v>
      </c>
      <c r="H680" s="135" t="s">
        <v>10753</v>
      </c>
      <c r="I680" s="135" t="s">
        <v>10754</v>
      </c>
      <c r="J680" s="135" t="s">
        <v>4940</v>
      </c>
      <c r="K680" s="135" t="s">
        <v>10755</v>
      </c>
      <c r="L680" s="153" t="s">
        <v>10756</v>
      </c>
      <c r="M680" s="153" t="s">
        <v>10757</v>
      </c>
      <c r="N680" s="142" t="s">
        <v>4888</v>
      </c>
      <c r="O680" s="135"/>
      <c r="P680" s="142" t="s">
        <v>4888</v>
      </c>
      <c r="Q680" s="143">
        <v>104280</v>
      </c>
      <c r="R680" s="144">
        <v>6153</v>
      </c>
      <c r="S680" s="143">
        <v>3759</v>
      </c>
      <c r="T680" s="143">
        <v>3579</v>
      </c>
      <c r="U680" s="135"/>
      <c r="V680" s="123">
        <v>180</v>
      </c>
      <c r="W680" s="123">
        <v>410</v>
      </c>
      <c r="X680" s="135" t="s">
        <v>4956</v>
      </c>
      <c r="Y680" s="123">
        <v>160</v>
      </c>
      <c r="Z680" s="123"/>
      <c r="AA680" s="123"/>
      <c r="AB680" s="123">
        <v>85</v>
      </c>
      <c r="AC680" s="127"/>
      <c r="AD680" s="127"/>
      <c r="AE680" s="128">
        <v>77</v>
      </c>
      <c r="AF680" s="494" t="s">
        <v>10758</v>
      </c>
      <c r="AG680" s="143">
        <v>2105</v>
      </c>
      <c r="AH680" s="143">
        <v>4664</v>
      </c>
      <c r="AI680" s="127">
        <v>4664</v>
      </c>
      <c r="AJ680" s="127">
        <v>1442</v>
      </c>
      <c r="AK680" s="494"/>
      <c r="AL680" s="494"/>
      <c r="AM680" s="135" t="s">
        <v>5866</v>
      </c>
      <c r="AN680" s="135"/>
      <c r="AO680" s="135"/>
      <c r="AP680" s="135"/>
      <c r="AQ680" s="135"/>
      <c r="AR680" s="135"/>
      <c r="AS680" s="494">
        <v>198</v>
      </c>
      <c r="AT680" s="129" t="s">
        <v>4916</v>
      </c>
      <c r="AU680" s="129" t="s">
        <v>4916</v>
      </c>
      <c r="AV680" s="127">
        <v>61015</v>
      </c>
      <c r="AW680" s="127">
        <v>308.15656565656565</v>
      </c>
      <c r="AX680" s="134"/>
      <c r="AY680" s="134"/>
      <c r="AZ680" s="134"/>
      <c r="BA680" s="134"/>
      <c r="BB680" s="134"/>
      <c r="BC680" s="123"/>
      <c r="BD680" s="123"/>
      <c r="BE680" s="494"/>
      <c r="BF680" s="135" t="s">
        <v>4945</v>
      </c>
      <c r="BG680" s="134"/>
      <c r="BH680" s="134"/>
      <c r="BI680" s="134"/>
      <c r="BJ680" s="134"/>
      <c r="BK680" s="134"/>
      <c r="BL680" s="134"/>
      <c r="BM680" s="134"/>
      <c r="BN680" s="135"/>
      <c r="BO680" s="153" t="s">
        <v>10197</v>
      </c>
      <c r="BP680" s="137"/>
      <c r="BQ680" s="137"/>
      <c r="BR680" s="137"/>
      <c r="BS680" s="137"/>
      <c r="BT680" s="137"/>
      <c r="BU680" s="137">
        <v>2</v>
      </c>
      <c r="BV680" s="137">
        <v>9</v>
      </c>
      <c r="BW680" s="137">
        <v>4</v>
      </c>
      <c r="BX680" s="137"/>
      <c r="BY680" s="137"/>
      <c r="BZ680" s="137"/>
      <c r="CA680" s="137"/>
      <c r="CB680" s="137"/>
      <c r="CC680" s="137"/>
      <c r="CD680" s="137"/>
      <c r="CF680" s="139"/>
      <c r="CG680" s="86"/>
      <c r="CH680" s="86"/>
      <c r="CI680" s="86"/>
      <c r="CJ680" s="86"/>
      <c r="CK680" s="86"/>
      <c r="CL680" s="86"/>
      <c r="CM680" s="86"/>
      <c r="CN680" s="86"/>
      <c r="CO680" s="86"/>
      <c r="CP680" s="86"/>
      <c r="CQ680" s="86"/>
      <c r="CR680" s="86"/>
      <c r="CS680" s="86"/>
      <c r="CT680" s="86"/>
      <c r="CU680" s="86"/>
      <c r="CV680" s="86"/>
      <c r="CW680" s="86"/>
      <c r="CX680" s="86"/>
      <c r="CY680" s="86"/>
      <c r="CZ680" s="86"/>
      <c r="DA680" s="86"/>
      <c r="DB680" s="86"/>
      <c r="DC680" s="86"/>
      <c r="DD680" s="86"/>
      <c r="DE680" s="86"/>
      <c r="DF680" s="86"/>
      <c r="DG680" s="86"/>
      <c r="DH680" s="86"/>
      <c r="DI680" s="86"/>
      <c r="DJ680" s="86"/>
      <c r="DK680" s="86"/>
      <c r="DL680" s="86"/>
      <c r="DM680" s="86"/>
      <c r="DN680" s="86"/>
      <c r="DO680" s="86"/>
      <c r="DP680" s="86"/>
      <c r="DQ680" s="86"/>
      <c r="DR680" s="86"/>
      <c r="DS680" s="86"/>
      <c r="DT680" s="86"/>
      <c r="DU680" s="86"/>
      <c r="DV680" s="86"/>
      <c r="DW680" s="86"/>
      <c r="DX680" s="86"/>
      <c r="DY680" s="86"/>
      <c r="DZ680" s="86"/>
      <c r="EA680" s="86"/>
      <c r="EB680" s="86"/>
      <c r="EC680" s="86"/>
      <c r="ED680" s="86"/>
      <c r="EE680" s="86"/>
      <c r="EF680" s="86"/>
      <c r="EG680" s="86"/>
      <c r="EH680" s="86"/>
      <c r="EI680" s="86"/>
      <c r="EJ680" s="86"/>
      <c r="EK680" s="86"/>
    </row>
    <row r="681" spans="1:141" ht="16.5" customHeight="1">
      <c r="A681" s="111">
        <v>603</v>
      </c>
      <c r="B681" s="153" t="s">
        <v>10540</v>
      </c>
      <c r="C681" s="153" t="s">
        <v>10721</v>
      </c>
      <c r="D681" s="153" t="s">
        <v>5082</v>
      </c>
      <c r="E681" s="153" t="s">
        <v>4879</v>
      </c>
      <c r="F681" s="135" t="s">
        <v>10759</v>
      </c>
      <c r="G681" s="276" t="s">
        <v>10760</v>
      </c>
      <c r="H681" s="135" t="s">
        <v>10761</v>
      </c>
      <c r="I681" s="111" t="s">
        <v>7900</v>
      </c>
      <c r="J681" s="135" t="s">
        <v>4884</v>
      </c>
      <c r="K681" s="163" t="s">
        <v>7237</v>
      </c>
      <c r="L681" s="116" t="s">
        <v>10762</v>
      </c>
      <c r="M681" s="153" t="s">
        <v>10763</v>
      </c>
      <c r="N681" s="142" t="s">
        <v>4888</v>
      </c>
      <c r="O681" s="142"/>
      <c r="P681" s="142" t="s">
        <v>4888</v>
      </c>
      <c r="Q681" s="143">
        <v>8532</v>
      </c>
      <c r="R681" s="144">
        <v>2241.5100000000002</v>
      </c>
      <c r="S681" s="143">
        <v>839</v>
      </c>
      <c r="T681" s="143">
        <v>641</v>
      </c>
      <c r="U681" s="123" t="s">
        <v>4955</v>
      </c>
      <c r="V681" s="123">
        <v>198</v>
      </c>
      <c r="W681" s="123">
        <v>113.2</v>
      </c>
      <c r="X681" s="123" t="s">
        <v>4956</v>
      </c>
      <c r="Y681" s="123">
        <v>281</v>
      </c>
      <c r="Z681" s="123">
        <v>74</v>
      </c>
      <c r="AA681" s="123">
        <v>5109</v>
      </c>
      <c r="AB681" s="123">
        <v>73.900000000000006</v>
      </c>
      <c r="AC681" s="127">
        <v>3</v>
      </c>
      <c r="AD681" s="127"/>
      <c r="AE681" s="174" t="s">
        <v>10764</v>
      </c>
      <c r="AF681" s="137" t="s">
        <v>10765</v>
      </c>
      <c r="AG681" s="143">
        <v>5012</v>
      </c>
      <c r="AH681" s="143">
        <v>11760</v>
      </c>
      <c r="AI681" s="148">
        <v>11013</v>
      </c>
      <c r="AJ681" s="148">
        <v>173</v>
      </c>
      <c r="AK681" s="179" t="s">
        <v>10766</v>
      </c>
      <c r="AL681" s="112" t="s">
        <v>10767</v>
      </c>
      <c r="AM681" s="118" t="s">
        <v>5477</v>
      </c>
      <c r="AN681" s="129">
        <v>12</v>
      </c>
      <c r="AO681" s="129">
        <v>1</v>
      </c>
      <c r="AP681" s="129">
        <v>2</v>
      </c>
      <c r="AQ681" s="129">
        <v>7</v>
      </c>
      <c r="AR681" s="129">
        <v>2</v>
      </c>
      <c r="AS681" s="111">
        <v>203</v>
      </c>
      <c r="AT681" s="129" t="s">
        <v>4916</v>
      </c>
      <c r="AU681" s="129" t="s">
        <v>4916</v>
      </c>
      <c r="AV681" s="127">
        <v>12662</v>
      </c>
      <c r="AW681" s="127">
        <v>62.374384236453203</v>
      </c>
      <c r="AX681" s="149"/>
      <c r="AY681" s="149"/>
      <c r="AZ681" s="149"/>
      <c r="BA681" s="149"/>
      <c r="BB681" s="149"/>
      <c r="BC681" s="157"/>
      <c r="BD681" s="157"/>
      <c r="BE681" s="165"/>
      <c r="BF681" s="151" t="s">
        <v>4897</v>
      </c>
      <c r="BG681" s="134"/>
      <c r="BH681" s="134"/>
      <c r="BI681" s="134"/>
      <c r="BJ681" s="134"/>
      <c r="BK681" s="134"/>
      <c r="BL681" s="134"/>
      <c r="BM681" s="134"/>
      <c r="BN681" s="350"/>
      <c r="BO681" s="133" t="s">
        <v>4897</v>
      </c>
      <c r="BP681" s="138"/>
      <c r="BQ681" s="138"/>
      <c r="BR681" s="138"/>
      <c r="BS681" s="138"/>
      <c r="BT681" s="138">
        <v>3</v>
      </c>
      <c r="BU681" s="138"/>
      <c r="BV681" s="138">
        <v>1</v>
      </c>
      <c r="BW681" s="138">
        <v>4</v>
      </c>
      <c r="BX681" s="138">
        <v>1</v>
      </c>
      <c r="BY681" s="138" t="s">
        <v>10732</v>
      </c>
      <c r="BZ681" s="138"/>
      <c r="CA681" s="138"/>
      <c r="CB681" s="138"/>
      <c r="CC681" s="138"/>
      <c r="CD681" s="174"/>
      <c r="CE681" s="139"/>
    </row>
    <row r="682" spans="1:141" ht="16.5" customHeight="1">
      <c r="A682" s="111">
        <v>604</v>
      </c>
      <c r="B682" s="111" t="s">
        <v>10540</v>
      </c>
      <c r="C682" s="112" t="s">
        <v>10721</v>
      </c>
      <c r="D682" s="111" t="s">
        <v>5082</v>
      </c>
      <c r="E682" s="111" t="s">
        <v>5001</v>
      </c>
      <c r="F682" s="111" t="s">
        <v>10768</v>
      </c>
      <c r="G682" s="113" t="s">
        <v>10769</v>
      </c>
      <c r="H682" s="111" t="s">
        <v>10770</v>
      </c>
      <c r="I682" s="111" t="s">
        <v>10771</v>
      </c>
      <c r="J682" s="118" t="s">
        <v>4884</v>
      </c>
      <c r="K682" s="163" t="s">
        <v>5951</v>
      </c>
      <c r="L682" s="116" t="s">
        <v>10772</v>
      </c>
      <c r="M682" s="153" t="s">
        <v>10773</v>
      </c>
      <c r="N682" s="142" t="s">
        <v>4888</v>
      </c>
      <c r="O682" s="142"/>
      <c r="P682" s="142" t="s">
        <v>4888</v>
      </c>
      <c r="Q682" s="143">
        <v>769.2</v>
      </c>
      <c r="R682" s="144">
        <v>282.48</v>
      </c>
      <c r="S682" s="143">
        <v>268</v>
      </c>
      <c r="T682" s="143">
        <v>226</v>
      </c>
      <c r="U682" s="112" t="s">
        <v>5009</v>
      </c>
      <c r="V682" s="123">
        <v>42</v>
      </c>
      <c r="W682" s="123">
        <v>14</v>
      </c>
      <c r="X682" s="118" t="s">
        <v>4972</v>
      </c>
      <c r="Y682" s="123"/>
      <c r="Z682" s="123">
        <v>13</v>
      </c>
      <c r="AA682" s="123">
        <v>368</v>
      </c>
      <c r="AB682" s="123">
        <v>13</v>
      </c>
      <c r="AC682" s="127">
        <v>45</v>
      </c>
      <c r="AD682" s="127"/>
      <c r="AE682" s="130"/>
      <c r="AF682" s="137" t="s">
        <v>10774</v>
      </c>
      <c r="AG682" s="143">
        <v>212</v>
      </c>
      <c r="AH682" s="143">
        <v>212</v>
      </c>
      <c r="AI682" s="148">
        <v>212</v>
      </c>
      <c r="AJ682" s="148">
        <v>37</v>
      </c>
      <c r="AK682" s="179"/>
      <c r="AL682" s="112"/>
      <c r="AM682" s="118" t="s">
        <v>5011</v>
      </c>
      <c r="AN682" s="111">
        <v>15</v>
      </c>
      <c r="AO682" s="111"/>
      <c r="AP682" s="111">
        <v>12</v>
      </c>
      <c r="AQ682" s="111">
        <v>3</v>
      </c>
      <c r="AR682" s="111"/>
      <c r="AS682" s="111">
        <v>244</v>
      </c>
      <c r="AT682" s="137" t="s">
        <v>4916</v>
      </c>
      <c r="AU682" s="137" t="s">
        <v>4916</v>
      </c>
      <c r="AV682" s="127">
        <v>171267</v>
      </c>
      <c r="AW682" s="127">
        <v>701.9139344262295</v>
      </c>
      <c r="AX682" s="149"/>
      <c r="AY682" s="149"/>
      <c r="AZ682" s="149"/>
      <c r="BA682" s="149"/>
      <c r="BB682" s="149"/>
      <c r="BC682" s="150"/>
      <c r="BD682" s="150"/>
      <c r="BE682" s="150"/>
      <c r="BF682" s="151" t="s">
        <v>4897</v>
      </c>
      <c r="BG682" s="134"/>
      <c r="BH682" s="134"/>
      <c r="BI682" s="134"/>
      <c r="BJ682" s="134"/>
      <c r="BK682" s="134"/>
      <c r="BL682" s="134"/>
      <c r="BM682" s="134"/>
      <c r="BN682" s="350"/>
      <c r="BO682" s="133" t="s">
        <v>4897</v>
      </c>
      <c r="BP682" s="138"/>
      <c r="BQ682" s="138"/>
      <c r="BR682" s="138"/>
      <c r="BS682" s="138"/>
      <c r="BT682" s="138"/>
      <c r="BU682" s="138"/>
      <c r="BV682" s="138"/>
      <c r="BW682" s="138">
        <v>3</v>
      </c>
      <c r="BX682" s="138"/>
      <c r="BY682" s="138"/>
      <c r="BZ682" s="138"/>
      <c r="CA682" s="138"/>
      <c r="CB682" s="138"/>
      <c r="CC682" s="138"/>
      <c r="CD682" s="138"/>
      <c r="CE682" s="139"/>
      <c r="CF682" s="139"/>
      <c r="DV682" s="152"/>
      <c r="DW682" s="152"/>
      <c r="DX682" s="152"/>
    </row>
    <row r="683" spans="1:141" ht="16.5" customHeight="1">
      <c r="A683" s="111">
        <v>605</v>
      </c>
      <c r="B683" s="111" t="s">
        <v>10540</v>
      </c>
      <c r="C683" s="112" t="s">
        <v>10581</v>
      </c>
      <c r="D683" s="111" t="s">
        <v>5082</v>
      </c>
      <c r="E683" s="111" t="s">
        <v>4879</v>
      </c>
      <c r="F683" s="111" t="s">
        <v>10775</v>
      </c>
      <c r="G683" s="113" t="s">
        <v>10776</v>
      </c>
      <c r="H683" s="111" t="s">
        <v>10777</v>
      </c>
      <c r="I683" s="111" t="s">
        <v>10778</v>
      </c>
      <c r="J683" s="118" t="s">
        <v>4884</v>
      </c>
      <c r="K683" s="163" t="s">
        <v>10708</v>
      </c>
      <c r="L683" s="116" t="s">
        <v>10779</v>
      </c>
      <c r="M683" s="153" t="s">
        <v>10613</v>
      </c>
      <c r="N683" s="142" t="s">
        <v>4888</v>
      </c>
      <c r="O683" s="142"/>
      <c r="P683" s="142" t="s">
        <v>4888</v>
      </c>
      <c r="Q683" s="143">
        <v>19862</v>
      </c>
      <c r="R683" s="144">
        <v>1997.33</v>
      </c>
      <c r="S683" s="143">
        <v>682</v>
      </c>
      <c r="T683" s="143">
        <v>546</v>
      </c>
      <c r="U683" s="112" t="s">
        <v>10780</v>
      </c>
      <c r="V683" s="123">
        <v>136</v>
      </c>
      <c r="W683" s="123">
        <v>91</v>
      </c>
      <c r="X683" s="138" t="s">
        <v>4972</v>
      </c>
      <c r="Y683" s="123">
        <v>112</v>
      </c>
      <c r="Z683" s="123">
        <v>10</v>
      </c>
      <c r="AA683" s="123">
        <v>716</v>
      </c>
      <c r="AB683" s="123">
        <v>26</v>
      </c>
      <c r="AC683" s="127">
        <v>20</v>
      </c>
      <c r="AD683" s="127"/>
      <c r="AE683" s="130" t="s">
        <v>10781</v>
      </c>
      <c r="AF683" s="137" t="s">
        <v>10782</v>
      </c>
      <c r="AG683" s="143">
        <v>1</v>
      </c>
      <c r="AH683" s="143">
        <v>3025</v>
      </c>
      <c r="AI683" s="148">
        <v>2701</v>
      </c>
      <c r="AJ683" s="148">
        <v>130</v>
      </c>
      <c r="AK683" s="112" t="s">
        <v>10783</v>
      </c>
      <c r="AL683" s="112" t="s">
        <v>10784</v>
      </c>
      <c r="AM683" s="118" t="s">
        <v>5079</v>
      </c>
      <c r="AN683" s="129">
        <v>8</v>
      </c>
      <c r="AO683" s="129">
        <v>2</v>
      </c>
      <c r="AP683" s="129">
        <v>5</v>
      </c>
      <c r="AQ683" s="129">
        <v>1</v>
      </c>
      <c r="AR683" s="111"/>
      <c r="AS683" s="111">
        <v>200</v>
      </c>
      <c r="AT683" s="129" t="s">
        <v>4916</v>
      </c>
      <c r="AU683" s="129" t="s">
        <v>4916</v>
      </c>
      <c r="AV683" s="127">
        <v>12653</v>
      </c>
      <c r="AW683" s="127">
        <v>63.265000000000001</v>
      </c>
      <c r="AX683" s="149"/>
      <c r="AY683" s="149"/>
      <c r="AZ683" s="149"/>
      <c r="BA683" s="149"/>
      <c r="BB683" s="149"/>
      <c r="BC683" s="150"/>
      <c r="BD683" s="150"/>
      <c r="BE683" s="150"/>
      <c r="BF683" s="151" t="s">
        <v>4897</v>
      </c>
      <c r="BG683" s="279"/>
      <c r="BH683" s="279"/>
      <c r="BI683" s="279"/>
      <c r="BJ683" s="279"/>
      <c r="BK683" s="279"/>
      <c r="BL683" s="279"/>
      <c r="BM683" s="279"/>
      <c r="BN683" s="118"/>
      <c r="BO683" s="111"/>
      <c r="BP683" s="138">
        <f>BQ683+BR683</f>
        <v>1</v>
      </c>
      <c r="BQ683" s="138"/>
      <c r="BR683" s="138">
        <v>1</v>
      </c>
      <c r="BS683" s="138">
        <v>1</v>
      </c>
      <c r="BT683" s="138">
        <v>1</v>
      </c>
      <c r="BU683" s="138">
        <v>1</v>
      </c>
      <c r="BV683" s="138"/>
      <c r="BW683" s="138">
        <v>3</v>
      </c>
      <c r="BX683" s="138"/>
      <c r="BY683" s="138"/>
      <c r="BZ683" s="138"/>
      <c r="CA683" s="138"/>
      <c r="CB683" s="138"/>
      <c r="CC683" s="138"/>
      <c r="CD683" s="138"/>
      <c r="CE683" s="139"/>
      <c r="CF683" s="139"/>
      <c r="DV683" s="152"/>
      <c r="DW683" s="152"/>
      <c r="DX683" s="152"/>
    </row>
    <row r="684" spans="1:141" ht="16.5" customHeight="1">
      <c r="A684" s="111">
        <v>606</v>
      </c>
      <c r="B684" s="111" t="s">
        <v>10540</v>
      </c>
      <c r="C684" s="112" t="s">
        <v>10785</v>
      </c>
      <c r="D684" s="111" t="s">
        <v>5082</v>
      </c>
      <c r="E684" s="111" t="s">
        <v>4879</v>
      </c>
      <c r="F684" s="111" t="s">
        <v>10786</v>
      </c>
      <c r="G684" s="113" t="s">
        <v>10787</v>
      </c>
      <c r="H684" s="111" t="s">
        <v>10788</v>
      </c>
      <c r="I684" s="111" t="s">
        <v>10789</v>
      </c>
      <c r="J684" s="118" t="s">
        <v>4884</v>
      </c>
      <c r="K684" s="163" t="s">
        <v>10790</v>
      </c>
      <c r="L684" s="116" t="s">
        <v>10791</v>
      </c>
      <c r="M684" s="153" t="s">
        <v>10792</v>
      </c>
      <c r="N684" s="142" t="s">
        <v>4888</v>
      </c>
      <c r="O684" s="142"/>
      <c r="P684" s="142" t="s">
        <v>4888</v>
      </c>
      <c r="Q684" s="143">
        <v>7198</v>
      </c>
      <c r="R684" s="144">
        <v>1483</v>
      </c>
      <c r="S684" s="143">
        <v>559</v>
      </c>
      <c r="T684" s="143">
        <v>424</v>
      </c>
      <c r="U684" s="112" t="s">
        <v>7200</v>
      </c>
      <c r="V684" s="123">
        <v>135</v>
      </c>
      <c r="W684" s="123">
        <v>83</v>
      </c>
      <c r="X684" s="138" t="s">
        <v>4972</v>
      </c>
      <c r="Y684" s="123">
        <v>76</v>
      </c>
      <c r="Z684" s="123"/>
      <c r="AA684" s="123">
        <v>3172</v>
      </c>
      <c r="AB684" s="123">
        <v>93</v>
      </c>
      <c r="AC684" s="127"/>
      <c r="AD684" s="127"/>
      <c r="AE684" s="130" t="s">
        <v>10793</v>
      </c>
      <c r="AF684" s="137" t="s">
        <v>10794</v>
      </c>
      <c r="AG684" s="143">
        <v>1286</v>
      </c>
      <c r="AH684" s="143">
        <v>2878</v>
      </c>
      <c r="AI684" s="148">
        <v>2878</v>
      </c>
      <c r="AJ684" s="148">
        <v>230</v>
      </c>
      <c r="AK684" s="179"/>
      <c r="AL684" s="112"/>
      <c r="AM684" s="118" t="s">
        <v>5079</v>
      </c>
      <c r="AN684" s="111">
        <v>4</v>
      </c>
      <c r="AO684" s="111"/>
      <c r="AP684" s="111">
        <v>1</v>
      </c>
      <c r="AQ684" s="111">
        <v>3</v>
      </c>
      <c r="AR684" s="111"/>
      <c r="AS684" s="111">
        <v>200</v>
      </c>
      <c r="AT684" s="129" t="s">
        <v>4916</v>
      </c>
      <c r="AU684" s="129" t="s">
        <v>4916</v>
      </c>
      <c r="AV684" s="127">
        <v>2635</v>
      </c>
      <c r="AW684" s="127">
        <v>13.175000000000001</v>
      </c>
      <c r="AX684" s="149"/>
      <c r="AY684" s="149"/>
      <c r="AZ684" s="149"/>
      <c r="BA684" s="149"/>
      <c r="BB684" s="149"/>
      <c r="BC684" s="150"/>
      <c r="BD684" s="150"/>
      <c r="BE684" s="150"/>
      <c r="BF684" s="151" t="s">
        <v>4897</v>
      </c>
      <c r="BG684" s="134"/>
      <c r="BH684" s="134"/>
      <c r="BI684" s="134"/>
      <c r="BJ684" s="134"/>
      <c r="BK684" s="134"/>
      <c r="BL684" s="134"/>
      <c r="BM684" s="134"/>
      <c r="BN684" s="350"/>
      <c r="BO684" s="151" t="s">
        <v>4897</v>
      </c>
      <c r="BP684" s="138">
        <v>1</v>
      </c>
      <c r="BQ684" s="138"/>
      <c r="BR684" s="138">
        <v>1</v>
      </c>
      <c r="BS684" s="138"/>
      <c r="BT684" s="138"/>
      <c r="BU684" s="138">
        <v>1</v>
      </c>
      <c r="BV684" s="138">
        <v>2</v>
      </c>
      <c r="BW684" s="138">
        <v>1</v>
      </c>
      <c r="BX684" s="138"/>
      <c r="BY684" s="138"/>
      <c r="BZ684" s="138"/>
      <c r="CA684" s="138"/>
      <c r="CB684" s="138"/>
      <c r="CC684" s="138"/>
      <c r="CD684" s="138"/>
      <c r="CE684" s="139"/>
      <c r="CF684" s="139"/>
      <c r="DV684" s="152"/>
      <c r="DW684" s="152"/>
      <c r="DX684" s="152"/>
    </row>
    <row r="685" spans="1:141" ht="16.5" customHeight="1">
      <c r="A685" s="111">
        <v>607</v>
      </c>
      <c r="B685" s="111" t="s">
        <v>3538</v>
      </c>
      <c r="C685" s="282" t="s">
        <v>3620</v>
      </c>
      <c r="D685" s="111" t="s">
        <v>5111</v>
      </c>
      <c r="E685" s="111" t="s">
        <v>5375</v>
      </c>
      <c r="F685" s="111" t="s">
        <v>10795</v>
      </c>
      <c r="G685" s="113" t="s">
        <v>10796</v>
      </c>
      <c r="H685" s="111" t="s">
        <v>10797</v>
      </c>
      <c r="I685" s="111" t="s">
        <v>10798</v>
      </c>
      <c r="J685" s="118" t="s">
        <v>4884</v>
      </c>
      <c r="K685" s="163" t="s">
        <v>10799</v>
      </c>
      <c r="L685" s="116" t="s">
        <v>10800</v>
      </c>
      <c r="M685" s="153" t="s">
        <v>10801</v>
      </c>
      <c r="N685" s="142" t="s">
        <v>4888</v>
      </c>
      <c r="O685" s="142"/>
      <c r="P685" s="142" t="s">
        <v>4888</v>
      </c>
      <c r="Q685" s="143">
        <v>1858</v>
      </c>
      <c r="R685" s="144">
        <v>556.99</v>
      </c>
      <c r="S685" s="143">
        <v>261</v>
      </c>
      <c r="T685" s="143">
        <v>168</v>
      </c>
      <c r="U685" s="112" t="s">
        <v>7200</v>
      </c>
      <c r="V685" s="123">
        <v>93</v>
      </c>
      <c r="W685" s="123">
        <v>21</v>
      </c>
      <c r="X685" s="138" t="s">
        <v>4956</v>
      </c>
      <c r="Y685" s="123">
        <v>62.44</v>
      </c>
      <c r="Z685" s="123"/>
      <c r="AA685" s="123"/>
      <c r="AB685" s="123">
        <v>57</v>
      </c>
      <c r="AC685" s="127"/>
      <c r="AD685" s="127"/>
      <c r="AE685" s="130">
        <v>15</v>
      </c>
      <c r="AF685" s="137" t="s">
        <v>10802</v>
      </c>
      <c r="AG685" s="143">
        <v>2</v>
      </c>
      <c r="AH685" s="143">
        <v>1561</v>
      </c>
      <c r="AI685" s="401">
        <v>113</v>
      </c>
      <c r="AJ685" s="401">
        <v>980</v>
      </c>
      <c r="AK685" s="609"/>
      <c r="AL685" s="282"/>
      <c r="AM685" s="118" t="s">
        <v>5428</v>
      </c>
      <c r="AN685" s="111">
        <v>5</v>
      </c>
      <c r="AO685" s="111"/>
      <c r="AP685" s="111">
        <v>5</v>
      </c>
      <c r="AQ685" s="111"/>
      <c r="AR685" s="111"/>
      <c r="AS685" s="111">
        <v>200</v>
      </c>
      <c r="AT685" s="135" t="s">
        <v>4916</v>
      </c>
      <c r="AU685" s="135" t="s">
        <v>4916</v>
      </c>
      <c r="AV685" s="311">
        <v>10317</v>
      </c>
      <c r="AW685" s="127">
        <v>51.585000000000001</v>
      </c>
      <c r="AX685" s="591"/>
      <c r="AY685" s="591"/>
      <c r="AZ685" s="591"/>
      <c r="BA685" s="591"/>
      <c r="BB685" s="591"/>
      <c r="BC685" s="314"/>
      <c r="BD685" s="314"/>
      <c r="BE685" s="314"/>
      <c r="BF685" s="313" t="s">
        <v>4945</v>
      </c>
      <c r="BG685" s="312"/>
      <c r="BH685" s="312"/>
      <c r="BI685" s="312"/>
      <c r="BJ685" s="312"/>
      <c r="BK685" s="312"/>
      <c r="BL685" s="312"/>
      <c r="BM685" s="312"/>
      <c r="BN685" s="711"/>
      <c r="BO685" s="151" t="s">
        <v>4897</v>
      </c>
      <c r="BP685" s="138">
        <v>1</v>
      </c>
      <c r="BQ685" s="138"/>
      <c r="BR685" s="138">
        <v>1</v>
      </c>
      <c r="BS685" s="138"/>
      <c r="BT685" s="138"/>
      <c r="BU685" s="138">
        <v>2</v>
      </c>
      <c r="BV685" s="138">
        <v>2</v>
      </c>
      <c r="BW685" s="138"/>
      <c r="BX685" s="138"/>
      <c r="BY685" s="138"/>
      <c r="BZ685" s="138"/>
      <c r="CA685" s="138"/>
      <c r="CB685" s="138"/>
      <c r="CC685" s="138"/>
      <c r="CD685" s="138"/>
      <c r="CE685" s="139"/>
      <c r="CF685" s="139"/>
      <c r="DV685" s="152"/>
      <c r="DW685" s="152"/>
      <c r="DX685" s="152"/>
    </row>
    <row r="686" spans="1:141" ht="16.5" customHeight="1">
      <c r="A686" s="111">
        <v>608</v>
      </c>
      <c r="B686" s="154" t="s">
        <v>10540</v>
      </c>
      <c r="C686" s="158" t="s">
        <v>10581</v>
      </c>
      <c r="D686" s="154" t="s">
        <v>5082</v>
      </c>
      <c r="E686" s="154" t="s">
        <v>4879</v>
      </c>
      <c r="F686" s="154" t="s">
        <v>10803</v>
      </c>
      <c r="G686" s="160" t="s">
        <v>10804</v>
      </c>
      <c r="H686" s="116" t="s">
        <v>10805</v>
      </c>
      <c r="I686" s="221" t="s">
        <v>10806</v>
      </c>
      <c r="J686" s="142" t="s">
        <v>4884</v>
      </c>
      <c r="K686" s="523" t="s">
        <v>10807</v>
      </c>
      <c r="L686" s="524" t="s">
        <v>10808</v>
      </c>
      <c r="M686" s="153" t="s">
        <v>10809</v>
      </c>
      <c r="N686" s="142" t="s">
        <v>4888</v>
      </c>
      <c r="O686" s="135"/>
      <c r="P686" s="142" t="s">
        <v>4888</v>
      </c>
      <c r="Q686" s="143">
        <v>150598</v>
      </c>
      <c r="R686" s="144">
        <v>5490</v>
      </c>
      <c r="S686" s="143">
        <v>1572</v>
      </c>
      <c r="T686" s="143">
        <v>1428</v>
      </c>
      <c r="U686" s="135" t="s">
        <v>5009</v>
      </c>
      <c r="V686" s="123">
        <v>144</v>
      </c>
      <c r="W686" s="123">
        <v>216</v>
      </c>
      <c r="X686" s="135" t="s">
        <v>4972</v>
      </c>
      <c r="Y686" s="123">
        <v>645</v>
      </c>
      <c r="Z686" s="123">
        <v>142</v>
      </c>
      <c r="AA686" s="123">
        <v>13625</v>
      </c>
      <c r="AB686" s="123">
        <v>164</v>
      </c>
      <c r="AC686" s="127"/>
      <c r="AD686" s="127"/>
      <c r="AE686" s="128">
        <v>250</v>
      </c>
      <c r="AF686" s="135" t="s">
        <v>10810</v>
      </c>
      <c r="AG686" s="143">
        <v>3895</v>
      </c>
      <c r="AH686" s="143">
        <v>6683</v>
      </c>
      <c r="AI686" s="128">
        <v>6683</v>
      </c>
      <c r="AJ686" s="128">
        <v>103</v>
      </c>
      <c r="AK686" s="776" t="s">
        <v>10811</v>
      </c>
      <c r="AL686" s="493" t="s">
        <v>10812</v>
      </c>
      <c r="AM686" s="135" t="s">
        <v>5079</v>
      </c>
      <c r="AN686" s="135">
        <v>8</v>
      </c>
      <c r="AO686" s="135">
        <v>1</v>
      </c>
      <c r="AP686" s="135">
        <v>3</v>
      </c>
      <c r="AQ686" s="135">
        <v>2</v>
      </c>
      <c r="AR686" s="135">
        <v>2</v>
      </c>
      <c r="AS686" s="153">
        <v>220</v>
      </c>
      <c r="AT686" s="129" t="s">
        <v>10813</v>
      </c>
      <c r="AU686" s="129" t="s">
        <v>10813</v>
      </c>
      <c r="AV686" s="128">
        <v>13011</v>
      </c>
      <c r="AW686" s="127">
        <v>59.140909090909091</v>
      </c>
      <c r="AX686" s="495"/>
      <c r="AY686" s="495"/>
      <c r="AZ686" s="495"/>
      <c r="BA686" s="495"/>
      <c r="BB686" s="495"/>
      <c r="BC686" s="135"/>
      <c r="BD686" s="135"/>
      <c r="BE686" s="135"/>
      <c r="BF686" s="135" t="s">
        <v>4897</v>
      </c>
      <c r="BG686" s="495"/>
      <c r="BH686" s="495"/>
      <c r="BI686" s="495"/>
      <c r="BJ686" s="495"/>
      <c r="BK686" s="495"/>
      <c r="BL686" s="495"/>
      <c r="BM686" s="495"/>
      <c r="BN686" s="135"/>
      <c r="BO686" s="153" t="s">
        <v>4897</v>
      </c>
      <c r="BP686" s="137">
        <v>2</v>
      </c>
      <c r="BQ686" s="137"/>
      <c r="BR686" s="137">
        <v>2</v>
      </c>
      <c r="BS686" s="137"/>
      <c r="BT686" s="137"/>
      <c r="BU686" s="137">
        <v>6</v>
      </c>
      <c r="BV686" s="137"/>
      <c r="BW686" s="137"/>
      <c r="BX686" s="137"/>
      <c r="BY686" s="137"/>
      <c r="BZ686" s="137"/>
      <c r="CA686" s="137"/>
      <c r="CB686" s="137"/>
      <c r="CC686" s="137"/>
      <c r="CD686" s="137"/>
      <c r="CE686" s="139"/>
      <c r="CF686" s="139"/>
      <c r="DV686" s="152"/>
      <c r="DW686" s="152"/>
      <c r="DX686" s="152"/>
    </row>
    <row r="687" spans="1:141" ht="16.5" customHeight="1">
      <c r="A687" s="111">
        <v>609</v>
      </c>
      <c r="B687" s="111" t="s">
        <v>10540</v>
      </c>
      <c r="C687" s="112" t="s">
        <v>10615</v>
      </c>
      <c r="D687" s="111" t="s">
        <v>5082</v>
      </c>
      <c r="E687" s="111" t="s">
        <v>4879</v>
      </c>
      <c r="F687" s="111" t="s">
        <v>10814</v>
      </c>
      <c r="G687" s="113" t="s">
        <v>10815</v>
      </c>
      <c r="H687" s="111" t="s">
        <v>10816</v>
      </c>
      <c r="I687" s="111" t="s">
        <v>10817</v>
      </c>
      <c r="J687" s="118" t="s">
        <v>4884</v>
      </c>
      <c r="K687" s="163" t="s">
        <v>10818</v>
      </c>
      <c r="L687" s="116" t="s">
        <v>10819</v>
      </c>
      <c r="M687" s="153" t="s">
        <v>10820</v>
      </c>
      <c r="N687" s="142" t="s">
        <v>4888</v>
      </c>
      <c r="O687" s="142"/>
      <c r="P687" s="142" t="s">
        <v>4888</v>
      </c>
      <c r="Q687" s="143">
        <v>958</v>
      </c>
      <c r="R687" s="144">
        <v>1868.7</v>
      </c>
      <c r="S687" s="143">
        <v>311</v>
      </c>
      <c r="T687" s="143"/>
      <c r="U687" s="112"/>
      <c r="V687" s="123">
        <v>311</v>
      </c>
      <c r="W687" s="123">
        <v>98</v>
      </c>
      <c r="X687" s="138" t="s">
        <v>4972</v>
      </c>
      <c r="Y687" s="123">
        <v>45</v>
      </c>
      <c r="Z687" s="123"/>
      <c r="AA687" s="123"/>
      <c r="AB687" s="123">
        <v>31</v>
      </c>
      <c r="AC687" s="127"/>
      <c r="AD687" s="127"/>
      <c r="AE687" s="130">
        <v>47</v>
      </c>
      <c r="AF687" s="137" t="s">
        <v>10821</v>
      </c>
      <c r="AG687" s="143">
        <v>1376</v>
      </c>
      <c r="AH687" s="143">
        <v>1423</v>
      </c>
      <c r="AI687" s="148">
        <v>128</v>
      </c>
      <c r="AJ687" s="148"/>
      <c r="AK687" s="179"/>
      <c r="AL687" s="112"/>
      <c r="AM687" s="118" t="s">
        <v>5477</v>
      </c>
      <c r="AN687" s="111">
        <v>1</v>
      </c>
      <c r="AO687" s="111">
        <v>1</v>
      </c>
      <c r="AP687" s="111"/>
      <c r="AQ687" s="111"/>
      <c r="AR687" s="111"/>
      <c r="AS687" s="111">
        <v>310</v>
      </c>
      <c r="AT687" s="129" t="s">
        <v>10822</v>
      </c>
      <c r="AU687" s="129" t="s">
        <v>10823</v>
      </c>
      <c r="AV687" s="127">
        <v>20810</v>
      </c>
      <c r="AW687" s="127">
        <v>67.129032258064512</v>
      </c>
      <c r="AX687" s="149"/>
      <c r="AY687" s="149"/>
      <c r="AZ687" s="149"/>
      <c r="BA687" s="149"/>
      <c r="BB687" s="149"/>
      <c r="BC687" s="150"/>
      <c r="BD687" s="150"/>
      <c r="BE687" s="150"/>
      <c r="BF687" s="151"/>
      <c r="BG687" s="134">
        <v>1000</v>
      </c>
      <c r="BH687" s="134"/>
      <c r="BI687" s="134">
        <v>500</v>
      </c>
      <c r="BJ687" s="134">
        <v>700</v>
      </c>
      <c r="BK687" s="134">
        <v>1000</v>
      </c>
      <c r="BL687" s="134">
        <v>30</v>
      </c>
      <c r="BM687" s="134">
        <v>50</v>
      </c>
      <c r="BN687" s="350" t="s">
        <v>10824</v>
      </c>
      <c r="BO687" s="133" t="s">
        <v>10825</v>
      </c>
      <c r="BP687" s="138"/>
      <c r="BQ687" s="138"/>
      <c r="BR687" s="138"/>
      <c r="BS687" s="138"/>
      <c r="BT687" s="138"/>
      <c r="BU687" s="138"/>
      <c r="BV687" s="138"/>
      <c r="BW687" s="138">
        <v>2</v>
      </c>
      <c r="BX687" s="138"/>
      <c r="BY687" s="138">
        <v>134</v>
      </c>
      <c r="BZ687" s="138"/>
      <c r="CA687" s="138"/>
      <c r="CB687" s="138"/>
      <c r="CC687" s="138"/>
      <c r="CD687" s="138"/>
      <c r="CE687" s="139"/>
      <c r="CF687" s="139"/>
      <c r="DV687" s="152"/>
      <c r="DW687" s="152"/>
      <c r="DX687" s="152"/>
    </row>
    <row r="688" spans="1:141" s="388" customFormat="1" ht="16.5" customHeight="1">
      <c r="A688" s="2528" t="s">
        <v>10826</v>
      </c>
      <c r="B688" s="2528"/>
      <c r="C688" s="2528"/>
      <c r="D688" s="2528"/>
      <c r="E688" s="2528"/>
      <c r="F688" s="551">
        <v>25</v>
      </c>
      <c r="G688" s="552"/>
      <c r="H688" s="551"/>
      <c r="I688" s="551"/>
      <c r="J688" s="553"/>
      <c r="K688" s="554"/>
      <c r="L688" s="231"/>
      <c r="M688" s="231"/>
      <c r="N688" s="233"/>
      <c r="O688" s="233"/>
      <c r="P688" s="233"/>
      <c r="Q688" s="238"/>
      <c r="R688" s="239"/>
      <c r="S688" s="238"/>
      <c r="T688" s="238"/>
      <c r="U688" s="556"/>
      <c r="V688" s="239"/>
      <c r="W688" s="238"/>
      <c r="X688" s="557"/>
      <c r="Y688" s="238"/>
      <c r="Z688" s="238"/>
      <c r="AA688" s="238"/>
      <c r="AB688" s="239"/>
      <c r="AC688" s="243"/>
      <c r="AD688" s="243"/>
      <c r="AE688" s="558"/>
      <c r="AF688" s="559"/>
      <c r="AG688" s="560"/>
      <c r="AH688" s="253"/>
      <c r="AI688" s="243"/>
      <c r="AJ688" s="561"/>
      <c r="AK688" s="562"/>
      <c r="AL688" s="562"/>
      <c r="AM688" s="553"/>
      <c r="AN688" s="551"/>
      <c r="AO688" s="551"/>
      <c r="AP688" s="563"/>
      <c r="AQ688" s="563"/>
      <c r="AR688" s="563"/>
      <c r="AS688" s="551"/>
      <c r="AT688" s="563"/>
      <c r="AU688" s="563"/>
      <c r="AV688" s="558"/>
      <c r="AW688" s="558"/>
      <c r="AX688" s="561"/>
      <c r="AY688" s="564"/>
      <c r="AZ688" s="565"/>
      <c r="BA688" s="565"/>
      <c r="BB688" s="565"/>
      <c r="BC688" s="566"/>
      <c r="BD688" s="566"/>
      <c r="BE688" s="562"/>
      <c r="BF688" s="562"/>
      <c r="BG688" s="564"/>
      <c r="BH688" s="567"/>
      <c r="BI688" s="564"/>
      <c r="BJ688" s="564"/>
      <c r="BK688" s="564"/>
      <c r="BL688" s="564"/>
      <c r="BM688" s="564"/>
      <c r="BN688" s="568"/>
      <c r="BO688" s="569"/>
      <c r="BP688" s="570"/>
      <c r="BQ688" s="570"/>
      <c r="BR688" s="570"/>
      <c r="BS688" s="570"/>
      <c r="BT688" s="570"/>
      <c r="BU688" s="570"/>
      <c r="BV688" s="570"/>
      <c r="BW688" s="570"/>
      <c r="BX688" s="570"/>
      <c r="BY688" s="570"/>
      <c r="BZ688" s="570"/>
      <c r="CA688" s="570"/>
      <c r="CB688" s="570"/>
      <c r="CC688" s="570"/>
      <c r="CD688" s="570"/>
    </row>
    <row r="689" spans="1:141" ht="16.5" customHeight="1">
      <c r="A689" s="111">
        <v>610</v>
      </c>
      <c r="B689" s="111" t="s">
        <v>10540</v>
      </c>
      <c r="C689" s="112" t="s">
        <v>10667</v>
      </c>
      <c r="D689" s="111" t="s">
        <v>5318</v>
      </c>
      <c r="E689" s="111" t="s">
        <v>4879</v>
      </c>
      <c r="F689" s="111" t="s">
        <v>10827</v>
      </c>
      <c r="G689" s="113" t="s">
        <v>10828</v>
      </c>
      <c r="H689" s="111" t="s">
        <v>10829</v>
      </c>
      <c r="I689" s="111" t="s">
        <v>10830</v>
      </c>
      <c r="J689" s="118" t="s">
        <v>4884</v>
      </c>
      <c r="K689" s="163" t="s">
        <v>10831</v>
      </c>
      <c r="L689" s="116" t="s">
        <v>10832</v>
      </c>
      <c r="M689" s="153" t="s">
        <v>10833</v>
      </c>
      <c r="N689" s="142" t="s">
        <v>4924</v>
      </c>
      <c r="O689" s="142"/>
      <c r="P689" s="142" t="s">
        <v>4924</v>
      </c>
      <c r="Q689" s="143">
        <v>3960</v>
      </c>
      <c r="R689" s="144">
        <v>266</v>
      </c>
      <c r="S689" s="143">
        <v>160</v>
      </c>
      <c r="T689" s="143">
        <v>160</v>
      </c>
      <c r="U689" s="112" t="s">
        <v>5423</v>
      </c>
      <c r="V689" s="123"/>
      <c r="W689" s="123">
        <v>91</v>
      </c>
      <c r="X689" s="138" t="s">
        <v>4926</v>
      </c>
      <c r="Y689" s="123"/>
      <c r="Z689" s="123"/>
      <c r="AA689" s="123"/>
      <c r="AB689" s="123">
        <v>30</v>
      </c>
      <c r="AC689" s="127"/>
      <c r="AD689" s="127"/>
      <c r="AE689" s="130">
        <v>50</v>
      </c>
      <c r="AF689" s="137" t="s">
        <v>10834</v>
      </c>
      <c r="AG689" s="137">
        <v>400</v>
      </c>
      <c r="AH689" s="137">
        <v>5000</v>
      </c>
      <c r="AI689" s="148"/>
      <c r="AJ689" s="148">
        <v>40</v>
      </c>
      <c r="AK689" s="112" t="s">
        <v>10835</v>
      </c>
      <c r="AL689" s="112" t="s">
        <v>10836</v>
      </c>
      <c r="AM689" s="118" t="s">
        <v>5428</v>
      </c>
      <c r="AN689" s="111"/>
      <c r="AO689" s="111"/>
      <c r="AP689" s="111"/>
      <c r="AQ689" s="111"/>
      <c r="AR689" s="111"/>
      <c r="AS689" s="111">
        <v>2</v>
      </c>
      <c r="AT689" s="129" t="s">
        <v>4895</v>
      </c>
      <c r="AU689" s="129" t="s">
        <v>4895</v>
      </c>
      <c r="AV689" s="127">
        <v>400</v>
      </c>
      <c r="AW689" s="127">
        <v>200</v>
      </c>
      <c r="AX689" s="149"/>
      <c r="AY689" s="149"/>
      <c r="AZ689" s="149"/>
      <c r="BA689" s="149"/>
      <c r="BB689" s="149"/>
      <c r="BC689" s="150"/>
      <c r="BD689" s="150"/>
      <c r="BE689" s="150"/>
      <c r="BF689" s="151" t="s">
        <v>4897</v>
      </c>
      <c r="BG689" s="134"/>
      <c r="BH689" s="134"/>
      <c r="BI689" s="134"/>
      <c r="BJ689" s="134"/>
      <c r="BK689" s="134"/>
      <c r="BL689" s="134"/>
      <c r="BM689" s="134"/>
      <c r="BN689" s="350"/>
      <c r="BO689" s="133" t="s">
        <v>4897</v>
      </c>
      <c r="BP689" s="138"/>
      <c r="BQ689" s="138"/>
      <c r="BR689" s="138"/>
      <c r="BS689" s="138"/>
      <c r="BT689" s="138"/>
      <c r="BU689" s="138"/>
      <c r="BV689" s="138"/>
      <c r="BW689" s="138"/>
      <c r="BX689" s="138"/>
      <c r="BY689" s="138"/>
      <c r="BZ689" s="138"/>
      <c r="CA689" s="138"/>
      <c r="CB689" s="138">
        <v>1</v>
      </c>
      <c r="CC689" s="138"/>
      <c r="CD689" s="138">
        <v>2</v>
      </c>
      <c r="CE689" s="139"/>
      <c r="CF689" s="139"/>
      <c r="DV689" s="152"/>
      <c r="DW689" s="152"/>
      <c r="DX689" s="152"/>
    </row>
    <row r="690" spans="1:141" ht="16.5" customHeight="1">
      <c r="A690" s="111">
        <v>611</v>
      </c>
      <c r="B690" s="111" t="s">
        <v>3538</v>
      </c>
      <c r="C690" s="112" t="s">
        <v>3610</v>
      </c>
      <c r="D690" s="111" t="s">
        <v>168</v>
      </c>
      <c r="E690" s="111" t="s">
        <v>5375</v>
      </c>
      <c r="F690" s="111" t="s">
        <v>10837</v>
      </c>
      <c r="G690" s="113" t="s">
        <v>10838</v>
      </c>
      <c r="H690" s="111" t="s">
        <v>10839</v>
      </c>
      <c r="I690" s="111" t="s">
        <v>10840</v>
      </c>
      <c r="J690" s="118" t="s">
        <v>4940</v>
      </c>
      <c r="K690" s="163" t="s">
        <v>10841</v>
      </c>
      <c r="L690" s="116" t="s">
        <v>10842</v>
      </c>
      <c r="M690" s="153" t="s">
        <v>10843</v>
      </c>
      <c r="N690" s="142" t="s">
        <v>4924</v>
      </c>
      <c r="O690" s="142"/>
      <c r="P690" s="142" t="s">
        <v>4924</v>
      </c>
      <c r="Q690" s="143">
        <v>2099</v>
      </c>
      <c r="R690" s="144"/>
      <c r="S690" s="143">
        <v>186</v>
      </c>
      <c r="T690" s="143">
        <v>186</v>
      </c>
      <c r="U690" s="112" t="s">
        <v>6975</v>
      </c>
      <c r="V690" s="123"/>
      <c r="W690" s="123">
        <v>183</v>
      </c>
      <c r="X690" s="138" t="s">
        <v>4956</v>
      </c>
      <c r="Y690" s="123">
        <v>210</v>
      </c>
      <c r="Z690" s="123"/>
      <c r="AA690" s="123"/>
      <c r="AB690" s="123">
        <v>29</v>
      </c>
      <c r="AC690" s="127"/>
      <c r="AD690" s="127"/>
      <c r="AE690" s="130"/>
      <c r="AF690" s="137" t="s">
        <v>10844</v>
      </c>
      <c r="AG690" s="137">
        <v>523</v>
      </c>
      <c r="AH690" s="137">
        <v>11023</v>
      </c>
      <c r="AI690" s="148"/>
      <c r="AJ690" s="148">
        <v>100</v>
      </c>
      <c r="AK690" s="179" t="s">
        <v>10845</v>
      </c>
      <c r="AL690" s="112" t="s">
        <v>10846</v>
      </c>
      <c r="AM690" s="118"/>
      <c r="AN690" s="111"/>
      <c r="AO690" s="111"/>
      <c r="AP690" s="111"/>
      <c r="AQ690" s="111"/>
      <c r="AR690" s="111"/>
      <c r="AS690" s="111">
        <v>227</v>
      </c>
      <c r="AT690" s="129" t="s">
        <v>6127</v>
      </c>
      <c r="AU690" s="129" t="s">
        <v>6127</v>
      </c>
      <c r="AV690" s="127">
        <v>1500</v>
      </c>
      <c r="AW690" s="127">
        <v>6.607929515418502</v>
      </c>
      <c r="AX690" s="149"/>
      <c r="AY690" s="149"/>
      <c r="AZ690" s="149"/>
      <c r="BA690" s="149"/>
      <c r="BB690" s="149"/>
      <c r="BC690" s="150"/>
      <c r="BD690" s="150"/>
      <c r="BE690" s="150"/>
      <c r="BF690" s="151" t="s">
        <v>4945</v>
      </c>
      <c r="BG690" s="134"/>
      <c r="BH690" s="134"/>
      <c r="BI690" s="134"/>
      <c r="BJ690" s="134"/>
      <c r="BK690" s="134"/>
      <c r="BL690" s="134"/>
      <c r="BM690" s="134"/>
      <c r="BN690" s="350"/>
      <c r="BO690" s="133"/>
      <c r="BP690" s="138"/>
      <c r="BQ690" s="138"/>
      <c r="BR690" s="138"/>
      <c r="BS690" s="138"/>
      <c r="BT690" s="138"/>
      <c r="BU690" s="138"/>
      <c r="BV690" s="138"/>
      <c r="BW690" s="138"/>
      <c r="BX690" s="138"/>
      <c r="BY690" s="138"/>
      <c r="BZ690" s="138">
        <v>1</v>
      </c>
      <c r="CA690" s="138"/>
      <c r="CB690" s="138"/>
      <c r="CC690" s="138"/>
      <c r="CD690" s="138"/>
      <c r="CE690" s="139"/>
      <c r="CF690" s="139"/>
      <c r="DV690" s="152"/>
      <c r="DW690" s="152"/>
      <c r="DX690" s="152"/>
    </row>
    <row r="691" spans="1:141" ht="16.5" customHeight="1">
      <c r="A691" s="111">
        <v>612</v>
      </c>
      <c r="B691" s="111" t="s">
        <v>3538</v>
      </c>
      <c r="C691" s="282" t="s">
        <v>3591</v>
      </c>
      <c r="D691" s="111" t="s">
        <v>168</v>
      </c>
      <c r="E691" s="111" t="s">
        <v>4932</v>
      </c>
      <c r="F691" s="111" t="s">
        <v>10847</v>
      </c>
      <c r="G691" s="113" t="s">
        <v>10848</v>
      </c>
      <c r="H691" s="111" t="s">
        <v>10849</v>
      </c>
      <c r="I691" s="277" t="s">
        <v>9604</v>
      </c>
      <c r="J691" s="284" t="s">
        <v>4940</v>
      </c>
      <c r="K691" s="116" t="s">
        <v>6131</v>
      </c>
      <c r="L691" s="116" t="s">
        <v>10850</v>
      </c>
      <c r="M691" s="153" t="s">
        <v>10851</v>
      </c>
      <c r="N691" s="142" t="s">
        <v>4888</v>
      </c>
      <c r="O691" s="777"/>
      <c r="P691" s="142" t="s">
        <v>4888</v>
      </c>
      <c r="Q691" s="143">
        <v>12540</v>
      </c>
      <c r="R691" s="144">
        <v>6000</v>
      </c>
      <c r="S691" s="143">
        <v>1610</v>
      </c>
      <c r="T691" s="143">
        <v>1530</v>
      </c>
      <c r="U691" s="112" t="s">
        <v>10852</v>
      </c>
      <c r="V691" s="123">
        <v>80</v>
      </c>
      <c r="W691" s="123">
        <v>156</v>
      </c>
      <c r="X691" s="778" t="s">
        <v>4956</v>
      </c>
      <c r="Y691" s="123">
        <v>170</v>
      </c>
      <c r="Z691" s="123">
        <v>36</v>
      </c>
      <c r="AA691" s="123">
        <v>3500</v>
      </c>
      <c r="AB691" s="123">
        <v>200</v>
      </c>
      <c r="AC691" s="127">
        <v>21</v>
      </c>
      <c r="AD691" s="127"/>
      <c r="AE691" s="130">
        <v>10</v>
      </c>
      <c r="AF691" s="137" t="s">
        <v>10853</v>
      </c>
      <c r="AG691" s="137">
        <v>7</v>
      </c>
      <c r="AH691" s="137">
        <v>7550</v>
      </c>
      <c r="AI691" s="172">
        <v>1200</v>
      </c>
      <c r="AJ691" s="172">
        <v>138</v>
      </c>
      <c r="AK691" s="111"/>
      <c r="AL691" s="111"/>
      <c r="AM691" s="118" t="s">
        <v>5340</v>
      </c>
      <c r="AN691" s="111">
        <v>2</v>
      </c>
      <c r="AO691" s="111">
        <v>2</v>
      </c>
      <c r="AP691" s="111">
        <v>1</v>
      </c>
      <c r="AQ691" s="111">
        <v>1</v>
      </c>
      <c r="AR691" s="111"/>
      <c r="AS691" s="129">
        <v>123</v>
      </c>
      <c r="AT691" s="129" t="s">
        <v>5026</v>
      </c>
      <c r="AU691" s="314" t="s">
        <v>5026</v>
      </c>
      <c r="AV691" s="311">
        <v>700</v>
      </c>
      <c r="AW691" s="127">
        <v>5.691056910569106</v>
      </c>
      <c r="AX691" s="149"/>
      <c r="AY691" s="149"/>
      <c r="AZ691" s="149"/>
      <c r="BA691" s="149"/>
      <c r="BB691" s="149"/>
      <c r="BC691" s="150"/>
      <c r="BD691" s="150"/>
      <c r="BE691" s="150"/>
      <c r="BF691" s="314" t="s">
        <v>4945</v>
      </c>
      <c r="BG691" s="134"/>
      <c r="BH691" s="134"/>
      <c r="BI691" s="134"/>
      <c r="BJ691" s="134"/>
      <c r="BK691" s="134"/>
      <c r="BL691" s="134"/>
      <c r="BM691" s="134"/>
      <c r="BN691" s="350"/>
      <c r="BO691" s="111" t="s">
        <v>4945</v>
      </c>
      <c r="BP691" s="138"/>
      <c r="BQ691" s="138"/>
      <c r="BR691" s="138"/>
      <c r="BS691" s="138"/>
      <c r="BT691" s="138"/>
      <c r="BU691" s="138"/>
      <c r="BV691" s="138"/>
      <c r="BW691" s="138"/>
      <c r="BX691" s="138"/>
      <c r="BY691" s="138"/>
      <c r="BZ691" s="138">
        <v>2</v>
      </c>
      <c r="CA691" s="138"/>
      <c r="CB691" s="451">
        <v>1</v>
      </c>
      <c r="CC691" s="451">
        <v>1</v>
      </c>
      <c r="CD691" s="451">
        <v>5</v>
      </c>
      <c r="CE691" s="139"/>
      <c r="CF691" s="139"/>
      <c r="DV691" s="152"/>
      <c r="DW691" s="152"/>
      <c r="DX691" s="152"/>
    </row>
    <row r="692" spans="1:141" ht="16.5" customHeight="1">
      <c r="A692" s="111">
        <v>613</v>
      </c>
      <c r="B692" s="111" t="s">
        <v>3538</v>
      </c>
      <c r="C692" s="112" t="s">
        <v>10690</v>
      </c>
      <c r="D692" s="153" t="s">
        <v>5318</v>
      </c>
      <c r="E692" s="153" t="s">
        <v>4879</v>
      </c>
      <c r="F692" s="135" t="s">
        <v>10854</v>
      </c>
      <c r="G692" s="113" t="s">
        <v>10855</v>
      </c>
      <c r="H692" s="111" t="s">
        <v>10856</v>
      </c>
      <c r="I692" s="111" t="s">
        <v>10857</v>
      </c>
      <c r="J692" s="118" t="s">
        <v>4884</v>
      </c>
      <c r="K692" s="163" t="s">
        <v>10858</v>
      </c>
      <c r="L692" s="116" t="s">
        <v>10859</v>
      </c>
      <c r="M692" s="153" t="s">
        <v>10860</v>
      </c>
      <c r="N692" s="142" t="s">
        <v>4888</v>
      </c>
      <c r="O692" s="135"/>
      <c r="P692" s="142" t="s">
        <v>4888</v>
      </c>
      <c r="Q692" s="143">
        <v>31573</v>
      </c>
      <c r="R692" s="144">
        <v>4069</v>
      </c>
      <c r="S692" s="143">
        <v>1255</v>
      </c>
      <c r="T692" s="143">
        <v>1255</v>
      </c>
      <c r="U692" s="112"/>
      <c r="V692" s="123"/>
      <c r="W692" s="123">
        <v>63</v>
      </c>
      <c r="X692" s="138" t="s">
        <v>8894</v>
      </c>
      <c r="Y692" s="123"/>
      <c r="Z692" s="123">
        <v>28</v>
      </c>
      <c r="AA692" s="123">
        <v>17</v>
      </c>
      <c r="AB692" s="123">
        <v>87</v>
      </c>
      <c r="AC692" s="127">
        <v>53</v>
      </c>
      <c r="AD692" s="127">
        <v>59</v>
      </c>
      <c r="AE692" s="130"/>
      <c r="AF692" s="137" t="s">
        <v>10861</v>
      </c>
      <c r="AG692" s="137"/>
      <c r="AH692" s="137">
        <v>1153</v>
      </c>
      <c r="AI692" s="127"/>
      <c r="AJ692" s="127">
        <v>1153</v>
      </c>
      <c r="AK692" s="494"/>
      <c r="AL692" s="494"/>
      <c r="AM692" s="135"/>
      <c r="AN692" s="111">
        <v>1</v>
      </c>
      <c r="AO692" s="135"/>
      <c r="AP692" s="111">
        <v>1</v>
      </c>
      <c r="AQ692" s="135"/>
      <c r="AR692" s="135"/>
      <c r="AS692" s="494"/>
      <c r="AT692" s="137" t="s">
        <v>10862</v>
      </c>
      <c r="AU692" s="137" t="s">
        <v>10862</v>
      </c>
      <c r="AV692" s="127"/>
      <c r="AW692" s="127"/>
      <c r="AX692" s="134"/>
      <c r="AY692" s="134"/>
      <c r="AZ692" s="134"/>
      <c r="BA692" s="134"/>
      <c r="BB692" s="134"/>
      <c r="BC692" s="123"/>
      <c r="BD692" s="123"/>
      <c r="BE692" s="494"/>
      <c r="BF692" s="151" t="s">
        <v>10863</v>
      </c>
      <c r="BG692" s="134"/>
      <c r="BH692" s="134"/>
      <c r="BI692" s="134"/>
      <c r="BJ692" s="134"/>
      <c r="BK692" s="134"/>
      <c r="BL692" s="134"/>
      <c r="BM692" s="134"/>
      <c r="BN692" s="350"/>
      <c r="BO692" s="133" t="s">
        <v>4897</v>
      </c>
      <c r="BP692" s="137"/>
      <c r="BQ692" s="137"/>
      <c r="BR692" s="137"/>
      <c r="BS692" s="137"/>
      <c r="BT692" s="137"/>
      <c r="BU692" s="137"/>
      <c r="BV692" s="137"/>
      <c r="BW692" s="137"/>
      <c r="BX692" s="137"/>
      <c r="BY692" s="137"/>
      <c r="BZ692" s="137">
        <v>1</v>
      </c>
      <c r="CA692" s="137">
        <v>5</v>
      </c>
      <c r="CB692" s="137">
        <v>2</v>
      </c>
      <c r="CC692" s="137">
        <v>1</v>
      </c>
      <c r="CD692" s="137"/>
      <c r="CE692" s="177"/>
      <c r="CF692" s="139"/>
    </row>
    <row r="693" spans="1:141" ht="16.5" customHeight="1">
      <c r="A693" s="111">
        <v>614</v>
      </c>
      <c r="B693" s="111" t="s">
        <v>3538</v>
      </c>
      <c r="C693" s="112" t="s">
        <v>3610</v>
      </c>
      <c r="D693" s="111" t="s">
        <v>168</v>
      </c>
      <c r="E693" s="111" t="s">
        <v>4932</v>
      </c>
      <c r="F693" s="111" t="s">
        <v>10864</v>
      </c>
      <c r="G693" s="113" t="s">
        <v>10865</v>
      </c>
      <c r="H693" s="111" t="s">
        <v>10866</v>
      </c>
      <c r="I693" s="111" t="s">
        <v>10867</v>
      </c>
      <c r="J693" s="118" t="s">
        <v>4940</v>
      </c>
      <c r="K693" s="163" t="s">
        <v>10868</v>
      </c>
      <c r="L693" s="116" t="s">
        <v>10869</v>
      </c>
      <c r="M693" s="153" t="s">
        <v>10870</v>
      </c>
      <c r="N693" s="142" t="s">
        <v>4924</v>
      </c>
      <c r="O693" s="142"/>
      <c r="P693" s="142" t="s">
        <v>4924</v>
      </c>
      <c r="Q693" s="143">
        <v>2290</v>
      </c>
      <c r="R693" s="144">
        <v>1761</v>
      </c>
      <c r="S693" s="143">
        <v>1176</v>
      </c>
      <c r="T693" s="143">
        <v>1039</v>
      </c>
      <c r="U693" s="112"/>
      <c r="V693" s="123">
        <v>137</v>
      </c>
      <c r="W693" s="123">
        <v>159</v>
      </c>
      <c r="X693" s="138" t="s">
        <v>4956</v>
      </c>
      <c r="Y693" s="123">
        <v>297</v>
      </c>
      <c r="Z693" s="123"/>
      <c r="AA693" s="123"/>
      <c r="AB693" s="123">
        <v>33</v>
      </c>
      <c r="AC693" s="127">
        <v>33</v>
      </c>
      <c r="AD693" s="127"/>
      <c r="AE693" s="130">
        <v>250</v>
      </c>
      <c r="AF693" s="137" t="s">
        <v>10871</v>
      </c>
      <c r="AG693" s="137">
        <v>268</v>
      </c>
      <c r="AH693" s="137">
        <v>552</v>
      </c>
      <c r="AI693" s="148"/>
      <c r="AJ693" s="148">
        <v>112</v>
      </c>
      <c r="AK693" s="179"/>
      <c r="AL693" s="112"/>
      <c r="AM693" s="118"/>
      <c r="AN693" s="111"/>
      <c r="AO693" s="111"/>
      <c r="AP693" s="111"/>
      <c r="AQ693" s="111"/>
      <c r="AR693" s="111"/>
      <c r="AS693" s="111">
        <v>22</v>
      </c>
      <c r="AT693" s="129" t="s">
        <v>5136</v>
      </c>
      <c r="AU693" s="129" t="s">
        <v>5136</v>
      </c>
      <c r="AV693" s="127">
        <v>942</v>
      </c>
      <c r="AW693" s="127">
        <v>42.81818181818182</v>
      </c>
      <c r="AX693" s="149"/>
      <c r="AY693" s="149"/>
      <c r="AZ693" s="149"/>
      <c r="BA693" s="149"/>
      <c r="BB693" s="149"/>
      <c r="BC693" s="150"/>
      <c r="BD693" s="150"/>
      <c r="BE693" s="150"/>
      <c r="BF693" s="151" t="s">
        <v>4897</v>
      </c>
      <c r="BG693" s="134"/>
      <c r="BH693" s="134"/>
      <c r="BI693" s="134"/>
      <c r="BJ693" s="134"/>
      <c r="BK693" s="134"/>
      <c r="BL693" s="134"/>
      <c r="BM693" s="134"/>
      <c r="BN693" s="350"/>
      <c r="BO693" s="133"/>
      <c r="BP693" s="138"/>
      <c r="BQ693" s="138"/>
      <c r="BR693" s="138"/>
      <c r="BS693" s="138"/>
      <c r="BT693" s="138"/>
      <c r="BU693" s="138"/>
      <c r="BV693" s="138"/>
      <c r="BW693" s="138"/>
      <c r="BX693" s="138"/>
      <c r="BY693" s="138"/>
      <c r="BZ693" s="138">
        <v>1</v>
      </c>
      <c r="CA693" s="138"/>
      <c r="CB693" s="138">
        <v>2</v>
      </c>
      <c r="CC693" s="138"/>
      <c r="CD693" s="138">
        <v>3</v>
      </c>
      <c r="CE693" s="139"/>
      <c r="CF693" s="139"/>
      <c r="DV693" s="152"/>
      <c r="DW693" s="152"/>
      <c r="DX693" s="152"/>
    </row>
    <row r="694" spans="1:141" ht="16.5" customHeight="1">
      <c r="A694" s="111">
        <v>615</v>
      </c>
      <c r="B694" s="111" t="s">
        <v>10540</v>
      </c>
      <c r="C694" s="112" t="s">
        <v>10638</v>
      </c>
      <c r="D694" s="111" t="s">
        <v>5318</v>
      </c>
      <c r="E694" s="111" t="s">
        <v>4879</v>
      </c>
      <c r="F694" s="111" t="s">
        <v>10872</v>
      </c>
      <c r="G694" s="113" t="s">
        <v>10873</v>
      </c>
      <c r="H694" s="111" t="s">
        <v>10874</v>
      </c>
      <c r="I694" s="111" t="s">
        <v>10875</v>
      </c>
      <c r="J694" s="118" t="s">
        <v>4940</v>
      </c>
      <c r="K694" s="163" t="s">
        <v>10876</v>
      </c>
      <c r="L694" s="116" t="s">
        <v>10877</v>
      </c>
      <c r="M694" s="153" t="s">
        <v>10878</v>
      </c>
      <c r="N694" s="135" t="s">
        <v>4888</v>
      </c>
      <c r="O694" s="142"/>
      <c r="P694" s="135" t="s">
        <v>4888</v>
      </c>
      <c r="Q694" s="143">
        <v>245</v>
      </c>
      <c r="R694" s="144">
        <v>245</v>
      </c>
      <c r="S694" s="143">
        <v>125</v>
      </c>
      <c r="T694" s="143">
        <v>40</v>
      </c>
      <c r="U694" s="112"/>
      <c r="V694" s="123">
        <v>85</v>
      </c>
      <c r="W694" s="123">
        <v>36</v>
      </c>
      <c r="X694" s="138" t="s">
        <v>4972</v>
      </c>
      <c r="Y694" s="123">
        <v>167</v>
      </c>
      <c r="Z694" s="123"/>
      <c r="AA694" s="123"/>
      <c r="AB694" s="123">
        <v>84</v>
      </c>
      <c r="AC694" s="127"/>
      <c r="AD694" s="127"/>
      <c r="AE694" s="130">
        <v>5</v>
      </c>
      <c r="AF694" s="137" t="s">
        <v>10879</v>
      </c>
      <c r="AG694" s="137"/>
      <c r="AH694" s="137">
        <v>20000</v>
      </c>
      <c r="AI694" s="148"/>
      <c r="AJ694" s="148">
        <v>250</v>
      </c>
      <c r="AK694" s="179"/>
      <c r="AL694" s="112"/>
      <c r="AM694" s="118" t="s">
        <v>5011</v>
      </c>
      <c r="AN694" s="111">
        <v>6</v>
      </c>
      <c r="AO694" s="111">
        <v>1</v>
      </c>
      <c r="AP694" s="111">
        <v>3</v>
      </c>
      <c r="AQ694" s="111">
        <v>2</v>
      </c>
      <c r="AR694" s="111"/>
      <c r="AS694" s="111">
        <v>362</v>
      </c>
      <c r="AT694" s="129" t="s">
        <v>4895</v>
      </c>
      <c r="AU694" s="129" t="s">
        <v>4895</v>
      </c>
      <c r="AV694" s="127">
        <v>10256</v>
      </c>
      <c r="AW694" s="127">
        <v>28.331491712707184</v>
      </c>
      <c r="AX694" s="149"/>
      <c r="AY694" s="149"/>
      <c r="AZ694" s="149"/>
      <c r="BA694" s="149"/>
      <c r="BB694" s="149"/>
      <c r="BC694" s="150"/>
      <c r="BD694" s="150"/>
      <c r="BE694" s="150"/>
      <c r="BF694" s="151" t="s">
        <v>4897</v>
      </c>
      <c r="BG694" s="134">
        <v>2000</v>
      </c>
      <c r="BH694" s="134">
        <v>1000</v>
      </c>
      <c r="BI694" s="134">
        <v>1000</v>
      </c>
      <c r="BJ694" s="134">
        <v>1000</v>
      </c>
      <c r="BK694" s="134">
        <v>2000</v>
      </c>
      <c r="BL694" s="134"/>
      <c r="BM694" s="134"/>
      <c r="BN694" s="350"/>
      <c r="BO694" s="133" t="s">
        <v>10880</v>
      </c>
      <c r="BP694" s="138"/>
      <c r="BQ694" s="138"/>
      <c r="BR694" s="138"/>
      <c r="BS694" s="138"/>
      <c r="BT694" s="138"/>
      <c r="BU694" s="138"/>
      <c r="BV694" s="138"/>
      <c r="BW694" s="138"/>
      <c r="BX694" s="138"/>
      <c r="BY694" s="138"/>
      <c r="BZ694" s="138">
        <v>1</v>
      </c>
      <c r="CA694" s="138"/>
      <c r="CB694" s="138"/>
      <c r="CC694" s="138"/>
      <c r="CD694" s="138">
        <v>30</v>
      </c>
      <c r="CE694" s="139"/>
      <c r="CF694" s="139"/>
      <c r="DV694" s="152"/>
      <c r="DW694" s="152"/>
      <c r="DX694" s="152"/>
    </row>
    <row r="695" spans="1:141" s="177" customFormat="1" ht="16.5" customHeight="1">
      <c r="A695" s="111">
        <v>616</v>
      </c>
      <c r="B695" s="153" t="s">
        <v>10540</v>
      </c>
      <c r="C695" s="153" t="s">
        <v>10638</v>
      </c>
      <c r="D695" s="153" t="s">
        <v>5318</v>
      </c>
      <c r="E695" s="153" t="s">
        <v>6337</v>
      </c>
      <c r="F695" s="135" t="s">
        <v>10881</v>
      </c>
      <c r="G695" s="276" t="s">
        <v>10882</v>
      </c>
      <c r="H695" s="135" t="s">
        <v>10883</v>
      </c>
      <c r="I695" s="135" t="s">
        <v>10884</v>
      </c>
      <c r="J695" s="382" t="s">
        <v>4888</v>
      </c>
      <c r="K695" s="135" t="s">
        <v>6337</v>
      </c>
      <c r="L695" s="153" t="s">
        <v>6337</v>
      </c>
      <c r="M695" s="153" t="s">
        <v>10885</v>
      </c>
      <c r="N695" s="135" t="s">
        <v>4888</v>
      </c>
      <c r="O695" s="135"/>
      <c r="P695" s="135" t="s">
        <v>4888</v>
      </c>
      <c r="Q695" s="143">
        <v>2782</v>
      </c>
      <c r="R695" s="144">
        <v>983</v>
      </c>
      <c r="S695" s="143">
        <v>478</v>
      </c>
      <c r="T695" s="143">
        <v>424</v>
      </c>
      <c r="U695" s="135" t="s">
        <v>5145</v>
      </c>
      <c r="V695" s="123">
        <v>54</v>
      </c>
      <c r="W695" s="123">
        <v>104</v>
      </c>
      <c r="X695" s="135" t="s">
        <v>4972</v>
      </c>
      <c r="Y695" s="123">
        <v>54</v>
      </c>
      <c r="Z695" s="123"/>
      <c r="AA695" s="123"/>
      <c r="AB695" s="123">
        <v>28</v>
      </c>
      <c r="AC695" s="127"/>
      <c r="AD695" s="127"/>
      <c r="AE695" s="128"/>
      <c r="AF695" s="137" t="s">
        <v>10886</v>
      </c>
      <c r="AG695" s="137">
        <v>1600</v>
      </c>
      <c r="AH695" s="137"/>
      <c r="AI695" s="127"/>
      <c r="AJ695" s="127">
        <v>208</v>
      </c>
      <c r="AK695" s="135"/>
      <c r="AL695" s="135"/>
      <c r="AM695" s="135" t="s">
        <v>5477</v>
      </c>
      <c r="AN695" s="135">
        <v>1</v>
      </c>
      <c r="AO695" s="135">
        <v>1</v>
      </c>
      <c r="AP695" s="135"/>
      <c r="AQ695" s="135"/>
      <c r="AR695" s="135"/>
      <c r="AS695" s="135">
        <v>313</v>
      </c>
      <c r="AT695" s="137" t="s">
        <v>10887</v>
      </c>
      <c r="AU695" s="137" t="s">
        <v>10888</v>
      </c>
      <c r="AV695" s="127">
        <v>626</v>
      </c>
      <c r="AW695" s="127">
        <v>2</v>
      </c>
      <c r="AX695" s="134"/>
      <c r="AY695" s="134"/>
      <c r="AZ695" s="134"/>
      <c r="BA695" s="134"/>
      <c r="BB695" s="134"/>
      <c r="BC695" s="123"/>
      <c r="BD695" s="123"/>
      <c r="BE695" s="135"/>
      <c r="BF695" s="135"/>
      <c r="BG695" s="134"/>
      <c r="BH695" s="134"/>
      <c r="BI695" s="134"/>
      <c r="BJ695" s="134"/>
      <c r="BK695" s="134"/>
      <c r="BL695" s="134"/>
      <c r="BM695" s="134"/>
      <c r="BN695" s="135"/>
      <c r="BO695" s="153"/>
      <c r="BP695" s="137"/>
      <c r="BQ695" s="137"/>
      <c r="BR695" s="137"/>
      <c r="BS695" s="137"/>
      <c r="BT695" s="137"/>
      <c r="BU695" s="137"/>
      <c r="BV695" s="137"/>
      <c r="BW695" s="137"/>
      <c r="BX695" s="137"/>
      <c r="BY695" s="137"/>
      <c r="BZ695" s="137"/>
      <c r="CA695" s="137"/>
      <c r="CB695" s="137"/>
      <c r="CC695" s="137"/>
      <c r="CD695" s="137">
        <v>1</v>
      </c>
      <c r="CF695" s="139"/>
      <c r="CG695" s="86"/>
      <c r="CH695" s="86"/>
      <c r="CI695" s="86"/>
      <c r="CJ695" s="86"/>
      <c r="CK695" s="86"/>
      <c r="CL695" s="86"/>
      <c r="CM695" s="86"/>
      <c r="CN695" s="86"/>
      <c r="CO695" s="86"/>
      <c r="CP695" s="86"/>
      <c r="CQ695" s="86"/>
      <c r="CR695" s="86"/>
      <c r="CS695" s="86"/>
      <c r="CT695" s="86"/>
      <c r="CU695" s="86"/>
      <c r="CV695" s="86"/>
      <c r="CW695" s="86"/>
      <c r="CX695" s="86"/>
      <c r="CY695" s="86"/>
      <c r="CZ695" s="86"/>
      <c r="DA695" s="86"/>
      <c r="DB695" s="86"/>
      <c r="DC695" s="86"/>
      <c r="DD695" s="86"/>
      <c r="DE695" s="86"/>
      <c r="DF695" s="86"/>
      <c r="DG695" s="86"/>
      <c r="DH695" s="86"/>
      <c r="DI695" s="86"/>
      <c r="DJ695" s="86"/>
      <c r="DK695" s="86"/>
      <c r="DL695" s="86"/>
      <c r="DM695" s="86"/>
      <c r="DN695" s="86"/>
      <c r="DO695" s="86"/>
      <c r="DP695" s="86"/>
      <c r="DQ695" s="86"/>
      <c r="DR695" s="86"/>
      <c r="DS695" s="86"/>
      <c r="DT695" s="86"/>
      <c r="DU695" s="86"/>
      <c r="DV695" s="86"/>
      <c r="DW695" s="86"/>
      <c r="DX695" s="86"/>
      <c r="DY695" s="86"/>
      <c r="DZ695" s="86"/>
      <c r="EA695" s="86"/>
      <c r="EB695" s="86"/>
      <c r="EC695" s="86"/>
      <c r="ED695" s="86"/>
      <c r="EE695" s="86"/>
      <c r="EF695" s="86"/>
      <c r="EG695" s="86"/>
      <c r="EH695" s="86"/>
      <c r="EI695" s="86"/>
      <c r="EJ695" s="86"/>
      <c r="EK695" s="86"/>
    </row>
    <row r="696" spans="1:141" s="388" customFormat="1" ht="16.5" customHeight="1">
      <c r="A696" s="111">
        <v>617</v>
      </c>
      <c r="B696" s="111" t="s">
        <v>3538</v>
      </c>
      <c r="C696" s="282" t="s">
        <v>3591</v>
      </c>
      <c r="D696" s="111" t="s">
        <v>168</v>
      </c>
      <c r="E696" s="111" t="s">
        <v>5375</v>
      </c>
      <c r="F696" s="111" t="s">
        <v>10889</v>
      </c>
      <c r="G696" s="113" t="s">
        <v>10890</v>
      </c>
      <c r="H696" s="111" t="s">
        <v>10891</v>
      </c>
      <c r="I696" s="111" t="s">
        <v>10892</v>
      </c>
      <c r="J696" s="118" t="s">
        <v>4940</v>
      </c>
      <c r="K696" s="163" t="s">
        <v>10893</v>
      </c>
      <c r="L696" s="116" t="s">
        <v>10894</v>
      </c>
      <c r="M696" s="153"/>
      <c r="N696" s="142" t="s">
        <v>4888</v>
      </c>
      <c r="O696" s="142"/>
      <c r="P696" s="142" t="s">
        <v>4888</v>
      </c>
      <c r="Q696" s="143">
        <v>9148</v>
      </c>
      <c r="R696" s="144">
        <v>813</v>
      </c>
      <c r="S696" s="143">
        <v>346</v>
      </c>
      <c r="T696" s="143">
        <v>331</v>
      </c>
      <c r="U696" s="282" t="s">
        <v>4955</v>
      </c>
      <c r="V696" s="123">
        <v>15</v>
      </c>
      <c r="W696" s="123">
        <v>115</v>
      </c>
      <c r="X696" s="138" t="s">
        <v>4890</v>
      </c>
      <c r="Y696" s="123">
        <v>67</v>
      </c>
      <c r="Z696" s="123"/>
      <c r="AA696" s="123"/>
      <c r="AB696" s="123">
        <v>54</v>
      </c>
      <c r="AC696" s="127"/>
      <c r="AD696" s="127"/>
      <c r="AE696" s="130">
        <v>13</v>
      </c>
      <c r="AF696" s="137" t="s">
        <v>10895</v>
      </c>
      <c r="AG696" s="137">
        <v>1000</v>
      </c>
      <c r="AH696" s="137">
        <v>1592</v>
      </c>
      <c r="AI696" s="286">
        <v>413</v>
      </c>
      <c r="AJ696" s="286">
        <v>50</v>
      </c>
      <c r="AK696" s="609" t="s">
        <v>10896</v>
      </c>
      <c r="AL696" s="282" t="s">
        <v>10897</v>
      </c>
      <c r="AM696" s="118" t="s">
        <v>5340</v>
      </c>
      <c r="AN696" s="111">
        <v>4</v>
      </c>
      <c r="AO696" s="111"/>
      <c r="AP696" s="111">
        <v>3</v>
      </c>
      <c r="AQ696" s="111">
        <v>1</v>
      </c>
      <c r="AR696" s="111"/>
      <c r="AS696" s="111">
        <v>101</v>
      </c>
      <c r="AT696" s="129" t="s">
        <v>4916</v>
      </c>
      <c r="AU696" s="129" t="s">
        <v>5056</v>
      </c>
      <c r="AV696" s="285">
        <v>642</v>
      </c>
      <c r="AW696" s="127">
        <v>6.3564356435643568</v>
      </c>
      <c r="AX696" s="149"/>
      <c r="AY696" s="149"/>
      <c r="AZ696" s="149"/>
      <c r="BA696" s="149"/>
      <c r="BB696" s="149"/>
      <c r="BC696" s="150"/>
      <c r="BD696" s="150"/>
      <c r="BE696" s="150"/>
      <c r="BF696" s="314" t="s">
        <v>4945</v>
      </c>
      <c r="BG696" s="290"/>
      <c r="BH696" s="290"/>
      <c r="BI696" s="290"/>
      <c r="BJ696" s="290"/>
      <c r="BK696" s="290"/>
      <c r="BL696" s="290"/>
      <c r="BM696" s="290"/>
      <c r="BN696" s="350"/>
      <c r="BO696" s="111" t="s">
        <v>4945</v>
      </c>
      <c r="BP696" s="138"/>
      <c r="BQ696" s="138"/>
      <c r="BR696" s="138"/>
      <c r="BS696" s="138"/>
      <c r="BT696" s="138"/>
      <c r="BU696" s="138"/>
      <c r="BV696" s="138"/>
      <c r="BW696" s="138"/>
      <c r="BX696" s="138"/>
      <c r="BY696" s="138"/>
      <c r="BZ696" s="138">
        <v>1</v>
      </c>
      <c r="CA696" s="138"/>
      <c r="CB696" s="138"/>
      <c r="CC696" s="138"/>
      <c r="CD696" s="138"/>
      <c r="CE696" s="139"/>
      <c r="CF696" s="139"/>
      <c r="CG696" s="152"/>
      <c r="CH696" s="152"/>
      <c r="CI696" s="152"/>
      <c r="CJ696" s="152"/>
      <c r="CK696" s="152"/>
      <c r="CL696" s="152"/>
      <c r="CM696" s="152"/>
      <c r="CN696" s="152"/>
      <c r="CO696" s="152"/>
      <c r="CP696" s="152"/>
      <c r="CQ696" s="152"/>
      <c r="DV696" s="152"/>
      <c r="DW696" s="152"/>
      <c r="DX696" s="152"/>
    </row>
    <row r="697" spans="1:141" ht="16.5" customHeight="1">
      <c r="A697" s="111">
        <v>618</v>
      </c>
      <c r="B697" s="111" t="s">
        <v>3538</v>
      </c>
      <c r="C697" s="282" t="s">
        <v>3586</v>
      </c>
      <c r="D697" s="111" t="s">
        <v>168</v>
      </c>
      <c r="E697" s="111" t="s">
        <v>5375</v>
      </c>
      <c r="F697" s="111" t="s">
        <v>10898</v>
      </c>
      <c r="G697" s="113" t="s">
        <v>10899</v>
      </c>
      <c r="H697" s="111" t="s">
        <v>10900</v>
      </c>
      <c r="I697" s="111" t="s">
        <v>10901</v>
      </c>
      <c r="J697" s="118" t="s">
        <v>4940</v>
      </c>
      <c r="K697" s="163" t="s">
        <v>10901</v>
      </c>
      <c r="L697" s="116" t="s">
        <v>10902</v>
      </c>
      <c r="M697" s="153"/>
      <c r="N697" s="118" t="s">
        <v>4888</v>
      </c>
      <c r="O697" s="142"/>
      <c r="P697" s="118" t="s">
        <v>4888</v>
      </c>
      <c r="Q697" s="143">
        <v>5488</v>
      </c>
      <c r="R697" s="144">
        <v>157.22</v>
      </c>
      <c r="S697" s="143">
        <v>101.67</v>
      </c>
      <c r="T697" s="143">
        <v>101.67</v>
      </c>
      <c r="U697" s="282"/>
      <c r="V697" s="123"/>
      <c r="W697" s="123">
        <v>14.85</v>
      </c>
      <c r="X697" s="138" t="s">
        <v>4890</v>
      </c>
      <c r="Y697" s="123"/>
      <c r="Z697" s="123">
        <v>11</v>
      </c>
      <c r="AA697" s="123"/>
      <c r="AB697" s="123"/>
      <c r="AC697" s="127"/>
      <c r="AD697" s="127"/>
      <c r="AE697" s="130">
        <v>7</v>
      </c>
      <c r="AF697" s="137" t="s">
        <v>10903</v>
      </c>
      <c r="AG697" s="137">
        <v>3</v>
      </c>
      <c r="AH697" s="137">
        <v>13400</v>
      </c>
      <c r="AI697" s="779"/>
      <c r="AJ697" s="172">
        <v>3400</v>
      </c>
      <c r="AK697" s="780"/>
      <c r="AL697" s="780"/>
      <c r="AM697" s="118"/>
      <c r="AN697" s="111"/>
      <c r="AO697" s="111"/>
      <c r="AP697" s="129"/>
      <c r="AQ697" s="129"/>
      <c r="AR697" s="129"/>
      <c r="AS697" s="111">
        <v>60</v>
      </c>
      <c r="AT697" s="129" t="s">
        <v>5026</v>
      </c>
      <c r="AU697" s="129" t="s">
        <v>10904</v>
      </c>
      <c r="AV697" s="128">
        <v>130</v>
      </c>
      <c r="AW697" s="127">
        <v>2.1666666666666665</v>
      </c>
      <c r="AX697" s="781">
        <v>3000</v>
      </c>
      <c r="AY697" s="782">
        <v>1000</v>
      </c>
      <c r="AZ697" s="782">
        <v>2000</v>
      </c>
      <c r="BA697" s="782">
        <v>2000</v>
      </c>
      <c r="BB697" s="782">
        <v>3000</v>
      </c>
      <c r="BC697" s="783"/>
      <c r="BD697" s="783"/>
      <c r="BE697" s="780"/>
      <c r="BF697" s="780"/>
      <c r="BG697" s="781"/>
      <c r="BH697" s="315"/>
      <c r="BI697" s="781"/>
      <c r="BJ697" s="781"/>
      <c r="BK697" s="781"/>
      <c r="BL697" s="781"/>
      <c r="BM697" s="781"/>
      <c r="BN697" s="784"/>
      <c r="BO697" s="785"/>
      <c r="BP697" s="138"/>
      <c r="BQ697" s="138"/>
      <c r="BR697" s="138"/>
      <c r="BS697" s="138"/>
      <c r="BT697" s="138"/>
      <c r="BU697" s="138"/>
      <c r="BV697" s="138"/>
      <c r="BW697" s="138"/>
      <c r="BX697" s="138"/>
      <c r="BY697" s="138"/>
      <c r="BZ697" s="138">
        <v>1</v>
      </c>
      <c r="CA697" s="138"/>
      <c r="CB697" s="138"/>
      <c r="CC697" s="138"/>
      <c r="CD697" s="138">
        <v>1</v>
      </c>
      <c r="CE697" s="786"/>
      <c r="CV697" s="152"/>
      <c r="CW697" s="152"/>
      <c r="CX697" s="152"/>
    </row>
    <row r="698" spans="1:141" s="388" customFormat="1" ht="16.5" customHeight="1">
      <c r="A698" s="2528" t="s">
        <v>10905</v>
      </c>
      <c r="B698" s="2528"/>
      <c r="C698" s="2528"/>
      <c r="D698" s="2528"/>
      <c r="E698" s="2528"/>
      <c r="F698" s="551">
        <v>9</v>
      </c>
      <c r="G698" s="552"/>
      <c r="H698" s="551"/>
      <c r="I698" s="551"/>
      <c r="J698" s="553"/>
      <c r="K698" s="554"/>
      <c r="L698" s="231"/>
      <c r="M698" s="231"/>
      <c r="N698" s="233"/>
      <c r="O698" s="233"/>
      <c r="P698" s="233"/>
      <c r="Q698" s="238"/>
      <c r="R698" s="239"/>
      <c r="S698" s="238"/>
      <c r="T698" s="238"/>
      <c r="U698" s="556"/>
      <c r="V698" s="239"/>
      <c r="W698" s="238"/>
      <c r="X698" s="557"/>
      <c r="Y698" s="238"/>
      <c r="Z698" s="238"/>
      <c r="AA698" s="238"/>
      <c r="AB698" s="239"/>
      <c r="AC698" s="243"/>
      <c r="AD698" s="243"/>
      <c r="AE698" s="558"/>
      <c r="AF698" s="787"/>
      <c r="AG698" s="787"/>
      <c r="AH698" s="787"/>
      <c r="AI698" s="243"/>
      <c r="AJ698" s="561"/>
      <c r="AK698" s="562"/>
      <c r="AL698" s="562"/>
      <c r="AM698" s="553"/>
      <c r="AN698" s="551"/>
      <c r="AO698" s="551"/>
      <c r="AP698" s="563"/>
      <c r="AQ698" s="563"/>
      <c r="AR698" s="563"/>
      <c r="AS698" s="551"/>
      <c r="AT698" s="563"/>
      <c r="AU698" s="563"/>
      <c r="AV698" s="558"/>
      <c r="AW698" s="558"/>
      <c r="AX698" s="561"/>
      <c r="AY698" s="564"/>
      <c r="AZ698" s="565"/>
      <c r="BA698" s="565"/>
      <c r="BB698" s="565"/>
      <c r="BC698" s="566"/>
      <c r="BD698" s="566"/>
      <c r="BE698" s="562"/>
      <c r="BF698" s="562"/>
      <c r="BG698" s="564"/>
      <c r="BH698" s="567"/>
      <c r="BI698" s="564"/>
      <c r="BJ698" s="564"/>
      <c r="BK698" s="564"/>
      <c r="BL698" s="564"/>
      <c r="BM698" s="564"/>
      <c r="BN698" s="568"/>
      <c r="BO698" s="569"/>
      <c r="BP698" s="570"/>
      <c r="BQ698" s="570"/>
      <c r="BR698" s="570"/>
      <c r="BS698" s="570"/>
      <c r="BT698" s="570"/>
      <c r="BU698" s="570"/>
      <c r="BV698" s="570"/>
      <c r="BW698" s="570"/>
      <c r="BX698" s="570"/>
      <c r="BY698" s="570"/>
      <c r="BZ698" s="570"/>
      <c r="CA698" s="570"/>
      <c r="CB698" s="570"/>
      <c r="CC698" s="570"/>
      <c r="CD698" s="570"/>
    </row>
    <row r="699" spans="1:141" ht="16.5" customHeight="1">
      <c r="A699" s="111">
        <v>619</v>
      </c>
      <c r="B699" s="111" t="s">
        <v>10540</v>
      </c>
      <c r="C699" s="112" t="s">
        <v>10615</v>
      </c>
      <c r="D699" s="111" t="s">
        <v>6039</v>
      </c>
      <c r="E699" s="111" t="s">
        <v>4879</v>
      </c>
      <c r="F699" s="111" t="s">
        <v>10906</v>
      </c>
      <c r="G699" s="113" t="s">
        <v>10907</v>
      </c>
      <c r="H699" s="111" t="s">
        <v>10908</v>
      </c>
      <c r="I699" s="111" t="s">
        <v>10909</v>
      </c>
      <c r="J699" s="118" t="s">
        <v>4884</v>
      </c>
      <c r="K699" s="163" t="s">
        <v>6181</v>
      </c>
      <c r="L699" s="116" t="s">
        <v>10910</v>
      </c>
      <c r="M699" s="153" t="s">
        <v>10911</v>
      </c>
      <c r="N699" s="142" t="s">
        <v>4888</v>
      </c>
      <c r="O699" s="142"/>
      <c r="P699" s="142" t="s">
        <v>4888</v>
      </c>
      <c r="Q699" s="143">
        <v>1500</v>
      </c>
      <c r="R699" s="144">
        <v>1286</v>
      </c>
      <c r="S699" s="143">
        <v>998</v>
      </c>
      <c r="T699" s="143">
        <v>663</v>
      </c>
      <c r="U699" s="112" t="s">
        <v>5009</v>
      </c>
      <c r="V699" s="123">
        <v>335</v>
      </c>
      <c r="W699" s="123">
        <v>239</v>
      </c>
      <c r="X699" s="138" t="s">
        <v>4972</v>
      </c>
      <c r="Y699" s="123">
        <v>160</v>
      </c>
      <c r="Z699" s="123"/>
      <c r="AA699" s="123"/>
      <c r="AB699" s="123">
        <v>130</v>
      </c>
      <c r="AC699" s="127"/>
      <c r="AD699" s="127"/>
      <c r="AE699" s="130">
        <v>100</v>
      </c>
      <c r="AF699" s="137" t="s">
        <v>5548</v>
      </c>
      <c r="AG699" s="137">
        <v>4053</v>
      </c>
      <c r="AH699" s="157">
        <v>4510</v>
      </c>
      <c r="AI699" s="148">
        <v>2000</v>
      </c>
      <c r="AJ699" s="148">
        <v>330</v>
      </c>
      <c r="AK699" s="179"/>
      <c r="AL699" s="112"/>
      <c r="AM699" s="118" t="s">
        <v>5477</v>
      </c>
      <c r="AN699" s="111">
        <v>3</v>
      </c>
      <c r="AO699" s="111">
        <v>1</v>
      </c>
      <c r="AP699" s="111">
        <v>1</v>
      </c>
      <c r="AQ699" s="111">
        <v>1</v>
      </c>
      <c r="AR699" s="111"/>
      <c r="AS699" s="111">
        <v>160</v>
      </c>
      <c r="AT699" s="129" t="s">
        <v>5026</v>
      </c>
      <c r="AU699" s="129" t="s">
        <v>5373</v>
      </c>
      <c r="AV699" s="127">
        <v>1200</v>
      </c>
      <c r="AW699" s="127">
        <v>7.5</v>
      </c>
      <c r="AX699" s="149"/>
      <c r="AY699" s="149"/>
      <c r="AZ699" s="149"/>
      <c r="BA699" s="149"/>
      <c r="BB699" s="149"/>
      <c r="BC699" s="150"/>
      <c r="BD699" s="150"/>
      <c r="BE699" s="150"/>
      <c r="BF699" s="151" t="s">
        <v>4897</v>
      </c>
      <c r="BG699" s="134"/>
      <c r="BH699" s="134"/>
      <c r="BI699" s="134"/>
      <c r="BJ699" s="134"/>
      <c r="BK699" s="134"/>
      <c r="BL699" s="134"/>
      <c r="BM699" s="134"/>
      <c r="BN699" s="350"/>
      <c r="BO699" s="133" t="s">
        <v>4897</v>
      </c>
      <c r="BP699" s="138">
        <v>1</v>
      </c>
      <c r="BQ699" s="138"/>
      <c r="BR699" s="138">
        <v>1</v>
      </c>
      <c r="BS699" s="138">
        <v>1</v>
      </c>
      <c r="BT699" s="138"/>
      <c r="BU699" s="138"/>
      <c r="BV699" s="138">
        <v>1</v>
      </c>
      <c r="BW699" s="138"/>
      <c r="BX699" s="138">
        <v>1</v>
      </c>
      <c r="BY699" s="138"/>
      <c r="BZ699" s="138"/>
      <c r="CA699" s="138"/>
      <c r="CB699" s="138"/>
      <c r="CC699" s="138"/>
      <c r="CD699" s="138"/>
      <c r="CE699" s="139"/>
      <c r="CF699" s="139"/>
      <c r="DV699" s="152"/>
      <c r="DW699" s="152"/>
      <c r="DX699" s="152"/>
    </row>
    <row r="700" spans="1:141" ht="16.5" customHeight="1">
      <c r="A700" s="111">
        <v>620</v>
      </c>
      <c r="B700" s="111" t="s">
        <v>10540</v>
      </c>
      <c r="C700" s="112" t="s">
        <v>10541</v>
      </c>
      <c r="D700" s="111" t="s">
        <v>6039</v>
      </c>
      <c r="E700" s="153" t="s">
        <v>4879</v>
      </c>
      <c r="F700" s="111" t="s">
        <v>10912</v>
      </c>
      <c r="G700" s="113" t="s">
        <v>10913</v>
      </c>
      <c r="H700" s="111" t="s">
        <v>10914</v>
      </c>
      <c r="I700" s="111" t="s">
        <v>10915</v>
      </c>
      <c r="J700" s="118" t="s">
        <v>4884</v>
      </c>
      <c r="K700" s="111" t="s">
        <v>6181</v>
      </c>
      <c r="L700" s="153" t="s">
        <v>10916</v>
      </c>
      <c r="M700" s="153" t="s">
        <v>10917</v>
      </c>
      <c r="N700" s="135" t="s">
        <v>4888</v>
      </c>
      <c r="O700" s="135"/>
      <c r="P700" s="135" t="s">
        <v>4888</v>
      </c>
      <c r="Q700" s="143">
        <v>9914</v>
      </c>
      <c r="R700" s="144">
        <v>6078</v>
      </c>
      <c r="S700" s="143">
        <v>2514</v>
      </c>
      <c r="T700" s="143">
        <v>2514</v>
      </c>
      <c r="U700" s="112" t="s">
        <v>5009</v>
      </c>
      <c r="V700" s="123" t="s">
        <v>10918</v>
      </c>
      <c r="W700" s="123">
        <v>541</v>
      </c>
      <c r="X700" s="788" t="s">
        <v>4972</v>
      </c>
      <c r="Y700" s="123">
        <v>160</v>
      </c>
      <c r="Z700" s="123">
        <v>312</v>
      </c>
      <c r="AA700" s="123">
        <v>12901</v>
      </c>
      <c r="AB700" s="123">
        <v>91</v>
      </c>
      <c r="AC700" s="127"/>
      <c r="AD700" s="127"/>
      <c r="AE700" s="130" t="s">
        <v>10919</v>
      </c>
      <c r="AF700" s="137" t="s">
        <v>10920</v>
      </c>
      <c r="AG700" s="137"/>
      <c r="AH700" s="157">
        <v>123437</v>
      </c>
      <c r="AI700" s="148">
        <v>123437</v>
      </c>
      <c r="AJ700" s="148">
        <v>2000</v>
      </c>
      <c r="AK700" s="112" t="s">
        <v>10921</v>
      </c>
      <c r="AL700" s="270" t="s">
        <v>10922</v>
      </c>
      <c r="AM700" s="118" t="s">
        <v>5079</v>
      </c>
      <c r="AN700" s="111">
        <v>2</v>
      </c>
      <c r="AO700" s="111">
        <v>1</v>
      </c>
      <c r="AP700" s="111">
        <v>1</v>
      </c>
      <c r="AQ700" s="111"/>
      <c r="AR700" s="111"/>
      <c r="AS700" s="129">
        <v>249</v>
      </c>
      <c r="AT700" s="129" t="s">
        <v>5373</v>
      </c>
      <c r="AU700" s="137" t="s">
        <v>5056</v>
      </c>
      <c r="AV700" s="127">
        <v>225</v>
      </c>
      <c r="AW700" s="127">
        <v>0.90361445783132532</v>
      </c>
      <c r="AX700" s="149"/>
      <c r="AY700" s="149"/>
      <c r="AZ700" s="149"/>
      <c r="BA700" s="149"/>
      <c r="BB700" s="149"/>
      <c r="BC700" s="150"/>
      <c r="BD700" s="150"/>
      <c r="BE700" s="150"/>
      <c r="BF700" s="151" t="s">
        <v>4897</v>
      </c>
      <c r="BG700" s="134"/>
      <c r="BH700" s="134"/>
      <c r="BI700" s="134"/>
      <c r="BJ700" s="134"/>
      <c r="BK700" s="134"/>
      <c r="BL700" s="134"/>
      <c r="BM700" s="134"/>
      <c r="BN700" s="350"/>
      <c r="BO700" s="133" t="s">
        <v>4897</v>
      </c>
      <c r="BP700" s="138"/>
      <c r="BQ700" s="138"/>
      <c r="BR700" s="138"/>
      <c r="BS700" s="138"/>
      <c r="BT700" s="138"/>
      <c r="BU700" s="138"/>
      <c r="BV700" s="138"/>
      <c r="BW700" s="138"/>
      <c r="BX700" s="138"/>
      <c r="BY700" s="138"/>
      <c r="BZ700" s="137">
        <v>2</v>
      </c>
      <c r="CA700" s="137"/>
      <c r="CB700" s="137">
        <v>2</v>
      </c>
      <c r="CC700" s="137">
        <v>2</v>
      </c>
      <c r="CD700" s="138"/>
      <c r="CE700" s="139"/>
      <c r="CF700" s="139"/>
      <c r="DV700" s="152"/>
      <c r="DW700" s="152"/>
      <c r="DX700" s="152"/>
    </row>
    <row r="701" spans="1:141" ht="16.5" customHeight="1">
      <c r="A701" s="111">
        <v>621</v>
      </c>
      <c r="B701" s="111" t="s">
        <v>10540</v>
      </c>
      <c r="C701" s="112" t="s">
        <v>10721</v>
      </c>
      <c r="D701" s="111" t="s">
        <v>6039</v>
      </c>
      <c r="E701" s="111" t="s">
        <v>4879</v>
      </c>
      <c r="F701" s="111" t="s">
        <v>10923</v>
      </c>
      <c r="G701" s="113" t="s">
        <v>10924</v>
      </c>
      <c r="H701" s="111" t="s">
        <v>10925</v>
      </c>
      <c r="I701" s="111" t="s">
        <v>10926</v>
      </c>
      <c r="J701" s="118" t="s">
        <v>4884</v>
      </c>
      <c r="K701" s="163" t="s">
        <v>5624</v>
      </c>
      <c r="L701" s="116" t="s">
        <v>10927</v>
      </c>
      <c r="M701" s="153" t="s">
        <v>10928</v>
      </c>
      <c r="N701" s="142" t="s">
        <v>4888</v>
      </c>
      <c r="O701" s="142"/>
      <c r="P701" s="142" t="s">
        <v>4888</v>
      </c>
      <c r="Q701" s="143">
        <v>1320267</v>
      </c>
      <c r="R701" s="144">
        <v>6521</v>
      </c>
      <c r="S701" s="143">
        <v>1945</v>
      </c>
      <c r="T701" s="143">
        <v>1837</v>
      </c>
      <c r="U701" s="112" t="s">
        <v>5134</v>
      </c>
      <c r="V701" s="123">
        <v>108</v>
      </c>
      <c r="W701" s="123">
        <v>755</v>
      </c>
      <c r="X701" s="138" t="s">
        <v>4926</v>
      </c>
      <c r="Y701" s="123">
        <v>274</v>
      </c>
      <c r="Z701" s="123">
        <v>65</v>
      </c>
      <c r="AA701" s="123"/>
      <c r="AB701" s="123">
        <v>416</v>
      </c>
      <c r="AC701" s="127" t="s">
        <v>7071</v>
      </c>
      <c r="AD701" s="127">
        <v>118</v>
      </c>
      <c r="AE701" s="130">
        <v>100</v>
      </c>
      <c r="AF701" s="137" t="s">
        <v>9089</v>
      </c>
      <c r="AG701" s="137"/>
      <c r="AH701" s="157">
        <v>31794</v>
      </c>
      <c r="AI701" s="148">
        <v>50</v>
      </c>
      <c r="AJ701" s="148">
        <v>650</v>
      </c>
      <c r="AK701" s="179" t="s">
        <v>10929</v>
      </c>
      <c r="AL701" s="112" t="s">
        <v>10930</v>
      </c>
      <c r="AM701" s="118" t="s">
        <v>5011</v>
      </c>
      <c r="AN701" s="111">
        <v>10</v>
      </c>
      <c r="AO701" s="111">
        <v>2</v>
      </c>
      <c r="AP701" s="111">
        <v>6</v>
      </c>
      <c r="AQ701" s="111">
        <v>2</v>
      </c>
      <c r="AR701" s="111"/>
      <c r="AS701" s="111">
        <v>170</v>
      </c>
      <c r="AT701" s="129" t="s">
        <v>5036</v>
      </c>
      <c r="AU701" s="129" t="s">
        <v>10931</v>
      </c>
      <c r="AV701" s="127">
        <v>5110</v>
      </c>
      <c r="AW701" s="127">
        <v>30.058823529411764</v>
      </c>
      <c r="AX701" s="149"/>
      <c r="AY701" s="149"/>
      <c r="AZ701" s="149"/>
      <c r="BA701" s="149"/>
      <c r="BB701" s="149"/>
      <c r="BC701" s="150"/>
      <c r="BD701" s="150"/>
      <c r="BE701" s="150"/>
      <c r="BF701" s="151" t="s">
        <v>4897</v>
      </c>
      <c r="BG701" s="134"/>
      <c r="BH701" s="134"/>
      <c r="BI701" s="134"/>
      <c r="BJ701" s="134"/>
      <c r="BK701" s="134"/>
      <c r="BL701" s="134"/>
      <c r="BM701" s="134"/>
      <c r="BN701" s="350"/>
      <c r="BO701" s="133" t="s">
        <v>4897</v>
      </c>
      <c r="BP701" s="138">
        <v>1</v>
      </c>
      <c r="BQ701" s="138"/>
      <c r="BR701" s="138">
        <v>1</v>
      </c>
      <c r="BS701" s="138">
        <v>1</v>
      </c>
      <c r="BT701" s="138"/>
      <c r="BU701" s="138"/>
      <c r="BV701" s="138">
        <v>3</v>
      </c>
      <c r="BW701" s="138"/>
      <c r="BX701" s="138">
        <v>3</v>
      </c>
      <c r="BY701" s="138">
        <v>10</v>
      </c>
      <c r="BZ701" s="138"/>
      <c r="CA701" s="138"/>
      <c r="CB701" s="138"/>
      <c r="CC701" s="138"/>
      <c r="CD701" s="138"/>
      <c r="CE701" s="139"/>
      <c r="CF701" s="139"/>
      <c r="DV701" s="152"/>
      <c r="DW701" s="152"/>
      <c r="DX701" s="152"/>
    </row>
    <row r="702" spans="1:141" ht="16.5" customHeight="1">
      <c r="A702" s="111">
        <v>622</v>
      </c>
      <c r="B702" s="111" t="s">
        <v>10540</v>
      </c>
      <c r="C702" s="112" t="s">
        <v>10721</v>
      </c>
      <c r="D702" s="111" t="s">
        <v>6039</v>
      </c>
      <c r="E702" s="111" t="s">
        <v>4879</v>
      </c>
      <c r="F702" s="111" t="s">
        <v>10932</v>
      </c>
      <c r="G702" s="113" t="s">
        <v>10933</v>
      </c>
      <c r="H702" s="111" t="s">
        <v>10934</v>
      </c>
      <c r="I702" s="111" t="s">
        <v>10935</v>
      </c>
      <c r="J702" s="118" t="s">
        <v>4884</v>
      </c>
      <c r="K702" s="163" t="s">
        <v>6191</v>
      </c>
      <c r="L702" s="116" t="s">
        <v>10936</v>
      </c>
      <c r="M702" s="153" t="s">
        <v>10937</v>
      </c>
      <c r="N702" s="142" t="s">
        <v>4884</v>
      </c>
      <c r="O702" s="142" t="s">
        <v>4909</v>
      </c>
      <c r="P702" s="142" t="s">
        <v>4888</v>
      </c>
      <c r="Q702" s="143">
        <v>1877</v>
      </c>
      <c r="R702" s="144">
        <v>1877</v>
      </c>
      <c r="S702" s="143">
        <v>1077</v>
      </c>
      <c r="T702" s="143">
        <v>1077</v>
      </c>
      <c r="U702" s="112" t="s">
        <v>5009</v>
      </c>
      <c r="V702" s="123"/>
      <c r="W702" s="123">
        <v>188</v>
      </c>
      <c r="X702" s="138" t="s">
        <v>10938</v>
      </c>
      <c r="Y702" s="123" t="s">
        <v>10939</v>
      </c>
      <c r="Z702" s="123">
        <v>32</v>
      </c>
      <c r="AA702" s="123">
        <v>6155</v>
      </c>
      <c r="AB702" s="123">
        <v>24</v>
      </c>
      <c r="AC702" s="127"/>
      <c r="AD702" s="127" t="s">
        <v>10939</v>
      </c>
      <c r="AE702" s="130" t="s">
        <v>10939</v>
      </c>
      <c r="AF702" s="137" t="s">
        <v>6590</v>
      </c>
      <c r="AG702" s="137">
        <v>6212</v>
      </c>
      <c r="AH702" s="157">
        <v>8987</v>
      </c>
      <c r="AI702" s="148">
        <v>8987</v>
      </c>
      <c r="AJ702" s="148">
        <v>400</v>
      </c>
      <c r="AK702" s="179"/>
      <c r="AL702" s="112"/>
      <c r="AM702" s="118" t="s">
        <v>5079</v>
      </c>
      <c r="AN702" s="111">
        <v>4</v>
      </c>
      <c r="AO702" s="111"/>
      <c r="AP702" s="111">
        <v>2</v>
      </c>
      <c r="AQ702" s="111">
        <v>2</v>
      </c>
      <c r="AR702" s="111"/>
      <c r="AS702" s="111">
        <v>129</v>
      </c>
      <c r="AT702" s="129" t="s">
        <v>4916</v>
      </c>
      <c r="AU702" s="129"/>
      <c r="AV702" s="127">
        <v>3767</v>
      </c>
      <c r="AW702" s="127">
        <v>29.2015503875969</v>
      </c>
      <c r="AX702" s="149"/>
      <c r="AY702" s="149"/>
      <c r="AZ702" s="149"/>
      <c r="BA702" s="149"/>
      <c r="BB702" s="149"/>
      <c r="BC702" s="150"/>
      <c r="BD702" s="150"/>
      <c r="BE702" s="150"/>
      <c r="BF702" s="150" t="s">
        <v>4897</v>
      </c>
      <c r="BG702" s="134"/>
      <c r="BH702" s="134"/>
      <c r="BI702" s="134"/>
      <c r="BJ702" s="134"/>
      <c r="BK702" s="134"/>
      <c r="BL702" s="134"/>
      <c r="BM702" s="134"/>
      <c r="BN702" s="174"/>
      <c r="BO702" s="133" t="s">
        <v>4897</v>
      </c>
      <c r="BP702" s="138"/>
      <c r="BQ702" s="138"/>
      <c r="BR702" s="138"/>
      <c r="BS702" s="138"/>
      <c r="BT702" s="138"/>
      <c r="BU702" s="138"/>
      <c r="BV702" s="138"/>
      <c r="BW702" s="138"/>
      <c r="BX702" s="138"/>
      <c r="BY702" s="138"/>
      <c r="BZ702" s="138">
        <v>9</v>
      </c>
      <c r="CA702" s="138"/>
      <c r="CB702" s="138">
        <v>2</v>
      </c>
      <c r="CC702" s="138"/>
      <c r="CD702" s="138">
        <v>4</v>
      </c>
      <c r="CE702" s="139"/>
      <c r="CF702" s="139"/>
      <c r="DV702" s="152"/>
      <c r="DW702" s="152"/>
      <c r="DX702" s="152"/>
    </row>
    <row r="703" spans="1:141" s="388" customFormat="1" ht="16.5" customHeight="1">
      <c r="A703" s="2528" t="s">
        <v>10940</v>
      </c>
      <c r="B703" s="2528"/>
      <c r="C703" s="2528"/>
      <c r="D703" s="2528"/>
      <c r="E703" s="2528"/>
      <c r="F703" s="551">
        <v>4</v>
      </c>
      <c r="G703" s="552"/>
      <c r="H703" s="551"/>
      <c r="I703" s="551"/>
      <c r="J703" s="553"/>
      <c r="K703" s="554"/>
      <c r="L703" s="231"/>
      <c r="M703" s="555"/>
      <c r="N703" s="233"/>
      <c r="O703" s="233"/>
      <c r="P703" s="233"/>
      <c r="Q703" s="238"/>
      <c r="R703" s="239"/>
      <c r="S703" s="238"/>
      <c r="T703" s="238"/>
      <c r="U703" s="556"/>
      <c r="V703" s="239"/>
      <c r="W703" s="238"/>
      <c r="X703" s="557"/>
      <c r="Y703" s="238"/>
      <c r="Z703" s="238"/>
      <c r="AA703" s="238"/>
      <c r="AB703" s="239"/>
      <c r="AC703" s="243"/>
      <c r="AD703" s="243"/>
      <c r="AE703" s="558"/>
      <c r="AF703" s="559"/>
      <c r="AG703" s="560"/>
      <c r="AH703" s="253"/>
      <c r="AI703" s="243"/>
      <c r="AJ703" s="561"/>
      <c r="AK703" s="562"/>
      <c r="AL703" s="562"/>
      <c r="AM703" s="553"/>
      <c r="AN703" s="551"/>
      <c r="AO703" s="551"/>
      <c r="AP703" s="563"/>
      <c r="AQ703" s="563"/>
      <c r="AR703" s="563"/>
      <c r="AS703" s="551"/>
      <c r="AT703" s="563"/>
      <c r="AU703" s="563"/>
      <c r="AV703" s="558"/>
      <c r="AW703" s="558"/>
      <c r="AX703" s="564"/>
      <c r="AY703" s="564"/>
      <c r="AZ703" s="565"/>
      <c r="BA703" s="565"/>
      <c r="BB703" s="565"/>
      <c r="BC703" s="566"/>
      <c r="BD703" s="566"/>
      <c r="BE703" s="562"/>
      <c r="BF703" s="562"/>
      <c r="BG703" s="564"/>
      <c r="BH703" s="567"/>
      <c r="BI703" s="564"/>
      <c r="BJ703" s="564"/>
      <c r="BK703" s="564"/>
      <c r="BL703" s="564"/>
      <c r="BM703" s="564"/>
      <c r="BN703" s="568"/>
      <c r="BO703" s="569"/>
      <c r="BP703" s="570"/>
      <c r="BQ703" s="570"/>
      <c r="BR703" s="570"/>
      <c r="BS703" s="570"/>
      <c r="BT703" s="570"/>
      <c r="BU703" s="570"/>
      <c r="BV703" s="570"/>
      <c r="BW703" s="570"/>
      <c r="BX703" s="570"/>
      <c r="BY703" s="570"/>
      <c r="BZ703" s="570"/>
      <c r="CA703" s="570"/>
      <c r="CB703" s="570"/>
      <c r="CC703" s="570"/>
      <c r="CD703" s="570"/>
    </row>
    <row r="704" spans="1:141" s="388" customFormat="1" ht="16.5" customHeight="1">
      <c r="A704" s="2527" t="s">
        <v>10941</v>
      </c>
      <c r="B704" s="2527"/>
      <c r="C704" s="2527"/>
      <c r="D704" s="2527"/>
      <c r="E704" s="2527"/>
      <c r="F704" s="571">
        <f>F662+F688+F698+F703</f>
        <v>42</v>
      </c>
      <c r="G704" s="572"/>
      <c r="H704" s="571"/>
      <c r="I704" s="571"/>
      <c r="J704" s="573"/>
      <c r="K704" s="574"/>
      <c r="L704" s="474"/>
      <c r="M704" s="575"/>
      <c r="N704" s="476"/>
      <c r="O704" s="476"/>
      <c r="P704" s="476"/>
      <c r="Q704" s="392"/>
      <c r="R704" s="393"/>
      <c r="S704" s="392"/>
      <c r="T704" s="392"/>
      <c r="U704" s="576"/>
      <c r="V704" s="393"/>
      <c r="W704" s="392"/>
      <c r="X704" s="577"/>
      <c r="Y704" s="392"/>
      <c r="Z704" s="392"/>
      <c r="AA704" s="392"/>
      <c r="AB704" s="393"/>
      <c r="AC704" s="394"/>
      <c r="AD704" s="394"/>
      <c r="AE704" s="578"/>
      <c r="AF704" s="579"/>
      <c r="AG704" s="580"/>
      <c r="AH704" s="395"/>
      <c r="AI704" s="394"/>
      <c r="AJ704" s="581"/>
      <c r="AK704" s="582"/>
      <c r="AL704" s="582"/>
      <c r="AM704" s="573"/>
      <c r="AN704" s="571"/>
      <c r="AO704" s="571"/>
      <c r="AP704" s="583"/>
      <c r="AQ704" s="583"/>
      <c r="AR704" s="583"/>
      <c r="AS704" s="571"/>
      <c r="AT704" s="583"/>
      <c r="AU704" s="583"/>
      <c r="AV704" s="578"/>
      <c r="AW704" s="578"/>
      <c r="AX704" s="398"/>
      <c r="AY704" s="398"/>
      <c r="AZ704" s="576"/>
      <c r="BA704" s="576"/>
      <c r="BB704" s="576"/>
      <c r="BC704" s="584"/>
      <c r="BD704" s="584"/>
      <c r="BE704" s="582"/>
      <c r="BF704" s="582"/>
      <c r="BG704" s="398"/>
      <c r="BH704" s="585"/>
      <c r="BI704" s="398"/>
      <c r="BJ704" s="398"/>
      <c r="BK704" s="398"/>
      <c r="BL704" s="398"/>
      <c r="BM704" s="398"/>
      <c r="BN704" s="586"/>
      <c r="BO704" s="587"/>
      <c r="BP704" s="588"/>
      <c r="BQ704" s="588"/>
      <c r="BR704" s="588"/>
      <c r="BS704" s="588"/>
      <c r="BT704" s="588"/>
      <c r="BU704" s="588"/>
      <c r="BV704" s="588"/>
      <c r="BW704" s="588"/>
      <c r="BX704" s="588"/>
      <c r="BY704" s="588"/>
      <c r="BZ704" s="588"/>
      <c r="CA704" s="588"/>
      <c r="CB704" s="588"/>
      <c r="CC704" s="588"/>
      <c r="CD704" s="588"/>
    </row>
    <row r="705" spans="1:128" ht="16.5" customHeight="1">
      <c r="A705" s="153"/>
      <c r="B705" s="404" t="s">
        <v>10942</v>
      </c>
      <c r="C705" s="405"/>
      <c r="D705" s="404"/>
      <c r="E705" s="404"/>
      <c r="F705" s="406"/>
      <c r="G705" s="407"/>
      <c r="H705" s="406"/>
      <c r="I705" s="406"/>
      <c r="J705" s="382"/>
      <c r="K705" s="408"/>
      <c r="L705" s="409"/>
      <c r="M705" s="410"/>
      <c r="N705" s="382"/>
      <c r="O705" s="382"/>
      <c r="P705" s="382"/>
      <c r="Q705" s="143"/>
      <c r="R705" s="144"/>
      <c r="S705" s="143"/>
      <c r="T705" s="143"/>
      <c r="U705" s="126"/>
      <c r="V705" s="123"/>
      <c r="W705" s="123"/>
      <c r="X705" s="123"/>
      <c r="Y705" s="123"/>
      <c r="Z705" s="123"/>
      <c r="AA705" s="123"/>
      <c r="AB705" s="123"/>
      <c r="AC705" s="127"/>
      <c r="AD705" s="127"/>
      <c r="AE705" s="411"/>
      <c r="AF705" s="412"/>
      <c r="AG705" s="148"/>
      <c r="AH705" s="148"/>
      <c r="AI705" s="148"/>
      <c r="AJ705" s="148"/>
      <c r="AK705" s="413"/>
      <c r="AL705" s="413"/>
      <c r="AM705" s="406"/>
      <c r="AN705" s="414"/>
      <c r="AO705" s="414"/>
      <c r="AP705" s="414"/>
      <c r="AQ705" s="414"/>
      <c r="AR705" s="414"/>
      <c r="AS705" s="414"/>
      <c r="AT705" s="414"/>
      <c r="AU705" s="182"/>
      <c r="AV705" s="127"/>
      <c r="AW705" s="127"/>
      <c r="AX705" s="149"/>
      <c r="AY705" s="149"/>
      <c r="AZ705" s="149"/>
      <c r="BA705" s="149"/>
      <c r="BB705" s="149"/>
      <c r="BC705" s="157"/>
      <c r="BD705" s="191"/>
      <c r="BE705" s="190"/>
      <c r="BF705" s="191"/>
      <c r="BG705" s="189"/>
      <c r="BH705" s="189"/>
      <c r="BI705" s="189"/>
      <c r="BJ705" s="189"/>
      <c r="BK705" s="189"/>
      <c r="BL705" s="415"/>
      <c r="BM705" s="415"/>
      <c r="BN705" s="173"/>
      <c r="BO705" s="191"/>
      <c r="BP705" s="183"/>
      <c r="BQ705" s="416"/>
      <c r="BR705" s="183"/>
      <c r="BS705" s="416"/>
      <c r="BT705" s="416"/>
      <c r="BU705" s="183"/>
      <c r="BV705" s="416"/>
      <c r="BW705" s="416"/>
      <c r="BX705" s="416"/>
      <c r="BY705" s="183"/>
      <c r="BZ705" s="183"/>
      <c r="CA705" s="183"/>
      <c r="CB705" s="416"/>
      <c r="CC705" s="416"/>
      <c r="CD705" s="416"/>
    </row>
    <row r="706" spans="1:128" ht="16.5" customHeight="1">
      <c r="A706" s="111">
        <v>623</v>
      </c>
      <c r="B706" s="111" t="s">
        <v>10942</v>
      </c>
      <c r="C706" s="112" t="s">
        <v>10943</v>
      </c>
      <c r="D706" s="111" t="s">
        <v>4878</v>
      </c>
      <c r="E706" s="111" t="s">
        <v>4879</v>
      </c>
      <c r="F706" s="111" t="s">
        <v>10944</v>
      </c>
      <c r="G706" s="113" t="s">
        <v>10945</v>
      </c>
      <c r="H706" s="111" t="s">
        <v>10946</v>
      </c>
      <c r="I706" s="135" t="s">
        <v>10947</v>
      </c>
      <c r="J706" s="118" t="s">
        <v>4884</v>
      </c>
      <c r="K706" s="163" t="s">
        <v>4937</v>
      </c>
      <c r="L706" s="116" t="s">
        <v>10948</v>
      </c>
      <c r="M706" s="141" t="s">
        <v>10949</v>
      </c>
      <c r="N706" s="142" t="s">
        <v>4924</v>
      </c>
      <c r="O706" s="135"/>
      <c r="P706" s="142" t="s">
        <v>4940</v>
      </c>
      <c r="Q706" s="143">
        <v>74272</v>
      </c>
      <c r="R706" s="144">
        <v>11358</v>
      </c>
      <c r="S706" s="143">
        <v>3106</v>
      </c>
      <c r="T706" s="143">
        <v>2746</v>
      </c>
      <c r="U706" s="112" t="s">
        <v>4925</v>
      </c>
      <c r="V706" s="143">
        <v>360</v>
      </c>
      <c r="W706" s="143">
        <v>2517</v>
      </c>
      <c r="X706" s="138" t="s">
        <v>4890</v>
      </c>
      <c r="Y706" s="143">
        <v>626</v>
      </c>
      <c r="Z706" s="143">
        <v>83</v>
      </c>
      <c r="AA706" s="143">
        <v>9250</v>
      </c>
      <c r="AB706" s="143">
        <v>1077</v>
      </c>
      <c r="AC706" s="127">
        <v>49</v>
      </c>
      <c r="AD706" s="127">
        <v>49</v>
      </c>
      <c r="AE706" s="130">
        <v>97</v>
      </c>
      <c r="AF706" s="137" t="s">
        <v>10950</v>
      </c>
      <c r="AG706" s="143">
        <v>22836</v>
      </c>
      <c r="AH706" s="143">
        <v>29415</v>
      </c>
      <c r="AI706" s="789">
        <v>29415</v>
      </c>
      <c r="AJ706" s="789">
        <v>1407</v>
      </c>
      <c r="AK706" s="112" t="s">
        <v>10951</v>
      </c>
      <c r="AL706" s="112" t="s">
        <v>10952</v>
      </c>
      <c r="AM706" s="118" t="s">
        <v>5340</v>
      </c>
      <c r="AN706" s="111">
        <v>23</v>
      </c>
      <c r="AO706" s="111">
        <v>1</v>
      </c>
      <c r="AP706" s="111">
        <v>22</v>
      </c>
      <c r="AQ706" s="111"/>
      <c r="AR706" s="111"/>
      <c r="AS706" s="111">
        <v>226</v>
      </c>
      <c r="AT706" s="129" t="s">
        <v>4916</v>
      </c>
      <c r="AU706" s="129" t="s">
        <v>4988</v>
      </c>
      <c r="AV706" s="127">
        <v>36818</v>
      </c>
      <c r="AW706" s="127">
        <v>162.91150442477877</v>
      </c>
      <c r="AX706" s="149"/>
      <c r="AY706" s="149"/>
      <c r="AZ706" s="149"/>
      <c r="BA706" s="149"/>
      <c r="BB706" s="149"/>
      <c r="BC706" s="150"/>
      <c r="BD706" s="150"/>
      <c r="BE706" s="150"/>
      <c r="BF706" s="151" t="s">
        <v>4945</v>
      </c>
      <c r="BG706" s="134"/>
      <c r="BH706" s="134"/>
      <c r="BI706" s="134"/>
      <c r="BJ706" s="134"/>
      <c r="BK706" s="134"/>
      <c r="BL706" s="134"/>
      <c r="BM706" s="134"/>
      <c r="BN706" s="350"/>
      <c r="BO706" s="151" t="s">
        <v>4945</v>
      </c>
      <c r="BP706" s="138">
        <f>BQ706+BR706</f>
        <v>7</v>
      </c>
      <c r="BQ706" s="138">
        <v>2</v>
      </c>
      <c r="BR706" s="138">
        <v>5</v>
      </c>
      <c r="BS706" s="138">
        <v>1</v>
      </c>
      <c r="BT706" s="138">
        <v>19</v>
      </c>
      <c r="BU706" s="138">
        <v>15</v>
      </c>
      <c r="BV706" s="138"/>
      <c r="BW706" s="138">
        <v>29</v>
      </c>
      <c r="BX706" s="138"/>
      <c r="BY706" s="138">
        <v>2</v>
      </c>
      <c r="BZ706" s="138"/>
      <c r="CA706" s="138"/>
      <c r="CB706" s="138"/>
      <c r="CC706" s="138"/>
      <c r="CD706" s="138"/>
      <c r="CE706" s="139"/>
      <c r="CF706" s="139"/>
      <c r="DV706" s="152"/>
      <c r="DW706" s="152"/>
      <c r="DX706" s="152"/>
    </row>
    <row r="707" spans="1:128" ht="16.5" customHeight="1">
      <c r="A707" s="153">
        <v>624</v>
      </c>
      <c r="B707" s="111" t="s">
        <v>3787</v>
      </c>
      <c r="C707" s="112" t="s">
        <v>3826</v>
      </c>
      <c r="D707" s="111" t="s">
        <v>45</v>
      </c>
      <c r="E707" s="111" t="s">
        <v>8783</v>
      </c>
      <c r="F707" s="111" t="s">
        <v>10953</v>
      </c>
      <c r="G707" s="113" t="s">
        <v>10954</v>
      </c>
      <c r="H707" s="111" t="s">
        <v>10955</v>
      </c>
      <c r="I707" s="111" t="s">
        <v>10956</v>
      </c>
      <c r="J707" s="118" t="s">
        <v>4950</v>
      </c>
      <c r="K707" s="111" t="s">
        <v>10957</v>
      </c>
      <c r="L707" s="140" t="s">
        <v>10958</v>
      </c>
      <c r="M707" s="367" t="s">
        <v>10959</v>
      </c>
      <c r="N707" s="142" t="s">
        <v>4940</v>
      </c>
      <c r="O707" s="142" t="s">
        <v>4909</v>
      </c>
      <c r="P707" s="142" t="s">
        <v>4924</v>
      </c>
      <c r="Q707" s="143">
        <v>18204</v>
      </c>
      <c r="R707" s="144">
        <v>8358</v>
      </c>
      <c r="S707" s="143">
        <v>3200</v>
      </c>
      <c r="T707" s="143">
        <v>2962</v>
      </c>
      <c r="U707" s="112" t="s">
        <v>10960</v>
      </c>
      <c r="V707" s="144">
        <v>238</v>
      </c>
      <c r="W707" s="144">
        <v>542</v>
      </c>
      <c r="X707" s="138" t="s">
        <v>8792</v>
      </c>
      <c r="Y707" s="143">
        <v>615</v>
      </c>
      <c r="Z707" s="143">
        <v>235</v>
      </c>
      <c r="AA707" s="143">
        <v>35516</v>
      </c>
      <c r="AB707" s="143">
        <v>534</v>
      </c>
      <c r="AC707" s="127">
        <v>17</v>
      </c>
      <c r="AD707" s="127"/>
      <c r="AE707" s="130">
        <v>79</v>
      </c>
      <c r="AF707" s="138" t="s">
        <v>10961</v>
      </c>
      <c r="AG707" s="143">
        <v>18469</v>
      </c>
      <c r="AH707" s="143">
        <v>18484</v>
      </c>
      <c r="AI707" s="127">
        <v>18480</v>
      </c>
      <c r="AJ707" s="148">
        <v>3246</v>
      </c>
      <c r="AK707" s="111"/>
      <c r="AL707" s="111"/>
      <c r="AM707" s="118" t="s">
        <v>5079</v>
      </c>
      <c r="AN707" s="111">
        <v>6</v>
      </c>
      <c r="AO707" s="111">
        <v>1</v>
      </c>
      <c r="AP707" s="111">
        <v>5</v>
      </c>
      <c r="AQ707" s="111"/>
      <c r="AR707" s="111"/>
      <c r="AS707" s="129">
        <v>309</v>
      </c>
      <c r="AT707" s="129" t="s">
        <v>4916</v>
      </c>
      <c r="AU707" s="129" t="s">
        <v>4916</v>
      </c>
      <c r="AV707" s="127">
        <v>48145</v>
      </c>
      <c r="AW707" s="127">
        <v>155.80906148867314</v>
      </c>
      <c r="AX707" s="149"/>
      <c r="AY707" s="149"/>
      <c r="AZ707" s="149"/>
      <c r="BA707" s="149"/>
      <c r="BB707" s="149"/>
      <c r="BC707" s="150"/>
      <c r="BD707" s="150"/>
      <c r="BE707" s="150"/>
      <c r="BF707" s="129" t="s">
        <v>4897</v>
      </c>
      <c r="BG707" s="134"/>
      <c r="BH707" s="134"/>
      <c r="BI707" s="134"/>
      <c r="BJ707" s="134"/>
      <c r="BK707" s="134"/>
      <c r="BL707" s="134"/>
      <c r="BM707" s="134"/>
      <c r="BN707" s="350"/>
      <c r="BO707" s="129" t="s">
        <v>4897</v>
      </c>
      <c r="BP707" s="138">
        <v>24</v>
      </c>
      <c r="BQ707" s="138">
        <v>7</v>
      </c>
      <c r="BR707" s="138">
        <v>17</v>
      </c>
      <c r="BS707" s="138">
        <v>7</v>
      </c>
      <c r="BT707" s="138">
        <v>31</v>
      </c>
      <c r="BU707" s="138">
        <v>40</v>
      </c>
      <c r="BV707" s="138">
        <v>69</v>
      </c>
      <c r="BW707" s="138">
        <v>4</v>
      </c>
      <c r="BX707" s="138"/>
      <c r="BY707" s="138">
        <v>21</v>
      </c>
      <c r="BZ707" s="138"/>
      <c r="CA707" s="138"/>
      <c r="CB707" s="138"/>
      <c r="CC707" s="138"/>
      <c r="CD707" s="138"/>
    </row>
    <row r="708" spans="1:128" s="257" customFormat="1" ht="16.5" customHeight="1">
      <c r="A708" s="2528" t="s">
        <v>10962</v>
      </c>
      <c r="B708" s="2528"/>
      <c r="C708" s="2528"/>
      <c r="D708" s="2528"/>
      <c r="E708" s="2528"/>
      <c r="F708" s="454">
        <v>2</v>
      </c>
      <c r="G708" s="455"/>
      <c r="H708" s="456"/>
      <c r="I708" s="457"/>
      <c r="J708" s="457"/>
      <c r="K708" s="235"/>
      <c r="L708" s="459"/>
      <c r="M708" s="236"/>
      <c r="N708" s="237"/>
      <c r="O708" s="237"/>
      <c r="P708" s="237"/>
      <c r="Q708" s="238"/>
      <c r="R708" s="239"/>
      <c r="S708" s="238"/>
      <c r="T708" s="238"/>
      <c r="U708" s="461"/>
      <c r="V708" s="241"/>
      <c r="W708" s="241"/>
      <c r="X708" s="462"/>
      <c r="Y708" s="241"/>
      <c r="Z708" s="241"/>
      <c r="AA708" s="241"/>
      <c r="AB708" s="239"/>
      <c r="AC708" s="243"/>
      <c r="AD708" s="243"/>
      <c r="AE708" s="244"/>
      <c r="AF708" s="245"/>
      <c r="AG708" s="246"/>
      <c r="AH708" s="246"/>
      <c r="AI708" s="463"/>
      <c r="AJ708" s="464"/>
      <c r="AK708" s="465"/>
      <c r="AL708" s="466"/>
      <c r="AM708" s="467"/>
      <c r="AN708" s="454"/>
      <c r="AO708" s="454"/>
      <c r="AP708" s="467"/>
      <c r="AQ708" s="467"/>
      <c r="AR708" s="467"/>
      <c r="AS708" s="255"/>
      <c r="AT708" s="255"/>
      <c r="AU708" s="255"/>
      <c r="AV708" s="253"/>
      <c r="AW708" s="253"/>
      <c r="AX708" s="253"/>
      <c r="AY708" s="254"/>
      <c r="AZ708" s="254"/>
      <c r="BA708" s="254"/>
      <c r="BB708" s="254"/>
      <c r="BC708" s="255"/>
      <c r="BD708" s="255"/>
      <c r="BE708" s="256"/>
      <c r="BF708" s="256"/>
      <c r="BG708" s="254"/>
      <c r="BH708" s="254"/>
      <c r="BI708" s="254"/>
      <c r="BJ708" s="254"/>
      <c r="BK708" s="254"/>
      <c r="BL708" s="254"/>
      <c r="BM708" s="254"/>
      <c r="BN708" s="255"/>
      <c r="BO708" s="252"/>
      <c r="BP708" s="255"/>
      <c r="BQ708" s="255"/>
      <c r="BR708" s="255"/>
      <c r="BS708" s="255"/>
      <c r="BT708" s="255"/>
      <c r="BU708" s="255"/>
      <c r="BV708" s="255"/>
      <c r="BW708" s="255"/>
      <c r="BX708" s="255"/>
      <c r="BY708" s="255"/>
      <c r="BZ708" s="255"/>
      <c r="CA708" s="255"/>
      <c r="CB708" s="255"/>
      <c r="CC708" s="255"/>
      <c r="CD708" s="255"/>
    </row>
    <row r="709" spans="1:128" s="177" customFormat="1" ht="16.5" customHeight="1">
      <c r="A709" s="111">
        <v>625</v>
      </c>
      <c r="B709" s="153" t="s">
        <v>10942</v>
      </c>
      <c r="C709" s="153" t="s">
        <v>10963</v>
      </c>
      <c r="D709" s="153" t="s">
        <v>5082</v>
      </c>
      <c r="E709" s="153" t="s">
        <v>4879</v>
      </c>
      <c r="F709" s="135" t="s">
        <v>10964</v>
      </c>
      <c r="G709" s="276" t="s">
        <v>10965</v>
      </c>
      <c r="H709" s="135" t="s">
        <v>10966</v>
      </c>
      <c r="I709" s="111" t="s">
        <v>10967</v>
      </c>
      <c r="J709" s="118" t="s">
        <v>4884</v>
      </c>
      <c r="K709" s="163" t="s">
        <v>10968</v>
      </c>
      <c r="L709" s="116" t="s">
        <v>10969</v>
      </c>
      <c r="M709" s="718" t="s">
        <v>10970</v>
      </c>
      <c r="N709" s="142" t="s">
        <v>4924</v>
      </c>
      <c r="O709" s="716"/>
      <c r="P709" s="142" t="s">
        <v>4924</v>
      </c>
      <c r="Q709" s="143">
        <v>25501</v>
      </c>
      <c r="R709" s="144">
        <v>2794.1</v>
      </c>
      <c r="S709" s="143">
        <v>1039</v>
      </c>
      <c r="T709" s="143">
        <v>871</v>
      </c>
      <c r="U709" s="112" t="s">
        <v>5009</v>
      </c>
      <c r="V709" s="143">
        <v>168</v>
      </c>
      <c r="W709" s="143">
        <v>156</v>
      </c>
      <c r="X709" s="138" t="s">
        <v>4972</v>
      </c>
      <c r="Y709" s="143">
        <v>142</v>
      </c>
      <c r="Z709" s="143">
        <v>59</v>
      </c>
      <c r="AA709" s="143">
        <v>987</v>
      </c>
      <c r="AB709" s="143">
        <v>84</v>
      </c>
      <c r="AC709" s="127">
        <v>142</v>
      </c>
      <c r="AD709" s="127"/>
      <c r="AE709" s="130">
        <v>40</v>
      </c>
      <c r="AF709" s="137" t="s">
        <v>10971</v>
      </c>
      <c r="AG709" s="143">
        <v>176</v>
      </c>
      <c r="AH709" s="143">
        <v>362</v>
      </c>
      <c r="AI709" s="148">
        <v>362</v>
      </c>
      <c r="AJ709" s="148">
        <v>58</v>
      </c>
      <c r="AK709" s="302"/>
      <c r="AL709" s="302"/>
      <c r="AM709" s="118" t="s">
        <v>5011</v>
      </c>
      <c r="AN709" s="111">
        <v>11</v>
      </c>
      <c r="AO709" s="111">
        <v>1</v>
      </c>
      <c r="AP709" s="111">
        <v>10</v>
      </c>
      <c r="AQ709" s="302"/>
      <c r="AR709" s="302"/>
      <c r="AS709" s="135">
        <v>198</v>
      </c>
      <c r="AT709" s="138" t="s">
        <v>6506</v>
      </c>
      <c r="AU709" s="138" t="s">
        <v>6506</v>
      </c>
      <c r="AV709" s="127">
        <v>17657</v>
      </c>
      <c r="AW709" s="127">
        <v>89.176767676767682</v>
      </c>
      <c r="AX709" s="149">
        <v>2000</v>
      </c>
      <c r="AY709" s="149"/>
      <c r="AZ709" s="149">
        <v>500</v>
      </c>
      <c r="BA709" s="149">
        <v>1000</v>
      </c>
      <c r="BB709" s="149">
        <v>2000</v>
      </c>
      <c r="BC709" s="150">
        <v>50</v>
      </c>
      <c r="BD709" s="157"/>
      <c r="BE709" s="150" t="s">
        <v>10972</v>
      </c>
      <c r="BF709" s="153" t="s">
        <v>10973</v>
      </c>
      <c r="BG709" s="134">
        <v>2000</v>
      </c>
      <c r="BH709" s="134" t="s">
        <v>4909</v>
      </c>
      <c r="BI709" s="134">
        <v>500</v>
      </c>
      <c r="BJ709" s="134">
        <v>1000</v>
      </c>
      <c r="BK709" s="134">
        <v>2000</v>
      </c>
      <c r="BL709" s="134">
        <v>50</v>
      </c>
      <c r="BM709" s="279"/>
      <c r="BN709" s="381"/>
      <c r="BO709" s="151" t="s">
        <v>10974</v>
      </c>
      <c r="BP709" s="138">
        <v>1</v>
      </c>
      <c r="BQ709" s="138"/>
      <c r="BR709" s="138">
        <v>1</v>
      </c>
      <c r="BS709" s="138"/>
      <c r="BT709" s="138"/>
      <c r="BU709" s="138">
        <v>9</v>
      </c>
      <c r="BV709" s="138">
        <v>6</v>
      </c>
      <c r="BW709" s="138">
        <v>5</v>
      </c>
      <c r="BX709" s="137"/>
      <c r="BY709" s="137"/>
      <c r="BZ709" s="138"/>
      <c r="CA709" s="138"/>
      <c r="CB709" s="138"/>
      <c r="CC709" s="138"/>
      <c r="CD709" s="138"/>
      <c r="CE709" s="139"/>
      <c r="CF709" s="139"/>
      <c r="CG709" s="139"/>
      <c r="CH709" s="139"/>
      <c r="CI709" s="139"/>
      <c r="CJ709" s="139"/>
      <c r="CK709" s="139"/>
      <c r="CL709" s="139"/>
      <c r="CM709" s="139"/>
      <c r="CN709" s="139"/>
      <c r="CO709" s="139"/>
      <c r="CP709" s="139"/>
      <c r="CQ709" s="139"/>
      <c r="CR709" s="139"/>
      <c r="CS709" s="139"/>
      <c r="CT709" s="139"/>
      <c r="CU709" s="139"/>
      <c r="CV709" s="139"/>
      <c r="CW709" s="139"/>
      <c r="CX709" s="139"/>
      <c r="CY709" s="139"/>
      <c r="CZ709" s="139"/>
      <c r="DA709" s="139"/>
      <c r="DB709" s="139"/>
      <c r="DC709" s="139"/>
      <c r="DD709" s="139"/>
      <c r="DE709" s="139"/>
      <c r="DF709" s="139"/>
      <c r="DG709" s="139"/>
      <c r="DH709" s="139"/>
      <c r="DI709" s="139"/>
      <c r="DJ709" s="139"/>
    </row>
    <row r="710" spans="1:128" s="177" customFormat="1" ht="16.5" customHeight="1">
      <c r="A710" s="111">
        <v>626</v>
      </c>
      <c r="B710" s="111" t="s">
        <v>3787</v>
      </c>
      <c r="C710" s="112" t="s">
        <v>3899</v>
      </c>
      <c r="D710" s="111" t="s">
        <v>5111</v>
      </c>
      <c r="E710" s="111" t="s">
        <v>4932</v>
      </c>
      <c r="F710" s="111" t="s">
        <v>10975</v>
      </c>
      <c r="G710" s="113" t="s">
        <v>10976</v>
      </c>
      <c r="H710" s="111" t="s">
        <v>10977</v>
      </c>
      <c r="I710" s="111" t="s">
        <v>10978</v>
      </c>
      <c r="J710" s="118" t="s">
        <v>4884</v>
      </c>
      <c r="K710" s="111" t="s">
        <v>10979</v>
      </c>
      <c r="L710" s="790" t="s">
        <v>10980</v>
      </c>
      <c r="M710" s="136" t="s">
        <v>10981</v>
      </c>
      <c r="N710" s="142" t="s">
        <v>4884</v>
      </c>
      <c r="O710" s="142" t="s">
        <v>4909</v>
      </c>
      <c r="P710" s="135" t="s">
        <v>4924</v>
      </c>
      <c r="Q710" s="143">
        <v>117157</v>
      </c>
      <c r="R710" s="144">
        <v>2429</v>
      </c>
      <c r="S710" s="143">
        <v>828</v>
      </c>
      <c r="T710" s="143">
        <v>642</v>
      </c>
      <c r="U710" s="279" t="s">
        <v>5636</v>
      </c>
      <c r="V710" s="143">
        <v>186</v>
      </c>
      <c r="W710" s="143">
        <v>272</v>
      </c>
      <c r="X710" s="279" t="s">
        <v>4956</v>
      </c>
      <c r="Y710" s="143">
        <v>156</v>
      </c>
      <c r="Z710" s="164">
        <v>13</v>
      </c>
      <c r="AA710" s="143">
        <v>2378</v>
      </c>
      <c r="AB710" s="143">
        <v>451</v>
      </c>
      <c r="AC710" s="127">
        <v>479</v>
      </c>
      <c r="AD710" s="127"/>
      <c r="AE710" s="130">
        <v>100</v>
      </c>
      <c r="AF710" s="171" t="s">
        <v>10982</v>
      </c>
      <c r="AG710" s="165">
        <v>10469</v>
      </c>
      <c r="AH710" s="165">
        <v>10469</v>
      </c>
      <c r="AI710" s="148">
        <v>10469</v>
      </c>
      <c r="AJ710" s="148">
        <v>507</v>
      </c>
      <c r="AK710" s="791" t="s">
        <v>10983</v>
      </c>
      <c r="AL710" s="792" t="s">
        <v>10984</v>
      </c>
      <c r="AM710" s="138" t="s">
        <v>5340</v>
      </c>
      <c r="AN710" s="138">
        <v>5</v>
      </c>
      <c r="AO710" s="138"/>
      <c r="AP710" s="138">
        <v>5</v>
      </c>
      <c r="AQ710" s="138"/>
      <c r="AR710" s="138"/>
      <c r="AS710" s="138">
        <v>220</v>
      </c>
      <c r="AT710" s="135" t="s">
        <v>4916</v>
      </c>
      <c r="AU710" s="135" t="s">
        <v>4916</v>
      </c>
      <c r="AV710" s="168">
        <v>18324</v>
      </c>
      <c r="AW710" s="127">
        <v>83.290909090909096</v>
      </c>
      <c r="AX710" s="169">
        <v>2000</v>
      </c>
      <c r="AY710" s="149"/>
      <c r="AZ710" s="149">
        <v>1000</v>
      </c>
      <c r="BA710" s="149">
        <v>1500</v>
      </c>
      <c r="BB710" s="149">
        <v>2000</v>
      </c>
      <c r="BC710" s="150">
        <v>25</v>
      </c>
      <c r="BD710" s="118"/>
      <c r="BE710" s="118"/>
      <c r="BF710" s="151" t="s">
        <v>10985</v>
      </c>
      <c r="BG710" s="279"/>
      <c r="BH710" s="279"/>
      <c r="BI710" s="279"/>
      <c r="BJ710" s="279"/>
      <c r="BK710" s="279"/>
      <c r="BL710" s="279"/>
      <c r="BM710" s="279"/>
      <c r="BN710" s="118"/>
      <c r="BO710" s="153" t="s">
        <v>10986</v>
      </c>
      <c r="BP710" s="138">
        <f>BQ710+BR710</f>
        <v>2</v>
      </c>
      <c r="BQ710" s="138"/>
      <c r="BR710" s="138">
        <v>2</v>
      </c>
      <c r="BS710" s="138">
        <v>1</v>
      </c>
      <c r="BT710" s="138"/>
      <c r="BU710" s="138">
        <v>11</v>
      </c>
      <c r="BV710" s="138"/>
      <c r="BW710" s="138">
        <v>14</v>
      </c>
      <c r="BX710" s="138"/>
      <c r="BY710" s="138"/>
      <c r="BZ710" s="138"/>
      <c r="CA710" s="138"/>
      <c r="CB710" s="138"/>
      <c r="CC710" s="138"/>
      <c r="CD710" s="138"/>
      <c r="CE710" s="139"/>
      <c r="CF710" s="139"/>
      <c r="CG710" s="139"/>
      <c r="CH710" s="139"/>
      <c r="CI710" s="139"/>
      <c r="CJ710" s="139"/>
      <c r="CK710" s="139"/>
      <c r="CL710" s="139"/>
      <c r="CM710" s="139"/>
      <c r="CN710" s="139"/>
      <c r="CO710" s="139"/>
      <c r="CP710" s="139"/>
      <c r="CQ710" s="139"/>
      <c r="CR710" s="139"/>
      <c r="CS710" s="139"/>
      <c r="CT710" s="139"/>
      <c r="CU710" s="139"/>
      <c r="CV710" s="139"/>
      <c r="CW710" s="139"/>
      <c r="CX710" s="139"/>
      <c r="CY710" s="139"/>
      <c r="CZ710" s="139"/>
      <c r="DA710" s="139"/>
      <c r="DB710" s="139"/>
      <c r="DC710" s="139"/>
      <c r="DD710" s="139"/>
      <c r="DE710" s="139"/>
      <c r="DF710" s="139"/>
      <c r="DG710" s="139"/>
      <c r="DH710" s="139"/>
      <c r="DI710" s="139"/>
      <c r="DJ710" s="139"/>
    </row>
    <row r="711" spans="1:128" ht="16.5" customHeight="1">
      <c r="A711" s="111">
        <v>627</v>
      </c>
      <c r="B711" s="111" t="s">
        <v>10942</v>
      </c>
      <c r="C711" s="112" t="s">
        <v>10987</v>
      </c>
      <c r="D711" s="111" t="s">
        <v>5082</v>
      </c>
      <c r="E711" s="111" t="s">
        <v>4932</v>
      </c>
      <c r="F711" s="111" t="s">
        <v>10988</v>
      </c>
      <c r="G711" s="113" t="s">
        <v>10989</v>
      </c>
      <c r="H711" s="111" t="s">
        <v>10990</v>
      </c>
      <c r="I711" s="111" t="s">
        <v>10991</v>
      </c>
      <c r="J711" s="118" t="s">
        <v>4884</v>
      </c>
      <c r="K711" s="111" t="s">
        <v>10992</v>
      </c>
      <c r="L711" s="153" t="s">
        <v>10993</v>
      </c>
      <c r="M711" s="153" t="s">
        <v>10994</v>
      </c>
      <c r="N711" s="135" t="s">
        <v>4924</v>
      </c>
      <c r="O711" s="142"/>
      <c r="P711" s="135" t="s">
        <v>4924</v>
      </c>
      <c r="Q711" s="143">
        <v>8612</v>
      </c>
      <c r="R711" s="144">
        <v>1830</v>
      </c>
      <c r="S711" s="143">
        <v>766</v>
      </c>
      <c r="T711" s="143">
        <v>706</v>
      </c>
      <c r="U711" s="135" t="s">
        <v>6397</v>
      </c>
      <c r="V711" s="143">
        <v>60</v>
      </c>
      <c r="W711" s="143">
        <v>106</v>
      </c>
      <c r="X711" s="138" t="s">
        <v>4972</v>
      </c>
      <c r="Y711" s="143">
        <v>90</v>
      </c>
      <c r="Z711" s="143">
        <v>138</v>
      </c>
      <c r="AA711" s="143">
        <v>286</v>
      </c>
      <c r="AB711" s="143">
        <v>115</v>
      </c>
      <c r="AC711" s="127"/>
      <c r="AD711" s="127"/>
      <c r="AE711" s="130">
        <v>34</v>
      </c>
      <c r="AF711" s="112" t="s">
        <v>10995</v>
      </c>
      <c r="AG711" s="143">
        <v>336</v>
      </c>
      <c r="AH711" s="143">
        <v>1774</v>
      </c>
      <c r="AI711" s="148">
        <v>1774</v>
      </c>
      <c r="AJ711" s="148">
        <v>219</v>
      </c>
      <c r="AK711" s="112" t="s">
        <v>10996</v>
      </c>
      <c r="AL711" s="112" t="s">
        <v>10997</v>
      </c>
      <c r="AM711" s="118" t="s">
        <v>5011</v>
      </c>
      <c r="AN711" s="111">
        <v>3</v>
      </c>
      <c r="AO711" s="111">
        <v>1</v>
      </c>
      <c r="AP711" s="111">
        <v>2</v>
      </c>
      <c r="AQ711" s="118"/>
      <c r="AR711" s="118"/>
      <c r="AS711" s="111">
        <v>269</v>
      </c>
      <c r="AT711" s="129" t="s">
        <v>4916</v>
      </c>
      <c r="AU711" s="129" t="s">
        <v>4916</v>
      </c>
      <c r="AV711" s="127">
        <v>46608</v>
      </c>
      <c r="AW711" s="127">
        <v>173.26394052044608</v>
      </c>
      <c r="AX711" s="149">
        <v>2000</v>
      </c>
      <c r="AY711" s="149">
        <v>1000</v>
      </c>
      <c r="AZ711" s="149">
        <v>1000</v>
      </c>
      <c r="BA711" s="149">
        <v>1500</v>
      </c>
      <c r="BB711" s="149">
        <v>2000</v>
      </c>
      <c r="BC711" s="150">
        <v>30</v>
      </c>
      <c r="BD711" s="150">
        <v>30</v>
      </c>
      <c r="BE711" s="151" t="s">
        <v>10998</v>
      </c>
      <c r="BF711" s="151" t="s">
        <v>10999</v>
      </c>
      <c r="BG711" s="134">
        <v>2000</v>
      </c>
      <c r="BH711" s="134">
        <v>1000</v>
      </c>
      <c r="BI711" s="134">
        <v>1000</v>
      </c>
      <c r="BJ711" s="134">
        <v>1500</v>
      </c>
      <c r="BK711" s="134">
        <v>1500</v>
      </c>
      <c r="BL711" s="134">
        <v>30</v>
      </c>
      <c r="BM711" s="134"/>
      <c r="BN711" s="326" t="s">
        <v>11000</v>
      </c>
      <c r="BO711" s="151" t="s">
        <v>10974</v>
      </c>
      <c r="BP711" s="138"/>
      <c r="BQ711" s="138"/>
      <c r="BR711" s="138"/>
      <c r="BS711" s="138">
        <v>1</v>
      </c>
      <c r="BT711" s="138"/>
      <c r="BU711" s="138">
        <v>3</v>
      </c>
      <c r="BV711" s="138">
        <v>3</v>
      </c>
      <c r="BW711" s="138"/>
      <c r="BX711" s="138"/>
      <c r="BY711" s="138"/>
      <c r="BZ711" s="138"/>
      <c r="CA711" s="138"/>
      <c r="CB711" s="138"/>
      <c r="CC711" s="138"/>
      <c r="CD711" s="138"/>
      <c r="CE711" s="139"/>
      <c r="CF711" s="139"/>
      <c r="DV711" s="152"/>
      <c r="DW711" s="152"/>
      <c r="DX711" s="152"/>
    </row>
    <row r="712" spans="1:128" ht="16.5" customHeight="1">
      <c r="A712" s="111">
        <v>628</v>
      </c>
      <c r="B712" s="111" t="s">
        <v>10942</v>
      </c>
      <c r="C712" s="112" t="s">
        <v>11001</v>
      </c>
      <c r="D712" s="111" t="s">
        <v>5082</v>
      </c>
      <c r="E712" s="111" t="s">
        <v>5001</v>
      </c>
      <c r="F712" s="111" t="s">
        <v>11002</v>
      </c>
      <c r="G712" s="113" t="s">
        <v>11003</v>
      </c>
      <c r="H712" s="111" t="s">
        <v>11004</v>
      </c>
      <c r="I712" s="111" t="s">
        <v>11005</v>
      </c>
      <c r="J712" s="118" t="s">
        <v>4884</v>
      </c>
      <c r="K712" s="163" t="s">
        <v>11006</v>
      </c>
      <c r="L712" s="116" t="s">
        <v>11007</v>
      </c>
      <c r="M712" s="153" t="s">
        <v>11008</v>
      </c>
      <c r="N712" s="142" t="s">
        <v>4888</v>
      </c>
      <c r="O712" s="142"/>
      <c r="P712" s="142" t="s">
        <v>4888</v>
      </c>
      <c r="Q712" s="143">
        <v>4862</v>
      </c>
      <c r="R712" s="144">
        <v>763</v>
      </c>
      <c r="S712" s="143">
        <v>390</v>
      </c>
      <c r="T712" s="143">
        <v>298</v>
      </c>
      <c r="U712" s="112" t="s">
        <v>5009</v>
      </c>
      <c r="V712" s="143">
        <v>92</v>
      </c>
      <c r="W712" s="143">
        <v>74</v>
      </c>
      <c r="X712" s="138" t="s">
        <v>4972</v>
      </c>
      <c r="Y712" s="143"/>
      <c r="Z712" s="143"/>
      <c r="AA712" s="143"/>
      <c r="AB712" s="143">
        <v>74</v>
      </c>
      <c r="AC712" s="127"/>
      <c r="AD712" s="127"/>
      <c r="AE712" s="130"/>
      <c r="AF712" s="137" t="s">
        <v>11009</v>
      </c>
      <c r="AG712" s="143">
        <v>3690</v>
      </c>
      <c r="AH712" s="143">
        <v>3690</v>
      </c>
      <c r="AI712" s="793"/>
      <c r="AJ712" s="148">
        <v>1391</v>
      </c>
      <c r="AK712" s="302"/>
      <c r="AL712" s="302"/>
      <c r="AM712" s="794"/>
      <c r="AN712" s="302"/>
      <c r="AO712" s="302"/>
      <c r="AP712" s="302"/>
      <c r="AQ712" s="302"/>
      <c r="AR712" s="302"/>
      <c r="AS712" s="111">
        <v>187</v>
      </c>
      <c r="AT712" s="137" t="s">
        <v>4916</v>
      </c>
      <c r="AU712" s="137" t="s">
        <v>4916</v>
      </c>
      <c r="AV712" s="127">
        <v>982</v>
      </c>
      <c r="AW712" s="127">
        <v>5.2513368983957216</v>
      </c>
      <c r="AX712" s="149">
        <v>2000</v>
      </c>
      <c r="AY712" s="149"/>
      <c r="AZ712" s="149">
        <v>1000</v>
      </c>
      <c r="BA712" s="149">
        <v>1500</v>
      </c>
      <c r="BB712" s="149">
        <v>2000</v>
      </c>
      <c r="BC712" s="150">
        <v>50</v>
      </c>
      <c r="BD712" s="150">
        <v>50</v>
      </c>
      <c r="BE712" s="150" t="s">
        <v>11010</v>
      </c>
      <c r="BF712" s="151" t="s">
        <v>11011</v>
      </c>
      <c r="BG712" s="279"/>
      <c r="BH712" s="279"/>
      <c r="BI712" s="279"/>
      <c r="BJ712" s="279"/>
      <c r="BK712" s="279"/>
      <c r="BL712" s="279"/>
      <c r="BM712" s="279"/>
      <c r="BN712" s="381"/>
      <c r="BO712" s="112"/>
      <c r="BP712" s="2531">
        <v>5</v>
      </c>
      <c r="BQ712" s="2531"/>
      <c r="BR712" s="2531">
        <v>5</v>
      </c>
      <c r="BS712" s="2531"/>
      <c r="BT712" s="2531"/>
      <c r="BU712" s="2531">
        <v>6</v>
      </c>
      <c r="BV712" s="2531">
        <v>10</v>
      </c>
      <c r="BW712" s="2531"/>
      <c r="BX712" s="2531"/>
      <c r="BY712" s="2531"/>
      <c r="BZ712" s="138"/>
      <c r="CA712" s="138"/>
      <c r="CB712" s="138"/>
      <c r="CC712" s="138"/>
      <c r="CD712" s="138"/>
      <c r="CE712" s="139"/>
      <c r="CF712" s="139"/>
      <c r="DV712" s="152"/>
      <c r="DW712" s="152"/>
      <c r="DX712" s="152"/>
    </row>
    <row r="713" spans="1:128" ht="16.5" customHeight="1">
      <c r="A713" s="111">
        <v>629</v>
      </c>
      <c r="B713" s="111" t="s">
        <v>10942</v>
      </c>
      <c r="C713" s="112" t="s">
        <v>11001</v>
      </c>
      <c r="D713" s="111" t="s">
        <v>5082</v>
      </c>
      <c r="E713" s="111" t="s">
        <v>4879</v>
      </c>
      <c r="F713" s="111" t="s">
        <v>11012</v>
      </c>
      <c r="G713" s="113" t="s">
        <v>11013</v>
      </c>
      <c r="H713" s="111" t="s">
        <v>11014</v>
      </c>
      <c r="I713" s="111" t="s">
        <v>11015</v>
      </c>
      <c r="J713" s="118" t="s">
        <v>4884</v>
      </c>
      <c r="K713" s="163" t="s">
        <v>6393</v>
      </c>
      <c r="L713" s="116" t="s">
        <v>11016</v>
      </c>
      <c r="M713" s="153" t="s">
        <v>11008</v>
      </c>
      <c r="N713" s="142" t="s">
        <v>4884</v>
      </c>
      <c r="O713" s="142" t="s">
        <v>4909</v>
      </c>
      <c r="P713" s="142" t="s">
        <v>4888</v>
      </c>
      <c r="Q713" s="143">
        <v>99885</v>
      </c>
      <c r="R713" s="144">
        <v>9723</v>
      </c>
      <c r="S713" s="143">
        <v>2891</v>
      </c>
      <c r="T713" s="143">
        <v>2503</v>
      </c>
      <c r="U713" s="112" t="s">
        <v>5009</v>
      </c>
      <c r="V713" s="143">
        <v>388</v>
      </c>
      <c r="W713" s="143">
        <v>719</v>
      </c>
      <c r="X713" s="138" t="s">
        <v>4972</v>
      </c>
      <c r="Y713" s="143">
        <v>302</v>
      </c>
      <c r="Z713" s="143">
        <v>61</v>
      </c>
      <c r="AA713" s="143">
        <v>80000</v>
      </c>
      <c r="AB713" s="143">
        <v>894</v>
      </c>
      <c r="AC713" s="127">
        <v>105</v>
      </c>
      <c r="AD713" s="127"/>
      <c r="AE713" s="130">
        <v>266</v>
      </c>
      <c r="AF713" s="137" t="s">
        <v>11009</v>
      </c>
      <c r="AG713" s="143">
        <v>2365</v>
      </c>
      <c r="AH713" s="143">
        <v>2365</v>
      </c>
      <c r="AI713" s="148">
        <v>1876</v>
      </c>
      <c r="AJ713" s="148">
        <v>728</v>
      </c>
      <c r="AK713" s="302"/>
      <c r="AL713" s="302"/>
      <c r="AM713" s="118" t="s">
        <v>5477</v>
      </c>
      <c r="AN713" s="111">
        <v>9</v>
      </c>
      <c r="AO713" s="111">
        <v>1</v>
      </c>
      <c r="AP713" s="111">
        <v>6</v>
      </c>
      <c r="AQ713" s="111">
        <v>2</v>
      </c>
      <c r="AR713" s="111"/>
      <c r="AS713" s="111">
        <v>187</v>
      </c>
      <c r="AT713" s="137" t="s">
        <v>4916</v>
      </c>
      <c r="AU713" s="137" t="s">
        <v>4916</v>
      </c>
      <c r="AV713" s="127">
        <f>23118-982</f>
        <v>22136</v>
      </c>
      <c r="AW713" s="127">
        <v>118.37433155080214</v>
      </c>
      <c r="AX713" s="149">
        <v>2000</v>
      </c>
      <c r="AY713" s="149"/>
      <c r="AZ713" s="149">
        <v>1000</v>
      </c>
      <c r="BA713" s="149">
        <v>1500</v>
      </c>
      <c r="BB713" s="149">
        <v>2000</v>
      </c>
      <c r="BC713" s="150">
        <v>50</v>
      </c>
      <c r="BD713" s="150">
        <v>50</v>
      </c>
      <c r="BE713" s="150" t="s">
        <v>11010</v>
      </c>
      <c r="BF713" s="151" t="s">
        <v>11011</v>
      </c>
      <c r="BG713" s="134">
        <v>2000</v>
      </c>
      <c r="BH713" s="134"/>
      <c r="BI713" s="134">
        <v>1000</v>
      </c>
      <c r="BJ713" s="134">
        <v>1500</v>
      </c>
      <c r="BK713" s="134">
        <v>2000</v>
      </c>
      <c r="BL713" s="134">
        <v>50</v>
      </c>
      <c r="BM713" s="134">
        <v>50</v>
      </c>
      <c r="BN713" s="350" t="s">
        <v>11017</v>
      </c>
      <c r="BO713" s="133" t="s">
        <v>11011</v>
      </c>
      <c r="BP713" s="2533"/>
      <c r="BQ713" s="2533"/>
      <c r="BR713" s="2533"/>
      <c r="BS713" s="2531"/>
      <c r="BT713" s="2531"/>
      <c r="BU713" s="2531"/>
      <c r="BV713" s="2531"/>
      <c r="BW713" s="2531"/>
      <c r="BX713" s="2531"/>
      <c r="BY713" s="2531"/>
      <c r="BZ713" s="138"/>
      <c r="CA713" s="138"/>
      <c r="CB713" s="138"/>
      <c r="CC713" s="138"/>
      <c r="CD713" s="138"/>
      <c r="CE713" s="139"/>
      <c r="CF713" s="139"/>
      <c r="DV713" s="152"/>
      <c r="DW713" s="152"/>
      <c r="DX713" s="152"/>
    </row>
    <row r="714" spans="1:128" s="110" customFormat="1" ht="16.5" customHeight="1">
      <c r="A714" s="111">
        <v>630</v>
      </c>
      <c r="B714" s="180" t="s">
        <v>3787</v>
      </c>
      <c r="C714" s="302" t="s">
        <v>3798</v>
      </c>
      <c r="D714" s="180" t="s">
        <v>5111</v>
      </c>
      <c r="E714" s="180" t="s">
        <v>6376</v>
      </c>
      <c r="F714" s="180" t="s">
        <v>11018</v>
      </c>
      <c r="G714" s="303" t="s">
        <v>11019</v>
      </c>
      <c r="H714" s="180" t="s">
        <v>11020</v>
      </c>
      <c r="I714" s="180" t="s">
        <v>11021</v>
      </c>
      <c r="J714" s="382" t="s">
        <v>4888</v>
      </c>
      <c r="K714" s="305" t="s">
        <v>6337</v>
      </c>
      <c r="L714" s="184" t="s">
        <v>6376</v>
      </c>
      <c r="M714" s="136"/>
      <c r="N714" s="137" t="s">
        <v>4924</v>
      </c>
      <c r="O714" s="137"/>
      <c r="P714" s="137" t="s">
        <v>4924</v>
      </c>
      <c r="Q714" s="143">
        <v>2447</v>
      </c>
      <c r="R714" s="144">
        <v>744</v>
      </c>
      <c r="S714" s="143">
        <v>362</v>
      </c>
      <c r="T714" s="143">
        <v>296</v>
      </c>
      <c r="U714" s="302"/>
      <c r="V714" s="143">
        <v>66</v>
      </c>
      <c r="W714" s="143"/>
      <c r="X714" s="273"/>
      <c r="Y714" s="143"/>
      <c r="Z714" s="143"/>
      <c r="AA714" s="143"/>
      <c r="AB714" s="143"/>
      <c r="AC714" s="127"/>
      <c r="AD714" s="127"/>
      <c r="AE714" s="352">
        <v>40</v>
      </c>
      <c r="AF714" s="137" t="s">
        <v>11022</v>
      </c>
      <c r="AG714" s="143"/>
      <c r="AH714" s="143"/>
      <c r="AI714" s="186"/>
      <c r="AJ714" s="186"/>
      <c r="AK714" s="112"/>
      <c r="AL714" s="112"/>
      <c r="AM714" s="273" t="s">
        <v>11023</v>
      </c>
      <c r="AN714" s="112"/>
      <c r="AO714" s="112"/>
      <c r="AP714" s="112"/>
      <c r="AQ714" s="112"/>
      <c r="AR714" s="112"/>
      <c r="AS714" s="111">
        <v>358</v>
      </c>
      <c r="AT714" s="159" t="s">
        <v>5429</v>
      </c>
      <c r="AU714" s="159" t="s">
        <v>5429</v>
      </c>
      <c r="AV714" s="188">
        <v>7021</v>
      </c>
      <c r="AW714" s="127">
        <v>19.61173184357542</v>
      </c>
      <c r="AX714" s="140"/>
      <c r="AY714" s="140"/>
      <c r="AZ714" s="140"/>
      <c r="BA714" s="140"/>
      <c r="BB714" s="140"/>
      <c r="BC714" s="112"/>
      <c r="BD714" s="112"/>
      <c r="BE714" s="112"/>
      <c r="BF714" s="191" t="s">
        <v>4945</v>
      </c>
      <c r="BG714" s="279"/>
      <c r="BH714" s="279"/>
      <c r="BI714" s="279"/>
      <c r="BJ714" s="279"/>
      <c r="BK714" s="279"/>
      <c r="BL714" s="279"/>
      <c r="BM714" s="279"/>
      <c r="BN714" s="381"/>
      <c r="BO714" s="193" t="s">
        <v>4897</v>
      </c>
      <c r="BP714" s="795"/>
      <c r="BQ714" s="795"/>
      <c r="BR714" s="795"/>
      <c r="BS714" s="273"/>
      <c r="BT714" s="273"/>
      <c r="BU714" s="273"/>
      <c r="BV714" s="273"/>
      <c r="BW714" s="273"/>
      <c r="BX714" s="273"/>
      <c r="BY714" s="273"/>
      <c r="BZ714" s="273"/>
      <c r="CA714" s="273"/>
      <c r="CB714" s="273"/>
      <c r="CC714" s="273"/>
      <c r="CD714" s="273"/>
      <c r="CE714" s="177"/>
      <c r="CF714" s="177"/>
      <c r="DV714" s="522"/>
      <c r="DW714" s="522"/>
      <c r="DX714" s="522"/>
    </row>
    <row r="715" spans="1:128" s="139" customFormat="1" ht="16.5" customHeight="1">
      <c r="A715" s="111">
        <v>631</v>
      </c>
      <c r="B715" s="111" t="s">
        <v>10942</v>
      </c>
      <c r="C715" s="112" t="s">
        <v>11024</v>
      </c>
      <c r="D715" s="111" t="s">
        <v>5082</v>
      </c>
      <c r="E715" s="111" t="s">
        <v>4879</v>
      </c>
      <c r="F715" s="111" t="s">
        <v>11025</v>
      </c>
      <c r="G715" s="113" t="s">
        <v>11026</v>
      </c>
      <c r="H715" s="111" t="s">
        <v>11027</v>
      </c>
      <c r="I715" s="111" t="s">
        <v>11028</v>
      </c>
      <c r="J715" s="118" t="s">
        <v>4884</v>
      </c>
      <c r="K715" s="163" t="s">
        <v>11029</v>
      </c>
      <c r="L715" s="116" t="s">
        <v>11030</v>
      </c>
      <c r="M715" s="268" t="s">
        <v>11031</v>
      </c>
      <c r="N715" s="142" t="s">
        <v>4888</v>
      </c>
      <c r="O715" s="142"/>
      <c r="P715" s="142" t="s">
        <v>4888</v>
      </c>
      <c r="Q715" s="143">
        <v>15606</v>
      </c>
      <c r="R715" s="144">
        <v>4677</v>
      </c>
      <c r="S715" s="143">
        <v>2273</v>
      </c>
      <c r="T715" s="143">
        <v>1630</v>
      </c>
      <c r="U715" s="112" t="s">
        <v>5390</v>
      </c>
      <c r="V715" s="143">
        <v>643</v>
      </c>
      <c r="W715" s="143">
        <v>81</v>
      </c>
      <c r="X715" s="138" t="s">
        <v>4972</v>
      </c>
      <c r="Y715" s="143">
        <v>326.89999999999998</v>
      </c>
      <c r="Z715" s="143"/>
      <c r="AA715" s="143"/>
      <c r="AB715" s="143">
        <v>120</v>
      </c>
      <c r="AC715" s="127">
        <v>27.85</v>
      </c>
      <c r="AD715" s="127"/>
      <c r="AE715" s="130">
        <v>14</v>
      </c>
      <c r="AF715" s="137" t="s">
        <v>11032</v>
      </c>
      <c r="AG715" s="143">
        <v>5602</v>
      </c>
      <c r="AH715" s="143">
        <v>5602</v>
      </c>
      <c r="AI715" s="148">
        <v>5602</v>
      </c>
      <c r="AJ715" s="148">
        <v>1538</v>
      </c>
      <c r="AK715" s="112"/>
      <c r="AL715" s="112"/>
      <c r="AM715" s="118" t="s">
        <v>4914</v>
      </c>
      <c r="AN715" s="111">
        <v>15</v>
      </c>
      <c r="AO715" s="111">
        <v>4</v>
      </c>
      <c r="AP715" s="111">
        <v>8</v>
      </c>
      <c r="AQ715" s="111"/>
      <c r="AR715" s="111">
        <v>3</v>
      </c>
      <c r="AS715" s="111">
        <v>227</v>
      </c>
      <c r="AT715" s="135" t="s">
        <v>4916</v>
      </c>
      <c r="AU715" s="135" t="s">
        <v>4916</v>
      </c>
      <c r="AV715" s="127">
        <v>52009</v>
      </c>
      <c r="AW715" s="127">
        <v>229.11453744493392</v>
      </c>
      <c r="AX715" s="149"/>
      <c r="AY715" s="149"/>
      <c r="AZ715" s="149"/>
      <c r="BA715" s="149"/>
      <c r="BB715" s="149"/>
      <c r="BC715" s="150"/>
      <c r="BD715" s="150"/>
      <c r="BE715" s="150"/>
      <c r="BF715" s="151" t="s">
        <v>4897</v>
      </c>
      <c r="BG715" s="134"/>
      <c r="BH715" s="134"/>
      <c r="BI715" s="134"/>
      <c r="BJ715" s="134"/>
      <c r="BK715" s="134"/>
      <c r="BL715" s="134"/>
      <c r="BM715" s="134"/>
      <c r="BN715" s="174"/>
      <c r="BO715" s="133" t="s">
        <v>4897</v>
      </c>
      <c r="BP715" s="138">
        <v>2</v>
      </c>
      <c r="BQ715" s="138"/>
      <c r="BR715" s="138">
        <v>2</v>
      </c>
      <c r="BS715" s="138"/>
      <c r="BT715" s="138">
        <v>2</v>
      </c>
      <c r="BU715" s="138"/>
      <c r="BV715" s="138">
        <v>7</v>
      </c>
      <c r="BW715" s="138"/>
      <c r="BX715" s="138"/>
      <c r="BY715" s="138"/>
      <c r="BZ715" s="138"/>
      <c r="CA715" s="138"/>
      <c r="CB715" s="138"/>
      <c r="CC715" s="138"/>
      <c r="CD715" s="138"/>
    </row>
    <row r="716" spans="1:128" ht="16.5" customHeight="1">
      <c r="A716" s="111">
        <v>632</v>
      </c>
      <c r="B716" s="111" t="s">
        <v>10942</v>
      </c>
      <c r="C716" s="112" t="s">
        <v>10943</v>
      </c>
      <c r="D716" s="111" t="s">
        <v>5082</v>
      </c>
      <c r="E716" s="111" t="s">
        <v>4879</v>
      </c>
      <c r="F716" s="111" t="s">
        <v>11033</v>
      </c>
      <c r="G716" s="113" t="s">
        <v>11034</v>
      </c>
      <c r="H716" s="111" t="s">
        <v>11035</v>
      </c>
      <c r="I716" s="111" t="s">
        <v>11036</v>
      </c>
      <c r="J716" s="118" t="s">
        <v>4884</v>
      </c>
      <c r="K716" s="163" t="s">
        <v>11037</v>
      </c>
      <c r="L716" s="116" t="s">
        <v>11038</v>
      </c>
      <c r="M716" s="141" t="s">
        <v>11039</v>
      </c>
      <c r="N716" s="142" t="s">
        <v>4888</v>
      </c>
      <c r="O716" s="142"/>
      <c r="P716" s="142" t="s">
        <v>4888</v>
      </c>
      <c r="Q716" s="143">
        <v>3887</v>
      </c>
      <c r="R716" s="144">
        <v>1108</v>
      </c>
      <c r="S716" s="143">
        <v>444</v>
      </c>
      <c r="T716" s="143">
        <v>444</v>
      </c>
      <c r="U716" s="275" t="s">
        <v>5009</v>
      </c>
      <c r="V716" s="143"/>
      <c r="W716" s="143">
        <v>81</v>
      </c>
      <c r="X716" s="796" t="s">
        <v>4972</v>
      </c>
      <c r="Y716" s="143">
        <v>39</v>
      </c>
      <c r="Z716" s="143">
        <v>92</v>
      </c>
      <c r="AA716" s="143">
        <v>422</v>
      </c>
      <c r="AB716" s="143">
        <v>39</v>
      </c>
      <c r="AC716" s="127"/>
      <c r="AD716" s="127"/>
      <c r="AE716" s="130">
        <v>17</v>
      </c>
      <c r="AF716" s="137" t="s">
        <v>11040</v>
      </c>
      <c r="AG716" s="143">
        <v>87</v>
      </c>
      <c r="AH716" s="143">
        <v>130</v>
      </c>
      <c r="AI716" s="127">
        <v>130</v>
      </c>
      <c r="AJ716" s="148">
        <v>20</v>
      </c>
      <c r="AK716" s="112"/>
      <c r="AL716" s="112"/>
      <c r="AM716" s="118" t="s">
        <v>5011</v>
      </c>
      <c r="AN716" s="111">
        <v>3</v>
      </c>
      <c r="AO716" s="112"/>
      <c r="AP716" s="111">
        <v>3</v>
      </c>
      <c r="AQ716" s="112"/>
      <c r="AR716" s="112"/>
      <c r="AS716" s="111">
        <v>358</v>
      </c>
      <c r="AT716" s="129" t="s">
        <v>4916</v>
      </c>
      <c r="AU716" s="129" t="s">
        <v>4916</v>
      </c>
      <c r="AV716" s="127">
        <v>1109</v>
      </c>
      <c r="AW716" s="127">
        <v>3.0977653631284916</v>
      </c>
      <c r="AX716" s="140"/>
      <c r="AY716" s="140"/>
      <c r="AZ716" s="140"/>
      <c r="BA716" s="140"/>
      <c r="BB716" s="140"/>
      <c r="BC716" s="112"/>
      <c r="BD716" s="112"/>
      <c r="BE716" s="112"/>
      <c r="BF716" s="151" t="s">
        <v>4897</v>
      </c>
      <c r="BG716" s="279"/>
      <c r="BH716" s="279"/>
      <c r="BI716" s="279"/>
      <c r="BJ716" s="279"/>
      <c r="BK716" s="279"/>
      <c r="BL716" s="279"/>
      <c r="BM716" s="279"/>
      <c r="BN716" s="381"/>
      <c r="BO716" s="112"/>
      <c r="BP716" s="138"/>
      <c r="BQ716" s="138"/>
      <c r="BR716" s="138"/>
      <c r="BS716" s="138">
        <v>1</v>
      </c>
      <c r="BT716" s="138"/>
      <c r="BU716" s="138">
        <v>1</v>
      </c>
      <c r="BV716" s="138"/>
      <c r="BW716" s="138"/>
      <c r="BX716" s="138"/>
      <c r="BY716" s="138"/>
      <c r="BZ716" s="138"/>
      <c r="CA716" s="138"/>
      <c r="CB716" s="138"/>
      <c r="CC716" s="138"/>
      <c r="CD716" s="138"/>
      <c r="CE716" s="139"/>
      <c r="CF716" s="139"/>
      <c r="DV716" s="152"/>
      <c r="DW716" s="152"/>
      <c r="DX716" s="152"/>
    </row>
    <row r="717" spans="1:128" ht="16.5" customHeight="1">
      <c r="A717" s="111">
        <v>633</v>
      </c>
      <c r="B717" s="111" t="s">
        <v>3787</v>
      </c>
      <c r="C717" s="112" t="s">
        <v>3845</v>
      </c>
      <c r="D717" s="111" t="s">
        <v>5111</v>
      </c>
      <c r="E717" s="111" t="s">
        <v>6376</v>
      </c>
      <c r="F717" s="111" t="s">
        <v>11041</v>
      </c>
      <c r="G717" s="113" t="s">
        <v>11042</v>
      </c>
      <c r="H717" s="111" t="s">
        <v>11043</v>
      </c>
      <c r="I717" s="111" t="s">
        <v>11044</v>
      </c>
      <c r="J717" s="382" t="s">
        <v>4888</v>
      </c>
      <c r="K717" s="163" t="s">
        <v>6337</v>
      </c>
      <c r="L717" s="116" t="s">
        <v>6337</v>
      </c>
      <c r="M717" s="153" t="s">
        <v>11045</v>
      </c>
      <c r="N717" s="142" t="s">
        <v>4888</v>
      </c>
      <c r="O717" s="142"/>
      <c r="P717" s="142" t="s">
        <v>4888</v>
      </c>
      <c r="Q717" s="143">
        <v>5236</v>
      </c>
      <c r="R717" s="144">
        <v>668.43</v>
      </c>
      <c r="S717" s="143">
        <v>668</v>
      </c>
      <c r="T717" s="143">
        <v>668</v>
      </c>
      <c r="U717" s="279"/>
      <c r="V717" s="143"/>
      <c r="W717" s="143"/>
      <c r="X717" s="279"/>
      <c r="Y717" s="143"/>
      <c r="Z717" s="143"/>
      <c r="AA717" s="143"/>
      <c r="AB717" s="143"/>
      <c r="AC717" s="127"/>
      <c r="AD717" s="127"/>
      <c r="AE717" s="130"/>
      <c r="AF717" s="137" t="s">
        <v>11046</v>
      </c>
      <c r="AG717" s="165"/>
      <c r="AH717" s="165"/>
      <c r="AI717" s="172"/>
      <c r="AJ717" s="172"/>
      <c r="AK717" s="112"/>
      <c r="AL717" s="112"/>
      <c r="AM717" s="381"/>
      <c r="AN717" s="112"/>
      <c r="AO717" s="112"/>
      <c r="AP717" s="112"/>
      <c r="AQ717" s="112"/>
      <c r="AR717" s="112"/>
      <c r="AS717" s="797">
        <v>365</v>
      </c>
      <c r="AT717" s="224" t="s">
        <v>6506</v>
      </c>
      <c r="AU717" s="224" t="s">
        <v>6506</v>
      </c>
      <c r="AV717" s="188">
        <v>12755</v>
      </c>
      <c r="AW717" s="127">
        <v>34.945205479452056</v>
      </c>
      <c r="AX717" s="140"/>
      <c r="AY717" s="140"/>
      <c r="AZ717" s="140"/>
      <c r="BA717" s="140"/>
      <c r="BB717" s="140"/>
      <c r="BC717" s="112"/>
      <c r="BD717" s="112"/>
      <c r="BE717" s="112"/>
      <c r="BF717" s="151" t="s">
        <v>11047</v>
      </c>
      <c r="BG717" s="279"/>
      <c r="BH717" s="279"/>
      <c r="BI717" s="279"/>
      <c r="BJ717" s="279"/>
      <c r="BK717" s="279"/>
      <c r="BL717" s="279"/>
      <c r="BM717" s="279"/>
      <c r="BN717" s="381"/>
      <c r="BO717" s="112"/>
      <c r="BP717" s="652"/>
      <c r="BQ717" s="652"/>
      <c r="BR717" s="652"/>
      <c r="BS717" s="138"/>
      <c r="BT717" s="138"/>
      <c r="BU717" s="138"/>
      <c r="BV717" s="138"/>
      <c r="BW717" s="138"/>
      <c r="BX717" s="138"/>
      <c r="BY717" s="138"/>
      <c r="BZ717" s="138"/>
      <c r="CA717" s="138"/>
      <c r="CB717" s="138"/>
      <c r="CC717" s="138"/>
      <c r="CD717" s="138"/>
      <c r="CE717" s="139"/>
      <c r="CF717" s="139"/>
      <c r="DV717" s="152"/>
      <c r="DW717" s="152"/>
      <c r="DX717" s="152"/>
    </row>
    <row r="718" spans="1:128" ht="16.5" customHeight="1">
      <c r="A718" s="111">
        <v>634</v>
      </c>
      <c r="B718" s="111" t="s">
        <v>10942</v>
      </c>
      <c r="C718" s="112" t="s">
        <v>11024</v>
      </c>
      <c r="D718" s="111" t="s">
        <v>5082</v>
      </c>
      <c r="E718" s="111" t="s">
        <v>4879</v>
      </c>
      <c r="F718" s="111" t="s">
        <v>11048</v>
      </c>
      <c r="G718" s="113" t="s">
        <v>11049</v>
      </c>
      <c r="H718" s="111" t="s">
        <v>11050</v>
      </c>
      <c r="I718" s="111" t="s">
        <v>11051</v>
      </c>
      <c r="J718" s="118" t="s">
        <v>4884</v>
      </c>
      <c r="K718" s="163" t="s">
        <v>11052</v>
      </c>
      <c r="L718" s="116" t="s">
        <v>11053</v>
      </c>
      <c r="M718" s="141" t="s">
        <v>11054</v>
      </c>
      <c r="N718" s="142" t="s">
        <v>4888</v>
      </c>
      <c r="O718" s="142"/>
      <c r="P718" s="142" t="s">
        <v>4888</v>
      </c>
      <c r="Q718" s="143">
        <v>10941</v>
      </c>
      <c r="R718" s="144">
        <v>2094</v>
      </c>
      <c r="S718" s="143">
        <v>796</v>
      </c>
      <c r="T718" s="143">
        <v>664</v>
      </c>
      <c r="U718" s="112" t="s">
        <v>5009</v>
      </c>
      <c r="V718" s="143">
        <v>132</v>
      </c>
      <c r="W718" s="143">
        <v>81</v>
      </c>
      <c r="X718" s="138" t="s">
        <v>4972</v>
      </c>
      <c r="Y718" s="143"/>
      <c r="Z718" s="143"/>
      <c r="AA718" s="143"/>
      <c r="AB718" s="143">
        <v>43</v>
      </c>
      <c r="AC718" s="127"/>
      <c r="AD718" s="127"/>
      <c r="AE718" s="130">
        <v>60</v>
      </c>
      <c r="AF718" s="137" t="s">
        <v>10285</v>
      </c>
      <c r="AG718" s="143">
        <v>758</v>
      </c>
      <c r="AH718" s="143">
        <v>8591</v>
      </c>
      <c r="AI718" s="148">
        <v>8591</v>
      </c>
      <c r="AJ718" s="148">
        <v>3101</v>
      </c>
      <c r="AK718" s="112"/>
      <c r="AL718" s="112"/>
      <c r="AM718" s="118" t="s">
        <v>5079</v>
      </c>
      <c r="AN718" s="111">
        <v>3</v>
      </c>
      <c r="AO718" s="111">
        <v>1</v>
      </c>
      <c r="AP718" s="111">
        <v>2</v>
      </c>
      <c r="AQ718" s="111"/>
      <c r="AR718" s="111"/>
      <c r="AS718" s="111">
        <v>215</v>
      </c>
      <c r="AT718" s="129" t="s">
        <v>4916</v>
      </c>
      <c r="AU718" s="129" t="s">
        <v>4916</v>
      </c>
      <c r="AV718" s="127">
        <v>65923</v>
      </c>
      <c r="AW718" s="127">
        <v>306.6186046511628</v>
      </c>
      <c r="AX718" s="149">
        <v>3000</v>
      </c>
      <c r="AY718" s="149">
        <v>500</v>
      </c>
      <c r="AZ718" s="149">
        <v>1000</v>
      </c>
      <c r="BA718" s="149">
        <v>2000</v>
      </c>
      <c r="BB718" s="149">
        <v>2000</v>
      </c>
      <c r="BC718" s="150">
        <v>25</v>
      </c>
      <c r="BD718" s="150">
        <v>50</v>
      </c>
      <c r="BE718" s="150" t="s">
        <v>11055</v>
      </c>
      <c r="BF718" s="151" t="s">
        <v>11056</v>
      </c>
      <c r="BG718" s="134"/>
      <c r="BH718" s="134"/>
      <c r="BI718" s="134"/>
      <c r="BJ718" s="134"/>
      <c r="BK718" s="134"/>
      <c r="BL718" s="134"/>
      <c r="BM718" s="134"/>
      <c r="BN718" s="174"/>
      <c r="BO718" s="133"/>
      <c r="BP718" s="138"/>
      <c r="BQ718" s="138"/>
      <c r="BR718" s="138"/>
      <c r="BS718" s="138">
        <v>1</v>
      </c>
      <c r="BT718" s="138">
        <v>1</v>
      </c>
      <c r="BU718" s="138">
        <v>3</v>
      </c>
      <c r="BV718" s="138">
        <v>3</v>
      </c>
      <c r="BW718" s="138"/>
      <c r="BX718" s="138"/>
      <c r="BY718" s="138">
        <v>5</v>
      </c>
      <c r="BZ718" s="138"/>
      <c r="CA718" s="138"/>
      <c r="CB718" s="138"/>
      <c r="CC718" s="138"/>
      <c r="CD718" s="138"/>
      <c r="CE718" s="139"/>
      <c r="CF718" s="139"/>
      <c r="DV718" s="152"/>
      <c r="DW718" s="152"/>
      <c r="DX718" s="152"/>
    </row>
    <row r="719" spans="1:128" ht="16.5" customHeight="1">
      <c r="A719" s="111">
        <v>635</v>
      </c>
      <c r="B719" s="111" t="s">
        <v>10942</v>
      </c>
      <c r="C719" s="112" t="s">
        <v>11024</v>
      </c>
      <c r="D719" s="111" t="s">
        <v>5082</v>
      </c>
      <c r="E719" s="111" t="s">
        <v>4879</v>
      </c>
      <c r="F719" s="111" t="s">
        <v>11057</v>
      </c>
      <c r="G719" s="113" t="s">
        <v>11058</v>
      </c>
      <c r="H719" s="111" t="s">
        <v>11059</v>
      </c>
      <c r="I719" s="111" t="s">
        <v>11060</v>
      </c>
      <c r="J719" s="118" t="s">
        <v>4884</v>
      </c>
      <c r="K719" s="163" t="s">
        <v>11061</v>
      </c>
      <c r="L719" s="116" t="s">
        <v>11062</v>
      </c>
      <c r="M719" s="141" t="s">
        <v>11063</v>
      </c>
      <c r="N719" s="142" t="s">
        <v>4888</v>
      </c>
      <c r="O719" s="142"/>
      <c r="P719" s="142" t="s">
        <v>4888</v>
      </c>
      <c r="Q719" s="143">
        <v>29226</v>
      </c>
      <c r="R719" s="144">
        <v>9177</v>
      </c>
      <c r="S719" s="143">
        <v>4470</v>
      </c>
      <c r="T719" s="143">
        <v>4250</v>
      </c>
      <c r="U719" s="112" t="s">
        <v>5134</v>
      </c>
      <c r="V719" s="143">
        <v>220</v>
      </c>
      <c r="W719" s="143">
        <v>250</v>
      </c>
      <c r="X719" s="138" t="s">
        <v>4926</v>
      </c>
      <c r="Y719" s="143">
        <v>190</v>
      </c>
      <c r="Z719" s="143"/>
      <c r="AA719" s="143"/>
      <c r="AB719" s="143">
        <v>124</v>
      </c>
      <c r="AC719" s="2532" t="s">
        <v>11064</v>
      </c>
      <c r="AD719" s="2532"/>
      <c r="AE719" s="130">
        <v>60</v>
      </c>
      <c r="AF719" s="137" t="s">
        <v>11065</v>
      </c>
      <c r="AG719" s="143">
        <v>10070</v>
      </c>
      <c r="AH719" s="143">
        <v>39909</v>
      </c>
      <c r="AI719" s="148">
        <v>10065</v>
      </c>
      <c r="AJ719" s="148">
        <v>18060</v>
      </c>
      <c r="AK719" s="112" t="s">
        <v>11066</v>
      </c>
      <c r="AL719" s="112" t="s">
        <v>11067</v>
      </c>
      <c r="AM719" s="118" t="s">
        <v>5477</v>
      </c>
      <c r="AN719" s="111">
        <f>AO719+AP719+AQ719</f>
        <v>5</v>
      </c>
      <c r="AO719" s="111"/>
      <c r="AP719" s="111">
        <v>2</v>
      </c>
      <c r="AQ719" s="111">
        <v>3</v>
      </c>
      <c r="AR719" s="111"/>
      <c r="AS719" s="111">
        <v>175</v>
      </c>
      <c r="AT719" s="129" t="s">
        <v>4916</v>
      </c>
      <c r="AU719" s="129" t="s">
        <v>4916</v>
      </c>
      <c r="AV719" s="127">
        <v>65923</v>
      </c>
      <c r="AW719" s="127">
        <v>376.70285714285717</v>
      </c>
      <c r="AX719" s="149">
        <v>3000</v>
      </c>
      <c r="AY719" s="149">
        <v>500</v>
      </c>
      <c r="AZ719" s="149">
        <v>1000</v>
      </c>
      <c r="BA719" s="149">
        <v>2000</v>
      </c>
      <c r="BB719" s="149">
        <v>2000</v>
      </c>
      <c r="BC719" s="150">
        <v>25</v>
      </c>
      <c r="BD719" s="150">
        <v>50</v>
      </c>
      <c r="BE719" s="150" t="s">
        <v>11055</v>
      </c>
      <c r="BF719" s="151" t="s">
        <v>11056</v>
      </c>
      <c r="BG719" s="134"/>
      <c r="BH719" s="134"/>
      <c r="BI719" s="134"/>
      <c r="BJ719" s="134"/>
      <c r="BK719" s="134"/>
      <c r="BL719" s="134"/>
      <c r="BM719" s="134"/>
      <c r="BN719" s="174"/>
      <c r="BO719" s="133" t="s">
        <v>4897</v>
      </c>
      <c r="BP719" s="138">
        <v>3</v>
      </c>
      <c r="BQ719" s="138"/>
      <c r="BR719" s="138">
        <v>3</v>
      </c>
      <c r="BS719" s="138"/>
      <c r="BT719" s="138"/>
      <c r="BU719" s="138">
        <v>10</v>
      </c>
      <c r="BV719" s="138">
        <v>7</v>
      </c>
      <c r="BW719" s="138">
        <v>1</v>
      </c>
      <c r="BX719" s="137"/>
      <c r="BY719" s="138">
        <v>16</v>
      </c>
      <c r="BZ719" s="138"/>
      <c r="CA719" s="138"/>
      <c r="CB719" s="138"/>
      <c r="CC719" s="138"/>
      <c r="CD719" s="138"/>
      <c r="CE719" s="139"/>
      <c r="CF719" s="139"/>
      <c r="DV719" s="152"/>
      <c r="DW719" s="152"/>
      <c r="DX719" s="152"/>
    </row>
    <row r="720" spans="1:128" ht="16.5" customHeight="1">
      <c r="A720" s="111">
        <v>636</v>
      </c>
      <c r="B720" s="111" t="s">
        <v>10942</v>
      </c>
      <c r="C720" s="112" t="s">
        <v>11024</v>
      </c>
      <c r="D720" s="111" t="s">
        <v>5082</v>
      </c>
      <c r="E720" s="111" t="s">
        <v>4879</v>
      </c>
      <c r="F720" s="111" t="s">
        <v>11068</v>
      </c>
      <c r="G720" s="113" t="s">
        <v>11069</v>
      </c>
      <c r="H720" s="111" t="s">
        <v>11070</v>
      </c>
      <c r="I720" s="111" t="s">
        <v>5922</v>
      </c>
      <c r="J720" s="118" t="s">
        <v>4884</v>
      </c>
      <c r="K720" s="163" t="s">
        <v>11071</v>
      </c>
      <c r="L720" s="116" t="s">
        <v>11072</v>
      </c>
      <c r="M720" s="153"/>
      <c r="N720" s="142" t="s">
        <v>4888</v>
      </c>
      <c r="O720" s="142"/>
      <c r="P720" s="142" t="s">
        <v>4888</v>
      </c>
      <c r="Q720" s="143">
        <v>6575</v>
      </c>
      <c r="R720" s="144">
        <v>713.7</v>
      </c>
      <c r="S720" s="143">
        <v>598</v>
      </c>
      <c r="T720" s="143">
        <v>598</v>
      </c>
      <c r="U720" s="112"/>
      <c r="V720" s="143"/>
      <c r="W720" s="2536">
        <v>116.1</v>
      </c>
      <c r="X720" s="2531" t="s">
        <v>4926</v>
      </c>
      <c r="Y720" s="143"/>
      <c r="Z720" s="143"/>
      <c r="AA720" s="143"/>
      <c r="AB720" s="143"/>
      <c r="AC720" s="127"/>
      <c r="AD720" s="127"/>
      <c r="AE720" s="2537">
        <v>21</v>
      </c>
      <c r="AF720" s="2538" t="s">
        <v>6362</v>
      </c>
      <c r="AG720" s="2536">
        <v>698</v>
      </c>
      <c r="AH720" s="2536">
        <v>816</v>
      </c>
      <c r="AI720" s="2534">
        <v>816</v>
      </c>
      <c r="AJ720" s="2534">
        <v>179</v>
      </c>
      <c r="AK720" s="112"/>
      <c r="AL720" s="112"/>
      <c r="AM720" s="381"/>
      <c r="AN720" s="112"/>
      <c r="AO720" s="112"/>
      <c r="AP720" s="112"/>
      <c r="AQ720" s="112"/>
      <c r="AR720" s="112"/>
      <c r="AS720" s="2535">
        <v>209</v>
      </c>
      <c r="AT720" s="137" t="s">
        <v>4916</v>
      </c>
      <c r="AU720" s="137" t="s">
        <v>4916</v>
      </c>
      <c r="AV720" s="2532">
        <v>134812</v>
      </c>
      <c r="AW720" s="2532">
        <v>645</v>
      </c>
      <c r="AX720" s="2525">
        <v>2000</v>
      </c>
      <c r="AY720" s="2525"/>
      <c r="AZ720" s="2525">
        <v>500</v>
      </c>
      <c r="BA720" s="2525">
        <v>1000</v>
      </c>
      <c r="BB720" s="2525">
        <v>2000</v>
      </c>
      <c r="BC720" s="2539">
        <v>25</v>
      </c>
      <c r="BD720" s="2539"/>
      <c r="BE720" s="2539" t="s">
        <v>11073</v>
      </c>
      <c r="BF720" s="2541" t="s">
        <v>11074</v>
      </c>
      <c r="BG720" s="134"/>
      <c r="BH720" s="134"/>
      <c r="BI720" s="134"/>
      <c r="BJ720" s="134"/>
      <c r="BK720" s="134"/>
      <c r="BL720" s="134"/>
      <c r="BM720" s="134"/>
      <c r="BN720" s="174"/>
      <c r="BO720" s="150"/>
      <c r="BP720" s="2531">
        <v>1</v>
      </c>
      <c r="BQ720" s="138"/>
      <c r="BR720" s="2531">
        <v>1</v>
      </c>
      <c r="BS720" s="138"/>
      <c r="BT720" s="138"/>
      <c r="BU720" s="2531">
        <v>4</v>
      </c>
      <c r="BV720" s="138"/>
      <c r="BW720" s="2531">
        <v>4</v>
      </c>
      <c r="BX720" s="138"/>
      <c r="BY720" s="138"/>
      <c r="BZ720" s="138"/>
      <c r="CA720" s="138"/>
      <c r="CB720" s="138"/>
      <c r="CC720" s="138"/>
      <c r="CD720" s="138"/>
      <c r="CE720" s="139"/>
      <c r="CF720" s="139"/>
      <c r="DV720" s="152"/>
      <c r="DW720" s="152"/>
      <c r="DX720" s="152"/>
    </row>
    <row r="721" spans="1:128" ht="16.5" customHeight="1">
      <c r="A721" s="111">
        <v>637</v>
      </c>
      <c r="B721" s="111" t="s">
        <v>10942</v>
      </c>
      <c r="C721" s="112" t="s">
        <v>11024</v>
      </c>
      <c r="D721" s="111" t="s">
        <v>5082</v>
      </c>
      <c r="E721" s="111" t="s">
        <v>4879</v>
      </c>
      <c r="F721" s="111" t="s">
        <v>11075</v>
      </c>
      <c r="G721" s="113" t="s">
        <v>11076</v>
      </c>
      <c r="H721" s="111" t="s">
        <v>11077</v>
      </c>
      <c r="I721" s="111">
        <v>2006</v>
      </c>
      <c r="J721" s="118" t="s">
        <v>4884</v>
      </c>
      <c r="K721" s="163" t="s">
        <v>11071</v>
      </c>
      <c r="L721" s="116" t="s">
        <v>11072</v>
      </c>
      <c r="M721" s="153"/>
      <c r="N721" s="142" t="s">
        <v>4888</v>
      </c>
      <c r="O721" s="142"/>
      <c r="P721" s="142" t="s">
        <v>4888</v>
      </c>
      <c r="Q721" s="143">
        <v>1448</v>
      </c>
      <c r="R721" s="144">
        <v>595</v>
      </c>
      <c r="S721" s="143">
        <v>595</v>
      </c>
      <c r="T721" s="143">
        <v>595</v>
      </c>
      <c r="U721" s="112"/>
      <c r="V721" s="143"/>
      <c r="W721" s="2536"/>
      <c r="X721" s="2531"/>
      <c r="Y721" s="143"/>
      <c r="Z721" s="143"/>
      <c r="AA721" s="143"/>
      <c r="AB721" s="143"/>
      <c r="AC721" s="127"/>
      <c r="AD721" s="127"/>
      <c r="AE721" s="2537"/>
      <c r="AF721" s="2538"/>
      <c r="AG721" s="2536"/>
      <c r="AH721" s="2536"/>
      <c r="AI721" s="2534"/>
      <c r="AJ721" s="2534"/>
      <c r="AK721" s="112"/>
      <c r="AL721" s="112"/>
      <c r="AM721" s="118" t="s">
        <v>5011</v>
      </c>
      <c r="AN721" s="112"/>
      <c r="AO721" s="112"/>
      <c r="AP721" s="112"/>
      <c r="AQ721" s="112"/>
      <c r="AR721" s="112"/>
      <c r="AS721" s="2535"/>
      <c r="AT721" s="137" t="s">
        <v>4916</v>
      </c>
      <c r="AU721" s="137" t="s">
        <v>4916</v>
      </c>
      <c r="AV721" s="2532"/>
      <c r="AW721" s="2532"/>
      <c r="AX721" s="2525"/>
      <c r="AY721" s="2525"/>
      <c r="AZ721" s="2525"/>
      <c r="BA721" s="2525"/>
      <c r="BB721" s="2525"/>
      <c r="BC721" s="2539"/>
      <c r="BD721" s="2539"/>
      <c r="BE721" s="2540"/>
      <c r="BF721" s="2540"/>
      <c r="BG721" s="134"/>
      <c r="BH721" s="134"/>
      <c r="BI721" s="134"/>
      <c r="BJ721" s="134"/>
      <c r="BK721" s="134"/>
      <c r="BL721" s="134"/>
      <c r="BM721" s="134"/>
      <c r="BN721" s="350" t="s">
        <v>11078</v>
      </c>
      <c r="BO721" s="150"/>
      <c r="BP721" s="2533"/>
      <c r="BQ721" s="652"/>
      <c r="BR721" s="2533"/>
      <c r="BS721" s="138"/>
      <c r="BT721" s="138"/>
      <c r="BU721" s="2531"/>
      <c r="BV721" s="138"/>
      <c r="BW721" s="2531"/>
      <c r="BX721" s="138"/>
      <c r="BY721" s="138"/>
      <c r="BZ721" s="138"/>
      <c r="CA721" s="138"/>
      <c r="CB721" s="138"/>
      <c r="CC721" s="138"/>
      <c r="CD721" s="138"/>
      <c r="CE721" s="139"/>
      <c r="CF721" s="139"/>
      <c r="DV721" s="152"/>
      <c r="DW721" s="152"/>
      <c r="DX721" s="152"/>
    </row>
    <row r="722" spans="1:128" ht="16.5" customHeight="1">
      <c r="A722" s="111">
        <v>638</v>
      </c>
      <c r="B722" s="111" t="s">
        <v>10942</v>
      </c>
      <c r="C722" s="112" t="s">
        <v>11079</v>
      </c>
      <c r="D722" s="111" t="s">
        <v>5082</v>
      </c>
      <c r="E722" s="111" t="s">
        <v>6337</v>
      </c>
      <c r="F722" s="111" t="s">
        <v>11080</v>
      </c>
      <c r="G722" s="113" t="s">
        <v>11081</v>
      </c>
      <c r="H722" s="111" t="s">
        <v>11082</v>
      </c>
      <c r="I722" s="111" t="s">
        <v>11083</v>
      </c>
      <c r="J722" s="382" t="s">
        <v>4888</v>
      </c>
      <c r="K722" s="163" t="s">
        <v>6337</v>
      </c>
      <c r="L722" s="116" t="s">
        <v>6337</v>
      </c>
      <c r="M722" s="141" t="s">
        <v>11084</v>
      </c>
      <c r="N722" s="142" t="s">
        <v>4888</v>
      </c>
      <c r="O722" s="142"/>
      <c r="P722" s="142" t="s">
        <v>4888</v>
      </c>
      <c r="Q722" s="143">
        <v>1170</v>
      </c>
      <c r="R722" s="144">
        <v>2477</v>
      </c>
      <c r="S722" s="143">
        <v>1170</v>
      </c>
      <c r="T722" s="143">
        <v>1170</v>
      </c>
      <c r="U722" s="279"/>
      <c r="V722" s="143"/>
      <c r="W722" s="143"/>
      <c r="X722" s="279"/>
      <c r="Y722" s="143">
        <v>140</v>
      </c>
      <c r="Z722" s="143"/>
      <c r="AA722" s="143"/>
      <c r="AB722" s="143">
        <v>120</v>
      </c>
      <c r="AC722" s="127"/>
      <c r="AD722" s="127"/>
      <c r="AE722" s="130">
        <v>905</v>
      </c>
      <c r="AF722" s="137" t="s">
        <v>11085</v>
      </c>
      <c r="AG722" s="143">
        <v>1</v>
      </c>
      <c r="AH722" s="143">
        <v>30</v>
      </c>
      <c r="AI722" s="172"/>
      <c r="AJ722" s="172"/>
      <c r="AK722" s="112"/>
      <c r="AL722" s="112"/>
      <c r="AM722" s="381"/>
      <c r="AN722" s="112"/>
      <c r="AO722" s="112"/>
      <c r="AP722" s="112"/>
      <c r="AQ722" s="112"/>
      <c r="AR722" s="112"/>
      <c r="AS722" s="111">
        <v>365</v>
      </c>
      <c r="AT722" s="129" t="s">
        <v>9314</v>
      </c>
      <c r="AU722" s="129" t="s">
        <v>9314</v>
      </c>
      <c r="AV722" s="127">
        <v>850000</v>
      </c>
      <c r="AW722" s="127">
        <v>2328.7671232876714</v>
      </c>
      <c r="AX722" s="140"/>
      <c r="AY722" s="140"/>
      <c r="AZ722" s="140"/>
      <c r="BA722" s="140"/>
      <c r="BB722" s="140"/>
      <c r="BC722" s="129"/>
      <c r="BD722" s="129"/>
      <c r="BE722" s="112"/>
      <c r="BF722" s="151" t="s">
        <v>11086</v>
      </c>
      <c r="BG722" s="279"/>
      <c r="BH722" s="279"/>
      <c r="BI722" s="279"/>
      <c r="BJ722" s="279"/>
      <c r="BK722" s="279"/>
      <c r="BL722" s="279"/>
      <c r="BM722" s="279"/>
      <c r="BN722" s="381"/>
      <c r="BO722" s="112"/>
      <c r="BP722" s="138"/>
      <c r="BQ722" s="138"/>
      <c r="BR722" s="138"/>
      <c r="BS722" s="138"/>
      <c r="BT722" s="138"/>
      <c r="BU722" s="138"/>
      <c r="BV722" s="138"/>
      <c r="BW722" s="138"/>
      <c r="BX722" s="138"/>
      <c r="BY722" s="138"/>
      <c r="BZ722" s="138"/>
      <c r="CA722" s="138"/>
      <c r="CB722" s="138"/>
      <c r="CC722" s="138"/>
      <c r="CD722" s="138"/>
      <c r="CE722" s="139"/>
      <c r="CF722" s="139"/>
      <c r="DV722" s="152"/>
      <c r="DW722" s="152"/>
      <c r="DX722" s="152"/>
    </row>
    <row r="723" spans="1:128" ht="16.5" customHeight="1">
      <c r="A723" s="111">
        <v>639</v>
      </c>
      <c r="B723" s="111" t="s">
        <v>10942</v>
      </c>
      <c r="C723" s="112" t="s">
        <v>11079</v>
      </c>
      <c r="D723" s="111" t="s">
        <v>5082</v>
      </c>
      <c r="E723" s="111" t="s">
        <v>4879</v>
      </c>
      <c r="F723" s="111" t="s">
        <v>11087</v>
      </c>
      <c r="G723" s="113" t="s">
        <v>11088</v>
      </c>
      <c r="H723" s="111" t="s">
        <v>11089</v>
      </c>
      <c r="I723" s="135" t="s">
        <v>7123</v>
      </c>
      <c r="J723" s="118" t="s">
        <v>4884</v>
      </c>
      <c r="K723" s="135" t="s">
        <v>11090</v>
      </c>
      <c r="L723" s="153" t="s">
        <v>11091</v>
      </c>
      <c r="M723" s="153" t="s">
        <v>11092</v>
      </c>
      <c r="N723" s="142" t="s">
        <v>4888</v>
      </c>
      <c r="O723" s="142"/>
      <c r="P723" s="142" t="s">
        <v>4888</v>
      </c>
      <c r="Q723" s="143">
        <v>1447</v>
      </c>
      <c r="R723" s="144">
        <v>866.42</v>
      </c>
      <c r="S723" s="143">
        <v>346.32</v>
      </c>
      <c r="T723" s="143">
        <v>346</v>
      </c>
      <c r="U723" s="112"/>
      <c r="V723" s="143"/>
      <c r="W723" s="143">
        <v>58.5</v>
      </c>
      <c r="X723" s="138" t="s">
        <v>4972</v>
      </c>
      <c r="Y723" s="143"/>
      <c r="Z723" s="143"/>
      <c r="AA723" s="143"/>
      <c r="AB723" s="143">
        <v>42</v>
      </c>
      <c r="AC723" s="127">
        <v>15</v>
      </c>
      <c r="AD723" s="127"/>
      <c r="AE723" s="130">
        <v>5</v>
      </c>
      <c r="AF723" s="135" t="s">
        <v>11093</v>
      </c>
      <c r="AG723" s="143">
        <v>525</v>
      </c>
      <c r="AH723" s="143">
        <v>736</v>
      </c>
      <c r="AI723" s="127">
        <v>736</v>
      </c>
      <c r="AJ723" s="127">
        <v>30</v>
      </c>
      <c r="AK723" s="112"/>
      <c r="AL723" s="112"/>
      <c r="AM723" s="381"/>
      <c r="AN723" s="137">
        <v>7</v>
      </c>
      <c r="AO723" s="112"/>
      <c r="AP723" s="137">
        <v>4</v>
      </c>
      <c r="AQ723" s="137">
        <v>3</v>
      </c>
      <c r="AR723" s="112"/>
      <c r="AS723" s="135">
        <v>188</v>
      </c>
      <c r="AT723" s="137" t="s">
        <v>6506</v>
      </c>
      <c r="AU723" s="137" t="s">
        <v>6506</v>
      </c>
      <c r="AV723" s="127">
        <v>5176</v>
      </c>
      <c r="AW723" s="127">
        <v>27.531914893617021</v>
      </c>
      <c r="AX723" s="140"/>
      <c r="AY723" s="140"/>
      <c r="AZ723" s="140"/>
      <c r="BA723" s="140"/>
      <c r="BB723" s="140"/>
      <c r="BC723" s="129"/>
      <c r="BD723" s="129"/>
      <c r="BE723" s="112"/>
      <c r="BF723" s="135" t="s">
        <v>10197</v>
      </c>
      <c r="BG723" s="279"/>
      <c r="BH723" s="279"/>
      <c r="BI723" s="279"/>
      <c r="BJ723" s="279"/>
      <c r="BK723" s="279"/>
      <c r="BL723" s="279"/>
      <c r="BM723" s="279"/>
      <c r="BN723" s="381"/>
      <c r="BO723" s="112"/>
      <c r="BP723" s="137">
        <v>2</v>
      </c>
      <c r="BQ723" s="137">
        <v>1</v>
      </c>
      <c r="BR723" s="137">
        <v>1</v>
      </c>
      <c r="BS723" s="137"/>
      <c r="BT723" s="138"/>
      <c r="BU723" s="137">
        <v>1</v>
      </c>
      <c r="BV723" s="137">
        <v>1</v>
      </c>
      <c r="BW723" s="137">
        <v>1</v>
      </c>
      <c r="BX723" s="137"/>
      <c r="BY723" s="137" t="s">
        <v>10732</v>
      </c>
      <c r="BZ723" s="138"/>
      <c r="CA723" s="138"/>
      <c r="CB723" s="138"/>
      <c r="CC723" s="138"/>
      <c r="CD723" s="138"/>
      <c r="CE723" s="139"/>
      <c r="CF723" s="139"/>
      <c r="DV723" s="152"/>
      <c r="DW723" s="152"/>
      <c r="DX723" s="152"/>
    </row>
    <row r="724" spans="1:128" ht="16.5" customHeight="1">
      <c r="A724" s="111">
        <v>640</v>
      </c>
      <c r="B724" s="111" t="s">
        <v>11094</v>
      </c>
      <c r="C724" s="112" t="s">
        <v>11079</v>
      </c>
      <c r="D724" s="111" t="s">
        <v>5082</v>
      </c>
      <c r="E724" s="111" t="s">
        <v>4879</v>
      </c>
      <c r="F724" s="111" t="s">
        <v>11095</v>
      </c>
      <c r="G724" s="113" t="s">
        <v>11096</v>
      </c>
      <c r="H724" s="111" t="s">
        <v>11097</v>
      </c>
      <c r="I724" s="135" t="s">
        <v>11098</v>
      </c>
      <c r="J724" s="118" t="s">
        <v>4884</v>
      </c>
      <c r="K724" s="135" t="s">
        <v>7650</v>
      </c>
      <c r="L724" s="153" t="s">
        <v>11099</v>
      </c>
      <c r="M724" s="153" t="s">
        <v>11100</v>
      </c>
      <c r="N724" s="142" t="s">
        <v>4888</v>
      </c>
      <c r="O724" s="142"/>
      <c r="P724" s="142" t="s">
        <v>4888</v>
      </c>
      <c r="Q724" s="143">
        <v>12302</v>
      </c>
      <c r="R724" s="144">
        <v>1736.46</v>
      </c>
      <c r="S724" s="143">
        <v>552</v>
      </c>
      <c r="T724" s="143">
        <v>408</v>
      </c>
      <c r="U724" s="112" t="s">
        <v>5009</v>
      </c>
      <c r="V724" s="143">
        <v>144</v>
      </c>
      <c r="W724" s="143">
        <v>109.18</v>
      </c>
      <c r="X724" s="138" t="s">
        <v>4972</v>
      </c>
      <c r="Y724" s="143">
        <v>67.5</v>
      </c>
      <c r="Z724" s="143"/>
      <c r="AA724" s="143"/>
      <c r="AB724" s="143">
        <v>87.29</v>
      </c>
      <c r="AC724" s="127"/>
      <c r="AD724" s="127"/>
      <c r="AE724" s="130">
        <v>20</v>
      </c>
      <c r="AF724" s="135" t="s">
        <v>5450</v>
      </c>
      <c r="AG724" s="143">
        <v>4377</v>
      </c>
      <c r="AH724" s="143">
        <v>6461</v>
      </c>
      <c r="AI724" s="127">
        <v>6461</v>
      </c>
      <c r="AJ724" s="127">
        <v>320</v>
      </c>
      <c r="AK724" s="135" t="s">
        <v>11101</v>
      </c>
      <c r="AL724" s="135" t="s">
        <v>11102</v>
      </c>
      <c r="AM724" s="135" t="s">
        <v>5079</v>
      </c>
      <c r="AN724" s="137">
        <v>7</v>
      </c>
      <c r="AO724" s="112"/>
      <c r="AP724" s="137">
        <v>4</v>
      </c>
      <c r="AQ724" s="137">
        <v>3</v>
      </c>
      <c r="AR724" s="112"/>
      <c r="AS724" s="135">
        <v>189</v>
      </c>
      <c r="AT724" s="137" t="s">
        <v>6506</v>
      </c>
      <c r="AU724" s="137" t="s">
        <v>6506</v>
      </c>
      <c r="AV724" s="127">
        <v>15165</v>
      </c>
      <c r="AW724" s="127">
        <v>80.238095238095241</v>
      </c>
      <c r="AX724" s="134">
        <v>1000</v>
      </c>
      <c r="AY724" s="134" t="s">
        <v>4909</v>
      </c>
      <c r="AZ724" s="134">
        <v>500</v>
      </c>
      <c r="BA724" s="134">
        <v>800</v>
      </c>
      <c r="BB724" s="134">
        <v>1000</v>
      </c>
      <c r="BC724" s="174">
        <v>20</v>
      </c>
      <c r="BD724" s="174">
        <v>50</v>
      </c>
      <c r="BE724" s="123" t="s">
        <v>11103</v>
      </c>
      <c r="BF724" s="135" t="s">
        <v>11104</v>
      </c>
      <c r="BG724" s="279"/>
      <c r="BH724" s="279"/>
      <c r="BI724" s="279"/>
      <c r="BJ724" s="279"/>
      <c r="BK724" s="279"/>
      <c r="BL724" s="279"/>
      <c r="BM724" s="279"/>
      <c r="BN724" s="381"/>
      <c r="BO724" s="112"/>
      <c r="BP724" s="137">
        <v>1</v>
      </c>
      <c r="BQ724" s="137">
        <v>1</v>
      </c>
      <c r="BR724" s="138"/>
      <c r="BS724" s="137">
        <v>1</v>
      </c>
      <c r="BT724" s="138"/>
      <c r="BU724" s="137">
        <v>1</v>
      </c>
      <c r="BV724" s="137">
        <v>2</v>
      </c>
      <c r="BW724" s="137">
        <v>1</v>
      </c>
      <c r="BX724" s="137"/>
      <c r="BY724" s="137" t="s">
        <v>11105</v>
      </c>
      <c r="BZ724" s="138"/>
      <c r="CA724" s="138"/>
      <c r="CB724" s="138"/>
      <c r="CC724" s="138"/>
      <c r="CD724" s="138"/>
      <c r="CE724" s="139"/>
      <c r="CF724" s="139"/>
      <c r="DV724" s="152"/>
      <c r="DW724" s="152"/>
      <c r="DX724" s="152"/>
    </row>
    <row r="725" spans="1:128" ht="16.5" customHeight="1">
      <c r="A725" s="111">
        <v>641</v>
      </c>
      <c r="B725" s="111" t="s">
        <v>10942</v>
      </c>
      <c r="C725" s="112" t="s">
        <v>11106</v>
      </c>
      <c r="D725" s="111" t="s">
        <v>5082</v>
      </c>
      <c r="E725" s="111" t="s">
        <v>5001</v>
      </c>
      <c r="F725" s="111" t="s">
        <v>11107</v>
      </c>
      <c r="G725" s="113" t="s">
        <v>11108</v>
      </c>
      <c r="H725" s="111" t="s">
        <v>11109</v>
      </c>
      <c r="I725" s="111" t="s">
        <v>11110</v>
      </c>
      <c r="J725" s="118" t="s">
        <v>4940</v>
      </c>
      <c r="K725" s="163" t="s">
        <v>10152</v>
      </c>
      <c r="L725" s="116" t="s">
        <v>11111</v>
      </c>
      <c r="M725" s="153" t="s">
        <v>11112</v>
      </c>
      <c r="N725" s="142" t="s">
        <v>4924</v>
      </c>
      <c r="O725" s="142"/>
      <c r="P725" s="142" t="s">
        <v>4924</v>
      </c>
      <c r="Q725" s="143">
        <v>9538</v>
      </c>
      <c r="R725" s="144">
        <v>590</v>
      </c>
      <c r="S725" s="143">
        <v>333</v>
      </c>
      <c r="T725" s="143">
        <v>242</v>
      </c>
      <c r="U725" s="112" t="s">
        <v>5009</v>
      </c>
      <c r="V725" s="143">
        <v>91</v>
      </c>
      <c r="W725" s="143">
        <v>49</v>
      </c>
      <c r="X725" s="138" t="s">
        <v>4972</v>
      </c>
      <c r="Y725" s="143"/>
      <c r="Z725" s="143"/>
      <c r="AA725" s="143"/>
      <c r="AB725" s="143">
        <v>14</v>
      </c>
      <c r="AC725" s="127"/>
      <c r="AD725" s="127"/>
      <c r="AE725" s="130">
        <v>50</v>
      </c>
      <c r="AF725" s="137" t="s">
        <v>5440</v>
      </c>
      <c r="AG725" s="143">
        <v>433</v>
      </c>
      <c r="AH725" s="143">
        <v>741</v>
      </c>
      <c r="AI725" s="148">
        <v>741</v>
      </c>
      <c r="AJ725" s="148">
        <v>250</v>
      </c>
      <c r="AK725" s="112"/>
      <c r="AL725" s="112"/>
      <c r="AM725" s="118" t="s">
        <v>5011</v>
      </c>
      <c r="AN725" s="111">
        <v>2</v>
      </c>
      <c r="AO725" s="112"/>
      <c r="AP725" s="111">
        <v>2</v>
      </c>
      <c r="AQ725" s="112"/>
      <c r="AR725" s="112"/>
      <c r="AS725" s="111">
        <v>177</v>
      </c>
      <c r="AT725" s="129" t="s">
        <v>11113</v>
      </c>
      <c r="AU725" s="129" t="s">
        <v>11113</v>
      </c>
      <c r="AV725" s="127">
        <v>2673</v>
      </c>
      <c r="AW725" s="127">
        <v>15.101694915254237</v>
      </c>
      <c r="AX725" s="140"/>
      <c r="AY725" s="140"/>
      <c r="AZ725" s="140"/>
      <c r="BA725" s="140"/>
      <c r="BB725" s="140"/>
      <c r="BC725" s="129"/>
      <c r="BD725" s="129"/>
      <c r="BE725" s="112"/>
      <c r="BF725" s="151" t="s">
        <v>4897</v>
      </c>
      <c r="BG725" s="279"/>
      <c r="BH725" s="279"/>
      <c r="BI725" s="279"/>
      <c r="BJ725" s="279"/>
      <c r="BK725" s="279"/>
      <c r="BL725" s="279"/>
      <c r="BM725" s="279"/>
      <c r="BN725" s="381"/>
      <c r="BO725" s="133" t="s">
        <v>4897</v>
      </c>
      <c r="BP725" s="138"/>
      <c r="BQ725" s="138"/>
      <c r="BR725" s="138"/>
      <c r="BS725" s="138"/>
      <c r="BT725" s="138">
        <v>1</v>
      </c>
      <c r="BU725" s="138"/>
      <c r="BV725" s="138"/>
      <c r="BW725" s="138">
        <v>1</v>
      </c>
      <c r="BX725" s="138"/>
      <c r="BY725" s="138"/>
      <c r="BZ725" s="138"/>
      <c r="CA725" s="138"/>
      <c r="CB725" s="138"/>
      <c r="CC725" s="138"/>
      <c r="CD725" s="138"/>
      <c r="CE725" s="139"/>
      <c r="CF725" s="139"/>
      <c r="DV725" s="152"/>
      <c r="DW725" s="152"/>
      <c r="DX725" s="152"/>
    </row>
    <row r="726" spans="1:128" ht="16.5" customHeight="1">
      <c r="A726" s="111">
        <v>642</v>
      </c>
      <c r="B726" s="111" t="s">
        <v>10942</v>
      </c>
      <c r="C726" s="112" t="s">
        <v>11114</v>
      </c>
      <c r="D726" s="111" t="s">
        <v>5082</v>
      </c>
      <c r="E726" s="154" t="s">
        <v>4879</v>
      </c>
      <c r="F726" s="154" t="s">
        <v>11115</v>
      </c>
      <c r="G726" s="160" t="s">
        <v>11116</v>
      </c>
      <c r="H726" s="111" t="s">
        <v>11117</v>
      </c>
      <c r="I726" s="154" t="s">
        <v>11118</v>
      </c>
      <c r="J726" s="118" t="s">
        <v>4884</v>
      </c>
      <c r="K726" s="163" t="s">
        <v>11118</v>
      </c>
      <c r="L726" s="116" t="s">
        <v>11119</v>
      </c>
      <c r="M726" s="268" t="s">
        <v>11120</v>
      </c>
      <c r="N726" s="142" t="s">
        <v>4888</v>
      </c>
      <c r="O726" s="142"/>
      <c r="P726" s="142" t="s">
        <v>4888</v>
      </c>
      <c r="Q726" s="143">
        <v>16987</v>
      </c>
      <c r="R726" s="144">
        <v>3027</v>
      </c>
      <c r="S726" s="143">
        <v>1001</v>
      </c>
      <c r="T726" s="143">
        <v>351</v>
      </c>
      <c r="U726" s="118"/>
      <c r="V726" s="143">
        <v>650</v>
      </c>
      <c r="W726" s="143">
        <v>69</v>
      </c>
      <c r="X726" s="146" t="s">
        <v>4972</v>
      </c>
      <c r="Y726" s="143">
        <v>898</v>
      </c>
      <c r="Z726" s="143">
        <v>36</v>
      </c>
      <c r="AA726" s="143">
        <v>3725</v>
      </c>
      <c r="AB726" s="143">
        <v>107</v>
      </c>
      <c r="AC726" s="127">
        <v>118</v>
      </c>
      <c r="AD726" s="127"/>
      <c r="AE726" s="130">
        <v>12</v>
      </c>
      <c r="AF726" s="137" t="s">
        <v>6812</v>
      </c>
      <c r="AG726" s="143">
        <v>983</v>
      </c>
      <c r="AH726" s="143">
        <v>1292</v>
      </c>
      <c r="AI726" s="148" t="s">
        <v>11121</v>
      </c>
      <c r="AJ726" s="148">
        <v>243</v>
      </c>
      <c r="AK726" s="118"/>
      <c r="AL726" s="118"/>
      <c r="AM726" s="118" t="s">
        <v>4931</v>
      </c>
      <c r="AN726" s="111">
        <v>5</v>
      </c>
      <c r="AO726" s="111">
        <v>2</v>
      </c>
      <c r="AP726" s="111">
        <v>3</v>
      </c>
      <c r="AQ726" s="111"/>
      <c r="AR726" s="118"/>
      <c r="AS726" s="111">
        <v>365</v>
      </c>
      <c r="AT726" s="137" t="s">
        <v>4916</v>
      </c>
      <c r="AU726" s="137" t="s">
        <v>4916</v>
      </c>
      <c r="AV726" s="188">
        <v>10754</v>
      </c>
      <c r="AW726" s="188">
        <v>29</v>
      </c>
      <c r="AX726" s="279"/>
      <c r="AY726" s="279"/>
      <c r="AZ726" s="279"/>
      <c r="BA726" s="279"/>
      <c r="BB726" s="279"/>
      <c r="BC726" s="118"/>
      <c r="BD726" s="118"/>
      <c r="BE726" s="118"/>
      <c r="BF726" s="151" t="s">
        <v>4897</v>
      </c>
      <c r="BG726" s="279"/>
      <c r="BH726" s="279"/>
      <c r="BI726" s="279"/>
      <c r="BJ726" s="279"/>
      <c r="BK726" s="279"/>
      <c r="BL726" s="279"/>
      <c r="BM726" s="279"/>
      <c r="BN726" s="118"/>
      <c r="BO726" s="133" t="s">
        <v>4897</v>
      </c>
      <c r="BP726" s="138">
        <v>1</v>
      </c>
      <c r="BQ726" s="138"/>
      <c r="BR726" s="138">
        <v>1</v>
      </c>
      <c r="BS726" s="138"/>
      <c r="BT726" s="138"/>
      <c r="BU726" s="138">
        <v>3</v>
      </c>
      <c r="BV726" s="138">
        <v>7</v>
      </c>
      <c r="BW726" s="138"/>
      <c r="BX726" s="138"/>
      <c r="BY726" s="138"/>
      <c r="BZ726" s="138"/>
      <c r="CA726" s="138"/>
      <c r="CB726" s="138"/>
      <c r="CC726" s="138"/>
      <c r="CD726" s="138"/>
      <c r="CE726" s="139"/>
      <c r="CF726" s="139"/>
      <c r="DV726" s="152"/>
      <c r="DW726" s="152"/>
      <c r="DX726" s="152"/>
    </row>
    <row r="727" spans="1:128" s="496" customFormat="1" ht="16.5" customHeight="1">
      <c r="A727" s="111">
        <v>643</v>
      </c>
      <c r="B727" s="111" t="s">
        <v>10942</v>
      </c>
      <c r="C727" s="112" t="s">
        <v>11122</v>
      </c>
      <c r="D727" s="111" t="s">
        <v>5082</v>
      </c>
      <c r="E727" s="111" t="s">
        <v>4879</v>
      </c>
      <c r="F727" s="111" t="s">
        <v>11123</v>
      </c>
      <c r="G727" s="113" t="s">
        <v>11124</v>
      </c>
      <c r="H727" s="111" t="s">
        <v>11125</v>
      </c>
      <c r="I727" s="111" t="s">
        <v>11126</v>
      </c>
      <c r="J727" s="118" t="s">
        <v>4884</v>
      </c>
      <c r="K727" s="111" t="s">
        <v>11127</v>
      </c>
      <c r="L727" s="140" t="s">
        <v>11128</v>
      </c>
      <c r="M727" s="141" t="s">
        <v>11129</v>
      </c>
      <c r="N727" s="142" t="s">
        <v>4924</v>
      </c>
      <c r="O727" s="142"/>
      <c r="P727" s="142" t="s">
        <v>4924</v>
      </c>
      <c r="Q727" s="143">
        <v>14472</v>
      </c>
      <c r="R727" s="144">
        <v>1739</v>
      </c>
      <c r="S727" s="143">
        <v>730</v>
      </c>
      <c r="T727" s="143">
        <v>700</v>
      </c>
      <c r="U727" s="112" t="s">
        <v>5009</v>
      </c>
      <c r="V727" s="143">
        <v>30</v>
      </c>
      <c r="W727" s="143">
        <v>48</v>
      </c>
      <c r="X727" s="138" t="s">
        <v>4890</v>
      </c>
      <c r="Y727" s="143">
        <v>204</v>
      </c>
      <c r="Z727" s="143"/>
      <c r="AA727" s="143"/>
      <c r="AB727" s="143">
        <v>110</v>
      </c>
      <c r="AC727" s="127"/>
      <c r="AD727" s="127"/>
      <c r="AE727" s="130">
        <v>70</v>
      </c>
      <c r="AF727" s="138" t="s">
        <v>11130</v>
      </c>
      <c r="AG727" s="143">
        <v>75</v>
      </c>
      <c r="AH727" s="143">
        <v>191</v>
      </c>
      <c r="AI727" s="148"/>
      <c r="AJ727" s="148">
        <v>50</v>
      </c>
      <c r="AK727" s="118"/>
      <c r="AL727" s="118"/>
      <c r="AM727" s="118" t="s">
        <v>5011</v>
      </c>
      <c r="AN727" s="111">
        <v>3</v>
      </c>
      <c r="AO727" s="111">
        <v>1</v>
      </c>
      <c r="AP727" s="111"/>
      <c r="AQ727" s="111">
        <v>1</v>
      </c>
      <c r="AR727" s="111">
        <v>1</v>
      </c>
      <c r="AS727" s="111">
        <v>217</v>
      </c>
      <c r="AT727" s="129" t="s">
        <v>4916</v>
      </c>
      <c r="AU727" s="129" t="s">
        <v>4916</v>
      </c>
      <c r="AV727" s="127">
        <v>15997</v>
      </c>
      <c r="AW727" s="127">
        <v>73.718894009216584</v>
      </c>
      <c r="AX727" s="149">
        <v>2000</v>
      </c>
      <c r="AY727" s="149" t="s">
        <v>4909</v>
      </c>
      <c r="AZ727" s="149">
        <v>1000</v>
      </c>
      <c r="BA727" s="149">
        <v>1500</v>
      </c>
      <c r="BB727" s="149">
        <v>2000</v>
      </c>
      <c r="BC727" s="150">
        <v>20</v>
      </c>
      <c r="BD727" s="150">
        <v>20</v>
      </c>
      <c r="BE727" s="151" t="s">
        <v>11131</v>
      </c>
      <c r="BF727" s="151" t="s">
        <v>11132</v>
      </c>
      <c r="BG727" s="134">
        <v>2000</v>
      </c>
      <c r="BH727" s="134"/>
      <c r="BI727" s="134">
        <v>1000</v>
      </c>
      <c r="BJ727" s="134">
        <v>1500</v>
      </c>
      <c r="BK727" s="134">
        <v>2000</v>
      </c>
      <c r="BL727" s="134">
        <v>20</v>
      </c>
      <c r="BM727" s="134">
        <v>20</v>
      </c>
      <c r="BN727" s="326" t="s">
        <v>11131</v>
      </c>
      <c r="BO727" s="151" t="s">
        <v>11132</v>
      </c>
      <c r="BP727" s="138"/>
      <c r="BQ727" s="138"/>
      <c r="BR727" s="138"/>
      <c r="BS727" s="138"/>
      <c r="BT727" s="138">
        <v>1</v>
      </c>
      <c r="BU727" s="138">
        <v>1</v>
      </c>
      <c r="BV727" s="138">
        <v>7</v>
      </c>
      <c r="BW727" s="138"/>
      <c r="BX727" s="138"/>
      <c r="BY727" s="138"/>
      <c r="BZ727" s="138"/>
      <c r="CA727" s="138"/>
      <c r="CB727" s="138"/>
      <c r="CC727" s="138"/>
      <c r="CD727" s="138"/>
      <c r="CE727" s="267"/>
      <c r="CF727" s="267"/>
    </row>
    <row r="728" spans="1:128" ht="16.5" customHeight="1">
      <c r="A728" s="111">
        <v>644</v>
      </c>
      <c r="B728" s="154" t="s">
        <v>10942</v>
      </c>
      <c r="C728" s="158" t="s">
        <v>11114</v>
      </c>
      <c r="D728" s="154" t="s">
        <v>5082</v>
      </c>
      <c r="E728" s="154" t="s">
        <v>4879</v>
      </c>
      <c r="F728" s="154" t="s">
        <v>11133</v>
      </c>
      <c r="G728" s="160" t="s">
        <v>11134</v>
      </c>
      <c r="H728" s="154" t="s">
        <v>11135</v>
      </c>
      <c r="I728" s="154" t="s">
        <v>11136</v>
      </c>
      <c r="J728" s="175" t="s">
        <v>4884</v>
      </c>
      <c r="K728" s="163" t="s">
        <v>11137</v>
      </c>
      <c r="L728" s="116" t="s">
        <v>11138</v>
      </c>
      <c r="M728" s="268" t="s">
        <v>11139</v>
      </c>
      <c r="N728" s="142" t="s">
        <v>4888</v>
      </c>
      <c r="O728" s="142"/>
      <c r="P728" s="142" t="s">
        <v>4888</v>
      </c>
      <c r="Q728" s="143">
        <v>36922</v>
      </c>
      <c r="R728" s="144">
        <v>6052.12</v>
      </c>
      <c r="S728" s="143">
        <v>2691</v>
      </c>
      <c r="T728" s="143">
        <v>2544</v>
      </c>
      <c r="U728" s="118" t="s">
        <v>6397</v>
      </c>
      <c r="V728" s="143">
        <v>147</v>
      </c>
      <c r="W728" s="143">
        <v>578</v>
      </c>
      <c r="X728" s="146" t="s">
        <v>4972</v>
      </c>
      <c r="Y728" s="143">
        <v>108</v>
      </c>
      <c r="Z728" s="143">
        <v>209</v>
      </c>
      <c r="AA728" s="143">
        <v>12707</v>
      </c>
      <c r="AB728" s="143">
        <v>316</v>
      </c>
      <c r="AC728" s="127"/>
      <c r="AD728" s="127">
        <v>114</v>
      </c>
      <c r="AE728" s="147">
        <v>108</v>
      </c>
      <c r="AF728" s="137" t="s">
        <v>11140</v>
      </c>
      <c r="AG728" s="143">
        <v>9055</v>
      </c>
      <c r="AH728" s="143">
        <v>9055</v>
      </c>
      <c r="AI728" s="148">
        <v>9055</v>
      </c>
      <c r="AJ728" s="148">
        <v>1478</v>
      </c>
      <c r="AK728" s="118"/>
      <c r="AL728" s="118"/>
      <c r="AM728" s="118" t="s">
        <v>5477</v>
      </c>
      <c r="AN728" s="111">
        <v>35</v>
      </c>
      <c r="AO728" s="118"/>
      <c r="AP728" s="111">
        <v>18</v>
      </c>
      <c r="AQ728" s="111">
        <v>17</v>
      </c>
      <c r="AR728" s="118"/>
      <c r="AS728" s="111">
        <v>204</v>
      </c>
      <c r="AT728" s="137" t="s">
        <v>4916</v>
      </c>
      <c r="AU728" s="137" t="s">
        <v>4916</v>
      </c>
      <c r="AV728" s="127">
        <v>67438</v>
      </c>
      <c r="AW728" s="127">
        <v>330.57843137254901</v>
      </c>
      <c r="AX728" s="279"/>
      <c r="AY728" s="279"/>
      <c r="AZ728" s="279"/>
      <c r="BA728" s="279"/>
      <c r="BB728" s="279"/>
      <c r="BC728" s="118"/>
      <c r="BD728" s="118"/>
      <c r="BE728" s="118"/>
      <c r="BF728" s="151" t="s">
        <v>4897</v>
      </c>
      <c r="BG728" s="279"/>
      <c r="BH728" s="279"/>
      <c r="BI728" s="279"/>
      <c r="BJ728" s="279"/>
      <c r="BK728" s="279"/>
      <c r="BL728" s="279"/>
      <c r="BM728" s="279"/>
      <c r="BN728" s="118"/>
      <c r="BO728" s="151" t="s">
        <v>4897</v>
      </c>
      <c r="BP728" s="138">
        <v>2</v>
      </c>
      <c r="BQ728" s="138">
        <v>1</v>
      </c>
      <c r="BR728" s="138">
        <v>1</v>
      </c>
      <c r="BS728" s="138">
        <v>2</v>
      </c>
      <c r="BT728" s="138"/>
      <c r="BU728" s="138">
        <v>6</v>
      </c>
      <c r="BV728" s="138"/>
      <c r="BW728" s="138">
        <v>10</v>
      </c>
      <c r="BX728" s="138"/>
      <c r="BY728" s="137"/>
      <c r="BZ728" s="138"/>
      <c r="CA728" s="138"/>
      <c r="CB728" s="138"/>
      <c r="CC728" s="138"/>
      <c r="CD728" s="138"/>
      <c r="CE728" s="139"/>
      <c r="CF728" s="139"/>
      <c r="DV728" s="152"/>
      <c r="DW728" s="152"/>
      <c r="DX728" s="152"/>
    </row>
    <row r="729" spans="1:128" s="496" customFormat="1" ht="16.5" customHeight="1">
      <c r="A729" s="111">
        <v>645</v>
      </c>
      <c r="B729" s="111" t="s">
        <v>10942</v>
      </c>
      <c r="C729" s="112" t="s">
        <v>11122</v>
      </c>
      <c r="D729" s="111" t="s">
        <v>5082</v>
      </c>
      <c r="E729" s="111" t="s">
        <v>4932</v>
      </c>
      <c r="F729" s="111" t="s">
        <v>11141</v>
      </c>
      <c r="G729" s="113" t="s">
        <v>11142</v>
      </c>
      <c r="H729" s="111" t="s">
        <v>11143</v>
      </c>
      <c r="I729" s="111" t="s">
        <v>11144</v>
      </c>
      <c r="J729" s="118" t="s">
        <v>4884</v>
      </c>
      <c r="K729" s="111" t="s">
        <v>11145</v>
      </c>
      <c r="L729" s="417" t="s">
        <v>11146</v>
      </c>
      <c r="M729" s="268" t="s">
        <v>11147</v>
      </c>
      <c r="N729" s="142" t="s">
        <v>4924</v>
      </c>
      <c r="O729" s="142"/>
      <c r="P729" s="142" t="s">
        <v>4924</v>
      </c>
      <c r="Q729" s="143">
        <v>10000</v>
      </c>
      <c r="R729" s="144">
        <v>2059</v>
      </c>
      <c r="S729" s="143">
        <v>1157</v>
      </c>
      <c r="T729" s="143">
        <v>1007</v>
      </c>
      <c r="U729" s="112" t="s">
        <v>4971</v>
      </c>
      <c r="V729" s="143">
        <v>150</v>
      </c>
      <c r="W729" s="143">
        <v>250</v>
      </c>
      <c r="X729" s="138" t="s">
        <v>4972</v>
      </c>
      <c r="Y729" s="143"/>
      <c r="Z729" s="143">
        <v>150</v>
      </c>
      <c r="AA729" s="143">
        <v>2070</v>
      </c>
      <c r="AB729" s="143">
        <v>150</v>
      </c>
      <c r="AC729" s="127"/>
      <c r="AD729" s="127"/>
      <c r="AE729" s="130">
        <v>143</v>
      </c>
      <c r="AF729" s="112" t="s">
        <v>11148</v>
      </c>
      <c r="AG729" s="143">
        <v>10432</v>
      </c>
      <c r="AH729" s="143">
        <v>10432</v>
      </c>
      <c r="AI729" s="148">
        <v>10432</v>
      </c>
      <c r="AJ729" s="148">
        <v>500</v>
      </c>
      <c r="AK729" s="118"/>
      <c r="AL729" s="118"/>
      <c r="AM729" s="118" t="s">
        <v>5477</v>
      </c>
      <c r="AN729" s="111">
        <v>1</v>
      </c>
      <c r="AO729" s="118"/>
      <c r="AP729" s="118"/>
      <c r="AQ729" s="111">
        <v>1</v>
      </c>
      <c r="AR729" s="118"/>
      <c r="AS729" s="111">
        <v>165</v>
      </c>
      <c r="AT729" s="129" t="s">
        <v>4916</v>
      </c>
      <c r="AU729" s="129" t="s">
        <v>4916</v>
      </c>
      <c r="AV729" s="127">
        <v>41993</v>
      </c>
      <c r="AW729" s="127">
        <v>254.5030303030303</v>
      </c>
      <c r="AX729" s="149"/>
      <c r="AY729" s="149"/>
      <c r="AZ729" s="149"/>
      <c r="BA729" s="149"/>
      <c r="BB729" s="149"/>
      <c r="BC729" s="150"/>
      <c r="BD729" s="150"/>
      <c r="BE729" s="151"/>
      <c r="BF729" s="151" t="s">
        <v>4897</v>
      </c>
      <c r="BG729" s="134"/>
      <c r="BH729" s="134"/>
      <c r="BI729" s="134"/>
      <c r="BJ729" s="134"/>
      <c r="BK729" s="134"/>
      <c r="BL729" s="134"/>
      <c r="BM729" s="134"/>
      <c r="BN729" s="326"/>
      <c r="BO729" s="151" t="s">
        <v>4897</v>
      </c>
      <c r="BP729" s="138"/>
      <c r="BQ729" s="138"/>
      <c r="BR729" s="138"/>
      <c r="BS729" s="138"/>
      <c r="BT729" s="138"/>
      <c r="BU729" s="138">
        <v>1</v>
      </c>
      <c r="BV729" s="138"/>
      <c r="BW729" s="138">
        <v>1</v>
      </c>
      <c r="BX729" s="138"/>
      <c r="BY729" s="138"/>
      <c r="BZ729" s="138"/>
      <c r="CA729" s="138"/>
      <c r="CB729" s="138"/>
      <c r="CC729" s="138"/>
      <c r="CD729" s="138"/>
      <c r="CE729" s="267"/>
      <c r="CF729" s="267"/>
      <c r="CG729" s="798"/>
      <c r="CH729" s="798"/>
      <c r="CK729" s="798"/>
      <c r="CL729" s="798"/>
    </row>
    <row r="730" spans="1:128" ht="16.5" customHeight="1">
      <c r="A730" s="111">
        <v>646</v>
      </c>
      <c r="B730" s="111" t="s">
        <v>10942</v>
      </c>
      <c r="C730" s="112" t="s">
        <v>10963</v>
      </c>
      <c r="D730" s="332" t="s">
        <v>5111</v>
      </c>
      <c r="E730" s="111" t="s">
        <v>6337</v>
      </c>
      <c r="F730" s="382" t="s">
        <v>11149</v>
      </c>
      <c r="G730" s="383" t="s">
        <v>11150</v>
      </c>
      <c r="H730" s="382" t="s">
        <v>11151</v>
      </c>
      <c r="I730" s="332" t="s">
        <v>9268</v>
      </c>
      <c r="J730" s="382" t="s">
        <v>4888</v>
      </c>
      <c r="K730" s="382" t="s">
        <v>6376</v>
      </c>
      <c r="L730" s="332" t="s">
        <v>6376</v>
      </c>
      <c r="M730" s="111"/>
      <c r="N730" s="382" t="s">
        <v>4924</v>
      </c>
      <c r="O730" s="799"/>
      <c r="P730" s="382" t="s">
        <v>4924</v>
      </c>
      <c r="Q730" s="355">
        <v>4529</v>
      </c>
      <c r="R730" s="356">
        <v>396</v>
      </c>
      <c r="S730" s="143">
        <v>274</v>
      </c>
      <c r="T730" s="355">
        <v>274</v>
      </c>
      <c r="U730" s="799" t="s">
        <v>4971</v>
      </c>
      <c r="V730" s="143"/>
      <c r="W730" s="143"/>
      <c r="X730" s="118"/>
      <c r="Y730" s="143"/>
      <c r="Z730" s="143"/>
      <c r="AA730" s="355">
        <v>60</v>
      </c>
      <c r="AB730" s="355">
        <v>35</v>
      </c>
      <c r="AC730" s="419">
        <v>47</v>
      </c>
      <c r="AD730" s="127"/>
      <c r="AE730" s="800">
        <v>30</v>
      </c>
      <c r="AF730" s="382" t="s">
        <v>5450</v>
      </c>
      <c r="AG730" s="355">
        <v>210</v>
      </c>
      <c r="AH730" s="355">
        <v>210</v>
      </c>
      <c r="AI730" s="801">
        <v>210</v>
      </c>
      <c r="AJ730" s="801">
        <v>150</v>
      </c>
      <c r="AK730" s="118"/>
      <c r="AL730" s="118"/>
      <c r="AM730" s="118"/>
      <c r="AN730" s="118"/>
      <c r="AO730" s="118"/>
      <c r="AP730" s="118"/>
      <c r="AQ730" s="118"/>
      <c r="AR730" s="118"/>
      <c r="AS730" s="802">
        <v>300</v>
      </c>
      <c r="AT730" s="159" t="s">
        <v>11152</v>
      </c>
      <c r="AU730" s="146" t="s">
        <v>11153</v>
      </c>
      <c r="AV730" s="800">
        <v>10950</v>
      </c>
      <c r="AW730" s="127">
        <v>36.5</v>
      </c>
      <c r="AX730" s="279"/>
      <c r="AY730" s="279"/>
      <c r="AZ730" s="279"/>
      <c r="BA730" s="279"/>
      <c r="BB730" s="279"/>
      <c r="BC730" s="118"/>
      <c r="BD730" s="118"/>
      <c r="BE730" s="118"/>
      <c r="BF730" s="799" t="s">
        <v>4897</v>
      </c>
      <c r="BG730" s="279"/>
      <c r="BH730" s="279"/>
      <c r="BI730" s="279"/>
      <c r="BJ730" s="279"/>
      <c r="BK730" s="279"/>
      <c r="BL730" s="279"/>
      <c r="BM730" s="279"/>
      <c r="BN730" s="118"/>
      <c r="BO730" s="803" t="s">
        <v>4897</v>
      </c>
      <c r="BP730" s="138"/>
      <c r="BQ730" s="804"/>
      <c r="BR730" s="138"/>
      <c r="BS730" s="804"/>
      <c r="BT730" s="146"/>
      <c r="BU730" s="146"/>
      <c r="BV730" s="146">
        <v>1</v>
      </c>
      <c r="BW730" s="146"/>
      <c r="BX730" s="138"/>
      <c r="BY730" s="138"/>
      <c r="BZ730" s="138"/>
      <c r="CA730" s="138"/>
      <c r="CB730" s="138"/>
      <c r="CC730" s="138"/>
      <c r="CD730" s="138"/>
      <c r="CE730" s="139"/>
      <c r="CF730" s="139"/>
      <c r="DV730" s="152"/>
      <c r="DW730" s="152"/>
      <c r="DX730" s="152"/>
    </row>
    <row r="731" spans="1:128" s="139" customFormat="1" ht="16.5" customHeight="1">
      <c r="A731" s="111">
        <v>647</v>
      </c>
      <c r="B731" s="111" t="s">
        <v>10942</v>
      </c>
      <c r="C731" s="112" t="s">
        <v>11154</v>
      </c>
      <c r="D731" s="111" t="s">
        <v>5082</v>
      </c>
      <c r="E731" s="111" t="s">
        <v>6337</v>
      </c>
      <c r="F731" s="111" t="s">
        <v>11155</v>
      </c>
      <c r="G731" s="113" t="s">
        <v>11156</v>
      </c>
      <c r="H731" s="111" t="s">
        <v>11157</v>
      </c>
      <c r="I731" s="111" t="s">
        <v>11158</v>
      </c>
      <c r="J731" s="382" t="s">
        <v>4888</v>
      </c>
      <c r="K731" s="111" t="s">
        <v>6337</v>
      </c>
      <c r="L731" s="111" t="s">
        <v>6337</v>
      </c>
      <c r="M731" s="111"/>
      <c r="N731" s="142" t="s">
        <v>4924</v>
      </c>
      <c r="O731" s="142"/>
      <c r="P731" s="142" t="s">
        <v>4924</v>
      </c>
      <c r="Q731" s="143">
        <v>24005</v>
      </c>
      <c r="R731" s="144">
        <v>4268.8</v>
      </c>
      <c r="S731" s="143">
        <v>4132</v>
      </c>
      <c r="T731" s="143">
        <v>4132</v>
      </c>
      <c r="U731" s="112"/>
      <c r="V731" s="143"/>
      <c r="W731" s="143">
        <v>62</v>
      </c>
      <c r="X731" s="138" t="s">
        <v>4972</v>
      </c>
      <c r="Y731" s="143">
        <v>483</v>
      </c>
      <c r="Z731" s="143"/>
      <c r="AA731" s="143"/>
      <c r="AB731" s="143"/>
      <c r="AC731" s="127"/>
      <c r="AD731" s="127"/>
      <c r="AE731" s="130">
        <v>99</v>
      </c>
      <c r="AF731" s="138" t="s">
        <v>11159</v>
      </c>
      <c r="AG731" s="143">
        <v>46</v>
      </c>
      <c r="AH731" s="143">
        <v>46</v>
      </c>
      <c r="AI731" s="130"/>
      <c r="AJ731" s="127">
        <v>46</v>
      </c>
      <c r="AK731" s="138"/>
      <c r="AL731" s="138"/>
      <c r="AM731" s="138"/>
      <c r="AN731" s="138"/>
      <c r="AO731" s="138"/>
      <c r="AP731" s="138"/>
      <c r="AQ731" s="138"/>
      <c r="AR731" s="138"/>
      <c r="AS731" s="129">
        <v>312</v>
      </c>
      <c r="AT731" s="135" t="s">
        <v>4916</v>
      </c>
      <c r="AU731" s="135" t="s">
        <v>4916</v>
      </c>
      <c r="AV731" s="127">
        <v>10000</v>
      </c>
      <c r="AW731" s="127">
        <v>32.051282051282051</v>
      </c>
      <c r="AX731" s="279"/>
      <c r="AY731" s="279"/>
      <c r="AZ731" s="279"/>
      <c r="BA731" s="279"/>
      <c r="BB731" s="279"/>
      <c r="BC731" s="138"/>
      <c r="BD731" s="138"/>
      <c r="BE731" s="138"/>
      <c r="BF731" s="129" t="s">
        <v>4897</v>
      </c>
      <c r="BG731" s="279"/>
      <c r="BH731" s="279"/>
      <c r="BI731" s="279"/>
      <c r="BJ731" s="279"/>
      <c r="BK731" s="279"/>
      <c r="BL731" s="279"/>
      <c r="BM731" s="279"/>
      <c r="BN731" s="138"/>
      <c r="BO731" s="129"/>
      <c r="BP731" s="138"/>
      <c r="BQ731" s="138"/>
      <c r="BR731" s="138"/>
      <c r="BS731" s="138"/>
      <c r="BT731" s="138"/>
      <c r="BU731" s="138"/>
      <c r="BV731" s="138">
        <v>3</v>
      </c>
      <c r="BW731" s="138"/>
      <c r="BX731" s="138"/>
      <c r="BY731" s="138"/>
      <c r="BZ731" s="138"/>
      <c r="CA731" s="138"/>
      <c r="CB731" s="138"/>
      <c r="CC731" s="138"/>
      <c r="CD731" s="138"/>
    </row>
    <row r="732" spans="1:128" ht="16.5" customHeight="1">
      <c r="A732" s="111">
        <v>648</v>
      </c>
      <c r="B732" s="111" t="s">
        <v>3787</v>
      </c>
      <c r="C732" s="112" t="s">
        <v>11160</v>
      </c>
      <c r="D732" s="111" t="s">
        <v>5111</v>
      </c>
      <c r="E732" s="111" t="s">
        <v>4932</v>
      </c>
      <c r="F732" s="111" t="s">
        <v>11161</v>
      </c>
      <c r="G732" s="113" t="s">
        <v>11162</v>
      </c>
      <c r="H732" s="111" t="s">
        <v>11163</v>
      </c>
      <c r="I732" s="111" t="s">
        <v>11164</v>
      </c>
      <c r="J732" s="118" t="s">
        <v>4884</v>
      </c>
      <c r="K732" s="163" t="s">
        <v>11165</v>
      </c>
      <c r="L732" s="116" t="s">
        <v>11166</v>
      </c>
      <c r="M732" s="111"/>
      <c r="N732" s="382" t="s">
        <v>4924</v>
      </c>
      <c r="O732" s="358"/>
      <c r="P732" s="382" t="s">
        <v>4924</v>
      </c>
      <c r="Q732" s="143">
        <v>1710</v>
      </c>
      <c r="R732" s="144">
        <v>1710</v>
      </c>
      <c r="S732" s="143">
        <v>900</v>
      </c>
      <c r="T732" s="143">
        <v>720</v>
      </c>
      <c r="U732" s="693" t="s">
        <v>4925</v>
      </c>
      <c r="V732" s="143">
        <v>180</v>
      </c>
      <c r="W732" s="143">
        <v>94</v>
      </c>
      <c r="X732" s="805" t="s">
        <v>4956</v>
      </c>
      <c r="Y732" s="143">
        <v>83</v>
      </c>
      <c r="Z732" s="143"/>
      <c r="AA732" s="143"/>
      <c r="AB732" s="143">
        <v>58</v>
      </c>
      <c r="AC732" s="127"/>
      <c r="AD732" s="127"/>
      <c r="AE732" s="130">
        <v>83</v>
      </c>
      <c r="AF732" s="137" t="s">
        <v>11167</v>
      </c>
      <c r="AG732" s="143">
        <v>280</v>
      </c>
      <c r="AH732" s="143">
        <v>380</v>
      </c>
      <c r="AI732" s="148">
        <v>380</v>
      </c>
      <c r="AJ732" s="148">
        <v>282</v>
      </c>
      <c r="AK732" s="118"/>
      <c r="AL732" s="118"/>
      <c r="AM732" s="135" t="s">
        <v>5079</v>
      </c>
      <c r="AN732" s="135">
        <v>1</v>
      </c>
      <c r="AO732" s="111"/>
      <c r="AP732" s="111">
        <v>1</v>
      </c>
      <c r="AQ732" s="118"/>
      <c r="AR732" s="118"/>
      <c r="AS732" s="111">
        <v>365</v>
      </c>
      <c r="AT732" s="129" t="s">
        <v>4916</v>
      </c>
      <c r="AU732" s="129" t="s">
        <v>4916</v>
      </c>
      <c r="AV732" s="127">
        <v>125064</v>
      </c>
      <c r="AW732" s="127">
        <v>342.64109589041095</v>
      </c>
      <c r="AX732" s="149">
        <v>2000</v>
      </c>
      <c r="AY732" s="495"/>
      <c r="AZ732" s="149">
        <v>800</v>
      </c>
      <c r="BA732" s="149">
        <v>1000</v>
      </c>
      <c r="BB732" s="149">
        <v>2000</v>
      </c>
      <c r="BC732" s="149">
        <v>25</v>
      </c>
      <c r="BD732" s="135"/>
      <c r="BE732" s="135" t="s">
        <v>11168</v>
      </c>
      <c r="BF732" s="326" t="s">
        <v>11169</v>
      </c>
      <c r="BG732" s="279"/>
      <c r="BH732" s="279"/>
      <c r="BI732" s="279"/>
      <c r="BJ732" s="279"/>
      <c r="BK732" s="279"/>
      <c r="BL732" s="279"/>
      <c r="BM732" s="279"/>
      <c r="BN732" s="118"/>
      <c r="BO732" s="111"/>
      <c r="BP732" s="138"/>
      <c r="BQ732" s="138"/>
      <c r="BR732" s="138"/>
      <c r="BS732" s="138">
        <v>1</v>
      </c>
      <c r="BT732" s="138"/>
      <c r="BU732" s="138">
        <v>1</v>
      </c>
      <c r="BV732" s="138"/>
      <c r="BW732" s="138">
        <v>3</v>
      </c>
      <c r="BX732" s="138"/>
      <c r="BY732" s="138"/>
      <c r="BZ732" s="138"/>
      <c r="CA732" s="138"/>
      <c r="CB732" s="138"/>
      <c r="CC732" s="138"/>
      <c r="CD732" s="138"/>
      <c r="CE732" s="139"/>
      <c r="CF732" s="139"/>
      <c r="DV732" s="152"/>
      <c r="DW732" s="152"/>
      <c r="DX732" s="152"/>
    </row>
    <row r="733" spans="1:128" s="110" customFormat="1" ht="16.5" customHeight="1">
      <c r="A733" s="111">
        <v>649</v>
      </c>
      <c r="B733" s="180" t="s">
        <v>3787</v>
      </c>
      <c r="C733" s="302" t="s">
        <v>3865</v>
      </c>
      <c r="D733" s="180" t="s">
        <v>5111</v>
      </c>
      <c r="E733" s="180" t="s">
        <v>6376</v>
      </c>
      <c r="F733" s="180" t="s">
        <v>11170</v>
      </c>
      <c r="G733" s="303" t="s">
        <v>11171</v>
      </c>
      <c r="H733" s="180" t="s">
        <v>11172</v>
      </c>
      <c r="I733" s="180" t="s">
        <v>11173</v>
      </c>
      <c r="J733" s="382" t="s">
        <v>4888</v>
      </c>
      <c r="K733" s="305" t="s">
        <v>6376</v>
      </c>
      <c r="L733" s="184" t="s">
        <v>6376</v>
      </c>
      <c r="M733" s="111"/>
      <c r="N733" s="440" t="s">
        <v>4924</v>
      </c>
      <c r="O733" s="273"/>
      <c r="P733" s="440" t="s">
        <v>4924</v>
      </c>
      <c r="Q733" s="143">
        <v>1750</v>
      </c>
      <c r="R733" s="144">
        <v>538.20000000000005</v>
      </c>
      <c r="S733" s="143">
        <v>513</v>
      </c>
      <c r="T733" s="143">
        <v>513</v>
      </c>
      <c r="U733" s="118"/>
      <c r="V733" s="143"/>
      <c r="W733" s="143">
        <v>41.04</v>
      </c>
      <c r="X733" s="273" t="s">
        <v>4956</v>
      </c>
      <c r="Y733" s="143"/>
      <c r="Z733" s="143"/>
      <c r="AA733" s="143"/>
      <c r="AB733" s="143"/>
      <c r="AC733" s="127"/>
      <c r="AD733" s="127"/>
      <c r="AE733" s="352">
        <v>4</v>
      </c>
      <c r="AF733" s="137" t="s">
        <v>11174</v>
      </c>
      <c r="AG733" s="143">
        <v>3744</v>
      </c>
      <c r="AH733" s="143">
        <v>3744</v>
      </c>
      <c r="AI733" s="186">
        <v>3744</v>
      </c>
      <c r="AJ733" s="186">
        <v>64</v>
      </c>
      <c r="AK733" s="302" t="s">
        <v>11175</v>
      </c>
      <c r="AL733" s="302" t="s">
        <v>11176</v>
      </c>
      <c r="AM733" s="273"/>
      <c r="AN733" s="180">
        <v>1</v>
      </c>
      <c r="AO733" s="118"/>
      <c r="AP733" s="118"/>
      <c r="AQ733" s="118"/>
      <c r="AR733" s="180">
        <v>1</v>
      </c>
      <c r="AS733" s="180">
        <v>362</v>
      </c>
      <c r="AT733" s="135" t="s">
        <v>4916</v>
      </c>
      <c r="AU733" s="135" t="s">
        <v>4916</v>
      </c>
      <c r="AV733" s="188">
        <v>17117</v>
      </c>
      <c r="AW733" s="127">
        <v>47.284530386740329</v>
      </c>
      <c r="AX733" s="189">
        <v>500</v>
      </c>
      <c r="AY733" s="189" t="s">
        <v>4941</v>
      </c>
      <c r="AZ733" s="189" t="s">
        <v>4941</v>
      </c>
      <c r="BA733" s="189">
        <v>300</v>
      </c>
      <c r="BB733" s="189">
        <v>500</v>
      </c>
      <c r="BC733" s="806">
        <v>0.5</v>
      </c>
      <c r="BD733" s="806">
        <v>0.5</v>
      </c>
      <c r="BE733" s="302"/>
      <c r="BF733" s="191" t="s">
        <v>11177</v>
      </c>
      <c r="BG733" s="772"/>
      <c r="BH733" s="772"/>
      <c r="BI733" s="772"/>
      <c r="BJ733" s="772"/>
      <c r="BK733" s="772"/>
      <c r="BL733" s="772"/>
      <c r="BM733" s="772"/>
      <c r="BN733" s="794"/>
      <c r="BO733" s="302"/>
      <c r="BP733" s="273"/>
      <c r="BQ733" s="273"/>
      <c r="BR733" s="273"/>
      <c r="BS733" s="273">
        <v>1</v>
      </c>
      <c r="BT733" s="273"/>
      <c r="BU733" s="273"/>
      <c r="BV733" s="273"/>
      <c r="BW733" s="273">
        <v>1</v>
      </c>
      <c r="BX733" s="273"/>
      <c r="BY733" s="273"/>
      <c r="BZ733" s="273"/>
      <c r="CA733" s="273"/>
      <c r="CB733" s="273"/>
      <c r="CC733" s="273"/>
      <c r="CD733" s="273"/>
      <c r="CE733" s="177"/>
      <c r="CF733" s="177"/>
      <c r="DV733" s="522"/>
      <c r="DW733" s="522"/>
      <c r="DX733" s="522"/>
    </row>
    <row r="734" spans="1:128" s="139" customFormat="1" ht="16.5" customHeight="1">
      <c r="A734" s="111">
        <v>650</v>
      </c>
      <c r="B734" s="111" t="s">
        <v>10942</v>
      </c>
      <c r="C734" s="112" t="s">
        <v>11154</v>
      </c>
      <c r="D734" s="111" t="s">
        <v>5082</v>
      </c>
      <c r="E734" s="111" t="s">
        <v>6337</v>
      </c>
      <c r="F734" s="111" t="s">
        <v>11178</v>
      </c>
      <c r="G734" s="113" t="s">
        <v>11179</v>
      </c>
      <c r="H734" s="111" t="s">
        <v>11180</v>
      </c>
      <c r="I734" s="111" t="s">
        <v>5205</v>
      </c>
      <c r="J734" s="382" t="s">
        <v>4888</v>
      </c>
      <c r="K734" s="111" t="s">
        <v>6337</v>
      </c>
      <c r="L734" s="111" t="s">
        <v>6337</v>
      </c>
      <c r="M734" s="111"/>
      <c r="N734" s="142" t="s">
        <v>4924</v>
      </c>
      <c r="O734" s="142"/>
      <c r="P734" s="142" t="s">
        <v>4924</v>
      </c>
      <c r="Q734" s="143">
        <v>16231</v>
      </c>
      <c r="R734" s="144">
        <v>612</v>
      </c>
      <c r="S734" s="143">
        <v>612</v>
      </c>
      <c r="T734" s="143">
        <v>612</v>
      </c>
      <c r="U734" s="112"/>
      <c r="V734" s="143"/>
      <c r="W734" s="143"/>
      <c r="X734" s="138" t="s">
        <v>4926</v>
      </c>
      <c r="Y734" s="143"/>
      <c r="Z734" s="143"/>
      <c r="AA734" s="143"/>
      <c r="AB734" s="143"/>
      <c r="AC734" s="127"/>
      <c r="AD734" s="127"/>
      <c r="AE734" s="130">
        <v>4</v>
      </c>
      <c r="AF734" s="137" t="s">
        <v>6715</v>
      </c>
      <c r="AG734" s="143">
        <v>100</v>
      </c>
      <c r="AH734" s="143">
        <v>100</v>
      </c>
      <c r="AI734" s="130"/>
      <c r="AJ734" s="148">
        <v>100</v>
      </c>
      <c r="AK734" s="138"/>
      <c r="AL734" s="138"/>
      <c r="AM734" s="138"/>
      <c r="AN734" s="138"/>
      <c r="AO734" s="138"/>
      <c r="AP734" s="138"/>
      <c r="AQ734" s="138"/>
      <c r="AR734" s="138"/>
      <c r="AS734" s="129">
        <v>312</v>
      </c>
      <c r="AT734" s="135" t="s">
        <v>4916</v>
      </c>
      <c r="AU734" s="135" t="s">
        <v>4916</v>
      </c>
      <c r="AV734" s="127">
        <v>5000</v>
      </c>
      <c r="AW734" s="127">
        <v>16.025641025641026</v>
      </c>
      <c r="AX734" s="279"/>
      <c r="AY734" s="279"/>
      <c r="AZ734" s="279"/>
      <c r="BA734" s="279"/>
      <c r="BB734" s="279"/>
      <c r="BC734" s="138"/>
      <c r="BD734" s="138"/>
      <c r="BE734" s="138"/>
      <c r="BF734" s="151" t="s">
        <v>4897</v>
      </c>
      <c r="BG734" s="279"/>
      <c r="BH734" s="279"/>
      <c r="BI734" s="279"/>
      <c r="BJ734" s="279"/>
      <c r="BK734" s="279"/>
      <c r="BL734" s="279"/>
      <c r="BM734" s="279"/>
      <c r="BN734" s="138"/>
      <c r="BO734" s="129"/>
      <c r="BP734" s="138"/>
      <c r="BQ734" s="138"/>
      <c r="BR734" s="138"/>
      <c r="BS734" s="138"/>
      <c r="BT734" s="138"/>
      <c r="BU734" s="138"/>
      <c r="BV734" s="138">
        <v>1</v>
      </c>
      <c r="BW734" s="138"/>
      <c r="BX734" s="138"/>
      <c r="BY734" s="138"/>
      <c r="BZ734" s="138"/>
      <c r="CA734" s="138"/>
      <c r="CB734" s="138"/>
      <c r="CC734" s="138"/>
      <c r="CD734" s="138"/>
    </row>
    <row r="735" spans="1:128" ht="16.5" customHeight="1">
      <c r="A735" s="111">
        <v>651</v>
      </c>
      <c r="B735" s="111" t="s">
        <v>10942</v>
      </c>
      <c r="C735" s="112" t="s">
        <v>11181</v>
      </c>
      <c r="D735" s="111" t="s">
        <v>5082</v>
      </c>
      <c r="E735" s="111" t="s">
        <v>4879</v>
      </c>
      <c r="F735" s="111" t="s">
        <v>11182</v>
      </c>
      <c r="G735" s="160" t="s">
        <v>11183</v>
      </c>
      <c r="H735" s="154" t="s">
        <v>11184</v>
      </c>
      <c r="I735" s="111" t="s">
        <v>11185</v>
      </c>
      <c r="J735" s="118" t="s">
        <v>4884</v>
      </c>
      <c r="K735" s="163" t="s">
        <v>11186</v>
      </c>
      <c r="L735" s="116" t="s">
        <v>11187</v>
      </c>
      <c r="M735" s="153" t="s">
        <v>11188</v>
      </c>
      <c r="N735" s="118" t="s">
        <v>4884</v>
      </c>
      <c r="O735" s="142" t="s">
        <v>4909</v>
      </c>
      <c r="P735" s="137" t="s">
        <v>4924</v>
      </c>
      <c r="Q735" s="143">
        <v>16650</v>
      </c>
      <c r="R735" s="144">
        <v>3848</v>
      </c>
      <c r="S735" s="143">
        <v>1861</v>
      </c>
      <c r="T735" s="143">
        <v>1681</v>
      </c>
      <c r="U735" s="112" t="s">
        <v>4971</v>
      </c>
      <c r="V735" s="143">
        <v>180</v>
      </c>
      <c r="W735" s="143">
        <v>160</v>
      </c>
      <c r="X735" s="138" t="s">
        <v>4972</v>
      </c>
      <c r="Y735" s="143">
        <v>45</v>
      </c>
      <c r="Z735" s="143">
        <v>90</v>
      </c>
      <c r="AA735" s="143">
        <v>1000</v>
      </c>
      <c r="AB735" s="143">
        <v>297</v>
      </c>
      <c r="AC735" s="127">
        <v>300</v>
      </c>
      <c r="AD735" s="127"/>
      <c r="AE735" s="130">
        <v>147</v>
      </c>
      <c r="AF735" s="137" t="s">
        <v>11189</v>
      </c>
      <c r="AG735" s="143">
        <v>2040</v>
      </c>
      <c r="AH735" s="143">
        <v>4974</v>
      </c>
      <c r="AI735" s="148">
        <v>4960</v>
      </c>
      <c r="AJ735" s="148">
        <v>2144</v>
      </c>
      <c r="AK735" s="112"/>
      <c r="AL735" s="112"/>
      <c r="AM735" s="118" t="s">
        <v>4914</v>
      </c>
      <c r="AN735" s="111">
        <v>19</v>
      </c>
      <c r="AO735" s="111">
        <v>4</v>
      </c>
      <c r="AP735" s="111">
        <v>12</v>
      </c>
      <c r="AQ735" s="111"/>
      <c r="AR735" s="111">
        <v>3</v>
      </c>
      <c r="AS735" s="111">
        <v>365</v>
      </c>
      <c r="AT735" s="129" t="s">
        <v>6506</v>
      </c>
      <c r="AU735" s="129" t="s">
        <v>6506</v>
      </c>
      <c r="AV735" s="127">
        <v>15802</v>
      </c>
      <c r="AW735" s="127">
        <v>43.293150684931504</v>
      </c>
      <c r="AX735" s="149">
        <v>2000</v>
      </c>
      <c r="AY735" s="140"/>
      <c r="AZ735" s="149">
        <v>700</v>
      </c>
      <c r="BA735" s="149">
        <v>1000</v>
      </c>
      <c r="BB735" s="149">
        <v>2000</v>
      </c>
      <c r="BC735" s="150">
        <v>30</v>
      </c>
      <c r="BD735" s="112"/>
      <c r="BE735" s="112"/>
      <c r="BF735" s="112"/>
      <c r="BG735" s="134"/>
      <c r="BH735" s="134"/>
      <c r="BI735" s="134"/>
      <c r="BJ735" s="134"/>
      <c r="BK735" s="134"/>
      <c r="BL735" s="279"/>
      <c r="BM735" s="279"/>
      <c r="BN735" s="381"/>
      <c r="BO735" s="133" t="s">
        <v>4897</v>
      </c>
      <c r="BP735" s="138"/>
      <c r="BQ735" s="138"/>
      <c r="BR735" s="138"/>
      <c r="BS735" s="138">
        <v>1</v>
      </c>
      <c r="BT735" s="138"/>
      <c r="BU735" s="138">
        <v>1</v>
      </c>
      <c r="BV735" s="138"/>
      <c r="BW735" s="138">
        <v>3</v>
      </c>
      <c r="BX735" s="138"/>
      <c r="BY735" s="138"/>
      <c r="BZ735" s="138"/>
      <c r="CA735" s="138"/>
      <c r="CB735" s="138"/>
      <c r="CC735" s="138"/>
      <c r="CD735" s="138"/>
      <c r="CE735" s="139"/>
      <c r="CF735" s="139"/>
      <c r="DV735" s="152"/>
      <c r="DW735" s="152"/>
      <c r="DX735" s="152"/>
    </row>
    <row r="736" spans="1:128" ht="16.5" customHeight="1">
      <c r="A736" s="111">
        <v>652</v>
      </c>
      <c r="B736" s="111" t="s">
        <v>10942</v>
      </c>
      <c r="C736" s="112" t="s">
        <v>10963</v>
      </c>
      <c r="D736" s="332" t="s">
        <v>5111</v>
      </c>
      <c r="E736" s="111" t="s">
        <v>4879</v>
      </c>
      <c r="F736" s="382" t="s">
        <v>11190</v>
      </c>
      <c r="G736" s="383" t="s">
        <v>11191</v>
      </c>
      <c r="H736" s="382" t="s">
        <v>11192</v>
      </c>
      <c r="I736" s="382" t="s">
        <v>11193</v>
      </c>
      <c r="J736" s="175" t="s">
        <v>4884</v>
      </c>
      <c r="K736" s="382" t="s">
        <v>11194</v>
      </c>
      <c r="L736" s="332" t="s">
        <v>11195</v>
      </c>
      <c r="M736" s="332" t="s">
        <v>11196</v>
      </c>
      <c r="N736" s="382" t="s">
        <v>4924</v>
      </c>
      <c r="O736" s="799"/>
      <c r="P736" s="382" t="s">
        <v>4924</v>
      </c>
      <c r="Q736" s="355">
        <v>2879</v>
      </c>
      <c r="R736" s="356">
        <v>1859</v>
      </c>
      <c r="S736" s="143">
        <v>867</v>
      </c>
      <c r="T736" s="355">
        <v>391</v>
      </c>
      <c r="U736" s="799" t="s">
        <v>11197</v>
      </c>
      <c r="V736" s="355">
        <v>476</v>
      </c>
      <c r="W736" s="355">
        <v>70</v>
      </c>
      <c r="X736" s="799" t="s">
        <v>4972</v>
      </c>
      <c r="Y736" s="355">
        <v>119</v>
      </c>
      <c r="Z736" s="355">
        <v>100</v>
      </c>
      <c r="AA736" s="355">
        <v>820</v>
      </c>
      <c r="AB736" s="355">
        <v>30</v>
      </c>
      <c r="AC736" s="419">
        <v>26</v>
      </c>
      <c r="AD736" s="419">
        <v>2</v>
      </c>
      <c r="AE736" s="800">
        <v>94</v>
      </c>
      <c r="AF736" s="382" t="s">
        <v>11198</v>
      </c>
      <c r="AG736" s="355">
        <v>1286</v>
      </c>
      <c r="AH736" s="355">
        <v>2710</v>
      </c>
      <c r="AI736" s="801">
        <v>3866</v>
      </c>
      <c r="AJ736" s="801">
        <v>250</v>
      </c>
      <c r="AK736" s="118"/>
      <c r="AL736" s="118"/>
      <c r="AM736" s="382" t="s">
        <v>7116</v>
      </c>
      <c r="AN736" s="111">
        <v>7</v>
      </c>
      <c r="AO736" s="118"/>
      <c r="AP736" s="111">
        <v>3</v>
      </c>
      <c r="AQ736" s="111">
        <v>4</v>
      </c>
      <c r="AR736" s="118"/>
      <c r="AS736" s="802">
        <v>310</v>
      </c>
      <c r="AT736" s="159" t="s">
        <v>6506</v>
      </c>
      <c r="AU736" s="159" t="s">
        <v>6506</v>
      </c>
      <c r="AV736" s="800">
        <v>10400</v>
      </c>
      <c r="AW736" s="127">
        <v>33.548387096774192</v>
      </c>
      <c r="AX736" s="807">
        <v>5000</v>
      </c>
      <c r="AY736" s="807">
        <v>3000</v>
      </c>
      <c r="AZ736" s="807">
        <v>4000</v>
      </c>
      <c r="BA736" s="807">
        <v>4000</v>
      </c>
      <c r="BB736" s="807">
        <v>5000</v>
      </c>
      <c r="BC736" s="263">
        <v>20</v>
      </c>
      <c r="BD736" s="263">
        <v>50</v>
      </c>
      <c r="BE736" s="799" t="s">
        <v>11199</v>
      </c>
      <c r="BF736" s="799" t="s">
        <v>11200</v>
      </c>
      <c r="BG736" s="807">
        <v>5000</v>
      </c>
      <c r="BH736" s="807">
        <v>3000</v>
      </c>
      <c r="BI736" s="807">
        <v>4000</v>
      </c>
      <c r="BJ736" s="807">
        <v>4000</v>
      </c>
      <c r="BK736" s="807">
        <v>5000</v>
      </c>
      <c r="BL736" s="192">
        <v>20</v>
      </c>
      <c r="BM736" s="192">
        <v>50</v>
      </c>
      <c r="BN736" s="799" t="s">
        <v>11199</v>
      </c>
      <c r="BO736" s="803" t="s">
        <v>11200</v>
      </c>
      <c r="BP736" s="808"/>
      <c r="BQ736" s="808"/>
      <c r="BR736" s="138"/>
      <c r="BS736" s="808">
        <v>1</v>
      </c>
      <c r="BT736" s="423"/>
      <c r="BU736" s="423"/>
      <c r="BV736" s="423">
        <v>7</v>
      </c>
      <c r="BW736" s="423"/>
      <c r="BX736" s="138"/>
      <c r="BY736" s="138"/>
      <c r="BZ736" s="138"/>
      <c r="CA736" s="138"/>
      <c r="CB736" s="138"/>
      <c r="CC736" s="138"/>
      <c r="CD736" s="138"/>
      <c r="CE736" s="139"/>
      <c r="CF736" s="139"/>
      <c r="DV736" s="152"/>
      <c r="DW736" s="152"/>
      <c r="DX736" s="152"/>
    </row>
    <row r="737" spans="1:128" ht="16.5" customHeight="1">
      <c r="A737" s="111">
        <v>653</v>
      </c>
      <c r="B737" s="111" t="s">
        <v>10942</v>
      </c>
      <c r="C737" s="112" t="s">
        <v>11201</v>
      </c>
      <c r="D737" s="111" t="s">
        <v>5082</v>
      </c>
      <c r="E737" s="111" t="s">
        <v>4879</v>
      </c>
      <c r="F737" s="111" t="s">
        <v>11202</v>
      </c>
      <c r="G737" s="113" t="s">
        <v>11203</v>
      </c>
      <c r="H737" s="111" t="s">
        <v>11204</v>
      </c>
      <c r="I737" s="111" t="s">
        <v>11205</v>
      </c>
      <c r="J737" s="118" t="s">
        <v>4884</v>
      </c>
      <c r="K737" s="163" t="s">
        <v>11206</v>
      </c>
      <c r="L737" s="116" t="s">
        <v>11207</v>
      </c>
      <c r="M737" s="809" t="s">
        <v>11208</v>
      </c>
      <c r="N737" s="142" t="s">
        <v>4888</v>
      </c>
      <c r="O737" s="142"/>
      <c r="P737" s="142" t="s">
        <v>4888</v>
      </c>
      <c r="Q737" s="143">
        <v>2975</v>
      </c>
      <c r="R737" s="144">
        <v>1365</v>
      </c>
      <c r="S737" s="143">
        <v>887</v>
      </c>
      <c r="T737" s="143">
        <v>887</v>
      </c>
      <c r="U737" s="112" t="s">
        <v>5009</v>
      </c>
      <c r="V737" s="143"/>
      <c r="W737" s="143">
        <v>19</v>
      </c>
      <c r="X737" s="138" t="s">
        <v>4926</v>
      </c>
      <c r="Y737" s="143">
        <v>182</v>
      </c>
      <c r="Z737" s="143">
        <v>19</v>
      </c>
      <c r="AA737" s="143"/>
      <c r="AB737" s="143">
        <v>10</v>
      </c>
      <c r="AC737" s="127">
        <v>34</v>
      </c>
      <c r="AD737" s="127"/>
      <c r="AE737" s="130" t="s">
        <v>11209</v>
      </c>
      <c r="AF737" s="137" t="s">
        <v>11210</v>
      </c>
      <c r="AG737" s="143">
        <v>2075</v>
      </c>
      <c r="AH737" s="143">
        <v>2075</v>
      </c>
      <c r="AI737" s="148">
        <v>2075</v>
      </c>
      <c r="AJ737" s="148">
        <v>227</v>
      </c>
      <c r="AK737" s="302"/>
      <c r="AL737" s="302"/>
      <c r="AM737" s="118" t="s">
        <v>5011</v>
      </c>
      <c r="AN737" s="111">
        <v>4</v>
      </c>
      <c r="AO737" s="111">
        <v>2</v>
      </c>
      <c r="AP737" s="302"/>
      <c r="AQ737" s="111">
        <v>2</v>
      </c>
      <c r="AR737" s="302"/>
      <c r="AS737" s="111">
        <v>165</v>
      </c>
      <c r="AT737" s="129" t="s">
        <v>5026</v>
      </c>
      <c r="AU737" s="129" t="s">
        <v>5026</v>
      </c>
      <c r="AV737" s="127">
        <v>3574</v>
      </c>
      <c r="AW737" s="127">
        <v>21.66060606060606</v>
      </c>
      <c r="AX737" s="149">
        <v>2000</v>
      </c>
      <c r="AY737" s="149"/>
      <c r="AZ737" s="149">
        <v>1000</v>
      </c>
      <c r="BA737" s="149">
        <v>1000</v>
      </c>
      <c r="BB737" s="149">
        <v>2000</v>
      </c>
      <c r="BC737" s="150">
        <v>25</v>
      </c>
      <c r="BD737" s="150" t="s">
        <v>7375</v>
      </c>
      <c r="BE737" s="150" t="s">
        <v>11211</v>
      </c>
      <c r="BF737" s="151" t="s">
        <v>11212</v>
      </c>
      <c r="BG737" s="279"/>
      <c r="BH737" s="279"/>
      <c r="BI737" s="279"/>
      <c r="BJ737" s="279"/>
      <c r="BK737" s="279"/>
      <c r="BL737" s="279"/>
      <c r="BM737" s="279"/>
      <c r="BN737" s="381"/>
      <c r="BO737" s="133" t="s">
        <v>4897</v>
      </c>
      <c r="BP737" s="138"/>
      <c r="BQ737" s="138"/>
      <c r="BR737" s="138"/>
      <c r="BS737" s="138"/>
      <c r="BT737" s="138">
        <v>1</v>
      </c>
      <c r="BU737" s="138">
        <v>4</v>
      </c>
      <c r="BV737" s="138"/>
      <c r="BW737" s="138">
        <v>2</v>
      </c>
      <c r="BX737" s="138"/>
      <c r="BY737" s="138"/>
      <c r="BZ737" s="138"/>
      <c r="CA737" s="138"/>
      <c r="CB737" s="138"/>
      <c r="CC737" s="138"/>
      <c r="CD737" s="138"/>
      <c r="CE737" s="139"/>
      <c r="CF737" s="139"/>
      <c r="DV737" s="152"/>
      <c r="DW737" s="152"/>
      <c r="DX737" s="152"/>
    </row>
    <row r="738" spans="1:128" s="110" customFormat="1" ht="16.5" customHeight="1">
      <c r="A738" s="111">
        <v>654</v>
      </c>
      <c r="B738" s="154" t="s">
        <v>10942</v>
      </c>
      <c r="C738" s="158" t="s">
        <v>11213</v>
      </c>
      <c r="D738" s="154" t="s">
        <v>5082</v>
      </c>
      <c r="E738" s="154" t="s">
        <v>5620</v>
      </c>
      <c r="F738" s="154" t="s">
        <v>11214</v>
      </c>
      <c r="G738" s="160" t="s">
        <v>11215</v>
      </c>
      <c r="H738" s="154" t="s">
        <v>11216</v>
      </c>
      <c r="I738" s="154" t="s">
        <v>11217</v>
      </c>
      <c r="J738" s="175" t="s">
        <v>4884</v>
      </c>
      <c r="K738" s="163" t="s">
        <v>11218</v>
      </c>
      <c r="L738" s="116" t="s">
        <v>11219</v>
      </c>
      <c r="M738" s="268" t="s">
        <v>11220</v>
      </c>
      <c r="N738" s="142" t="s">
        <v>4924</v>
      </c>
      <c r="O738" s="142"/>
      <c r="P738" s="142" t="s">
        <v>4924</v>
      </c>
      <c r="Q738" s="143">
        <v>6911</v>
      </c>
      <c r="R738" s="144">
        <v>4598</v>
      </c>
      <c r="S738" s="143">
        <v>1542</v>
      </c>
      <c r="T738" s="143">
        <v>1452</v>
      </c>
      <c r="U738" s="158" t="s">
        <v>5009</v>
      </c>
      <c r="V738" s="143">
        <v>90</v>
      </c>
      <c r="W738" s="143">
        <v>254</v>
      </c>
      <c r="X738" s="146" t="s">
        <v>4972</v>
      </c>
      <c r="Y738" s="143">
        <v>242</v>
      </c>
      <c r="Z738" s="143"/>
      <c r="AA738" s="143"/>
      <c r="AB738" s="143">
        <v>68</v>
      </c>
      <c r="AC738" s="127"/>
      <c r="AD738" s="127"/>
      <c r="AE738" s="147">
        <v>30</v>
      </c>
      <c r="AF738" s="154" t="s">
        <v>11221</v>
      </c>
      <c r="AG738" s="143">
        <v>1283</v>
      </c>
      <c r="AH738" s="143">
        <v>1972</v>
      </c>
      <c r="AI738" s="188">
        <v>1972</v>
      </c>
      <c r="AJ738" s="188">
        <v>780</v>
      </c>
      <c r="AK738" s="302"/>
      <c r="AL738" s="302"/>
      <c r="AM738" s="794"/>
      <c r="AN738" s="190">
        <v>9</v>
      </c>
      <c r="AO738" s="302"/>
      <c r="AP738" s="190">
        <v>1</v>
      </c>
      <c r="AQ738" s="259">
        <v>8</v>
      </c>
      <c r="AR738" s="302"/>
      <c r="AS738" s="190">
        <v>180</v>
      </c>
      <c r="AT738" s="190" t="s">
        <v>5026</v>
      </c>
      <c r="AU738" s="190" t="s">
        <v>5026</v>
      </c>
      <c r="AV738" s="810">
        <v>34882</v>
      </c>
      <c r="AW738" s="127">
        <v>193.78888888888889</v>
      </c>
      <c r="AX738" s="155">
        <v>1000</v>
      </c>
      <c r="AY738" s="155">
        <v>500</v>
      </c>
      <c r="AZ738" s="155">
        <v>500</v>
      </c>
      <c r="BA738" s="155">
        <v>700</v>
      </c>
      <c r="BB738" s="155">
        <v>1000</v>
      </c>
      <c r="BC738" s="154">
        <v>30</v>
      </c>
      <c r="BD738" s="112"/>
      <c r="BE738" s="112"/>
      <c r="BF738" s="112"/>
      <c r="BG738" s="279"/>
      <c r="BH738" s="279"/>
      <c r="BI738" s="279"/>
      <c r="BJ738" s="279"/>
      <c r="BK738" s="279"/>
      <c r="BL738" s="279"/>
      <c r="BM738" s="279"/>
      <c r="BN738" s="381"/>
      <c r="BO738" s="112"/>
      <c r="BP738" s="137">
        <v>1</v>
      </c>
      <c r="BQ738" s="218"/>
      <c r="BR738" s="137">
        <v>1</v>
      </c>
      <c r="BS738" s="137"/>
      <c r="BT738" s="218"/>
      <c r="BU738" s="137">
        <v>1</v>
      </c>
      <c r="BV738" s="137">
        <v>2</v>
      </c>
      <c r="BW738" s="137">
        <v>1</v>
      </c>
      <c r="BX738" s="137"/>
      <c r="BY738" s="218"/>
      <c r="BZ738" s="138"/>
      <c r="CA738" s="138"/>
      <c r="CB738" s="138"/>
      <c r="CC738" s="138"/>
      <c r="CD738" s="138"/>
    </row>
    <row r="739" spans="1:128" ht="16.5" customHeight="1">
      <c r="A739" s="111">
        <v>655</v>
      </c>
      <c r="B739" s="111" t="s">
        <v>10942</v>
      </c>
      <c r="C739" s="112" t="s">
        <v>10943</v>
      </c>
      <c r="D739" s="111" t="s">
        <v>5082</v>
      </c>
      <c r="E739" s="111" t="s">
        <v>4879</v>
      </c>
      <c r="F739" s="111" t="s">
        <v>11222</v>
      </c>
      <c r="G739" s="113" t="s">
        <v>11223</v>
      </c>
      <c r="H739" s="111" t="s">
        <v>11224</v>
      </c>
      <c r="I739" s="111" t="s">
        <v>11225</v>
      </c>
      <c r="J739" s="118" t="s">
        <v>4884</v>
      </c>
      <c r="K739" s="163" t="s">
        <v>11226</v>
      </c>
      <c r="L739" s="116" t="s">
        <v>11227</v>
      </c>
      <c r="M739" s="141" t="s">
        <v>11228</v>
      </c>
      <c r="N739" s="142" t="s">
        <v>4888</v>
      </c>
      <c r="O739" s="142"/>
      <c r="P739" s="142" t="s">
        <v>4888</v>
      </c>
      <c r="Q739" s="143">
        <v>2349</v>
      </c>
      <c r="R739" s="144">
        <v>1337</v>
      </c>
      <c r="S739" s="143">
        <v>713</v>
      </c>
      <c r="T739" s="143">
        <v>400</v>
      </c>
      <c r="U739" s="140" t="s">
        <v>5009</v>
      </c>
      <c r="V739" s="143">
        <v>313</v>
      </c>
      <c r="W739" s="143">
        <v>55</v>
      </c>
      <c r="X739" s="279" t="s">
        <v>4972</v>
      </c>
      <c r="Y739" s="143">
        <v>500</v>
      </c>
      <c r="Z739" s="143"/>
      <c r="AA739" s="143"/>
      <c r="AB739" s="143">
        <v>70</v>
      </c>
      <c r="AC739" s="127">
        <v>160</v>
      </c>
      <c r="AD739" s="127"/>
      <c r="AE739" s="130">
        <v>80</v>
      </c>
      <c r="AF739" s="137" t="s">
        <v>11229</v>
      </c>
      <c r="AG739" s="143">
        <v>530</v>
      </c>
      <c r="AH739" s="143">
        <v>530</v>
      </c>
      <c r="AI739" s="148">
        <v>490</v>
      </c>
      <c r="AJ739" s="148">
        <v>300</v>
      </c>
      <c r="AK739" s="112"/>
      <c r="AL739" s="112"/>
      <c r="AM739" s="118" t="s">
        <v>4931</v>
      </c>
      <c r="AN739" s="111">
        <v>7</v>
      </c>
      <c r="AO739" s="111"/>
      <c r="AP739" s="111">
        <v>1</v>
      </c>
      <c r="AQ739" s="111">
        <v>6</v>
      </c>
      <c r="AR739" s="111"/>
      <c r="AS739" s="111">
        <v>242</v>
      </c>
      <c r="AT739" s="129" t="s">
        <v>4916</v>
      </c>
      <c r="AU739" s="129" t="s">
        <v>4916</v>
      </c>
      <c r="AV739" s="127">
        <v>34700</v>
      </c>
      <c r="AW739" s="127">
        <v>143.38842975206612</v>
      </c>
      <c r="AX739" s="140"/>
      <c r="AY739" s="140"/>
      <c r="AZ739" s="140"/>
      <c r="BA739" s="140"/>
      <c r="BB739" s="140"/>
      <c r="BC739" s="112"/>
      <c r="BD739" s="112"/>
      <c r="BE739" s="112"/>
      <c r="BF739" s="151" t="s">
        <v>4897</v>
      </c>
      <c r="BG739" s="279"/>
      <c r="BH739" s="279"/>
      <c r="BI739" s="279"/>
      <c r="BJ739" s="279"/>
      <c r="BK739" s="279"/>
      <c r="BL739" s="279"/>
      <c r="BM739" s="279"/>
      <c r="BN739" s="381"/>
      <c r="BO739" s="133" t="s">
        <v>4897</v>
      </c>
      <c r="BP739" s="138"/>
      <c r="BQ739" s="138"/>
      <c r="BR739" s="138"/>
      <c r="BS739" s="138">
        <v>6</v>
      </c>
      <c r="BT739" s="138">
        <v>2</v>
      </c>
      <c r="BU739" s="138"/>
      <c r="BV739" s="138"/>
      <c r="BW739" s="138"/>
      <c r="BX739" s="138"/>
      <c r="BY739" s="138"/>
      <c r="BZ739" s="138"/>
      <c r="CA739" s="138"/>
      <c r="CB739" s="138"/>
      <c r="CC739" s="138"/>
      <c r="CD739" s="138"/>
      <c r="CE739" s="139"/>
      <c r="CF739" s="139"/>
      <c r="DV739" s="152"/>
      <c r="DW739" s="152"/>
      <c r="DX739" s="152"/>
    </row>
    <row r="740" spans="1:128" ht="16.5" customHeight="1">
      <c r="A740" s="111">
        <v>656</v>
      </c>
      <c r="B740" s="153" t="s">
        <v>3787</v>
      </c>
      <c r="C740" s="153" t="s">
        <v>3885</v>
      </c>
      <c r="D740" s="153" t="s">
        <v>5111</v>
      </c>
      <c r="E740" s="153" t="s">
        <v>4932</v>
      </c>
      <c r="F740" s="135" t="s">
        <v>11230</v>
      </c>
      <c r="G740" s="276" t="s">
        <v>11231</v>
      </c>
      <c r="H740" s="135" t="s">
        <v>11232</v>
      </c>
      <c r="I740" s="135" t="s">
        <v>11233</v>
      </c>
      <c r="J740" s="118" t="s">
        <v>4884</v>
      </c>
      <c r="K740" s="135" t="s">
        <v>11234</v>
      </c>
      <c r="L740" s="153" t="s">
        <v>11235</v>
      </c>
      <c r="M740" s="153" t="s">
        <v>11236</v>
      </c>
      <c r="N740" s="135" t="s">
        <v>4940</v>
      </c>
      <c r="O740" s="135" t="s">
        <v>4941</v>
      </c>
      <c r="P740" s="135" t="s">
        <v>4924</v>
      </c>
      <c r="Q740" s="143">
        <v>748243</v>
      </c>
      <c r="R740" s="144">
        <v>7966</v>
      </c>
      <c r="S740" s="143">
        <v>2838</v>
      </c>
      <c r="T740" s="143">
        <v>2595</v>
      </c>
      <c r="U740" s="135"/>
      <c r="V740" s="143">
        <v>243</v>
      </c>
      <c r="W740" s="143">
        <v>236</v>
      </c>
      <c r="X740" s="135" t="s">
        <v>4890</v>
      </c>
      <c r="Y740" s="143">
        <v>161</v>
      </c>
      <c r="Z740" s="143">
        <v>268</v>
      </c>
      <c r="AA740" s="143">
        <v>500</v>
      </c>
      <c r="AB740" s="143">
        <v>266</v>
      </c>
      <c r="AC740" s="127">
        <v>119</v>
      </c>
      <c r="AD740" s="127">
        <v>246</v>
      </c>
      <c r="AE740" s="128">
        <v>247</v>
      </c>
      <c r="AF740" s="135" t="s">
        <v>11237</v>
      </c>
      <c r="AG740" s="143">
        <v>427</v>
      </c>
      <c r="AH740" s="143">
        <v>485</v>
      </c>
      <c r="AI740" s="127">
        <v>485</v>
      </c>
      <c r="AJ740" s="127">
        <v>485</v>
      </c>
      <c r="AK740" s="135" t="s">
        <v>11238</v>
      </c>
      <c r="AL740" s="135" t="s">
        <v>11239</v>
      </c>
      <c r="AM740" s="118" t="s">
        <v>7116</v>
      </c>
      <c r="AN740" s="137">
        <v>8</v>
      </c>
      <c r="AO740" s="137"/>
      <c r="AP740" s="137">
        <v>8</v>
      </c>
      <c r="AQ740" s="118"/>
      <c r="AR740" s="118"/>
      <c r="AS740" s="111">
        <v>207</v>
      </c>
      <c r="AT740" s="129" t="s">
        <v>4916</v>
      </c>
      <c r="AU740" s="129" t="s">
        <v>4916</v>
      </c>
      <c r="AV740" s="127">
        <v>166070</v>
      </c>
      <c r="AW740" s="127">
        <v>802.27053140096621</v>
      </c>
      <c r="AX740" s="134">
        <v>4000</v>
      </c>
      <c r="AY740" s="134">
        <v>2000</v>
      </c>
      <c r="AZ740" s="134">
        <v>2000</v>
      </c>
      <c r="BA740" s="134">
        <v>3000</v>
      </c>
      <c r="BB740" s="134">
        <v>4000</v>
      </c>
      <c r="BC740" s="123">
        <v>30</v>
      </c>
      <c r="BD740" s="123">
        <v>30</v>
      </c>
      <c r="BE740" s="123" t="s">
        <v>11240</v>
      </c>
      <c r="BF740" s="135" t="s">
        <v>11241</v>
      </c>
      <c r="BG740" s="279"/>
      <c r="BH740" s="279"/>
      <c r="BI740" s="279"/>
      <c r="BJ740" s="279"/>
      <c r="BK740" s="279"/>
      <c r="BL740" s="279"/>
      <c r="BM740" s="279"/>
      <c r="BN740" s="118"/>
      <c r="BO740" s="133" t="s">
        <v>4897</v>
      </c>
      <c r="BP740" s="138">
        <v>2</v>
      </c>
      <c r="BQ740" s="138"/>
      <c r="BR740" s="138">
        <v>2</v>
      </c>
      <c r="BS740" s="138"/>
      <c r="BT740" s="138"/>
      <c r="BU740" s="138">
        <v>5</v>
      </c>
      <c r="BV740" s="138">
        <v>12</v>
      </c>
      <c r="BW740" s="138"/>
      <c r="BX740" s="138"/>
      <c r="BY740" s="138"/>
      <c r="BZ740" s="138"/>
      <c r="CA740" s="138"/>
      <c r="CB740" s="138"/>
      <c r="CC740" s="138"/>
      <c r="CD740" s="138"/>
      <c r="CE740" s="139"/>
      <c r="CF740" s="139"/>
      <c r="DV740" s="152"/>
      <c r="DW740" s="152"/>
      <c r="DX740" s="152"/>
    </row>
    <row r="741" spans="1:128" s="110" customFormat="1" ht="16.5" customHeight="1">
      <c r="A741" s="111">
        <v>657</v>
      </c>
      <c r="B741" s="180" t="s">
        <v>3787</v>
      </c>
      <c r="C741" s="302" t="s">
        <v>3865</v>
      </c>
      <c r="D741" s="180" t="s">
        <v>5111</v>
      </c>
      <c r="E741" s="180" t="s">
        <v>6376</v>
      </c>
      <c r="F741" s="180" t="s">
        <v>11242</v>
      </c>
      <c r="G741" s="303" t="s">
        <v>11243</v>
      </c>
      <c r="H741" s="180" t="s">
        <v>11244</v>
      </c>
      <c r="I741" s="180" t="s">
        <v>11245</v>
      </c>
      <c r="J741" s="382" t="s">
        <v>4888</v>
      </c>
      <c r="K741" s="305" t="s">
        <v>6376</v>
      </c>
      <c r="L741" s="184" t="s">
        <v>6376</v>
      </c>
      <c r="M741" s="136" t="s">
        <v>11246</v>
      </c>
      <c r="N741" s="440" t="s">
        <v>4924</v>
      </c>
      <c r="O741" s="273"/>
      <c r="P741" s="440" t="s">
        <v>4924</v>
      </c>
      <c r="Q741" s="143">
        <v>6558</v>
      </c>
      <c r="R741" s="144">
        <v>602.13</v>
      </c>
      <c r="S741" s="143">
        <v>108</v>
      </c>
      <c r="T741" s="143">
        <v>108</v>
      </c>
      <c r="U741" s="118"/>
      <c r="V741" s="143"/>
      <c r="W741" s="143"/>
      <c r="X741" s="118"/>
      <c r="Y741" s="143"/>
      <c r="Z741" s="143"/>
      <c r="AA741" s="143"/>
      <c r="AB741" s="143"/>
      <c r="AC741" s="127"/>
      <c r="AD741" s="127"/>
      <c r="AE741" s="352">
        <v>5</v>
      </c>
      <c r="AF741" s="118"/>
      <c r="AG741" s="143"/>
      <c r="AH741" s="143"/>
      <c r="AI741" s="130"/>
      <c r="AJ741" s="130"/>
      <c r="AK741" s="118"/>
      <c r="AL741" s="118"/>
      <c r="AM741" s="118"/>
      <c r="AN741" s="118"/>
      <c r="AO741" s="118"/>
      <c r="AP741" s="118"/>
      <c r="AQ741" s="118"/>
      <c r="AR741" s="118"/>
      <c r="AS741" s="180">
        <v>362</v>
      </c>
      <c r="AT741" s="180" t="s">
        <v>6506</v>
      </c>
      <c r="AU741" s="180" t="s">
        <v>6506</v>
      </c>
      <c r="AV741" s="188">
        <v>56205</v>
      </c>
      <c r="AW741" s="127">
        <v>155.26243093922653</v>
      </c>
      <c r="AX741" s="811"/>
      <c r="AY741" s="811"/>
      <c r="AZ741" s="811"/>
      <c r="BA741" s="811"/>
      <c r="BB741" s="811"/>
      <c r="BC741" s="302"/>
      <c r="BD741" s="302"/>
      <c r="BE741" s="302"/>
      <c r="BF741" s="191" t="s">
        <v>4945</v>
      </c>
      <c r="BG741" s="772"/>
      <c r="BH741" s="772"/>
      <c r="BI741" s="772"/>
      <c r="BJ741" s="772"/>
      <c r="BK741" s="772"/>
      <c r="BL741" s="772"/>
      <c r="BM741" s="772"/>
      <c r="BN741" s="794"/>
      <c r="BO741" s="302"/>
      <c r="BP741" s="273"/>
      <c r="BQ741" s="273"/>
      <c r="BR741" s="273"/>
      <c r="BS741" s="273"/>
      <c r="BT741" s="273"/>
      <c r="BU741" s="273">
        <v>1</v>
      </c>
      <c r="BV741" s="273"/>
      <c r="BW741" s="273">
        <v>1</v>
      </c>
      <c r="BX741" s="273"/>
      <c r="BY741" s="273"/>
      <c r="BZ741" s="273"/>
      <c r="CA741" s="273"/>
      <c r="CB741" s="273"/>
      <c r="CC741" s="273"/>
      <c r="CD741" s="273"/>
      <c r="CE741" s="177"/>
      <c r="CF741" s="177"/>
      <c r="DV741" s="522"/>
      <c r="DW741" s="522"/>
      <c r="DX741" s="522"/>
    </row>
    <row r="742" spans="1:128" ht="16.5" customHeight="1">
      <c r="A742" s="111">
        <v>658</v>
      </c>
      <c r="B742" s="111" t="s">
        <v>10942</v>
      </c>
      <c r="C742" s="112" t="s">
        <v>11114</v>
      </c>
      <c r="D742" s="111" t="s">
        <v>5082</v>
      </c>
      <c r="E742" s="154" t="s">
        <v>6337</v>
      </c>
      <c r="F742" s="154" t="s">
        <v>11247</v>
      </c>
      <c r="G742" s="276" t="s">
        <v>11248</v>
      </c>
      <c r="H742" s="154" t="s">
        <v>11249</v>
      </c>
      <c r="I742" s="135" t="s">
        <v>11250</v>
      </c>
      <c r="J742" s="382" t="s">
        <v>4888</v>
      </c>
      <c r="K742" s="305" t="s">
        <v>6376</v>
      </c>
      <c r="L742" s="184" t="s">
        <v>6376</v>
      </c>
      <c r="M742" s="111"/>
      <c r="N742" s="142" t="s">
        <v>4888</v>
      </c>
      <c r="O742" s="142"/>
      <c r="P742" s="142" t="s">
        <v>4888</v>
      </c>
      <c r="Q742" s="143"/>
      <c r="R742" s="144">
        <v>695.04</v>
      </c>
      <c r="S742" s="143">
        <v>450</v>
      </c>
      <c r="T742" s="143">
        <v>450</v>
      </c>
      <c r="U742" s="118"/>
      <c r="V742" s="143"/>
      <c r="W742" s="143"/>
      <c r="X742" s="118"/>
      <c r="Y742" s="143"/>
      <c r="Z742" s="143"/>
      <c r="AA742" s="143"/>
      <c r="AB742" s="143"/>
      <c r="AC742" s="127"/>
      <c r="AD742" s="127"/>
      <c r="AE742" s="130"/>
      <c r="AF742" s="118"/>
      <c r="AG742" s="143"/>
      <c r="AH742" s="143"/>
      <c r="AI742" s="130"/>
      <c r="AJ742" s="130"/>
      <c r="AK742" s="118"/>
      <c r="AL742" s="118"/>
      <c r="AM742" s="118"/>
      <c r="AN742" s="118"/>
      <c r="AO742" s="118"/>
      <c r="AP742" s="118"/>
      <c r="AQ742" s="118"/>
      <c r="AR742" s="118"/>
      <c r="AS742" s="154">
        <v>365</v>
      </c>
      <c r="AT742" s="180" t="s">
        <v>6506</v>
      </c>
      <c r="AU742" s="180" t="s">
        <v>6506</v>
      </c>
      <c r="AV742" s="130">
        <v>13522</v>
      </c>
      <c r="AW742" s="127">
        <v>37.046575342465751</v>
      </c>
      <c r="AX742" s="279">
        <v>1000</v>
      </c>
      <c r="AY742" s="279">
        <v>500</v>
      </c>
      <c r="AZ742" s="279">
        <v>500</v>
      </c>
      <c r="BA742" s="279">
        <v>800</v>
      </c>
      <c r="BB742" s="279">
        <v>1000</v>
      </c>
      <c r="BC742" s="279">
        <v>30</v>
      </c>
      <c r="BD742" s="279"/>
      <c r="BE742" s="118"/>
      <c r="BF742" s="118" t="s">
        <v>11251</v>
      </c>
      <c r="BG742" s="279"/>
      <c r="BH742" s="279"/>
      <c r="BI742" s="279"/>
      <c r="BJ742" s="279"/>
      <c r="BK742" s="279"/>
      <c r="BL742" s="279"/>
      <c r="BM742" s="279"/>
      <c r="BN742" s="118"/>
      <c r="BO742" s="111"/>
      <c r="BP742" s="138"/>
      <c r="BQ742" s="138"/>
      <c r="BR742" s="138"/>
      <c r="BS742" s="138"/>
      <c r="BT742" s="138"/>
      <c r="BU742" s="138"/>
      <c r="BV742" s="138">
        <v>4</v>
      </c>
      <c r="BW742" s="138"/>
      <c r="BX742" s="138"/>
      <c r="BY742" s="138"/>
      <c r="BZ742" s="138"/>
      <c r="CA742" s="138"/>
      <c r="CB742" s="138"/>
      <c r="CC742" s="138"/>
      <c r="CD742" s="138"/>
      <c r="CE742" s="139"/>
      <c r="CF742" s="139"/>
      <c r="DV742" s="152"/>
      <c r="DW742" s="152"/>
      <c r="DX742" s="152"/>
    </row>
    <row r="743" spans="1:128" ht="16.5" customHeight="1">
      <c r="A743" s="111">
        <v>659</v>
      </c>
      <c r="B743" s="154" t="s">
        <v>10942</v>
      </c>
      <c r="C743" s="153" t="s">
        <v>11252</v>
      </c>
      <c r="D743" s="153" t="s">
        <v>5082</v>
      </c>
      <c r="E743" s="154" t="s">
        <v>4932</v>
      </c>
      <c r="F743" s="135" t="s">
        <v>10803</v>
      </c>
      <c r="G743" s="276" t="s">
        <v>11253</v>
      </c>
      <c r="H743" s="135" t="s">
        <v>11254</v>
      </c>
      <c r="I743" s="135" t="s">
        <v>11255</v>
      </c>
      <c r="J743" s="175" t="s">
        <v>4884</v>
      </c>
      <c r="K743" s="163" t="s">
        <v>11256</v>
      </c>
      <c r="L743" s="153" t="s">
        <v>11257</v>
      </c>
      <c r="M743" s="111"/>
      <c r="N743" s="440" t="s">
        <v>4924</v>
      </c>
      <c r="O743" s="142"/>
      <c r="P743" s="440" t="s">
        <v>4924</v>
      </c>
      <c r="Q743" s="143">
        <v>28711</v>
      </c>
      <c r="R743" s="144">
        <v>2194</v>
      </c>
      <c r="S743" s="143">
        <v>237</v>
      </c>
      <c r="T743" s="143">
        <v>237</v>
      </c>
      <c r="U743" s="112"/>
      <c r="V743" s="143"/>
      <c r="W743" s="143">
        <v>87.64</v>
      </c>
      <c r="X743" s="135" t="s">
        <v>4972</v>
      </c>
      <c r="Y743" s="143">
        <v>205.8</v>
      </c>
      <c r="Z743" s="143">
        <v>127.81</v>
      </c>
      <c r="AA743" s="143">
        <v>400</v>
      </c>
      <c r="AB743" s="143">
        <v>71</v>
      </c>
      <c r="AC743" s="127"/>
      <c r="AD743" s="127"/>
      <c r="AE743" s="128">
        <v>33</v>
      </c>
      <c r="AF743" s="135" t="s">
        <v>11258</v>
      </c>
      <c r="AG743" s="143">
        <v>59</v>
      </c>
      <c r="AH743" s="143">
        <v>136</v>
      </c>
      <c r="AI743" s="793"/>
      <c r="AJ743" s="148">
        <v>66</v>
      </c>
      <c r="AK743" s="302"/>
      <c r="AL743" s="302"/>
      <c r="AM743" s="794"/>
      <c r="AN743" s="111">
        <v>1</v>
      </c>
      <c r="AO743" s="302"/>
      <c r="AP743" s="302"/>
      <c r="AQ743" s="111">
        <v>1</v>
      </c>
      <c r="AR743" s="302"/>
      <c r="AS743" s="111">
        <v>173</v>
      </c>
      <c r="AT743" s="135" t="s">
        <v>4916</v>
      </c>
      <c r="AU743" s="135" t="s">
        <v>4916</v>
      </c>
      <c r="AV743" s="127">
        <v>3173</v>
      </c>
      <c r="AW743" s="127">
        <v>18.341040462427745</v>
      </c>
      <c r="AX743" s="140"/>
      <c r="AY743" s="140"/>
      <c r="AZ743" s="140"/>
      <c r="BA743" s="140"/>
      <c r="BB743" s="140"/>
      <c r="BC743" s="112"/>
      <c r="BD743" s="112"/>
      <c r="BE743" s="112"/>
      <c r="BF743" s="151" t="s">
        <v>4897</v>
      </c>
      <c r="BG743" s="279"/>
      <c r="BH743" s="279"/>
      <c r="BI743" s="279"/>
      <c r="BJ743" s="279"/>
      <c r="BK743" s="279"/>
      <c r="BL743" s="279"/>
      <c r="BM743" s="279"/>
      <c r="BN743" s="381"/>
      <c r="BO743" s="133" t="s">
        <v>4897</v>
      </c>
      <c r="BP743" s="138">
        <v>1</v>
      </c>
      <c r="BQ743" s="138"/>
      <c r="BR743" s="138">
        <v>1</v>
      </c>
      <c r="BS743" s="138"/>
      <c r="BT743" s="138">
        <v>1</v>
      </c>
      <c r="BU743" s="138"/>
      <c r="BV743" s="138"/>
      <c r="BW743" s="138">
        <v>2</v>
      </c>
      <c r="BX743" s="138"/>
      <c r="BY743" s="138">
        <v>1</v>
      </c>
      <c r="BZ743" s="138"/>
      <c r="CA743" s="138"/>
      <c r="CB743" s="138"/>
      <c r="CC743" s="138"/>
      <c r="CD743" s="138"/>
      <c r="CE743" s="139"/>
      <c r="CF743" s="139"/>
      <c r="DV743" s="152"/>
      <c r="DW743" s="152"/>
      <c r="DX743" s="152"/>
    </row>
    <row r="744" spans="1:128" ht="16.5" customHeight="1">
      <c r="A744" s="111">
        <v>660</v>
      </c>
      <c r="B744" s="154" t="s">
        <v>10942</v>
      </c>
      <c r="C744" s="153" t="s">
        <v>11252</v>
      </c>
      <c r="D744" s="153" t="s">
        <v>5082</v>
      </c>
      <c r="E744" s="154" t="s">
        <v>4932</v>
      </c>
      <c r="F744" s="135" t="s">
        <v>11259</v>
      </c>
      <c r="G744" s="276" t="s">
        <v>11260</v>
      </c>
      <c r="H744" s="135" t="s">
        <v>11261</v>
      </c>
      <c r="I744" s="135" t="s">
        <v>11262</v>
      </c>
      <c r="J744" s="175" t="s">
        <v>4884</v>
      </c>
      <c r="K744" s="163" t="s">
        <v>11256</v>
      </c>
      <c r="L744" s="116" t="s">
        <v>11263</v>
      </c>
      <c r="M744" s="111"/>
      <c r="N744" s="440" t="s">
        <v>4924</v>
      </c>
      <c r="O744" s="142"/>
      <c r="P744" s="440" t="s">
        <v>4924</v>
      </c>
      <c r="Q744" s="143">
        <v>7554</v>
      </c>
      <c r="R744" s="144">
        <v>721</v>
      </c>
      <c r="S744" s="143">
        <v>430</v>
      </c>
      <c r="T744" s="143">
        <v>430</v>
      </c>
      <c r="U744" s="112" t="s">
        <v>5009</v>
      </c>
      <c r="V744" s="143"/>
      <c r="W744" s="143">
        <v>38.700000000000003</v>
      </c>
      <c r="X744" s="135" t="s">
        <v>4972</v>
      </c>
      <c r="Y744" s="143"/>
      <c r="Z744" s="143">
        <v>66</v>
      </c>
      <c r="AA744" s="143">
        <v>350</v>
      </c>
      <c r="AB744" s="143">
        <v>131</v>
      </c>
      <c r="AC744" s="127"/>
      <c r="AD744" s="127"/>
      <c r="AE744" s="128">
        <v>25</v>
      </c>
      <c r="AF744" s="135" t="s">
        <v>11264</v>
      </c>
      <c r="AG744" s="143">
        <v>808</v>
      </c>
      <c r="AH744" s="143">
        <v>808</v>
      </c>
      <c r="AI744" s="793"/>
      <c r="AJ744" s="148">
        <v>500</v>
      </c>
      <c r="AK744" s="302"/>
      <c r="AL744" s="302"/>
      <c r="AM744" s="794"/>
      <c r="AN744" s="111">
        <v>4</v>
      </c>
      <c r="AO744" s="302"/>
      <c r="AP744" s="302"/>
      <c r="AQ744" s="111">
        <v>4</v>
      </c>
      <c r="AR744" s="302"/>
      <c r="AS744" s="111">
        <v>173</v>
      </c>
      <c r="AT744" s="135" t="s">
        <v>4916</v>
      </c>
      <c r="AU744" s="135" t="s">
        <v>4916</v>
      </c>
      <c r="AV744" s="127">
        <v>1454</v>
      </c>
      <c r="AW744" s="127">
        <v>8.404624277456648</v>
      </c>
      <c r="AX744" s="140"/>
      <c r="AY744" s="140"/>
      <c r="AZ744" s="140"/>
      <c r="BA744" s="140"/>
      <c r="BB744" s="140"/>
      <c r="BC744" s="112"/>
      <c r="BD744" s="112"/>
      <c r="BE744" s="112"/>
      <c r="BF744" s="151" t="s">
        <v>4897</v>
      </c>
      <c r="BG744" s="279"/>
      <c r="BH744" s="279"/>
      <c r="BI744" s="279"/>
      <c r="BJ744" s="279"/>
      <c r="BK744" s="279"/>
      <c r="BL744" s="279"/>
      <c r="BM744" s="279"/>
      <c r="BN744" s="381"/>
      <c r="BO744" s="133" t="s">
        <v>4897</v>
      </c>
      <c r="BP744" s="138">
        <v>1</v>
      </c>
      <c r="BQ744" s="138"/>
      <c r="BR744" s="138">
        <v>1</v>
      </c>
      <c r="BS744" s="138"/>
      <c r="BT744" s="138"/>
      <c r="BU744" s="138"/>
      <c r="BV744" s="138"/>
      <c r="BW744" s="138">
        <v>2</v>
      </c>
      <c r="BX744" s="138"/>
      <c r="BY744" s="138">
        <v>1</v>
      </c>
      <c r="BZ744" s="138"/>
      <c r="CA744" s="138"/>
      <c r="CB744" s="138"/>
      <c r="CC744" s="138"/>
      <c r="CD744" s="138"/>
      <c r="CE744" s="139"/>
      <c r="CF744" s="139"/>
      <c r="DV744" s="152"/>
      <c r="DW744" s="152"/>
      <c r="DX744" s="152"/>
    </row>
    <row r="745" spans="1:128" s="139" customFormat="1" ht="16.5" customHeight="1">
      <c r="A745" s="111">
        <v>661</v>
      </c>
      <c r="B745" s="111" t="s">
        <v>10942</v>
      </c>
      <c r="C745" s="112" t="s">
        <v>11154</v>
      </c>
      <c r="D745" s="111" t="s">
        <v>5082</v>
      </c>
      <c r="E745" s="111" t="s">
        <v>6337</v>
      </c>
      <c r="F745" s="111" t="s">
        <v>11265</v>
      </c>
      <c r="G745" s="113" t="s">
        <v>11266</v>
      </c>
      <c r="H745" s="111" t="s">
        <v>11267</v>
      </c>
      <c r="I745" s="111" t="s">
        <v>11268</v>
      </c>
      <c r="J745" s="382" t="s">
        <v>4888</v>
      </c>
      <c r="K745" s="111" t="s">
        <v>6337</v>
      </c>
      <c r="L745" s="111" t="s">
        <v>6337</v>
      </c>
      <c r="M745" s="111"/>
      <c r="N745" s="142" t="s">
        <v>4924</v>
      </c>
      <c r="O745" s="142"/>
      <c r="P745" s="142" t="s">
        <v>4924</v>
      </c>
      <c r="Q745" s="143">
        <v>9691</v>
      </c>
      <c r="R745" s="144">
        <v>1764.34</v>
      </c>
      <c r="S745" s="143">
        <v>1565</v>
      </c>
      <c r="T745" s="143">
        <v>1565</v>
      </c>
      <c r="U745" s="112"/>
      <c r="V745" s="143"/>
      <c r="W745" s="143">
        <v>37.19</v>
      </c>
      <c r="X745" s="138" t="s">
        <v>4972</v>
      </c>
      <c r="Y745" s="143"/>
      <c r="Z745" s="143"/>
      <c r="AA745" s="143"/>
      <c r="AB745" s="143"/>
      <c r="AC745" s="127"/>
      <c r="AD745" s="127"/>
      <c r="AE745" s="130">
        <v>80</v>
      </c>
      <c r="AF745" s="137" t="s">
        <v>11269</v>
      </c>
      <c r="AG745" s="143">
        <v>382</v>
      </c>
      <c r="AH745" s="143">
        <v>382</v>
      </c>
      <c r="AI745" s="130"/>
      <c r="AJ745" s="148">
        <v>382</v>
      </c>
      <c r="AK745" s="138"/>
      <c r="AL745" s="138"/>
      <c r="AM745" s="138"/>
      <c r="AN745" s="138"/>
      <c r="AO745" s="138"/>
      <c r="AP745" s="138"/>
      <c r="AQ745" s="138"/>
      <c r="AR745" s="138"/>
      <c r="AS745" s="129">
        <v>312</v>
      </c>
      <c r="AT745" s="135" t="s">
        <v>4916</v>
      </c>
      <c r="AU745" s="135" t="s">
        <v>4916</v>
      </c>
      <c r="AV745" s="127">
        <v>25451</v>
      </c>
      <c r="AW745" s="127">
        <v>81.573717948717942</v>
      </c>
      <c r="AX745" s="149">
        <v>5000</v>
      </c>
      <c r="AY745" s="2525" t="s">
        <v>11270</v>
      </c>
      <c r="AZ745" s="2525"/>
      <c r="BA745" s="2525"/>
      <c r="BB745" s="149">
        <v>5000</v>
      </c>
      <c r="BC745" s="150">
        <v>20</v>
      </c>
      <c r="BD745" s="138"/>
      <c r="BE745" s="138"/>
      <c r="BF745" s="138"/>
      <c r="BG745" s="279"/>
      <c r="BH745" s="279"/>
      <c r="BI745" s="279"/>
      <c r="BJ745" s="279"/>
      <c r="BK745" s="279"/>
      <c r="BL745" s="279"/>
      <c r="BM745" s="279"/>
      <c r="BN745" s="138"/>
      <c r="BO745" s="129"/>
      <c r="BP745" s="138"/>
      <c r="BQ745" s="138"/>
      <c r="BR745" s="138"/>
      <c r="BS745" s="138"/>
      <c r="BT745" s="138"/>
      <c r="BU745" s="138">
        <v>1</v>
      </c>
      <c r="BV745" s="138">
        <v>1</v>
      </c>
      <c r="BW745" s="138">
        <v>2</v>
      </c>
      <c r="BX745" s="138"/>
      <c r="BY745" s="138"/>
      <c r="BZ745" s="138"/>
      <c r="CA745" s="138"/>
      <c r="CB745" s="138"/>
      <c r="CC745" s="138"/>
      <c r="CD745" s="138"/>
    </row>
    <row r="746" spans="1:128" s="139" customFormat="1" ht="16.5" customHeight="1">
      <c r="A746" s="111">
        <v>662</v>
      </c>
      <c r="B746" s="111" t="s">
        <v>10942</v>
      </c>
      <c r="C746" s="112" t="s">
        <v>11154</v>
      </c>
      <c r="D746" s="111" t="s">
        <v>5082</v>
      </c>
      <c r="E746" s="111" t="s">
        <v>6337</v>
      </c>
      <c r="F746" s="111" t="s">
        <v>11271</v>
      </c>
      <c r="G746" s="113" t="s">
        <v>11272</v>
      </c>
      <c r="H746" s="111" t="s">
        <v>11273</v>
      </c>
      <c r="I746" s="111" t="s">
        <v>11274</v>
      </c>
      <c r="J746" s="382" t="s">
        <v>4888</v>
      </c>
      <c r="K746" s="111" t="s">
        <v>6337</v>
      </c>
      <c r="L746" s="111" t="s">
        <v>6337</v>
      </c>
      <c r="M746" s="111"/>
      <c r="N746" s="142" t="s">
        <v>4924</v>
      </c>
      <c r="O746" s="142"/>
      <c r="P746" s="142" t="s">
        <v>4924</v>
      </c>
      <c r="Q746" s="143">
        <v>16475</v>
      </c>
      <c r="R746" s="144">
        <v>2190</v>
      </c>
      <c r="S746" s="143">
        <v>1728</v>
      </c>
      <c r="T746" s="143">
        <v>1728</v>
      </c>
      <c r="U746" s="112"/>
      <c r="V746" s="143"/>
      <c r="W746" s="143">
        <v>27</v>
      </c>
      <c r="X746" s="138" t="s">
        <v>4972</v>
      </c>
      <c r="Y746" s="143"/>
      <c r="Z746" s="143"/>
      <c r="AA746" s="143"/>
      <c r="AB746" s="143"/>
      <c r="AC746" s="127"/>
      <c r="AD746" s="127"/>
      <c r="AE746" s="130">
        <v>15</v>
      </c>
      <c r="AF746" s="137" t="s">
        <v>11275</v>
      </c>
      <c r="AG746" s="143">
        <v>4031</v>
      </c>
      <c r="AH746" s="143">
        <v>4031</v>
      </c>
      <c r="AI746" s="130"/>
      <c r="AJ746" s="148">
        <v>4031</v>
      </c>
      <c r="AK746" s="138"/>
      <c r="AL746" s="138"/>
      <c r="AM746" s="138"/>
      <c r="AN746" s="138"/>
      <c r="AO746" s="138"/>
      <c r="AP746" s="138"/>
      <c r="AQ746" s="138"/>
      <c r="AR746" s="138"/>
      <c r="AS746" s="129">
        <v>312</v>
      </c>
      <c r="AT746" s="135" t="s">
        <v>4916</v>
      </c>
      <c r="AU746" s="135" t="s">
        <v>4916</v>
      </c>
      <c r="AV746" s="127">
        <v>19014</v>
      </c>
      <c r="AW746" s="127">
        <v>60.942307692307693</v>
      </c>
      <c r="AX746" s="149">
        <v>5000</v>
      </c>
      <c r="AY746" s="149"/>
      <c r="AZ746" s="149">
        <v>1000</v>
      </c>
      <c r="BA746" s="149">
        <v>3000</v>
      </c>
      <c r="BB746" s="149">
        <v>5000</v>
      </c>
      <c r="BC746" s="150">
        <v>20</v>
      </c>
      <c r="BD746" s="138"/>
      <c r="BE746" s="138"/>
      <c r="BF746" s="138"/>
      <c r="BG746" s="279"/>
      <c r="BH746" s="279"/>
      <c r="BI746" s="279"/>
      <c r="BJ746" s="279"/>
      <c r="BK746" s="279"/>
      <c r="BL746" s="279"/>
      <c r="BM746" s="279"/>
      <c r="BN746" s="138"/>
      <c r="BO746" s="129"/>
      <c r="BP746" s="138"/>
      <c r="BQ746" s="138"/>
      <c r="BR746" s="138"/>
      <c r="BS746" s="138"/>
      <c r="BT746" s="138"/>
      <c r="BU746" s="138">
        <v>1</v>
      </c>
      <c r="BV746" s="138">
        <v>1</v>
      </c>
      <c r="BW746" s="138">
        <v>1</v>
      </c>
      <c r="BX746" s="138"/>
      <c r="BY746" s="138"/>
      <c r="BZ746" s="138"/>
      <c r="CA746" s="138"/>
      <c r="CB746" s="138"/>
      <c r="CC746" s="138"/>
      <c r="CD746" s="138"/>
    </row>
    <row r="747" spans="1:128" s="139" customFormat="1" ht="16.5" customHeight="1">
      <c r="A747" s="111">
        <v>663</v>
      </c>
      <c r="B747" s="111" t="s">
        <v>10942</v>
      </c>
      <c r="C747" s="112" t="s">
        <v>10943</v>
      </c>
      <c r="D747" s="111" t="s">
        <v>5082</v>
      </c>
      <c r="E747" s="111" t="s">
        <v>4879</v>
      </c>
      <c r="F747" s="111" t="s">
        <v>11276</v>
      </c>
      <c r="G747" s="113" t="s">
        <v>11277</v>
      </c>
      <c r="H747" s="111" t="s">
        <v>11278</v>
      </c>
      <c r="I747" s="111" t="s">
        <v>11279</v>
      </c>
      <c r="J747" s="118" t="s">
        <v>4884</v>
      </c>
      <c r="K747" s="163" t="s">
        <v>11280</v>
      </c>
      <c r="L747" s="116" t="s">
        <v>11281</v>
      </c>
      <c r="M747" s="141" t="s">
        <v>11282</v>
      </c>
      <c r="N747" s="142" t="s">
        <v>4924</v>
      </c>
      <c r="O747" s="142"/>
      <c r="P747" s="142" t="s">
        <v>4888</v>
      </c>
      <c r="Q747" s="143">
        <v>42211</v>
      </c>
      <c r="R747" s="144">
        <v>4031</v>
      </c>
      <c r="S747" s="143">
        <v>2584</v>
      </c>
      <c r="T747" s="143">
        <v>2375</v>
      </c>
      <c r="U747" s="140"/>
      <c r="V747" s="143">
        <v>209</v>
      </c>
      <c r="W747" s="143">
        <v>125</v>
      </c>
      <c r="X747" s="279" t="s">
        <v>4956</v>
      </c>
      <c r="Y747" s="143">
        <v>178</v>
      </c>
      <c r="Z747" s="143">
        <v>154</v>
      </c>
      <c r="AA747" s="143">
        <v>1230</v>
      </c>
      <c r="AB747" s="143">
        <v>112</v>
      </c>
      <c r="AC747" s="127"/>
      <c r="AD747" s="127"/>
      <c r="AE747" s="130">
        <v>56</v>
      </c>
      <c r="AF747" s="137" t="s">
        <v>11283</v>
      </c>
      <c r="AG747" s="143">
        <v>275</v>
      </c>
      <c r="AH747" s="143">
        <v>275</v>
      </c>
      <c r="AI747" s="148">
        <v>168</v>
      </c>
      <c r="AJ747" s="148">
        <v>168</v>
      </c>
      <c r="AK747" s="112"/>
      <c r="AL747" s="112"/>
      <c r="AM747" s="118" t="s">
        <v>5011</v>
      </c>
      <c r="AN747" s="111">
        <v>10</v>
      </c>
      <c r="AO747" s="111"/>
      <c r="AP747" s="111">
        <v>7</v>
      </c>
      <c r="AQ747" s="111">
        <v>6</v>
      </c>
      <c r="AR747" s="111">
        <v>1</v>
      </c>
      <c r="AS747" s="111">
        <v>310</v>
      </c>
      <c r="AT747" s="129" t="s">
        <v>4895</v>
      </c>
      <c r="AU747" s="129" t="s">
        <v>4895</v>
      </c>
      <c r="AV747" s="127">
        <v>7431</v>
      </c>
      <c r="AW747" s="127">
        <v>23.970967741935485</v>
      </c>
      <c r="AX747" s="140"/>
      <c r="AY747" s="140"/>
      <c r="AZ747" s="140"/>
      <c r="BA747" s="140"/>
      <c r="BB747" s="140"/>
      <c r="BC747" s="112"/>
      <c r="BD747" s="112"/>
      <c r="BE747" s="112"/>
      <c r="BF747" s="151" t="s">
        <v>4897</v>
      </c>
      <c r="BG747" s="279"/>
      <c r="BH747" s="279"/>
      <c r="BI747" s="279"/>
      <c r="BJ747" s="279"/>
      <c r="BK747" s="279"/>
      <c r="BL747" s="279"/>
      <c r="BM747" s="279"/>
      <c r="BN747" s="381"/>
      <c r="BO747" s="133" t="s">
        <v>4897</v>
      </c>
      <c r="BP747" s="138"/>
      <c r="BQ747" s="138"/>
      <c r="BR747" s="138"/>
      <c r="BS747" s="138"/>
      <c r="BT747" s="138">
        <v>6</v>
      </c>
      <c r="BU747" s="138"/>
      <c r="BV747" s="138"/>
      <c r="BW747" s="138">
        <v>3</v>
      </c>
      <c r="BX747" s="138"/>
      <c r="BY747" s="138">
        <v>45</v>
      </c>
      <c r="BZ747" s="138"/>
      <c r="CA747" s="138"/>
      <c r="CB747" s="138"/>
      <c r="CC747" s="138"/>
      <c r="CD747" s="138"/>
    </row>
    <row r="748" spans="1:128" s="139" customFormat="1" ht="16.5" customHeight="1">
      <c r="A748" s="111">
        <v>664</v>
      </c>
      <c r="B748" s="111" t="s">
        <v>10942</v>
      </c>
      <c r="C748" s="112" t="s">
        <v>11154</v>
      </c>
      <c r="D748" s="111" t="s">
        <v>5082</v>
      </c>
      <c r="E748" s="111" t="s">
        <v>4879</v>
      </c>
      <c r="F748" s="111" t="s">
        <v>11284</v>
      </c>
      <c r="G748" s="113" t="s">
        <v>11285</v>
      </c>
      <c r="H748" s="111" t="s">
        <v>11286</v>
      </c>
      <c r="I748" s="111" t="s">
        <v>8637</v>
      </c>
      <c r="J748" s="118" t="s">
        <v>4940</v>
      </c>
      <c r="K748" s="163" t="s">
        <v>11287</v>
      </c>
      <c r="L748" s="116" t="s">
        <v>11288</v>
      </c>
      <c r="M748" s="111" t="s">
        <v>11289</v>
      </c>
      <c r="N748" s="142" t="s">
        <v>4924</v>
      </c>
      <c r="O748" s="142"/>
      <c r="P748" s="142" t="s">
        <v>4924</v>
      </c>
      <c r="Q748" s="143">
        <v>5930</v>
      </c>
      <c r="R748" s="144">
        <v>975.19</v>
      </c>
      <c r="S748" s="143">
        <v>880.17</v>
      </c>
      <c r="T748" s="143">
        <v>880</v>
      </c>
      <c r="U748" s="112"/>
      <c r="V748" s="143"/>
      <c r="W748" s="143">
        <v>83.99</v>
      </c>
      <c r="X748" s="138" t="s">
        <v>4972</v>
      </c>
      <c r="Y748" s="143"/>
      <c r="Z748" s="143">
        <v>21.65</v>
      </c>
      <c r="AA748" s="143"/>
      <c r="AB748" s="143">
        <v>38.61</v>
      </c>
      <c r="AC748" s="127"/>
      <c r="AD748" s="127"/>
      <c r="AE748" s="130">
        <v>100</v>
      </c>
      <c r="AF748" s="137" t="s">
        <v>11290</v>
      </c>
      <c r="AG748" s="143">
        <v>11000</v>
      </c>
      <c r="AH748" s="143">
        <v>11000</v>
      </c>
      <c r="AI748" s="130"/>
      <c r="AJ748" s="148">
        <v>11000</v>
      </c>
      <c r="AK748" s="138"/>
      <c r="AL748" s="138"/>
      <c r="AM748" s="138"/>
      <c r="AN748" s="138"/>
      <c r="AO748" s="138"/>
      <c r="AP748" s="138"/>
      <c r="AQ748" s="138"/>
      <c r="AR748" s="138"/>
      <c r="AS748" s="129">
        <v>312</v>
      </c>
      <c r="AT748" s="129" t="s">
        <v>6506</v>
      </c>
      <c r="AU748" s="129" t="s">
        <v>6506</v>
      </c>
      <c r="AV748" s="127">
        <v>15714</v>
      </c>
      <c r="AW748" s="127">
        <v>50.365384615384613</v>
      </c>
      <c r="AX748" s="149">
        <v>10000</v>
      </c>
      <c r="AY748" s="149"/>
      <c r="AZ748" s="149">
        <v>3000</v>
      </c>
      <c r="BA748" s="149">
        <v>5000</v>
      </c>
      <c r="BB748" s="149">
        <v>10000</v>
      </c>
      <c r="BC748" s="150">
        <v>20</v>
      </c>
      <c r="BD748" s="138"/>
      <c r="BE748" s="138"/>
      <c r="BF748" s="138"/>
      <c r="BG748" s="279"/>
      <c r="BH748" s="279"/>
      <c r="BI748" s="279"/>
      <c r="BJ748" s="279"/>
      <c r="BK748" s="279"/>
      <c r="BL748" s="279"/>
      <c r="BM748" s="279"/>
      <c r="BN748" s="138"/>
      <c r="BO748" s="129"/>
      <c r="BP748" s="138"/>
      <c r="BQ748" s="138"/>
      <c r="BR748" s="138"/>
      <c r="BS748" s="138">
        <v>1</v>
      </c>
      <c r="BT748" s="138"/>
      <c r="BU748" s="138"/>
      <c r="BV748" s="138"/>
      <c r="BW748" s="138">
        <v>3</v>
      </c>
      <c r="BX748" s="138"/>
      <c r="BY748" s="138"/>
      <c r="BZ748" s="138"/>
      <c r="CA748" s="138"/>
      <c r="CB748" s="138"/>
      <c r="CC748" s="138"/>
      <c r="CD748" s="138"/>
    </row>
    <row r="749" spans="1:128" s="139" customFormat="1" ht="16.5" customHeight="1">
      <c r="A749" s="111">
        <v>665</v>
      </c>
      <c r="B749" s="111" t="s">
        <v>10942</v>
      </c>
      <c r="C749" s="112" t="s">
        <v>11154</v>
      </c>
      <c r="D749" s="111" t="s">
        <v>5082</v>
      </c>
      <c r="E749" s="111" t="s">
        <v>6337</v>
      </c>
      <c r="F749" s="111" t="s">
        <v>11291</v>
      </c>
      <c r="G749" s="113" t="s">
        <v>11292</v>
      </c>
      <c r="H749" s="111" t="s">
        <v>11293</v>
      </c>
      <c r="I749" s="111" t="s">
        <v>11294</v>
      </c>
      <c r="J749" s="382" t="s">
        <v>4888</v>
      </c>
      <c r="K749" s="111" t="s">
        <v>6337</v>
      </c>
      <c r="L749" s="111" t="s">
        <v>6337</v>
      </c>
      <c r="M749" s="111"/>
      <c r="N749" s="142" t="s">
        <v>4924</v>
      </c>
      <c r="O749" s="142"/>
      <c r="P749" s="142" t="s">
        <v>4924</v>
      </c>
      <c r="Q749" s="143">
        <v>1244</v>
      </c>
      <c r="R749" s="144">
        <v>1015</v>
      </c>
      <c r="S749" s="143">
        <v>447</v>
      </c>
      <c r="T749" s="143">
        <v>396</v>
      </c>
      <c r="U749" s="112"/>
      <c r="V749" s="143">
        <v>51</v>
      </c>
      <c r="W749" s="143">
        <v>77</v>
      </c>
      <c r="X749" s="138" t="s">
        <v>4972</v>
      </c>
      <c r="Y749" s="143">
        <v>134</v>
      </c>
      <c r="Z749" s="143"/>
      <c r="AA749" s="143"/>
      <c r="AB749" s="143">
        <v>47</v>
      </c>
      <c r="AC749" s="127">
        <v>10</v>
      </c>
      <c r="AD749" s="127"/>
      <c r="AE749" s="130">
        <v>11</v>
      </c>
      <c r="AF749" s="137" t="s">
        <v>11295</v>
      </c>
      <c r="AG749" s="143">
        <v>502</v>
      </c>
      <c r="AH749" s="143">
        <v>502</v>
      </c>
      <c r="AI749" s="130"/>
      <c r="AJ749" s="148">
        <v>502</v>
      </c>
      <c r="AK749" s="138"/>
      <c r="AL749" s="138"/>
      <c r="AM749" s="138"/>
      <c r="AN749" s="138"/>
      <c r="AO749" s="138"/>
      <c r="AP749" s="138"/>
      <c r="AQ749" s="138"/>
      <c r="AR749" s="138"/>
      <c r="AS749" s="129">
        <v>312</v>
      </c>
      <c r="AT749" s="129" t="s">
        <v>6506</v>
      </c>
      <c r="AU749" s="129" t="s">
        <v>6506</v>
      </c>
      <c r="AV749" s="127">
        <v>11022</v>
      </c>
      <c r="AW749" s="127">
        <v>35.32692307692308</v>
      </c>
      <c r="AX749" s="279">
        <v>5000</v>
      </c>
      <c r="AY749" s="279"/>
      <c r="AZ749" s="279" t="s">
        <v>4909</v>
      </c>
      <c r="BA749" s="279">
        <v>3000</v>
      </c>
      <c r="BB749" s="279">
        <v>5000</v>
      </c>
      <c r="BC749" s="138">
        <v>10</v>
      </c>
      <c r="BD749" s="138"/>
      <c r="BE749" s="138"/>
      <c r="BF749" s="151" t="s">
        <v>4897</v>
      </c>
      <c r="BG749" s="279"/>
      <c r="BH749" s="279"/>
      <c r="BI749" s="279"/>
      <c r="BJ749" s="279"/>
      <c r="BK749" s="279"/>
      <c r="BL749" s="279"/>
      <c r="BM749" s="279"/>
      <c r="BN749" s="138"/>
      <c r="BO749" s="129"/>
      <c r="BP749" s="138"/>
      <c r="BQ749" s="138"/>
      <c r="BR749" s="138"/>
      <c r="BS749" s="138">
        <v>1</v>
      </c>
      <c r="BT749" s="138"/>
      <c r="BU749" s="138"/>
      <c r="BV749" s="138"/>
      <c r="BW749" s="138">
        <v>1</v>
      </c>
      <c r="BX749" s="138"/>
      <c r="BY749" s="138"/>
      <c r="BZ749" s="138"/>
      <c r="CA749" s="138"/>
      <c r="CB749" s="138"/>
      <c r="CC749" s="138"/>
      <c r="CD749" s="138"/>
    </row>
    <row r="750" spans="1:128" s="388" customFormat="1" ht="16.5" customHeight="1">
      <c r="A750" s="2528" t="s">
        <v>11296</v>
      </c>
      <c r="B750" s="2528"/>
      <c r="C750" s="2528"/>
      <c r="D750" s="2528"/>
      <c r="E750" s="2528"/>
      <c r="F750" s="551">
        <v>41</v>
      </c>
      <c r="G750" s="812"/>
      <c r="H750" s="551"/>
      <c r="I750" s="551"/>
      <c r="J750" s="553"/>
      <c r="K750" s="554"/>
      <c r="L750" s="231"/>
      <c r="M750" s="555"/>
      <c r="N750" s="233"/>
      <c r="O750" s="233"/>
      <c r="P750" s="233"/>
      <c r="Q750" s="238"/>
      <c r="R750" s="239"/>
      <c r="S750" s="238"/>
      <c r="T750" s="238"/>
      <c r="U750" s="556"/>
      <c r="V750" s="239"/>
      <c r="W750" s="238"/>
      <c r="X750" s="557"/>
      <c r="Y750" s="238"/>
      <c r="Z750" s="238"/>
      <c r="AA750" s="238"/>
      <c r="AB750" s="239"/>
      <c r="AC750" s="243"/>
      <c r="AD750" s="243"/>
      <c r="AE750" s="558"/>
      <c r="AF750" s="559"/>
      <c r="AG750" s="560"/>
      <c r="AH750" s="253"/>
      <c r="AI750" s="243"/>
      <c r="AJ750" s="561"/>
      <c r="AK750" s="562"/>
      <c r="AL750" s="562"/>
      <c r="AM750" s="553"/>
      <c r="AN750" s="551"/>
      <c r="AO750" s="551"/>
      <c r="AP750" s="563"/>
      <c r="AQ750" s="563"/>
      <c r="AR750" s="563"/>
      <c r="AS750" s="551"/>
      <c r="AT750" s="563"/>
      <c r="AU750" s="563"/>
      <c r="AV750" s="558"/>
      <c r="AW750" s="558"/>
      <c r="AX750" s="564"/>
      <c r="AY750" s="564"/>
      <c r="AZ750" s="565"/>
      <c r="BA750" s="565"/>
      <c r="BB750" s="565"/>
      <c r="BC750" s="566"/>
      <c r="BD750" s="566"/>
      <c r="BE750" s="562"/>
      <c r="BF750" s="562"/>
      <c r="BG750" s="564"/>
      <c r="BH750" s="567"/>
      <c r="BI750" s="564"/>
      <c r="BJ750" s="564"/>
      <c r="BK750" s="564"/>
      <c r="BL750" s="564"/>
      <c r="BM750" s="564"/>
      <c r="BN750" s="568"/>
      <c r="BO750" s="569"/>
      <c r="BP750" s="570"/>
      <c r="BQ750" s="570"/>
      <c r="BR750" s="570"/>
      <c r="BS750" s="570"/>
      <c r="BT750" s="570"/>
      <c r="BU750" s="570"/>
      <c r="BV750" s="570"/>
      <c r="BW750" s="570"/>
      <c r="BX750" s="570"/>
      <c r="BY750" s="570"/>
      <c r="BZ750" s="570"/>
      <c r="CA750" s="570"/>
      <c r="CB750" s="570"/>
      <c r="CC750" s="570"/>
      <c r="CD750" s="570"/>
    </row>
    <row r="751" spans="1:128" ht="16.5" customHeight="1">
      <c r="A751" s="111">
        <v>666</v>
      </c>
      <c r="B751" s="154" t="s">
        <v>10942</v>
      </c>
      <c r="C751" s="153" t="s">
        <v>11252</v>
      </c>
      <c r="D751" s="154" t="s">
        <v>168</v>
      </c>
      <c r="E751" s="154" t="s">
        <v>4932</v>
      </c>
      <c r="F751" s="154" t="s">
        <v>11297</v>
      </c>
      <c r="G751" s="160" t="s">
        <v>11298</v>
      </c>
      <c r="H751" s="154" t="s">
        <v>11299</v>
      </c>
      <c r="I751" s="154" t="s">
        <v>11300</v>
      </c>
      <c r="J751" s="175" t="s">
        <v>4884</v>
      </c>
      <c r="K751" s="154" t="s">
        <v>7866</v>
      </c>
      <c r="L751" s="155" t="s">
        <v>11301</v>
      </c>
      <c r="M751" s="153" t="s">
        <v>11302</v>
      </c>
      <c r="N751" s="440" t="s">
        <v>4924</v>
      </c>
      <c r="O751" s="142"/>
      <c r="P751" s="440" t="s">
        <v>4924</v>
      </c>
      <c r="Q751" s="143">
        <v>10000</v>
      </c>
      <c r="R751" s="144">
        <v>330</v>
      </c>
      <c r="S751" s="143">
        <v>330</v>
      </c>
      <c r="T751" s="143">
        <v>200</v>
      </c>
      <c r="U751" s="189" t="s">
        <v>11303</v>
      </c>
      <c r="V751" s="143">
        <v>130</v>
      </c>
      <c r="W751" s="143">
        <v>15</v>
      </c>
      <c r="X751" s="146" t="s">
        <v>4926</v>
      </c>
      <c r="Y751" s="143">
        <v>165</v>
      </c>
      <c r="Z751" s="143">
        <v>132</v>
      </c>
      <c r="AA751" s="143">
        <v>5000</v>
      </c>
      <c r="AB751" s="143">
        <v>23</v>
      </c>
      <c r="AC751" s="127">
        <v>5</v>
      </c>
      <c r="AD751" s="127"/>
      <c r="AE751" s="147">
        <v>30</v>
      </c>
      <c r="AF751" s="158" t="s">
        <v>11304</v>
      </c>
      <c r="AG751" s="188">
        <v>1300</v>
      </c>
      <c r="AH751" s="188">
        <v>1300</v>
      </c>
      <c r="AI751" s="148">
        <v>30</v>
      </c>
      <c r="AJ751" s="148">
        <v>300</v>
      </c>
      <c r="AK751" s="302"/>
      <c r="AL751" s="302"/>
      <c r="AM751" s="175" t="s">
        <v>5079</v>
      </c>
      <c r="AN751" s="111">
        <v>8</v>
      </c>
      <c r="AO751" s="111">
        <v>2</v>
      </c>
      <c r="AP751" s="111">
        <v>3</v>
      </c>
      <c r="AQ751" s="111">
        <v>2</v>
      </c>
      <c r="AR751" s="111">
        <v>1</v>
      </c>
      <c r="AS751" s="129">
        <v>215</v>
      </c>
      <c r="AT751" s="502" t="s">
        <v>5026</v>
      </c>
      <c r="AU751" s="502" t="s">
        <v>5026</v>
      </c>
      <c r="AV751" s="127">
        <v>10600</v>
      </c>
      <c r="AW751" s="127">
        <v>883</v>
      </c>
      <c r="AX751" s="140"/>
      <c r="AY751" s="140"/>
      <c r="AZ751" s="140"/>
      <c r="BA751" s="140"/>
      <c r="BB751" s="140"/>
      <c r="BC751" s="112"/>
      <c r="BD751" s="112"/>
      <c r="BE751" s="112"/>
      <c r="BF751" s="151" t="s">
        <v>4897</v>
      </c>
      <c r="BG751" s="279"/>
      <c r="BH751" s="279"/>
      <c r="BI751" s="279"/>
      <c r="BJ751" s="279"/>
      <c r="BK751" s="279"/>
      <c r="BL751" s="279"/>
      <c r="BM751" s="279"/>
      <c r="BN751" s="381"/>
      <c r="BO751" s="133" t="s">
        <v>4897</v>
      </c>
      <c r="BP751" s="138"/>
      <c r="BQ751" s="138"/>
      <c r="BR751" s="138"/>
      <c r="BS751" s="138"/>
      <c r="BT751" s="138"/>
      <c r="BU751" s="138"/>
      <c r="BV751" s="138"/>
      <c r="BW751" s="138"/>
      <c r="BX751" s="138"/>
      <c r="BY751" s="138"/>
      <c r="BZ751" s="138">
        <v>1</v>
      </c>
      <c r="CA751" s="138"/>
      <c r="CB751" s="138">
        <v>2</v>
      </c>
      <c r="CC751" s="138"/>
      <c r="CD751" s="174"/>
      <c r="CE751" s="139"/>
      <c r="CF751" s="139"/>
      <c r="DV751" s="152"/>
      <c r="DW751" s="152"/>
      <c r="DX751" s="152"/>
    </row>
    <row r="752" spans="1:128" ht="16.5" customHeight="1">
      <c r="A752" s="111">
        <v>667</v>
      </c>
      <c r="B752" s="111" t="s">
        <v>10942</v>
      </c>
      <c r="C752" s="112" t="s">
        <v>11305</v>
      </c>
      <c r="D752" s="111" t="s">
        <v>5318</v>
      </c>
      <c r="E752" s="111" t="s">
        <v>4879</v>
      </c>
      <c r="F752" s="111" t="s">
        <v>11306</v>
      </c>
      <c r="G752" s="113" t="s">
        <v>11307</v>
      </c>
      <c r="H752" s="111" t="s">
        <v>11308</v>
      </c>
      <c r="I752" s="111" t="s">
        <v>11309</v>
      </c>
      <c r="J752" s="118" t="s">
        <v>4884</v>
      </c>
      <c r="K752" s="163" t="s">
        <v>11310</v>
      </c>
      <c r="L752" s="116" t="s">
        <v>11311</v>
      </c>
      <c r="M752" s="141" t="s">
        <v>11312</v>
      </c>
      <c r="N752" s="142" t="s">
        <v>4888</v>
      </c>
      <c r="O752" s="142"/>
      <c r="P752" s="142" t="s">
        <v>4888</v>
      </c>
      <c r="Q752" s="143">
        <v>2562</v>
      </c>
      <c r="R752" s="144">
        <v>205</v>
      </c>
      <c r="S752" s="143">
        <v>101</v>
      </c>
      <c r="T752" s="143">
        <v>101</v>
      </c>
      <c r="U752" s="112" t="s">
        <v>5009</v>
      </c>
      <c r="V752" s="143"/>
      <c r="W752" s="143">
        <v>17</v>
      </c>
      <c r="X752" s="138" t="s">
        <v>4972</v>
      </c>
      <c r="Y752" s="143"/>
      <c r="Z752" s="143">
        <v>66</v>
      </c>
      <c r="AA752" s="143">
        <v>800</v>
      </c>
      <c r="AB752" s="143">
        <v>51</v>
      </c>
      <c r="AC752" s="127"/>
      <c r="AD752" s="127"/>
      <c r="AE752" s="130">
        <v>6</v>
      </c>
      <c r="AF752" s="137" t="s">
        <v>11313</v>
      </c>
      <c r="AG752" s="127">
        <v>950</v>
      </c>
      <c r="AH752" s="127">
        <v>1100</v>
      </c>
      <c r="AI752" s="148">
        <v>1100</v>
      </c>
      <c r="AJ752" s="148">
        <v>20</v>
      </c>
      <c r="AK752" s="112" t="s">
        <v>11314</v>
      </c>
      <c r="AL752" s="112">
        <v>2</v>
      </c>
      <c r="AM752" s="118" t="s">
        <v>5011</v>
      </c>
      <c r="AN752" s="111">
        <v>3</v>
      </c>
      <c r="AO752" s="111"/>
      <c r="AP752" s="111"/>
      <c r="AQ752" s="111"/>
      <c r="AR752" s="111">
        <v>3</v>
      </c>
      <c r="AS752" s="111">
        <v>30</v>
      </c>
      <c r="AT752" s="129" t="s">
        <v>5026</v>
      </c>
      <c r="AU752" s="129" t="s">
        <v>5026</v>
      </c>
      <c r="AV752" s="127">
        <v>300</v>
      </c>
      <c r="AW752" s="127">
        <v>10</v>
      </c>
      <c r="AX752" s="140"/>
      <c r="AY752" s="140"/>
      <c r="AZ752" s="140"/>
      <c r="BA752" s="140"/>
      <c r="BB752" s="140"/>
      <c r="BC752" s="111"/>
      <c r="BD752" s="111"/>
      <c r="BE752" s="111"/>
      <c r="BF752" s="151" t="s">
        <v>4897</v>
      </c>
      <c r="BG752" s="279"/>
      <c r="BH752" s="279"/>
      <c r="BI752" s="279"/>
      <c r="BJ752" s="279"/>
      <c r="BK752" s="279"/>
      <c r="BL752" s="279"/>
      <c r="BM752" s="279"/>
      <c r="BN752" s="118"/>
      <c r="BO752" s="111"/>
      <c r="BP752" s="138"/>
      <c r="BQ752" s="138"/>
      <c r="BR752" s="138"/>
      <c r="BS752" s="138"/>
      <c r="BT752" s="138"/>
      <c r="BU752" s="138"/>
      <c r="BV752" s="138"/>
      <c r="BW752" s="138"/>
      <c r="BX752" s="138"/>
      <c r="BY752" s="138"/>
      <c r="BZ752" s="138">
        <v>1</v>
      </c>
      <c r="CA752" s="138"/>
      <c r="CB752" s="138">
        <v>1</v>
      </c>
      <c r="CC752" s="138"/>
      <c r="CD752" s="138"/>
      <c r="CE752" s="139"/>
      <c r="CF752" s="139"/>
      <c r="DV752" s="152"/>
      <c r="DW752" s="152"/>
      <c r="DX752" s="152"/>
    </row>
    <row r="753" spans="1:141" ht="16.5" customHeight="1">
      <c r="A753" s="111">
        <v>668</v>
      </c>
      <c r="B753" s="111" t="s">
        <v>10942</v>
      </c>
      <c r="C753" s="112" t="s">
        <v>11181</v>
      </c>
      <c r="D753" s="111" t="s">
        <v>5318</v>
      </c>
      <c r="E753" s="111" t="s">
        <v>4932</v>
      </c>
      <c r="F753" s="111" t="s">
        <v>11315</v>
      </c>
      <c r="G753" s="160" t="s">
        <v>11316</v>
      </c>
      <c r="H753" s="154" t="s">
        <v>11317</v>
      </c>
      <c r="I753" s="154" t="s">
        <v>11318</v>
      </c>
      <c r="J753" s="118" t="s">
        <v>4884</v>
      </c>
      <c r="K753" s="163" t="s">
        <v>5031</v>
      </c>
      <c r="L753" s="116" t="s">
        <v>11319</v>
      </c>
      <c r="M753" s="153" t="s">
        <v>11320</v>
      </c>
      <c r="N753" s="142" t="s">
        <v>4924</v>
      </c>
      <c r="O753" s="142"/>
      <c r="P753" s="142" t="s">
        <v>4924</v>
      </c>
      <c r="Q753" s="143">
        <v>1164</v>
      </c>
      <c r="R753" s="144">
        <v>450</v>
      </c>
      <c r="S753" s="143">
        <v>231</v>
      </c>
      <c r="T753" s="143">
        <v>72</v>
      </c>
      <c r="U753" s="158" t="s">
        <v>4955</v>
      </c>
      <c r="V753" s="143">
        <v>159</v>
      </c>
      <c r="W753" s="143">
        <v>24</v>
      </c>
      <c r="X753" s="138" t="s">
        <v>4972</v>
      </c>
      <c r="Y753" s="143">
        <v>72</v>
      </c>
      <c r="Z753" s="143">
        <v>10</v>
      </c>
      <c r="AA753" s="143">
        <v>500</v>
      </c>
      <c r="AB753" s="143">
        <v>24</v>
      </c>
      <c r="AC753" s="127"/>
      <c r="AD753" s="127"/>
      <c r="AE753" s="130">
        <v>6</v>
      </c>
      <c r="AF753" s="137" t="s">
        <v>11321</v>
      </c>
      <c r="AG753" s="127">
        <v>657</v>
      </c>
      <c r="AH753" s="127">
        <v>657</v>
      </c>
      <c r="AI753" s="172"/>
      <c r="AJ753" s="148">
        <v>518</v>
      </c>
      <c r="AK753" s="112"/>
      <c r="AL753" s="112"/>
      <c r="AM753" s="118" t="s">
        <v>5079</v>
      </c>
      <c r="AN753" s="111">
        <v>31</v>
      </c>
      <c r="AO753" s="112"/>
      <c r="AP753" s="111">
        <v>30</v>
      </c>
      <c r="AQ753" s="111">
        <v>1</v>
      </c>
      <c r="AR753" s="112"/>
      <c r="AS753" s="111">
        <v>365</v>
      </c>
      <c r="AT753" s="129" t="s">
        <v>4895</v>
      </c>
      <c r="AU753" s="129" t="s">
        <v>4895</v>
      </c>
      <c r="AV753" s="127">
        <v>13526</v>
      </c>
      <c r="AW753" s="127">
        <v>37</v>
      </c>
      <c r="AX753" s="140"/>
      <c r="AY753" s="140"/>
      <c r="AZ753" s="140"/>
      <c r="BA753" s="140"/>
      <c r="BB753" s="140"/>
      <c r="BC753" s="112"/>
      <c r="BD753" s="112"/>
      <c r="BE753" s="112"/>
      <c r="BF753" s="151" t="s">
        <v>4897</v>
      </c>
      <c r="BG753" s="279"/>
      <c r="BH753" s="279"/>
      <c r="BI753" s="279"/>
      <c r="BJ753" s="279"/>
      <c r="BK753" s="279"/>
      <c r="BL753" s="279"/>
      <c r="BM753" s="279"/>
      <c r="BN753" s="381"/>
      <c r="BO753" s="112" t="s">
        <v>4897</v>
      </c>
      <c r="BP753" s="138"/>
      <c r="BQ753" s="138"/>
      <c r="BR753" s="138"/>
      <c r="BS753" s="138"/>
      <c r="BT753" s="138"/>
      <c r="BU753" s="138"/>
      <c r="BV753" s="138"/>
      <c r="BW753" s="138"/>
      <c r="BX753" s="138"/>
      <c r="BY753" s="138"/>
      <c r="BZ753" s="138">
        <v>1</v>
      </c>
      <c r="CA753" s="138"/>
      <c r="CB753" s="138"/>
      <c r="CC753" s="138"/>
      <c r="CD753" s="138"/>
      <c r="CE753" s="139"/>
      <c r="CF753" s="139"/>
      <c r="DV753" s="152"/>
      <c r="DW753" s="152"/>
      <c r="DX753" s="152"/>
    </row>
    <row r="754" spans="1:141" ht="16.5" customHeight="1">
      <c r="A754" s="111">
        <v>669</v>
      </c>
      <c r="B754" s="111" t="s">
        <v>10942</v>
      </c>
      <c r="C754" s="112" t="s">
        <v>11181</v>
      </c>
      <c r="D754" s="111" t="s">
        <v>5318</v>
      </c>
      <c r="E754" s="111" t="s">
        <v>4879</v>
      </c>
      <c r="F754" s="111" t="s">
        <v>11322</v>
      </c>
      <c r="G754" s="160" t="s">
        <v>11323</v>
      </c>
      <c r="H754" s="154" t="s">
        <v>11324</v>
      </c>
      <c r="I754" s="154" t="s">
        <v>11325</v>
      </c>
      <c r="J754" s="175" t="s">
        <v>4884</v>
      </c>
      <c r="K754" s="163" t="s">
        <v>11326</v>
      </c>
      <c r="L754" s="116" t="s">
        <v>11327</v>
      </c>
      <c r="M754" s="153" t="s">
        <v>11328</v>
      </c>
      <c r="N754" s="142" t="s">
        <v>4924</v>
      </c>
      <c r="O754" s="142"/>
      <c r="P754" s="142" t="s">
        <v>4924</v>
      </c>
      <c r="Q754" s="143">
        <v>994</v>
      </c>
      <c r="R754" s="144">
        <v>144</v>
      </c>
      <c r="S754" s="143">
        <v>101</v>
      </c>
      <c r="T754" s="143">
        <v>101</v>
      </c>
      <c r="U754" s="158" t="s">
        <v>5636</v>
      </c>
      <c r="V754" s="143"/>
      <c r="W754" s="143">
        <v>7</v>
      </c>
      <c r="X754" s="279"/>
      <c r="Y754" s="143">
        <v>66</v>
      </c>
      <c r="Z754" s="143">
        <v>3</v>
      </c>
      <c r="AA754" s="143">
        <v>1000</v>
      </c>
      <c r="AB754" s="143">
        <v>4</v>
      </c>
      <c r="AC754" s="127"/>
      <c r="AD754" s="127">
        <v>66</v>
      </c>
      <c r="AE754" s="130">
        <v>14</v>
      </c>
      <c r="AF754" s="137" t="s">
        <v>11329</v>
      </c>
      <c r="AG754" s="127">
        <v>1500</v>
      </c>
      <c r="AH754" s="127">
        <v>200000</v>
      </c>
      <c r="AI754" s="172"/>
      <c r="AJ754" s="148">
        <v>200000</v>
      </c>
      <c r="AK754" s="112"/>
      <c r="AL754" s="112"/>
      <c r="AM754" s="118" t="s">
        <v>5079</v>
      </c>
      <c r="AN754" s="111">
        <v>4</v>
      </c>
      <c r="AO754" s="112"/>
      <c r="AP754" s="111">
        <v>4</v>
      </c>
      <c r="AQ754" s="112"/>
      <c r="AR754" s="112"/>
      <c r="AS754" s="111">
        <v>300</v>
      </c>
      <c r="AT754" s="129" t="s">
        <v>4895</v>
      </c>
      <c r="AU754" s="129" t="s">
        <v>4895</v>
      </c>
      <c r="AV754" s="127">
        <v>3000</v>
      </c>
      <c r="AW754" s="127">
        <v>10</v>
      </c>
      <c r="AX754" s="149">
        <v>2000</v>
      </c>
      <c r="AY754" s="149">
        <v>1000</v>
      </c>
      <c r="AZ754" s="149">
        <v>1000</v>
      </c>
      <c r="BA754" s="149">
        <v>1500</v>
      </c>
      <c r="BB754" s="149">
        <v>2000</v>
      </c>
      <c r="BC754" s="112"/>
      <c r="BD754" s="112"/>
      <c r="BE754" s="112"/>
      <c r="BF754" s="112"/>
      <c r="BG754" s="279"/>
      <c r="BH754" s="279"/>
      <c r="BI754" s="279"/>
      <c r="BJ754" s="279"/>
      <c r="BK754" s="279"/>
      <c r="BL754" s="279"/>
      <c r="BM754" s="279"/>
      <c r="BN754" s="381"/>
      <c r="BO754" s="112"/>
      <c r="BP754" s="138"/>
      <c r="BQ754" s="138"/>
      <c r="BR754" s="138"/>
      <c r="BS754" s="138"/>
      <c r="BT754" s="138"/>
      <c r="BU754" s="138"/>
      <c r="BV754" s="138"/>
      <c r="BW754" s="138"/>
      <c r="BX754" s="138"/>
      <c r="BY754" s="138"/>
      <c r="BZ754" s="137">
        <v>1</v>
      </c>
      <c r="CA754" s="138">
        <v>1</v>
      </c>
      <c r="CB754" s="138"/>
      <c r="CC754" s="138"/>
      <c r="CD754" s="138"/>
      <c r="CE754" s="139"/>
      <c r="CF754" s="139"/>
      <c r="DV754" s="152"/>
      <c r="DW754" s="152"/>
      <c r="DX754" s="152"/>
    </row>
    <row r="755" spans="1:141" ht="16.5" customHeight="1">
      <c r="A755" s="111">
        <v>670</v>
      </c>
      <c r="B755" s="111" t="s">
        <v>10942</v>
      </c>
      <c r="C755" s="112" t="s">
        <v>10987</v>
      </c>
      <c r="D755" s="111" t="s">
        <v>5318</v>
      </c>
      <c r="E755" s="111" t="s">
        <v>4879</v>
      </c>
      <c r="F755" s="111" t="s">
        <v>11330</v>
      </c>
      <c r="G755" s="113" t="s">
        <v>11331</v>
      </c>
      <c r="H755" s="111" t="s">
        <v>11332</v>
      </c>
      <c r="I755" s="135" t="s">
        <v>11333</v>
      </c>
      <c r="J755" s="118" t="s">
        <v>4884</v>
      </c>
      <c r="K755" s="163" t="s">
        <v>11334</v>
      </c>
      <c r="L755" s="153" t="s">
        <v>11335</v>
      </c>
      <c r="M755" s="153" t="s">
        <v>11336</v>
      </c>
      <c r="N755" s="135" t="s">
        <v>4924</v>
      </c>
      <c r="O755" s="135"/>
      <c r="P755" s="135" t="s">
        <v>4924</v>
      </c>
      <c r="Q755" s="143">
        <v>9314</v>
      </c>
      <c r="R755" s="144">
        <v>2462.14</v>
      </c>
      <c r="S755" s="143">
        <v>1018.02</v>
      </c>
      <c r="T755" s="143">
        <v>1018.02</v>
      </c>
      <c r="U755" s="112" t="s">
        <v>5009</v>
      </c>
      <c r="V755" s="143"/>
      <c r="W755" s="143">
        <v>113.12</v>
      </c>
      <c r="X755" s="118" t="s">
        <v>4956</v>
      </c>
      <c r="Y755" s="143">
        <v>187.42</v>
      </c>
      <c r="Z755" s="143"/>
      <c r="AA755" s="143"/>
      <c r="AB755" s="143">
        <v>135.02000000000001</v>
      </c>
      <c r="AC755" s="127">
        <v>190.14</v>
      </c>
      <c r="AD755" s="127"/>
      <c r="AE755" s="130">
        <v>50</v>
      </c>
      <c r="AF755" s="813" t="s">
        <v>11337</v>
      </c>
      <c r="AG755" s="128">
        <v>815</v>
      </c>
      <c r="AH755" s="814">
        <v>43066</v>
      </c>
      <c r="AI755" s="172">
        <v>500</v>
      </c>
      <c r="AJ755" s="172">
        <v>100</v>
      </c>
      <c r="AK755" s="112"/>
      <c r="AL755" s="112"/>
      <c r="AM755" s="137" t="s">
        <v>5079</v>
      </c>
      <c r="AN755" s="137">
        <v>21</v>
      </c>
      <c r="AO755" s="137">
        <v>5</v>
      </c>
      <c r="AP755" s="137">
        <v>10</v>
      </c>
      <c r="AQ755" s="137">
        <v>5</v>
      </c>
      <c r="AR755" s="137">
        <v>1</v>
      </c>
      <c r="AS755" s="135">
        <v>265</v>
      </c>
      <c r="AT755" s="137" t="s">
        <v>6506</v>
      </c>
      <c r="AU755" s="137" t="s">
        <v>6506</v>
      </c>
      <c r="AV755" s="127">
        <v>31766</v>
      </c>
      <c r="AW755" s="127">
        <v>87</v>
      </c>
      <c r="AX755" s="149">
        <v>5000</v>
      </c>
      <c r="AY755" s="149">
        <v>3000</v>
      </c>
      <c r="AZ755" s="149">
        <v>3000</v>
      </c>
      <c r="BA755" s="149">
        <v>4000</v>
      </c>
      <c r="BB755" s="149">
        <v>5000</v>
      </c>
      <c r="BC755" s="132">
        <v>0.2</v>
      </c>
      <c r="BD755" s="132">
        <v>0.2</v>
      </c>
      <c r="BE755" s="150" t="s">
        <v>11338</v>
      </c>
      <c r="BF755" s="118"/>
      <c r="BG755" s="134"/>
      <c r="BH755" s="279"/>
      <c r="BI755" s="279"/>
      <c r="BJ755" s="279"/>
      <c r="BK755" s="279"/>
      <c r="BL755" s="279"/>
      <c r="BM755" s="279"/>
      <c r="BN755" s="118"/>
      <c r="BO755" s="111"/>
      <c r="BP755" s="138"/>
      <c r="BQ755" s="138"/>
      <c r="BR755" s="138"/>
      <c r="BS755" s="138"/>
      <c r="BT755" s="138"/>
      <c r="BU755" s="138"/>
      <c r="BV755" s="138"/>
      <c r="BW755" s="138"/>
      <c r="BX755" s="138"/>
      <c r="BY755" s="137"/>
      <c r="BZ755" s="137">
        <v>2</v>
      </c>
      <c r="CA755" s="137">
        <v>1</v>
      </c>
      <c r="CB755" s="137">
        <v>1</v>
      </c>
      <c r="CC755" s="137"/>
      <c r="CD755" s="138"/>
      <c r="CE755" s="139"/>
      <c r="CF755" s="139"/>
      <c r="DV755" s="152"/>
      <c r="DW755" s="152"/>
      <c r="DX755" s="152"/>
    </row>
    <row r="756" spans="1:141" ht="16.5" customHeight="1">
      <c r="A756" s="111">
        <v>671</v>
      </c>
      <c r="B756" s="502" t="s">
        <v>3787</v>
      </c>
      <c r="C756" s="503" t="s">
        <v>3836</v>
      </c>
      <c r="D756" s="502" t="s">
        <v>168</v>
      </c>
      <c r="E756" s="502" t="s">
        <v>4932</v>
      </c>
      <c r="F756" s="815" t="s">
        <v>11339</v>
      </c>
      <c r="G756" s="504" t="s">
        <v>11340</v>
      </c>
      <c r="H756" s="815" t="s">
        <v>11341</v>
      </c>
      <c r="I756" s="815" t="s">
        <v>11342</v>
      </c>
      <c r="J756" s="175" t="s">
        <v>4884</v>
      </c>
      <c r="K756" s="816" t="s">
        <v>5624</v>
      </c>
      <c r="L756" s="817" t="s">
        <v>11343</v>
      </c>
      <c r="M756" s="817" t="s">
        <v>11344</v>
      </c>
      <c r="N756" s="135" t="s">
        <v>4924</v>
      </c>
      <c r="O756" s="816"/>
      <c r="P756" s="135" t="s">
        <v>4924</v>
      </c>
      <c r="Q756" s="510">
        <v>2164</v>
      </c>
      <c r="R756" s="818">
        <v>736.56</v>
      </c>
      <c r="S756" s="510">
        <v>510</v>
      </c>
      <c r="T756" s="510">
        <v>340</v>
      </c>
      <c r="U756" s="502" t="s">
        <v>4983</v>
      </c>
      <c r="V756" s="510">
        <v>170</v>
      </c>
      <c r="W756" s="510">
        <v>17</v>
      </c>
      <c r="X756" s="505"/>
      <c r="Y756" s="510">
        <v>165</v>
      </c>
      <c r="Z756" s="510">
        <v>17</v>
      </c>
      <c r="AA756" s="510">
        <v>2000</v>
      </c>
      <c r="AB756" s="510">
        <v>46</v>
      </c>
      <c r="AC756" s="127"/>
      <c r="AD756" s="511">
        <v>17</v>
      </c>
      <c r="AE756" s="514">
        <v>50</v>
      </c>
      <c r="AF756" s="518" t="s">
        <v>11345</v>
      </c>
      <c r="AG756" s="515">
        <v>506</v>
      </c>
      <c r="AH756" s="515">
        <v>1300</v>
      </c>
      <c r="AI756" s="819">
        <v>750</v>
      </c>
      <c r="AJ756" s="820">
        <v>570</v>
      </c>
      <c r="AK756" s="302"/>
      <c r="AL756" s="302"/>
      <c r="AM756" s="505" t="s">
        <v>5477</v>
      </c>
      <c r="AN756" s="502">
        <v>2</v>
      </c>
      <c r="AO756" s="302"/>
      <c r="AP756" s="505">
        <v>1</v>
      </c>
      <c r="AQ756" s="505">
        <v>1</v>
      </c>
      <c r="AR756" s="302"/>
      <c r="AS756" s="224">
        <v>300</v>
      </c>
      <c r="AT756" s="190" t="s">
        <v>5026</v>
      </c>
      <c r="AU756" s="190" t="s">
        <v>5026</v>
      </c>
      <c r="AV756" s="821">
        <v>3445</v>
      </c>
      <c r="AW756" s="821">
        <v>31</v>
      </c>
      <c r="AX756" s="822">
        <v>3000</v>
      </c>
      <c r="AY756" s="140"/>
      <c r="AZ756" s="822">
        <v>2000</v>
      </c>
      <c r="BA756" s="822">
        <v>2000</v>
      </c>
      <c r="BB756" s="822"/>
      <c r="BC756" s="224">
        <v>30</v>
      </c>
      <c r="BD756" s="112"/>
      <c r="BE756" s="224" t="s">
        <v>11346</v>
      </c>
      <c r="BF756" s="112"/>
      <c r="BG756" s="279"/>
      <c r="BH756" s="279"/>
      <c r="BI756" s="279"/>
      <c r="BJ756" s="279"/>
      <c r="BK756" s="279"/>
      <c r="BL756" s="279"/>
      <c r="BM756" s="279"/>
      <c r="BN756" s="381"/>
      <c r="BO756" s="112"/>
      <c r="BP756" s="218"/>
      <c r="BQ756" s="218"/>
      <c r="BR756" s="218"/>
      <c r="BS756" s="218"/>
      <c r="BT756" s="218"/>
      <c r="BU756" s="218"/>
      <c r="BV756" s="218"/>
      <c r="BW756" s="218"/>
      <c r="BX756" s="218"/>
      <c r="BY756" s="218"/>
      <c r="BZ756" s="224">
        <v>1</v>
      </c>
      <c r="CA756" s="224">
        <v>1</v>
      </c>
      <c r="CB756" s="224">
        <v>1</v>
      </c>
      <c r="CC756" s="224"/>
      <c r="CD756" s="138"/>
      <c r="CE756" s="823"/>
      <c r="CF756" s="823"/>
      <c r="CG756" s="823"/>
      <c r="CH756" s="823"/>
      <c r="CI756" s="824"/>
      <c r="CJ756" s="824"/>
      <c r="CK756" s="824"/>
      <c r="CL756" s="824"/>
      <c r="CM756" s="824"/>
      <c r="CN756" s="824"/>
      <c r="CO756" s="824"/>
      <c r="CP756" s="824"/>
      <c r="CQ756" s="824"/>
      <c r="CR756" s="824"/>
      <c r="CS756" s="824"/>
      <c r="CT756" s="824"/>
      <c r="CU756" s="824"/>
      <c r="CV756" s="824"/>
      <c r="CW756" s="824"/>
      <c r="CX756" s="824"/>
      <c r="CY756" s="824"/>
      <c r="CZ756" s="824"/>
      <c r="DA756" s="824"/>
      <c r="DB756" s="824"/>
      <c r="DC756" s="824"/>
      <c r="DD756" s="824"/>
      <c r="DE756" s="824"/>
      <c r="DF756" s="824"/>
      <c r="DG756" s="824"/>
      <c r="DH756" s="824"/>
      <c r="DI756" s="824"/>
      <c r="DJ756" s="824"/>
      <c r="DK756" s="824"/>
      <c r="DL756" s="824"/>
      <c r="DM756" s="824"/>
      <c r="DN756" s="824"/>
      <c r="DO756" s="824"/>
      <c r="DP756" s="824"/>
      <c r="DQ756" s="824"/>
      <c r="DR756" s="824"/>
      <c r="DS756" s="824"/>
      <c r="DT756" s="824"/>
      <c r="DU756" s="824"/>
      <c r="DV756" s="824"/>
      <c r="DW756" s="824"/>
      <c r="DX756" s="824"/>
      <c r="DY756" s="824"/>
      <c r="DZ756" s="824"/>
      <c r="EA756" s="824"/>
      <c r="EB756" s="824"/>
      <c r="EC756" s="824"/>
      <c r="ED756" s="824"/>
      <c r="EE756" s="824"/>
      <c r="EF756" s="824"/>
      <c r="EG756" s="824"/>
      <c r="EH756" s="824"/>
      <c r="EI756" s="824"/>
      <c r="EJ756" s="824"/>
      <c r="EK756" s="824"/>
    </row>
    <row r="757" spans="1:141" ht="16.5" customHeight="1">
      <c r="A757" s="111">
        <v>672</v>
      </c>
      <c r="B757" s="111" t="s">
        <v>3787</v>
      </c>
      <c r="C757" s="112" t="s">
        <v>3885</v>
      </c>
      <c r="D757" s="111" t="s">
        <v>168</v>
      </c>
      <c r="E757" s="111" t="s">
        <v>4932</v>
      </c>
      <c r="F757" s="111" t="s">
        <v>11347</v>
      </c>
      <c r="G757" s="113" t="s">
        <v>11348</v>
      </c>
      <c r="H757" s="111" t="s">
        <v>11349</v>
      </c>
      <c r="I757" s="163" t="s">
        <v>11350</v>
      </c>
      <c r="J757" s="118" t="s">
        <v>4940</v>
      </c>
      <c r="K757" s="163" t="s">
        <v>11351</v>
      </c>
      <c r="L757" s="277" t="s">
        <v>11352</v>
      </c>
      <c r="M757" s="153" t="s">
        <v>11353</v>
      </c>
      <c r="N757" s="135" t="s">
        <v>4924</v>
      </c>
      <c r="O757" s="135"/>
      <c r="P757" s="135" t="s">
        <v>4924</v>
      </c>
      <c r="Q757" s="143">
        <v>1386.06</v>
      </c>
      <c r="R757" s="144">
        <v>1386.06</v>
      </c>
      <c r="S757" s="143">
        <v>718</v>
      </c>
      <c r="T757" s="143">
        <v>645</v>
      </c>
      <c r="U757" s="112" t="s">
        <v>5954</v>
      </c>
      <c r="V757" s="143">
        <v>73</v>
      </c>
      <c r="W757" s="143">
        <v>429</v>
      </c>
      <c r="X757" s="118" t="s">
        <v>4956</v>
      </c>
      <c r="Y757" s="143">
        <v>84</v>
      </c>
      <c r="Z757" s="143">
        <v>48</v>
      </c>
      <c r="AA757" s="143">
        <v>1500</v>
      </c>
      <c r="AB757" s="143">
        <v>14</v>
      </c>
      <c r="AC757" s="127"/>
      <c r="AD757" s="127"/>
      <c r="AE757" s="130">
        <v>170</v>
      </c>
      <c r="AF757" s="135" t="s">
        <v>11354</v>
      </c>
      <c r="AG757" s="127">
        <v>366</v>
      </c>
      <c r="AH757" s="127">
        <v>1558</v>
      </c>
      <c r="AI757" s="172">
        <v>331</v>
      </c>
      <c r="AJ757" s="172">
        <v>138</v>
      </c>
      <c r="AK757" s="112" t="s">
        <v>11355</v>
      </c>
      <c r="AL757" s="112" t="s">
        <v>11356</v>
      </c>
      <c r="AM757" s="118" t="s">
        <v>5428</v>
      </c>
      <c r="AN757" s="118"/>
      <c r="AO757" s="118"/>
      <c r="AP757" s="118"/>
      <c r="AQ757" s="118"/>
      <c r="AR757" s="118"/>
      <c r="AS757" s="111"/>
      <c r="AT757" s="129" t="s">
        <v>5341</v>
      </c>
      <c r="AU757" s="129" t="s">
        <v>11357</v>
      </c>
      <c r="AV757" s="127" t="s">
        <v>11358</v>
      </c>
      <c r="AW757" s="127" t="s">
        <v>11358</v>
      </c>
      <c r="AX757" s="279"/>
      <c r="AY757" s="279"/>
      <c r="AZ757" s="279"/>
      <c r="BA757" s="279"/>
      <c r="BB757" s="279"/>
      <c r="BC757" s="118"/>
      <c r="BD757" s="151" t="s">
        <v>4945</v>
      </c>
      <c r="BE757" s="118"/>
      <c r="BF757" s="118"/>
      <c r="BG757" s="279"/>
      <c r="BH757" s="279"/>
      <c r="BI757" s="279"/>
      <c r="BJ757" s="279"/>
      <c r="BK757" s="279"/>
      <c r="BL757" s="279"/>
      <c r="BM757" s="279"/>
      <c r="BN757" s="118"/>
      <c r="BO757" s="111"/>
      <c r="BP757" s="138"/>
      <c r="BQ757" s="138"/>
      <c r="BR757" s="138"/>
      <c r="BS757" s="138"/>
      <c r="BT757" s="138"/>
      <c r="BU757" s="138"/>
      <c r="BV757" s="138"/>
      <c r="BW757" s="138"/>
      <c r="BX757" s="138"/>
      <c r="BY757" s="138"/>
      <c r="BZ757" s="138"/>
      <c r="CA757" s="138"/>
      <c r="CB757" s="138"/>
      <c r="CC757" s="138"/>
      <c r="CD757" s="138"/>
      <c r="CE757" s="139"/>
      <c r="CF757" s="139"/>
      <c r="DV757" s="152"/>
      <c r="DW757" s="152"/>
      <c r="DX757" s="152"/>
    </row>
    <row r="758" spans="1:141" ht="16.5" customHeight="1">
      <c r="A758" s="111">
        <v>673</v>
      </c>
      <c r="B758" s="111" t="s">
        <v>10942</v>
      </c>
      <c r="C758" s="112" t="s">
        <v>11114</v>
      </c>
      <c r="D758" s="111" t="s">
        <v>5318</v>
      </c>
      <c r="E758" s="111" t="s">
        <v>5001</v>
      </c>
      <c r="F758" s="111" t="s">
        <v>11359</v>
      </c>
      <c r="G758" s="160" t="s">
        <v>11360</v>
      </c>
      <c r="H758" s="154" t="s">
        <v>11361</v>
      </c>
      <c r="I758" s="154" t="s">
        <v>8107</v>
      </c>
      <c r="J758" s="118" t="s">
        <v>4884</v>
      </c>
      <c r="K758" s="163" t="s">
        <v>8107</v>
      </c>
      <c r="L758" s="116" t="s">
        <v>11362</v>
      </c>
      <c r="M758" s="268" t="s">
        <v>11363</v>
      </c>
      <c r="N758" s="142" t="s">
        <v>4888</v>
      </c>
      <c r="O758" s="142"/>
      <c r="P758" s="142" t="s">
        <v>4888</v>
      </c>
      <c r="Q758" s="143">
        <v>307</v>
      </c>
      <c r="R758" s="144">
        <v>446</v>
      </c>
      <c r="S758" s="143">
        <v>198</v>
      </c>
      <c r="T758" s="143">
        <v>198</v>
      </c>
      <c r="U758" s="118"/>
      <c r="V758" s="143"/>
      <c r="W758" s="143">
        <v>71</v>
      </c>
      <c r="X758" s="146" t="s">
        <v>4972</v>
      </c>
      <c r="Y758" s="143"/>
      <c r="Z758" s="143"/>
      <c r="AA758" s="143"/>
      <c r="AB758" s="143"/>
      <c r="AC758" s="127"/>
      <c r="AD758" s="127"/>
      <c r="AE758" s="130"/>
      <c r="AF758" s="137" t="s">
        <v>11364</v>
      </c>
      <c r="AG758" s="188">
        <v>108</v>
      </c>
      <c r="AH758" s="188">
        <v>108</v>
      </c>
      <c r="AI758" s="186">
        <v>3</v>
      </c>
      <c r="AJ758" s="186">
        <v>8</v>
      </c>
      <c r="AK758" s="118"/>
      <c r="AL758" s="118"/>
      <c r="AM758" s="118"/>
      <c r="AN758" s="118"/>
      <c r="AO758" s="118"/>
      <c r="AP758" s="118"/>
      <c r="AQ758" s="118"/>
      <c r="AR758" s="118"/>
      <c r="AS758" s="154">
        <v>150</v>
      </c>
      <c r="AT758" s="159" t="s">
        <v>5373</v>
      </c>
      <c r="AU758" s="159" t="s">
        <v>5373</v>
      </c>
      <c r="AV758" s="188">
        <v>10000</v>
      </c>
      <c r="AW758" s="188">
        <v>97</v>
      </c>
      <c r="AX758" s="279"/>
      <c r="AY758" s="279"/>
      <c r="AZ758" s="279"/>
      <c r="BA758" s="279"/>
      <c r="BB758" s="279"/>
      <c r="BC758" s="118"/>
      <c r="BD758" s="118"/>
      <c r="BE758" s="118"/>
      <c r="BF758" s="118"/>
      <c r="BG758" s="279"/>
      <c r="BH758" s="279"/>
      <c r="BI758" s="279"/>
      <c r="BJ758" s="279"/>
      <c r="BK758" s="279"/>
      <c r="BL758" s="279"/>
      <c r="BM758" s="279"/>
      <c r="BN758" s="118"/>
      <c r="BO758" s="111"/>
      <c r="BP758" s="138"/>
      <c r="BQ758" s="138"/>
      <c r="BR758" s="138"/>
      <c r="BS758" s="138"/>
      <c r="BT758" s="138"/>
      <c r="BU758" s="138"/>
      <c r="BV758" s="138"/>
      <c r="BW758" s="138"/>
      <c r="BX758" s="138"/>
      <c r="BY758" s="138"/>
      <c r="BZ758" s="138"/>
      <c r="CA758" s="138"/>
      <c r="CB758" s="138">
        <v>1</v>
      </c>
      <c r="CC758" s="138"/>
      <c r="CD758" s="138"/>
      <c r="CE758" s="139"/>
      <c r="CF758" s="139"/>
      <c r="DV758" s="152"/>
      <c r="DW758" s="152"/>
      <c r="DX758" s="152"/>
    </row>
    <row r="759" spans="1:141" ht="16.5" customHeight="1">
      <c r="A759" s="111">
        <v>674</v>
      </c>
      <c r="B759" s="111" t="s">
        <v>10942</v>
      </c>
      <c r="C759" s="112" t="s">
        <v>11181</v>
      </c>
      <c r="D759" s="111" t="s">
        <v>5318</v>
      </c>
      <c r="E759" s="111" t="s">
        <v>4879</v>
      </c>
      <c r="F759" s="135" t="s">
        <v>11365</v>
      </c>
      <c r="G759" s="113" t="s">
        <v>11366</v>
      </c>
      <c r="H759" s="111" t="s">
        <v>11367</v>
      </c>
      <c r="I759" s="111" t="s">
        <v>11368</v>
      </c>
      <c r="J759" s="118" t="s">
        <v>4884</v>
      </c>
      <c r="K759" s="163" t="s">
        <v>11037</v>
      </c>
      <c r="L759" s="116" t="s">
        <v>11369</v>
      </c>
      <c r="M759" s="111"/>
      <c r="N759" s="142" t="s">
        <v>4924</v>
      </c>
      <c r="O759" s="142"/>
      <c r="P759" s="142" t="s">
        <v>4924</v>
      </c>
      <c r="Q759" s="143">
        <v>4452</v>
      </c>
      <c r="R759" s="144">
        <v>653</v>
      </c>
      <c r="S759" s="143">
        <v>324</v>
      </c>
      <c r="T759" s="143">
        <v>324</v>
      </c>
      <c r="U759" s="112" t="s">
        <v>5009</v>
      </c>
      <c r="V759" s="143"/>
      <c r="W759" s="143">
        <v>14</v>
      </c>
      <c r="X759" s="138" t="s">
        <v>4972</v>
      </c>
      <c r="Y759" s="143">
        <v>49</v>
      </c>
      <c r="Z759" s="143">
        <v>25</v>
      </c>
      <c r="AA759" s="143">
        <v>2000</v>
      </c>
      <c r="AB759" s="143">
        <v>32</v>
      </c>
      <c r="AC759" s="127"/>
      <c r="AD759" s="127"/>
      <c r="AE759" s="130">
        <v>40</v>
      </c>
      <c r="AF759" s="137" t="s">
        <v>11370</v>
      </c>
      <c r="AG759" s="127">
        <v>500</v>
      </c>
      <c r="AH759" s="127">
        <v>1000</v>
      </c>
      <c r="AI759" s="172"/>
      <c r="AJ759" s="148">
        <v>500</v>
      </c>
      <c r="AK759" s="112" t="s">
        <v>11371</v>
      </c>
      <c r="AL759" s="112" t="s">
        <v>11372</v>
      </c>
      <c r="AM759" s="118"/>
      <c r="AN759" s="112"/>
      <c r="AO759" s="112"/>
      <c r="AP759" s="112"/>
      <c r="AQ759" s="112"/>
      <c r="AR759" s="112"/>
      <c r="AS759" s="129">
        <v>300</v>
      </c>
      <c r="AT759" s="129" t="s">
        <v>5026</v>
      </c>
      <c r="AU759" s="129" t="s">
        <v>5026</v>
      </c>
      <c r="AV759" s="127">
        <v>3300</v>
      </c>
      <c r="AW759" s="127">
        <v>11</v>
      </c>
      <c r="AX759" s="140"/>
      <c r="AY759" s="140"/>
      <c r="AZ759" s="140"/>
      <c r="BA759" s="140"/>
      <c r="BB759" s="140"/>
      <c r="BC759" s="112"/>
      <c r="BD759" s="112"/>
      <c r="BE759" s="112"/>
      <c r="BF759" s="151" t="s">
        <v>4897</v>
      </c>
      <c r="BG759" s="279"/>
      <c r="BH759" s="279"/>
      <c r="BI759" s="279"/>
      <c r="BJ759" s="279"/>
      <c r="BK759" s="279"/>
      <c r="BL759" s="279"/>
      <c r="BM759" s="279"/>
      <c r="BN759" s="381"/>
      <c r="BO759" s="133" t="s">
        <v>4897</v>
      </c>
      <c r="BP759" s="138"/>
      <c r="BQ759" s="138"/>
      <c r="BR759" s="138"/>
      <c r="BS759" s="138"/>
      <c r="BT759" s="138"/>
      <c r="BU759" s="138"/>
      <c r="BV759" s="138"/>
      <c r="BW759" s="138"/>
      <c r="BX759" s="138"/>
      <c r="BY759" s="138"/>
      <c r="BZ759" s="138"/>
      <c r="CA759" s="138"/>
      <c r="CB759" s="138"/>
      <c r="CC759" s="138"/>
      <c r="CD759" s="138">
        <v>1</v>
      </c>
      <c r="CE759" s="139"/>
      <c r="CF759" s="139"/>
      <c r="DV759" s="152"/>
      <c r="DW759" s="152"/>
      <c r="DX759" s="152"/>
    </row>
    <row r="760" spans="1:141" ht="16.5" customHeight="1">
      <c r="A760" s="111">
        <v>675</v>
      </c>
      <c r="B760" s="111" t="s">
        <v>10942</v>
      </c>
      <c r="C760" s="112" t="s">
        <v>11079</v>
      </c>
      <c r="D760" s="111" t="s">
        <v>5318</v>
      </c>
      <c r="E760" s="111" t="s">
        <v>4879</v>
      </c>
      <c r="F760" s="111" t="s">
        <v>11373</v>
      </c>
      <c r="G760" s="113" t="s">
        <v>11374</v>
      </c>
      <c r="H760" s="111" t="s">
        <v>11375</v>
      </c>
      <c r="I760" s="111" t="s">
        <v>11376</v>
      </c>
      <c r="J760" s="118" t="s">
        <v>4884</v>
      </c>
      <c r="K760" s="163" t="s">
        <v>6044</v>
      </c>
      <c r="L760" s="116" t="s">
        <v>11377</v>
      </c>
      <c r="M760" s="141" t="s">
        <v>11378</v>
      </c>
      <c r="N760" s="142" t="s">
        <v>4888</v>
      </c>
      <c r="O760" s="142"/>
      <c r="P760" s="142" t="s">
        <v>4924</v>
      </c>
      <c r="Q760" s="143">
        <v>8000</v>
      </c>
      <c r="R760" s="144">
        <v>3046</v>
      </c>
      <c r="S760" s="143">
        <v>846</v>
      </c>
      <c r="T760" s="143">
        <v>488</v>
      </c>
      <c r="U760" s="112" t="s">
        <v>5134</v>
      </c>
      <c r="V760" s="143">
        <v>358</v>
      </c>
      <c r="W760" s="143">
        <v>701</v>
      </c>
      <c r="X760" s="138" t="s">
        <v>4972</v>
      </c>
      <c r="Y760" s="143">
        <v>161</v>
      </c>
      <c r="Z760" s="143">
        <v>61</v>
      </c>
      <c r="AA760" s="143" t="s">
        <v>11379</v>
      </c>
      <c r="AB760" s="143">
        <v>89</v>
      </c>
      <c r="AC760" s="127"/>
      <c r="AD760" s="127"/>
      <c r="AE760" s="130">
        <v>25</v>
      </c>
      <c r="AF760" s="137" t="s">
        <v>11380</v>
      </c>
      <c r="AG760" s="127" t="s">
        <v>11381</v>
      </c>
      <c r="AH760" s="127">
        <v>20000</v>
      </c>
      <c r="AI760" s="148">
        <v>2440</v>
      </c>
      <c r="AJ760" s="148">
        <v>250</v>
      </c>
      <c r="AK760" s="112" t="s">
        <v>11382</v>
      </c>
      <c r="AL760" s="112" t="s">
        <v>11383</v>
      </c>
      <c r="AM760" s="118" t="s">
        <v>5011</v>
      </c>
      <c r="AN760" s="111"/>
      <c r="AO760" s="111"/>
      <c r="AP760" s="111"/>
      <c r="AQ760" s="111"/>
      <c r="AR760" s="111"/>
      <c r="AS760" s="111">
        <v>98</v>
      </c>
      <c r="AT760" s="129" t="s">
        <v>11384</v>
      </c>
      <c r="AU760" s="129" t="s">
        <v>11384</v>
      </c>
      <c r="AV760" s="127">
        <v>4714</v>
      </c>
      <c r="AW760" s="127">
        <v>48</v>
      </c>
      <c r="AX760" s="140"/>
      <c r="AY760" s="140"/>
      <c r="AZ760" s="140"/>
      <c r="BA760" s="140"/>
      <c r="BB760" s="140"/>
      <c r="BC760" s="111"/>
      <c r="BD760" s="111"/>
      <c r="BE760" s="111"/>
      <c r="BF760" s="151" t="s">
        <v>4897</v>
      </c>
      <c r="BG760" s="279"/>
      <c r="BH760" s="279"/>
      <c r="BI760" s="279"/>
      <c r="BJ760" s="279"/>
      <c r="BK760" s="279"/>
      <c r="BL760" s="279"/>
      <c r="BM760" s="279"/>
      <c r="BN760" s="381"/>
      <c r="BO760" s="133" t="s">
        <v>4897</v>
      </c>
      <c r="BP760" s="138"/>
      <c r="BQ760" s="138"/>
      <c r="BR760" s="138"/>
      <c r="BS760" s="138"/>
      <c r="BT760" s="138"/>
      <c r="BU760" s="138"/>
      <c r="BV760" s="138"/>
      <c r="BW760" s="138"/>
      <c r="BX760" s="138"/>
      <c r="BY760" s="138"/>
      <c r="BZ760" s="138">
        <v>3</v>
      </c>
      <c r="CA760" s="138">
        <v>1</v>
      </c>
      <c r="CB760" s="138"/>
      <c r="CC760" s="138"/>
      <c r="CD760" s="138"/>
      <c r="CE760" s="139"/>
      <c r="CF760" s="139"/>
      <c r="DV760" s="152"/>
      <c r="DW760" s="152"/>
      <c r="DX760" s="152"/>
    </row>
    <row r="761" spans="1:141" s="496" customFormat="1" ht="16.5" customHeight="1">
      <c r="A761" s="111">
        <v>676</v>
      </c>
      <c r="B761" s="304" t="s">
        <v>10942</v>
      </c>
      <c r="C761" s="302" t="s">
        <v>11385</v>
      </c>
      <c r="D761" s="304" t="s">
        <v>5318</v>
      </c>
      <c r="E761" s="304" t="s">
        <v>4932</v>
      </c>
      <c r="F761" s="304" t="s">
        <v>11386</v>
      </c>
      <c r="G761" s="329" t="s">
        <v>11387</v>
      </c>
      <c r="H761" s="304" t="s">
        <v>11388</v>
      </c>
      <c r="I761" s="304" t="s">
        <v>11389</v>
      </c>
      <c r="J761" s="307" t="s">
        <v>4884</v>
      </c>
      <c r="K761" s="304" t="s">
        <v>11390</v>
      </c>
      <c r="L761" s="811" t="s">
        <v>11391</v>
      </c>
      <c r="M761" s="153"/>
      <c r="N761" s="142" t="s">
        <v>4888</v>
      </c>
      <c r="O761" s="306"/>
      <c r="P761" s="142" t="s">
        <v>4888</v>
      </c>
      <c r="Q761" s="143">
        <v>398</v>
      </c>
      <c r="R761" s="144">
        <v>798</v>
      </c>
      <c r="S761" s="143">
        <v>339</v>
      </c>
      <c r="T761" s="143">
        <v>339</v>
      </c>
      <c r="U761" s="666" t="s">
        <v>6475</v>
      </c>
      <c r="V761" s="143"/>
      <c r="W761" s="143">
        <v>214</v>
      </c>
      <c r="X761" s="273" t="s">
        <v>4956</v>
      </c>
      <c r="Y761" s="143">
        <v>62</v>
      </c>
      <c r="Z761" s="143">
        <v>123</v>
      </c>
      <c r="AA761" s="143">
        <v>86</v>
      </c>
      <c r="AB761" s="510"/>
      <c r="AC761" s="511"/>
      <c r="AD761" s="511"/>
      <c r="AE761" s="512"/>
      <c r="AF761" s="666" t="s">
        <v>11392</v>
      </c>
      <c r="AG761" s="285">
        <v>7</v>
      </c>
      <c r="AH761" s="285">
        <v>418</v>
      </c>
      <c r="AI761" s="286">
        <v>418</v>
      </c>
      <c r="AJ761" s="286">
        <v>52</v>
      </c>
      <c r="AK761" s="666" t="s">
        <v>11393</v>
      </c>
      <c r="AL761" s="666" t="s">
        <v>11394</v>
      </c>
      <c r="AM761" s="307" t="s">
        <v>5428</v>
      </c>
      <c r="AN761" s="304"/>
      <c r="AO761" s="304"/>
      <c r="AP761" s="304"/>
      <c r="AQ761" s="304"/>
      <c r="AR761" s="304"/>
      <c r="AS761" s="304">
        <v>180</v>
      </c>
      <c r="AT761" s="129" t="s">
        <v>4916</v>
      </c>
      <c r="AU761" s="129" t="s">
        <v>4916</v>
      </c>
      <c r="AV761" s="285">
        <v>30000</v>
      </c>
      <c r="AW761" s="285">
        <v>167</v>
      </c>
      <c r="AX761" s="811"/>
      <c r="AY761" s="811"/>
      <c r="AZ761" s="811"/>
      <c r="BA761" s="811"/>
      <c r="BB761" s="811"/>
      <c r="BC761" s="304"/>
      <c r="BD761" s="304"/>
      <c r="BE761" s="304"/>
      <c r="BF761" s="289" t="s">
        <v>4897</v>
      </c>
      <c r="BG761" s="772"/>
      <c r="BH761" s="772"/>
      <c r="BI761" s="772"/>
      <c r="BJ761" s="772"/>
      <c r="BK761" s="772"/>
      <c r="BL761" s="772"/>
      <c r="BM761" s="772"/>
      <c r="BN761" s="307"/>
      <c r="BO761" s="304"/>
      <c r="BP761" s="138"/>
      <c r="BQ761" s="138"/>
      <c r="BR761" s="138"/>
      <c r="BS761" s="138"/>
      <c r="BT761" s="138"/>
      <c r="BU761" s="138"/>
      <c r="BV761" s="138"/>
      <c r="BW761" s="138"/>
      <c r="BX761" s="138"/>
      <c r="BY761" s="138"/>
      <c r="BZ761" s="273">
        <v>1</v>
      </c>
      <c r="CA761" s="273"/>
      <c r="CB761" s="273">
        <v>1</v>
      </c>
      <c r="CC761" s="273"/>
      <c r="CD761" s="138"/>
      <c r="CE761" s="267"/>
      <c r="CF761" s="267"/>
    </row>
    <row r="762" spans="1:141" s="388" customFormat="1" ht="16.5" customHeight="1">
      <c r="A762" s="111">
        <v>677</v>
      </c>
      <c r="B762" s="111" t="s">
        <v>10942</v>
      </c>
      <c r="C762" s="112" t="s">
        <v>10963</v>
      </c>
      <c r="D762" s="111" t="s">
        <v>5318</v>
      </c>
      <c r="E762" s="111" t="s">
        <v>4879</v>
      </c>
      <c r="F762" s="382" t="s">
        <v>11395</v>
      </c>
      <c r="G762" s="383" t="s">
        <v>11396</v>
      </c>
      <c r="H762" s="382" t="s">
        <v>11397</v>
      </c>
      <c r="I762" s="382" t="s">
        <v>10389</v>
      </c>
      <c r="J762" s="175" t="s">
        <v>4884</v>
      </c>
      <c r="K762" s="382" t="s">
        <v>6681</v>
      </c>
      <c r="L762" s="332" t="s">
        <v>11398</v>
      </c>
      <c r="M762" s="825" t="s">
        <v>11399</v>
      </c>
      <c r="N762" s="142" t="s">
        <v>4884</v>
      </c>
      <c r="O762" s="142" t="s">
        <v>4909</v>
      </c>
      <c r="P762" s="382" t="s">
        <v>4940</v>
      </c>
      <c r="Q762" s="355">
        <v>4715</v>
      </c>
      <c r="R762" s="356">
        <v>348</v>
      </c>
      <c r="S762" s="143">
        <v>254</v>
      </c>
      <c r="T762" s="355">
        <v>254</v>
      </c>
      <c r="U762" s="799" t="s">
        <v>5009</v>
      </c>
      <c r="V762" s="143"/>
      <c r="W762" s="355">
        <v>18</v>
      </c>
      <c r="X762" s="799" t="s">
        <v>4972</v>
      </c>
      <c r="Y762" s="143"/>
      <c r="Z762" s="355">
        <v>33</v>
      </c>
      <c r="AA762" s="355">
        <v>4000</v>
      </c>
      <c r="AB762" s="355">
        <v>10</v>
      </c>
      <c r="AC762" s="127"/>
      <c r="AD762" s="419">
        <v>33</v>
      </c>
      <c r="AE762" s="800">
        <v>15</v>
      </c>
      <c r="AF762" s="382" t="s">
        <v>11400</v>
      </c>
      <c r="AG762" s="800">
        <v>1003</v>
      </c>
      <c r="AH762" s="800">
        <v>3200</v>
      </c>
      <c r="AI762" s="130"/>
      <c r="AJ762" s="801">
        <v>1250</v>
      </c>
      <c r="AK762" s="118"/>
      <c r="AL762" s="118"/>
      <c r="AM762" s="382" t="s">
        <v>5011</v>
      </c>
      <c r="AN762" s="118"/>
      <c r="AO762" s="118"/>
      <c r="AP762" s="118"/>
      <c r="AQ762" s="118"/>
      <c r="AR762" s="118"/>
      <c r="AS762" s="154">
        <v>365</v>
      </c>
      <c r="AT762" s="159" t="s">
        <v>5026</v>
      </c>
      <c r="AU762" s="159" t="s">
        <v>5026</v>
      </c>
      <c r="AV762" s="800">
        <v>4000</v>
      </c>
      <c r="AW762" s="800">
        <v>13</v>
      </c>
      <c r="AX762" s="807">
        <v>2000</v>
      </c>
      <c r="AY762" s="807">
        <v>1000</v>
      </c>
      <c r="AZ762" s="807">
        <v>1000</v>
      </c>
      <c r="BA762" s="807">
        <v>1500</v>
      </c>
      <c r="BB762" s="807">
        <v>2000</v>
      </c>
      <c r="BC762" s="799">
        <v>30</v>
      </c>
      <c r="BD762" s="799">
        <v>50</v>
      </c>
      <c r="BE762" s="190" t="s">
        <v>11401</v>
      </c>
      <c r="BF762" s="259" t="s">
        <v>11402</v>
      </c>
      <c r="BG762" s="192">
        <v>2000</v>
      </c>
      <c r="BH762" s="192">
        <v>1000</v>
      </c>
      <c r="BI762" s="192">
        <v>1000</v>
      </c>
      <c r="BJ762" s="192">
        <v>1500</v>
      </c>
      <c r="BK762" s="192">
        <v>2000</v>
      </c>
      <c r="BL762" s="192">
        <v>30</v>
      </c>
      <c r="BM762" s="192"/>
      <c r="BN762" s="544" t="s">
        <v>11403</v>
      </c>
      <c r="BO762" s="803" t="s">
        <v>11404</v>
      </c>
      <c r="BP762" s="138"/>
      <c r="BQ762" s="423"/>
      <c r="BR762" s="138"/>
      <c r="BS762" s="423"/>
      <c r="BT762" s="146"/>
      <c r="BU762" s="146"/>
      <c r="BV762" s="146"/>
      <c r="BW762" s="146"/>
      <c r="BX762" s="138"/>
      <c r="BY762" s="138"/>
      <c r="BZ762" s="138">
        <v>1</v>
      </c>
      <c r="CA762" s="138"/>
      <c r="CB762" s="138"/>
      <c r="CC762" s="138"/>
      <c r="CD762" s="138"/>
      <c r="CE762" s="139"/>
      <c r="CF762" s="139"/>
      <c r="CG762" s="152"/>
      <c r="CH762" s="152"/>
      <c r="CI762" s="152"/>
      <c r="CJ762" s="152"/>
      <c r="CK762" s="152"/>
      <c r="CL762" s="152"/>
      <c r="CM762" s="152"/>
      <c r="CN762" s="152"/>
      <c r="CO762" s="152"/>
      <c r="CP762" s="152"/>
      <c r="CQ762" s="152"/>
      <c r="DV762" s="152"/>
      <c r="DW762" s="152"/>
      <c r="DX762" s="152"/>
    </row>
    <row r="763" spans="1:141" s="826" customFormat="1" ht="16.5" customHeight="1">
      <c r="A763" s="111">
        <v>678</v>
      </c>
      <c r="B763" s="502" t="s">
        <v>3787</v>
      </c>
      <c r="C763" s="503" t="s">
        <v>3855</v>
      </c>
      <c r="D763" s="502" t="s">
        <v>168</v>
      </c>
      <c r="E763" s="502" t="s">
        <v>4932</v>
      </c>
      <c r="F763" s="502" t="s">
        <v>11405</v>
      </c>
      <c r="G763" s="504" t="s">
        <v>11406</v>
      </c>
      <c r="H763" s="502" t="s">
        <v>11407</v>
      </c>
      <c r="I763" s="502" t="s">
        <v>11408</v>
      </c>
      <c r="J763" s="118" t="s">
        <v>4884</v>
      </c>
      <c r="K763" s="506" t="s">
        <v>11409</v>
      </c>
      <c r="L763" s="507" t="s">
        <v>11410</v>
      </c>
      <c r="M763" s="508" t="s">
        <v>11411</v>
      </c>
      <c r="N763" s="142" t="s">
        <v>4888</v>
      </c>
      <c r="O763" s="509"/>
      <c r="P763" s="142" t="s">
        <v>4888</v>
      </c>
      <c r="Q763" s="510">
        <v>10475</v>
      </c>
      <c r="R763" s="818">
        <v>755.81</v>
      </c>
      <c r="S763" s="510">
        <v>400</v>
      </c>
      <c r="T763" s="510">
        <v>400</v>
      </c>
      <c r="U763" s="503" t="s">
        <v>10365</v>
      </c>
      <c r="V763" s="510"/>
      <c r="W763" s="510">
        <v>84</v>
      </c>
      <c r="X763" s="505" t="s">
        <v>4956</v>
      </c>
      <c r="Y763" s="510"/>
      <c r="Z763" s="510">
        <v>53</v>
      </c>
      <c r="AA763" s="510">
        <v>1561</v>
      </c>
      <c r="AB763" s="510">
        <v>35</v>
      </c>
      <c r="AC763" s="511"/>
      <c r="AD763" s="511"/>
      <c r="AE763" s="512"/>
      <c r="AF763" s="508" t="s">
        <v>11412</v>
      </c>
      <c r="AG763" s="514">
        <v>810</v>
      </c>
      <c r="AH763" s="514">
        <v>810</v>
      </c>
      <c r="AI763" s="515">
        <v>650</v>
      </c>
      <c r="AJ763" s="515">
        <v>156</v>
      </c>
      <c r="AK763" s="302"/>
      <c r="AL763" s="302"/>
      <c r="AM763" s="307" t="s">
        <v>5428</v>
      </c>
      <c r="AN763" s="502">
        <v>8</v>
      </c>
      <c r="AO763" s="502"/>
      <c r="AP763" s="502">
        <v>4</v>
      </c>
      <c r="AQ763" s="502">
        <v>4</v>
      </c>
      <c r="AR763" s="304"/>
      <c r="AS763" s="502">
        <v>183</v>
      </c>
      <c r="AT763" s="502" t="s">
        <v>6127</v>
      </c>
      <c r="AU763" s="180" t="s">
        <v>5136</v>
      </c>
      <c r="AV763" s="514">
        <v>10000</v>
      </c>
      <c r="AW763" s="514">
        <v>55.5</v>
      </c>
      <c r="AX763" s="811"/>
      <c r="AY763" s="811"/>
      <c r="AZ763" s="811"/>
      <c r="BA763" s="811"/>
      <c r="BB763" s="811"/>
      <c r="BC763" s="304"/>
      <c r="BD763" s="304"/>
      <c r="BE763" s="304"/>
      <c r="BF763" s="521" t="s">
        <v>4945</v>
      </c>
      <c r="BG763" s="772"/>
      <c r="BH763" s="772"/>
      <c r="BI763" s="772"/>
      <c r="BJ763" s="772"/>
      <c r="BK763" s="772"/>
      <c r="BL763" s="772"/>
      <c r="BM763" s="772"/>
      <c r="BN763" s="307"/>
      <c r="BO763" s="304"/>
      <c r="BP763" s="138"/>
      <c r="BQ763" s="138"/>
      <c r="BR763" s="138"/>
      <c r="BS763" s="138"/>
      <c r="BT763" s="138"/>
      <c r="BU763" s="138"/>
      <c r="BV763" s="138"/>
      <c r="BW763" s="138"/>
      <c r="BX763" s="138"/>
      <c r="BY763" s="138"/>
      <c r="BZ763" s="505">
        <v>2</v>
      </c>
      <c r="CA763" s="505"/>
      <c r="CB763" s="505"/>
      <c r="CC763" s="505"/>
      <c r="CD763" s="138"/>
      <c r="CE763" s="177"/>
      <c r="CF763" s="177"/>
      <c r="CG763" s="110"/>
      <c r="CH763" s="110"/>
      <c r="CI763" s="110"/>
      <c r="CJ763" s="110"/>
      <c r="CK763" s="110"/>
      <c r="CL763" s="110"/>
      <c r="CM763" s="110"/>
      <c r="CN763" s="110"/>
      <c r="CO763" s="110"/>
      <c r="CP763" s="110"/>
      <c r="CQ763" s="110"/>
      <c r="CR763" s="110"/>
      <c r="CS763" s="110"/>
      <c r="CT763" s="110"/>
      <c r="CU763" s="110"/>
      <c r="CV763" s="110"/>
      <c r="CW763" s="110"/>
      <c r="CX763" s="110"/>
      <c r="CY763" s="110"/>
      <c r="CZ763" s="110"/>
      <c r="DA763" s="110"/>
      <c r="DB763" s="110"/>
      <c r="DC763" s="110"/>
      <c r="DD763" s="110"/>
      <c r="DE763" s="110"/>
      <c r="DF763" s="110"/>
      <c r="DG763" s="110"/>
      <c r="DH763" s="110"/>
      <c r="DI763" s="110"/>
      <c r="DJ763" s="110"/>
      <c r="DK763" s="110"/>
      <c r="DL763" s="110"/>
      <c r="DM763" s="110"/>
      <c r="DN763" s="110"/>
      <c r="DO763" s="110"/>
      <c r="DP763" s="110"/>
      <c r="DQ763" s="110"/>
      <c r="DR763" s="110"/>
      <c r="DS763" s="110"/>
      <c r="DT763" s="110"/>
      <c r="DU763" s="110"/>
      <c r="DV763" s="522"/>
      <c r="DW763" s="522"/>
      <c r="DX763" s="522"/>
      <c r="DY763" s="110"/>
      <c r="DZ763" s="110"/>
      <c r="EA763" s="110"/>
      <c r="EB763" s="110"/>
      <c r="EC763" s="110"/>
      <c r="ED763" s="110"/>
      <c r="EE763" s="110"/>
      <c r="EF763" s="110"/>
      <c r="EG763" s="110"/>
      <c r="EH763" s="110"/>
      <c r="EI763" s="110"/>
      <c r="EJ763" s="110"/>
      <c r="EK763" s="110"/>
    </row>
    <row r="764" spans="1:141" ht="16.5" customHeight="1">
      <c r="A764" s="111">
        <v>679</v>
      </c>
      <c r="B764" s="111" t="s">
        <v>10942</v>
      </c>
      <c r="C764" s="112" t="s">
        <v>11201</v>
      </c>
      <c r="D764" s="111" t="s">
        <v>5318</v>
      </c>
      <c r="E764" s="111" t="s">
        <v>4879</v>
      </c>
      <c r="F764" s="111" t="s">
        <v>11413</v>
      </c>
      <c r="G764" s="113" t="s">
        <v>11414</v>
      </c>
      <c r="H764" s="111" t="s">
        <v>11415</v>
      </c>
      <c r="I764" s="111" t="s">
        <v>11416</v>
      </c>
      <c r="J764" s="118" t="s">
        <v>4884</v>
      </c>
      <c r="K764" s="163" t="s">
        <v>11417</v>
      </c>
      <c r="L764" s="116" t="s">
        <v>11418</v>
      </c>
      <c r="M764" s="153" t="s">
        <v>11419</v>
      </c>
      <c r="N764" s="382" t="s">
        <v>4924</v>
      </c>
      <c r="O764" s="142"/>
      <c r="P764" s="382" t="s">
        <v>4924</v>
      </c>
      <c r="Q764" s="143">
        <v>22899</v>
      </c>
      <c r="R764" s="144">
        <v>772</v>
      </c>
      <c r="S764" s="143">
        <v>349</v>
      </c>
      <c r="T764" s="143">
        <v>234</v>
      </c>
      <c r="U764" s="112" t="s">
        <v>5009</v>
      </c>
      <c r="V764" s="143">
        <v>115</v>
      </c>
      <c r="W764" s="143">
        <v>200</v>
      </c>
      <c r="X764" s="138" t="s">
        <v>4972</v>
      </c>
      <c r="Y764" s="143">
        <v>66</v>
      </c>
      <c r="Z764" s="143">
        <v>33</v>
      </c>
      <c r="AA764" s="143">
        <v>10000</v>
      </c>
      <c r="AB764" s="143">
        <v>14</v>
      </c>
      <c r="AC764" s="127"/>
      <c r="AD764" s="127"/>
      <c r="AE764" s="130">
        <v>400</v>
      </c>
      <c r="AF764" s="137" t="s">
        <v>11420</v>
      </c>
      <c r="AG764" s="127">
        <v>107</v>
      </c>
      <c r="AH764" s="127">
        <v>13663</v>
      </c>
      <c r="AI764" s="148">
        <v>230</v>
      </c>
      <c r="AJ764" s="148" t="s">
        <v>11421</v>
      </c>
      <c r="AK764" s="126" t="s">
        <v>11422</v>
      </c>
      <c r="AL764" s="126" t="s">
        <v>11423</v>
      </c>
      <c r="AM764" s="118" t="s">
        <v>5256</v>
      </c>
      <c r="AN764" s="111">
        <v>5</v>
      </c>
      <c r="AO764" s="111">
        <v>1</v>
      </c>
      <c r="AP764" s="111">
        <v>2</v>
      </c>
      <c r="AQ764" s="111">
        <v>2</v>
      </c>
      <c r="AR764" s="111"/>
      <c r="AS764" s="111">
        <v>313</v>
      </c>
      <c r="AT764" s="129" t="s">
        <v>5610</v>
      </c>
      <c r="AU764" s="129" t="s">
        <v>5610</v>
      </c>
      <c r="AV764" s="127">
        <v>24012</v>
      </c>
      <c r="AW764" s="127">
        <v>77</v>
      </c>
      <c r="AX764" s="811"/>
      <c r="AY764" s="811"/>
      <c r="AZ764" s="811"/>
      <c r="BA764" s="811"/>
      <c r="BB764" s="811"/>
      <c r="BC764" s="302"/>
      <c r="BD764" s="302"/>
      <c r="BE764" s="302"/>
      <c r="BF764" s="151" t="s">
        <v>4897</v>
      </c>
      <c r="BG764" s="279"/>
      <c r="BH764" s="279"/>
      <c r="BI764" s="279"/>
      <c r="BJ764" s="279"/>
      <c r="BK764" s="279"/>
      <c r="BL764" s="279"/>
      <c r="BM764" s="279"/>
      <c r="BN764" s="381"/>
      <c r="BO764" s="133" t="s">
        <v>4897</v>
      </c>
      <c r="BP764" s="138"/>
      <c r="BQ764" s="138"/>
      <c r="BR764" s="138"/>
      <c r="BS764" s="138"/>
      <c r="BT764" s="138"/>
      <c r="BU764" s="138"/>
      <c r="BV764" s="138"/>
      <c r="BW764" s="138"/>
      <c r="BX764" s="138"/>
      <c r="BY764" s="138"/>
      <c r="BZ764" s="138">
        <v>3</v>
      </c>
      <c r="CA764" s="138"/>
      <c r="CB764" s="138"/>
      <c r="CC764" s="138"/>
      <c r="CD764" s="138">
        <v>2</v>
      </c>
      <c r="CE764" s="139"/>
      <c r="CF764" s="139"/>
      <c r="DV764" s="152"/>
      <c r="DW764" s="152"/>
      <c r="DX764" s="152"/>
    </row>
    <row r="765" spans="1:141" ht="16.5" customHeight="1">
      <c r="A765" s="111">
        <v>680</v>
      </c>
      <c r="B765" s="111" t="s">
        <v>10942</v>
      </c>
      <c r="C765" s="112" t="s">
        <v>10963</v>
      </c>
      <c r="D765" s="153" t="s">
        <v>5318</v>
      </c>
      <c r="E765" s="111" t="s">
        <v>4879</v>
      </c>
      <c r="F765" s="382" t="s">
        <v>11424</v>
      </c>
      <c r="G765" s="383" t="s">
        <v>11425</v>
      </c>
      <c r="H765" s="799" t="s">
        <v>11426</v>
      </c>
      <c r="I765" s="382" t="s">
        <v>11427</v>
      </c>
      <c r="J765" s="175" t="s">
        <v>4884</v>
      </c>
      <c r="K765" s="382" t="s">
        <v>11428</v>
      </c>
      <c r="L765" s="332" t="s">
        <v>11429</v>
      </c>
      <c r="M765" s="111"/>
      <c r="N765" s="382" t="s">
        <v>4924</v>
      </c>
      <c r="O765" s="382"/>
      <c r="P765" s="382" t="s">
        <v>4924</v>
      </c>
      <c r="Q765" s="355">
        <v>1499</v>
      </c>
      <c r="R765" s="356">
        <v>324</v>
      </c>
      <c r="S765" s="143">
        <v>143</v>
      </c>
      <c r="T765" s="355">
        <v>143</v>
      </c>
      <c r="U765" s="382" t="s">
        <v>4971</v>
      </c>
      <c r="V765" s="143"/>
      <c r="W765" s="355">
        <v>16</v>
      </c>
      <c r="X765" s="382" t="s">
        <v>4972</v>
      </c>
      <c r="Y765" s="143"/>
      <c r="Z765" s="355">
        <v>16</v>
      </c>
      <c r="AA765" s="355">
        <v>116</v>
      </c>
      <c r="AB765" s="355">
        <v>33</v>
      </c>
      <c r="AC765" s="127"/>
      <c r="AD765" s="127"/>
      <c r="AE765" s="801">
        <v>10</v>
      </c>
      <c r="AF765" s="382" t="s">
        <v>11430</v>
      </c>
      <c r="AG765" s="800">
        <v>116</v>
      </c>
      <c r="AH765" s="800">
        <v>116</v>
      </c>
      <c r="AI765" s="130"/>
      <c r="AJ765" s="800">
        <v>116</v>
      </c>
      <c r="AK765" s="118"/>
      <c r="AL765" s="118"/>
      <c r="AM765" s="382" t="s">
        <v>5011</v>
      </c>
      <c r="AN765" s="118"/>
      <c r="AO765" s="118"/>
      <c r="AP765" s="118"/>
      <c r="AQ765" s="118"/>
      <c r="AR765" s="118"/>
      <c r="AS765" s="382">
        <v>313</v>
      </c>
      <c r="AT765" s="423" t="s">
        <v>5026</v>
      </c>
      <c r="AU765" s="423" t="s">
        <v>5026</v>
      </c>
      <c r="AV765" s="800">
        <v>939</v>
      </c>
      <c r="AW765" s="800">
        <v>3</v>
      </c>
      <c r="AX765" s="279"/>
      <c r="AY765" s="279"/>
      <c r="AZ765" s="279"/>
      <c r="BA765" s="279"/>
      <c r="BB765" s="279"/>
      <c r="BC765" s="118"/>
      <c r="BD765" s="118"/>
      <c r="BE765" s="118"/>
      <c r="BF765" s="799" t="s">
        <v>4897</v>
      </c>
      <c r="BG765" s="279"/>
      <c r="BH765" s="279"/>
      <c r="BI765" s="279"/>
      <c r="BJ765" s="279"/>
      <c r="BK765" s="279"/>
      <c r="BL765" s="279"/>
      <c r="BM765" s="279"/>
      <c r="BN765" s="118"/>
      <c r="BO765" s="111"/>
      <c r="BP765" s="138"/>
      <c r="BQ765" s="138"/>
      <c r="BR765" s="138"/>
      <c r="BS765" s="423"/>
      <c r="BT765" s="423"/>
      <c r="BU765" s="423"/>
      <c r="BV765" s="423"/>
      <c r="BW765" s="423"/>
      <c r="BX765" s="137"/>
      <c r="BY765" s="138"/>
      <c r="BZ765" s="137">
        <v>1</v>
      </c>
      <c r="CA765" s="138"/>
      <c r="CB765" s="138"/>
      <c r="CC765" s="138"/>
      <c r="CD765" s="138"/>
      <c r="CE765" s="177"/>
      <c r="CF765" s="139"/>
    </row>
    <row r="766" spans="1:141" ht="16.5" customHeight="1">
      <c r="A766" s="111">
        <v>681</v>
      </c>
      <c r="B766" s="111" t="s">
        <v>10942</v>
      </c>
      <c r="C766" s="158" t="s">
        <v>11181</v>
      </c>
      <c r="D766" s="154" t="s">
        <v>5318</v>
      </c>
      <c r="E766" s="153" t="s">
        <v>5001</v>
      </c>
      <c r="F766" s="154" t="s">
        <v>11431</v>
      </c>
      <c r="G766" s="276" t="s">
        <v>11432</v>
      </c>
      <c r="H766" s="135"/>
      <c r="I766" s="137" t="s">
        <v>11433</v>
      </c>
      <c r="J766" s="111" t="s">
        <v>4884</v>
      </c>
      <c r="K766" s="137" t="s">
        <v>9135</v>
      </c>
      <c r="L766" s="153" t="s">
        <v>11434</v>
      </c>
      <c r="M766" s="111"/>
      <c r="N766" s="135"/>
      <c r="O766" s="135"/>
      <c r="P766" s="135"/>
      <c r="Q766" s="143"/>
      <c r="R766" s="144"/>
      <c r="S766" s="143"/>
      <c r="T766" s="143"/>
      <c r="U766" s="135"/>
      <c r="V766" s="143"/>
      <c r="W766" s="143"/>
      <c r="X766" s="135"/>
      <c r="Y766" s="143"/>
      <c r="Z766" s="143"/>
      <c r="AA766" s="143"/>
      <c r="AB766" s="143"/>
      <c r="AC766" s="127"/>
      <c r="AD766" s="127"/>
      <c r="AE766" s="128"/>
      <c r="AF766" s="494"/>
      <c r="AG766" s="127"/>
      <c r="AH766" s="127"/>
      <c r="AI766" s="127"/>
      <c r="AJ766" s="127"/>
      <c r="AK766" s="135"/>
      <c r="AL766" s="135"/>
      <c r="AM766" s="135"/>
      <c r="AN766" s="135"/>
      <c r="AO766" s="135"/>
      <c r="AP766" s="135"/>
      <c r="AQ766" s="135"/>
      <c r="AR766" s="135"/>
      <c r="AS766" s="135"/>
      <c r="AT766" s="137"/>
      <c r="AU766" s="137"/>
      <c r="AV766" s="127"/>
      <c r="AW766" s="127"/>
      <c r="AX766" s="140"/>
      <c r="AY766" s="140"/>
      <c r="AZ766" s="140"/>
      <c r="BA766" s="140"/>
      <c r="BB766" s="140"/>
      <c r="BC766" s="112"/>
      <c r="BD766" s="112"/>
      <c r="BE766" s="112"/>
      <c r="BF766" s="112"/>
      <c r="BG766" s="279"/>
      <c r="BH766" s="279"/>
      <c r="BI766" s="279"/>
      <c r="BJ766" s="279"/>
      <c r="BK766" s="279"/>
      <c r="BL766" s="279"/>
      <c r="BM766" s="279"/>
      <c r="BN766" s="381"/>
      <c r="BO766" s="112"/>
      <c r="BP766" s="138"/>
      <c r="BQ766" s="138"/>
      <c r="BR766" s="138"/>
      <c r="BS766" s="138"/>
      <c r="BT766" s="138"/>
      <c r="BU766" s="138"/>
      <c r="BV766" s="138"/>
      <c r="BW766" s="138"/>
      <c r="BX766" s="138"/>
      <c r="BY766" s="138"/>
      <c r="BZ766" s="138"/>
      <c r="CA766" s="138"/>
      <c r="CB766" s="138"/>
      <c r="CC766" s="138"/>
      <c r="CD766" s="138"/>
      <c r="CE766" s="177"/>
      <c r="CF766" s="139"/>
    </row>
    <row r="767" spans="1:141" s="388" customFormat="1" ht="16.5" customHeight="1">
      <c r="A767" s="111">
        <v>682</v>
      </c>
      <c r="B767" s="111" t="s">
        <v>10942</v>
      </c>
      <c r="C767" s="112" t="s">
        <v>11079</v>
      </c>
      <c r="D767" s="111" t="s">
        <v>5318</v>
      </c>
      <c r="E767" s="111" t="s">
        <v>4879</v>
      </c>
      <c r="F767" s="111" t="s">
        <v>11435</v>
      </c>
      <c r="G767" s="113" t="s">
        <v>11436</v>
      </c>
      <c r="H767" s="135" t="s">
        <v>11437</v>
      </c>
      <c r="I767" s="135" t="s">
        <v>11438</v>
      </c>
      <c r="J767" s="135" t="s">
        <v>4884</v>
      </c>
      <c r="K767" s="123" t="s">
        <v>5019</v>
      </c>
      <c r="L767" s="153" t="s">
        <v>11439</v>
      </c>
      <c r="M767" s="153" t="s">
        <v>11440</v>
      </c>
      <c r="N767" s="142" t="s">
        <v>4888</v>
      </c>
      <c r="O767" s="142"/>
      <c r="P767" s="142" t="s">
        <v>4888</v>
      </c>
      <c r="Q767" s="143"/>
      <c r="R767" s="144">
        <v>275.33999999999997</v>
      </c>
      <c r="S767" s="143">
        <v>119</v>
      </c>
      <c r="T767" s="143">
        <v>118.8</v>
      </c>
      <c r="U767" s="112" t="s">
        <v>5056</v>
      </c>
      <c r="V767" s="143"/>
      <c r="W767" s="143">
        <v>84.08</v>
      </c>
      <c r="X767" s="138" t="s">
        <v>4972</v>
      </c>
      <c r="Y767" s="143"/>
      <c r="Z767" s="143">
        <v>43.2</v>
      </c>
      <c r="AA767" s="143">
        <v>2000</v>
      </c>
      <c r="AB767" s="143">
        <v>11.88</v>
      </c>
      <c r="AC767" s="127"/>
      <c r="AD767" s="127"/>
      <c r="AE767" s="130">
        <v>20</v>
      </c>
      <c r="AF767" s="137" t="s">
        <v>11441</v>
      </c>
      <c r="AG767" s="127">
        <v>2</v>
      </c>
      <c r="AH767" s="127">
        <v>2307</v>
      </c>
      <c r="AI767" s="172"/>
      <c r="AJ767" s="172"/>
      <c r="AK767" s="112"/>
      <c r="AL767" s="112"/>
      <c r="AM767" s="118"/>
      <c r="AN767" s="111"/>
      <c r="AO767" s="111"/>
      <c r="AP767" s="111"/>
      <c r="AQ767" s="111"/>
      <c r="AR767" s="111"/>
      <c r="AS767" s="111"/>
      <c r="AT767" s="129"/>
      <c r="AU767" s="129"/>
      <c r="AV767" s="130"/>
      <c r="AW767" s="130"/>
      <c r="AX767" s="140"/>
      <c r="AY767" s="140"/>
      <c r="AZ767" s="140"/>
      <c r="BA767" s="140"/>
      <c r="BB767" s="140"/>
      <c r="BC767" s="111"/>
      <c r="BD767" s="111"/>
      <c r="BE767" s="111"/>
      <c r="BF767" s="111"/>
      <c r="BG767" s="279"/>
      <c r="BH767" s="279"/>
      <c r="BI767" s="279"/>
      <c r="BJ767" s="279"/>
      <c r="BK767" s="279"/>
      <c r="BL767" s="279"/>
      <c r="BM767" s="279"/>
      <c r="BN767" s="381"/>
      <c r="BO767" s="112"/>
      <c r="BP767" s="138"/>
      <c r="BQ767" s="138"/>
      <c r="BR767" s="138"/>
      <c r="BS767" s="138"/>
      <c r="BT767" s="138"/>
      <c r="BU767" s="138"/>
      <c r="BV767" s="138"/>
      <c r="BW767" s="138"/>
      <c r="BX767" s="138"/>
      <c r="BY767" s="138"/>
      <c r="BZ767" s="138"/>
      <c r="CA767" s="138"/>
      <c r="CB767" s="138"/>
      <c r="CC767" s="138"/>
      <c r="CD767" s="138"/>
      <c r="CE767" s="139"/>
      <c r="CF767" s="139"/>
      <c r="CG767" s="152"/>
      <c r="CH767" s="152"/>
      <c r="CI767" s="152"/>
      <c r="CJ767" s="152"/>
      <c r="CK767" s="152"/>
      <c r="CL767" s="152"/>
      <c r="CM767" s="152"/>
      <c r="CN767" s="152"/>
      <c r="CO767" s="152"/>
      <c r="CP767" s="152"/>
      <c r="CQ767" s="152"/>
      <c r="DV767" s="152"/>
      <c r="DW767" s="152"/>
      <c r="DX767" s="152"/>
    </row>
    <row r="768" spans="1:141" ht="16.5" customHeight="1">
      <c r="A768" s="111">
        <v>683</v>
      </c>
      <c r="B768" s="111" t="s">
        <v>10942</v>
      </c>
      <c r="C768" s="112" t="s">
        <v>11114</v>
      </c>
      <c r="D768" s="111" t="s">
        <v>5318</v>
      </c>
      <c r="E768" s="154" t="s">
        <v>4879</v>
      </c>
      <c r="F768" s="111" t="s">
        <v>11442</v>
      </c>
      <c r="G768" s="113" t="s">
        <v>11443</v>
      </c>
      <c r="H768" s="111" t="s">
        <v>11444</v>
      </c>
      <c r="I768" s="111" t="s">
        <v>11445</v>
      </c>
      <c r="J768" s="118" t="s">
        <v>4884</v>
      </c>
      <c r="K768" s="111" t="s">
        <v>11446</v>
      </c>
      <c r="L768" s="116" t="s">
        <v>11447</v>
      </c>
      <c r="M768" s="141" t="s">
        <v>11448</v>
      </c>
      <c r="N768" s="142" t="s">
        <v>4888</v>
      </c>
      <c r="O768" s="142"/>
      <c r="P768" s="142" t="s">
        <v>4888</v>
      </c>
      <c r="Q768" s="143">
        <v>2861</v>
      </c>
      <c r="R768" s="144">
        <v>631</v>
      </c>
      <c r="S768" s="143">
        <v>413</v>
      </c>
      <c r="T768" s="143">
        <v>413</v>
      </c>
      <c r="U768" s="118"/>
      <c r="V768" s="143"/>
      <c r="W768" s="143">
        <v>4</v>
      </c>
      <c r="X768" s="138" t="s">
        <v>4972</v>
      </c>
      <c r="Y768" s="143"/>
      <c r="Z768" s="143"/>
      <c r="AA768" s="143"/>
      <c r="AB768" s="143">
        <v>4</v>
      </c>
      <c r="AC768" s="127">
        <v>132.30000000000001</v>
      </c>
      <c r="AD768" s="127"/>
      <c r="AE768" s="130">
        <v>6</v>
      </c>
      <c r="AF768" s="137" t="s">
        <v>11449</v>
      </c>
      <c r="AG768" s="127">
        <v>201</v>
      </c>
      <c r="AH768" s="127">
        <v>562</v>
      </c>
      <c r="AI768" s="130"/>
      <c r="AJ768" s="148">
        <v>562</v>
      </c>
      <c r="AK768" s="118"/>
      <c r="AL768" s="118"/>
      <c r="AM768" s="118" t="s">
        <v>5079</v>
      </c>
      <c r="AN768" s="111">
        <v>3</v>
      </c>
      <c r="AO768" s="118"/>
      <c r="AP768" s="111">
        <v>3</v>
      </c>
      <c r="AQ768" s="118"/>
      <c r="AR768" s="118"/>
      <c r="AS768" s="111">
        <v>200</v>
      </c>
      <c r="AT768" s="159" t="s">
        <v>5429</v>
      </c>
      <c r="AU768" s="159" t="s">
        <v>5429</v>
      </c>
      <c r="AV768" s="127">
        <v>20263</v>
      </c>
      <c r="AW768" s="127">
        <v>101</v>
      </c>
      <c r="AX768" s="149">
        <v>7000</v>
      </c>
      <c r="AY768" s="149">
        <v>7000</v>
      </c>
      <c r="AZ768" s="149">
        <v>7000</v>
      </c>
      <c r="BA768" s="149">
        <v>7000</v>
      </c>
      <c r="BB768" s="149">
        <v>7000</v>
      </c>
      <c r="BC768" s="118"/>
      <c r="BD768" s="118"/>
      <c r="BE768" s="150" t="s">
        <v>11450</v>
      </c>
      <c r="BF768" s="151" t="s">
        <v>11451</v>
      </c>
      <c r="BG768" s="279"/>
      <c r="BH768" s="279"/>
      <c r="BI768" s="279"/>
      <c r="BJ768" s="279"/>
      <c r="BK768" s="279"/>
      <c r="BL768" s="279"/>
      <c r="BM768" s="279"/>
      <c r="BN768" s="118"/>
      <c r="BO768" s="111"/>
      <c r="BP768" s="138"/>
      <c r="BQ768" s="138"/>
      <c r="BR768" s="138"/>
      <c r="BS768" s="138"/>
      <c r="BT768" s="138"/>
      <c r="BU768" s="138"/>
      <c r="BV768" s="138"/>
      <c r="BW768" s="138"/>
      <c r="BX768" s="138"/>
      <c r="BY768" s="138"/>
      <c r="BZ768" s="138">
        <v>1</v>
      </c>
      <c r="CA768" s="138"/>
      <c r="CB768" s="138">
        <v>3</v>
      </c>
      <c r="CC768" s="138"/>
      <c r="CD768" s="138"/>
      <c r="CE768" s="139"/>
      <c r="CF768" s="139"/>
      <c r="DV768" s="152"/>
      <c r="DW768" s="152"/>
      <c r="DX768" s="152"/>
    </row>
    <row r="769" spans="1:128" s="388" customFormat="1" ht="16.5" customHeight="1">
      <c r="A769" s="2528" t="s">
        <v>11452</v>
      </c>
      <c r="B769" s="2528"/>
      <c r="C769" s="2528"/>
      <c r="D769" s="2528"/>
      <c r="E769" s="2528"/>
      <c r="F769" s="551">
        <v>18</v>
      </c>
      <c r="G769" s="552"/>
      <c r="H769" s="551"/>
      <c r="I769" s="551"/>
      <c r="J769" s="553"/>
      <c r="K769" s="554"/>
      <c r="L769" s="231"/>
      <c r="M769" s="555"/>
      <c r="N769" s="233"/>
      <c r="O769" s="233"/>
      <c r="P769" s="233"/>
      <c r="Q769" s="238"/>
      <c r="R769" s="239"/>
      <c r="S769" s="238"/>
      <c r="T769" s="238"/>
      <c r="U769" s="556"/>
      <c r="V769" s="239"/>
      <c r="W769" s="238"/>
      <c r="X769" s="557"/>
      <c r="Y769" s="238"/>
      <c r="Z769" s="238"/>
      <c r="AA769" s="238"/>
      <c r="AB769" s="239"/>
      <c r="AC769" s="243"/>
      <c r="AD769" s="243"/>
      <c r="AE769" s="558"/>
      <c r="AF769" s="559"/>
      <c r="AG769" s="560"/>
      <c r="AH769" s="253"/>
      <c r="AI769" s="243"/>
      <c r="AJ769" s="561"/>
      <c r="AK769" s="562"/>
      <c r="AL769" s="562"/>
      <c r="AM769" s="553"/>
      <c r="AN769" s="551"/>
      <c r="AO769" s="551"/>
      <c r="AP769" s="563"/>
      <c r="AQ769" s="563"/>
      <c r="AR769" s="563"/>
      <c r="AS769" s="551"/>
      <c r="AT769" s="563"/>
      <c r="AU769" s="563"/>
      <c r="AV769" s="558"/>
      <c r="AW769" s="558"/>
      <c r="AX769" s="564"/>
      <c r="AY769" s="564"/>
      <c r="AZ769" s="565"/>
      <c r="BA769" s="565"/>
      <c r="BB769" s="565"/>
      <c r="BC769" s="566"/>
      <c r="BD769" s="566"/>
      <c r="BE769" s="562"/>
      <c r="BF769" s="562"/>
      <c r="BG769" s="564"/>
      <c r="BH769" s="567"/>
      <c r="BI769" s="564"/>
      <c r="BJ769" s="564"/>
      <c r="BK769" s="564"/>
      <c r="BL769" s="564"/>
      <c r="BM769" s="564"/>
      <c r="BN769" s="568"/>
      <c r="BO769" s="569"/>
      <c r="BP769" s="570"/>
      <c r="BQ769" s="570"/>
      <c r="BR769" s="570"/>
      <c r="BS769" s="570"/>
      <c r="BT769" s="570"/>
      <c r="BU769" s="570"/>
      <c r="BV769" s="570"/>
      <c r="BW769" s="570"/>
      <c r="BX769" s="570"/>
      <c r="BY769" s="570"/>
      <c r="BZ769" s="570"/>
      <c r="CA769" s="570"/>
      <c r="CB769" s="570"/>
      <c r="CC769" s="570"/>
      <c r="CD769" s="570"/>
    </row>
    <row r="770" spans="1:128" ht="16.5" customHeight="1">
      <c r="A770" s="111">
        <v>684</v>
      </c>
      <c r="B770" s="111" t="s">
        <v>10942</v>
      </c>
      <c r="C770" s="112" t="s">
        <v>10943</v>
      </c>
      <c r="D770" s="111" t="s">
        <v>6039</v>
      </c>
      <c r="E770" s="111" t="s">
        <v>4879</v>
      </c>
      <c r="F770" s="111" t="s">
        <v>11453</v>
      </c>
      <c r="G770" s="113" t="s">
        <v>11454</v>
      </c>
      <c r="H770" s="111" t="s">
        <v>11455</v>
      </c>
      <c r="I770" s="111" t="s">
        <v>11456</v>
      </c>
      <c r="J770" s="118" t="s">
        <v>4884</v>
      </c>
      <c r="K770" s="163" t="s">
        <v>11457</v>
      </c>
      <c r="L770" s="116" t="s">
        <v>11458</v>
      </c>
      <c r="M770" s="141" t="s">
        <v>11459</v>
      </c>
      <c r="N770" s="142" t="s">
        <v>4888</v>
      </c>
      <c r="O770" s="142"/>
      <c r="P770" s="142" t="s">
        <v>4888</v>
      </c>
      <c r="Q770" s="143">
        <v>2815</v>
      </c>
      <c r="R770" s="144">
        <v>1909</v>
      </c>
      <c r="S770" s="143">
        <v>820</v>
      </c>
      <c r="T770" s="143">
        <v>329</v>
      </c>
      <c r="U770" s="140" t="s">
        <v>5134</v>
      </c>
      <c r="V770" s="143">
        <v>491</v>
      </c>
      <c r="W770" s="143">
        <v>219</v>
      </c>
      <c r="X770" s="796" t="s">
        <v>4926</v>
      </c>
      <c r="Y770" s="143"/>
      <c r="Z770" s="143"/>
      <c r="AA770" s="143"/>
      <c r="AB770" s="143">
        <v>15</v>
      </c>
      <c r="AC770" s="127"/>
      <c r="AD770" s="127"/>
      <c r="AE770" s="130">
        <v>118</v>
      </c>
      <c r="AF770" s="137" t="s">
        <v>11460</v>
      </c>
      <c r="AG770" s="127">
        <v>2391</v>
      </c>
      <c r="AH770" s="165">
        <v>2391</v>
      </c>
      <c r="AI770" s="148"/>
      <c r="AJ770" s="148">
        <v>400</v>
      </c>
      <c r="AK770" s="112"/>
      <c r="AL770" s="112"/>
      <c r="AM770" s="118" t="s">
        <v>5011</v>
      </c>
      <c r="AN770" s="111"/>
      <c r="AO770" s="111"/>
      <c r="AP770" s="111"/>
      <c r="AQ770" s="111"/>
      <c r="AR770" s="111"/>
      <c r="AS770" s="111">
        <v>21</v>
      </c>
      <c r="AT770" s="137" t="s">
        <v>4916</v>
      </c>
      <c r="AU770" s="129" t="s">
        <v>5056</v>
      </c>
      <c r="AV770" s="127">
        <v>45</v>
      </c>
      <c r="AW770" s="127">
        <v>2</v>
      </c>
      <c r="AX770" s="140"/>
      <c r="AY770" s="140"/>
      <c r="AZ770" s="140"/>
      <c r="BA770" s="140"/>
      <c r="BB770" s="140"/>
      <c r="BC770" s="112"/>
      <c r="BD770" s="112"/>
      <c r="BE770" s="112"/>
      <c r="BF770" s="151" t="s">
        <v>4897</v>
      </c>
      <c r="BG770" s="279"/>
      <c r="BH770" s="279"/>
      <c r="BI770" s="279"/>
      <c r="BJ770" s="279"/>
      <c r="BK770" s="279"/>
      <c r="BL770" s="279"/>
      <c r="BM770" s="279"/>
      <c r="BN770" s="381"/>
      <c r="BO770" s="112"/>
      <c r="BP770" s="138"/>
      <c r="BQ770" s="138"/>
      <c r="BR770" s="138"/>
      <c r="BS770" s="138"/>
      <c r="BT770" s="138"/>
      <c r="BU770" s="138"/>
      <c r="BV770" s="138"/>
      <c r="BW770" s="138"/>
      <c r="BX770" s="138"/>
      <c r="BY770" s="138"/>
      <c r="BZ770" s="138">
        <v>2</v>
      </c>
      <c r="CA770" s="138"/>
      <c r="CB770" s="138"/>
      <c r="CC770" s="138"/>
      <c r="CD770" s="138"/>
      <c r="CE770" s="139"/>
      <c r="CF770" s="139"/>
      <c r="DV770" s="152"/>
      <c r="DW770" s="152"/>
      <c r="DX770" s="152"/>
    </row>
    <row r="771" spans="1:128" ht="16.5" customHeight="1">
      <c r="A771" s="111">
        <v>685</v>
      </c>
      <c r="B771" s="111" t="s">
        <v>10942</v>
      </c>
      <c r="C771" s="112" t="s">
        <v>11461</v>
      </c>
      <c r="D771" s="111" t="s">
        <v>6039</v>
      </c>
      <c r="E771" s="111" t="s">
        <v>4879</v>
      </c>
      <c r="F771" s="111" t="s">
        <v>11462</v>
      </c>
      <c r="G771" s="113" t="s">
        <v>11463</v>
      </c>
      <c r="H771" s="111" t="s">
        <v>11464</v>
      </c>
      <c r="I771" s="111" t="s">
        <v>11465</v>
      </c>
      <c r="J771" s="118" t="s">
        <v>4884</v>
      </c>
      <c r="K771" s="163" t="s">
        <v>6181</v>
      </c>
      <c r="L771" s="116" t="s">
        <v>11466</v>
      </c>
      <c r="M771" s="141" t="s">
        <v>11467</v>
      </c>
      <c r="N771" s="142" t="s">
        <v>4924</v>
      </c>
      <c r="O771" s="142"/>
      <c r="P771" s="142" t="s">
        <v>4924</v>
      </c>
      <c r="Q771" s="143">
        <v>1760</v>
      </c>
      <c r="R771" s="144">
        <v>5870</v>
      </c>
      <c r="S771" s="143">
        <v>1319</v>
      </c>
      <c r="T771" s="143">
        <v>1057.32</v>
      </c>
      <c r="U771" s="140" t="s">
        <v>11468</v>
      </c>
      <c r="V771" s="143">
        <v>261.36</v>
      </c>
      <c r="W771" s="143">
        <v>380.16</v>
      </c>
      <c r="X771" s="279" t="s">
        <v>4972</v>
      </c>
      <c r="Y771" s="143">
        <v>681.01</v>
      </c>
      <c r="Z771" s="143">
        <v>181.6</v>
      </c>
      <c r="AA771" s="143">
        <v>30000</v>
      </c>
      <c r="AB771" s="143">
        <v>247.91</v>
      </c>
      <c r="AC771" s="127"/>
      <c r="AD771" s="127"/>
      <c r="AE771" s="130">
        <v>100</v>
      </c>
      <c r="AF771" s="423" t="s">
        <v>11469</v>
      </c>
      <c r="AG771" s="130"/>
      <c r="AH771" s="165">
        <v>27038</v>
      </c>
      <c r="AI771" s="130"/>
      <c r="AJ771" s="148">
        <v>500</v>
      </c>
      <c r="AK771" s="279"/>
      <c r="AL771" s="279"/>
      <c r="AM771" s="118" t="s">
        <v>4914</v>
      </c>
      <c r="AN771" s="111">
        <v>7</v>
      </c>
      <c r="AO771" s="111">
        <v>1</v>
      </c>
      <c r="AP771" s="111">
        <v>3</v>
      </c>
      <c r="AQ771" s="111">
        <v>1</v>
      </c>
      <c r="AR771" s="111">
        <v>2</v>
      </c>
      <c r="AS771" s="279"/>
      <c r="AT771" s="138"/>
      <c r="AU771" s="138"/>
      <c r="AV771" s="127">
        <v>5000</v>
      </c>
      <c r="AW771" s="127">
        <v>20</v>
      </c>
      <c r="AX771" s="279"/>
      <c r="AY771" s="279"/>
      <c r="AZ771" s="279"/>
      <c r="BA771" s="279"/>
      <c r="BB771" s="279"/>
      <c r="BC771" s="279"/>
      <c r="BD771" s="279"/>
      <c r="BE771" s="279"/>
      <c r="BF771" s="151" t="s">
        <v>4897</v>
      </c>
      <c r="BG771" s="279"/>
      <c r="BH771" s="279"/>
      <c r="BI771" s="279"/>
      <c r="BJ771" s="279"/>
      <c r="BK771" s="279"/>
      <c r="BL771" s="279"/>
      <c r="BM771" s="279"/>
      <c r="BN771" s="279"/>
      <c r="BO771" s="140"/>
      <c r="BP771" s="138">
        <v>2</v>
      </c>
      <c r="BQ771" s="218"/>
      <c r="BR771" s="138">
        <v>2</v>
      </c>
      <c r="BS771" s="138">
        <v>2</v>
      </c>
      <c r="BT771" s="138">
        <v>5</v>
      </c>
      <c r="BU771" s="218"/>
      <c r="BV771" s="138"/>
      <c r="BW771" s="138">
        <v>1</v>
      </c>
      <c r="BX771" s="218"/>
      <c r="BY771" s="218"/>
      <c r="BZ771" s="138"/>
      <c r="CA771" s="138"/>
      <c r="CB771" s="138"/>
      <c r="CC771" s="138"/>
      <c r="CD771" s="138"/>
      <c r="CE771" s="139"/>
      <c r="CF771" s="139"/>
      <c r="DV771" s="152"/>
      <c r="DW771" s="152"/>
      <c r="DX771" s="152"/>
    </row>
    <row r="772" spans="1:128" ht="16.5" customHeight="1">
      <c r="A772" s="111">
        <v>686</v>
      </c>
      <c r="B772" s="111" t="s">
        <v>10942</v>
      </c>
      <c r="C772" s="112" t="s">
        <v>11079</v>
      </c>
      <c r="D772" s="111" t="s">
        <v>6039</v>
      </c>
      <c r="E772" s="111" t="s">
        <v>4879</v>
      </c>
      <c r="F772" s="111" t="s">
        <v>11470</v>
      </c>
      <c r="G772" s="113" t="s">
        <v>11471</v>
      </c>
      <c r="H772" s="111" t="s">
        <v>11472</v>
      </c>
      <c r="I772" s="111" t="s">
        <v>11473</v>
      </c>
      <c r="J772" s="118" t="s">
        <v>4884</v>
      </c>
      <c r="K772" s="163" t="s">
        <v>7727</v>
      </c>
      <c r="L772" s="116" t="s">
        <v>11474</v>
      </c>
      <c r="M772" s="141" t="s">
        <v>11475</v>
      </c>
      <c r="N772" s="142" t="s">
        <v>4924</v>
      </c>
      <c r="O772" s="142"/>
      <c r="P772" s="142" t="s">
        <v>4888</v>
      </c>
      <c r="Q772" s="143">
        <v>2364</v>
      </c>
      <c r="R772" s="144">
        <v>5882</v>
      </c>
      <c r="S772" s="143">
        <v>1644</v>
      </c>
      <c r="T772" s="143">
        <v>1444</v>
      </c>
      <c r="U772" s="112" t="s">
        <v>5009</v>
      </c>
      <c r="V772" s="143">
        <v>200</v>
      </c>
      <c r="W772" s="143">
        <v>711</v>
      </c>
      <c r="X772" s="138" t="s">
        <v>4972</v>
      </c>
      <c r="Y772" s="143">
        <v>370</v>
      </c>
      <c r="Z772" s="143">
        <v>320</v>
      </c>
      <c r="AA772" s="143">
        <v>33000</v>
      </c>
      <c r="AB772" s="143">
        <v>671</v>
      </c>
      <c r="AC772" s="127"/>
      <c r="AD772" s="127"/>
      <c r="AE772" s="130"/>
      <c r="AF772" s="137" t="s">
        <v>11476</v>
      </c>
      <c r="AG772" s="127"/>
      <c r="AH772" s="165">
        <v>12311</v>
      </c>
      <c r="AI772" s="172"/>
      <c r="AJ772" s="172"/>
      <c r="AK772" s="112"/>
      <c r="AL772" s="112"/>
      <c r="AM772" s="118" t="s">
        <v>4914</v>
      </c>
      <c r="AN772" s="111">
        <v>6</v>
      </c>
      <c r="AO772" s="111">
        <v>2</v>
      </c>
      <c r="AP772" s="111">
        <v>2</v>
      </c>
      <c r="AQ772" s="111"/>
      <c r="AR772" s="111">
        <v>2</v>
      </c>
      <c r="AS772" s="111">
        <v>108</v>
      </c>
      <c r="AT772" s="129" t="s">
        <v>5026</v>
      </c>
      <c r="AU772" s="129" t="s">
        <v>5773</v>
      </c>
      <c r="AV772" s="127">
        <v>5175</v>
      </c>
      <c r="AW772" s="127">
        <v>48</v>
      </c>
      <c r="AX772" s="140"/>
      <c r="AY772" s="140"/>
      <c r="AZ772" s="140"/>
      <c r="BA772" s="140"/>
      <c r="BB772" s="140"/>
      <c r="BC772" s="111"/>
      <c r="BD772" s="111"/>
      <c r="BE772" s="111"/>
      <c r="BF772" s="151" t="s">
        <v>4897</v>
      </c>
      <c r="BG772" s="279"/>
      <c r="BH772" s="279"/>
      <c r="BI772" s="279"/>
      <c r="BJ772" s="279"/>
      <c r="BK772" s="279"/>
      <c r="BL772" s="279"/>
      <c r="BM772" s="279"/>
      <c r="BN772" s="381"/>
      <c r="BO772" s="133" t="s">
        <v>4897</v>
      </c>
      <c r="BP772" s="138">
        <v>2</v>
      </c>
      <c r="BQ772" s="138"/>
      <c r="BR772" s="138">
        <v>2</v>
      </c>
      <c r="BS772" s="138">
        <v>1</v>
      </c>
      <c r="BT772" s="138">
        <v>1</v>
      </c>
      <c r="BU772" s="138"/>
      <c r="BV772" s="138">
        <v>1</v>
      </c>
      <c r="BW772" s="138"/>
      <c r="BX772" s="138"/>
      <c r="BY772" s="138"/>
      <c r="BZ772" s="138"/>
      <c r="CA772" s="138"/>
      <c r="CB772" s="138"/>
      <c r="CC772" s="138"/>
      <c r="CD772" s="138"/>
      <c r="CE772" s="177"/>
      <c r="CF772" s="139"/>
    </row>
    <row r="773" spans="1:128" s="388" customFormat="1" ht="16.5" customHeight="1">
      <c r="A773" s="2528" t="s">
        <v>11477</v>
      </c>
      <c r="B773" s="2528"/>
      <c r="C773" s="2528"/>
      <c r="D773" s="2528"/>
      <c r="E773" s="2528"/>
      <c r="F773" s="551">
        <v>3</v>
      </c>
      <c r="G773" s="552"/>
      <c r="H773" s="551"/>
      <c r="I773" s="551"/>
      <c r="J773" s="553"/>
      <c r="K773" s="554"/>
      <c r="L773" s="231"/>
      <c r="M773" s="555"/>
      <c r="N773" s="233"/>
      <c r="O773" s="233"/>
      <c r="P773" s="233"/>
      <c r="Q773" s="238"/>
      <c r="R773" s="239"/>
      <c r="S773" s="238"/>
      <c r="T773" s="238"/>
      <c r="U773" s="556"/>
      <c r="V773" s="239"/>
      <c r="W773" s="238"/>
      <c r="X773" s="557"/>
      <c r="Y773" s="238"/>
      <c r="Z773" s="238"/>
      <c r="AA773" s="238"/>
      <c r="AB773" s="239"/>
      <c r="AC773" s="243"/>
      <c r="AD773" s="243"/>
      <c r="AE773" s="558"/>
      <c r="AF773" s="559"/>
      <c r="AG773" s="560"/>
      <c r="AH773" s="253"/>
      <c r="AI773" s="243"/>
      <c r="AJ773" s="561"/>
      <c r="AK773" s="562"/>
      <c r="AL773" s="562"/>
      <c r="AM773" s="553"/>
      <c r="AN773" s="551"/>
      <c r="AO773" s="551"/>
      <c r="AP773" s="563"/>
      <c r="AQ773" s="563"/>
      <c r="AR773" s="563"/>
      <c r="AS773" s="551"/>
      <c r="AT773" s="563"/>
      <c r="AU773" s="563"/>
      <c r="AV773" s="558"/>
      <c r="AW773" s="558"/>
      <c r="AX773" s="564"/>
      <c r="AY773" s="564"/>
      <c r="AZ773" s="565"/>
      <c r="BA773" s="565"/>
      <c r="BB773" s="565"/>
      <c r="BC773" s="566"/>
      <c r="BD773" s="566"/>
      <c r="BE773" s="562"/>
      <c r="BF773" s="562"/>
      <c r="BG773" s="564"/>
      <c r="BH773" s="567"/>
      <c r="BI773" s="564"/>
      <c r="BJ773" s="564"/>
      <c r="BK773" s="564"/>
      <c r="BL773" s="564"/>
      <c r="BM773" s="564"/>
      <c r="BN773" s="568"/>
      <c r="BO773" s="569"/>
      <c r="BP773" s="570"/>
      <c r="BQ773" s="570"/>
      <c r="BR773" s="570"/>
      <c r="BS773" s="570"/>
      <c r="BT773" s="570"/>
      <c r="BU773" s="570"/>
      <c r="BV773" s="570"/>
      <c r="BW773" s="570"/>
      <c r="BX773" s="570"/>
      <c r="BY773" s="570"/>
      <c r="BZ773" s="570"/>
      <c r="CA773" s="570"/>
      <c r="CB773" s="570"/>
      <c r="CC773" s="570"/>
      <c r="CD773" s="570"/>
    </row>
    <row r="774" spans="1:128" s="388" customFormat="1" ht="16.5" customHeight="1">
      <c r="A774" s="2527" t="s">
        <v>11478</v>
      </c>
      <c r="B774" s="2527"/>
      <c r="C774" s="2527"/>
      <c r="D774" s="2527"/>
      <c r="E774" s="2527"/>
      <c r="F774" s="571">
        <f>F708+F750+F769+F773</f>
        <v>64</v>
      </c>
      <c r="G774" s="572"/>
      <c r="H774" s="571"/>
      <c r="I774" s="571"/>
      <c r="J774" s="573"/>
      <c r="K774" s="574"/>
      <c r="L774" s="474"/>
      <c r="M774" s="575"/>
      <c r="N774" s="476"/>
      <c r="O774" s="476"/>
      <c r="P774" s="476"/>
      <c r="Q774" s="392"/>
      <c r="R774" s="393"/>
      <c r="S774" s="392"/>
      <c r="T774" s="392"/>
      <c r="U774" s="576"/>
      <c r="V774" s="393"/>
      <c r="W774" s="392"/>
      <c r="X774" s="577"/>
      <c r="Y774" s="392"/>
      <c r="Z774" s="392"/>
      <c r="AA774" s="392"/>
      <c r="AB774" s="393"/>
      <c r="AC774" s="394"/>
      <c r="AD774" s="394"/>
      <c r="AE774" s="578"/>
      <c r="AF774" s="579"/>
      <c r="AG774" s="580"/>
      <c r="AH774" s="395"/>
      <c r="AI774" s="394"/>
      <c r="AJ774" s="581"/>
      <c r="AK774" s="582"/>
      <c r="AL774" s="582"/>
      <c r="AM774" s="573"/>
      <c r="AN774" s="571"/>
      <c r="AO774" s="571"/>
      <c r="AP774" s="583"/>
      <c r="AQ774" s="583"/>
      <c r="AR774" s="583"/>
      <c r="AS774" s="571"/>
      <c r="AT774" s="583"/>
      <c r="AU774" s="583"/>
      <c r="AV774" s="578"/>
      <c r="AW774" s="578"/>
      <c r="AX774" s="398"/>
      <c r="AY774" s="398"/>
      <c r="AZ774" s="576"/>
      <c r="BA774" s="576"/>
      <c r="BB774" s="576"/>
      <c r="BC774" s="584"/>
      <c r="BD774" s="584"/>
      <c r="BE774" s="582"/>
      <c r="BF774" s="582"/>
      <c r="BG774" s="398"/>
      <c r="BH774" s="585"/>
      <c r="BI774" s="398"/>
      <c r="BJ774" s="398"/>
      <c r="BK774" s="398"/>
      <c r="BL774" s="398"/>
      <c r="BM774" s="398"/>
      <c r="BN774" s="586"/>
      <c r="BO774" s="587"/>
      <c r="BP774" s="588"/>
      <c r="BQ774" s="588"/>
      <c r="BR774" s="588"/>
      <c r="BS774" s="588"/>
      <c r="BT774" s="588"/>
      <c r="BU774" s="588"/>
      <c r="BV774" s="588"/>
      <c r="BW774" s="588"/>
      <c r="BX774" s="588"/>
      <c r="BY774" s="588"/>
      <c r="BZ774" s="588"/>
      <c r="CA774" s="588"/>
      <c r="CB774" s="588"/>
      <c r="CC774" s="588"/>
      <c r="CD774" s="588"/>
    </row>
    <row r="775" spans="1:128" ht="16.5" customHeight="1">
      <c r="A775" s="153"/>
      <c r="B775" s="404" t="s">
        <v>11479</v>
      </c>
      <c r="C775" s="405"/>
      <c r="D775" s="404"/>
      <c r="E775" s="404"/>
      <c r="F775" s="406"/>
      <c r="G775" s="407"/>
      <c r="H775" s="406"/>
      <c r="I775" s="406"/>
      <c r="J775" s="382"/>
      <c r="K775" s="408"/>
      <c r="L775" s="409"/>
      <c r="M775" s="410"/>
      <c r="N775" s="382"/>
      <c r="O775" s="382"/>
      <c r="P775" s="382"/>
      <c r="Q775" s="143"/>
      <c r="R775" s="144"/>
      <c r="S775" s="143"/>
      <c r="T775" s="143"/>
      <c r="U775" s="126"/>
      <c r="V775" s="123"/>
      <c r="W775" s="123"/>
      <c r="X775" s="123"/>
      <c r="Y775" s="123"/>
      <c r="Z775" s="123"/>
      <c r="AA775" s="123"/>
      <c r="AB775" s="123"/>
      <c r="AC775" s="127"/>
      <c r="AD775" s="127"/>
      <c r="AE775" s="411"/>
      <c r="AF775" s="412"/>
      <c r="AG775" s="148"/>
      <c r="AH775" s="148"/>
      <c r="AI775" s="148"/>
      <c r="AJ775" s="148"/>
      <c r="AK775" s="413"/>
      <c r="AL775" s="413"/>
      <c r="AM775" s="406"/>
      <c r="AN775" s="414"/>
      <c r="AO775" s="414"/>
      <c r="AP775" s="414"/>
      <c r="AQ775" s="414"/>
      <c r="AR775" s="414"/>
      <c r="AS775" s="414"/>
      <c r="AT775" s="414"/>
      <c r="AU775" s="182"/>
      <c r="AV775" s="127"/>
      <c r="AW775" s="127"/>
      <c r="AX775" s="149"/>
      <c r="AY775" s="149"/>
      <c r="AZ775" s="149"/>
      <c r="BA775" s="149"/>
      <c r="BB775" s="149"/>
      <c r="BC775" s="157"/>
      <c r="BD775" s="191"/>
      <c r="BE775" s="190"/>
      <c r="BF775" s="191"/>
      <c r="BG775" s="189"/>
      <c r="BH775" s="189"/>
      <c r="BI775" s="189"/>
      <c r="BJ775" s="189"/>
      <c r="BK775" s="189"/>
      <c r="BL775" s="415"/>
      <c r="BM775" s="415"/>
      <c r="BN775" s="173"/>
      <c r="BO775" s="191"/>
      <c r="BP775" s="183"/>
      <c r="BQ775" s="416"/>
      <c r="BR775" s="183"/>
      <c r="BS775" s="416"/>
      <c r="BT775" s="416"/>
      <c r="BU775" s="183"/>
      <c r="BV775" s="416"/>
      <c r="BW775" s="416"/>
      <c r="BX775" s="416"/>
      <c r="BY775" s="183"/>
      <c r="BZ775" s="183"/>
      <c r="CA775" s="183"/>
      <c r="CB775" s="416"/>
      <c r="CC775" s="416"/>
      <c r="CD775" s="416"/>
    </row>
    <row r="776" spans="1:128" s="139" customFormat="1" ht="16.5" customHeight="1">
      <c r="A776" s="153">
        <v>687</v>
      </c>
      <c r="B776" s="153" t="s">
        <v>11479</v>
      </c>
      <c r="C776" s="153" t="s">
        <v>11480</v>
      </c>
      <c r="D776" s="153" t="s">
        <v>4878</v>
      </c>
      <c r="E776" s="153" t="s">
        <v>4879</v>
      </c>
      <c r="F776" s="135" t="s">
        <v>11481</v>
      </c>
      <c r="G776" s="276" t="s">
        <v>11482</v>
      </c>
      <c r="H776" s="135" t="s">
        <v>11483</v>
      </c>
      <c r="I776" s="135" t="s">
        <v>11484</v>
      </c>
      <c r="J776" s="135" t="s">
        <v>4884</v>
      </c>
      <c r="K776" s="135" t="s">
        <v>4937</v>
      </c>
      <c r="L776" s="153" t="s">
        <v>11485</v>
      </c>
      <c r="M776" s="141" t="s">
        <v>11486</v>
      </c>
      <c r="N776" s="135" t="s">
        <v>4888</v>
      </c>
      <c r="O776" s="135"/>
      <c r="P776" s="135" t="s">
        <v>4884</v>
      </c>
      <c r="Q776" s="143">
        <v>135627</v>
      </c>
      <c r="R776" s="144">
        <v>28183</v>
      </c>
      <c r="S776" s="143">
        <v>6247</v>
      </c>
      <c r="T776" s="143">
        <v>5445</v>
      </c>
      <c r="U776" s="135" t="s">
        <v>5172</v>
      </c>
      <c r="V776" s="143">
        <v>802</v>
      </c>
      <c r="W776" s="143">
        <v>8154</v>
      </c>
      <c r="X776" s="135" t="s">
        <v>4972</v>
      </c>
      <c r="Y776" s="143">
        <v>482</v>
      </c>
      <c r="Z776" s="143">
        <v>200</v>
      </c>
      <c r="AA776" s="143">
        <v>71811</v>
      </c>
      <c r="AB776" s="143">
        <v>1658</v>
      </c>
      <c r="AC776" s="127">
        <v>136</v>
      </c>
      <c r="AD776" s="127">
        <v>130</v>
      </c>
      <c r="AE776" s="128">
        <v>377</v>
      </c>
      <c r="AF776" s="135" t="s">
        <v>11487</v>
      </c>
      <c r="AG776" s="143">
        <v>153983</v>
      </c>
      <c r="AH776" s="143">
        <v>247210</v>
      </c>
      <c r="AI776" s="127">
        <v>247210</v>
      </c>
      <c r="AJ776" s="127">
        <v>7801</v>
      </c>
      <c r="AK776" s="135" t="s">
        <v>11488</v>
      </c>
      <c r="AL776" s="135" t="s">
        <v>11489</v>
      </c>
      <c r="AM776" s="135" t="s">
        <v>5079</v>
      </c>
      <c r="AN776" s="135">
        <v>18</v>
      </c>
      <c r="AO776" s="135">
        <v>3</v>
      </c>
      <c r="AP776" s="135">
        <v>10</v>
      </c>
      <c r="AQ776" s="135">
        <v>5</v>
      </c>
      <c r="AR776" s="135"/>
      <c r="AS776" s="135">
        <v>267</v>
      </c>
      <c r="AT776" s="137" t="s">
        <v>4895</v>
      </c>
      <c r="AU776" s="137" t="s">
        <v>4988</v>
      </c>
      <c r="AV776" s="127">
        <v>365294</v>
      </c>
      <c r="AW776" s="127">
        <v>1368</v>
      </c>
      <c r="AX776" s="134"/>
      <c r="AY776" s="134"/>
      <c r="AZ776" s="134"/>
      <c r="BA776" s="134"/>
      <c r="BB776" s="134"/>
      <c r="BC776" s="123"/>
      <c r="BD776" s="123"/>
      <c r="BE776" s="135"/>
      <c r="BF776" s="135" t="s">
        <v>4897</v>
      </c>
      <c r="BG776" s="134"/>
      <c r="BH776" s="134"/>
      <c r="BI776" s="134"/>
      <c r="BJ776" s="134"/>
      <c r="BK776" s="134"/>
      <c r="BL776" s="134"/>
      <c r="BM776" s="134"/>
      <c r="BN776" s="135"/>
      <c r="BO776" s="153" t="s">
        <v>11490</v>
      </c>
      <c r="BP776" s="137">
        <v>17</v>
      </c>
      <c r="BQ776" s="137">
        <v>5</v>
      </c>
      <c r="BR776" s="137">
        <v>12</v>
      </c>
      <c r="BS776" s="137">
        <v>2</v>
      </c>
      <c r="BT776" s="137">
        <v>48</v>
      </c>
      <c r="BU776" s="137">
        <v>26</v>
      </c>
      <c r="BV776" s="137"/>
      <c r="BW776" s="137">
        <v>65</v>
      </c>
      <c r="BX776" s="137"/>
      <c r="BY776" s="137">
        <v>71</v>
      </c>
      <c r="BZ776" s="137"/>
      <c r="CA776" s="137"/>
      <c r="CB776" s="137"/>
      <c r="CC776" s="137"/>
      <c r="CD776" s="137"/>
      <c r="CE776" s="177"/>
    </row>
    <row r="777" spans="1:128" ht="16.5" customHeight="1">
      <c r="A777" s="111">
        <v>688</v>
      </c>
      <c r="B777" s="111" t="s">
        <v>11479</v>
      </c>
      <c r="C777" s="112" t="s">
        <v>11491</v>
      </c>
      <c r="D777" s="111" t="s">
        <v>4878</v>
      </c>
      <c r="E777" s="111" t="s">
        <v>4879</v>
      </c>
      <c r="F777" s="111" t="s">
        <v>11492</v>
      </c>
      <c r="G777" s="113" t="s">
        <v>11493</v>
      </c>
      <c r="H777" s="111" t="s">
        <v>11494</v>
      </c>
      <c r="I777" s="111" t="s">
        <v>11495</v>
      </c>
      <c r="J777" s="118" t="s">
        <v>4884</v>
      </c>
      <c r="K777" s="163" t="s">
        <v>6320</v>
      </c>
      <c r="L777" s="116" t="s">
        <v>11496</v>
      </c>
      <c r="M777" s="153" t="s">
        <v>11497</v>
      </c>
      <c r="N777" s="142" t="s">
        <v>4884</v>
      </c>
      <c r="O777" s="142" t="s">
        <v>4909</v>
      </c>
      <c r="P777" s="142" t="s">
        <v>4884</v>
      </c>
      <c r="Q777" s="143">
        <v>123592</v>
      </c>
      <c r="R777" s="144">
        <v>7703</v>
      </c>
      <c r="S777" s="143">
        <v>2363</v>
      </c>
      <c r="T777" s="143">
        <v>2044</v>
      </c>
      <c r="U777" s="158" t="s">
        <v>8188</v>
      </c>
      <c r="V777" s="144">
        <v>319</v>
      </c>
      <c r="W777" s="144">
        <v>160</v>
      </c>
      <c r="X777" s="146" t="s">
        <v>4972</v>
      </c>
      <c r="Y777" s="143">
        <v>370</v>
      </c>
      <c r="Z777" s="143">
        <v>69</v>
      </c>
      <c r="AA777" s="143">
        <v>1152</v>
      </c>
      <c r="AB777" s="143">
        <v>12154</v>
      </c>
      <c r="AC777" s="127">
        <v>48</v>
      </c>
      <c r="AD777" s="127">
        <v>432</v>
      </c>
      <c r="AE777" s="147">
        <v>222</v>
      </c>
      <c r="AF777" s="137" t="s">
        <v>11498</v>
      </c>
      <c r="AG777" s="143">
        <v>3464</v>
      </c>
      <c r="AH777" s="143">
        <v>17805</v>
      </c>
      <c r="AI777" s="148"/>
      <c r="AJ777" s="186">
        <v>5833</v>
      </c>
      <c r="AK777" s="112"/>
      <c r="AL777" s="112"/>
      <c r="AM777" s="118" t="s">
        <v>4931</v>
      </c>
      <c r="AN777" s="159">
        <v>14</v>
      </c>
      <c r="AO777" s="159"/>
      <c r="AP777" s="159">
        <v>12</v>
      </c>
      <c r="AQ777" s="159">
        <v>2</v>
      </c>
      <c r="AR777" s="154"/>
      <c r="AS777" s="111">
        <v>229</v>
      </c>
      <c r="AT777" s="159" t="s">
        <v>5036</v>
      </c>
      <c r="AU777" s="159" t="s">
        <v>5036</v>
      </c>
      <c r="AV777" s="127">
        <v>72026</v>
      </c>
      <c r="AW777" s="127">
        <v>312</v>
      </c>
      <c r="AX777" s="192">
        <v>2000</v>
      </c>
      <c r="AY777" s="192">
        <v>1000</v>
      </c>
      <c r="AZ777" s="189">
        <v>1000</v>
      </c>
      <c r="BA777" s="189">
        <v>1000</v>
      </c>
      <c r="BB777" s="189">
        <v>2000</v>
      </c>
      <c r="BC777" s="263">
        <v>50</v>
      </c>
      <c r="BD777" s="263" t="s">
        <v>11499</v>
      </c>
      <c r="BE777" s="827" t="s">
        <v>11500</v>
      </c>
      <c r="BF777" s="259" t="s">
        <v>11501</v>
      </c>
      <c r="BG777" s="134"/>
      <c r="BH777" s="134"/>
      <c r="BI777" s="134"/>
      <c r="BJ777" s="134"/>
      <c r="BK777" s="134"/>
      <c r="BL777" s="134"/>
      <c r="BM777" s="134"/>
      <c r="BN777" s="350"/>
      <c r="BO777" s="265" t="s">
        <v>11502</v>
      </c>
      <c r="BP777" s="138">
        <v>11</v>
      </c>
      <c r="BQ777" s="138">
        <v>4</v>
      </c>
      <c r="BR777" s="138">
        <v>7</v>
      </c>
      <c r="BS777" s="138"/>
      <c r="BT777" s="138"/>
      <c r="BU777" s="138"/>
      <c r="BV777" s="138">
        <v>191</v>
      </c>
      <c r="BW777" s="138"/>
      <c r="BX777" s="138"/>
      <c r="BY777" s="138"/>
      <c r="BZ777" s="138"/>
      <c r="CA777" s="138"/>
      <c r="CB777" s="138"/>
      <c r="CC777" s="138"/>
      <c r="CD777" s="138"/>
    </row>
    <row r="778" spans="1:128" ht="16.5" customHeight="1">
      <c r="A778" s="153">
        <v>689</v>
      </c>
      <c r="B778" s="129" t="s">
        <v>11479</v>
      </c>
      <c r="C778" s="129" t="s">
        <v>11503</v>
      </c>
      <c r="D778" s="129" t="s">
        <v>4878</v>
      </c>
      <c r="E778" s="129" t="s">
        <v>4879</v>
      </c>
      <c r="F778" s="111" t="s">
        <v>11504</v>
      </c>
      <c r="G778" s="347" t="s">
        <v>11505</v>
      </c>
      <c r="H778" s="129" t="s">
        <v>11506</v>
      </c>
      <c r="I778" s="129" t="s">
        <v>11507</v>
      </c>
      <c r="J778" s="138" t="s">
        <v>4884</v>
      </c>
      <c r="K778" s="129" t="s">
        <v>5485</v>
      </c>
      <c r="L778" s="129" t="s">
        <v>11508</v>
      </c>
      <c r="M778" s="599" t="s">
        <v>11509</v>
      </c>
      <c r="N778" s="138" t="s">
        <v>4888</v>
      </c>
      <c r="O778" s="142"/>
      <c r="P778" s="138" t="s">
        <v>4884</v>
      </c>
      <c r="Q778" s="143">
        <v>21544</v>
      </c>
      <c r="R778" s="144">
        <v>5026</v>
      </c>
      <c r="S778" s="143">
        <v>2629</v>
      </c>
      <c r="T778" s="143">
        <v>2481</v>
      </c>
      <c r="U778" s="138"/>
      <c r="V778" s="144">
        <v>148</v>
      </c>
      <c r="W778" s="144">
        <v>507</v>
      </c>
      <c r="X778" s="138" t="s">
        <v>4972</v>
      </c>
      <c r="Y778" s="143">
        <v>180</v>
      </c>
      <c r="Z778" s="143">
        <v>118</v>
      </c>
      <c r="AA778" s="143">
        <v>3722</v>
      </c>
      <c r="AB778" s="143">
        <v>277</v>
      </c>
      <c r="AC778" s="127"/>
      <c r="AD778" s="127"/>
      <c r="AE778" s="130">
        <v>54</v>
      </c>
      <c r="AF778" s="129" t="s">
        <v>11510</v>
      </c>
      <c r="AG778" s="143">
        <v>20320</v>
      </c>
      <c r="AH778" s="143">
        <v>20320</v>
      </c>
      <c r="AI778" s="127">
        <v>3913</v>
      </c>
      <c r="AJ778" s="127">
        <v>416</v>
      </c>
      <c r="AK778" s="138"/>
      <c r="AL778" s="138"/>
      <c r="AM778" s="118"/>
      <c r="AN778" s="129">
        <v>11</v>
      </c>
      <c r="AO778" s="138">
        <v>1</v>
      </c>
      <c r="AP778" s="138">
        <v>5</v>
      </c>
      <c r="AQ778" s="138">
        <v>4</v>
      </c>
      <c r="AR778" s="138">
        <v>1</v>
      </c>
      <c r="AS778" s="129">
        <v>206</v>
      </c>
      <c r="AT778" s="135" t="s">
        <v>4916</v>
      </c>
      <c r="AU778" s="135" t="s">
        <v>4916</v>
      </c>
      <c r="AV778" s="127">
        <v>77795</v>
      </c>
      <c r="AW778" s="127">
        <v>377</v>
      </c>
      <c r="AX778" s="149"/>
      <c r="AY778" s="149"/>
      <c r="AZ778" s="149"/>
      <c r="BA778" s="149"/>
      <c r="BB778" s="149"/>
      <c r="BC778" s="150"/>
      <c r="BD778" s="150"/>
      <c r="BE778" s="129"/>
      <c r="BF778" s="129" t="s">
        <v>4897</v>
      </c>
      <c r="BG778" s="134"/>
      <c r="BH778" s="134"/>
      <c r="BI778" s="134"/>
      <c r="BJ778" s="134"/>
      <c r="BK778" s="134"/>
      <c r="BL778" s="134"/>
      <c r="BM778" s="134"/>
      <c r="BN778" s="138"/>
      <c r="BO778" s="129"/>
      <c r="BP778" s="138">
        <v>3</v>
      </c>
      <c r="BQ778" s="138"/>
      <c r="BR778" s="138">
        <v>3</v>
      </c>
      <c r="BS778" s="138"/>
      <c r="BT778" s="138"/>
      <c r="BU778" s="138"/>
      <c r="BV778" s="138">
        <v>11</v>
      </c>
      <c r="BW778" s="138"/>
      <c r="BX778" s="138">
        <v>4</v>
      </c>
      <c r="BY778" s="138"/>
      <c r="BZ778" s="138"/>
      <c r="CA778" s="138"/>
      <c r="CB778" s="138"/>
      <c r="CC778" s="138"/>
      <c r="CD778" s="138"/>
    </row>
    <row r="779" spans="1:128" s="257" customFormat="1" ht="16.5" customHeight="1">
      <c r="A779" s="2528" t="s">
        <v>11511</v>
      </c>
      <c r="B779" s="2528"/>
      <c r="C779" s="2528"/>
      <c r="D779" s="2528"/>
      <c r="E779" s="2528"/>
      <c r="F779" s="454">
        <v>3</v>
      </c>
      <c r="G779" s="455"/>
      <c r="H779" s="456"/>
      <c r="I779" s="457"/>
      <c r="J779" s="457"/>
      <c r="K779" s="235"/>
      <c r="L779" s="459"/>
      <c r="M779" s="236"/>
      <c r="N779" s="237"/>
      <c r="O779" s="237"/>
      <c r="P779" s="237"/>
      <c r="Q779" s="238"/>
      <c r="R779" s="239"/>
      <c r="S779" s="238"/>
      <c r="T779" s="238"/>
      <c r="U779" s="461"/>
      <c r="V779" s="241"/>
      <c r="W779" s="241"/>
      <c r="X779" s="462"/>
      <c r="Y779" s="241"/>
      <c r="Z779" s="241"/>
      <c r="AA779" s="241"/>
      <c r="AB779" s="239"/>
      <c r="AC779" s="243"/>
      <c r="AD779" s="243"/>
      <c r="AE779" s="244"/>
      <c r="AF779" s="245"/>
      <c r="AG779" s="246"/>
      <c r="AH779" s="246"/>
      <c r="AI779" s="463"/>
      <c r="AJ779" s="464"/>
      <c r="AK779" s="465"/>
      <c r="AL779" s="466"/>
      <c r="AM779" s="467"/>
      <c r="AN779" s="454"/>
      <c r="AO779" s="454"/>
      <c r="AP779" s="467"/>
      <c r="AQ779" s="467"/>
      <c r="AR779" s="467"/>
      <c r="AS779" s="255"/>
      <c r="AT779" s="255"/>
      <c r="AU779" s="255"/>
      <c r="AV779" s="253"/>
      <c r="AW779" s="253"/>
      <c r="AX779" s="253"/>
      <c r="AY779" s="254"/>
      <c r="AZ779" s="254"/>
      <c r="BA779" s="254"/>
      <c r="BB779" s="254"/>
      <c r="BC779" s="255"/>
      <c r="BD779" s="255"/>
      <c r="BE779" s="256"/>
      <c r="BF779" s="256"/>
      <c r="BG779" s="254"/>
      <c r="BH779" s="254"/>
      <c r="BI779" s="254"/>
      <c r="BJ779" s="254"/>
      <c r="BK779" s="254"/>
      <c r="BL779" s="254"/>
      <c r="BM779" s="254"/>
      <c r="BN779" s="255"/>
      <c r="BO779" s="252"/>
      <c r="BP779" s="255"/>
      <c r="BQ779" s="255"/>
      <c r="BR779" s="255"/>
      <c r="BS779" s="255"/>
      <c r="BT779" s="255"/>
      <c r="BU779" s="255"/>
      <c r="BV779" s="255"/>
      <c r="BW779" s="255"/>
      <c r="BX779" s="255"/>
      <c r="BY779" s="255"/>
      <c r="BZ779" s="255"/>
      <c r="CA779" s="255"/>
      <c r="CB779" s="255"/>
      <c r="CC779" s="255"/>
      <c r="CD779" s="255"/>
    </row>
    <row r="780" spans="1:128" ht="16.5" customHeight="1">
      <c r="A780" s="111">
        <v>690</v>
      </c>
      <c r="B780" s="153" t="s">
        <v>4084</v>
      </c>
      <c r="C780" s="153" t="s">
        <v>4085</v>
      </c>
      <c r="D780" s="153" t="s">
        <v>5111</v>
      </c>
      <c r="E780" s="153" t="s">
        <v>4932</v>
      </c>
      <c r="F780" s="135" t="s">
        <v>11512</v>
      </c>
      <c r="G780" s="276" t="s">
        <v>11513</v>
      </c>
      <c r="H780" s="111" t="s">
        <v>11514</v>
      </c>
      <c r="I780" s="135" t="s">
        <v>7528</v>
      </c>
      <c r="J780" s="118" t="s">
        <v>4884</v>
      </c>
      <c r="K780" s="163" t="s">
        <v>11515</v>
      </c>
      <c r="L780" s="116" t="s">
        <v>11516</v>
      </c>
      <c r="M780" s="141" t="s">
        <v>11517</v>
      </c>
      <c r="N780" s="142" t="s">
        <v>4888</v>
      </c>
      <c r="O780" s="142"/>
      <c r="P780" s="142" t="s">
        <v>4888</v>
      </c>
      <c r="Q780" s="143">
        <v>11809</v>
      </c>
      <c r="R780" s="144">
        <v>4892</v>
      </c>
      <c r="S780" s="143">
        <v>1625</v>
      </c>
      <c r="T780" s="143">
        <v>1289</v>
      </c>
      <c r="U780" s="135" t="s">
        <v>4955</v>
      </c>
      <c r="V780" s="123">
        <v>336</v>
      </c>
      <c r="W780" s="123">
        <v>495</v>
      </c>
      <c r="X780" s="135" t="s">
        <v>4890</v>
      </c>
      <c r="Y780" s="123">
        <v>301</v>
      </c>
      <c r="Z780" s="123">
        <v>72</v>
      </c>
      <c r="AA780" s="123">
        <v>7855</v>
      </c>
      <c r="AB780" s="123">
        <v>158</v>
      </c>
      <c r="AC780" s="127"/>
      <c r="AD780" s="127"/>
      <c r="AE780" s="128">
        <v>43</v>
      </c>
      <c r="AF780" s="181" t="s">
        <v>11518</v>
      </c>
      <c r="AG780" s="355">
        <v>6525</v>
      </c>
      <c r="AH780" s="355">
        <v>11562</v>
      </c>
      <c r="AI780" s="148">
        <v>7780</v>
      </c>
      <c r="AJ780" s="148">
        <v>69</v>
      </c>
      <c r="AK780" s="112" t="s">
        <v>11519</v>
      </c>
      <c r="AL780" s="112" t="s">
        <v>7763</v>
      </c>
      <c r="AM780" s="118" t="s">
        <v>11520</v>
      </c>
      <c r="AN780" s="111">
        <v>4</v>
      </c>
      <c r="AO780" s="111">
        <v>1</v>
      </c>
      <c r="AP780" s="111">
        <v>3</v>
      </c>
      <c r="AQ780" s="112"/>
      <c r="AR780" s="112"/>
      <c r="AS780" s="111">
        <v>67</v>
      </c>
      <c r="AT780" s="137" t="s">
        <v>4916</v>
      </c>
      <c r="AU780" s="137" t="s">
        <v>4916</v>
      </c>
      <c r="AV780" s="127">
        <v>6845</v>
      </c>
      <c r="AW780" s="127">
        <v>102</v>
      </c>
      <c r="AX780" s="149"/>
      <c r="AY780" s="149"/>
      <c r="AZ780" s="149"/>
      <c r="BA780" s="149"/>
      <c r="BB780" s="149"/>
      <c r="BC780" s="150"/>
      <c r="BD780" s="150"/>
      <c r="BE780" s="150"/>
      <c r="BF780" s="151" t="s">
        <v>4945</v>
      </c>
      <c r="BG780" s="134"/>
      <c r="BH780" s="134"/>
      <c r="BI780" s="134"/>
      <c r="BJ780" s="134"/>
      <c r="BK780" s="134"/>
      <c r="BL780" s="134"/>
      <c r="BM780" s="134"/>
      <c r="BN780" s="350"/>
      <c r="BO780" s="133"/>
      <c r="BP780" s="138">
        <v>2</v>
      </c>
      <c r="BQ780" s="138"/>
      <c r="BR780" s="138">
        <v>2</v>
      </c>
      <c r="BS780" s="138"/>
      <c r="BT780" s="138">
        <v>3</v>
      </c>
      <c r="BU780" s="138">
        <v>4</v>
      </c>
      <c r="BV780" s="138"/>
      <c r="BW780" s="138">
        <v>3</v>
      </c>
      <c r="BX780" s="138"/>
      <c r="BY780" s="138">
        <v>15</v>
      </c>
      <c r="BZ780" s="138"/>
      <c r="CA780" s="138"/>
      <c r="CB780" s="138"/>
      <c r="CC780" s="138"/>
      <c r="CD780" s="138"/>
      <c r="CE780" s="177"/>
      <c r="CF780" s="139"/>
    </row>
    <row r="781" spans="1:128" ht="16.5" customHeight="1">
      <c r="A781" s="111">
        <v>691</v>
      </c>
      <c r="B781" s="153" t="s">
        <v>4084</v>
      </c>
      <c r="C781" s="153" t="s">
        <v>4138</v>
      </c>
      <c r="D781" s="153" t="s">
        <v>5111</v>
      </c>
      <c r="E781" s="154" t="s">
        <v>4879</v>
      </c>
      <c r="F781" s="135" t="s">
        <v>11521</v>
      </c>
      <c r="G781" s="160" t="s">
        <v>11522</v>
      </c>
      <c r="H781" s="111" t="s">
        <v>11523</v>
      </c>
      <c r="I781" s="135" t="s">
        <v>11524</v>
      </c>
      <c r="J781" s="118" t="s">
        <v>4884</v>
      </c>
      <c r="K781" s="163" t="s">
        <v>11525</v>
      </c>
      <c r="L781" s="116" t="s">
        <v>11526</v>
      </c>
      <c r="M781" s="618" t="s">
        <v>11527</v>
      </c>
      <c r="N781" s="142" t="s">
        <v>4888</v>
      </c>
      <c r="O781" s="142"/>
      <c r="P781" s="142" t="s">
        <v>4888</v>
      </c>
      <c r="Q781" s="143">
        <v>177542</v>
      </c>
      <c r="R781" s="144">
        <v>5284</v>
      </c>
      <c r="S781" s="143">
        <v>3822</v>
      </c>
      <c r="T781" s="143">
        <v>3642</v>
      </c>
      <c r="U781" s="112" t="s">
        <v>4971</v>
      </c>
      <c r="V781" s="123">
        <v>180</v>
      </c>
      <c r="W781" s="123">
        <v>142</v>
      </c>
      <c r="X781" s="135" t="s">
        <v>4972</v>
      </c>
      <c r="Y781" s="123">
        <v>48</v>
      </c>
      <c r="Z781" s="123">
        <v>72</v>
      </c>
      <c r="AA781" s="123">
        <v>361</v>
      </c>
      <c r="AB781" s="123">
        <v>72</v>
      </c>
      <c r="AC781" s="127"/>
      <c r="AD781" s="127">
        <v>74</v>
      </c>
      <c r="AE781" s="128">
        <v>97</v>
      </c>
      <c r="AF781" s="137" t="s">
        <v>11528</v>
      </c>
      <c r="AG781" s="143">
        <v>1849</v>
      </c>
      <c r="AH781" s="143">
        <v>4618</v>
      </c>
      <c r="AI781" s="148">
        <v>4618</v>
      </c>
      <c r="AJ781" s="148">
        <v>1266</v>
      </c>
      <c r="AK781" s="179"/>
      <c r="AL781" s="112"/>
      <c r="AM781" s="118" t="s">
        <v>5477</v>
      </c>
      <c r="AN781" s="111">
        <v>1</v>
      </c>
      <c r="AO781" s="111"/>
      <c r="AP781" s="111"/>
      <c r="AQ781" s="111">
        <v>1</v>
      </c>
      <c r="AR781" s="111"/>
      <c r="AS781" s="111">
        <v>197</v>
      </c>
      <c r="AT781" s="129" t="s">
        <v>4916</v>
      </c>
      <c r="AU781" s="129" t="s">
        <v>4916</v>
      </c>
      <c r="AV781" s="127">
        <v>15265</v>
      </c>
      <c r="AW781" s="127">
        <v>77</v>
      </c>
      <c r="AX781" s="149"/>
      <c r="AY781" s="149"/>
      <c r="AZ781" s="149"/>
      <c r="BA781" s="149"/>
      <c r="BB781" s="149"/>
      <c r="BC781" s="150"/>
      <c r="BD781" s="150"/>
      <c r="BE781" s="150"/>
      <c r="BF781" s="151" t="s">
        <v>4897</v>
      </c>
      <c r="BG781" s="134"/>
      <c r="BH781" s="134"/>
      <c r="BI781" s="134"/>
      <c r="BJ781" s="134"/>
      <c r="BK781" s="134"/>
      <c r="BL781" s="134"/>
      <c r="BM781" s="134"/>
      <c r="BN781" s="350"/>
      <c r="BO781" s="133" t="s">
        <v>4897</v>
      </c>
      <c r="BP781" s="138">
        <v>1</v>
      </c>
      <c r="BQ781" s="138">
        <v>1</v>
      </c>
      <c r="BR781" s="138"/>
      <c r="BS781" s="138"/>
      <c r="BT781" s="138"/>
      <c r="BU781" s="138">
        <v>1</v>
      </c>
      <c r="BV781" s="138"/>
      <c r="BW781" s="138">
        <v>5</v>
      </c>
      <c r="BX781" s="138"/>
      <c r="BY781" s="138"/>
      <c r="BZ781" s="138"/>
      <c r="CA781" s="138"/>
      <c r="CB781" s="138"/>
      <c r="CC781" s="138"/>
      <c r="CD781" s="138"/>
      <c r="CE781" s="139"/>
      <c r="CF781" s="139"/>
      <c r="DV781" s="152"/>
      <c r="DW781" s="152"/>
      <c r="DX781" s="152"/>
    </row>
    <row r="782" spans="1:128" ht="16.5" customHeight="1">
      <c r="A782" s="111">
        <v>692</v>
      </c>
      <c r="B782" s="153" t="s">
        <v>4084</v>
      </c>
      <c r="C782" s="153" t="s">
        <v>4100</v>
      </c>
      <c r="D782" s="153" t="s">
        <v>5111</v>
      </c>
      <c r="E782" s="153" t="s">
        <v>6337</v>
      </c>
      <c r="F782" s="135" t="s">
        <v>11529</v>
      </c>
      <c r="G782" s="276" t="s">
        <v>11530</v>
      </c>
      <c r="H782" s="111" t="s">
        <v>11531</v>
      </c>
      <c r="I782" s="135" t="s">
        <v>11532</v>
      </c>
      <c r="J782" s="382" t="s">
        <v>4888</v>
      </c>
      <c r="K782" s="111" t="s">
        <v>6337</v>
      </c>
      <c r="L782" s="111" t="s">
        <v>6337</v>
      </c>
      <c r="M782" s="153"/>
      <c r="N782" s="142" t="s">
        <v>4888</v>
      </c>
      <c r="O782" s="142"/>
      <c r="P782" s="142" t="s">
        <v>4888</v>
      </c>
      <c r="Q782" s="143">
        <v>8985</v>
      </c>
      <c r="R782" s="144">
        <v>477</v>
      </c>
      <c r="S782" s="143">
        <v>399</v>
      </c>
      <c r="T782" s="143">
        <v>399</v>
      </c>
      <c r="U782" s="112"/>
      <c r="V782" s="123"/>
      <c r="W782" s="123">
        <v>65</v>
      </c>
      <c r="X782" s="135"/>
      <c r="Y782" s="123"/>
      <c r="Z782" s="123"/>
      <c r="AA782" s="123"/>
      <c r="AB782" s="123">
        <v>73</v>
      </c>
      <c r="AC782" s="127"/>
      <c r="AD782" s="127"/>
      <c r="AE782" s="128"/>
      <c r="AF782" s="137" t="s">
        <v>11533</v>
      </c>
      <c r="AG782" s="143">
        <v>1591</v>
      </c>
      <c r="AH782" s="143">
        <v>1669</v>
      </c>
      <c r="AI782" s="148">
        <v>1669</v>
      </c>
      <c r="AJ782" s="148">
        <v>503</v>
      </c>
      <c r="AK782" s="179"/>
      <c r="AL782" s="112"/>
      <c r="AM782" s="118"/>
      <c r="AN782" s="111"/>
      <c r="AO782" s="111"/>
      <c r="AP782" s="111"/>
      <c r="AQ782" s="111"/>
      <c r="AR782" s="111"/>
      <c r="AS782" s="111" t="s">
        <v>5056</v>
      </c>
      <c r="AT782" s="129" t="s">
        <v>5056</v>
      </c>
      <c r="AU782" s="129" t="s">
        <v>5056</v>
      </c>
      <c r="AV782" s="127"/>
      <c r="AW782" s="127"/>
      <c r="AX782" s="149"/>
      <c r="AY782" s="149"/>
      <c r="AZ782" s="149"/>
      <c r="BA782" s="149"/>
      <c r="BB782" s="149"/>
      <c r="BC782" s="150"/>
      <c r="BD782" s="150"/>
      <c r="BE782" s="150"/>
      <c r="BF782" s="151"/>
      <c r="BG782" s="134"/>
      <c r="BH782" s="134"/>
      <c r="BI782" s="134"/>
      <c r="BJ782" s="134"/>
      <c r="BK782" s="134"/>
      <c r="BL782" s="134"/>
      <c r="BM782" s="134"/>
      <c r="BN782" s="350"/>
      <c r="BO782" s="133"/>
      <c r="BP782" s="138"/>
      <c r="BQ782" s="138"/>
      <c r="BR782" s="138"/>
      <c r="BS782" s="138"/>
      <c r="BT782" s="138"/>
      <c r="BU782" s="138"/>
      <c r="BV782" s="138"/>
      <c r="BW782" s="138"/>
      <c r="BX782" s="138"/>
      <c r="BY782" s="138"/>
      <c r="BZ782" s="138"/>
      <c r="CA782" s="138"/>
      <c r="CB782" s="138"/>
      <c r="CC782" s="138"/>
      <c r="CD782" s="138"/>
      <c r="CE782" s="139"/>
      <c r="CF782" s="139"/>
      <c r="DV782" s="152"/>
      <c r="DW782" s="152"/>
      <c r="DX782" s="152"/>
    </row>
    <row r="783" spans="1:128" ht="16.5" customHeight="1">
      <c r="A783" s="111">
        <v>693</v>
      </c>
      <c r="B783" s="153" t="s">
        <v>4084</v>
      </c>
      <c r="C783" s="153" t="s">
        <v>4105</v>
      </c>
      <c r="D783" s="153" t="s">
        <v>5111</v>
      </c>
      <c r="E783" s="153" t="s">
        <v>6337</v>
      </c>
      <c r="F783" s="135" t="s">
        <v>11534</v>
      </c>
      <c r="G783" s="276" t="s">
        <v>11535</v>
      </c>
      <c r="H783" s="111" t="s">
        <v>11536</v>
      </c>
      <c r="I783" s="135" t="s">
        <v>11294</v>
      </c>
      <c r="J783" s="382" t="s">
        <v>4888</v>
      </c>
      <c r="K783" s="111" t="s">
        <v>6337</v>
      </c>
      <c r="L783" s="111" t="s">
        <v>6337</v>
      </c>
      <c r="M783" s="153"/>
      <c r="N783" s="142" t="s">
        <v>4888</v>
      </c>
      <c r="O783" s="142"/>
      <c r="P783" s="142" t="s">
        <v>4888</v>
      </c>
      <c r="Q783" s="143">
        <v>20413</v>
      </c>
      <c r="R783" s="144">
        <v>423</v>
      </c>
      <c r="S783" s="143">
        <v>423</v>
      </c>
      <c r="T783" s="143">
        <v>423</v>
      </c>
      <c r="U783" s="135"/>
      <c r="V783" s="123"/>
      <c r="W783" s="123"/>
      <c r="X783" s="135"/>
      <c r="Y783" s="123"/>
      <c r="Z783" s="123"/>
      <c r="AA783" s="123"/>
      <c r="AB783" s="123"/>
      <c r="AC783" s="127"/>
      <c r="AD783" s="127"/>
      <c r="AE783" s="828" t="s">
        <v>11537</v>
      </c>
      <c r="AF783" s="829" t="s">
        <v>11538</v>
      </c>
      <c r="AG783" s="143">
        <v>390</v>
      </c>
      <c r="AH783" s="143">
        <v>594</v>
      </c>
      <c r="AI783" s="128"/>
      <c r="AJ783" s="188"/>
      <c r="AK783" s="830"/>
      <c r="AL783" s="264"/>
      <c r="AM783" s="264"/>
      <c r="AN783" s="264"/>
      <c r="AO783" s="264"/>
      <c r="AP783" s="135"/>
      <c r="AQ783" s="259"/>
      <c r="AR783" s="264"/>
      <c r="AS783" s="416">
        <v>240</v>
      </c>
      <c r="AT783" s="129" t="s">
        <v>4916</v>
      </c>
      <c r="AU783" s="129" t="s">
        <v>5056</v>
      </c>
      <c r="AV783" s="128">
        <v>200</v>
      </c>
      <c r="AW783" s="128">
        <v>2</v>
      </c>
      <c r="AX783" s="495"/>
      <c r="AY783" s="495"/>
      <c r="AZ783" s="495"/>
      <c r="BA783" s="495"/>
      <c r="BB783" s="495"/>
      <c r="BC783" s="135"/>
      <c r="BD783" s="135"/>
      <c r="BE783" s="635"/>
      <c r="BF783" s="135" t="s">
        <v>4897</v>
      </c>
      <c r="BG783" s="495"/>
      <c r="BH783" s="495"/>
      <c r="BI783" s="495"/>
      <c r="BJ783" s="495"/>
      <c r="BK783" s="134"/>
      <c r="BL783" s="134"/>
      <c r="BM783" s="134"/>
      <c r="BN783" s="350"/>
      <c r="BO783" s="133" t="s">
        <v>4897</v>
      </c>
      <c r="BP783" s="138"/>
      <c r="BQ783" s="138"/>
      <c r="BR783" s="138"/>
      <c r="BS783" s="138"/>
      <c r="BT783" s="138"/>
      <c r="BU783" s="138"/>
      <c r="BV783" s="138"/>
      <c r="BW783" s="138"/>
      <c r="BX783" s="138"/>
      <c r="BY783" s="138"/>
      <c r="BZ783" s="138"/>
      <c r="CA783" s="138"/>
      <c r="CB783" s="138"/>
      <c r="CC783" s="138"/>
      <c r="CD783" s="138"/>
      <c r="CE783" s="139"/>
      <c r="CF783" s="139"/>
      <c r="DV783" s="152"/>
      <c r="DW783" s="152"/>
      <c r="DX783" s="152"/>
    </row>
    <row r="784" spans="1:128" ht="16.5" customHeight="1">
      <c r="A784" s="111">
        <v>694</v>
      </c>
      <c r="B784" s="153" t="s">
        <v>4084</v>
      </c>
      <c r="C784" s="153" t="s">
        <v>4276</v>
      </c>
      <c r="D784" s="153" t="s">
        <v>5111</v>
      </c>
      <c r="E784" s="154" t="s">
        <v>4879</v>
      </c>
      <c r="F784" s="135" t="s">
        <v>11539</v>
      </c>
      <c r="G784" s="160" t="s">
        <v>11540</v>
      </c>
      <c r="H784" s="111" t="s">
        <v>11541</v>
      </c>
      <c r="I784" s="135" t="s">
        <v>11542</v>
      </c>
      <c r="J784" s="118" t="s">
        <v>4884</v>
      </c>
      <c r="K784" s="284" t="s">
        <v>11543</v>
      </c>
      <c r="L784" s="116" t="s">
        <v>11544</v>
      </c>
      <c r="M784" s="141" t="s">
        <v>11545</v>
      </c>
      <c r="N784" s="142" t="s">
        <v>4888</v>
      </c>
      <c r="O784" s="142"/>
      <c r="P784" s="142" t="s">
        <v>4888</v>
      </c>
      <c r="Q784" s="143">
        <v>4585</v>
      </c>
      <c r="R784" s="144">
        <v>654.46</v>
      </c>
      <c r="S784" s="143">
        <v>488</v>
      </c>
      <c r="T784" s="143">
        <v>488</v>
      </c>
      <c r="U784" s="112" t="s">
        <v>5303</v>
      </c>
      <c r="V784" s="123"/>
      <c r="W784" s="123">
        <v>32</v>
      </c>
      <c r="X784" s="135" t="s">
        <v>4972</v>
      </c>
      <c r="Y784" s="123"/>
      <c r="Z784" s="123"/>
      <c r="AA784" s="123"/>
      <c r="AB784" s="123">
        <v>34</v>
      </c>
      <c r="AC784" s="127"/>
      <c r="AD784" s="127"/>
      <c r="AE784" s="128">
        <v>4</v>
      </c>
      <c r="AF784" s="137" t="s">
        <v>11546</v>
      </c>
      <c r="AG784" s="143">
        <v>426</v>
      </c>
      <c r="AH784" s="143">
        <v>1170</v>
      </c>
      <c r="AI784" s="127">
        <v>1170</v>
      </c>
      <c r="AJ784" s="148">
        <v>300</v>
      </c>
      <c r="AK784" s="179"/>
      <c r="AL784" s="112"/>
      <c r="AM784" s="118"/>
      <c r="AN784" s="111"/>
      <c r="AO784" s="111"/>
      <c r="AP784" s="111"/>
      <c r="AQ784" s="111"/>
      <c r="AR784" s="111"/>
      <c r="AS784" s="111">
        <v>206</v>
      </c>
      <c r="AT784" s="129" t="s">
        <v>4916</v>
      </c>
      <c r="AU784" s="129" t="s">
        <v>4916</v>
      </c>
      <c r="AV784" s="127">
        <v>5129</v>
      </c>
      <c r="AW784" s="127">
        <v>25</v>
      </c>
      <c r="AX784" s="149">
        <v>1000</v>
      </c>
      <c r="AY784" s="149"/>
      <c r="AZ784" s="149">
        <v>500</v>
      </c>
      <c r="BA784" s="149">
        <v>500</v>
      </c>
      <c r="BB784" s="149">
        <v>1000</v>
      </c>
      <c r="BC784" s="309">
        <v>30</v>
      </c>
      <c r="BD784" s="132">
        <v>1</v>
      </c>
      <c r="BE784" s="150" t="s">
        <v>11547</v>
      </c>
      <c r="BF784" s="151" t="s">
        <v>11548</v>
      </c>
      <c r="BG784" s="134">
        <v>1000</v>
      </c>
      <c r="BH784" s="134"/>
      <c r="BI784" s="149" t="s">
        <v>11549</v>
      </c>
      <c r="BJ784" s="134">
        <v>500</v>
      </c>
      <c r="BK784" s="134">
        <v>1000</v>
      </c>
      <c r="BL784" s="134">
        <v>30</v>
      </c>
      <c r="BM784" s="132">
        <v>1</v>
      </c>
      <c r="BN784" s="174" t="s">
        <v>11547</v>
      </c>
      <c r="BO784" s="151" t="s">
        <v>11548</v>
      </c>
      <c r="BP784" s="138"/>
      <c r="BQ784" s="138"/>
      <c r="BR784" s="138"/>
      <c r="BS784" s="138">
        <v>1</v>
      </c>
      <c r="BT784" s="138"/>
      <c r="BU784" s="138"/>
      <c r="BV784" s="138"/>
      <c r="BW784" s="138">
        <v>1</v>
      </c>
      <c r="BX784" s="138"/>
      <c r="BY784" s="138"/>
      <c r="BZ784" s="138"/>
      <c r="CA784" s="138"/>
      <c r="CB784" s="138"/>
      <c r="CC784" s="138"/>
      <c r="CD784" s="138"/>
      <c r="CE784" s="139"/>
      <c r="CF784" s="139"/>
      <c r="DV784" s="152"/>
      <c r="DW784" s="152"/>
      <c r="DX784" s="152"/>
    </row>
    <row r="785" spans="1:141" s="598" customFormat="1" ht="16.5" customHeight="1">
      <c r="A785" s="111">
        <v>695</v>
      </c>
      <c r="B785" s="153" t="s">
        <v>4084</v>
      </c>
      <c r="C785" s="153" t="s">
        <v>4095</v>
      </c>
      <c r="D785" s="153" t="s">
        <v>5111</v>
      </c>
      <c r="E785" s="153" t="s">
        <v>4879</v>
      </c>
      <c r="F785" s="135" t="s">
        <v>11550</v>
      </c>
      <c r="G785" s="276" t="s">
        <v>11551</v>
      </c>
      <c r="H785" s="111" t="s">
        <v>11552</v>
      </c>
      <c r="I785" s="135" t="s">
        <v>11553</v>
      </c>
      <c r="J785" s="118" t="s">
        <v>4884</v>
      </c>
      <c r="K785" s="163" t="s">
        <v>5473</v>
      </c>
      <c r="L785" s="116" t="s">
        <v>11554</v>
      </c>
      <c r="M785" s="268" t="s">
        <v>11555</v>
      </c>
      <c r="N785" s="142" t="s">
        <v>4884</v>
      </c>
      <c r="O785" s="495">
        <v>1000</v>
      </c>
      <c r="P785" s="135" t="s">
        <v>4888</v>
      </c>
      <c r="Q785" s="143">
        <v>21534</v>
      </c>
      <c r="R785" s="144">
        <v>5024</v>
      </c>
      <c r="S785" s="143">
        <v>2183</v>
      </c>
      <c r="T785" s="143">
        <v>1900</v>
      </c>
      <c r="U785" s="135" t="s">
        <v>5134</v>
      </c>
      <c r="V785" s="123">
        <v>283</v>
      </c>
      <c r="W785" s="123">
        <v>377</v>
      </c>
      <c r="X785" s="135" t="s">
        <v>5488</v>
      </c>
      <c r="Y785" s="123">
        <v>321</v>
      </c>
      <c r="Z785" s="123">
        <v>108</v>
      </c>
      <c r="AA785" s="123">
        <v>19700</v>
      </c>
      <c r="AB785" s="123">
        <v>117</v>
      </c>
      <c r="AC785" s="127"/>
      <c r="AD785" s="127"/>
      <c r="AE785" s="128">
        <v>32</v>
      </c>
      <c r="AF785" s="135" t="s">
        <v>6590</v>
      </c>
      <c r="AG785" s="143">
        <v>8672</v>
      </c>
      <c r="AH785" s="143">
        <v>10609</v>
      </c>
      <c r="AI785" s="188">
        <v>9592</v>
      </c>
      <c r="AJ785" s="188" t="s">
        <v>11556</v>
      </c>
      <c r="AK785" s="135" t="s">
        <v>11557</v>
      </c>
      <c r="AL785" s="153" t="s">
        <v>11558</v>
      </c>
      <c r="AM785" s="118" t="s">
        <v>5079</v>
      </c>
      <c r="AN785" s="135">
        <v>2</v>
      </c>
      <c r="AO785" s="135">
        <v>1</v>
      </c>
      <c r="AP785" s="135"/>
      <c r="AQ785" s="135">
        <v>1</v>
      </c>
      <c r="AR785" s="135"/>
      <c r="AS785" s="111">
        <v>206</v>
      </c>
      <c r="AT785" s="136" t="s">
        <v>11559</v>
      </c>
      <c r="AU785" s="136" t="s">
        <v>11560</v>
      </c>
      <c r="AV785" s="130">
        <v>31907</v>
      </c>
      <c r="AW785" s="130">
        <v>154</v>
      </c>
      <c r="AX785" s="831">
        <v>2000</v>
      </c>
      <c r="AY785" s="192"/>
      <c r="AZ785" s="192">
        <v>1500</v>
      </c>
      <c r="BA785" s="192">
        <v>1500</v>
      </c>
      <c r="BB785" s="831">
        <v>2000</v>
      </c>
      <c r="BC785" s="264">
        <v>10</v>
      </c>
      <c r="BD785" s="264"/>
      <c r="BE785" s="153" t="s">
        <v>11561</v>
      </c>
      <c r="BF785" s="153" t="s">
        <v>11562</v>
      </c>
      <c r="BG785" s="192"/>
      <c r="BH785" s="192"/>
      <c r="BI785" s="192"/>
      <c r="BJ785" s="192"/>
      <c r="BK785" s="192"/>
      <c r="BL785" s="192"/>
      <c r="BM785" s="192"/>
      <c r="BN785" s="135"/>
      <c r="BO785" s="133" t="s">
        <v>4897</v>
      </c>
      <c r="BP785" s="138">
        <v>3</v>
      </c>
      <c r="BQ785" s="138">
        <v>1</v>
      </c>
      <c r="BR785" s="138">
        <v>2</v>
      </c>
      <c r="BS785" s="138"/>
      <c r="BT785" s="138">
        <v>1</v>
      </c>
      <c r="BU785" s="138">
        <v>5</v>
      </c>
      <c r="BV785" s="138"/>
      <c r="BW785" s="138">
        <v>3</v>
      </c>
      <c r="BX785" s="138"/>
      <c r="BY785" s="138"/>
      <c r="BZ785" s="138"/>
      <c r="CA785" s="138"/>
      <c r="CB785" s="138"/>
      <c r="CC785" s="138"/>
      <c r="CD785" s="138"/>
      <c r="CE785" s="139"/>
      <c r="CF785" s="139"/>
      <c r="CG785" s="139"/>
      <c r="CH785" s="139"/>
      <c r="CI785" s="139"/>
      <c r="CJ785" s="139"/>
      <c r="CK785" s="139"/>
      <c r="CL785" s="139"/>
      <c r="CM785" s="139"/>
      <c r="CN785" s="139"/>
      <c r="CO785" s="139"/>
      <c r="CP785" s="139"/>
      <c r="CQ785" s="139"/>
      <c r="DV785" s="139"/>
      <c r="DW785" s="139"/>
      <c r="DX785" s="139"/>
    </row>
    <row r="786" spans="1:141" s="139" customFormat="1" ht="16.5" customHeight="1">
      <c r="A786" s="111">
        <v>696</v>
      </c>
      <c r="B786" s="153" t="s">
        <v>4084</v>
      </c>
      <c r="C786" s="153" t="s">
        <v>4180</v>
      </c>
      <c r="D786" s="153" t="s">
        <v>5111</v>
      </c>
      <c r="E786" s="153" t="s">
        <v>4879</v>
      </c>
      <c r="F786" s="135" t="s">
        <v>11563</v>
      </c>
      <c r="G786" s="276" t="s">
        <v>11564</v>
      </c>
      <c r="H786" s="111" t="s">
        <v>11565</v>
      </c>
      <c r="I786" s="135" t="s">
        <v>11566</v>
      </c>
      <c r="J786" s="118" t="s">
        <v>4884</v>
      </c>
      <c r="K786" s="135" t="s">
        <v>9901</v>
      </c>
      <c r="L786" s="116" t="s">
        <v>11567</v>
      </c>
      <c r="M786" s="141" t="s">
        <v>11568</v>
      </c>
      <c r="N786" s="135" t="s">
        <v>4888</v>
      </c>
      <c r="O786" s="135"/>
      <c r="P786" s="135" t="s">
        <v>4888</v>
      </c>
      <c r="Q786" s="143">
        <v>8068</v>
      </c>
      <c r="R786" s="144">
        <v>1600</v>
      </c>
      <c r="S786" s="143">
        <v>744</v>
      </c>
      <c r="T786" s="143">
        <v>519</v>
      </c>
      <c r="U786" s="135"/>
      <c r="V786" s="123">
        <v>225</v>
      </c>
      <c r="W786" s="123">
        <v>87</v>
      </c>
      <c r="X786" s="135" t="s">
        <v>4972</v>
      </c>
      <c r="Y786" s="123"/>
      <c r="Z786" s="123">
        <v>39</v>
      </c>
      <c r="AA786" s="123">
        <v>4223</v>
      </c>
      <c r="AB786" s="123">
        <v>93</v>
      </c>
      <c r="AC786" s="127"/>
      <c r="AD786" s="127"/>
      <c r="AE786" s="128">
        <v>12</v>
      </c>
      <c r="AF786" s="135" t="s">
        <v>11569</v>
      </c>
      <c r="AG786" s="143">
        <v>1421</v>
      </c>
      <c r="AH786" s="143">
        <v>1721</v>
      </c>
      <c r="AI786" s="127">
        <v>1721</v>
      </c>
      <c r="AJ786" s="127">
        <v>33</v>
      </c>
      <c r="AK786" s="135"/>
      <c r="AL786" s="135"/>
      <c r="AM786" s="135" t="s">
        <v>4931</v>
      </c>
      <c r="AN786" s="135"/>
      <c r="AO786" s="135"/>
      <c r="AP786" s="135"/>
      <c r="AQ786" s="135"/>
      <c r="AR786" s="135"/>
      <c r="AS786" s="135">
        <v>365</v>
      </c>
      <c r="AT786" s="137" t="s">
        <v>4916</v>
      </c>
      <c r="AU786" s="137" t="s">
        <v>4916</v>
      </c>
      <c r="AV786" s="127">
        <v>66539</v>
      </c>
      <c r="AW786" s="127">
        <v>183</v>
      </c>
      <c r="AX786" s="134"/>
      <c r="AY786" s="134"/>
      <c r="AZ786" s="134"/>
      <c r="BA786" s="134"/>
      <c r="BB786" s="134"/>
      <c r="BC786" s="123"/>
      <c r="BD786" s="123"/>
      <c r="BE786" s="135"/>
      <c r="BF786" s="135" t="s">
        <v>4897</v>
      </c>
      <c r="BG786" s="134"/>
      <c r="BH786" s="134"/>
      <c r="BI786" s="134"/>
      <c r="BJ786" s="134"/>
      <c r="BK786" s="134"/>
      <c r="BL786" s="134"/>
      <c r="BM786" s="134"/>
      <c r="BN786" s="135"/>
      <c r="BO786" s="153" t="s">
        <v>4897</v>
      </c>
      <c r="BP786" s="137">
        <v>3</v>
      </c>
      <c r="BQ786" s="137"/>
      <c r="BR786" s="137">
        <v>3</v>
      </c>
      <c r="BS786" s="137">
        <v>1</v>
      </c>
      <c r="BT786" s="137"/>
      <c r="BU786" s="137">
        <v>9</v>
      </c>
      <c r="BV786" s="137"/>
      <c r="BW786" s="137">
        <v>6</v>
      </c>
      <c r="BX786" s="137"/>
      <c r="BY786" s="137"/>
      <c r="BZ786" s="137"/>
      <c r="CA786" s="137"/>
      <c r="CB786" s="137"/>
      <c r="CC786" s="137"/>
      <c r="CD786" s="137"/>
      <c r="CE786" s="177"/>
    </row>
    <row r="787" spans="1:141" ht="16.5" customHeight="1">
      <c r="A787" s="111">
        <v>697</v>
      </c>
      <c r="B787" s="153" t="s">
        <v>4084</v>
      </c>
      <c r="C787" s="153" t="s">
        <v>4110</v>
      </c>
      <c r="D787" s="153" t="s">
        <v>5111</v>
      </c>
      <c r="E787" s="153" t="s">
        <v>4879</v>
      </c>
      <c r="F787" s="135" t="s">
        <v>11570</v>
      </c>
      <c r="G787" s="276" t="s">
        <v>11571</v>
      </c>
      <c r="H787" s="111" t="s">
        <v>11572</v>
      </c>
      <c r="I787" s="135" t="s">
        <v>11573</v>
      </c>
      <c r="J787" s="118" t="s">
        <v>4884</v>
      </c>
      <c r="K787" s="135" t="s">
        <v>11574</v>
      </c>
      <c r="L787" s="116" t="s">
        <v>11575</v>
      </c>
      <c r="M787" s="765" t="s">
        <v>11576</v>
      </c>
      <c r="N787" s="135" t="s">
        <v>4888</v>
      </c>
      <c r="O787" s="135"/>
      <c r="P787" s="135" t="s">
        <v>4888</v>
      </c>
      <c r="Q787" s="143">
        <v>11108</v>
      </c>
      <c r="R787" s="144">
        <v>1055</v>
      </c>
      <c r="S787" s="143">
        <v>493</v>
      </c>
      <c r="T787" s="143">
        <v>437</v>
      </c>
      <c r="U787" s="135" t="s">
        <v>5009</v>
      </c>
      <c r="V787" s="123">
        <v>56</v>
      </c>
      <c r="W787" s="123">
        <v>46</v>
      </c>
      <c r="X787" s="135" t="s">
        <v>4972</v>
      </c>
      <c r="Y787" s="123">
        <v>135</v>
      </c>
      <c r="Z787" s="123">
        <v>48</v>
      </c>
      <c r="AA787" s="123">
        <v>400</v>
      </c>
      <c r="AB787" s="123">
        <v>23</v>
      </c>
      <c r="AC787" s="127"/>
      <c r="AD787" s="127"/>
      <c r="AE787" s="128">
        <v>300</v>
      </c>
      <c r="AF787" s="494" t="s">
        <v>11577</v>
      </c>
      <c r="AG787" s="143">
        <v>685</v>
      </c>
      <c r="AH787" s="143">
        <v>685</v>
      </c>
      <c r="AI787" s="127">
        <v>544</v>
      </c>
      <c r="AJ787" s="127">
        <v>415</v>
      </c>
      <c r="AK787" s="494"/>
      <c r="AL787" s="494"/>
      <c r="AM787" s="135"/>
      <c r="AN787" s="135">
        <v>1</v>
      </c>
      <c r="AO787" s="135"/>
      <c r="AP787" s="135">
        <v>1</v>
      </c>
      <c r="AQ787" s="135"/>
      <c r="AR787" s="135"/>
      <c r="AS787" s="494">
        <v>313</v>
      </c>
      <c r="AT787" s="137" t="s">
        <v>4916</v>
      </c>
      <c r="AU787" s="137" t="s">
        <v>4916</v>
      </c>
      <c r="AV787" s="127">
        <v>18095</v>
      </c>
      <c r="AW787" s="127">
        <v>58</v>
      </c>
      <c r="AX787" s="134"/>
      <c r="AY787" s="134"/>
      <c r="AZ787" s="134"/>
      <c r="BA787" s="134"/>
      <c r="BB787" s="134"/>
      <c r="BC787" s="123"/>
      <c r="BD787" s="123"/>
      <c r="BE787" s="634"/>
      <c r="BF787" s="494" t="s">
        <v>4897</v>
      </c>
      <c r="BG787" s="134"/>
      <c r="BH787" s="134"/>
      <c r="BI787" s="134"/>
      <c r="BJ787" s="134"/>
      <c r="BK787" s="134"/>
      <c r="BL787" s="134"/>
      <c r="BM787" s="134"/>
      <c r="BN787" s="135"/>
      <c r="BO787" s="153"/>
      <c r="BP787" s="137">
        <v>1</v>
      </c>
      <c r="BQ787" s="137"/>
      <c r="BR787" s="137">
        <v>1</v>
      </c>
      <c r="BS787" s="137"/>
      <c r="BT787" s="137"/>
      <c r="BU787" s="137">
        <v>1</v>
      </c>
      <c r="BV787" s="137">
        <v>1</v>
      </c>
      <c r="BW787" s="137">
        <v>4</v>
      </c>
      <c r="BX787" s="137"/>
      <c r="BY787" s="137"/>
      <c r="BZ787" s="137"/>
      <c r="CA787" s="137"/>
      <c r="CB787" s="137"/>
      <c r="CC787" s="137"/>
      <c r="CD787" s="137"/>
      <c r="CE787" s="177"/>
      <c r="CF787" s="139"/>
    </row>
    <row r="788" spans="1:141" ht="16.5" customHeight="1">
      <c r="A788" s="111">
        <v>698</v>
      </c>
      <c r="B788" s="153" t="s">
        <v>4084</v>
      </c>
      <c r="C788" s="153" t="s">
        <v>4110</v>
      </c>
      <c r="D788" s="153" t="s">
        <v>5111</v>
      </c>
      <c r="E788" s="153" t="s">
        <v>4879</v>
      </c>
      <c r="F788" s="135" t="s">
        <v>11578</v>
      </c>
      <c r="G788" s="276" t="s">
        <v>11579</v>
      </c>
      <c r="H788" s="111" t="s">
        <v>11580</v>
      </c>
      <c r="I788" s="135" t="s">
        <v>11581</v>
      </c>
      <c r="J788" s="118" t="s">
        <v>4884</v>
      </c>
      <c r="K788" s="135" t="s">
        <v>9901</v>
      </c>
      <c r="L788" s="116" t="s">
        <v>11582</v>
      </c>
      <c r="M788" s="153" t="s">
        <v>11583</v>
      </c>
      <c r="N788" s="135" t="s">
        <v>4888</v>
      </c>
      <c r="O788" s="135"/>
      <c r="P788" s="135" t="s">
        <v>4888</v>
      </c>
      <c r="Q788" s="143">
        <v>50136</v>
      </c>
      <c r="R788" s="144">
        <v>1805</v>
      </c>
      <c r="S788" s="143">
        <v>1448</v>
      </c>
      <c r="T788" s="143">
        <v>1448</v>
      </c>
      <c r="U788" s="135"/>
      <c r="V788" s="123"/>
      <c r="W788" s="123">
        <v>136</v>
      </c>
      <c r="X788" s="135" t="s">
        <v>4972</v>
      </c>
      <c r="Y788" s="123"/>
      <c r="Z788" s="123"/>
      <c r="AA788" s="123"/>
      <c r="AB788" s="123">
        <v>60</v>
      </c>
      <c r="AC788" s="127"/>
      <c r="AD788" s="127"/>
      <c r="AE788" s="128">
        <v>111</v>
      </c>
      <c r="AF788" s="494" t="s">
        <v>11584</v>
      </c>
      <c r="AG788" s="143">
        <v>4960</v>
      </c>
      <c r="AH788" s="143">
        <v>6859</v>
      </c>
      <c r="AI788" s="127">
        <v>6859</v>
      </c>
      <c r="AJ788" s="127"/>
      <c r="AK788" s="494"/>
      <c r="AL788" s="494"/>
      <c r="AM788" s="135"/>
      <c r="AN788" s="135"/>
      <c r="AO788" s="135"/>
      <c r="AP788" s="135"/>
      <c r="AQ788" s="135"/>
      <c r="AR788" s="135"/>
      <c r="AS788" s="494">
        <v>365</v>
      </c>
      <c r="AT788" s="137" t="s">
        <v>4916</v>
      </c>
      <c r="AU788" s="137" t="s">
        <v>4916</v>
      </c>
      <c r="AV788" s="127">
        <v>112438</v>
      </c>
      <c r="AW788" s="127">
        <v>308</v>
      </c>
      <c r="AX788" s="134">
        <v>16000</v>
      </c>
      <c r="AY788" s="134">
        <v>12000</v>
      </c>
      <c r="AZ788" s="134">
        <v>12000</v>
      </c>
      <c r="BA788" s="134">
        <v>14000</v>
      </c>
      <c r="BB788" s="134">
        <v>16000</v>
      </c>
      <c r="BC788" s="832">
        <v>0.12</v>
      </c>
      <c r="BD788" s="157" t="s">
        <v>11585</v>
      </c>
      <c r="BE788" s="494"/>
      <c r="BF788" s="494" t="s">
        <v>11586</v>
      </c>
      <c r="BG788" s="134"/>
      <c r="BH788" s="134"/>
      <c r="BI788" s="134"/>
      <c r="BJ788" s="134"/>
      <c r="BK788" s="134"/>
      <c r="BL788" s="134"/>
      <c r="BM788" s="134"/>
      <c r="BN788" s="135"/>
      <c r="BO788" s="153"/>
      <c r="BP788" s="137"/>
      <c r="BQ788" s="137"/>
      <c r="BR788" s="137"/>
      <c r="BS788" s="137"/>
      <c r="BT788" s="137"/>
      <c r="BU788" s="137"/>
      <c r="BV788" s="137">
        <v>21</v>
      </c>
      <c r="BW788" s="137">
        <v>3</v>
      </c>
      <c r="BX788" s="137"/>
      <c r="BY788" s="137"/>
      <c r="BZ788" s="137"/>
      <c r="CA788" s="137"/>
      <c r="CB788" s="137"/>
      <c r="CC788" s="137"/>
      <c r="CD788" s="137"/>
      <c r="CE788" s="177"/>
      <c r="CF788" s="139"/>
    </row>
    <row r="789" spans="1:141" ht="16.5" customHeight="1">
      <c r="A789" s="111">
        <v>699</v>
      </c>
      <c r="B789" s="153" t="s">
        <v>4084</v>
      </c>
      <c r="C789" s="153" t="s">
        <v>4110</v>
      </c>
      <c r="D789" s="153" t="s">
        <v>5111</v>
      </c>
      <c r="E789" s="153" t="s">
        <v>4879</v>
      </c>
      <c r="F789" s="135" t="s">
        <v>11587</v>
      </c>
      <c r="G789" s="276" t="s">
        <v>11588</v>
      </c>
      <c r="H789" s="111" t="s">
        <v>11589</v>
      </c>
      <c r="I789" s="135" t="s">
        <v>5434</v>
      </c>
      <c r="J789" s="118" t="s">
        <v>4884</v>
      </c>
      <c r="K789" s="135" t="s">
        <v>11590</v>
      </c>
      <c r="L789" s="116" t="s">
        <v>11591</v>
      </c>
      <c r="M789" s="141" t="s">
        <v>11592</v>
      </c>
      <c r="N789" s="135" t="s">
        <v>4888</v>
      </c>
      <c r="O789" s="135"/>
      <c r="P789" s="135" t="s">
        <v>4888</v>
      </c>
      <c r="Q789" s="143">
        <v>63057</v>
      </c>
      <c r="R789" s="144">
        <v>3643</v>
      </c>
      <c r="S789" s="143">
        <v>2302</v>
      </c>
      <c r="T789" s="143">
        <v>2046</v>
      </c>
      <c r="U789" s="135" t="s">
        <v>5009</v>
      </c>
      <c r="V789" s="123">
        <v>256</v>
      </c>
      <c r="W789" s="123">
        <v>146</v>
      </c>
      <c r="X789" s="135" t="s">
        <v>4972</v>
      </c>
      <c r="Y789" s="123">
        <v>434</v>
      </c>
      <c r="Z789" s="123">
        <v>35</v>
      </c>
      <c r="AA789" s="123">
        <v>128</v>
      </c>
      <c r="AB789" s="123">
        <v>1017</v>
      </c>
      <c r="AC789" s="127"/>
      <c r="AD789" s="127"/>
      <c r="AE789" s="128">
        <v>20</v>
      </c>
      <c r="AF789" s="494" t="s">
        <v>11593</v>
      </c>
      <c r="AG789" s="143">
        <v>225</v>
      </c>
      <c r="AH789" s="143">
        <v>1386</v>
      </c>
      <c r="AI789" s="127">
        <v>1386</v>
      </c>
      <c r="AJ789" s="127">
        <v>1386</v>
      </c>
      <c r="AK789" s="494" t="s">
        <v>11594</v>
      </c>
      <c r="AL789" s="494" t="s">
        <v>10277</v>
      </c>
      <c r="AM789" s="135"/>
      <c r="AN789" s="135">
        <v>1</v>
      </c>
      <c r="AO789" s="135"/>
      <c r="AP789" s="135">
        <v>1</v>
      </c>
      <c r="AQ789" s="135"/>
      <c r="AR789" s="135"/>
      <c r="AS789" s="494">
        <v>362</v>
      </c>
      <c r="AT789" s="137" t="s">
        <v>4916</v>
      </c>
      <c r="AU789" s="137" t="s">
        <v>4916</v>
      </c>
      <c r="AV789" s="127">
        <v>8965</v>
      </c>
      <c r="AW789" s="127">
        <v>30</v>
      </c>
      <c r="AX789" s="134">
        <v>2000</v>
      </c>
      <c r="AY789" s="134"/>
      <c r="AZ789" s="134">
        <v>1500</v>
      </c>
      <c r="BA789" s="134">
        <v>1500</v>
      </c>
      <c r="BB789" s="134">
        <v>1500</v>
      </c>
      <c r="BC789" s="123">
        <v>30</v>
      </c>
      <c r="BD789" s="832">
        <v>0.5</v>
      </c>
      <c r="BE789" s="494" t="s">
        <v>11595</v>
      </c>
      <c r="BF789" s="494" t="s">
        <v>11596</v>
      </c>
      <c r="BG789" s="216"/>
      <c r="BH789" s="216"/>
      <c r="BI789" s="216"/>
      <c r="BJ789" s="216"/>
      <c r="BK789" s="216"/>
      <c r="BL789" s="216"/>
      <c r="BM789" s="216"/>
      <c r="BN789" s="333"/>
      <c r="BO789" s="833"/>
      <c r="BP789" s="137"/>
      <c r="BQ789" s="137"/>
      <c r="BR789" s="137"/>
      <c r="BS789" s="137">
        <v>1</v>
      </c>
      <c r="BT789" s="137"/>
      <c r="BU789" s="137">
        <v>3</v>
      </c>
      <c r="BV789" s="137">
        <v>1</v>
      </c>
      <c r="BW789" s="137">
        <v>4</v>
      </c>
      <c r="BX789" s="137"/>
      <c r="BY789" s="137"/>
      <c r="BZ789" s="137"/>
      <c r="CA789" s="137"/>
      <c r="CB789" s="137"/>
      <c r="CC789" s="137"/>
      <c r="CD789" s="137"/>
      <c r="CE789" s="177"/>
      <c r="CF789" s="139"/>
    </row>
    <row r="790" spans="1:141" ht="16.5" customHeight="1">
      <c r="A790" s="111">
        <v>700</v>
      </c>
      <c r="B790" s="153" t="s">
        <v>4084</v>
      </c>
      <c r="C790" s="153" t="s">
        <v>4190</v>
      </c>
      <c r="D790" s="153" t="s">
        <v>5111</v>
      </c>
      <c r="E790" s="153" t="s">
        <v>6337</v>
      </c>
      <c r="F790" s="135" t="s">
        <v>11597</v>
      </c>
      <c r="G790" s="276" t="s">
        <v>11598</v>
      </c>
      <c r="H790" s="111" t="s">
        <v>11599</v>
      </c>
      <c r="I790" s="135" t="s">
        <v>11250</v>
      </c>
      <c r="J790" s="382" t="s">
        <v>4888</v>
      </c>
      <c r="K790" s="111" t="s">
        <v>6337</v>
      </c>
      <c r="L790" s="111" t="s">
        <v>6337</v>
      </c>
      <c r="M790" s="153"/>
      <c r="N790" s="135" t="s">
        <v>4888</v>
      </c>
      <c r="O790" s="135"/>
      <c r="P790" s="135" t="s">
        <v>4888</v>
      </c>
      <c r="Q790" s="143">
        <v>574.29</v>
      </c>
      <c r="R790" s="144">
        <v>249.29</v>
      </c>
      <c r="S790" s="143">
        <v>94</v>
      </c>
      <c r="T790" s="143">
        <v>94</v>
      </c>
      <c r="U790" s="135"/>
      <c r="V790" s="123"/>
      <c r="W790" s="123">
        <v>12.6</v>
      </c>
      <c r="X790" s="135"/>
      <c r="Y790" s="123"/>
      <c r="Z790" s="123"/>
      <c r="AA790" s="123"/>
      <c r="AB790" s="123">
        <v>36</v>
      </c>
      <c r="AC790" s="127"/>
      <c r="AD790" s="127">
        <v>4</v>
      </c>
      <c r="AE790" s="128"/>
      <c r="AF790" s="494" t="s">
        <v>11600</v>
      </c>
      <c r="AG790" s="143"/>
      <c r="AH790" s="143">
        <v>96</v>
      </c>
      <c r="AI790" s="128"/>
      <c r="AJ790" s="128"/>
      <c r="AK790" s="494"/>
      <c r="AL790" s="494"/>
      <c r="AM790" s="135"/>
      <c r="AN790" s="135"/>
      <c r="AO790" s="135"/>
      <c r="AP790" s="135"/>
      <c r="AQ790" s="135"/>
      <c r="AR790" s="135"/>
      <c r="AS790" s="111">
        <v>282</v>
      </c>
      <c r="AT790" s="129" t="s">
        <v>4916</v>
      </c>
      <c r="AU790" s="129" t="s">
        <v>4916</v>
      </c>
      <c r="AV790" s="127">
        <v>3000</v>
      </c>
      <c r="AW790" s="127">
        <v>11</v>
      </c>
      <c r="AX790" s="134"/>
      <c r="AY790" s="134"/>
      <c r="AZ790" s="134"/>
      <c r="BA790" s="134"/>
      <c r="BB790" s="134"/>
      <c r="BC790" s="135"/>
      <c r="BD790" s="135"/>
      <c r="BE790" s="634"/>
      <c r="BF790" s="135" t="s">
        <v>4897</v>
      </c>
      <c r="BG790" s="134"/>
      <c r="BH790" s="134"/>
      <c r="BI790" s="134"/>
      <c r="BJ790" s="134"/>
      <c r="BK790" s="134"/>
      <c r="BL790" s="495"/>
      <c r="BM790" s="134"/>
      <c r="BN790" s="135"/>
      <c r="BO790" s="153" t="s">
        <v>4897</v>
      </c>
      <c r="BP790" s="137"/>
      <c r="BQ790" s="137"/>
      <c r="BR790" s="137"/>
      <c r="BS790" s="137"/>
      <c r="BT790" s="137"/>
      <c r="BU790" s="137">
        <v>1</v>
      </c>
      <c r="BV790" s="137"/>
      <c r="BW790" s="137"/>
      <c r="BX790" s="137"/>
      <c r="BY790" s="137"/>
      <c r="BZ790" s="137"/>
      <c r="CA790" s="137"/>
      <c r="CB790" s="834"/>
      <c r="CC790" s="834"/>
      <c r="CD790" s="834"/>
      <c r="CE790" s="177"/>
      <c r="CF790" s="139"/>
    </row>
    <row r="791" spans="1:141" s="496" customFormat="1" ht="16.5" customHeight="1">
      <c r="A791" s="111">
        <v>701</v>
      </c>
      <c r="B791" s="153" t="s">
        <v>4084</v>
      </c>
      <c r="C791" s="153" t="s">
        <v>4085</v>
      </c>
      <c r="D791" s="153" t="s">
        <v>5111</v>
      </c>
      <c r="E791" s="153" t="s">
        <v>4932</v>
      </c>
      <c r="F791" s="135" t="s">
        <v>11601</v>
      </c>
      <c r="G791" s="383" t="s">
        <v>11602</v>
      </c>
      <c r="H791" s="111" t="s">
        <v>11603</v>
      </c>
      <c r="I791" s="135" t="s">
        <v>5923</v>
      </c>
      <c r="J791" s="118" t="s">
        <v>4884</v>
      </c>
      <c r="K791" s="135" t="s">
        <v>11604</v>
      </c>
      <c r="L791" s="116" t="s">
        <v>11605</v>
      </c>
      <c r="M791" s="153" t="s">
        <v>11606</v>
      </c>
      <c r="N791" s="142" t="s">
        <v>4888</v>
      </c>
      <c r="O791" s="135"/>
      <c r="P791" s="135" t="s">
        <v>4940</v>
      </c>
      <c r="Q791" s="143">
        <v>262774</v>
      </c>
      <c r="R791" s="144">
        <v>4981</v>
      </c>
      <c r="S791" s="143">
        <v>1574</v>
      </c>
      <c r="T791" s="143">
        <v>1413</v>
      </c>
      <c r="U791" s="135" t="s">
        <v>4955</v>
      </c>
      <c r="V791" s="123">
        <v>161</v>
      </c>
      <c r="W791" s="123">
        <v>342</v>
      </c>
      <c r="X791" s="135" t="s">
        <v>4890</v>
      </c>
      <c r="Y791" s="123">
        <v>3595</v>
      </c>
      <c r="Z791" s="123">
        <v>53</v>
      </c>
      <c r="AA791" s="123">
        <v>1680</v>
      </c>
      <c r="AB791" s="123">
        <v>150</v>
      </c>
      <c r="AC791" s="127"/>
      <c r="AD791" s="127">
        <v>26</v>
      </c>
      <c r="AE791" s="128">
        <v>344</v>
      </c>
      <c r="AF791" s="276" t="s">
        <v>11607</v>
      </c>
      <c r="AG791" s="355">
        <v>271</v>
      </c>
      <c r="AH791" s="355">
        <v>1052</v>
      </c>
      <c r="AI791" s="127">
        <v>1052</v>
      </c>
      <c r="AJ791" s="127">
        <v>278</v>
      </c>
      <c r="AK791" s="112"/>
      <c r="AL791" s="112"/>
      <c r="AM791" s="135" t="s">
        <v>5428</v>
      </c>
      <c r="AN791" s="135">
        <v>4</v>
      </c>
      <c r="AO791" s="135">
        <v>1</v>
      </c>
      <c r="AP791" s="135">
        <v>3</v>
      </c>
      <c r="AQ791" s="112"/>
      <c r="AR791" s="112"/>
      <c r="AS791" s="135">
        <v>202</v>
      </c>
      <c r="AT791" s="137" t="s">
        <v>4916</v>
      </c>
      <c r="AU791" s="137" t="s">
        <v>4916</v>
      </c>
      <c r="AV791" s="127">
        <v>21469</v>
      </c>
      <c r="AW791" s="127">
        <v>106</v>
      </c>
      <c r="AX791" s="134">
        <v>2000</v>
      </c>
      <c r="AY791" s="134"/>
      <c r="AZ791" s="134">
        <v>1000</v>
      </c>
      <c r="BA791" s="134">
        <v>1500</v>
      </c>
      <c r="BB791" s="134">
        <v>2000</v>
      </c>
      <c r="BC791" s="123">
        <v>50</v>
      </c>
      <c r="BD791" s="123"/>
      <c r="BE791" s="135"/>
      <c r="BF791" s="135" t="s">
        <v>11608</v>
      </c>
      <c r="BG791" s="134"/>
      <c r="BH791" s="134"/>
      <c r="BI791" s="134"/>
      <c r="BJ791" s="134"/>
      <c r="BK791" s="134"/>
      <c r="BL791" s="134"/>
      <c r="BM791" s="134"/>
      <c r="BN791" s="135"/>
      <c r="BO791" s="153" t="s">
        <v>4945</v>
      </c>
      <c r="BP791" s="137">
        <v>1</v>
      </c>
      <c r="BQ791" s="137"/>
      <c r="BR791" s="137">
        <v>1</v>
      </c>
      <c r="BS791" s="137">
        <v>1</v>
      </c>
      <c r="BT791" s="137"/>
      <c r="BU791" s="137">
        <v>7</v>
      </c>
      <c r="BV791" s="137"/>
      <c r="BW791" s="137">
        <v>7</v>
      </c>
      <c r="BX791" s="137"/>
      <c r="BY791" s="137"/>
      <c r="BZ791" s="137"/>
      <c r="CA791" s="137"/>
      <c r="CB791" s="137"/>
      <c r="CC791" s="137"/>
      <c r="CD791" s="137"/>
      <c r="CE791" s="267"/>
      <c r="CF791" s="267"/>
    </row>
    <row r="792" spans="1:141" s="177" customFormat="1" ht="16.5" customHeight="1">
      <c r="A792" s="111">
        <v>702</v>
      </c>
      <c r="B792" s="153" t="s">
        <v>4084</v>
      </c>
      <c r="C792" s="153" t="s">
        <v>4124</v>
      </c>
      <c r="D792" s="153" t="s">
        <v>5111</v>
      </c>
      <c r="E792" s="153" t="s">
        <v>4879</v>
      </c>
      <c r="F792" s="135" t="s">
        <v>11609</v>
      </c>
      <c r="G792" s="276" t="s">
        <v>11610</v>
      </c>
      <c r="H792" s="111" t="s">
        <v>11611</v>
      </c>
      <c r="I792" s="135" t="s">
        <v>11612</v>
      </c>
      <c r="J792" s="118" t="s">
        <v>4884</v>
      </c>
      <c r="K792" s="135" t="s">
        <v>11613</v>
      </c>
      <c r="L792" s="116" t="s">
        <v>11614</v>
      </c>
      <c r="M792" s="141" t="s">
        <v>11615</v>
      </c>
      <c r="N792" s="135" t="s">
        <v>4888</v>
      </c>
      <c r="O792" s="135"/>
      <c r="P792" s="135" t="s">
        <v>4888</v>
      </c>
      <c r="Q792" s="143">
        <v>39523</v>
      </c>
      <c r="R792" s="144">
        <v>5697</v>
      </c>
      <c r="S792" s="143">
        <v>1840</v>
      </c>
      <c r="T792" s="143">
        <v>1672</v>
      </c>
      <c r="U792" s="835" t="s">
        <v>6475</v>
      </c>
      <c r="V792" s="123">
        <v>168</v>
      </c>
      <c r="W792" s="123">
        <v>1378</v>
      </c>
      <c r="X792" s="135" t="s">
        <v>4956</v>
      </c>
      <c r="Y792" s="123">
        <v>599</v>
      </c>
      <c r="Z792" s="123">
        <v>58</v>
      </c>
      <c r="AA792" s="123">
        <v>8996</v>
      </c>
      <c r="AB792" s="123">
        <v>134</v>
      </c>
      <c r="AC792" s="127"/>
      <c r="AD792" s="127">
        <v>16</v>
      </c>
      <c r="AE792" s="128" t="s">
        <v>11616</v>
      </c>
      <c r="AF792" s="135" t="s">
        <v>11617</v>
      </c>
      <c r="AG792" s="143">
        <v>7943</v>
      </c>
      <c r="AH792" s="143">
        <v>10610</v>
      </c>
      <c r="AI792" s="127">
        <v>21042</v>
      </c>
      <c r="AJ792" s="127">
        <v>595</v>
      </c>
      <c r="AK792" s="135" t="s">
        <v>11618</v>
      </c>
      <c r="AL792" s="153" t="s">
        <v>11619</v>
      </c>
      <c r="AM792" s="135" t="s">
        <v>11620</v>
      </c>
      <c r="AN792" s="135">
        <v>4</v>
      </c>
      <c r="AO792" s="135">
        <v>1</v>
      </c>
      <c r="AP792" s="135">
        <v>1</v>
      </c>
      <c r="AQ792" s="135">
        <v>2</v>
      </c>
      <c r="AR792" s="135"/>
      <c r="AS792" s="494">
        <v>197</v>
      </c>
      <c r="AT792" s="129" t="s">
        <v>7312</v>
      </c>
      <c r="AU792" s="129" t="s">
        <v>7312</v>
      </c>
      <c r="AV792" s="127">
        <v>11417</v>
      </c>
      <c r="AW792" s="127">
        <v>57</v>
      </c>
      <c r="AX792" s="134">
        <v>1000</v>
      </c>
      <c r="AY792" s="134"/>
      <c r="AZ792" s="134">
        <v>500</v>
      </c>
      <c r="BA792" s="134">
        <v>500</v>
      </c>
      <c r="BB792" s="134">
        <v>1000</v>
      </c>
      <c r="BC792" s="331">
        <v>30</v>
      </c>
      <c r="BD792" s="331" t="s">
        <v>11621</v>
      </c>
      <c r="BE792" s="153" t="s">
        <v>11622</v>
      </c>
      <c r="BF792" s="153" t="s">
        <v>11623</v>
      </c>
      <c r="BG792" s="134">
        <v>1000</v>
      </c>
      <c r="BH792" s="134"/>
      <c r="BI792" s="134">
        <v>500</v>
      </c>
      <c r="BJ792" s="134">
        <v>500</v>
      </c>
      <c r="BK792" s="134">
        <v>1000</v>
      </c>
      <c r="BL792" s="134">
        <v>30</v>
      </c>
      <c r="BM792" s="134" t="s">
        <v>11621</v>
      </c>
      <c r="BN792" s="135" t="s">
        <v>11622</v>
      </c>
      <c r="BO792" s="153" t="s">
        <v>11623</v>
      </c>
      <c r="BP792" s="137">
        <v>2</v>
      </c>
      <c r="BQ792" s="138"/>
      <c r="BR792" s="137">
        <v>2</v>
      </c>
      <c r="BS792" s="137">
        <v>2</v>
      </c>
      <c r="BT792" s="137">
        <v>5</v>
      </c>
      <c r="BU792" s="137">
        <v>4</v>
      </c>
      <c r="BV792" s="137">
        <v>1</v>
      </c>
      <c r="BW792" s="137">
        <v>3</v>
      </c>
      <c r="BX792" s="137"/>
      <c r="BY792" s="137">
        <v>24</v>
      </c>
      <c r="BZ792" s="137"/>
      <c r="CA792" s="137"/>
      <c r="CB792" s="137"/>
      <c r="CC792" s="137"/>
      <c r="CD792" s="137"/>
      <c r="CF792" s="139"/>
      <c r="CG792" s="86"/>
      <c r="CH792" s="86"/>
      <c r="CI792" s="86"/>
      <c r="CJ792" s="86"/>
      <c r="CK792" s="86"/>
      <c r="CL792" s="86"/>
      <c r="CM792" s="86"/>
      <c r="CN792" s="86"/>
      <c r="CO792" s="86"/>
      <c r="CP792" s="86"/>
      <c r="CQ792" s="86"/>
      <c r="CR792" s="86"/>
      <c r="CS792" s="86"/>
      <c r="CT792" s="86"/>
      <c r="CU792" s="86"/>
      <c r="CV792" s="86"/>
      <c r="CW792" s="86"/>
      <c r="CX792" s="86"/>
      <c r="CY792" s="86"/>
      <c r="CZ792" s="86"/>
      <c r="DA792" s="86"/>
      <c r="DB792" s="86"/>
      <c r="DC792" s="86"/>
      <c r="DD792" s="86"/>
      <c r="DE792" s="86"/>
      <c r="DF792" s="86"/>
      <c r="DG792" s="86"/>
      <c r="DH792" s="86"/>
      <c r="DI792" s="86"/>
      <c r="DJ792" s="86"/>
      <c r="DK792" s="86"/>
      <c r="DL792" s="86"/>
      <c r="DM792" s="86"/>
      <c r="DN792" s="86"/>
      <c r="DO792" s="86"/>
      <c r="DP792" s="86"/>
      <c r="DQ792" s="86"/>
      <c r="DR792" s="86"/>
      <c r="DS792" s="86"/>
      <c r="DT792" s="86"/>
      <c r="DU792" s="86"/>
      <c r="DV792" s="86"/>
      <c r="DW792" s="86"/>
      <c r="DX792" s="86"/>
      <c r="DY792" s="86"/>
      <c r="DZ792" s="86"/>
      <c r="EA792" s="86"/>
      <c r="EB792" s="86"/>
      <c r="EC792" s="86"/>
      <c r="ED792" s="86"/>
      <c r="EE792" s="86"/>
      <c r="EF792" s="86"/>
      <c r="EG792" s="86"/>
      <c r="EH792" s="86"/>
      <c r="EI792" s="86"/>
      <c r="EJ792" s="86"/>
      <c r="EK792" s="86"/>
    </row>
    <row r="793" spans="1:141" s="177" customFormat="1" ht="16.5" customHeight="1">
      <c r="A793" s="111">
        <v>703</v>
      </c>
      <c r="B793" s="159" t="s">
        <v>11479</v>
      </c>
      <c r="C793" s="159" t="s">
        <v>11491</v>
      </c>
      <c r="D793" s="159" t="s">
        <v>5082</v>
      </c>
      <c r="E793" s="153" t="s">
        <v>6337</v>
      </c>
      <c r="F793" s="154" t="s">
        <v>11624</v>
      </c>
      <c r="G793" s="276" t="s">
        <v>11625</v>
      </c>
      <c r="H793" s="111" t="s">
        <v>11626</v>
      </c>
      <c r="I793" s="135" t="s">
        <v>9046</v>
      </c>
      <c r="J793" s="382" t="s">
        <v>4888</v>
      </c>
      <c r="K793" s="111" t="s">
        <v>6337</v>
      </c>
      <c r="L793" s="111" t="s">
        <v>6337</v>
      </c>
      <c r="M793" s="153"/>
      <c r="N793" s="135" t="s">
        <v>4888</v>
      </c>
      <c r="O793" s="135"/>
      <c r="P793" s="135" t="s">
        <v>4888</v>
      </c>
      <c r="Q793" s="143">
        <v>6565</v>
      </c>
      <c r="R793" s="144">
        <v>926</v>
      </c>
      <c r="S793" s="143">
        <v>602</v>
      </c>
      <c r="T793" s="143">
        <v>602</v>
      </c>
      <c r="U793" s="135" t="s">
        <v>6397</v>
      </c>
      <c r="V793" s="123"/>
      <c r="W793" s="123">
        <v>43</v>
      </c>
      <c r="X793" s="135" t="s">
        <v>4972</v>
      </c>
      <c r="Y793" s="123"/>
      <c r="Z793" s="123"/>
      <c r="AA793" s="123"/>
      <c r="AB793" s="123"/>
      <c r="AC793" s="127"/>
      <c r="AD793" s="127"/>
      <c r="AE793" s="128">
        <v>30</v>
      </c>
      <c r="AF793" s="135" t="s">
        <v>11627</v>
      </c>
      <c r="AG793" s="143">
        <v>289</v>
      </c>
      <c r="AH793" s="143">
        <v>1425</v>
      </c>
      <c r="AI793" s="127"/>
      <c r="AJ793" s="127"/>
      <c r="AK793" s="135" t="s">
        <v>11628</v>
      </c>
      <c r="AL793" s="135" t="s">
        <v>11629</v>
      </c>
      <c r="AM793" s="135"/>
      <c r="AN793" s="135"/>
      <c r="AO793" s="135"/>
      <c r="AP793" s="135"/>
      <c r="AQ793" s="135"/>
      <c r="AR793" s="135"/>
      <c r="AS793" s="135">
        <v>365</v>
      </c>
      <c r="AT793" s="137" t="s">
        <v>4916</v>
      </c>
      <c r="AU793" s="137" t="s">
        <v>4916</v>
      </c>
      <c r="AV793" s="127">
        <v>4400</v>
      </c>
      <c r="AW793" s="127">
        <v>12</v>
      </c>
      <c r="AX793" s="134"/>
      <c r="AY793" s="134"/>
      <c r="AZ793" s="134"/>
      <c r="BA793" s="134"/>
      <c r="BB793" s="134"/>
      <c r="BC793" s="123"/>
      <c r="BD793" s="123"/>
      <c r="BE793" s="135"/>
      <c r="BF793" s="135" t="s">
        <v>4897</v>
      </c>
      <c r="BG793" s="134"/>
      <c r="BH793" s="134"/>
      <c r="BI793" s="134"/>
      <c r="BJ793" s="134"/>
      <c r="BK793" s="134"/>
      <c r="BL793" s="134"/>
      <c r="BM793" s="134"/>
      <c r="BN793" s="135"/>
      <c r="BO793" s="153" t="s">
        <v>4897</v>
      </c>
      <c r="BP793" s="137"/>
      <c r="BQ793" s="137"/>
      <c r="BR793" s="137"/>
      <c r="BS793" s="137"/>
      <c r="BT793" s="137"/>
      <c r="BU793" s="137"/>
      <c r="BV793" s="137"/>
      <c r="BW793" s="137"/>
      <c r="BX793" s="137"/>
      <c r="BY793" s="137"/>
      <c r="BZ793" s="137"/>
      <c r="CA793" s="137"/>
      <c r="CB793" s="137"/>
      <c r="CC793" s="137"/>
      <c r="CD793" s="137"/>
      <c r="CF793" s="139"/>
      <c r="CG793" s="86"/>
      <c r="CH793" s="86"/>
      <c r="CI793" s="86"/>
      <c r="CJ793" s="86"/>
      <c r="CK793" s="86"/>
      <c r="CL793" s="86"/>
      <c r="CM793" s="86"/>
      <c r="CN793" s="86"/>
      <c r="CO793" s="86"/>
      <c r="CP793" s="86"/>
      <c r="CQ793" s="86"/>
      <c r="CR793" s="86"/>
      <c r="CS793" s="86"/>
      <c r="CT793" s="86"/>
      <c r="CU793" s="86"/>
      <c r="CV793" s="86"/>
      <c r="CW793" s="86"/>
      <c r="CX793" s="86"/>
      <c r="CY793" s="86"/>
      <c r="CZ793" s="86"/>
      <c r="DA793" s="86"/>
      <c r="DB793" s="86"/>
      <c r="DC793" s="86"/>
      <c r="DD793" s="86"/>
      <c r="DE793" s="86"/>
      <c r="DF793" s="86"/>
      <c r="DG793" s="86"/>
      <c r="DH793" s="86"/>
      <c r="DI793" s="86"/>
      <c r="DJ793" s="86"/>
      <c r="DK793" s="86"/>
      <c r="DL793" s="86"/>
      <c r="DM793" s="86"/>
      <c r="DN793" s="86"/>
      <c r="DO793" s="86"/>
      <c r="DP793" s="86"/>
      <c r="DQ793" s="86"/>
      <c r="DR793" s="86"/>
      <c r="DS793" s="86"/>
      <c r="DT793" s="86"/>
      <c r="DU793" s="86"/>
      <c r="DV793" s="86"/>
      <c r="DW793" s="86"/>
      <c r="DX793" s="86"/>
      <c r="DY793" s="86"/>
      <c r="DZ793" s="86"/>
      <c r="EA793" s="86"/>
      <c r="EB793" s="86"/>
      <c r="EC793" s="86"/>
      <c r="ED793" s="86"/>
      <c r="EE793" s="86"/>
      <c r="EF793" s="86"/>
      <c r="EG793" s="86"/>
      <c r="EH793" s="86"/>
      <c r="EI793" s="86"/>
      <c r="EJ793" s="86"/>
      <c r="EK793" s="86"/>
    </row>
    <row r="794" spans="1:141" s="177" customFormat="1" ht="16.5" customHeight="1">
      <c r="A794" s="111">
        <v>704</v>
      </c>
      <c r="B794" s="153" t="s">
        <v>4084</v>
      </c>
      <c r="C794" s="153" t="s">
        <v>4124</v>
      </c>
      <c r="D794" s="153" t="s">
        <v>5111</v>
      </c>
      <c r="E794" s="153" t="s">
        <v>4932</v>
      </c>
      <c r="F794" s="135" t="s">
        <v>11630</v>
      </c>
      <c r="G794" s="776" t="s">
        <v>11631</v>
      </c>
      <c r="H794" s="111" t="s">
        <v>11632</v>
      </c>
      <c r="I794" s="135" t="s">
        <v>9046</v>
      </c>
      <c r="J794" s="118" t="s">
        <v>4884</v>
      </c>
      <c r="K794" s="135" t="s">
        <v>11633</v>
      </c>
      <c r="L794" s="116" t="s">
        <v>11634</v>
      </c>
      <c r="M794" s="153"/>
      <c r="N794" s="135" t="s">
        <v>4888</v>
      </c>
      <c r="O794" s="135"/>
      <c r="P794" s="135" t="s">
        <v>4888</v>
      </c>
      <c r="Q794" s="143">
        <v>28779</v>
      </c>
      <c r="R794" s="144">
        <v>3091</v>
      </c>
      <c r="S794" s="143">
        <v>506</v>
      </c>
      <c r="T794" s="143">
        <v>400</v>
      </c>
      <c r="U794" s="135" t="s">
        <v>5521</v>
      </c>
      <c r="V794" s="123">
        <v>106</v>
      </c>
      <c r="W794" s="123">
        <v>127</v>
      </c>
      <c r="X794" s="135" t="s">
        <v>4956</v>
      </c>
      <c r="Y794" s="123">
        <v>161</v>
      </c>
      <c r="Z794" s="123"/>
      <c r="AA794" s="123"/>
      <c r="AB794" s="123">
        <v>51</v>
      </c>
      <c r="AC794" s="127"/>
      <c r="AD794" s="127">
        <v>14</v>
      </c>
      <c r="AE794" s="128" t="s">
        <v>11635</v>
      </c>
      <c r="AF794" s="135" t="s">
        <v>11636</v>
      </c>
      <c r="AG794" s="143">
        <v>176</v>
      </c>
      <c r="AH794" s="143">
        <v>218</v>
      </c>
      <c r="AI794" s="127"/>
      <c r="AJ794" s="127"/>
      <c r="AK794" s="135"/>
      <c r="AL794" s="135"/>
      <c r="AM794" s="135"/>
      <c r="AN794" s="135"/>
      <c r="AO794" s="135"/>
      <c r="AP794" s="135"/>
      <c r="AQ794" s="135"/>
      <c r="AR794" s="135"/>
      <c r="AS794" s="494">
        <v>197</v>
      </c>
      <c r="AT794" s="129" t="s">
        <v>7312</v>
      </c>
      <c r="AU794" s="129" t="s">
        <v>7312</v>
      </c>
      <c r="AV794" s="127">
        <v>31156</v>
      </c>
      <c r="AW794" s="127">
        <v>158</v>
      </c>
      <c r="AX794" s="134">
        <v>1000</v>
      </c>
      <c r="AY794" s="134"/>
      <c r="AZ794" s="134">
        <v>500</v>
      </c>
      <c r="BA794" s="134">
        <v>500</v>
      </c>
      <c r="BB794" s="134">
        <v>1000</v>
      </c>
      <c r="BC794" s="331">
        <v>30</v>
      </c>
      <c r="BD794" s="331" t="s">
        <v>11621</v>
      </c>
      <c r="BE794" s="153" t="s">
        <v>11622</v>
      </c>
      <c r="BF794" s="135" t="s">
        <v>11637</v>
      </c>
      <c r="BG794" s="134">
        <v>1000</v>
      </c>
      <c r="BH794" s="134"/>
      <c r="BI794" s="134">
        <v>500</v>
      </c>
      <c r="BJ794" s="134">
        <v>500</v>
      </c>
      <c r="BK794" s="134">
        <v>1000</v>
      </c>
      <c r="BL794" s="134">
        <v>30</v>
      </c>
      <c r="BM794" s="134" t="s">
        <v>11621</v>
      </c>
      <c r="BN794" s="135" t="s">
        <v>11622</v>
      </c>
      <c r="BO794" s="153" t="s">
        <v>11637</v>
      </c>
      <c r="BP794" s="137">
        <v>1</v>
      </c>
      <c r="BQ794" s="138"/>
      <c r="BR794" s="137">
        <v>1</v>
      </c>
      <c r="BS794" s="137"/>
      <c r="BT794" s="137"/>
      <c r="BU794" s="137">
        <v>3</v>
      </c>
      <c r="BV794" s="137">
        <v>1</v>
      </c>
      <c r="BW794" s="137"/>
      <c r="BX794" s="137"/>
      <c r="BY794" s="137"/>
      <c r="BZ794" s="137"/>
      <c r="CA794" s="137"/>
      <c r="CB794" s="137"/>
      <c r="CC794" s="137"/>
      <c r="CD794" s="137"/>
      <c r="CF794" s="139"/>
      <c r="CG794" s="86"/>
      <c r="CH794" s="86"/>
      <c r="CI794" s="86"/>
      <c r="CJ794" s="86"/>
      <c r="CK794" s="86"/>
      <c r="CL794" s="86"/>
      <c r="CM794" s="86"/>
      <c r="CN794" s="86"/>
      <c r="CO794" s="86"/>
      <c r="CP794" s="86"/>
      <c r="CQ794" s="86"/>
      <c r="CR794" s="86"/>
      <c r="CS794" s="86"/>
      <c r="CT794" s="86"/>
      <c r="CU794" s="86"/>
      <c r="CV794" s="86"/>
      <c r="CW794" s="86"/>
      <c r="CX794" s="86"/>
      <c r="CY794" s="86"/>
      <c r="CZ794" s="86"/>
      <c r="DA794" s="86"/>
      <c r="DB794" s="86"/>
      <c r="DC794" s="86"/>
      <c r="DD794" s="86"/>
      <c r="DE794" s="86"/>
      <c r="DF794" s="86"/>
      <c r="DG794" s="86"/>
      <c r="DH794" s="86"/>
      <c r="DI794" s="86"/>
      <c r="DJ794" s="86"/>
      <c r="DK794" s="86"/>
      <c r="DL794" s="86"/>
      <c r="DM794" s="86"/>
      <c r="DN794" s="86"/>
      <c r="DO794" s="86"/>
      <c r="DP794" s="86"/>
      <c r="DQ794" s="86"/>
      <c r="DR794" s="86"/>
      <c r="DS794" s="86"/>
      <c r="DT794" s="86"/>
      <c r="DU794" s="86"/>
      <c r="DV794" s="86"/>
      <c r="DW794" s="86"/>
      <c r="DX794" s="86"/>
      <c r="DY794" s="86"/>
      <c r="DZ794" s="86"/>
      <c r="EA794" s="86"/>
      <c r="EB794" s="86"/>
      <c r="EC794" s="86"/>
      <c r="ED794" s="86"/>
      <c r="EE794" s="86"/>
      <c r="EF794" s="86"/>
      <c r="EG794" s="86"/>
      <c r="EH794" s="86"/>
      <c r="EI794" s="86"/>
      <c r="EJ794" s="86"/>
      <c r="EK794" s="86"/>
    </row>
    <row r="795" spans="1:141" s="177" customFormat="1" ht="16.5" customHeight="1">
      <c r="A795" s="111">
        <v>705</v>
      </c>
      <c r="B795" s="153" t="s">
        <v>4084</v>
      </c>
      <c r="C795" s="153" t="s">
        <v>4161</v>
      </c>
      <c r="D795" s="153" t="s">
        <v>5111</v>
      </c>
      <c r="E795" s="153" t="s">
        <v>4879</v>
      </c>
      <c r="F795" s="135" t="s">
        <v>11638</v>
      </c>
      <c r="G795" s="776" t="s">
        <v>11639</v>
      </c>
      <c r="H795" s="111" t="s">
        <v>11640</v>
      </c>
      <c r="I795" s="135" t="s">
        <v>11641</v>
      </c>
      <c r="J795" s="118" t="s">
        <v>4884</v>
      </c>
      <c r="K795" s="135" t="s">
        <v>11642</v>
      </c>
      <c r="L795" s="116" t="s">
        <v>11643</v>
      </c>
      <c r="M795" s="141" t="s">
        <v>11644</v>
      </c>
      <c r="N795" s="135" t="s">
        <v>4888</v>
      </c>
      <c r="O795" s="135"/>
      <c r="P795" s="135" t="s">
        <v>4888</v>
      </c>
      <c r="Q795" s="143">
        <v>14143</v>
      </c>
      <c r="R795" s="144">
        <v>4359</v>
      </c>
      <c r="S795" s="143">
        <v>1884</v>
      </c>
      <c r="T795" s="143">
        <v>1668</v>
      </c>
      <c r="U795" s="135" t="s">
        <v>5145</v>
      </c>
      <c r="V795" s="123">
        <v>216</v>
      </c>
      <c r="W795" s="123">
        <v>396</v>
      </c>
      <c r="X795" s="135" t="s">
        <v>4972</v>
      </c>
      <c r="Y795" s="123">
        <v>299</v>
      </c>
      <c r="Z795" s="123">
        <v>53</v>
      </c>
      <c r="AA795" s="123">
        <v>1978</v>
      </c>
      <c r="AB795" s="123">
        <v>531</v>
      </c>
      <c r="AC795" s="127"/>
      <c r="AD795" s="127"/>
      <c r="AE795" s="128" t="s">
        <v>11645</v>
      </c>
      <c r="AF795" s="135" t="s">
        <v>11646</v>
      </c>
      <c r="AG795" s="143">
        <v>14970</v>
      </c>
      <c r="AH795" s="143">
        <v>25298</v>
      </c>
      <c r="AI795" s="127">
        <v>25298</v>
      </c>
      <c r="AJ795" s="127">
        <v>626</v>
      </c>
      <c r="AK795" s="135" t="s">
        <v>11647</v>
      </c>
      <c r="AL795" s="135" t="s">
        <v>11648</v>
      </c>
      <c r="AM795" s="135" t="s">
        <v>5956</v>
      </c>
      <c r="AN795" s="135">
        <v>1</v>
      </c>
      <c r="AO795" s="135"/>
      <c r="AP795" s="135">
        <v>1</v>
      </c>
      <c r="AQ795" s="135"/>
      <c r="AR795" s="135"/>
      <c r="AS795" s="135">
        <v>213</v>
      </c>
      <c r="AT795" s="137" t="s">
        <v>4916</v>
      </c>
      <c r="AU795" s="137" t="s">
        <v>4916</v>
      </c>
      <c r="AV795" s="127">
        <v>115938</v>
      </c>
      <c r="AW795" s="127">
        <v>544</v>
      </c>
      <c r="AX795" s="134">
        <v>3000</v>
      </c>
      <c r="AY795" s="134"/>
      <c r="AZ795" s="134">
        <v>1000</v>
      </c>
      <c r="BA795" s="134">
        <v>2000</v>
      </c>
      <c r="BB795" s="134">
        <v>3000</v>
      </c>
      <c r="BC795" s="123">
        <v>16</v>
      </c>
      <c r="BD795" s="123">
        <v>50</v>
      </c>
      <c r="BE795" s="135" t="s">
        <v>11649</v>
      </c>
      <c r="BF795" s="135" t="s">
        <v>11650</v>
      </c>
      <c r="BG795" s="134">
        <v>3000</v>
      </c>
      <c r="BH795" s="134"/>
      <c r="BI795" s="134">
        <v>1000</v>
      </c>
      <c r="BJ795" s="134">
        <v>2000</v>
      </c>
      <c r="BK795" s="134">
        <v>3000</v>
      </c>
      <c r="BL795" s="134">
        <v>16</v>
      </c>
      <c r="BM795" s="134">
        <v>50</v>
      </c>
      <c r="BN795" s="135" t="s">
        <v>11651</v>
      </c>
      <c r="BO795" s="153" t="s">
        <v>11650</v>
      </c>
      <c r="BP795" s="137">
        <v>2</v>
      </c>
      <c r="BQ795" s="137"/>
      <c r="BR795" s="137">
        <v>2</v>
      </c>
      <c r="BS795" s="137"/>
      <c r="BT795" s="137"/>
      <c r="BU795" s="137">
        <v>3</v>
      </c>
      <c r="BV795" s="137"/>
      <c r="BW795" s="137"/>
      <c r="BX795" s="137"/>
      <c r="BY795" s="137"/>
      <c r="BZ795" s="137"/>
      <c r="CA795" s="137"/>
      <c r="CB795" s="137"/>
      <c r="CC795" s="137"/>
      <c r="CD795" s="137"/>
      <c r="CF795" s="139"/>
      <c r="CG795" s="86"/>
      <c r="CH795" s="86"/>
      <c r="CI795" s="86"/>
      <c r="CJ795" s="86"/>
      <c r="CK795" s="86"/>
      <c r="CL795" s="86"/>
      <c r="CM795" s="86"/>
      <c r="CN795" s="86"/>
      <c r="CO795" s="86"/>
      <c r="CP795" s="86"/>
      <c r="CQ795" s="86"/>
      <c r="CR795" s="86"/>
      <c r="CS795" s="86"/>
      <c r="CT795" s="86"/>
      <c r="CU795" s="86"/>
      <c r="CV795" s="86"/>
      <c r="CW795" s="86"/>
      <c r="CX795" s="86"/>
      <c r="CY795" s="86"/>
      <c r="CZ795" s="86"/>
      <c r="DA795" s="86"/>
      <c r="DB795" s="86"/>
      <c r="DC795" s="86"/>
      <c r="DD795" s="86"/>
      <c r="DE795" s="86"/>
      <c r="DF795" s="86"/>
      <c r="DG795" s="86"/>
      <c r="DH795" s="86"/>
      <c r="DI795" s="86"/>
      <c r="DJ795" s="86"/>
      <c r="DK795" s="86"/>
      <c r="DL795" s="86"/>
      <c r="DM795" s="86"/>
      <c r="DN795" s="86"/>
      <c r="DO795" s="86"/>
      <c r="DP795" s="86"/>
      <c r="DQ795" s="86"/>
      <c r="DR795" s="86"/>
      <c r="DS795" s="86"/>
      <c r="DT795" s="86"/>
      <c r="DU795" s="86"/>
      <c r="DV795" s="86"/>
      <c r="DW795" s="86"/>
      <c r="DX795" s="86"/>
      <c r="DY795" s="86"/>
      <c r="DZ795" s="86"/>
      <c r="EA795" s="86"/>
      <c r="EB795" s="86"/>
      <c r="EC795" s="86"/>
      <c r="ED795" s="86"/>
      <c r="EE795" s="86"/>
      <c r="EF795" s="86"/>
      <c r="EG795" s="86"/>
      <c r="EH795" s="86"/>
      <c r="EI795" s="86"/>
      <c r="EJ795" s="86"/>
      <c r="EK795" s="86"/>
    </row>
    <row r="796" spans="1:141" s="177" customFormat="1" ht="16.5" customHeight="1">
      <c r="A796" s="111">
        <v>706</v>
      </c>
      <c r="B796" s="153" t="s">
        <v>4084</v>
      </c>
      <c r="C796" s="153" t="s">
        <v>4138</v>
      </c>
      <c r="D796" s="153" t="s">
        <v>5111</v>
      </c>
      <c r="E796" s="154" t="s">
        <v>4879</v>
      </c>
      <c r="F796" s="135" t="s">
        <v>11652</v>
      </c>
      <c r="G796" s="836" t="s">
        <v>11653</v>
      </c>
      <c r="H796" s="111" t="s">
        <v>11654</v>
      </c>
      <c r="I796" s="135" t="s">
        <v>11655</v>
      </c>
      <c r="J796" s="118" t="s">
        <v>4884</v>
      </c>
      <c r="K796" s="163" t="s">
        <v>9462</v>
      </c>
      <c r="L796" s="116" t="s">
        <v>11656</v>
      </c>
      <c r="M796" s="141" t="s">
        <v>11657</v>
      </c>
      <c r="N796" s="135" t="s">
        <v>4888</v>
      </c>
      <c r="O796" s="135"/>
      <c r="P796" s="135" t="s">
        <v>4888</v>
      </c>
      <c r="Q796" s="143">
        <v>211050</v>
      </c>
      <c r="R796" s="144">
        <v>3088</v>
      </c>
      <c r="S796" s="143">
        <v>1487</v>
      </c>
      <c r="T796" s="143">
        <v>1244</v>
      </c>
      <c r="U796" s="126" t="s">
        <v>10685</v>
      </c>
      <c r="V796" s="123">
        <v>243</v>
      </c>
      <c r="W796" s="123">
        <v>248</v>
      </c>
      <c r="X796" s="135" t="s">
        <v>4972</v>
      </c>
      <c r="Y796" s="123">
        <v>204</v>
      </c>
      <c r="Z796" s="123">
        <v>46</v>
      </c>
      <c r="AA796" s="123">
        <v>4469</v>
      </c>
      <c r="AB796" s="123">
        <v>89</v>
      </c>
      <c r="AC796" s="127">
        <v>16</v>
      </c>
      <c r="AD796" s="127">
        <v>178</v>
      </c>
      <c r="AE796" s="128" t="s">
        <v>11658</v>
      </c>
      <c r="AF796" s="126" t="s">
        <v>11659</v>
      </c>
      <c r="AG796" s="143">
        <v>4895</v>
      </c>
      <c r="AH796" s="143">
        <v>5855</v>
      </c>
      <c r="AI796" s="127">
        <v>5855</v>
      </c>
      <c r="AJ796" s="148">
        <v>1256</v>
      </c>
      <c r="AK796" s="179" t="s">
        <v>11660</v>
      </c>
      <c r="AL796" s="112" t="s">
        <v>11661</v>
      </c>
      <c r="AM796" s="118" t="s">
        <v>5011</v>
      </c>
      <c r="AN796" s="135"/>
      <c r="AO796" s="135"/>
      <c r="AP796" s="135"/>
      <c r="AQ796" s="135"/>
      <c r="AR796" s="135"/>
      <c r="AS796" s="111">
        <v>347</v>
      </c>
      <c r="AT796" s="129" t="s">
        <v>4916</v>
      </c>
      <c r="AU796" s="129" t="s">
        <v>4916</v>
      </c>
      <c r="AV796" s="127">
        <v>24266</v>
      </c>
      <c r="AW796" s="127">
        <v>70</v>
      </c>
      <c r="AX796" s="278">
        <v>1000</v>
      </c>
      <c r="AY796" s="278"/>
      <c r="AZ796" s="278">
        <v>300</v>
      </c>
      <c r="BA796" s="278">
        <v>300</v>
      </c>
      <c r="BB796" s="837">
        <v>1000</v>
      </c>
      <c r="BC796" s="838">
        <v>20</v>
      </c>
      <c r="BD796" s="839"/>
      <c r="BE796" s="673" t="s">
        <v>11662</v>
      </c>
      <c r="BF796" s="840" t="s">
        <v>11663</v>
      </c>
      <c r="BG796" s="278">
        <v>1000</v>
      </c>
      <c r="BH796" s="278"/>
      <c r="BI796" s="278">
        <v>300</v>
      </c>
      <c r="BJ796" s="278">
        <v>300</v>
      </c>
      <c r="BK796" s="278">
        <v>1000</v>
      </c>
      <c r="BL796" s="495">
        <v>20</v>
      </c>
      <c r="BM796" s="278"/>
      <c r="BN796" s="673" t="s">
        <v>11662</v>
      </c>
      <c r="BO796" s="840" t="s">
        <v>11663</v>
      </c>
      <c r="BP796" s="137">
        <v>2</v>
      </c>
      <c r="BQ796" s="137">
        <v>1</v>
      </c>
      <c r="BR796" s="137">
        <v>1</v>
      </c>
      <c r="BS796" s="137">
        <v>1</v>
      </c>
      <c r="BT796" s="138"/>
      <c r="BU796" s="138">
        <v>6</v>
      </c>
      <c r="BV796" s="138">
        <v>6</v>
      </c>
      <c r="BW796" s="138"/>
      <c r="BX796" s="138"/>
      <c r="BY796" s="138">
        <v>3</v>
      </c>
      <c r="BZ796" s="138"/>
      <c r="CA796" s="138"/>
      <c r="CB796" s="138"/>
      <c r="CC796" s="138"/>
      <c r="CD796" s="174"/>
      <c r="CF796" s="139"/>
      <c r="CG796" s="86"/>
      <c r="CH796" s="86"/>
      <c r="CI796" s="86"/>
      <c r="CJ796" s="86"/>
      <c r="CK796" s="86"/>
      <c r="CL796" s="86"/>
      <c r="CM796" s="86"/>
      <c r="CN796" s="86"/>
      <c r="CO796" s="86"/>
      <c r="CP796" s="86"/>
      <c r="CQ796" s="86"/>
      <c r="CR796" s="86"/>
      <c r="CS796" s="86"/>
      <c r="CT796" s="86"/>
      <c r="CU796" s="86"/>
      <c r="CV796" s="86"/>
      <c r="CW796" s="86"/>
      <c r="CX796" s="86"/>
      <c r="CY796" s="86"/>
      <c r="CZ796" s="86"/>
      <c r="DA796" s="86"/>
      <c r="DB796" s="86"/>
      <c r="DC796" s="86"/>
      <c r="DD796" s="86"/>
      <c r="DE796" s="86"/>
      <c r="DF796" s="86"/>
      <c r="DG796" s="86"/>
      <c r="DH796" s="86"/>
      <c r="DI796" s="86"/>
      <c r="DJ796" s="86"/>
      <c r="DK796" s="86"/>
      <c r="DL796" s="86"/>
      <c r="DM796" s="86"/>
      <c r="DN796" s="86"/>
      <c r="DO796" s="86"/>
      <c r="DP796" s="86"/>
      <c r="DQ796" s="86"/>
      <c r="DR796" s="86"/>
      <c r="DS796" s="86"/>
      <c r="DT796" s="86"/>
      <c r="DU796" s="86"/>
      <c r="DV796" s="86"/>
      <c r="DW796" s="86"/>
      <c r="DX796" s="86"/>
      <c r="DY796" s="86"/>
      <c r="DZ796" s="86"/>
      <c r="EA796" s="86"/>
      <c r="EB796" s="86"/>
      <c r="EC796" s="86"/>
      <c r="ED796" s="86"/>
      <c r="EE796" s="86"/>
      <c r="EF796" s="86"/>
      <c r="EG796" s="86"/>
      <c r="EH796" s="86"/>
      <c r="EI796" s="86"/>
      <c r="EJ796" s="86"/>
      <c r="EK796" s="86"/>
    </row>
    <row r="797" spans="1:141" s="177" customFormat="1" ht="16.5" customHeight="1">
      <c r="A797" s="111">
        <v>707</v>
      </c>
      <c r="B797" s="153" t="s">
        <v>4084</v>
      </c>
      <c r="C797" s="153" t="s">
        <v>4349</v>
      </c>
      <c r="D797" s="153" t="s">
        <v>5111</v>
      </c>
      <c r="E797" s="154" t="s">
        <v>4879</v>
      </c>
      <c r="F797" s="135" t="s">
        <v>11664</v>
      </c>
      <c r="G797" s="608" t="s">
        <v>11665</v>
      </c>
      <c r="H797" s="111" t="s">
        <v>11666</v>
      </c>
      <c r="I797" s="135" t="s">
        <v>11667</v>
      </c>
      <c r="J797" s="118" t="s">
        <v>4884</v>
      </c>
      <c r="K797" s="135" t="s">
        <v>5485</v>
      </c>
      <c r="L797" s="116" t="s">
        <v>11668</v>
      </c>
      <c r="M797" s="153" t="s">
        <v>11669</v>
      </c>
      <c r="N797" s="135" t="s">
        <v>4888</v>
      </c>
      <c r="O797" s="135"/>
      <c r="P797" s="135" t="s">
        <v>4888</v>
      </c>
      <c r="Q797" s="143">
        <v>4767</v>
      </c>
      <c r="R797" s="144">
        <v>420</v>
      </c>
      <c r="S797" s="143">
        <v>295</v>
      </c>
      <c r="T797" s="143">
        <v>295</v>
      </c>
      <c r="U797" s="135"/>
      <c r="V797" s="123"/>
      <c r="W797" s="123" t="s">
        <v>7126</v>
      </c>
      <c r="X797" s="135"/>
      <c r="Y797" s="123"/>
      <c r="Z797" s="123"/>
      <c r="AA797" s="123"/>
      <c r="AB797" s="123">
        <v>42</v>
      </c>
      <c r="AC797" s="127"/>
      <c r="AD797" s="127"/>
      <c r="AE797" s="128"/>
      <c r="AF797" s="135" t="s">
        <v>5450</v>
      </c>
      <c r="AG797" s="143">
        <v>4604</v>
      </c>
      <c r="AH797" s="143">
        <v>4604</v>
      </c>
      <c r="AI797" s="127">
        <v>4604</v>
      </c>
      <c r="AJ797" s="127">
        <v>2299</v>
      </c>
      <c r="AK797" s="135"/>
      <c r="AL797" s="135"/>
      <c r="AM797" s="135"/>
      <c r="AN797" s="135"/>
      <c r="AO797" s="135"/>
      <c r="AP797" s="135"/>
      <c r="AQ797" s="135"/>
      <c r="AR797" s="135"/>
      <c r="AS797" s="135">
        <v>310</v>
      </c>
      <c r="AT797" s="137" t="s">
        <v>6506</v>
      </c>
      <c r="AU797" s="137" t="s">
        <v>6506</v>
      </c>
      <c r="AV797" s="127">
        <v>5270</v>
      </c>
      <c r="AW797" s="127">
        <v>17</v>
      </c>
      <c r="AX797" s="134"/>
      <c r="AY797" s="134"/>
      <c r="AZ797" s="134"/>
      <c r="BA797" s="134"/>
      <c r="BB797" s="134"/>
      <c r="BC797" s="123"/>
      <c r="BD797" s="123"/>
      <c r="BE797" s="135"/>
      <c r="BF797" s="135" t="s">
        <v>4945</v>
      </c>
      <c r="BG797" s="134"/>
      <c r="BH797" s="134"/>
      <c r="BI797" s="134"/>
      <c r="BJ797" s="134"/>
      <c r="BK797" s="134"/>
      <c r="BL797" s="134"/>
      <c r="BM797" s="134"/>
      <c r="BN797" s="135"/>
      <c r="BO797" s="153"/>
      <c r="BP797" s="137">
        <v>1</v>
      </c>
      <c r="BQ797" s="137"/>
      <c r="BR797" s="137">
        <v>1</v>
      </c>
      <c r="BS797" s="137"/>
      <c r="BT797" s="137"/>
      <c r="BU797" s="137">
        <v>1</v>
      </c>
      <c r="BV797" s="137"/>
      <c r="BW797" s="137"/>
      <c r="BX797" s="137"/>
      <c r="BY797" s="137"/>
      <c r="BZ797" s="137"/>
      <c r="CA797" s="137"/>
      <c r="CB797" s="137"/>
      <c r="CC797" s="137"/>
      <c r="CD797" s="137"/>
      <c r="CF797" s="139"/>
      <c r="CG797" s="86"/>
      <c r="CH797" s="86"/>
      <c r="CI797" s="86"/>
      <c r="CJ797" s="86"/>
      <c r="CK797" s="86"/>
      <c r="CL797" s="86"/>
      <c r="CM797" s="86"/>
      <c r="CN797" s="86"/>
      <c r="CO797" s="86"/>
      <c r="CP797" s="86"/>
      <c r="CQ797" s="86"/>
      <c r="CR797" s="86"/>
      <c r="CS797" s="86"/>
      <c r="CT797" s="86"/>
      <c r="CU797" s="86"/>
      <c r="CV797" s="86"/>
      <c r="CW797" s="86"/>
      <c r="CX797" s="86"/>
      <c r="CY797" s="86"/>
      <c r="CZ797" s="86"/>
      <c r="DA797" s="86"/>
      <c r="DB797" s="86"/>
      <c r="DC797" s="86"/>
      <c r="DD797" s="86"/>
      <c r="DE797" s="86"/>
      <c r="DF797" s="86"/>
      <c r="DG797" s="86"/>
      <c r="DH797" s="86"/>
      <c r="DI797" s="86"/>
      <c r="DJ797" s="86"/>
      <c r="DK797" s="86"/>
      <c r="DL797" s="86"/>
      <c r="DM797" s="86"/>
      <c r="DN797" s="86"/>
      <c r="DO797" s="86"/>
      <c r="DP797" s="86"/>
      <c r="DQ797" s="86"/>
      <c r="DR797" s="86"/>
      <c r="DS797" s="86"/>
      <c r="DT797" s="86"/>
      <c r="DU797" s="86"/>
      <c r="DV797" s="86"/>
      <c r="DW797" s="86"/>
      <c r="DX797" s="86"/>
      <c r="DY797" s="86"/>
      <c r="DZ797" s="86"/>
      <c r="EA797" s="86"/>
      <c r="EB797" s="86"/>
      <c r="EC797" s="86"/>
      <c r="ED797" s="86"/>
      <c r="EE797" s="86"/>
      <c r="EF797" s="86"/>
      <c r="EG797" s="86"/>
      <c r="EH797" s="86"/>
      <c r="EI797" s="86"/>
      <c r="EJ797" s="86"/>
      <c r="EK797" s="86"/>
    </row>
    <row r="798" spans="1:141" ht="16.5" customHeight="1">
      <c r="A798" s="111">
        <v>708</v>
      </c>
      <c r="B798" s="153" t="s">
        <v>4084</v>
      </c>
      <c r="C798" s="153" t="s">
        <v>4156</v>
      </c>
      <c r="D798" s="153" t="s">
        <v>5111</v>
      </c>
      <c r="E798" s="153" t="s">
        <v>4932</v>
      </c>
      <c r="F798" s="135" t="s">
        <v>11670</v>
      </c>
      <c r="G798" s="276" t="s">
        <v>11671</v>
      </c>
      <c r="H798" s="111" t="s">
        <v>11672</v>
      </c>
      <c r="I798" s="135" t="s">
        <v>11673</v>
      </c>
      <c r="J798" s="118" t="s">
        <v>4884</v>
      </c>
      <c r="K798" s="135" t="s">
        <v>11515</v>
      </c>
      <c r="L798" s="116" t="s">
        <v>11674</v>
      </c>
      <c r="M798" s="153" t="s">
        <v>11675</v>
      </c>
      <c r="N798" s="135" t="s">
        <v>4888</v>
      </c>
      <c r="O798" s="135"/>
      <c r="P798" s="135" t="s">
        <v>4888</v>
      </c>
      <c r="Q798" s="143">
        <v>29022</v>
      </c>
      <c r="R798" s="144">
        <v>1927</v>
      </c>
      <c r="S798" s="143">
        <v>795</v>
      </c>
      <c r="T798" s="143">
        <v>720</v>
      </c>
      <c r="U798" s="135"/>
      <c r="V798" s="123">
        <v>75</v>
      </c>
      <c r="W798" s="123">
        <v>136</v>
      </c>
      <c r="X798" s="135" t="s">
        <v>4890</v>
      </c>
      <c r="Y798" s="123">
        <v>75</v>
      </c>
      <c r="Z798" s="123"/>
      <c r="AA798" s="123"/>
      <c r="AB798" s="123">
        <v>108</v>
      </c>
      <c r="AC798" s="127"/>
      <c r="AD798" s="127"/>
      <c r="AE798" s="128">
        <v>38</v>
      </c>
      <c r="AF798" s="135" t="s">
        <v>11676</v>
      </c>
      <c r="AG798" s="143">
        <v>1129</v>
      </c>
      <c r="AH798" s="143">
        <v>1656</v>
      </c>
      <c r="AI798" s="127">
        <v>1656</v>
      </c>
      <c r="AJ798" s="127">
        <v>507</v>
      </c>
      <c r="AK798" s="494"/>
      <c r="AL798" s="494"/>
      <c r="AM798" s="135" t="s">
        <v>11677</v>
      </c>
      <c r="AN798" s="135">
        <v>1</v>
      </c>
      <c r="AO798" s="135">
        <v>1</v>
      </c>
      <c r="AP798" s="135"/>
      <c r="AQ798" s="135"/>
      <c r="AR798" s="135"/>
      <c r="AS798" s="607">
        <v>310</v>
      </c>
      <c r="AT798" s="136" t="s">
        <v>11678</v>
      </c>
      <c r="AU798" s="136" t="s">
        <v>11678</v>
      </c>
      <c r="AV798" s="127">
        <v>12400</v>
      </c>
      <c r="AW798" s="127">
        <v>40</v>
      </c>
      <c r="AX798" s="134"/>
      <c r="AY798" s="134"/>
      <c r="AZ798" s="134"/>
      <c r="BA798" s="134"/>
      <c r="BB798" s="134"/>
      <c r="BC798" s="123"/>
      <c r="BD798" s="123"/>
      <c r="BE798" s="494"/>
      <c r="BF798" s="135" t="s">
        <v>4945</v>
      </c>
      <c r="BG798" s="134"/>
      <c r="BH798" s="134"/>
      <c r="BI798" s="134"/>
      <c r="BJ798" s="134"/>
      <c r="BK798" s="134"/>
      <c r="BL798" s="134"/>
      <c r="BM798" s="134"/>
      <c r="BN798" s="135"/>
      <c r="BO798" s="153" t="s">
        <v>4897</v>
      </c>
      <c r="BP798" s="137">
        <v>1</v>
      </c>
      <c r="BQ798" s="137"/>
      <c r="BR798" s="137">
        <v>1</v>
      </c>
      <c r="BS798" s="137"/>
      <c r="BT798" s="137"/>
      <c r="BU798" s="137">
        <v>3</v>
      </c>
      <c r="BV798" s="137">
        <v>1</v>
      </c>
      <c r="BW798" s="137"/>
      <c r="BX798" s="137"/>
      <c r="BY798" s="137" t="s">
        <v>11105</v>
      </c>
      <c r="BZ798" s="137"/>
      <c r="CA798" s="137"/>
      <c r="CB798" s="137"/>
      <c r="CC798" s="137"/>
      <c r="CD798" s="174"/>
    </row>
    <row r="799" spans="1:141" s="139" customFormat="1" ht="16.5" customHeight="1">
      <c r="A799" s="111">
        <v>709</v>
      </c>
      <c r="B799" s="153" t="s">
        <v>4084</v>
      </c>
      <c r="C799" s="153" t="s">
        <v>4175</v>
      </c>
      <c r="D799" s="153" t="s">
        <v>5111</v>
      </c>
      <c r="E799" s="153" t="s">
        <v>4932</v>
      </c>
      <c r="F799" s="135" t="s">
        <v>11679</v>
      </c>
      <c r="G799" s="276" t="s">
        <v>11680</v>
      </c>
      <c r="H799" s="111" t="s">
        <v>11681</v>
      </c>
      <c r="I799" s="135" t="s">
        <v>11682</v>
      </c>
      <c r="J799" s="118" t="s">
        <v>4884</v>
      </c>
      <c r="K799" s="135" t="s">
        <v>11683</v>
      </c>
      <c r="L799" s="116" t="s">
        <v>11684</v>
      </c>
      <c r="M799" s="153" t="s">
        <v>11685</v>
      </c>
      <c r="N799" s="135" t="s">
        <v>4888</v>
      </c>
      <c r="O799" s="135"/>
      <c r="P799" s="135" t="s">
        <v>4888</v>
      </c>
      <c r="Q799" s="143">
        <v>210241</v>
      </c>
      <c r="R799" s="144">
        <v>2948.56</v>
      </c>
      <c r="S799" s="143">
        <v>937</v>
      </c>
      <c r="T799" s="143">
        <v>733</v>
      </c>
      <c r="U799" s="624"/>
      <c r="V799" s="123">
        <v>204</v>
      </c>
      <c r="W799" s="123">
        <v>74</v>
      </c>
      <c r="X799" s="624" t="s">
        <v>4956</v>
      </c>
      <c r="Y799" s="123">
        <v>242</v>
      </c>
      <c r="Z799" s="123">
        <v>64</v>
      </c>
      <c r="AA799" s="123">
        <v>5402</v>
      </c>
      <c r="AB799" s="123">
        <v>54</v>
      </c>
      <c r="AC799" s="127"/>
      <c r="AD799" s="127"/>
      <c r="AE799" s="128"/>
      <c r="AF799" s="135" t="s">
        <v>11686</v>
      </c>
      <c r="AG799" s="143">
        <v>16300</v>
      </c>
      <c r="AH799" s="143">
        <v>19897</v>
      </c>
      <c r="AI799" s="311">
        <v>8105</v>
      </c>
      <c r="AJ799" s="311">
        <v>454</v>
      </c>
      <c r="AK799" s="135" t="s">
        <v>11687</v>
      </c>
      <c r="AL799" s="135" t="s">
        <v>11688</v>
      </c>
      <c r="AM799" s="135"/>
      <c r="AN799" s="135"/>
      <c r="AO799" s="135"/>
      <c r="AP799" s="135"/>
      <c r="AQ799" s="135"/>
      <c r="AR799" s="135"/>
      <c r="AS799" s="135">
        <v>310</v>
      </c>
      <c r="AT799" s="135" t="s">
        <v>4916</v>
      </c>
      <c r="AU799" s="135" t="s">
        <v>4916</v>
      </c>
      <c r="AV799" s="311">
        <v>321</v>
      </c>
      <c r="AW799" s="127">
        <v>1.0354838709677419</v>
      </c>
      <c r="AX799" s="312"/>
      <c r="AY799" s="312"/>
      <c r="AZ799" s="312"/>
      <c r="BA799" s="312"/>
      <c r="BB799" s="312"/>
      <c r="BC799" s="452"/>
      <c r="BD799" s="452"/>
      <c r="BE799" s="135"/>
      <c r="BF799" s="135" t="s">
        <v>4945</v>
      </c>
      <c r="BG799" s="312"/>
      <c r="BH799" s="312"/>
      <c r="BI799" s="312"/>
      <c r="BJ799" s="312"/>
      <c r="BK799" s="312"/>
      <c r="BL799" s="312"/>
      <c r="BM799" s="312"/>
      <c r="BN799" s="135"/>
      <c r="BO799" s="153"/>
      <c r="BP799" s="137">
        <v>1</v>
      </c>
      <c r="BQ799" s="137"/>
      <c r="BR799" s="137">
        <v>1</v>
      </c>
      <c r="BS799" s="137">
        <v>1</v>
      </c>
      <c r="BT799" s="137">
        <v>7</v>
      </c>
      <c r="BU799" s="137">
        <v>3</v>
      </c>
      <c r="BV799" s="137"/>
      <c r="BW799" s="137">
        <v>2</v>
      </c>
      <c r="BX799" s="137"/>
      <c r="BY799" s="137"/>
      <c r="BZ799" s="137"/>
      <c r="CA799" s="137"/>
      <c r="CB799" s="137"/>
      <c r="CC799" s="137"/>
      <c r="CD799" s="137"/>
      <c r="CE799" s="177"/>
    </row>
    <row r="800" spans="1:141" ht="16.5" customHeight="1">
      <c r="A800" s="111">
        <v>710</v>
      </c>
      <c r="B800" s="154" t="s">
        <v>4084</v>
      </c>
      <c r="C800" s="158" t="s">
        <v>4110</v>
      </c>
      <c r="D800" s="154" t="s">
        <v>5111</v>
      </c>
      <c r="E800" s="153" t="s">
        <v>4932</v>
      </c>
      <c r="F800" s="135" t="s">
        <v>11689</v>
      </c>
      <c r="G800" s="276" t="s">
        <v>11690</v>
      </c>
      <c r="H800" s="111" t="s">
        <v>11691</v>
      </c>
      <c r="I800" s="135" t="s">
        <v>11692</v>
      </c>
      <c r="J800" s="118" t="s">
        <v>4884</v>
      </c>
      <c r="K800" s="135" t="s">
        <v>9057</v>
      </c>
      <c r="L800" s="116" t="s">
        <v>11693</v>
      </c>
      <c r="M800" s="153" t="s">
        <v>11694</v>
      </c>
      <c r="N800" s="135" t="s">
        <v>4888</v>
      </c>
      <c r="O800" s="135"/>
      <c r="P800" s="135" t="s">
        <v>4888</v>
      </c>
      <c r="Q800" s="143">
        <v>9910</v>
      </c>
      <c r="R800" s="144">
        <v>1964</v>
      </c>
      <c r="S800" s="143">
        <v>1330</v>
      </c>
      <c r="T800" s="143">
        <v>1180</v>
      </c>
      <c r="U800" s="135" t="s">
        <v>4955</v>
      </c>
      <c r="V800" s="123">
        <v>150</v>
      </c>
      <c r="W800" s="123">
        <v>120</v>
      </c>
      <c r="X800" s="135" t="s">
        <v>4956</v>
      </c>
      <c r="Y800" s="123">
        <v>94</v>
      </c>
      <c r="Z800" s="123">
        <v>30</v>
      </c>
      <c r="AA800" s="123">
        <v>4592</v>
      </c>
      <c r="AB800" s="123">
        <v>79</v>
      </c>
      <c r="AC800" s="127">
        <v>3</v>
      </c>
      <c r="AD800" s="127"/>
      <c r="AE800" s="128">
        <v>4</v>
      </c>
      <c r="AF800" s="153" t="s">
        <v>11695</v>
      </c>
      <c r="AG800" s="143">
        <v>3548</v>
      </c>
      <c r="AH800" s="143">
        <v>8291</v>
      </c>
      <c r="AI800" s="127">
        <v>8291</v>
      </c>
      <c r="AJ800" s="127">
        <v>693</v>
      </c>
      <c r="AK800" s="153" t="s">
        <v>11696</v>
      </c>
      <c r="AL800" s="153" t="s">
        <v>11697</v>
      </c>
      <c r="AM800" s="135" t="s">
        <v>5428</v>
      </c>
      <c r="AN800" s="135">
        <v>11</v>
      </c>
      <c r="AO800" s="135">
        <v>8</v>
      </c>
      <c r="AP800" s="135">
        <v>1</v>
      </c>
      <c r="AQ800" s="135">
        <v>2</v>
      </c>
      <c r="AR800" s="135"/>
      <c r="AS800" s="135">
        <v>357</v>
      </c>
      <c r="AT800" s="137" t="s">
        <v>11698</v>
      </c>
      <c r="AU800" s="137" t="s">
        <v>11698</v>
      </c>
      <c r="AV800" s="127">
        <v>46691</v>
      </c>
      <c r="AW800" s="127">
        <v>130.78711484593836</v>
      </c>
      <c r="AX800" s="134">
        <v>1000</v>
      </c>
      <c r="AY800" s="134"/>
      <c r="AZ800" s="134">
        <v>700</v>
      </c>
      <c r="BA800" s="134">
        <v>700</v>
      </c>
      <c r="BB800" s="134">
        <v>700</v>
      </c>
      <c r="BC800" s="331">
        <v>20</v>
      </c>
      <c r="BD800" s="331"/>
      <c r="BE800" s="135" t="s">
        <v>11699</v>
      </c>
      <c r="BF800" s="135" t="s">
        <v>11700</v>
      </c>
      <c r="BG800" s="134">
        <v>1000</v>
      </c>
      <c r="BH800" s="134"/>
      <c r="BI800" s="134">
        <v>700</v>
      </c>
      <c r="BJ800" s="134">
        <v>700</v>
      </c>
      <c r="BK800" s="134">
        <v>700</v>
      </c>
      <c r="BL800" s="134">
        <v>20</v>
      </c>
      <c r="BM800" s="134"/>
      <c r="BN800" s="135" t="s">
        <v>11699</v>
      </c>
      <c r="BO800" s="153" t="s">
        <v>11700</v>
      </c>
      <c r="BP800" s="137">
        <v>1</v>
      </c>
      <c r="BQ800" s="137"/>
      <c r="BR800" s="137">
        <v>1</v>
      </c>
      <c r="BS800" s="137">
        <v>1</v>
      </c>
      <c r="BT800" s="137"/>
      <c r="BU800" s="137">
        <v>5</v>
      </c>
      <c r="BV800" s="137">
        <v>5</v>
      </c>
      <c r="BW800" s="137"/>
      <c r="BX800" s="137"/>
      <c r="BY800" s="137"/>
      <c r="BZ800" s="137"/>
      <c r="CA800" s="137"/>
      <c r="CB800" s="137"/>
      <c r="CC800" s="137"/>
      <c r="CD800" s="137"/>
      <c r="CE800" s="177"/>
      <c r="CF800" s="139"/>
    </row>
    <row r="801" spans="1:84" ht="16.5" customHeight="1">
      <c r="A801" s="111">
        <v>711</v>
      </c>
      <c r="B801" s="332" t="s">
        <v>4084</v>
      </c>
      <c r="C801" s="332" t="s">
        <v>4138</v>
      </c>
      <c r="D801" s="332" t="s">
        <v>5111</v>
      </c>
      <c r="E801" s="605" t="s">
        <v>6337</v>
      </c>
      <c r="F801" s="135" t="s">
        <v>11701</v>
      </c>
      <c r="G801" s="608" t="s">
        <v>11702</v>
      </c>
      <c r="H801" s="111" t="s">
        <v>11703</v>
      </c>
      <c r="I801" s="135" t="s">
        <v>11704</v>
      </c>
      <c r="J801" s="382" t="s">
        <v>4888</v>
      </c>
      <c r="K801" s="135" t="s">
        <v>6376</v>
      </c>
      <c r="L801" s="153" t="s">
        <v>6376</v>
      </c>
      <c r="M801" s="153" t="s">
        <v>11705</v>
      </c>
      <c r="N801" s="135" t="s">
        <v>4888</v>
      </c>
      <c r="O801" s="135"/>
      <c r="P801" s="135" t="s">
        <v>4888</v>
      </c>
      <c r="Q801" s="143">
        <v>1024</v>
      </c>
      <c r="R801" s="144">
        <v>232</v>
      </c>
      <c r="S801" s="143">
        <v>232</v>
      </c>
      <c r="T801" s="143">
        <v>232</v>
      </c>
      <c r="U801" s="382"/>
      <c r="V801" s="123"/>
      <c r="W801" s="123"/>
      <c r="X801" s="135"/>
      <c r="Y801" s="123"/>
      <c r="Z801" s="123"/>
      <c r="AA801" s="123"/>
      <c r="AB801" s="123">
        <v>416</v>
      </c>
      <c r="AC801" s="127"/>
      <c r="AD801" s="127">
        <v>148</v>
      </c>
      <c r="AE801" s="128">
        <v>189</v>
      </c>
      <c r="AF801" s="791" t="s">
        <v>11706</v>
      </c>
      <c r="AG801" s="355">
        <v>114</v>
      </c>
      <c r="AH801" s="355">
        <v>114</v>
      </c>
      <c r="AI801" s="800">
        <v>114</v>
      </c>
      <c r="AJ801" s="800">
        <v>114</v>
      </c>
      <c r="AK801" s="382" t="s">
        <v>11707</v>
      </c>
      <c r="AL801" s="382" t="s">
        <v>10277</v>
      </c>
      <c r="AM801" s="382"/>
      <c r="AN801" s="382"/>
      <c r="AO801" s="382"/>
      <c r="AP801" s="382"/>
      <c r="AQ801" s="382"/>
      <c r="AR801" s="382"/>
      <c r="AS801" s="607">
        <v>365</v>
      </c>
      <c r="AT801" s="129" t="s">
        <v>4916</v>
      </c>
      <c r="AU801" s="129" t="s">
        <v>4916</v>
      </c>
      <c r="AV801" s="419">
        <v>143697</v>
      </c>
      <c r="AW801" s="127">
        <v>393.69041095890412</v>
      </c>
      <c r="AX801" s="660">
        <v>1500</v>
      </c>
      <c r="AY801" s="660"/>
      <c r="AZ801" s="660">
        <v>600</v>
      </c>
      <c r="BA801" s="660">
        <v>700</v>
      </c>
      <c r="BB801" s="660">
        <v>1500</v>
      </c>
      <c r="BC801" s="358">
        <v>10</v>
      </c>
      <c r="BD801" s="358">
        <v>50</v>
      </c>
      <c r="BE801" s="382" t="s">
        <v>11708</v>
      </c>
      <c r="BF801" s="841" t="s">
        <v>11709</v>
      </c>
      <c r="BG801" s="660"/>
      <c r="BH801" s="660"/>
      <c r="BI801" s="660"/>
      <c r="BJ801" s="660"/>
      <c r="BK801" s="660"/>
      <c r="BL801" s="660"/>
      <c r="BM801" s="660"/>
      <c r="BN801" s="382"/>
      <c r="BO801" s="332"/>
      <c r="BP801" s="423"/>
      <c r="BQ801" s="423"/>
      <c r="BR801" s="423"/>
      <c r="BS801" s="423"/>
      <c r="BT801" s="423"/>
      <c r="BU801" s="423">
        <v>7</v>
      </c>
      <c r="BV801" s="423"/>
      <c r="BW801" s="423">
        <v>8</v>
      </c>
      <c r="BX801" s="423"/>
      <c r="BY801" s="423"/>
      <c r="BZ801" s="423"/>
      <c r="CA801" s="423"/>
      <c r="CB801" s="423"/>
      <c r="CC801" s="423"/>
      <c r="CD801" s="423"/>
      <c r="CE801" s="177"/>
      <c r="CF801" s="139"/>
    </row>
    <row r="802" spans="1:84" s="139" customFormat="1" ht="16.5" customHeight="1">
      <c r="A802" s="111">
        <v>712</v>
      </c>
      <c r="B802" s="153" t="s">
        <v>4084</v>
      </c>
      <c r="C802" s="153" t="s">
        <v>4095</v>
      </c>
      <c r="D802" s="153" t="s">
        <v>5111</v>
      </c>
      <c r="E802" s="153" t="s">
        <v>4879</v>
      </c>
      <c r="F802" s="135" t="s">
        <v>11710</v>
      </c>
      <c r="G802" s="276" t="s">
        <v>11711</v>
      </c>
      <c r="H802" s="111" t="s">
        <v>11712</v>
      </c>
      <c r="I802" s="135" t="s">
        <v>11713</v>
      </c>
      <c r="J802" s="118" t="s">
        <v>4884</v>
      </c>
      <c r="K802" s="163" t="s">
        <v>11714</v>
      </c>
      <c r="L802" s="116" t="s">
        <v>11715</v>
      </c>
      <c r="M802" s="153" t="s">
        <v>11555</v>
      </c>
      <c r="N802" s="135" t="s">
        <v>4888</v>
      </c>
      <c r="O802" s="135"/>
      <c r="P802" s="135" t="s">
        <v>4888</v>
      </c>
      <c r="Q802" s="143">
        <v>9098</v>
      </c>
      <c r="R802" s="144">
        <v>1374.1</v>
      </c>
      <c r="S802" s="143">
        <v>331</v>
      </c>
      <c r="T802" s="143">
        <v>331</v>
      </c>
      <c r="U802" s="135"/>
      <c r="V802" s="123"/>
      <c r="W802" s="123">
        <v>27</v>
      </c>
      <c r="X802" s="135" t="s">
        <v>4972</v>
      </c>
      <c r="Y802" s="123">
        <v>68</v>
      </c>
      <c r="Z802" s="123"/>
      <c r="AA802" s="123"/>
      <c r="AB802" s="123">
        <v>48</v>
      </c>
      <c r="AC802" s="127"/>
      <c r="AD802" s="127"/>
      <c r="AE802" s="128">
        <v>49</v>
      </c>
      <c r="AF802" s="135" t="s">
        <v>5440</v>
      </c>
      <c r="AG802" s="143">
        <v>155</v>
      </c>
      <c r="AH802" s="143">
        <v>166</v>
      </c>
      <c r="AI802" s="188">
        <v>149</v>
      </c>
      <c r="AJ802" s="188">
        <v>77</v>
      </c>
      <c r="AK802" s="135"/>
      <c r="AL802" s="135"/>
      <c r="AM802" s="135"/>
      <c r="AN802" s="135">
        <v>2</v>
      </c>
      <c r="AO802" s="135"/>
      <c r="AP802" s="135">
        <v>2</v>
      </c>
      <c r="AQ802" s="135"/>
      <c r="AR802" s="135"/>
      <c r="AS802" s="135">
        <v>206</v>
      </c>
      <c r="AT802" s="136" t="s">
        <v>11559</v>
      </c>
      <c r="AU802" s="136" t="s">
        <v>11559</v>
      </c>
      <c r="AV802" s="127">
        <v>9359</v>
      </c>
      <c r="AW802" s="127">
        <v>45.432038834951456</v>
      </c>
      <c r="AX802" s="192"/>
      <c r="AY802" s="192"/>
      <c r="AZ802" s="192"/>
      <c r="BA802" s="192"/>
      <c r="BB802" s="192"/>
      <c r="BC802" s="264"/>
      <c r="BD802" s="264"/>
      <c r="BE802" s="135"/>
      <c r="BF802" s="135" t="s">
        <v>4897</v>
      </c>
      <c r="BG802" s="192"/>
      <c r="BH802" s="192"/>
      <c r="BI802" s="192"/>
      <c r="BJ802" s="192"/>
      <c r="BK802" s="192"/>
      <c r="BL802" s="192"/>
      <c r="BM802" s="192"/>
      <c r="BN802" s="135"/>
      <c r="BO802" s="153"/>
      <c r="BP802" s="137">
        <v>1</v>
      </c>
      <c r="BQ802" s="137"/>
      <c r="BR802" s="137">
        <v>1</v>
      </c>
      <c r="BS802" s="137"/>
      <c r="BT802" s="137"/>
      <c r="BU802" s="137">
        <v>2</v>
      </c>
      <c r="BV802" s="137"/>
      <c r="BW802" s="137"/>
      <c r="BX802" s="137"/>
      <c r="BY802" s="137"/>
      <c r="BZ802" s="137"/>
      <c r="CA802" s="137"/>
      <c r="CB802" s="137"/>
      <c r="CC802" s="137"/>
      <c r="CD802" s="137"/>
      <c r="CE802" s="177"/>
    </row>
    <row r="803" spans="1:84" ht="16.5" customHeight="1">
      <c r="A803" s="111">
        <v>713</v>
      </c>
      <c r="B803" s="153" t="s">
        <v>4084</v>
      </c>
      <c r="C803" s="153" t="s">
        <v>4110</v>
      </c>
      <c r="D803" s="153" t="s">
        <v>5111</v>
      </c>
      <c r="E803" s="153" t="s">
        <v>6337</v>
      </c>
      <c r="F803" s="135" t="s">
        <v>11716</v>
      </c>
      <c r="G803" s="276" t="s">
        <v>11717</v>
      </c>
      <c r="H803" s="111" t="s">
        <v>11718</v>
      </c>
      <c r="I803" s="135" t="s">
        <v>11719</v>
      </c>
      <c r="J803" s="382" t="s">
        <v>4888</v>
      </c>
      <c r="K803" s="135" t="s">
        <v>6376</v>
      </c>
      <c r="L803" s="153" t="s">
        <v>6376</v>
      </c>
      <c r="M803" s="153" t="s">
        <v>11720</v>
      </c>
      <c r="N803" s="135" t="s">
        <v>4888</v>
      </c>
      <c r="O803" s="135"/>
      <c r="P803" s="135" t="s">
        <v>4888</v>
      </c>
      <c r="Q803" s="143">
        <v>26446</v>
      </c>
      <c r="R803" s="144">
        <v>209</v>
      </c>
      <c r="S803" s="143">
        <v>209</v>
      </c>
      <c r="T803" s="143">
        <v>209</v>
      </c>
      <c r="U803" s="135" t="s">
        <v>5303</v>
      </c>
      <c r="V803" s="123"/>
      <c r="W803" s="123"/>
      <c r="X803" s="135"/>
      <c r="Y803" s="123"/>
      <c r="Z803" s="123"/>
      <c r="AA803" s="123"/>
      <c r="AB803" s="123">
        <v>54</v>
      </c>
      <c r="AC803" s="127"/>
      <c r="AD803" s="127"/>
      <c r="AE803" s="128">
        <v>10</v>
      </c>
      <c r="AF803" s="135" t="s">
        <v>11721</v>
      </c>
      <c r="AG803" s="143">
        <v>93</v>
      </c>
      <c r="AH803" s="143">
        <v>98</v>
      </c>
      <c r="AI803" s="127">
        <v>98</v>
      </c>
      <c r="AJ803" s="127"/>
      <c r="AK803" s="135"/>
      <c r="AL803" s="135"/>
      <c r="AM803" s="135"/>
      <c r="AN803" s="135"/>
      <c r="AO803" s="135"/>
      <c r="AP803" s="135"/>
      <c r="AQ803" s="135"/>
      <c r="AR803" s="135"/>
      <c r="AS803" s="135">
        <v>240</v>
      </c>
      <c r="AT803" s="129" t="s">
        <v>4916</v>
      </c>
      <c r="AU803" s="129" t="s">
        <v>4916</v>
      </c>
      <c r="AV803" s="127">
        <v>5760</v>
      </c>
      <c r="AW803" s="127">
        <v>24</v>
      </c>
      <c r="AX803" s="134"/>
      <c r="AY803" s="134"/>
      <c r="AZ803" s="134"/>
      <c r="BA803" s="134"/>
      <c r="BB803" s="134"/>
      <c r="BC803" s="123"/>
      <c r="BD803" s="123"/>
      <c r="BE803" s="123"/>
      <c r="BF803" s="135" t="s">
        <v>4897</v>
      </c>
      <c r="BG803" s="134"/>
      <c r="BH803" s="134"/>
      <c r="BI803" s="134"/>
      <c r="BJ803" s="134"/>
      <c r="BK803" s="134"/>
      <c r="BL803" s="134"/>
      <c r="BM803" s="134"/>
      <c r="BN803" s="123"/>
      <c r="BO803" s="157" t="s">
        <v>4897</v>
      </c>
      <c r="BP803" s="137"/>
      <c r="BQ803" s="137"/>
      <c r="BR803" s="137"/>
      <c r="BS803" s="137"/>
      <c r="BT803" s="137"/>
      <c r="BU803" s="137"/>
      <c r="BV803" s="137">
        <v>1</v>
      </c>
      <c r="BW803" s="137"/>
      <c r="BX803" s="137"/>
      <c r="BY803" s="137"/>
      <c r="BZ803" s="137"/>
      <c r="CA803" s="137"/>
      <c r="CB803" s="137"/>
      <c r="CC803" s="137"/>
      <c r="CD803" s="137"/>
      <c r="CE803" s="177"/>
      <c r="CF803" s="139"/>
    </row>
    <row r="804" spans="1:84" ht="16.5" customHeight="1">
      <c r="A804" s="111">
        <v>714</v>
      </c>
      <c r="B804" s="153" t="s">
        <v>4084</v>
      </c>
      <c r="C804" s="153" t="s">
        <v>4185</v>
      </c>
      <c r="D804" s="153" t="s">
        <v>5111</v>
      </c>
      <c r="E804" s="153" t="s">
        <v>6376</v>
      </c>
      <c r="F804" s="135" t="s">
        <v>11722</v>
      </c>
      <c r="G804" s="276" t="s">
        <v>11723</v>
      </c>
      <c r="H804" s="111" t="s">
        <v>11724</v>
      </c>
      <c r="I804" s="135" t="s">
        <v>9248</v>
      </c>
      <c r="J804" s="382" t="s">
        <v>4888</v>
      </c>
      <c r="K804" s="224" t="s">
        <v>6376</v>
      </c>
      <c r="L804" s="153" t="s">
        <v>6376</v>
      </c>
      <c r="M804" s="153"/>
      <c r="N804" s="135" t="s">
        <v>4888</v>
      </c>
      <c r="O804" s="135"/>
      <c r="P804" s="135" t="s">
        <v>4888</v>
      </c>
      <c r="Q804" s="143">
        <v>41732</v>
      </c>
      <c r="R804" s="144">
        <v>2392.73</v>
      </c>
      <c r="S804" s="143">
        <v>668</v>
      </c>
      <c r="T804" s="143">
        <v>570</v>
      </c>
      <c r="U804" s="135"/>
      <c r="V804" s="123">
        <v>98</v>
      </c>
      <c r="W804" s="123">
        <v>38</v>
      </c>
      <c r="X804" s="135" t="s">
        <v>4956</v>
      </c>
      <c r="Y804" s="123">
        <v>68</v>
      </c>
      <c r="Z804" s="123"/>
      <c r="AA804" s="123"/>
      <c r="AB804" s="123">
        <v>87</v>
      </c>
      <c r="AC804" s="127"/>
      <c r="AD804" s="127">
        <v>72</v>
      </c>
      <c r="AE804" s="128">
        <v>114</v>
      </c>
      <c r="AF804" s="135" t="s">
        <v>11725</v>
      </c>
      <c r="AG804" s="143">
        <v>1</v>
      </c>
      <c r="AH804" s="143">
        <v>1</v>
      </c>
      <c r="AI804" s="311">
        <v>1</v>
      </c>
      <c r="AJ804" s="311">
        <v>1</v>
      </c>
      <c r="AK804" s="135" t="s">
        <v>11726</v>
      </c>
      <c r="AL804" s="135" t="s">
        <v>11727</v>
      </c>
      <c r="AM804" s="135"/>
      <c r="AN804" s="135"/>
      <c r="AO804" s="135"/>
      <c r="AP804" s="135"/>
      <c r="AQ804" s="135"/>
      <c r="AR804" s="135"/>
      <c r="AS804" s="135">
        <v>225</v>
      </c>
      <c r="AT804" s="137" t="s">
        <v>4895</v>
      </c>
      <c r="AU804" s="137" t="s">
        <v>4895</v>
      </c>
      <c r="AV804" s="311">
        <v>5880</v>
      </c>
      <c r="AW804" s="127">
        <v>26.133333333333333</v>
      </c>
      <c r="AX804" s="312"/>
      <c r="AY804" s="312"/>
      <c r="AZ804" s="312"/>
      <c r="BA804" s="312"/>
      <c r="BB804" s="312"/>
      <c r="BC804" s="452"/>
      <c r="BD804" s="452"/>
      <c r="BE804" s="135"/>
      <c r="BF804" s="135" t="s">
        <v>4945</v>
      </c>
      <c r="BG804" s="312"/>
      <c r="BH804" s="312"/>
      <c r="BI804" s="312"/>
      <c r="BJ804" s="312"/>
      <c r="BK804" s="312"/>
      <c r="BL804" s="312"/>
      <c r="BM804" s="312"/>
      <c r="BN804" s="135"/>
      <c r="BO804" s="153" t="s">
        <v>4945</v>
      </c>
      <c r="BP804" s="137"/>
      <c r="BQ804" s="137"/>
      <c r="BR804" s="137"/>
      <c r="BS804" s="137"/>
      <c r="BT804" s="137"/>
      <c r="BU804" s="137"/>
      <c r="BV804" s="137">
        <v>2</v>
      </c>
      <c r="BW804" s="137"/>
      <c r="BX804" s="137"/>
      <c r="BY804" s="137"/>
      <c r="BZ804" s="137"/>
      <c r="CA804" s="137"/>
      <c r="CB804" s="137"/>
      <c r="CC804" s="137"/>
      <c r="CD804" s="451"/>
    </row>
    <row r="805" spans="1:84" ht="16.5" customHeight="1">
      <c r="A805" s="111">
        <v>715</v>
      </c>
      <c r="B805" s="153" t="s">
        <v>4084</v>
      </c>
      <c r="C805" s="153" t="s">
        <v>4190</v>
      </c>
      <c r="D805" s="153" t="s">
        <v>5111</v>
      </c>
      <c r="E805" s="153" t="s">
        <v>4879</v>
      </c>
      <c r="F805" s="135" t="s">
        <v>11728</v>
      </c>
      <c r="G805" s="276" t="s">
        <v>11729</v>
      </c>
      <c r="H805" s="111" t="s">
        <v>11730</v>
      </c>
      <c r="I805" s="135" t="s">
        <v>11731</v>
      </c>
      <c r="J805" s="118" t="s">
        <v>4884</v>
      </c>
      <c r="K805" s="135" t="s">
        <v>11732</v>
      </c>
      <c r="L805" s="116" t="s">
        <v>11733</v>
      </c>
      <c r="M805" s="153" t="s">
        <v>11734</v>
      </c>
      <c r="N805" s="135" t="s">
        <v>4888</v>
      </c>
      <c r="O805" s="142"/>
      <c r="P805" s="135" t="s">
        <v>4884</v>
      </c>
      <c r="Q805" s="143">
        <v>18695</v>
      </c>
      <c r="R805" s="144">
        <v>3980</v>
      </c>
      <c r="S805" s="143">
        <v>1080</v>
      </c>
      <c r="T805" s="143">
        <v>818</v>
      </c>
      <c r="U805" s="135" t="s">
        <v>5009</v>
      </c>
      <c r="V805" s="123">
        <v>262</v>
      </c>
      <c r="W805" s="123">
        <v>359</v>
      </c>
      <c r="X805" s="135" t="s">
        <v>4956</v>
      </c>
      <c r="Y805" s="123">
        <v>286</v>
      </c>
      <c r="Z805" s="123">
        <v>39</v>
      </c>
      <c r="AA805" s="123">
        <v>6272</v>
      </c>
      <c r="AB805" s="123">
        <v>151</v>
      </c>
      <c r="AC805" s="127">
        <v>41</v>
      </c>
      <c r="AD805" s="127"/>
      <c r="AE805" s="128">
        <v>57</v>
      </c>
      <c r="AF805" s="494" t="s">
        <v>11735</v>
      </c>
      <c r="AG805" s="143">
        <v>7226</v>
      </c>
      <c r="AH805" s="143">
        <v>8651</v>
      </c>
      <c r="AI805" s="127">
        <v>9578</v>
      </c>
      <c r="AJ805" s="127">
        <v>655</v>
      </c>
      <c r="AK805" s="493" t="s">
        <v>11736</v>
      </c>
      <c r="AL805" s="493" t="s">
        <v>11737</v>
      </c>
      <c r="AM805" s="135" t="s">
        <v>5011</v>
      </c>
      <c r="AN805" s="135">
        <v>3</v>
      </c>
      <c r="AO805" s="135"/>
      <c r="AP805" s="135">
        <v>3</v>
      </c>
      <c r="AQ805" s="135"/>
      <c r="AR805" s="135"/>
      <c r="AS805" s="607">
        <v>152</v>
      </c>
      <c r="AT805" s="129" t="s">
        <v>4916</v>
      </c>
      <c r="AU805" s="129" t="s">
        <v>4916</v>
      </c>
      <c r="AV805" s="127">
        <v>35863</v>
      </c>
      <c r="AW805" s="127">
        <v>235.94078947368422</v>
      </c>
      <c r="AX805" s="134"/>
      <c r="AY805" s="134"/>
      <c r="AZ805" s="134"/>
      <c r="BA805" s="134"/>
      <c r="BB805" s="134"/>
      <c r="BC805" s="123"/>
      <c r="BD805" s="123"/>
      <c r="BE805" s="494"/>
      <c r="BF805" s="493" t="s">
        <v>11738</v>
      </c>
      <c r="BG805" s="134"/>
      <c r="BH805" s="134"/>
      <c r="BI805" s="134"/>
      <c r="BJ805" s="134"/>
      <c r="BK805" s="134"/>
      <c r="BL805" s="134"/>
      <c r="BM805" s="134"/>
      <c r="BN805" s="135"/>
      <c r="BO805" s="153" t="s">
        <v>4897</v>
      </c>
      <c r="BP805" s="137">
        <v>2</v>
      </c>
      <c r="BQ805" s="137"/>
      <c r="BR805" s="137">
        <v>2</v>
      </c>
      <c r="BS805" s="137"/>
      <c r="BT805" s="137"/>
      <c r="BU805" s="137">
        <v>11</v>
      </c>
      <c r="BV805" s="137">
        <v>6</v>
      </c>
      <c r="BW805" s="137">
        <v>12</v>
      </c>
      <c r="BX805" s="137"/>
      <c r="BY805" s="137"/>
      <c r="BZ805" s="137"/>
      <c r="CA805" s="137"/>
      <c r="CB805" s="137"/>
      <c r="CC805" s="137"/>
      <c r="CD805" s="137"/>
      <c r="CE805" s="177"/>
      <c r="CF805" s="139"/>
    </row>
    <row r="806" spans="1:84" ht="16.5" customHeight="1">
      <c r="A806" s="111">
        <v>716</v>
      </c>
      <c r="B806" s="153" t="s">
        <v>4084</v>
      </c>
      <c r="C806" s="153" t="s">
        <v>4161</v>
      </c>
      <c r="D806" s="153" t="s">
        <v>5111</v>
      </c>
      <c r="E806" s="153" t="s">
        <v>4879</v>
      </c>
      <c r="F806" s="135" t="s">
        <v>11739</v>
      </c>
      <c r="G806" s="276" t="s">
        <v>11740</v>
      </c>
      <c r="H806" s="111" t="s">
        <v>11741</v>
      </c>
      <c r="I806" s="135" t="s">
        <v>11742</v>
      </c>
      <c r="J806" s="118" t="s">
        <v>4884</v>
      </c>
      <c r="K806" s="135" t="s">
        <v>11743</v>
      </c>
      <c r="L806" s="116" t="s">
        <v>11744</v>
      </c>
      <c r="M806" s="153" t="s">
        <v>11745</v>
      </c>
      <c r="N806" s="135" t="s">
        <v>4888</v>
      </c>
      <c r="O806" s="135"/>
      <c r="P806" s="135" t="s">
        <v>4888</v>
      </c>
      <c r="Q806" s="143">
        <v>6245</v>
      </c>
      <c r="R806" s="144">
        <v>2829</v>
      </c>
      <c r="S806" s="143">
        <v>954</v>
      </c>
      <c r="T806" s="143">
        <v>808</v>
      </c>
      <c r="U806" s="135" t="s">
        <v>6541</v>
      </c>
      <c r="V806" s="123">
        <v>146</v>
      </c>
      <c r="W806" s="123">
        <v>113</v>
      </c>
      <c r="X806" s="135" t="s">
        <v>4972</v>
      </c>
      <c r="Y806" s="123">
        <v>191</v>
      </c>
      <c r="Z806" s="123"/>
      <c r="AA806" s="123"/>
      <c r="AB806" s="123">
        <v>70.33</v>
      </c>
      <c r="AC806" s="127"/>
      <c r="AD806" s="127"/>
      <c r="AE806" s="128" t="s">
        <v>11746</v>
      </c>
      <c r="AF806" s="135" t="s">
        <v>11747</v>
      </c>
      <c r="AG806" s="143">
        <v>1056</v>
      </c>
      <c r="AH806" s="143">
        <v>3246</v>
      </c>
      <c r="AI806" s="127">
        <v>3246</v>
      </c>
      <c r="AJ806" s="127">
        <v>102</v>
      </c>
      <c r="AK806" s="135"/>
      <c r="AL806" s="135"/>
      <c r="AM806" s="135" t="s">
        <v>5011</v>
      </c>
      <c r="AN806" s="135">
        <v>4</v>
      </c>
      <c r="AO806" s="135">
        <v>1</v>
      </c>
      <c r="AP806" s="135">
        <v>2</v>
      </c>
      <c r="AQ806" s="135"/>
      <c r="AR806" s="135">
        <v>1</v>
      </c>
      <c r="AS806" s="135">
        <v>183</v>
      </c>
      <c r="AT806" s="135" t="s">
        <v>4916</v>
      </c>
      <c r="AU806" s="135" t="s">
        <v>4916</v>
      </c>
      <c r="AV806" s="127">
        <v>3684</v>
      </c>
      <c r="AW806" s="127">
        <v>20.131147540983605</v>
      </c>
      <c r="AX806" s="134"/>
      <c r="AY806" s="134"/>
      <c r="AZ806" s="134"/>
      <c r="BA806" s="134"/>
      <c r="BB806" s="134"/>
      <c r="BC806" s="123"/>
      <c r="BD806" s="123"/>
      <c r="BE806" s="135"/>
      <c r="BF806" s="135" t="s">
        <v>4897</v>
      </c>
      <c r="BG806" s="134"/>
      <c r="BH806" s="134"/>
      <c r="BI806" s="134"/>
      <c r="BJ806" s="134"/>
      <c r="BK806" s="134"/>
      <c r="BL806" s="134"/>
      <c r="BM806" s="134"/>
      <c r="BN806" s="135"/>
      <c r="BO806" s="153" t="s">
        <v>4897</v>
      </c>
      <c r="BP806" s="137"/>
      <c r="BQ806" s="137"/>
      <c r="BR806" s="137"/>
      <c r="BS806" s="137">
        <v>1</v>
      </c>
      <c r="BT806" s="137"/>
      <c r="BU806" s="137">
        <v>4</v>
      </c>
      <c r="BV806" s="137"/>
      <c r="BW806" s="137"/>
      <c r="BX806" s="137"/>
      <c r="BY806" s="137"/>
      <c r="BZ806" s="137"/>
      <c r="CA806" s="137"/>
      <c r="CB806" s="137"/>
      <c r="CC806" s="137"/>
      <c r="CD806" s="137"/>
      <c r="CE806" s="177"/>
      <c r="CF806" s="139"/>
    </row>
    <row r="807" spans="1:84" ht="16.5" customHeight="1">
      <c r="A807" s="111">
        <v>717</v>
      </c>
      <c r="B807" s="153" t="s">
        <v>4084</v>
      </c>
      <c r="C807" s="153" t="s">
        <v>4138</v>
      </c>
      <c r="D807" s="153" t="s">
        <v>5111</v>
      </c>
      <c r="E807" s="154" t="s">
        <v>4879</v>
      </c>
      <c r="F807" s="135" t="s">
        <v>11748</v>
      </c>
      <c r="G807" s="160" t="s">
        <v>11749</v>
      </c>
      <c r="H807" s="111" t="s">
        <v>11750</v>
      </c>
      <c r="I807" s="135" t="s">
        <v>11751</v>
      </c>
      <c r="J807" s="118" t="s">
        <v>4884</v>
      </c>
      <c r="K807" s="135" t="s">
        <v>11752</v>
      </c>
      <c r="L807" s="116" t="s">
        <v>11753</v>
      </c>
      <c r="M807" s="153" t="s">
        <v>11754</v>
      </c>
      <c r="N807" s="135" t="s">
        <v>4940</v>
      </c>
      <c r="O807" s="135" t="s">
        <v>4909</v>
      </c>
      <c r="P807" s="135" t="s">
        <v>4888</v>
      </c>
      <c r="Q807" s="143">
        <v>5957</v>
      </c>
      <c r="R807" s="144">
        <v>1698</v>
      </c>
      <c r="S807" s="143">
        <v>1018</v>
      </c>
      <c r="T807" s="143">
        <v>934</v>
      </c>
      <c r="U807" s="276" t="s">
        <v>7200</v>
      </c>
      <c r="V807" s="123">
        <v>84</v>
      </c>
      <c r="W807" s="123">
        <v>26</v>
      </c>
      <c r="X807" s="135" t="s">
        <v>4926</v>
      </c>
      <c r="Y807" s="123">
        <v>150</v>
      </c>
      <c r="Z807" s="123">
        <v>12</v>
      </c>
      <c r="AA807" s="123">
        <v>200</v>
      </c>
      <c r="AB807" s="123">
        <v>84</v>
      </c>
      <c r="AC807" s="127"/>
      <c r="AD807" s="127"/>
      <c r="AE807" s="128">
        <v>40</v>
      </c>
      <c r="AF807" s="494" t="s">
        <v>11755</v>
      </c>
      <c r="AG807" s="143">
        <v>147</v>
      </c>
      <c r="AH807" s="143">
        <v>147</v>
      </c>
      <c r="AI807" s="127">
        <v>147</v>
      </c>
      <c r="AJ807" s="127">
        <v>147</v>
      </c>
      <c r="AK807" s="135"/>
      <c r="AL807" s="135"/>
      <c r="AM807" s="135"/>
      <c r="AN807" s="135"/>
      <c r="AO807" s="135"/>
      <c r="AP807" s="135"/>
      <c r="AQ807" s="135"/>
      <c r="AR807" s="135"/>
      <c r="AS807" s="135">
        <v>198</v>
      </c>
      <c r="AT807" s="137" t="s">
        <v>4916</v>
      </c>
      <c r="AU807" s="137" t="s">
        <v>4916</v>
      </c>
      <c r="AV807" s="127">
        <v>7080</v>
      </c>
      <c r="AW807" s="127">
        <v>35.757575757575758</v>
      </c>
      <c r="AX807" s="134">
        <v>3000</v>
      </c>
      <c r="AY807" s="134"/>
      <c r="AZ807" s="134">
        <v>1000</v>
      </c>
      <c r="BA807" s="134">
        <v>2000</v>
      </c>
      <c r="BB807" s="134">
        <v>3000</v>
      </c>
      <c r="BC807" s="832">
        <v>0.3</v>
      </c>
      <c r="BD807" s="832">
        <v>0.5</v>
      </c>
      <c r="BE807" s="494" t="s">
        <v>11756</v>
      </c>
      <c r="BF807" s="494" t="s">
        <v>11757</v>
      </c>
      <c r="BG807" s="134"/>
      <c r="BH807" s="134"/>
      <c r="BI807" s="134"/>
      <c r="BJ807" s="134"/>
      <c r="BK807" s="134"/>
      <c r="BL807" s="134"/>
      <c r="BM807" s="134"/>
      <c r="BN807" s="135"/>
      <c r="BO807" s="153" t="s">
        <v>4897</v>
      </c>
      <c r="BP807" s="137">
        <v>1</v>
      </c>
      <c r="BQ807" s="137"/>
      <c r="BR807" s="137">
        <v>1</v>
      </c>
      <c r="BS807" s="137"/>
      <c r="BT807" s="137"/>
      <c r="BU807" s="137">
        <v>6</v>
      </c>
      <c r="BV807" s="137">
        <v>5</v>
      </c>
      <c r="BW807" s="137">
        <v>1</v>
      </c>
      <c r="BX807" s="137">
        <v>2</v>
      </c>
      <c r="BY807" s="137"/>
      <c r="BZ807" s="137"/>
      <c r="CA807" s="137"/>
      <c r="CB807" s="137"/>
      <c r="CC807" s="137"/>
      <c r="CD807" s="137"/>
      <c r="CE807" s="177"/>
      <c r="CF807" s="139"/>
    </row>
    <row r="808" spans="1:84" ht="16.5" customHeight="1">
      <c r="A808" s="111">
        <v>718</v>
      </c>
      <c r="B808" s="159" t="s">
        <v>11479</v>
      </c>
      <c r="C808" s="159" t="s">
        <v>11491</v>
      </c>
      <c r="D808" s="159" t="s">
        <v>5082</v>
      </c>
      <c r="E808" s="153" t="s">
        <v>6337</v>
      </c>
      <c r="F808" s="175" t="s">
        <v>11758</v>
      </c>
      <c r="G808" s="276" t="s">
        <v>11759</v>
      </c>
      <c r="H808" s="111" t="s">
        <v>11760</v>
      </c>
      <c r="I808" s="135">
        <v>1980.05</v>
      </c>
      <c r="J808" s="382" t="s">
        <v>4888</v>
      </c>
      <c r="K808" s="135" t="s">
        <v>6337</v>
      </c>
      <c r="L808" s="153" t="s">
        <v>6337</v>
      </c>
      <c r="M808" s="153"/>
      <c r="N808" s="135" t="s">
        <v>4924</v>
      </c>
      <c r="O808" s="135"/>
      <c r="P808" s="135" t="s">
        <v>4924</v>
      </c>
      <c r="Q808" s="143">
        <v>13232</v>
      </c>
      <c r="R808" s="144">
        <v>225</v>
      </c>
      <c r="S808" s="143">
        <v>66</v>
      </c>
      <c r="T808" s="143">
        <v>66</v>
      </c>
      <c r="U808" s="135" t="s">
        <v>6397</v>
      </c>
      <c r="V808" s="123"/>
      <c r="W808" s="123"/>
      <c r="X808" s="135"/>
      <c r="Y808" s="123"/>
      <c r="Z808" s="123"/>
      <c r="AA808" s="123"/>
      <c r="AB808" s="123"/>
      <c r="AC808" s="127"/>
      <c r="AD808" s="127"/>
      <c r="AE808" s="128">
        <v>30</v>
      </c>
      <c r="AF808" s="135" t="s">
        <v>11761</v>
      </c>
      <c r="AG808" s="143">
        <v>6</v>
      </c>
      <c r="AH808" s="143">
        <v>20</v>
      </c>
      <c r="AI808" s="127">
        <v>218</v>
      </c>
      <c r="AJ808" s="127">
        <v>30</v>
      </c>
      <c r="AK808" s="135" t="s">
        <v>11762</v>
      </c>
      <c r="AL808" s="135"/>
      <c r="AM808" s="135"/>
      <c r="AN808" s="135"/>
      <c r="AO808" s="135"/>
      <c r="AP808" s="135"/>
      <c r="AQ808" s="135"/>
      <c r="AR808" s="135"/>
      <c r="AS808" s="135">
        <v>365</v>
      </c>
      <c r="AT808" s="137" t="s">
        <v>4916</v>
      </c>
      <c r="AU808" s="137" t="s">
        <v>4916</v>
      </c>
      <c r="AV808" s="127">
        <v>4000</v>
      </c>
      <c r="AW808" s="127">
        <v>10.95890410958904</v>
      </c>
      <c r="AX808" s="134"/>
      <c r="AY808" s="134"/>
      <c r="AZ808" s="134"/>
      <c r="BA808" s="134"/>
      <c r="BB808" s="134"/>
      <c r="BC808" s="123"/>
      <c r="BD808" s="123"/>
      <c r="BE808" s="135"/>
      <c r="BF808" s="135" t="s">
        <v>4897</v>
      </c>
      <c r="BG808" s="134"/>
      <c r="BH808" s="134"/>
      <c r="BI808" s="134"/>
      <c r="BJ808" s="134"/>
      <c r="BK808" s="134"/>
      <c r="BL808" s="134"/>
      <c r="BM808" s="134"/>
      <c r="BN808" s="135"/>
      <c r="BO808" s="153"/>
      <c r="BP808" s="137"/>
      <c r="BQ808" s="137"/>
      <c r="BR808" s="137"/>
      <c r="BS808" s="137"/>
      <c r="BT808" s="137"/>
      <c r="BU808" s="137">
        <v>1</v>
      </c>
      <c r="BV808" s="137"/>
      <c r="BW808" s="137"/>
      <c r="BX808" s="137"/>
      <c r="BY808" s="137"/>
      <c r="BZ808" s="137"/>
      <c r="CA808" s="137"/>
      <c r="CB808" s="137"/>
      <c r="CC808" s="137"/>
      <c r="CD808" s="137"/>
      <c r="CE808" s="177"/>
      <c r="CF808" s="139"/>
    </row>
    <row r="809" spans="1:84" ht="16.5" customHeight="1">
      <c r="A809" s="111">
        <v>719</v>
      </c>
      <c r="B809" s="153" t="s">
        <v>4084</v>
      </c>
      <c r="C809" s="153" t="s">
        <v>4195</v>
      </c>
      <c r="D809" s="153" t="s">
        <v>5111</v>
      </c>
      <c r="E809" s="153" t="s">
        <v>4879</v>
      </c>
      <c r="F809" s="135" t="s">
        <v>11763</v>
      </c>
      <c r="G809" s="276" t="s">
        <v>11764</v>
      </c>
      <c r="H809" s="111" t="s">
        <v>11765</v>
      </c>
      <c r="I809" s="135" t="s">
        <v>10884</v>
      </c>
      <c r="J809" s="118" t="s">
        <v>4940</v>
      </c>
      <c r="K809" s="135" t="s">
        <v>11633</v>
      </c>
      <c r="L809" s="116" t="s">
        <v>11766</v>
      </c>
      <c r="M809" s="153" t="s">
        <v>11767</v>
      </c>
      <c r="N809" s="135" t="s">
        <v>4924</v>
      </c>
      <c r="O809" s="135"/>
      <c r="P809" s="135" t="s">
        <v>4924</v>
      </c>
      <c r="Q809" s="143">
        <v>11017</v>
      </c>
      <c r="R809" s="144">
        <v>1818</v>
      </c>
      <c r="S809" s="143">
        <v>521</v>
      </c>
      <c r="T809" s="143">
        <v>392</v>
      </c>
      <c r="U809" s="135" t="s">
        <v>11768</v>
      </c>
      <c r="V809" s="123">
        <v>129</v>
      </c>
      <c r="W809" s="123">
        <v>50</v>
      </c>
      <c r="X809" s="135" t="s">
        <v>4972</v>
      </c>
      <c r="Y809" s="123"/>
      <c r="Z809" s="123"/>
      <c r="AA809" s="123"/>
      <c r="AB809" s="123">
        <v>75</v>
      </c>
      <c r="AC809" s="127"/>
      <c r="AD809" s="127"/>
      <c r="AE809" s="128">
        <v>20</v>
      </c>
      <c r="AF809" s="494" t="s">
        <v>11769</v>
      </c>
      <c r="AG809" s="143">
        <v>210</v>
      </c>
      <c r="AH809" s="143">
        <v>407</v>
      </c>
      <c r="AI809" s="127">
        <v>407</v>
      </c>
      <c r="AJ809" s="127">
        <v>407</v>
      </c>
      <c r="AK809" s="494"/>
      <c r="AL809" s="494"/>
      <c r="AM809" s="135" t="s">
        <v>5079</v>
      </c>
      <c r="AN809" s="135">
        <v>8</v>
      </c>
      <c r="AO809" s="135">
        <v>1</v>
      </c>
      <c r="AP809" s="135">
        <v>1</v>
      </c>
      <c r="AQ809" s="135">
        <v>6</v>
      </c>
      <c r="AR809" s="135"/>
      <c r="AS809" s="607">
        <v>238</v>
      </c>
      <c r="AT809" s="135" t="s">
        <v>4916</v>
      </c>
      <c r="AU809" s="135" t="s">
        <v>4916</v>
      </c>
      <c r="AV809" s="127">
        <v>18003</v>
      </c>
      <c r="AW809" s="127">
        <v>75.642857142857139</v>
      </c>
      <c r="AX809" s="134"/>
      <c r="AY809" s="134"/>
      <c r="AZ809" s="134"/>
      <c r="BA809" s="134"/>
      <c r="BB809" s="134"/>
      <c r="BC809" s="123"/>
      <c r="BD809" s="123"/>
      <c r="BE809" s="494"/>
      <c r="BF809" s="135" t="s">
        <v>4897</v>
      </c>
      <c r="BG809" s="134"/>
      <c r="BH809" s="134"/>
      <c r="BI809" s="134"/>
      <c r="BJ809" s="134"/>
      <c r="BK809" s="134"/>
      <c r="BL809" s="134"/>
      <c r="BM809" s="134"/>
      <c r="BN809" s="135"/>
      <c r="BO809" s="153" t="s">
        <v>4897</v>
      </c>
      <c r="BP809" s="137">
        <v>1</v>
      </c>
      <c r="BQ809" s="137"/>
      <c r="BR809" s="137">
        <v>1</v>
      </c>
      <c r="BS809" s="137">
        <v>1</v>
      </c>
      <c r="BT809" s="137"/>
      <c r="BU809" s="137">
        <v>2</v>
      </c>
      <c r="BV809" s="137">
        <v>1</v>
      </c>
      <c r="BW809" s="137">
        <v>3</v>
      </c>
      <c r="BX809" s="137"/>
      <c r="BY809" s="137"/>
      <c r="BZ809" s="137"/>
      <c r="CA809" s="137"/>
      <c r="CB809" s="137"/>
      <c r="CC809" s="137"/>
      <c r="CD809" s="137"/>
      <c r="CE809" s="177"/>
      <c r="CF809" s="139"/>
    </row>
    <row r="810" spans="1:84" s="139" customFormat="1" ht="16.5" customHeight="1">
      <c r="A810" s="111">
        <v>720</v>
      </c>
      <c r="B810" s="153" t="s">
        <v>4084</v>
      </c>
      <c r="C810" s="153" t="s">
        <v>4200</v>
      </c>
      <c r="D810" s="153" t="s">
        <v>5111</v>
      </c>
      <c r="E810" s="153" t="s">
        <v>4932</v>
      </c>
      <c r="F810" s="135" t="s">
        <v>11770</v>
      </c>
      <c r="G810" s="276" t="s">
        <v>11771</v>
      </c>
      <c r="H810" s="111" t="s">
        <v>11772</v>
      </c>
      <c r="I810" s="135" t="s">
        <v>11773</v>
      </c>
      <c r="J810" s="118" t="s">
        <v>4940</v>
      </c>
      <c r="K810" s="135" t="s">
        <v>11774</v>
      </c>
      <c r="L810" s="116" t="s">
        <v>11775</v>
      </c>
      <c r="M810" s="153"/>
      <c r="N810" s="135" t="s">
        <v>4888</v>
      </c>
      <c r="O810" s="135"/>
      <c r="P810" s="135" t="s">
        <v>4888</v>
      </c>
      <c r="Q810" s="143">
        <v>14730</v>
      </c>
      <c r="R810" s="144">
        <v>1027</v>
      </c>
      <c r="S810" s="143">
        <v>453</v>
      </c>
      <c r="T810" s="143">
        <v>453</v>
      </c>
      <c r="U810" s="135"/>
      <c r="V810" s="123"/>
      <c r="W810" s="123">
        <v>20</v>
      </c>
      <c r="X810" s="135" t="s">
        <v>4972</v>
      </c>
      <c r="Y810" s="123"/>
      <c r="Z810" s="123"/>
      <c r="AA810" s="123"/>
      <c r="AB810" s="123">
        <v>42</v>
      </c>
      <c r="AC810" s="127"/>
      <c r="AD810" s="127"/>
      <c r="AE810" s="128">
        <v>20</v>
      </c>
      <c r="AF810" s="135" t="s">
        <v>11776</v>
      </c>
      <c r="AG810" s="143">
        <v>1012</v>
      </c>
      <c r="AH810" s="143">
        <v>2117</v>
      </c>
      <c r="AI810" s="127">
        <v>2117</v>
      </c>
      <c r="AJ810" s="127">
        <v>338</v>
      </c>
      <c r="AK810" s="135" t="s">
        <v>11777</v>
      </c>
      <c r="AL810" s="135" t="s">
        <v>11778</v>
      </c>
      <c r="AM810" s="135"/>
      <c r="AN810" s="135"/>
      <c r="AO810" s="135"/>
      <c r="AP810" s="135"/>
      <c r="AQ810" s="135"/>
      <c r="AR810" s="135"/>
      <c r="AS810" s="135">
        <v>171</v>
      </c>
      <c r="AT810" s="137" t="s">
        <v>6506</v>
      </c>
      <c r="AU810" s="137" t="s">
        <v>6506</v>
      </c>
      <c r="AV810" s="127">
        <v>1914</v>
      </c>
      <c r="AW810" s="127">
        <v>11.192982456140351</v>
      </c>
      <c r="AX810" s="134"/>
      <c r="AY810" s="134"/>
      <c r="AZ810" s="134"/>
      <c r="BA810" s="134"/>
      <c r="BB810" s="134"/>
      <c r="BC810" s="123"/>
      <c r="BD810" s="123"/>
      <c r="BE810" s="135"/>
      <c r="BF810" s="135" t="s">
        <v>4897</v>
      </c>
      <c r="BG810" s="134"/>
      <c r="BH810" s="134"/>
      <c r="BI810" s="134"/>
      <c r="BJ810" s="134"/>
      <c r="BK810" s="134"/>
      <c r="BL810" s="134"/>
      <c r="BM810" s="134"/>
      <c r="BN810" s="135"/>
      <c r="BO810" s="153" t="s">
        <v>4897</v>
      </c>
      <c r="BP810" s="137">
        <v>1</v>
      </c>
      <c r="BQ810" s="137"/>
      <c r="BR810" s="137">
        <v>1</v>
      </c>
      <c r="BS810" s="137"/>
      <c r="BT810" s="137"/>
      <c r="BU810" s="137"/>
      <c r="BV810" s="137"/>
      <c r="BW810" s="137">
        <v>1</v>
      </c>
      <c r="BX810" s="137"/>
      <c r="BY810" s="137"/>
      <c r="BZ810" s="137"/>
      <c r="CA810" s="137"/>
      <c r="CB810" s="137"/>
      <c r="CC810" s="137"/>
      <c r="CD810" s="137"/>
      <c r="CE810" s="177"/>
    </row>
    <row r="811" spans="1:84" s="139" customFormat="1" ht="16.5" customHeight="1">
      <c r="A811" s="111">
        <v>721</v>
      </c>
      <c r="B811" s="153" t="s">
        <v>4084</v>
      </c>
      <c r="C811" s="153" t="s">
        <v>4200</v>
      </c>
      <c r="D811" s="153" t="s">
        <v>5111</v>
      </c>
      <c r="E811" s="153" t="s">
        <v>6337</v>
      </c>
      <c r="F811" s="135" t="s">
        <v>11779</v>
      </c>
      <c r="G811" s="276" t="s">
        <v>11780</v>
      </c>
      <c r="H811" s="111" t="s">
        <v>11781</v>
      </c>
      <c r="I811" s="135" t="s">
        <v>11782</v>
      </c>
      <c r="J811" s="382" t="s">
        <v>4888</v>
      </c>
      <c r="K811" s="135" t="s">
        <v>6337</v>
      </c>
      <c r="L811" s="153" t="s">
        <v>6337</v>
      </c>
      <c r="M811" s="153"/>
      <c r="N811" s="135" t="s">
        <v>4888</v>
      </c>
      <c r="O811" s="135"/>
      <c r="P811" s="135" t="s">
        <v>4888</v>
      </c>
      <c r="Q811" s="143">
        <v>36664</v>
      </c>
      <c r="R811" s="144">
        <v>963</v>
      </c>
      <c r="S811" s="143">
        <v>385</v>
      </c>
      <c r="T811" s="143">
        <v>348</v>
      </c>
      <c r="U811" s="135" t="s">
        <v>5009</v>
      </c>
      <c r="V811" s="123">
        <v>37</v>
      </c>
      <c r="W811" s="123">
        <v>168</v>
      </c>
      <c r="X811" s="135" t="s">
        <v>4972</v>
      </c>
      <c r="Y811" s="123"/>
      <c r="Z811" s="123"/>
      <c r="AA811" s="123"/>
      <c r="AB811" s="123"/>
      <c r="AC811" s="127"/>
      <c r="AD811" s="127"/>
      <c r="AE811" s="128">
        <v>472</v>
      </c>
      <c r="AF811" s="135" t="s">
        <v>11783</v>
      </c>
      <c r="AG811" s="143">
        <v>918</v>
      </c>
      <c r="AH811" s="143">
        <v>938</v>
      </c>
      <c r="AI811" s="127">
        <v>922</v>
      </c>
      <c r="AJ811" s="127">
        <v>137</v>
      </c>
      <c r="AK811" s="135"/>
      <c r="AL811" s="135"/>
      <c r="AM811" s="135"/>
      <c r="AN811" s="135"/>
      <c r="AO811" s="135"/>
      <c r="AP811" s="135"/>
      <c r="AQ811" s="135"/>
      <c r="AR811" s="135"/>
      <c r="AS811" s="135">
        <v>171</v>
      </c>
      <c r="AT811" s="136" t="s">
        <v>11784</v>
      </c>
      <c r="AU811" s="136" t="s">
        <v>11785</v>
      </c>
      <c r="AV811" s="127">
        <v>3783</v>
      </c>
      <c r="AW811" s="127">
        <v>22.12280701754386</v>
      </c>
      <c r="AX811" s="134"/>
      <c r="AY811" s="134"/>
      <c r="AZ811" s="134"/>
      <c r="BA811" s="134"/>
      <c r="BB811" s="134"/>
      <c r="BC811" s="123"/>
      <c r="BD811" s="123"/>
      <c r="BE811" s="123"/>
      <c r="BF811" s="123" t="s">
        <v>4897</v>
      </c>
      <c r="BG811" s="134"/>
      <c r="BH811" s="134"/>
      <c r="BI811" s="134"/>
      <c r="BJ811" s="134"/>
      <c r="BK811" s="134"/>
      <c r="BL811" s="134"/>
      <c r="BM811" s="134"/>
      <c r="BN811" s="135"/>
      <c r="BO811" s="153"/>
      <c r="BP811" s="137"/>
      <c r="BQ811" s="137"/>
      <c r="BR811" s="137"/>
      <c r="BS811" s="137">
        <v>1</v>
      </c>
      <c r="BT811" s="137"/>
      <c r="BU811" s="137">
        <v>1</v>
      </c>
      <c r="BV811" s="137"/>
      <c r="BW811" s="137">
        <v>1</v>
      </c>
      <c r="BX811" s="137"/>
      <c r="BY811" s="137"/>
      <c r="BZ811" s="842"/>
      <c r="CA811" s="137"/>
      <c r="CB811" s="137"/>
      <c r="CC811" s="137"/>
      <c r="CD811" s="137"/>
      <c r="CE811" s="177"/>
    </row>
    <row r="812" spans="1:84" ht="16.5" customHeight="1">
      <c r="A812" s="111">
        <v>722</v>
      </c>
      <c r="B812" s="153" t="s">
        <v>4084</v>
      </c>
      <c r="C812" s="153" t="s">
        <v>4205</v>
      </c>
      <c r="D812" s="153" t="s">
        <v>5111</v>
      </c>
      <c r="E812" s="153" t="s">
        <v>5001</v>
      </c>
      <c r="F812" s="135" t="s">
        <v>11786</v>
      </c>
      <c r="G812" s="276" t="s">
        <v>11787</v>
      </c>
      <c r="H812" s="111" t="s">
        <v>11788</v>
      </c>
      <c r="I812" s="135" t="s">
        <v>10642</v>
      </c>
      <c r="J812" s="118" t="s">
        <v>4884</v>
      </c>
      <c r="K812" s="135" t="s">
        <v>11789</v>
      </c>
      <c r="L812" s="116" t="s">
        <v>11790</v>
      </c>
      <c r="M812" s="153" t="s">
        <v>11791</v>
      </c>
      <c r="N812" s="135" t="s">
        <v>4884</v>
      </c>
      <c r="O812" s="135" t="s">
        <v>4909</v>
      </c>
      <c r="P812" s="135" t="s">
        <v>4888</v>
      </c>
      <c r="Q812" s="143">
        <v>232020</v>
      </c>
      <c r="R812" s="144">
        <v>9461</v>
      </c>
      <c r="S812" s="143">
        <v>1009</v>
      </c>
      <c r="T812" s="143">
        <v>1009</v>
      </c>
      <c r="U812" s="135" t="s">
        <v>7200</v>
      </c>
      <c r="V812" s="123"/>
      <c r="W812" s="123">
        <v>325</v>
      </c>
      <c r="X812" s="135" t="s">
        <v>4972</v>
      </c>
      <c r="Y812" s="123">
        <v>760</v>
      </c>
      <c r="Z812" s="123">
        <v>78</v>
      </c>
      <c r="AA812" s="123">
        <v>222</v>
      </c>
      <c r="AB812" s="123">
        <v>186</v>
      </c>
      <c r="AC812" s="127"/>
      <c r="AD812" s="127">
        <v>73</v>
      </c>
      <c r="AE812" s="128" t="s">
        <v>11792</v>
      </c>
      <c r="AF812" s="494" t="s">
        <v>11793</v>
      </c>
      <c r="AG812" s="143">
        <v>74</v>
      </c>
      <c r="AH812" s="143">
        <v>83</v>
      </c>
      <c r="AI812" s="127">
        <v>83</v>
      </c>
      <c r="AJ812" s="127">
        <v>83</v>
      </c>
      <c r="AK812" s="494"/>
      <c r="AL812" s="494"/>
      <c r="AM812" s="135" t="s">
        <v>5011</v>
      </c>
      <c r="AN812" s="135">
        <v>5</v>
      </c>
      <c r="AO812" s="135">
        <v>1</v>
      </c>
      <c r="AP812" s="135">
        <v>4</v>
      </c>
      <c r="AQ812" s="135"/>
      <c r="AR812" s="135"/>
      <c r="AS812" s="135">
        <v>199</v>
      </c>
      <c r="AT812" s="137" t="s">
        <v>11794</v>
      </c>
      <c r="AU812" s="137" t="s">
        <v>11794</v>
      </c>
      <c r="AV812" s="127">
        <v>33807</v>
      </c>
      <c r="AW812" s="127">
        <v>169.88442211055278</v>
      </c>
      <c r="AX812" s="134">
        <v>3000</v>
      </c>
      <c r="AY812" s="134"/>
      <c r="AZ812" s="134">
        <v>1000</v>
      </c>
      <c r="BA812" s="134">
        <v>2000</v>
      </c>
      <c r="BB812" s="134">
        <v>3000</v>
      </c>
      <c r="BC812" s="123">
        <v>33</v>
      </c>
      <c r="BD812" s="123">
        <v>50</v>
      </c>
      <c r="BE812" s="493" t="s">
        <v>11795</v>
      </c>
      <c r="BF812" s="493" t="s">
        <v>11796</v>
      </c>
      <c r="BG812" s="134"/>
      <c r="BH812" s="134"/>
      <c r="BI812" s="134"/>
      <c r="BJ812" s="134"/>
      <c r="BK812" s="134"/>
      <c r="BL812" s="134"/>
      <c r="BM812" s="134"/>
      <c r="BN812" s="135"/>
      <c r="BO812" s="153" t="s">
        <v>4897</v>
      </c>
      <c r="BP812" s="137">
        <v>2</v>
      </c>
      <c r="BQ812" s="137"/>
      <c r="BR812" s="137">
        <v>2</v>
      </c>
      <c r="BS812" s="137"/>
      <c r="BT812" s="137"/>
      <c r="BU812" s="137">
        <v>13</v>
      </c>
      <c r="BV812" s="137">
        <v>7</v>
      </c>
      <c r="BW812" s="137">
        <v>7</v>
      </c>
      <c r="BX812" s="137"/>
      <c r="BY812" s="137"/>
      <c r="BZ812" s="137"/>
      <c r="CA812" s="137"/>
      <c r="CB812" s="137"/>
      <c r="CC812" s="137"/>
      <c r="CD812" s="137"/>
      <c r="CE812" s="177"/>
      <c r="CF812" s="139"/>
    </row>
    <row r="813" spans="1:84" ht="16.5" customHeight="1">
      <c r="A813" s="111">
        <v>723</v>
      </c>
      <c r="B813" s="153" t="s">
        <v>4084</v>
      </c>
      <c r="C813" s="153" t="s">
        <v>4124</v>
      </c>
      <c r="D813" s="153" t="s">
        <v>5111</v>
      </c>
      <c r="E813" s="153" t="s">
        <v>6337</v>
      </c>
      <c r="F813" s="135" t="s">
        <v>11797</v>
      </c>
      <c r="G813" s="276" t="s">
        <v>11798</v>
      </c>
      <c r="H813" s="111" t="s">
        <v>11799</v>
      </c>
      <c r="I813" s="135" t="s">
        <v>11800</v>
      </c>
      <c r="J813" s="382" t="s">
        <v>4888</v>
      </c>
      <c r="K813" s="135" t="s">
        <v>6337</v>
      </c>
      <c r="L813" s="153" t="s">
        <v>6337</v>
      </c>
      <c r="M813" s="153" t="s">
        <v>11801</v>
      </c>
      <c r="N813" s="135" t="s">
        <v>4888</v>
      </c>
      <c r="O813" s="135"/>
      <c r="P813" s="135" t="s">
        <v>4888</v>
      </c>
      <c r="Q813" s="143">
        <v>28311</v>
      </c>
      <c r="R813" s="144">
        <v>791.73</v>
      </c>
      <c r="S813" s="143">
        <v>360</v>
      </c>
      <c r="T813" s="143">
        <v>288</v>
      </c>
      <c r="U813" s="135"/>
      <c r="V813" s="123">
        <v>72</v>
      </c>
      <c r="W813" s="123"/>
      <c r="X813" s="135"/>
      <c r="Y813" s="123"/>
      <c r="Z813" s="123"/>
      <c r="AA813" s="123"/>
      <c r="AB813" s="123">
        <v>36</v>
      </c>
      <c r="AC813" s="127"/>
      <c r="AD813" s="127"/>
      <c r="AE813" s="495" t="s">
        <v>11802</v>
      </c>
      <c r="AF813" s="135" t="s">
        <v>11803</v>
      </c>
      <c r="AG813" s="143"/>
      <c r="AH813" s="143">
        <v>188</v>
      </c>
      <c r="AI813" s="127">
        <v>188</v>
      </c>
      <c r="AJ813" s="127">
        <v>188</v>
      </c>
      <c r="AK813" s="135"/>
      <c r="AL813" s="135"/>
      <c r="AM813" s="135"/>
      <c r="AN813" s="135"/>
      <c r="AO813" s="135"/>
      <c r="AP813" s="135"/>
      <c r="AQ813" s="135"/>
      <c r="AR813" s="135"/>
      <c r="AS813" s="135">
        <v>362</v>
      </c>
      <c r="AT813" s="137" t="s">
        <v>4916</v>
      </c>
      <c r="AU813" s="137" t="s">
        <v>4916</v>
      </c>
      <c r="AV813" s="127">
        <v>3757</v>
      </c>
      <c r="AW813" s="127">
        <v>10.378453038674033</v>
      </c>
      <c r="AX813" s="134"/>
      <c r="AY813" s="134"/>
      <c r="AZ813" s="134"/>
      <c r="BA813" s="134"/>
      <c r="BB813" s="134"/>
      <c r="BC813" s="123"/>
      <c r="BD813" s="123"/>
      <c r="BE813" s="135"/>
      <c r="BF813" s="135" t="s">
        <v>4897</v>
      </c>
      <c r="BG813" s="134"/>
      <c r="BH813" s="134"/>
      <c r="BI813" s="134"/>
      <c r="BJ813" s="134"/>
      <c r="BK813" s="134"/>
      <c r="BL813" s="134"/>
      <c r="BM813" s="134"/>
      <c r="BN813" s="135"/>
      <c r="BO813" s="153" t="s">
        <v>4897</v>
      </c>
      <c r="BP813" s="137"/>
      <c r="BQ813" s="137"/>
      <c r="BR813" s="137"/>
      <c r="BS813" s="137"/>
      <c r="BT813" s="137"/>
      <c r="BU813" s="137"/>
      <c r="BV813" s="137"/>
      <c r="BW813" s="137">
        <v>1</v>
      </c>
      <c r="BX813" s="137"/>
      <c r="BY813" s="137"/>
      <c r="BZ813" s="137"/>
      <c r="CA813" s="137"/>
      <c r="CB813" s="137"/>
      <c r="CC813" s="137"/>
      <c r="CD813" s="137"/>
      <c r="CE813" s="177"/>
      <c r="CF813" s="139"/>
    </row>
    <row r="814" spans="1:84" ht="16.5" customHeight="1">
      <c r="A814" s="111">
        <v>724</v>
      </c>
      <c r="B814" s="153" t="s">
        <v>4084</v>
      </c>
      <c r="C814" s="153" t="s">
        <v>4119</v>
      </c>
      <c r="D814" s="153" t="s">
        <v>5111</v>
      </c>
      <c r="E814" s="153" t="s">
        <v>4932</v>
      </c>
      <c r="F814" s="135" t="s">
        <v>11804</v>
      </c>
      <c r="G814" s="276" t="s">
        <v>11805</v>
      </c>
      <c r="H814" s="111" t="s">
        <v>11806</v>
      </c>
      <c r="I814" s="135" t="s">
        <v>11807</v>
      </c>
      <c r="J814" s="118" t="s">
        <v>4884</v>
      </c>
      <c r="K814" s="135" t="s">
        <v>11808</v>
      </c>
      <c r="L814" s="116" t="s">
        <v>11809</v>
      </c>
      <c r="M814" s="153" t="s">
        <v>11810</v>
      </c>
      <c r="N814" s="135" t="s">
        <v>4924</v>
      </c>
      <c r="O814" s="135"/>
      <c r="P814" s="135" t="s">
        <v>4924</v>
      </c>
      <c r="Q814" s="143">
        <v>2634</v>
      </c>
      <c r="R814" s="144">
        <v>1273</v>
      </c>
      <c r="S814" s="143">
        <v>598</v>
      </c>
      <c r="T814" s="143">
        <v>598</v>
      </c>
      <c r="U814" s="135" t="s">
        <v>8806</v>
      </c>
      <c r="V814" s="123"/>
      <c r="W814" s="123">
        <v>74</v>
      </c>
      <c r="X814" s="135" t="s">
        <v>4956</v>
      </c>
      <c r="Y814" s="123"/>
      <c r="Z814" s="123">
        <v>32</v>
      </c>
      <c r="AA814" s="123">
        <v>600</v>
      </c>
      <c r="AB814" s="123">
        <v>44</v>
      </c>
      <c r="AC814" s="127"/>
      <c r="AD814" s="127"/>
      <c r="AE814" s="128">
        <v>8</v>
      </c>
      <c r="AF814" s="135" t="s">
        <v>11811</v>
      </c>
      <c r="AG814" s="143">
        <v>2037</v>
      </c>
      <c r="AH814" s="143">
        <v>2992</v>
      </c>
      <c r="AI814" s="311">
        <v>2992</v>
      </c>
      <c r="AJ814" s="311">
        <v>225</v>
      </c>
      <c r="AK814" s="494" t="s">
        <v>11812</v>
      </c>
      <c r="AL814" s="135" t="s">
        <v>11813</v>
      </c>
      <c r="AM814" s="135" t="s">
        <v>5011</v>
      </c>
      <c r="AN814" s="135">
        <v>8</v>
      </c>
      <c r="AO814" s="135"/>
      <c r="AP814" s="135"/>
      <c r="AQ814" s="135">
        <v>7</v>
      </c>
      <c r="AR814" s="135">
        <v>1</v>
      </c>
      <c r="AS814" s="135">
        <v>41</v>
      </c>
      <c r="AT814" s="137" t="s">
        <v>6506</v>
      </c>
      <c r="AU814" s="137" t="s">
        <v>6506</v>
      </c>
      <c r="AV814" s="311">
        <v>3581</v>
      </c>
      <c r="AW814" s="127">
        <v>87.341463414634148</v>
      </c>
      <c r="AX814" s="312"/>
      <c r="AY814" s="312"/>
      <c r="AZ814" s="312"/>
      <c r="BA814" s="312"/>
      <c r="BB814" s="312"/>
      <c r="BC814" s="452"/>
      <c r="BD814" s="452"/>
      <c r="BE814" s="494"/>
      <c r="BF814" s="494"/>
      <c r="BG814" s="312"/>
      <c r="BH814" s="312"/>
      <c r="BI814" s="312"/>
      <c r="BJ814" s="312"/>
      <c r="BK814" s="312"/>
      <c r="BL814" s="312"/>
      <c r="BM814" s="312"/>
      <c r="BN814" s="135"/>
      <c r="BO814" s="153" t="s">
        <v>4945</v>
      </c>
      <c r="BP814" s="137">
        <v>2</v>
      </c>
      <c r="BQ814" s="137"/>
      <c r="BR814" s="137">
        <v>2</v>
      </c>
      <c r="BS814" s="137"/>
      <c r="BT814" s="137"/>
      <c r="BU814" s="137"/>
      <c r="BV814" s="137"/>
      <c r="BW814" s="137">
        <v>1</v>
      </c>
      <c r="BX814" s="137"/>
      <c r="BY814" s="137"/>
      <c r="BZ814" s="137"/>
      <c r="CA814" s="137"/>
      <c r="CB814" s="137"/>
      <c r="CC814" s="137"/>
      <c r="CD814" s="137"/>
      <c r="CE814" s="177"/>
      <c r="CF814" s="139"/>
    </row>
    <row r="815" spans="1:84" ht="16.5" customHeight="1">
      <c r="A815" s="111">
        <v>725</v>
      </c>
      <c r="B815" s="153" t="s">
        <v>11479</v>
      </c>
      <c r="C815" s="153" t="s">
        <v>11814</v>
      </c>
      <c r="D815" s="153" t="s">
        <v>5082</v>
      </c>
      <c r="E815" s="153" t="s">
        <v>6337</v>
      </c>
      <c r="F815" s="135" t="s">
        <v>11815</v>
      </c>
      <c r="G815" s="276" t="s">
        <v>11816</v>
      </c>
      <c r="H815" s="111" t="s">
        <v>11817</v>
      </c>
      <c r="I815" s="135" t="s">
        <v>11818</v>
      </c>
      <c r="J815" s="382" t="s">
        <v>4888</v>
      </c>
      <c r="K815" s="135" t="s">
        <v>6376</v>
      </c>
      <c r="L815" s="153" t="s">
        <v>6376</v>
      </c>
      <c r="M815" s="153" t="s">
        <v>11819</v>
      </c>
      <c r="N815" s="135" t="s">
        <v>4888</v>
      </c>
      <c r="O815" s="135"/>
      <c r="P815" s="135" t="s">
        <v>4888</v>
      </c>
      <c r="Q815" s="143">
        <v>1884</v>
      </c>
      <c r="R815" s="144">
        <v>536</v>
      </c>
      <c r="S815" s="143">
        <v>240</v>
      </c>
      <c r="T815" s="143">
        <v>240</v>
      </c>
      <c r="U815" s="135" t="s">
        <v>6541</v>
      </c>
      <c r="V815" s="123"/>
      <c r="W815" s="123">
        <v>96</v>
      </c>
      <c r="X815" s="135" t="s">
        <v>4972</v>
      </c>
      <c r="Y815" s="123"/>
      <c r="Z815" s="123">
        <v>54</v>
      </c>
      <c r="AA815" s="123">
        <v>870</v>
      </c>
      <c r="AB815" s="123">
        <v>73</v>
      </c>
      <c r="AC815" s="127"/>
      <c r="AD815" s="127"/>
      <c r="AE815" s="128">
        <v>15</v>
      </c>
      <c r="AF815" s="135" t="s">
        <v>11820</v>
      </c>
      <c r="AG815" s="143">
        <v>2816</v>
      </c>
      <c r="AH815" s="143">
        <v>8266</v>
      </c>
      <c r="AI815" s="127"/>
      <c r="AJ815" s="127">
        <v>20</v>
      </c>
      <c r="AK815" s="494" t="s">
        <v>11821</v>
      </c>
      <c r="AL815" s="135">
        <v>484</v>
      </c>
      <c r="AM815" s="135"/>
      <c r="AN815" s="135">
        <v>3</v>
      </c>
      <c r="AO815" s="135"/>
      <c r="AP815" s="135"/>
      <c r="AQ815" s="135">
        <v>3</v>
      </c>
      <c r="AR815" s="135"/>
      <c r="AS815" s="135">
        <v>302</v>
      </c>
      <c r="AT815" s="137" t="s">
        <v>5026</v>
      </c>
      <c r="AU815" s="137" t="s">
        <v>5026</v>
      </c>
      <c r="AV815" s="127">
        <v>10269</v>
      </c>
      <c r="AW815" s="127">
        <v>34.003311258278146</v>
      </c>
      <c r="AX815" s="134"/>
      <c r="AY815" s="134"/>
      <c r="AZ815" s="134"/>
      <c r="BA815" s="134"/>
      <c r="BB815" s="134"/>
      <c r="BC815" s="123"/>
      <c r="BD815" s="123"/>
      <c r="BE815" s="494"/>
      <c r="BF815" s="494"/>
      <c r="BG815" s="134"/>
      <c r="BH815" s="134"/>
      <c r="BI815" s="134"/>
      <c r="BJ815" s="134"/>
      <c r="BK815" s="134"/>
      <c r="BL815" s="134"/>
      <c r="BM815" s="134"/>
      <c r="BN815" s="135"/>
      <c r="BO815" s="153"/>
      <c r="BP815" s="137"/>
      <c r="BQ815" s="137"/>
      <c r="BR815" s="137"/>
      <c r="BS815" s="137"/>
      <c r="BT815" s="137">
        <v>1</v>
      </c>
      <c r="BU815" s="137"/>
      <c r="BV815" s="137"/>
      <c r="BW815" s="137"/>
      <c r="BX815" s="137"/>
      <c r="BY815" s="137"/>
      <c r="BZ815" s="137"/>
      <c r="CA815" s="137"/>
      <c r="CB815" s="137"/>
      <c r="CC815" s="137"/>
      <c r="CD815" s="137"/>
      <c r="CE815" s="177"/>
      <c r="CF815" s="139"/>
    </row>
    <row r="816" spans="1:84" ht="16.5" customHeight="1">
      <c r="A816" s="111">
        <v>726</v>
      </c>
      <c r="B816" s="153" t="s">
        <v>4084</v>
      </c>
      <c r="C816" s="153" t="s">
        <v>4110</v>
      </c>
      <c r="D816" s="153" t="s">
        <v>5111</v>
      </c>
      <c r="E816" s="153" t="s">
        <v>6376</v>
      </c>
      <c r="F816" s="135" t="s">
        <v>11822</v>
      </c>
      <c r="G816" s="276" t="s">
        <v>11823</v>
      </c>
      <c r="H816" s="111" t="s">
        <v>11824</v>
      </c>
      <c r="I816" s="135" t="s">
        <v>11825</v>
      </c>
      <c r="J816" s="382" t="s">
        <v>4888</v>
      </c>
      <c r="K816" s="135" t="s">
        <v>6376</v>
      </c>
      <c r="L816" s="153" t="s">
        <v>6376</v>
      </c>
      <c r="M816" s="153" t="s">
        <v>11826</v>
      </c>
      <c r="N816" s="135" t="s">
        <v>4924</v>
      </c>
      <c r="O816" s="135"/>
      <c r="P816" s="135" t="s">
        <v>4924</v>
      </c>
      <c r="Q816" s="143">
        <v>14455</v>
      </c>
      <c r="R816" s="144">
        <v>1603</v>
      </c>
      <c r="S816" s="143">
        <v>545</v>
      </c>
      <c r="T816" s="143">
        <v>545</v>
      </c>
      <c r="U816" s="135"/>
      <c r="V816" s="123"/>
      <c r="W816" s="123">
        <v>21.6</v>
      </c>
      <c r="X816" s="135" t="s">
        <v>4890</v>
      </c>
      <c r="Y816" s="123">
        <v>72</v>
      </c>
      <c r="Z816" s="123"/>
      <c r="AA816" s="123"/>
      <c r="AB816" s="123">
        <v>72</v>
      </c>
      <c r="AC816" s="127"/>
      <c r="AD816" s="127"/>
      <c r="AE816" s="128">
        <v>31</v>
      </c>
      <c r="AF816" s="135" t="s">
        <v>11827</v>
      </c>
      <c r="AG816" s="143"/>
      <c r="AH816" s="143">
        <v>533</v>
      </c>
      <c r="AI816" s="127"/>
      <c r="AJ816" s="127">
        <v>337</v>
      </c>
      <c r="AK816" s="135"/>
      <c r="AL816" s="135"/>
      <c r="AM816" s="135"/>
      <c r="AN816" s="135">
        <v>3</v>
      </c>
      <c r="AO816" s="135"/>
      <c r="AP816" s="135">
        <v>3</v>
      </c>
      <c r="AQ816" s="135"/>
      <c r="AR816" s="135"/>
      <c r="AS816" s="135">
        <v>269</v>
      </c>
      <c r="AT816" s="135" t="s">
        <v>4916</v>
      </c>
      <c r="AU816" s="135" t="s">
        <v>4916</v>
      </c>
      <c r="AV816" s="127">
        <v>4237</v>
      </c>
      <c r="AW816" s="127">
        <v>15.750929368029739</v>
      </c>
      <c r="AX816" s="134"/>
      <c r="AY816" s="134"/>
      <c r="AZ816" s="134"/>
      <c r="BA816" s="134"/>
      <c r="BB816" s="134"/>
      <c r="BC816" s="123"/>
      <c r="BD816" s="123"/>
      <c r="BE816" s="135"/>
      <c r="BF816" s="135" t="s">
        <v>4897</v>
      </c>
      <c r="BG816" s="495"/>
      <c r="BH816" s="495"/>
      <c r="BI816" s="495"/>
      <c r="BJ816" s="495"/>
      <c r="BK816" s="495"/>
      <c r="BL816" s="495"/>
      <c r="BM816" s="495"/>
      <c r="BN816" s="135"/>
      <c r="BO816" s="153" t="s">
        <v>4945</v>
      </c>
      <c r="BP816" s="137"/>
      <c r="BQ816" s="137"/>
      <c r="BR816" s="137"/>
      <c r="BS816" s="137"/>
      <c r="BT816" s="137"/>
      <c r="BU816" s="137"/>
      <c r="BV816" s="137">
        <v>3</v>
      </c>
      <c r="BW816" s="137">
        <v>1</v>
      </c>
      <c r="BX816" s="137"/>
      <c r="BY816" s="137"/>
      <c r="BZ816" s="137"/>
      <c r="CA816" s="137"/>
      <c r="CB816" s="137"/>
      <c r="CC816" s="137"/>
      <c r="CD816" s="137"/>
      <c r="CE816" s="177"/>
      <c r="CF816" s="139"/>
    </row>
    <row r="817" spans="1:141" ht="16.5" customHeight="1">
      <c r="A817" s="111">
        <v>727</v>
      </c>
      <c r="B817" s="153" t="s">
        <v>4084</v>
      </c>
      <c r="C817" s="153" t="s">
        <v>4100</v>
      </c>
      <c r="D817" s="153" t="s">
        <v>5111</v>
      </c>
      <c r="E817" s="153" t="s">
        <v>4879</v>
      </c>
      <c r="F817" s="135" t="s">
        <v>11828</v>
      </c>
      <c r="G817" s="276" t="s">
        <v>11829</v>
      </c>
      <c r="H817" s="111" t="s">
        <v>11830</v>
      </c>
      <c r="I817" s="135" t="s">
        <v>11831</v>
      </c>
      <c r="J817" s="118" t="s">
        <v>4884</v>
      </c>
      <c r="K817" s="163" t="s">
        <v>11832</v>
      </c>
      <c r="L817" s="116" t="s">
        <v>11833</v>
      </c>
      <c r="M817" s="153" t="s">
        <v>11834</v>
      </c>
      <c r="N817" s="142" t="s">
        <v>4888</v>
      </c>
      <c r="O817" s="142"/>
      <c r="P817" s="142" t="s">
        <v>4888</v>
      </c>
      <c r="Q817" s="143">
        <v>86436</v>
      </c>
      <c r="R817" s="144">
        <v>3071</v>
      </c>
      <c r="S817" s="143">
        <v>1302</v>
      </c>
      <c r="T817" s="143">
        <v>1194</v>
      </c>
      <c r="U817" s="112" t="s">
        <v>5104</v>
      </c>
      <c r="V817" s="123">
        <v>108</v>
      </c>
      <c r="W817" s="123">
        <v>131</v>
      </c>
      <c r="X817" s="135" t="s">
        <v>4972</v>
      </c>
      <c r="Y817" s="123">
        <v>903</v>
      </c>
      <c r="Z817" s="123">
        <v>72</v>
      </c>
      <c r="AA817" s="123">
        <v>144</v>
      </c>
      <c r="AB817" s="123">
        <v>130</v>
      </c>
      <c r="AC817" s="127"/>
      <c r="AD817" s="127">
        <v>174</v>
      </c>
      <c r="AE817" s="128">
        <v>29</v>
      </c>
      <c r="AF817" s="137" t="s">
        <v>11646</v>
      </c>
      <c r="AG817" s="143">
        <v>272</v>
      </c>
      <c r="AH817" s="143">
        <v>317</v>
      </c>
      <c r="AI817" s="148" t="s">
        <v>11835</v>
      </c>
      <c r="AJ817" s="148">
        <v>100</v>
      </c>
      <c r="AK817" s="112"/>
      <c r="AL817" s="112"/>
      <c r="AM817" s="118" t="s">
        <v>5079</v>
      </c>
      <c r="AN817" s="111">
        <f>SUM(AO817:AR817)</f>
        <v>4</v>
      </c>
      <c r="AO817" s="111">
        <v>2</v>
      </c>
      <c r="AP817" s="111">
        <v>2</v>
      </c>
      <c r="AQ817" s="111"/>
      <c r="AR817" s="111"/>
      <c r="AS817" s="111">
        <v>61</v>
      </c>
      <c r="AT817" s="129" t="s">
        <v>6506</v>
      </c>
      <c r="AU817" s="129" t="s">
        <v>6506</v>
      </c>
      <c r="AV817" s="127">
        <v>28204</v>
      </c>
      <c r="AW817" s="127">
        <v>462.36065573770492</v>
      </c>
      <c r="AX817" s="149"/>
      <c r="AY817" s="149"/>
      <c r="AZ817" s="149"/>
      <c r="BA817" s="149"/>
      <c r="BB817" s="149"/>
      <c r="BC817" s="150"/>
      <c r="BD817" s="150"/>
      <c r="BE817" s="150"/>
      <c r="BF817" s="151" t="s">
        <v>11836</v>
      </c>
      <c r="BG817" s="134"/>
      <c r="BH817" s="134"/>
      <c r="BI817" s="134"/>
      <c r="BJ817" s="134"/>
      <c r="BK817" s="134"/>
      <c r="BL817" s="134"/>
      <c r="BM817" s="134"/>
      <c r="BN817" s="350"/>
      <c r="BO817" s="133"/>
      <c r="BP817" s="138">
        <f>BQ817+BR817</f>
        <v>1</v>
      </c>
      <c r="BQ817" s="138"/>
      <c r="BR817" s="138">
        <v>1</v>
      </c>
      <c r="BS817" s="138"/>
      <c r="BT817" s="138"/>
      <c r="BU817" s="138">
        <v>4</v>
      </c>
      <c r="BV817" s="138">
        <v>3</v>
      </c>
      <c r="BW817" s="138">
        <v>14</v>
      </c>
      <c r="BX817" s="138"/>
      <c r="BY817" s="138">
        <v>20</v>
      </c>
      <c r="BZ817" s="138"/>
      <c r="CA817" s="138"/>
      <c r="CB817" s="138"/>
      <c r="CC817" s="138"/>
      <c r="CD817" s="138"/>
      <c r="CE817" s="139"/>
      <c r="CF817" s="139"/>
      <c r="DV817" s="152"/>
      <c r="DW817" s="152"/>
      <c r="DX817" s="152"/>
    </row>
    <row r="818" spans="1:141" ht="16.5" customHeight="1">
      <c r="A818" s="111">
        <v>728</v>
      </c>
      <c r="B818" s="153" t="s">
        <v>4084</v>
      </c>
      <c r="C818" s="153" t="s">
        <v>4276</v>
      </c>
      <c r="D818" s="153" t="s">
        <v>5111</v>
      </c>
      <c r="E818" s="154" t="s">
        <v>4879</v>
      </c>
      <c r="F818" s="135" t="s">
        <v>11837</v>
      </c>
      <c r="G818" s="160" t="s">
        <v>11838</v>
      </c>
      <c r="H818" s="111" t="s">
        <v>11839</v>
      </c>
      <c r="I818" s="135" t="s">
        <v>11840</v>
      </c>
      <c r="J818" s="118" t="s">
        <v>4884</v>
      </c>
      <c r="K818" s="163" t="s">
        <v>11841</v>
      </c>
      <c r="L818" s="116" t="s">
        <v>11842</v>
      </c>
      <c r="M818" s="153" t="s">
        <v>11843</v>
      </c>
      <c r="N818" s="142" t="s">
        <v>4924</v>
      </c>
      <c r="O818" s="142"/>
      <c r="P818" s="142" t="s">
        <v>4924</v>
      </c>
      <c r="Q818" s="143">
        <v>16050.89</v>
      </c>
      <c r="R818" s="144">
        <v>5241.1400000000003</v>
      </c>
      <c r="S818" s="143">
        <v>959</v>
      </c>
      <c r="T818" s="143">
        <v>619</v>
      </c>
      <c r="U818" s="112" t="s">
        <v>5303</v>
      </c>
      <c r="V818" s="123">
        <v>340</v>
      </c>
      <c r="W818" s="123">
        <v>307.8</v>
      </c>
      <c r="X818" s="624" t="s">
        <v>4972</v>
      </c>
      <c r="Y818" s="123">
        <v>317</v>
      </c>
      <c r="Z818" s="123"/>
      <c r="AA818" s="123"/>
      <c r="AB818" s="123">
        <v>148</v>
      </c>
      <c r="AC818" s="127">
        <v>55</v>
      </c>
      <c r="AD818" s="127"/>
      <c r="AE818" s="128">
        <v>78</v>
      </c>
      <c r="AF818" s="137" t="s">
        <v>11844</v>
      </c>
      <c r="AG818" s="143">
        <v>93</v>
      </c>
      <c r="AH818" s="143">
        <v>196</v>
      </c>
      <c r="AI818" s="148"/>
      <c r="AJ818" s="148">
        <v>85</v>
      </c>
      <c r="AK818" s="179"/>
      <c r="AL818" s="112"/>
      <c r="AM818" s="118" t="s">
        <v>5011</v>
      </c>
      <c r="AN818" s="111"/>
      <c r="AO818" s="111"/>
      <c r="AP818" s="111"/>
      <c r="AQ818" s="111"/>
      <c r="AR818" s="111"/>
      <c r="AS818" s="111">
        <v>206</v>
      </c>
      <c r="AT818" s="129" t="s">
        <v>6506</v>
      </c>
      <c r="AU818" s="129" t="s">
        <v>6506</v>
      </c>
      <c r="AV818" s="127">
        <v>17885</v>
      </c>
      <c r="AW818" s="127">
        <v>86.820388349514559</v>
      </c>
      <c r="AX818" s="149">
        <v>1000</v>
      </c>
      <c r="AY818" s="149"/>
      <c r="AZ818" s="149">
        <v>500</v>
      </c>
      <c r="BA818" s="149">
        <v>500</v>
      </c>
      <c r="BB818" s="149">
        <v>1000</v>
      </c>
      <c r="BC818" s="132">
        <v>0.3</v>
      </c>
      <c r="BD818" s="132">
        <v>0.5</v>
      </c>
      <c r="BE818" s="150" t="s">
        <v>11845</v>
      </c>
      <c r="BF818" s="151" t="s">
        <v>11548</v>
      </c>
      <c r="BG818" s="134">
        <v>1000</v>
      </c>
      <c r="BH818" s="134"/>
      <c r="BI818" s="134">
        <v>500</v>
      </c>
      <c r="BJ818" s="134">
        <v>500</v>
      </c>
      <c r="BK818" s="134">
        <v>1000</v>
      </c>
      <c r="BL818" s="134">
        <v>30</v>
      </c>
      <c r="BM818" s="134">
        <v>50</v>
      </c>
      <c r="BN818" s="174" t="s">
        <v>11845</v>
      </c>
      <c r="BO818" s="151" t="s">
        <v>11548</v>
      </c>
      <c r="BP818" s="138"/>
      <c r="BQ818" s="138"/>
      <c r="BR818" s="138"/>
      <c r="BS818" s="138">
        <v>1</v>
      </c>
      <c r="BT818" s="138"/>
      <c r="BU818" s="138"/>
      <c r="BV818" s="138"/>
      <c r="BW818" s="138">
        <v>5</v>
      </c>
      <c r="BX818" s="138"/>
      <c r="BY818" s="138"/>
      <c r="BZ818" s="138"/>
      <c r="CA818" s="138"/>
      <c r="CB818" s="138"/>
      <c r="CC818" s="138"/>
      <c r="CD818" s="138"/>
      <c r="CE818" s="139"/>
      <c r="CF818" s="139"/>
      <c r="DV818" s="152"/>
      <c r="DW818" s="152"/>
      <c r="DX818" s="152"/>
    </row>
    <row r="819" spans="1:141" s="177" customFormat="1" ht="16.5" customHeight="1">
      <c r="A819" s="111">
        <v>729</v>
      </c>
      <c r="B819" s="153" t="s">
        <v>4084</v>
      </c>
      <c r="C819" s="153" t="s">
        <v>11846</v>
      </c>
      <c r="D819" s="153" t="s">
        <v>5111</v>
      </c>
      <c r="E819" s="154" t="s">
        <v>4879</v>
      </c>
      <c r="F819" s="135" t="s">
        <v>11847</v>
      </c>
      <c r="G819" s="160" t="s">
        <v>11848</v>
      </c>
      <c r="H819" s="111" t="s">
        <v>11849</v>
      </c>
      <c r="I819" s="135" t="s">
        <v>11850</v>
      </c>
      <c r="J819" s="118" t="s">
        <v>4884</v>
      </c>
      <c r="K819" s="135" t="s">
        <v>11851</v>
      </c>
      <c r="L819" s="116" t="s">
        <v>11852</v>
      </c>
      <c r="M819" s="153" t="s">
        <v>11853</v>
      </c>
      <c r="N819" s="135" t="s">
        <v>4924</v>
      </c>
      <c r="O819" s="135"/>
      <c r="P819" s="135" t="s">
        <v>4924</v>
      </c>
      <c r="Q819" s="143">
        <v>46188</v>
      </c>
      <c r="R819" s="144">
        <v>2895.12</v>
      </c>
      <c r="S819" s="143">
        <v>756</v>
      </c>
      <c r="T819" s="143">
        <v>756</v>
      </c>
      <c r="U819" s="135"/>
      <c r="V819" s="123"/>
      <c r="W819" s="123">
        <v>145</v>
      </c>
      <c r="X819" s="135" t="s">
        <v>4972</v>
      </c>
      <c r="Y819" s="123">
        <v>150</v>
      </c>
      <c r="Z819" s="123"/>
      <c r="AA819" s="123">
        <v>2200</v>
      </c>
      <c r="AB819" s="123">
        <v>106</v>
      </c>
      <c r="AC819" s="127"/>
      <c r="AD819" s="127"/>
      <c r="AE819" s="128">
        <v>78</v>
      </c>
      <c r="AF819" s="112" t="s">
        <v>11854</v>
      </c>
      <c r="AG819" s="143">
        <v>227</v>
      </c>
      <c r="AH819" s="143">
        <v>243</v>
      </c>
      <c r="AI819" s="127">
        <v>243</v>
      </c>
      <c r="AJ819" s="128"/>
      <c r="AK819" s="135"/>
      <c r="AL819" s="135"/>
      <c r="AM819" s="135"/>
      <c r="AN819" s="135"/>
      <c r="AO819" s="135"/>
      <c r="AP819" s="135"/>
      <c r="AQ819" s="135"/>
      <c r="AR819" s="135"/>
      <c r="AS819" s="135">
        <v>310</v>
      </c>
      <c r="AT819" s="129" t="s">
        <v>6506</v>
      </c>
      <c r="AU819" s="129" t="s">
        <v>6506</v>
      </c>
      <c r="AV819" s="128"/>
      <c r="AW819" s="128"/>
      <c r="AX819" s="495"/>
      <c r="AY819" s="495"/>
      <c r="AZ819" s="495"/>
      <c r="BA819" s="495"/>
      <c r="BB819" s="495"/>
      <c r="BC819" s="135"/>
      <c r="BD819" s="135"/>
      <c r="BE819" s="135"/>
      <c r="BF819" s="151" t="s">
        <v>4897</v>
      </c>
      <c r="BG819" s="495"/>
      <c r="BH819" s="495"/>
      <c r="BI819" s="495"/>
      <c r="BJ819" s="495"/>
      <c r="BK819" s="495"/>
      <c r="BL819" s="495"/>
      <c r="BM819" s="495"/>
      <c r="BN819" s="135"/>
      <c r="BO819" s="153" t="s">
        <v>4897</v>
      </c>
      <c r="BP819" s="137">
        <v>2</v>
      </c>
      <c r="BQ819" s="137"/>
      <c r="BR819" s="137">
        <v>2</v>
      </c>
      <c r="BS819" s="137"/>
      <c r="BT819" s="137">
        <v>2</v>
      </c>
      <c r="BU819" s="137">
        <v>4</v>
      </c>
      <c r="BV819" s="137"/>
      <c r="BW819" s="137">
        <v>5</v>
      </c>
      <c r="BX819" s="137"/>
      <c r="BY819" s="137"/>
      <c r="BZ819" s="137"/>
      <c r="CA819" s="137"/>
      <c r="CB819" s="137"/>
      <c r="CC819" s="137"/>
      <c r="CD819" s="137"/>
      <c r="CF819" s="139"/>
      <c r="CG819" s="86"/>
      <c r="CH819" s="86"/>
      <c r="CI819" s="86"/>
      <c r="CJ819" s="86"/>
      <c r="CK819" s="86"/>
      <c r="CL819" s="86"/>
      <c r="CM819" s="86"/>
      <c r="CN819" s="86"/>
      <c r="CO819" s="86"/>
      <c r="CP819" s="86"/>
      <c r="CQ819" s="86"/>
      <c r="CR819" s="86"/>
      <c r="CS819" s="86"/>
      <c r="CT819" s="86"/>
      <c r="CU819" s="86"/>
      <c r="CV819" s="86"/>
      <c r="CW819" s="86"/>
      <c r="CX819" s="86"/>
      <c r="CY819" s="86"/>
      <c r="CZ819" s="86"/>
      <c r="DA819" s="86"/>
      <c r="DB819" s="86"/>
      <c r="DC819" s="86"/>
      <c r="DD819" s="86"/>
      <c r="DE819" s="86"/>
      <c r="DF819" s="86"/>
      <c r="DG819" s="86"/>
      <c r="DH819" s="86"/>
      <c r="DI819" s="86"/>
      <c r="DJ819" s="86"/>
      <c r="DK819" s="86"/>
      <c r="DL819" s="86"/>
      <c r="DM819" s="86"/>
      <c r="DN819" s="86"/>
      <c r="DO819" s="86"/>
      <c r="DP819" s="86"/>
      <c r="DQ819" s="86"/>
      <c r="DR819" s="86"/>
      <c r="DS819" s="86"/>
      <c r="DT819" s="86"/>
      <c r="DU819" s="86"/>
      <c r="DV819" s="86"/>
      <c r="DW819" s="86"/>
      <c r="DX819" s="86"/>
      <c r="DY819" s="86"/>
      <c r="DZ819" s="86"/>
      <c r="EA819" s="86"/>
      <c r="EB819" s="86"/>
      <c r="EC819" s="86"/>
      <c r="ED819" s="86"/>
      <c r="EE819" s="86"/>
      <c r="EF819" s="86"/>
      <c r="EG819" s="86"/>
      <c r="EH819" s="86"/>
      <c r="EI819" s="86"/>
      <c r="EJ819" s="86"/>
      <c r="EK819" s="86"/>
    </row>
    <row r="820" spans="1:141" s="388" customFormat="1" ht="16.5" customHeight="1">
      <c r="A820" s="2528" t="s">
        <v>11855</v>
      </c>
      <c r="B820" s="2528"/>
      <c r="C820" s="2528"/>
      <c r="D820" s="2528"/>
      <c r="E820" s="2528"/>
      <c r="F820" s="551">
        <v>40</v>
      </c>
      <c r="G820" s="552"/>
      <c r="H820" s="551"/>
      <c r="I820" s="551"/>
      <c r="J820" s="553"/>
      <c r="K820" s="554"/>
      <c r="L820" s="231"/>
      <c r="M820" s="555"/>
      <c r="N820" s="233"/>
      <c r="O820" s="233"/>
      <c r="P820" s="233"/>
      <c r="Q820" s="238"/>
      <c r="R820" s="239"/>
      <c r="S820" s="238"/>
      <c r="T820" s="238"/>
      <c r="U820" s="556"/>
      <c r="V820" s="239"/>
      <c r="W820" s="238"/>
      <c r="X820" s="557"/>
      <c r="Y820" s="238"/>
      <c r="Z820" s="238"/>
      <c r="AA820" s="238"/>
      <c r="AB820" s="239"/>
      <c r="AC820" s="243"/>
      <c r="AD820" s="243"/>
      <c r="AE820" s="558"/>
      <c r="AF820" s="559"/>
      <c r="AG820" s="560"/>
      <c r="AH820" s="253"/>
      <c r="AI820" s="243"/>
      <c r="AJ820" s="561"/>
      <c r="AK820" s="562"/>
      <c r="AL820" s="562"/>
      <c r="AM820" s="553"/>
      <c r="AN820" s="551"/>
      <c r="AO820" s="551"/>
      <c r="AP820" s="563"/>
      <c r="AQ820" s="563"/>
      <c r="AR820" s="563"/>
      <c r="AS820" s="551"/>
      <c r="AT820" s="563"/>
      <c r="AU820" s="563"/>
      <c r="AV820" s="558"/>
      <c r="AW820" s="558"/>
      <c r="AX820" s="564"/>
      <c r="AY820" s="564"/>
      <c r="AZ820" s="565"/>
      <c r="BA820" s="565"/>
      <c r="BB820" s="565"/>
      <c r="BC820" s="566"/>
      <c r="BD820" s="566"/>
      <c r="BE820" s="562"/>
      <c r="BF820" s="562"/>
      <c r="BG820" s="564"/>
      <c r="BH820" s="567"/>
      <c r="BI820" s="564"/>
      <c r="BJ820" s="564"/>
      <c r="BK820" s="564"/>
      <c r="BL820" s="564"/>
      <c r="BM820" s="564"/>
      <c r="BN820" s="568"/>
      <c r="BO820" s="569"/>
      <c r="BP820" s="570"/>
      <c r="BQ820" s="570"/>
      <c r="BR820" s="570"/>
      <c r="BS820" s="570"/>
      <c r="BT820" s="570"/>
      <c r="BU820" s="570"/>
      <c r="BV820" s="570"/>
      <c r="BW820" s="570"/>
      <c r="BX820" s="570"/>
      <c r="BY820" s="570"/>
      <c r="BZ820" s="570"/>
      <c r="CA820" s="570"/>
      <c r="CB820" s="570"/>
      <c r="CC820" s="570"/>
      <c r="CD820" s="570"/>
    </row>
    <row r="821" spans="1:141" ht="16.5" customHeight="1">
      <c r="A821" s="111">
        <v>730</v>
      </c>
      <c r="B821" s="153" t="s">
        <v>4084</v>
      </c>
      <c r="C821" s="153" t="s">
        <v>4085</v>
      </c>
      <c r="D821" s="153" t="s">
        <v>168</v>
      </c>
      <c r="E821" s="153" t="s">
        <v>4879</v>
      </c>
      <c r="F821" s="135" t="s">
        <v>11856</v>
      </c>
      <c r="G821" s="276" t="s">
        <v>11857</v>
      </c>
      <c r="H821" s="111" t="s">
        <v>11858</v>
      </c>
      <c r="I821" s="111" t="s">
        <v>11859</v>
      </c>
      <c r="J821" s="118" t="s">
        <v>4884</v>
      </c>
      <c r="K821" s="163" t="s">
        <v>7341</v>
      </c>
      <c r="L821" s="116" t="s">
        <v>11860</v>
      </c>
      <c r="M821" s="141"/>
      <c r="N821" s="843" t="s">
        <v>4888</v>
      </c>
      <c r="O821" s="843"/>
      <c r="P821" s="843" t="s">
        <v>4888</v>
      </c>
      <c r="Q821" s="143">
        <v>10383</v>
      </c>
      <c r="R821" s="144">
        <v>1188</v>
      </c>
      <c r="S821" s="143">
        <v>1233</v>
      </c>
      <c r="T821" s="143">
        <v>1033</v>
      </c>
      <c r="U821" s="135"/>
      <c r="V821" s="123">
        <v>200</v>
      </c>
      <c r="W821" s="123">
        <v>6086</v>
      </c>
      <c r="X821" s="137" t="s">
        <v>4972</v>
      </c>
      <c r="Y821" s="123"/>
      <c r="Z821" s="123"/>
      <c r="AA821" s="123"/>
      <c r="AB821" s="123">
        <v>12</v>
      </c>
      <c r="AC821" s="127"/>
      <c r="AD821" s="127"/>
      <c r="AE821" s="130">
        <v>50</v>
      </c>
      <c r="AF821" s="135" t="s">
        <v>11861</v>
      </c>
      <c r="AG821" s="127">
        <v>502</v>
      </c>
      <c r="AH821" s="127">
        <v>1470</v>
      </c>
      <c r="AI821" s="148"/>
      <c r="AJ821" s="844"/>
      <c r="AK821" s="112"/>
      <c r="AL821" s="112"/>
      <c r="AM821" s="135"/>
      <c r="AN821" s="135">
        <v>1</v>
      </c>
      <c r="AO821" s="135"/>
      <c r="AP821" s="135">
        <v>1</v>
      </c>
      <c r="AQ821" s="843"/>
      <c r="AR821" s="843"/>
      <c r="AS821" s="843">
        <v>296</v>
      </c>
      <c r="AT821" s="137" t="s">
        <v>4895</v>
      </c>
      <c r="AU821" s="137" t="s">
        <v>4895</v>
      </c>
      <c r="AV821" s="127">
        <v>9850</v>
      </c>
      <c r="AW821" s="127">
        <v>33.277027027027025</v>
      </c>
      <c r="AX821" s="134">
        <v>10000</v>
      </c>
      <c r="AY821" s="134">
        <v>6000</v>
      </c>
      <c r="AZ821" s="134">
        <v>6000</v>
      </c>
      <c r="BA821" s="134">
        <v>10000</v>
      </c>
      <c r="BB821" s="134">
        <v>10000</v>
      </c>
      <c r="BC821" s="832">
        <v>0.2</v>
      </c>
      <c r="BD821" s="123"/>
      <c r="BE821" s="135" t="s">
        <v>11862</v>
      </c>
      <c r="BF821" s="135" t="s">
        <v>11863</v>
      </c>
      <c r="BG821" s="134"/>
      <c r="BH821" s="134"/>
      <c r="BI821" s="134"/>
      <c r="BJ821" s="134"/>
      <c r="BK821" s="134"/>
      <c r="BL821" s="134"/>
      <c r="BM821" s="134"/>
      <c r="BN821" s="350"/>
      <c r="BO821" s="845" t="s">
        <v>4945</v>
      </c>
      <c r="BP821" s="137"/>
      <c r="BQ821" s="846"/>
      <c r="BR821" s="846"/>
      <c r="BS821" s="138"/>
      <c r="BT821" s="138"/>
      <c r="BU821" s="138"/>
      <c r="BV821" s="138"/>
      <c r="BW821" s="138"/>
      <c r="BX821" s="138"/>
      <c r="BY821" s="138"/>
      <c r="BZ821" s="138"/>
      <c r="CA821" s="138">
        <v>1</v>
      </c>
      <c r="CB821" s="138"/>
      <c r="CC821" s="138">
        <v>1</v>
      </c>
      <c r="CD821" s="138"/>
      <c r="CE821" s="139"/>
      <c r="CF821" s="139"/>
      <c r="DV821" s="152"/>
      <c r="DW821" s="152"/>
      <c r="DX821" s="152"/>
    </row>
    <row r="822" spans="1:141" ht="16.5" customHeight="1">
      <c r="A822" s="111">
        <v>731</v>
      </c>
      <c r="B822" s="153" t="s">
        <v>4084</v>
      </c>
      <c r="C822" s="153" t="s">
        <v>4138</v>
      </c>
      <c r="D822" s="153" t="s">
        <v>168</v>
      </c>
      <c r="E822" s="153" t="s">
        <v>4879</v>
      </c>
      <c r="F822" s="135" t="s">
        <v>11864</v>
      </c>
      <c r="G822" s="276" t="s">
        <v>11865</v>
      </c>
      <c r="H822" s="111" t="s">
        <v>11866</v>
      </c>
      <c r="I822" s="135" t="s">
        <v>11867</v>
      </c>
      <c r="J822" s="118" t="s">
        <v>4884</v>
      </c>
      <c r="K822" s="135" t="s">
        <v>11525</v>
      </c>
      <c r="L822" s="116" t="s">
        <v>11868</v>
      </c>
      <c r="M822" s="268" t="s">
        <v>11869</v>
      </c>
      <c r="N822" s="135" t="s">
        <v>4884</v>
      </c>
      <c r="O822" s="135" t="s">
        <v>4909</v>
      </c>
      <c r="P822" s="843" t="s">
        <v>4888</v>
      </c>
      <c r="Q822" s="143">
        <v>57538</v>
      </c>
      <c r="R822" s="144">
        <v>7060</v>
      </c>
      <c r="S822" s="143">
        <v>2217</v>
      </c>
      <c r="T822" s="143">
        <v>1953</v>
      </c>
      <c r="U822" s="135"/>
      <c r="V822" s="123">
        <v>264</v>
      </c>
      <c r="W822" s="123">
        <v>205</v>
      </c>
      <c r="X822" s="135" t="s">
        <v>4956</v>
      </c>
      <c r="Y822" s="123">
        <v>922</v>
      </c>
      <c r="Z822" s="123">
        <v>109</v>
      </c>
      <c r="AA822" s="123"/>
      <c r="AB822" s="123">
        <v>295</v>
      </c>
      <c r="AC822" s="127"/>
      <c r="AD822" s="127"/>
      <c r="AE822" s="128">
        <v>74</v>
      </c>
      <c r="AF822" s="494" t="s">
        <v>11870</v>
      </c>
      <c r="AG822" s="127">
        <v>5</v>
      </c>
      <c r="AH822" s="127">
        <v>1968</v>
      </c>
      <c r="AI822" s="127"/>
      <c r="AJ822" s="127">
        <v>42</v>
      </c>
      <c r="AK822" s="494"/>
      <c r="AL822" s="494"/>
      <c r="AM822" s="135" t="s">
        <v>5477</v>
      </c>
      <c r="AN822" s="135">
        <v>9</v>
      </c>
      <c r="AO822" s="135">
        <v>4</v>
      </c>
      <c r="AP822" s="135">
        <v>4</v>
      </c>
      <c r="AQ822" s="135"/>
      <c r="AR822" s="135">
        <v>1</v>
      </c>
      <c r="AS822" s="843">
        <v>231</v>
      </c>
      <c r="AT822" s="129" t="s">
        <v>4916</v>
      </c>
      <c r="AU822" s="129" t="s">
        <v>4916</v>
      </c>
      <c r="AV822" s="127">
        <v>8525</v>
      </c>
      <c r="AW822" s="127">
        <v>36.904761904761905</v>
      </c>
      <c r="AX822" s="134"/>
      <c r="AY822" s="134"/>
      <c r="AZ822" s="134"/>
      <c r="BA822" s="134"/>
      <c r="BB822" s="134"/>
      <c r="BC822" s="123"/>
      <c r="BD822" s="123"/>
      <c r="BE822" s="494"/>
      <c r="BF822" s="135" t="s">
        <v>4897</v>
      </c>
      <c r="BG822" s="134"/>
      <c r="BH822" s="134"/>
      <c r="BI822" s="134"/>
      <c r="BJ822" s="134"/>
      <c r="BK822" s="134"/>
      <c r="BL822" s="134"/>
      <c r="BM822" s="134"/>
      <c r="BN822" s="135"/>
      <c r="BO822" s="153" t="s">
        <v>4897</v>
      </c>
      <c r="BP822" s="137"/>
      <c r="BQ822" s="137"/>
      <c r="BR822" s="137"/>
      <c r="BS822" s="137"/>
      <c r="BT822" s="137"/>
      <c r="BU822" s="137"/>
      <c r="BV822" s="137"/>
      <c r="BW822" s="137"/>
      <c r="BX822" s="137"/>
      <c r="BY822" s="137"/>
      <c r="BZ822" s="137">
        <v>7</v>
      </c>
      <c r="CA822" s="137">
        <v>6</v>
      </c>
      <c r="CB822" s="137">
        <v>7</v>
      </c>
      <c r="CC822" s="137"/>
      <c r="CD822" s="137"/>
      <c r="CE822" s="177"/>
      <c r="CF822" s="139"/>
    </row>
    <row r="823" spans="1:141" ht="16.5" customHeight="1">
      <c r="A823" s="111">
        <v>732</v>
      </c>
      <c r="B823" s="153" t="s">
        <v>4084</v>
      </c>
      <c r="C823" s="153" t="s">
        <v>4170</v>
      </c>
      <c r="D823" s="153" t="s">
        <v>168</v>
      </c>
      <c r="E823" s="153" t="s">
        <v>4879</v>
      </c>
      <c r="F823" s="135" t="s">
        <v>11871</v>
      </c>
      <c r="G823" s="276" t="s">
        <v>11872</v>
      </c>
      <c r="H823" s="111" t="s">
        <v>11873</v>
      </c>
      <c r="I823" s="135" t="s">
        <v>11874</v>
      </c>
      <c r="J823" s="135" t="s">
        <v>4884</v>
      </c>
      <c r="K823" s="135" t="s">
        <v>11875</v>
      </c>
      <c r="L823" s="153" t="s">
        <v>11876</v>
      </c>
      <c r="M823" s="141" t="s">
        <v>11877</v>
      </c>
      <c r="N823" s="135" t="s">
        <v>4888</v>
      </c>
      <c r="O823" s="135"/>
      <c r="P823" s="843" t="s">
        <v>4888</v>
      </c>
      <c r="Q823" s="143">
        <v>11958</v>
      </c>
      <c r="R823" s="144">
        <v>1707</v>
      </c>
      <c r="S823" s="143">
        <v>173</v>
      </c>
      <c r="T823" s="143"/>
      <c r="U823" s="135"/>
      <c r="V823" s="123">
        <v>173</v>
      </c>
      <c r="W823" s="123">
        <v>297</v>
      </c>
      <c r="X823" s="135" t="s">
        <v>4972</v>
      </c>
      <c r="Y823" s="123">
        <v>440</v>
      </c>
      <c r="Z823" s="123"/>
      <c r="AA823" s="123"/>
      <c r="AB823" s="123">
        <v>116</v>
      </c>
      <c r="AC823" s="127"/>
      <c r="AD823" s="127"/>
      <c r="AE823" s="128">
        <v>52</v>
      </c>
      <c r="AF823" s="494" t="s">
        <v>11878</v>
      </c>
      <c r="AG823" s="127">
        <v>115</v>
      </c>
      <c r="AH823" s="127">
        <v>143</v>
      </c>
      <c r="AI823" s="127"/>
      <c r="AJ823" s="127">
        <v>126</v>
      </c>
      <c r="AK823" s="494"/>
      <c r="AL823" s="494"/>
      <c r="AM823" s="135" t="s">
        <v>5011</v>
      </c>
      <c r="AN823" s="135">
        <v>5</v>
      </c>
      <c r="AO823" s="135"/>
      <c r="AP823" s="135">
        <v>4</v>
      </c>
      <c r="AQ823" s="135"/>
      <c r="AR823" s="135">
        <v>1</v>
      </c>
      <c r="AS823" s="135">
        <v>90</v>
      </c>
      <c r="AT823" s="137" t="s">
        <v>5026</v>
      </c>
      <c r="AU823" s="137"/>
      <c r="AV823" s="127">
        <v>560</v>
      </c>
      <c r="AW823" s="127">
        <v>6.2222222222222223</v>
      </c>
      <c r="AX823" s="134"/>
      <c r="AY823" s="134"/>
      <c r="AZ823" s="134"/>
      <c r="BA823" s="134"/>
      <c r="BB823" s="134"/>
      <c r="BC823" s="123"/>
      <c r="BD823" s="123"/>
      <c r="BE823" s="494"/>
      <c r="BF823" s="135"/>
      <c r="BG823" s="134"/>
      <c r="BH823" s="134"/>
      <c r="BI823" s="134"/>
      <c r="BJ823" s="134"/>
      <c r="BK823" s="134"/>
      <c r="BL823" s="134"/>
      <c r="BM823" s="134"/>
      <c r="BN823" s="135"/>
      <c r="BO823" s="153" t="s">
        <v>4897</v>
      </c>
      <c r="BP823" s="137"/>
      <c r="BQ823" s="137"/>
      <c r="BR823" s="137"/>
      <c r="BS823" s="137"/>
      <c r="BT823" s="137"/>
      <c r="BU823" s="137"/>
      <c r="BV823" s="137"/>
      <c r="BW823" s="137"/>
      <c r="BX823" s="137"/>
      <c r="BY823" s="137"/>
      <c r="BZ823" s="137">
        <v>6</v>
      </c>
      <c r="CA823" s="137">
        <v>1</v>
      </c>
      <c r="CB823" s="137">
        <v>2</v>
      </c>
      <c r="CC823" s="137">
        <v>2</v>
      </c>
      <c r="CD823" s="137"/>
      <c r="CE823" s="177"/>
      <c r="CF823" s="139"/>
    </row>
    <row r="824" spans="1:141" s="139" customFormat="1" ht="16.5" customHeight="1">
      <c r="A824" s="111">
        <v>733</v>
      </c>
      <c r="B824" s="153" t="s">
        <v>4084</v>
      </c>
      <c r="C824" s="153" t="s">
        <v>4090</v>
      </c>
      <c r="D824" s="153" t="s">
        <v>168</v>
      </c>
      <c r="E824" s="153" t="s">
        <v>5001</v>
      </c>
      <c r="F824" s="135" t="s">
        <v>11879</v>
      </c>
      <c r="G824" s="276" t="s">
        <v>11880</v>
      </c>
      <c r="H824" s="111" t="s">
        <v>11881</v>
      </c>
      <c r="I824" s="382" t="s">
        <v>11882</v>
      </c>
      <c r="J824" s="382" t="s">
        <v>4940</v>
      </c>
      <c r="K824" s="382" t="s">
        <v>11883</v>
      </c>
      <c r="L824" s="153" t="s">
        <v>11884</v>
      </c>
      <c r="M824" s="157" t="s">
        <v>11885</v>
      </c>
      <c r="N824" s="135" t="s">
        <v>4888</v>
      </c>
      <c r="O824" s="123"/>
      <c r="P824" s="123" t="s">
        <v>4940</v>
      </c>
      <c r="Q824" s="143">
        <v>4652</v>
      </c>
      <c r="R824" s="144">
        <v>4652</v>
      </c>
      <c r="S824" s="143">
        <v>1678</v>
      </c>
      <c r="T824" s="143">
        <v>1678</v>
      </c>
      <c r="U824" s="135"/>
      <c r="V824" s="123"/>
      <c r="W824" s="123">
        <v>50</v>
      </c>
      <c r="X824" s="135" t="s">
        <v>4926</v>
      </c>
      <c r="Y824" s="123">
        <v>85</v>
      </c>
      <c r="Z824" s="123">
        <v>105</v>
      </c>
      <c r="AA824" s="123">
        <v>129</v>
      </c>
      <c r="AB824" s="123">
        <v>88</v>
      </c>
      <c r="AC824" s="127"/>
      <c r="AD824" s="127"/>
      <c r="AE824" s="128" t="s">
        <v>11886</v>
      </c>
      <c r="AF824" s="123" t="s">
        <v>11887</v>
      </c>
      <c r="AG824" s="127"/>
      <c r="AH824" s="127">
        <v>143</v>
      </c>
      <c r="AI824" s="127">
        <v>143</v>
      </c>
      <c r="AJ824" s="127">
        <v>42</v>
      </c>
      <c r="AK824" s="382"/>
      <c r="AL824" s="382"/>
      <c r="AM824" s="135"/>
      <c r="AN824" s="135"/>
      <c r="AO824" s="135"/>
      <c r="AP824" s="135"/>
      <c r="AQ824" s="135"/>
      <c r="AR824" s="135"/>
      <c r="AS824" s="135">
        <v>60</v>
      </c>
      <c r="AT824" s="137" t="s">
        <v>4896</v>
      </c>
      <c r="AU824" s="137" t="s">
        <v>4896</v>
      </c>
      <c r="AV824" s="419">
        <v>6212</v>
      </c>
      <c r="AW824" s="127">
        <v>104</v>
      </c>
      <c r="AX824" s="134">
        <v>10000</v>
      </c>
      <c r="AY824" s="134">
        <v>6000</v>
      </c>
      <c r="AZ824" s="134">
        <v>6000</v>
      </c>
      <c r="BA824" s="134">
        <v>7000</v>
      </c>
      <c r="BB824" s="134">
        <v>10000</v>
      </c>
      <c r="BC824" s="832">
        <v>0.2</v>
      </c>
      <c r="BD824" s="358"/>
      <c r="BE824" s="123" t="s">
        <v>11888</v>
      </c>
      <c r="BF824" s="123" t="s">
        <v>11889</v>
      </c>
      <c r="BG824" s="134"/>
      <c r="BH824" s="134"/>
      <c r="BI824" s="134"/>
      <c r="BJ824" s="134"/>
      <c r="BK824" s="134"/>
      <c r="BL824" s="134"/>
      <c r="BM824" s="134"/>
      <c r="BN824" s="135"/>
      <c r="BO824" s="153"/>
      <c r="BP824" s="137"/>
      <c r="BQ824" s="137"/>
      <c r="BR824" s="137"/>
      <c r="BS824" s="137"/>
      <c r="BT824" s="137"/>
      <c r="BU824" s="137"/>
      <c r="BV824" s="137"/>
      <c r="BW824" s="137"/>
      <c r="BX824" s="137"/>
      <c r="BY824" s="137"/>
      <c r="BZ824" s="423"/>
      <c r="CA824" s="423"/>
      <c r="CB824" s="423">
        <v>1</v>
      </c>
      <c r="CC824" s="423"/>
      <c r="CD824" s="423"/>
      <c r="CE824" s="177"/>
    </row>
    <row r="825" spans="1:141" ht="16.5" customHeight="1">
      <c r="A825" s="111">
        <v>734</v>
      </c>
      <c r="B825" s="153" t="s">
        <v>4084</v>
      </c>
      <c r="C825" s="153" t="s">
        <v>11890</v>
      </c>
      <c r="D825" s="153" t="s">
        <v>168</v>
      </c>
      <c r="E825" s="153" t="s">
        <v>5620</v>
      </c>
      <c r="F825" s="135" t="s">
        <v>11891</v>
      </c>
      <c r="G825" s="276" t="s">
        <v>11892</v>
      </c>
      <c r="H825" s="111" t="s">
        <v>11893</v>
      </c>
      <c r="I825" s="135" t="s">
        <v>7727</v>
      </c>
      <c r="J825" s="382" t="s">
        <v>4940</v>
      </c>
      <c r="K825" s="135" t="s">
        <v>7727</v>
      </c>
      <c r="L825" s="116" t="s">
        <v>11894</v>
      </c>
      <c r="M825" s="153" t="s">
        <v>11895</v>
      </c>
      <c r="N825" s="135" t="s">
        <v>4888</v>
      </c>
      <c r="O825" s="135"/>
      <c r="P825" s="135" t="s">
        <v>4888</v>
      </c>
      <c r="Q825" s="143">
        <v>1117</v>
      </c>
      <c r="R825" s="144">
        <v>1296</v>
      </c>
      <c r="S825" s="143">
        <v>258</v>
      </c>
      <c r="T825" s="143">
        <v>172</v>
      </c>
      <c r="U825" s="135" t="s">
        <v>11896</v>
      </c>
      <c r="V825" s="123">
        <v>86</v>
      </c>
      <c r="W825" s="123">
        <v>86</v>
      </c>
      <c r="X825" s="135" t="s">
        <v>4972</v>
      </c>
      <c r="Y825" s="123">
        <v>170</v>
      </c>
      <c r="Z825" s="123">
        <v>43</v>
      </c>
      <c r="AA825" s="123">
        <v>1000</v>
      </c>
      <c r="AB825" s="123">
        <v>86</v>
      </c>
      <c r="AC825" s="127"/>
      <c r="AD825" s="127"/>
      <c r="AE825" s="128" t="s">
        <v>11897</v>
      </c>
      <c r="AF825" s="494" t="s">
        <v>11898</v>
      </c>
      <c r="AG825" s="127">
        <v>887</v>
      </c>
      <c r="AH825" s="127">
        <v>23730</v>
      </c>
      <c r="AI825" s="127">
        <v>3065</v>
      </c>
      <c r="AJ825" s="127">
        <v>113</v>
      </c>
      <c r="AK825" s="494"/>
      <c r="AL825" s="494"/>
      <c r="AM825" s="135" t="s">
        <v>5477</v>
      </c>
      <c r="AN825" s="135">
        <v>7</v>
      </c>
      <c r="AO825" s="135"/>
      <c r="AP825" s="135"/>
      <c r="AQ825" s="135">
        <v>7</v>
      </c>
      <c r="AR825" s="135"/>
      <c r="AS825" s="843">
        <v>140</v>
      </c>
      <c r="AT825" s="137" t="s">
        <v>4895</v>
      </c>
      <c r="AU825" s="137" t="s">
        <v>4895</v>
      </c>
      <c r="AV825" s="127">
        <v>13050</v>
      </c>
      <c r="AW825" s="127">
        <v>93.214285714285708</v>
      </c>
      <c r="AX825" s="134"/>
      <c r="AY825" s="134"/>
      <c r="AZ825" s="134"/>
      <c r="BA825" s="134"/>
      <c r="BB825" s="134"/>
      <c r="BC825" s="123"/>
      <c r="BD825" s="123"/>
      <c r="BE825" s="494"/>
      <c r="BF825" s="135" t="s">
        <v>4897</v>
      </c>
      <c r="BG825" s="134"/>
      <c r="BH825" s="134"/>
      <c r="BI825" s="134"/>
      <c r="BJ825" s="134"/>
      <c r="BK825" s="134"/>
      <c r="BL825" s="134"/>
      <c r="BM825" s="134"/>
      <c r="BN825" s="135"/>
      <c r="BO825" s="153" t="s">
        <v>4897</v>
      </c>
      <c r="BP825" s="137"/>
      <c r="BQ825" s="137"/>
      <c r="BR825" s="137"/>
      <c r="BS825" s="137"/>
      <c r="BT825" s="137"/>
      <c r="BU825" s="137"/>
      <c r="BV825" s="137"/>
      <c r="BW825" s="137"/>
      <c r="BX825" s="137"/>
      <c r="BY825" s="137"/>
      <c r="BZ825" s="137">
        <v>3</v>
      </c>
      <c r="CA825" s="137">
        <v>1</v>
      </c>
      <c r="CB825" s="137"/>
      <c r="CC825" s="137"/>
      <c r="CD825" s="137">
        <v>5</v>
      </c>
      <c r="CE825" s="177"/>
      <c r="CF825" s="139"/>
    </row>
    <row r="826" spans="1:141" ht="16.5" customHeight="1">
      <c r="A826" s="111">
        <v>735</v>
      </c>
      <c r="B826" s="153" t="s">
        <v>4084</v>
      </c>
      <c r="C826" s="153" t="s">
        <v>4349</v>
      </c>
      <c r="D826" s="153" t="s">
        <v>168</v>
      </c>
      <c r="E826" s="153" t="s">
        <v>5001</v>
      </c>
      <c r="F826" s="135" t="s">
        <v>11899</v>
      </c>
      <c r="G826" s="383" t="s">
        <v>11900</v>
      </c>
      <c r="H826" s="111" t="s">
        <v>11901</v>
      </c>
      <c r="I826" s="135" t="s">
        <v>11902</v>
      </c>
      <c r="J826" s="118" t="s">
        <v>4884</v>
      </c>
      <c r="K826" s="135" t="s">
        <v>6846</v>
      </c>
      <c r="L826" s="153" t="s">
        <v>11903</v>
      </c>
      <c r="M826" s="153"/>
      <c r="N826" s="135" t="s">
        <v>4888</v>
      </c>
      <c r="O826" s="135"/>
      <c r="P826" s="135" t="s">
        <v>4888</v>
      </c>
      <c r="Q826" s="143">
        <v>498</v>
      </c>
      <c r="R826" s="144">
        <v>312</v>
      </c>
      <c r="S826" s="143">
        <v>244</v>
      </c>
      <c r="T826" s="143">
        <v>244</v>
      </c>
      <c r="U826" s="135" t="s">
        <v>4955</v>
      </c>
      <c r="V826" s="123"/>
      <c r="W826" s="123">
        <v>34</v>
      </c>
      <c r="X826" s="135" t="s">
        <v>4956</v>
      </c>
      <c r="Y826" s="123"/>
      <c r="Z826" s="123"/>
      <c r="AA826" s="123"/>
      <c r="AB826" s="123">
        <v>34</v>
      </c>
      <c r="AC826" s="127"/>
      <c r="AD826" s="127"/>
      <c r="AE826" s="128"/>
      <c r="AF826" s="135" t="s">
        <v>11904</v>
      </c>
      <c r="AG826" s="127">
        <v>241</v>
      </c>
      <c r="AH826" s="127">
        <v>309</v>
      </c>
      <c r="AI826" s="127"/>
      <c r="AJ826" s="127">
        <v>45</v>
      </c>
      <c r="AK826" s="135" t="s">
        <v>11905</v>
      </c>
      <c r="AL826" s="135" t="s">
        <v>5268</v>
      </c>
      <c r="AM826" s="135"/>
      <c r="AN826" s="135">
        <v>1</v>
      </c>
      <c r="AO826" s="135"/>
      <c r="AP826" s="135"/>
      <c r="AQ826" s="135">
        <v>1</v>
      </c>
      <c r="AR826" s="135"/>
      <c r="AS826" s="843">
        <v>300</v>
      </c>
      <c r="AT826" s="129" t="s">
        <v>5136</v>
      </c>
      <c r="AU826" s="129" t="s">
        <v>5136</v>
      </c>
      <c r="AV826" s="127"/>
      <c r="AW826" s="127"/>
      <c r="AX826" s="134"/>
      <c r="AY826" s="134"/>
      <c r="AZ826" s="134"/>
      <c r="BA826" s="134"/>
      <c r="BB826" s="134"/>
      <c r="BC826" s="123"/>
      <c r="BD826" s="123"/>
      <c r="BE826" s="494"/>
      <c r="BF826" s="135"/>
      <c r="BG826" s="134"/>
      <c r="BH826" s="134"/>
      <c r="BI826" s="134"/>
      <c r="BJ826" s="134"/>
      <c r="BK826" s="134"/>
      <c r="BL826" s="134"/>
      <c r="BM826" s="134"/>
      <c r="BN826" s="135"/>
      <c r="BO826" s="153"/>
      <c r="BP826" s="137"/>
      <c r="BQ826" s="137"/>
      <c r="BR826" s="137"/>
      <c r="BS826" s="137"/>
      <c r="BT826" s="137"/>
      <c r="BU826" s="137"/>
      <c r="BV826" s="137"/>
      <c r="BW826" s="137"/>
      <c r="BX826" s="137"/>
      <c r="BY826" s="137"/>
      <c r="BZ826" s="137">
        <v>1</v>
      </c>
      <c r="CA826" s="137"/>
      <c r="CB826" s="137"/>
      <c r="CC826" s="137"/>
      <c r="CD826" s="137"/>
      <c r="CE826" s="177"/>
      <c r="CF826" s="139"/>
    </row>
    <row r="827" spans="1:141" s="847" customFormat="1" ht="16.5" customHeight="1">
      <c r="A827" s="111">
        <v>736</v>
      </c>
      <c r="B827" s="153" t="s">
        <v>11479</v>
      </c>
      <c r="C827" s="153" t="s">
        <v>11906</v>
      </c>
      <c r="D827" s="153" t="s">
        <v>5318</v>
      </c>
      <c r="E827" s="153" t="s">
        <v>4879</v>
      </c>
      <c r="F827" s="135" t="s">
        <v>11907</v>
      </c>
      <c r="G827" s="276" t="s">
        <v>11908</v>
      </c>
      <c r="H827" s="111" t="s">
        <v>11909</v>
      </c>
      <c r="I827" s="135" t="s">
        <v>10389</v>
      </c>
      <c r="J827" s="118" t="s">
        <v>4884</v>
      </c>
      <c r="K827" s="135" t="s">
        <v>8475</v>
      </c>
      <c r="L827" s="116" t="s">
        <v>11910</v>
      </c>
      <c r="M827" s="141" t="s">
        <v>11911</v>
      </c>
      <c r="N827" s="135" t="s">
        <v>4888</v>
      </c>
      <c r="O827" s="135"/>
      <c r="P827" s="135" t="s">
        <v>4888</v>
      </c>
      <c r="Q827" s="143">
        <v>1289</v>
      </c>
      <c r="R827" s="144">
        <v>1609</v>
      </c>
      <c r="S827" s="143">
        <v>1114</v>
      </c>
      <c r="T827" s="143">
        <v>700</v>
      </c>
      <c r="U827" s="135" t="s">
        <v>6397</v>
      </c>
      <c r="V827" s="123">
        <v>414</v>
      </c>
      <c r="W827" s="123">
        <v>70</v>
      </c>
      <c r="X827" s="135" t="s">
        <v>4972</v>
      </c>
      <c r="Y827" s="123">
        <v>70</v>
      </c>
      <c r="Z827" s="123">
        <v>80</v>
      </c>
      <c r="AA827" s="123">
        <v>800</v>
      </c>
      <c r="AB827" s="123">
        <v>59</v>
      </c>
      <c r="AC827" s="127"/>
      <c r="AD827" s="127"/>
      <c r="AE827" s="128">
        <v>50</v>
      </c>
      <c r="AF827" s="135" t="s">
        <v>6184</v>
      </c>
      <c r="AG827" s="127">
        <v>411</v>
      </c>
      <c r="AH827" s="127">
        <v>1085</v>
      </c>
      <c r="AI827" s="127">
        <v>1085</v>
      </c>
      <c r="AJ827" s="127">
        <v>50</v>
      </c>
      <c r="AK827" s="135" t="s">
        <v>11912</v>
      </c>
      <c r="AL827" s="135" t="s">
        <v>11913</v>
      </c>
      <c r="AM827" s="135"/>
      <c r="AN827" s="135"/>
      <c r="AO827" s="135"/>
      <c r="AP827" s="135"/>
      <c r="AQ827" s="135"/>
      <c r="AR827" s="135"/>
      <c r="AS827" s="843"/>
      <c r="AT827" s="137"/>
      <c r="AU827" s="137"/>
      <c r="AV827" s="127"/>
      <c r="AW827" s="127"/>
      <c r="AX827" s="134"/>
      <c r="AY827" s="134"/>
      <c r="AZ827" s="134"/>
      <c r="BA827" s="134"/>
      <c r="BB827" s="134"/>
      <c r="BC827" s="123"/>
      <c r="BD827" s="123"/>
      <c r="BE827" s="135"/>
      <c r="BF827" s="135"/>
      <c r="BG827" s="134"/>
      <c r="BH827" s="134"/>
      <c r="BI827" s="134"/>
      <c r="BJ827" s="134"/>
      <c r="BK827" s="134"/>
      <c r="BL827" s="134"/>
      <c r="BM827" s="134"/>
      <c r="BN827" s="135"/>
      <c r="BO827" s="153"/>
      <c r="BP827" s="137"/>
      <c r="BQ827" s="137"/>
      <c r="BR827" s="137"/>
      <c r="BS827" s="137"/>
      <c r="BT827" s="137"/>
      <c r="BU827" s="137"/>
      <c r="BV827" s="137"/>
      <c r="BW827" s="137"/>
      <c r="BX827" s="137"/>
      <c r="BY827" s="137"/>
      <c r="BZ827" s="137"/>
      <c r="CA827" s="137"/>
      <c r="CB827" s="137"/>
      <c r="CC827" s="137"/>
      <c r="CD827" s="137"/>
    </row>
    <row r="828" spans="1:141" s="139" customFormat="1" ht="16.5" customHeight="1">
      <c r="A828" s="111">
        <v>737</v>
      </c>
      <c r="B828" s="153" t="s">
        <v>4084</v>
      </c>
      <c r="C828" s="153" t="s">
        <v>4090</v>
      </c>
      <c r="D828" s="153" t="s">
        <v>168</v>
      </c>
      <c r="E828" s="153" t="s">
        <v>4879</v>
      </c>
      <c r="F828" s="135" t="s">
        <v>11914</v>
      </c>
      <c r="G828" s="276" t="s">
        <v>11915</v>
      </c>
      <c r="H828" s="111" t="s">
        <v>11916</v>
      </c>
      <c r="I828" s="135" t="s">
        <v>11917</v>
      </c>
      <c r="J828" s="118" t="s">
        <v>4884</v>
      </c>
      <c r="K828" s="135" t="s">
        <v>11918</v>
      </c>
      <c r="L828" s="153" t="s">
        <v>11919</v>
      </c>
      <c r="M828" s="153" t="s">
        <v>11920</v>
      </c>
      <c r="N828" s="135" t="s">
        <v>4888</v>
      </c>
      <c r="O828" s="135"/>
      <c r="P828" s="135" t="s">
        <v>4888</v>
      </c>
      <c r="Q828" s="143">
        <v>11647</v>
      </c>
      <c r="R828" s="144">
        <v>1752</v>
      </c>
      <c r="S828" s="143">
        <v>644</v>
      </c>
      <c r="T828" s="143">
        <v>644</v>
      </c>
      <c r="U828" s="135" t="s">
        <v>5009</v>
      </c>
      <c r="V828" s="123"/>
      <c r="W828" s="123">
        <v>126</v>
      </c>
      <c r="X828" s="135" t="s">
        <v>4972</v>
      </c>
      <c r="Y828" s="123">
        <v>70</v>
      </c>
      <c r="Z828" s="123">
        <v>108</v>
      </c>
      <c r="AA828" s="123">
        <v>25000</v>
      </c>
      <c r="AB828" s="123">
        <v>126</v>
      </c>
      <c r="AC828" s="127"/>
      <c r="AD828" s="127"/>
      <c r="AE828" s="128"/>
      <c r="AF828" s="135" t="s">
        <v>11921</v>
      </c>
      <c r="AG828" s="127">
        <v>500</v>
      </c>
      <c r="AH828" s="127">
        <v>788</v>
      </c>
      <c r="AI828" s="127"/>
      <c r="AJ828" s="127">
        <v>132</v>
      </c>
      <c r="AK828" s="153" t="s">
        <v>11922</v>
      </c>
      <c r="AL828" s="135" t="s">
        <v>11923</v>
      </c>
      <c r="AM828" s="135"/>
      <c r="AN828" s="135">
        <v>1</v>
      </c>
      <c r="AO828" s="135">
        <v>1</v>
      </c>
      <c r="AP828" s="135"/>
      <c r="AQ828" s="135"/>
      <c r="AR828" s="135"/>
      <c r="AS828" s="843">
        <v>195</v>
      </c>
      <c r="AT828" s="129" t="s">
        <v>5136</v>
      </c>
      <c r="AU828" s="129" t="s">
        <v>5136</v>
      </c>
      <c r="AV828" s="127">
        <v>37585</v>
      </c>
      <c r="AW828" s="127">
        <v>193</v>
      </c>
      <c r="AX828" s="134">
        <v>2000</v>
      </c>
      <c r="AY828" s="134"/>
      <c r="AZ828" s="134">
        <v>1000</v>
      </c>
      <c r="BA828" s="134">
        <v>1000</v>
      </c>
      <c r="BB828" s="134">
        <v>2000</v>
      </c>
      <c r="BC828" s="123"/>
      <c r="BD828" s="123"/>
      <c r="BE828" s="135"/>
      <c r="BF828" s="153" t="s">
        <v>11924</v>
      </c>
      <c r="BG828" s="134"/>
      <c r="BH828" s="134"/>
      <c r="BI828" s="134"/>
      <c r="BJ828" s="134"/>
      <c r="BK828" s="134"/>
      <c r="BL828" s="134"/>
      <c r="BM828" s="134"/>
      <c r="BN828" s="135"/>
      <c r="BO828" s="153"/>
      <c r="BP828" s="137"/>
      <c r="BQ828" s="137"/>
      <c r="BR828" s="137"/>
      <c r="BS828" s="137"/>
      <c r="BT828" s="137"/>
      <c r="BU828" s="137"/>
      <c r="BV828" s="137"/>
      <c r="BW828" s="137"/>
      <c r="BX828" s="137"/>
      <c r="BY828" s="137"/>
      <c r="BZ828" s="137">
        <v>3</v>
      </c>
      <c r="CA828" s="137"/>
      <c r="CB828" s="137">
        <v>5</v>
      </c>
      <c r="CC828" s="137"/>
      <c r="CD828" s="137"/>
      <c r="CE828" s="177"/>
    </row>
    <row r="829" spans="1:141" ht="16.5" customHeight="1">
      <c r="A829" s="111">
        <v>738</v>
      </c>
      <c r="B829" s="153" t="s">
        <v>4084</v>
      </c>
      <c r="C829" s="153" t="s">
        <v>4138</v>
      </c>
      <c r="D829" s="153" t="s">
        <v>168</v>
      </c>
      <c r="E829" s="153" t="s">
        <v>4879</v>
      </c>
      <c r="F829" s="135" t="s">
        <v>11925</v>
      </c>
      <c r="G829" s="276" t="s">
        <v>11926</v>
      </c>
      <c r="H829" s="111" t="s">
        <v>11927</v>
      </c>
      <c r="I829" s="135" t="s">
        <v>11928</v>
      </c>
      <c r="J829" s="118" t="s">
        <v>4884</v>
      </c>
      <c r="K829" s="135" t="s">
        <v>6191</v>
      </c>
      <c r="L829" s="116" t="s">
        <v>11929</v>
      </c>
      <c r="M829" s="153" t="s">
        <v>11930</v>
      </c>
      <c r="N829" s="135" t="s">
        <v>4888</v>
      </c>
      <c r="O829" s="135"/>
      <c r="P829" s="135" t="s">
        <v>4888</v>
      </c>
      <c r="Q829" s="143">
        <v>3385</v>
      </c>
      <c r="R829" s="144">
        <v>524</v>
      </c>
      <c r="S829" s="143">
        <v>379</v>
      </c>
      <c r="T829" s="143">
        <v>379</v>
      </c>
      <c r="U829" s="135" t="s">
        <v>5186</v>
      </c>
      <c r="V829" s="123"/>
      <c r="W829" s="123">
        <v>39</v>
      </c>
      <c r="X829" s="135" t="s">
        <v>10938</v>
      </c>
      <c r="Y829" s="123"/>
      <c r="Z829" s="123">
        <v>58</v>
      </c>
      <c r="AA829" s="123">
        <v>1500</v>
      </c>
      <c r="AB829" s="123">
        <v>53</v>
      </c>
      <c r="AC829" s="127"/>
      <c r="AD829" s="127"/>
      <c r="AE829" s="128">
        <v>15</v>
      </c>
      <c r="AF829" s="494" t="s">
        <v>11931</v>
      </c>
      <c r="AG829" s="127">
        <v>403</v>
      </c>
      <c r="AH829" s="127">
        <v>700</v>
      </c>
      <c r="AI829" s="127">
        <v>664</v>
      </c>
      <c r="AJ829" s="127">
        <v>500</v>
      </c>
      <c r="AK829" s="494"/>
      <c r="AL829" s="494"/>
      <c r="AM829" s="135"/>
      <c r="AN829" s="135">
        <v>3</v>
      </c>
      <c r="AO829" s="135"/>
      <c r="AP829" s="135">
        <v>2</v>
      </c>
      <c r="AQ829" s="135">
        <v>1</v>
      </c>
      <c r="AR829" s="135"/>
      <c r="AS829" s="493" t="s">
        <v>11932</v>
      </c>
      <c r="AT829" s="137" t="s">
        <v>5136</v>
      </c>
      <c r="AU829" s="137" t="s">
        <v>5136</v>
      </c>
      <c r="AV829" s="127">
        <v>14600</v>
      </c>
      <c r="AW829" s="127">
        <v>40</v>
      </c>
      <c r="AX829" s="134"/>
      <c r="AY829" s="134"/>
      <c r="AZ829" s="134"/>
      <c r="BA829" s="134"/>
      <c r="BB829" s="134"/>
      <c r="BC829" s="123"/>
      <c r="BD829" s="123"/>
      <c r="BE829" s="494"/>
      <c r="BF829" s="135" t="s">
        <v>4897</v>
      </c>
      <c r="BG829" s="134"/>
      <c r="BH829" s="134"/>
      <c r="BI829" s="134"/>
      <c r="BJ829" s="134"/>
      <c r="BK829" s="134"/>
      <c r="BL829" s="134"/>
      <c r="BM829" s="134"/>
      <c r="BN829" s="135"/>
      <c r="BO829" s="153"/>
      <c r="BP829" s="137"/>
      <c r="BQ829" s="137"/>
      <c r="BR829" s="137"/>
      <c r="BS829" s="137"/>
      <c r="BT829" s="137"/>
      <c r="BU829" s="137"/>
      <c r="BV829" s="137"/>
      <c r="BW829" s="137"/>
      <c r="BX829" s="137"/>
      <c r="BY829" s="137"/>
      <c r="BZ829" s="137">
        <v>2</v>
      </c>
      <c r="CA829" s="137"/>
      <c r="CB829" s="137">
        <v>1</v>
      </c>
      <c r="CC829" s="137"/>
      <c r="CD829" s="137"/>
      <c r="CE829" s="177"/>
      <c r="CF829" s="139"/>
    </row>
    <row r="830" spans="1:141" s="139" customFormat="1" ht="16.5" customHeight="1">
      <c r="A830" s="111">
        <v>739</v>
      </c>
      <c r="B830" s="153" t="s">
        <v>4084</v>
      </c>
      <c r="C830" s="153" t="s">
        <v>4175</v>
      </c>
      <c r="D830" s="153" t="s">
        <v>168</v>
      </c>
      <c r="E830" s="153" t="s">
        <v>4879</v>
      </c>
      <c r="F830" s="135" t="s">
        <v>11933</v>
      </c>
      <c r="G830" s="276" t="s">
        <v>11934</v>
      </c>
      <c r="H830" s="111" t="s">
        <v>11935</v>
      </c>
      <c r="I830" s="135" t="s">
        <v>11936</v>
      </c>
      <c r="J830" s="118" t="s">
        <v>4884</v>
      </c>
      <c r="K830" s="135" t="s">
        <v>11613</v>
      </c>
      <c r="L830" s="116" t="s">
        <v>11937</v>
      </c>
      <c r="M830" s="141" t="s">
        <v>11938</v>
      </c>
      <c r="N830" s="135" t="s">
        <v>4888</v>
      </c>
      <c r="O830" s="135"/>
      <c r="P830" s="135" t="s">
        <v>4888</v>
      </c>
      <c r="Q830" s="143">
        <v>2504</v>
      </c>
      <c r="R830" s="144">
        <v>816.48</v>
      </c>
      <c r="S830" s="143">
        <v>285</v>
      </c>
      <c r="T830" s="143">
        <v>168</v>
      </c>
      <c r="U830" s="636" t="s">
        <v>4971</v>
      </c>
      <c r="V830" s="123">
        <v>117</v>
      </c>
      <c r="W830" s="123">
        <v>65</v>
      </c>
      <c r="X830" s="135" t="s">
        <v>4972</v>
      </c>
      <c r="Y830" s="123">
        <v>78</v>
      </c>
      <c r="Z830" s="123"/>
      <c r="AA830" s="123"/>
      <c r="AB830" s="123">
        <v>26</v>
      </c>
      <c r="AC830" s="127"/>
      <c r="AD830" s="127"/>
      <c r="AE830" s="128">
        <v>100</v>
      </c>
      <c r="AF830" s="135" t="s">
        <v>11939</v>
      </c>
      <c r="AG830" s="127"/>
      <c r="AH830" s="127">
        <v>152</v>
      </c>
      <c r="AI830" s="127"/>
      <c r="AJ830" s="127">
        <v>51</v>
      </c>
      <c r="AK830" s="135" t="s">
        <v>11940</v>
      </c>
      <c r="AL830" s="153" t="s">
        <v>11941</v>
      </c>
      <c r="AM830" s="135" t="s">
        <v>11942</v>
      </c>
      <c r="AN830" s="135"/>
      <c r="AO830" s="135"/>
      <c r="AP830" s="135"/>
      <c r="AQ830" s="135"/>
      <c r="AR830" s="135"/>
      <c r="AS830" s="135">
        <v>300</v>
      </c>
      <c r="AT830" s="136" t="s">
        <v>11943</v>
      </c>
      <c r="AU830" s="137" t="s">
        <v>5036</v>
      </c>
      <c r="AV830" s="127">
        <v>25000</v>
      </c>
      <c r="AW830" s="127">
        <v>83.333333333333329</v>
      </c>
      <c r="AX830" s="134"/>
      <c r="AY830" s="134"/>
      <c r="AZ830" s="134"/>
      <c r="BA830" s="134"/>
      <c r="BB830" s="134"/>
      <c r="BC830" s="123"/>
      <c r="BD830" s="123"/>
      <c r="BE830" s="135"/>
      <c r="BF830" s="135" t="s">
        <v>4897</v>
      </c>
      <c r="BG830" s="134"/>
      <c r="BH830" s="134"/>
      <c r="BI830" s="134"/>
      <c r="BJ830" s="134"/>
      <c r="BK830" s="134"/>
      <c r="BL830" s="134"/>
      <c r="BM830" s="134"/>
      <c r="BN830" s="135"/>
      <c r="BO830" s="153"/>
      <c r="BP830" s="137"/>
      <c r="BQ830" s="137"/>
      <c r="BR830" s="137"/>
      <c r="BS830" s="137"/>
      <c r="BT830" s="137"/>
      <c r="BU830" s="137"/>
      <c r="BV830" s="137"/>
      <c r="BW830" s="137"/>
      <c r="BX830" s="137"/>
      <c r="BY830" s="137"/>
      <c r="BZ830" s="137">
        <v>1</v>
      </c>
      <c r="CA830" s="137"/>
      <c r="CB830" s="137">
        <v>2</v>
      </c>
      <c r="CC830" s="137"/>
      <c r="CD830" s="137"/>
      <c r="CE830" s="177"/>
    </row>
    <row r="831" spans="1:141" ht="16.5" customHeight="1">
      <c r="A831" s="111">
        <v>740</v>
      </c>
      <c r="B831" s="153" t="s">
        <v>4084</v>
      </c>
      <c r="C831" s="153" t="s">
        <v>4138</v>
      </c>
      <c r="D831" s="153" t="s">
        <v>168</v>
      </c>
      <c r="E831" s="153" t="s">
        <v>4879</v>
      </c>
      <c r="F831" s="135" t="s">
        <v>11944</v>
      </c>
      <c r="G831" s="276" t="s">
        <v>11945</v>
      </c>
      <c r="H831" s="111" t="s">
        <v>11946</v>
      </c>
      <c r="I831" s="135" t="s">
        <v>11947</v>
      </c>
      <c r="J831" s="118" t="s">
        <v>4884</v>
      </c>
      <c r="K831" s="135" t="s">
        <v>11948</v>
      </c>
      <c r="L831" s="116" t="s">
        <v>11949</v>
      </c>
      <c r="M831" s="153" t="s">
        <v>11950</v>
      </c>
      <c r="N831" s="135" t="s">
        <v>4888</v>
      </c>
      <c r="O831" s="135"/>
      <c r="P831" s="135" t="s">
        <v>4888</v>
      </c>
      <c r="Q831" s="143">
        <v>27601</v>
      </c>
      <c r="R831" s="144">
        <v>7776</v>
      </c>
      <c r="S831" s="143">
        <v>5540</v>
      </c>
      <c r="T831" s="143">
        <v>2914</v>
      </c>
      <c r="U831" s="135" t="s">
        <v>5009</v>
      </c>
      <c r="V831" s="123">
        <v>2626</v>
      </c>
      <c r="W831" s="123">
        <v>2745</v>
      </c>
      <c r="X831" s="135" t="s">
        <v>4926</v>
      </c>
      <c r="Y831" s="123">
        <v>61</v>
      </c>
      <c r="Z831" s="123"/>
      <c r="AA831" s="123"/>
      <c r="AB831" s="123">
        <v>99</v>
      </c>
      <c r="AC831" s="127">
        <v>35</v>
      </c>
      <c r="AD831" s="127"/>
      <c r="AE831" s="128">
        <v>15</v>
      </c>
      <c r="AF831" s="494" t="s">
        <v>11951</v>
      </c>
      <c r="AG831" s="127">
        <v>223</v>
      </c>
      <c r="AH831" s="127">
        <v>673</v>
      </c>
      <c r="AI831" s="127"/>
      <c r="AJ831" s="127">
        <v>281</v>
      </c>
      <c r="AK831" s="135" t="s">
        <v>11952</v>
      </c>
      <c r="AL831" s="848" t="s">
        <v>11953</v>
      </c>
      <c r="AM831" s="135" t="s">
        <v>4914</v>
      </c>
      <c r="AN831" s="135">
        <v>3</v>
      </c>
      <c r="AO831" s="135">
        <v>1</v>
      </c>
      <c r="AP831" s="135"/>
      <c r="AQ831" s="135">
        <v>1</v>
      </c>
      <c r="AR831" s="135">
        <v>1</v>
      </c>
      <c r="AS831" s="135">
        <v>204</v>
      </c>
      <c r="AT831" s="849" t="s">
        <v>11954</v>
      </c>
      <c r="AU831" s="849" t="s">
        <v>11954</v>
      </c>
      <c r="AV831" s="127">
        <v>4797</v>
      </c>
      <c r="AW831" s="127">
        <v>23.514705882352942</v>
      </c>
      <c r="AX831" s="134"/>
      <c r="AY831" s="134"/>
      <c r="AZ831" s="134"/>
      <c r="BA831" s="134"/>
      <c r="BB831" s="134"/>
      <c r="BC831" s="123"/>
      <c r="BD831" s="123"/>
      <c r="BE831" s="494"/>
      <c r="BF831" s="135" t="s">
        <v>4897</v>
      </c>
      <c r="BG831" s="134"/>
      <c r="BH831" s="134"/>
      <c r="BI831" s="134"/>
      <c r="BJ831" s="134"/>
      <c r="BK831" s="134"/>
      <c r="BL831" s="134"/>
      <c r="BM831" s="134"/>
      <c r="BN831" s="135"/>
      <c r="BO831" s="153" t="s">
        <v>4897</v>
      </c>
      <c r="BP831" s="137"/>
      <c r="BQ831" s="137"/>
      <c r="BR831" s="137"/>
      <c r="BS831" s="174"/>
      <c r="BT831" s="174"/>
      <c r="BU831" s="174"/>
      <c r="BV831" s="174"/>
      <c r="BW831" s="174"/>
      <c r="BX831" s="174"/>
      <c r="BY831" s="174"/>
      <c r="BZ831" s="137"/>
      <c r="CA831" s="137"/>
      <c r="CB831" s="137"/>
      <c r="CC831" s="137"/>
      <c r="CD831" s="137"/>
      <c r="CE831" s="177"/>
      <c r="CF831" s="139"/>
    </row>
    <row r="832" spans="1:141" ht="16.5" customHeight="1">
      <c r="A832" s="111">
        <v>741</v>
      </c>
      <c r="B832" s="153" t="s">
        <v>4084</v>
      </c>
      <c r="C832" s="153" t="s">
        <v>4170</v>
      </c>
      <c r="D832" s="153" t="s">
        <v>168</v>
      </c>
      <c r="E832" s="153" t="s">
        <v>4879</v>
      </c>
      <c r="F832" s="135" t="s">
        <v>11955</v>
      </c>
      <c r="G832" s="276" t="s">
        <v>11956</v>
      </c>
      <c r="H832" s="111" t="s">
        <v>11957</v>
      </c>
      <c r="I832" s="135" t="s">
        <v>11958</v>
      </c>
      <c r="J832" s="135" t="s">
        <v>4884</v>
      </c>
      <c r="K832" s="135" t="s">
        <v>11959</v>
      </c>
      <c r="L832" s="153" t="s">
        <v>11960</v>
      </c>
      <c r="M832" s="141" t="s">
        <v>11961</v>
      </c>
      <c r="N832" s="135" t="s">
        <v>4888</v>
      </c>
      <c r="O832" s="135"/>
      <c r="P832" s="135" t="s">
        <v>4888</v>
      </c>
      <c r="Q832" s="143">
        <v>3500</v>
      </c>
      <c r="R832" s="144">
        <v>405</v>
      </c>
      <c r="S832" s="143">
        <v>112</v>
      </c>
      <c r="T832" s="143">
        <v>112</v>
      </c>
      <c r="U832" s="135" t="s">
        <v>5009</v>
      </c>
      <c r="V832" s="123"/>
      <c r="W832" s="123">
        <v>93</v>
      </c>
      <c r="X832" s="135" t="s">
        <v>4972</v>
      </c>
      <c r="Y832" s="123"/>
      <c r="Z832" s="123"/>
      <c r="AA832" s="123">
        <v>200</v>
      </c>
      <c r="AB832" s="123">
        <v>28</v>
      </c>
      <c r="AC832" s="127">
        <v>28</v>
      </c>
      <c r="AD832" s="127"/>
      <c r="AE832" s="128">
        <v>50</v>
      </c>
      <c r="AF832" s="494" t="s">
        <v>11962</v>
      </c>
      <c r="AG832" s="127">
        <v>351</v>
      </c>
      <c r="AH832" s="127">
        <v>1415</v>
      </c>
      <c r="AI832" s="127"/>
      <c r="AJ832" s="127"/>
      <c r="AK832" s="494" t="s">
        <v>11963</v>
      </c>
      <c r="AL832" s="494" t="s">
        <v>11964</v>
      </c>
      <c r="AM832" s="135" t="s">
        <v>5011</v>
      </c>
      <c r="AN832" s="135"/>
      <c r="AO832" s="135"/>
      <c r="AP832" s="135"/>
      <c r="AQ832" s="135"/>
      <c r="AR832" s="135"/>
      <c r="AS832" s="137">
        <v>213</v>
      </c>
      <c r="AT832" s="137" t="s">
        <v>5026</v>
      </c>
      <c r="AU832" s="137" t="s">
        <v>5026</v>
      </c>
      <c r="AV832" s="127">
        <v>10801</v>
      </c>
      <c r="AW832" s="127">
        <v>50.708920187793424</v>
      </c>
      <c r="AX832" s="134"/>
      <c r="AY832" s="134"/>
      <c r="AZ832" s="134"/>
      <c r="BA832" s="134"/>
      <c r="BB832" s="134"/>
      <c r="BC832" s="123"/>
      <c r="BD832" s="123"/>
      <c r="BE832" s="494"/>
      <c r="BF832" s="135" t="s">
        <v>4897</v>
      </c>
      <c r="BG832" s="134"/>
      <c r="BH832" s="134"/>
      <c r="BI832" s="134"/>
      <c r="BJ832" s="134"/>
      <c r="BK832" s="134"/>
      <c r="BL832" s="134"/>
      <c r="BM832" s="134"/>
      <c r="BN832" s="135"/>
      <c r="BO832" s="153"/>
      <c r="BP832" s="137"/>
      <c r="BQ832" s="137"/>
      <c r="BR832" s="137"/>
      <c r="BS832" s="137"/>
      <c r="BT832" s="137"/>
      <c r="BU832" s="137"/>
      <c r="BV832" s="137"/>
      <c r="BW832" s="137"/>
      <c r="BX832" s="137"/>
      <c r="BY832" s="137"/>
      <c r="BZ832" s="137">
        <v>1</v>
      </c>
      <c r="CA832" s="137"/>
      <c r="CB832" s="137"/>
      <c r="CC832" s="137"/>
      <c r="CD832" s="137">
        <v>1</v>
      </c>
      <c r="CE832" s="177"/>
      <c r="CF832" s="139"/>
    </row>
    <row r="833" spans="1:128" ht="16.5" customHeight="1">
      <c r="A833" s="111">
        <v>742</v>
      </c>
      <c r="B833" s="153" t="s">
        <v>4084</v>
      </c>
      <c r="C833" s="153" t="s">
        <v>4110</v>
      </c>
      <c r="D833" s="153" t="s">
        <v>168</v>
      </c>
      <c r="E833" s="153" t="s">
        <v>4879</v>
      </c>
      <c r="F833" s="135" t="s">
        <v>11965</v>
      </c>
      <c r="G833" s="276" t="s">
        <v>11966</v>
      </c>
      <c r="H833" s="111" t="s">
        <v>11967</v>
      </c>
      <c r="I833" s="135" t="s">
        <v>8139</v>
      </c>
      <c r="J833" s="118" t="s">
        <v>4884</v>
      </c>
      <c r="K833" s="135" t="s">
        <v>8803</v>
      </c>
      <c r="L833" s="116" t="s">
        <v>11968</v>
      </c>
      <c r="M833" s="618" t="s">
        <v>11969</v>
      </c>
      <c r="N833" s="135" t="s">
        <v>4888</v>
      </c>
      <c r="O833" s="135"/>
      <c r="P833" s="135" t="s">
        <v>4888</v>
      </c>
      <c r="Q833" s="143">
        <v>9804</v>
      </c>
      <c r="R833" s="144">
        <v>396</v>
      </c>
      <c r="S833" s="143">
        <v>133</v>
      </c>
      <c r="T833" s="143">
        <v>133</v>
      </c>
      <c r="U833" s="135" t="s">
        <v>5009</v>
      </c>
      <c r="V833" s="123"/>
      <c r="W833" s="123">
        <v>67</v>
      </c>
      <c r="X833" s="135" t="s">
        <v>4972</v>
      </c>
      <c r="Y833" s="123"/>
      <c r="Z833" s="123">
        <v>22</v>
      </c>
      <c r="AA833" s="123">
        <v>2000</v>
      </c>
      <c r="AB833" s="123">
        <v>44</v>
      </c>
      <c r="AC833" s="127"/>
      <c r="AD833" s="127">
        <v>67</v>
      </c>
      <c r="AE833" s="128">
        <v>100</v>
      </c>
      <c r="AF833" s="135" t="s">
        <v>11970</v>
      </c>
      <c r="AG833" s="127">
        <v>500</v>
      </c>
      <c r="AH833" s="127">
        <v>2000</v>
      </c>
      <c r="AI833" s="127"/>
      <c r="AJ833" s="127">
        <v>1000</v>
      </c>
      <c r="AK833" s="135"/>
      <c r="AL833" s="135"/>
      <c r="AM833" s="135" t="s">
        <v>5011</v>
      </c>
      <c r="AN833" s="135">
        <v>4</v>
      </c>
      <c r="AO833" s="135">
        <v>1</v>
      </c>
      <c r="AP833" s="135">
        <v>3</v>
      </c>
      <c r="AQ833" s="135"/>
      <c r="AR833" s="135"/>
      <c r="AS833" s="135">
        <v>113</v>
      </c>
      <c r="AT833" s="135" t="s">
        <v>4916</v>
      </c>
      <c r="AU833" s="135" t="s">
        <v>4916</v>
      </c>
      <c r="AV833" s="127">
        <v>300</v>
      </c>
      <c r="AW833" s="127">
        <v>2.6548672566371683</v>
      </c>
      <c r="AX833" s="134">
        <v>4000</v>
      </c>
      <c r="AY833" s="134">
        <v>2000</v>
      </c>
      <c r="AZ833" s="134">
        <v>3000</v>
      </c>
      <c r="BA833" s="134">
        <v>3000</v>
      </c>
      <c r="BB833" s="134">
        <v>4000</v>
      </c>
      <c r="BC833" s="123">
        <v>10</v>
      </c>
      <c r="BD833" s="123"/>
      <c r="BE833" s="135"/>
      <c r="BF833" s="135"/>
      <c r="BG833" s="134"/>
      <c r="BH833" s="134"/>
      <c r="BI833" s="134"/>
      <c r="BJ833" s="134"/>
      <c r="BK833" s="134"/>
      <c r="BL833" s="134"/>
      <c r="BM833" s="134"/>
      <c r="BN833" s="135"/>
      <c r="BO833" s="153"/>
      <c r="BP833" s="137"/>
      <c r="BQ833" s="137"/>
      <c r="BR833" s="137"/>
      <c r="BS833" s="137"/>
      <c r="BT833" s="137"/>
      <c r="BU833" s="137"/>
      <c r="BV833" s="137"/>
      <c r="BW833" s="137"/>
      <c r="BX833" s="137"/>
      <c r="BY833" s="137"/>
      <c r="BZ833" s="137">
        <v>1</v>
      </c>
      <c r="CA833" s="137"/>
      <c r="CB833" s="137"/>
      <c r="CC833" s="137"/>
      <c r="CD833" s="137"/>
      <c r="CE833" s="177"/>
      <c r="CF833" s="139"/>
    </row>
    <row r="834" spans="1:128" ht="16.5" customHeight="1">
      <c r="A834" s="111">
        <v>743</v>
      </c>
      <c r="B834" s="153" t="s">
        <v>4084</v>
      </c>
      <c r="C834" s="153" t="s">
        <v>4276</v>
      </c>
      <c r="D834" s="153" t="s">
        <v>168</v>
      </c>
      <c r="E834" s="153" t="s">
        <v>4932</v>
      </c>
      <c r="F834" s="135" t="s">
        <v>11971</v>
      </c>
      <c r="G834" s="276" t="s">
        <v>11972</v>
      </c>
      <c r="H834" s="111" t="s">
        <v>11973</v>
      </c>
      <c r="I834" s="135" t="s">
        <v>11974</v>
      </c>
      <c r="J834" s="118" t="s">
        <v>4884</v>
      </c>
      <c r="K834" s="135" t="s">
        <v>11975</v>
      </c>
      <c r="L834" s="116" t="s">
        <v>11976</v>
      </c>
      <c r="M834" s="268" t="s">
        <v>11977</v>
      </c>
      <c r="N834" s="135" t="s">
        <v>4888</v>
      </c>
      <c r="O834" s="135"/>
      <c r="P834" s="135" t="s">
        <v>4888</v>
      </c>
      <c r="Q834" s="143">
        <v>4958</v>
      </c>
      <c r="R834" s="144">
        <v>297</v>
      </c>
      <c r="S834" s="143">
        <v>271</v>
      </c>
      <c r="T834" s="143">
        <v>271</v>
      </c>
      <c r="U834" s="135" t="s">
        <v>11978</v>
      </c>
      <c r="V834" s="123"/>
      <c r="W834" s="123">
        <v>893</v>
      </c>
      <c r="X834" s="135" t="s">
        <v>4890</v>
      </c>
      <c r="Y834" s="123">
        <v>1157</v>
      </c>
      <c r="Z834" s="123">
        <v>165</v>
      </c>
      <c r="AA834" s="123">
        <v>3498</v>
      </c>
      <c r="AB834" s="123">
        <v>49</v>
      </c>
      <c r="AC834" s="127"/>
      <c r="AD834" s="127"/>
      <c r="AE834" s="128">
        <v>50</v>
      </c>
      <c r="AF834" s="135" t="s">
        <v>11979</v>
      </c>
      <c r="AG834" s="311">
        <v>3133</v>
      </c>
      <c r="AH834" s="311">
        <v>9184</v>
      </c>
      <c r="AI834" s="311">
        <v>5119</v>
      </c>
      <c r="AJ834" s="311">
        <v>338</v>
      </c>
      <c r="AK834" s="135" t="s">
        <v>11980</v>
      </c>
      <c r="AL834" s="153" t="s">
        <v>11981</v>
      </c>
      <c r="AM834" s="135" t="s">
        <v>5428</v>
      </c>
      <c r="AN834" s="135"/>
      <c r="AO834" s="135"/>
      <c r="AP834" s="135"/>
      <c r="AQ834" s="135"/>
      <c r="AR834" s="135"/>
      <c r="AS834" s="135">
        <v>83</v>
      </c>
      <c r="AT834" s="137" t="s">
        <v>11982</v>
      </c>
      <c r="AU834" s="137" t="s">
        <v>6506</v>
      </c>
      <c r="AV834" s="311">
        <v>1396</v>
      </c>
      <c r="AW834" s="127">
        <v>16.819277108433734</v>
      </c>
      <c r="AX834" s="312"/>
      <c r="AY834" s="312"/>
      <c r="AZ834" s="312"/>
      <c r="BA834" s="312"/>
      <c r="BB834" s="312"/>
      <c r="BC834" s="452"/>
      <c r="BD834" s="452"/>
      <c r="BE834" s="494"/>
      <c r="BF834" s="154" t="s">
        <v>4897</v>
      </c>
      <c r="BG834" s="312"/>
      <c r="BH834" s="312"/>
      <c r="BI834" s="312"/>
      <c r="BJ834" s="312"/>
      <c r="BK834" s="312"/>
      <c r="BL834" s="312"/>
      <c r="BM834" s="312"/>
      <c r="BN834" s="135"/>
      <c r="BO834" s="153"/>
      <c r="BP834" s="137"/>
      <c r="BQ834" s="137"/>
      <c r="BR834" s="137"/>
      <c r="BS834" s="137"/>
      <c r="BT834" s="137"/>
      <c r="BU834" s="137"/>
      <c r="BV834" s="137"/>
      <c r="BW834" s="137"/>
      <c r="BX834" s="137"/>
      <c r="BY834" s="137"/>
      <c r="BZ834" s="137">
        <v>3</v>
      </c>
      <c r="CA834" s="137"/>
      <c r="CB834" s="137"/>
      <c r="CC834" s="137"/>
      <c r="CD834" s="137">
        <v>10</v>
      </c>
      <c r="CE834" s="177"/>
      <c r="CF834" s="139"/>
    </row>
    <row r="835" spans="1:128" ht="16.5" customHeight="1">
      <c r="A835" s="111">
        <v>744</v>
      </c>
      <c r="B835" s="153" t="s">
        <v>4084</v>
      </c>
      <c r="C835" s="153" t="s">
        <v>4349</v>
      </c>
      <c r="D835" s="153" t="s">
        <v>168</v>
      </c>
      <c r="E835" s="153" t="s">
        <v>4879</v>
      </c>
      <c r="F835" s="135" t="s">
        <v>11983</v>
      </c>
      <c r="G835" s="383" t="s">
        <v>11984</v>
      </c>
      <c r="H835" s="111" t="s">
        <v>11985</v>
      </c>
      <c r="I835" s="135" t="s">
        <v>11986</v>
      </c>
      <c r="J835" s="118" t="s">
        <v>4884</v>
      </c>
      <c r="K835" s="135" t="s">
        <v>11987</v>
      </c>
      <c r="L835" s="153" t="s">
        <v>11988</v>
      </c>
      <c r="M835" s="153" t="s">
        <v>11989</v>
      </c>
      <c r="N835" s="135" t="s">
        <v>4888</v>
      </c>
      <c r="O835" s="135"/>
      <c r="P835" s="135" t="s">
        <v>4888</v>
      </c>
      <c r="Q835" s="143">
        <v>9917</v>
      </c>
      <c r="R835" s="144">
        <v>3636</v>
      </c>
      <c r="S835" s="143">
        <v>1983</v>
      </c>
      <c r="T835" s="143">
        <v>1983</v>
      </c>
      <c r="U835" s="135" t="s">
        <v>4983</v>
      </c>
      <c r="V835" s="123"/>
      <c r="W835" s="123">
        <v>330</v>
      </c>
      <c r="X835" s="135" t="s">
        <v>4890</v>
      </c>
      <c r="Y835" s="123">
        <v>20</v>
      </c>
      <c r="Z835" s="123">
        <v>20</v>
      </c>
      <c r="AA835" s="123">
        <v>100</v>
      </c>
      <c r="AB835" s="123">
        <v>100</v>
      </c>
      <c r="AC835" s="127"/>
      <c r="AD835" s="127"/>
      <c r="AE835" s="128">
        <v>40</v>
      </c>
      <c r="AF835" s="135" t="s">
        <v>11990</v>
      </c>
      <c r="AG835" s="127">
        <v>25650</v>
      </c>
      <c r="AH835" s="127">
        <v>25650</v>
      </c>
      <c r="AI835" s="127">
        <v>25650</v>
      </c>
      <c r="AJ835" s="127">
        <v>450</v>
      </c>
      <c r="AK835" s="135" t="s">
        <v>11991</v>
      </c>
      <c r="AL835" s="135">
        <v>1</v>
      </c>
      <c r="AM835" s="135"/>
      <c r="AN835" s="135"/>
      <c r="AO835" s="135"/>
      <c r="AP835" s="135"/>
      <c r="AQ835" s="135"/>
      <c r="AR835" s="135"/>
      <c r="AS835" s="135">
        <v>300</v>
      </c>
      <c r="AT835" s="137" t="s">
        <v>6506</v>
      </c>
      <c r="AU835" s="137" t="s">
        <v>11992</v>
      </c>
      <c r="AV835" s="127">
        <v>4625</v>
      </c>
      <c r="AW835" s="127">
        <v>15.416666666666666</v>
      </c>
      <c r="AX835" s="134"/>
      <c r="AY835" s="134"/>
      <c r="AZ835" s="134"/>
      <c r="BA835" s="134"/>
      <c r="BB835" s="134"/>
      <c r="BC835" s="123"/>
      <c r="BD835" s="123"/>
      <c r="BE835" s="135"/>
      <c r="BF835" s="135" t="s">
        <v>4945</v>
      </c>
      <c r="BG835" s="134"/>
      <c r="BH835" s="134"/>
      <c r="BI835" s="134"/>
      <c r="BJ835" s="134"/>
      <c r="BK835" s="134"/>
      <c r="BL835" s="134"/>
      <c r="BM835" s="134"/>
      <c r="BN835" s="135"/>
      <c r="BO835" s="153"/>
      <c r="BP835" s="137"/>
      <c r="BQ835" s="137"/>
      <c r="BR835" s="137"/>
      <c r="BS835" s="137"/>
      <c r="BT835" s="137"/>
      <c r="BU835" s="137"/>
      <c r="BV835" s="137"/>
      <c r="BW835" s="137"/>
      <c r="BX835" s="137"/>
      <c r="BY835" s="137"/>
      <c r="BZ835" s="137">
        <v>1</v>
      </c>
      <c r="CA835" s="137"/>
      <c r="CB835" s="137">
        <v>1</v>
      </c>
      <c r="CC835" s="137"/>
      <c r="CD835" s="137"/>
      <c r="CE835" s="177"/>
      <c r="CF835" s="139"/>
    </row>
    <row r="836" spans="1:128" ht="16.5" customHeight="1">
      <c r="A836" s="111">
        <v>745</v>
      </c>
      <c r="B836" s="153" t="s">
        <v>4084</v>
      </c>
      <c r="C836" s="153" t="s">
        <v>4349</v>
      </c>
      <c r="D836" s="153" t="s">
        <v>168</v>
      </c>
      <c r="E836" s="153" t="s">
        <v>4879</v>
      </c>
      <c r="F836" s="135" t="s">
        <v>11993</v>
      </c>
      <c r="G836" s="383" t="s">
        <v>11994</v>
      </c>
      <c r="H836" s="111" t="s">
        <v>11995</v>
      </c>
      <c r="I836" s="135" t="s">
        <v>11996</v>
      </c>
      <c r="J836" s="118" t="s">
        <v>4884</v>
      </c>
      <c r="K836" s="135" t="s">
        <v>11959</v>
      </c>
      <c r="L836" s="153" t="s">
        <v>11997</v>
      </c>
      <c r="M836" s="153"/>
      <c r="N836" s="135" t="s">
        <v>4888</v>
      </c>
      <c r="O836" s="135"/>
      <c r="P836" s="135" t="s">
        <v>4888</v>
      </c>
      <c r="Q836" s="143">
        <v>4442</v>
      </c>
      <c r="R836" s="144">
        <v>1849</v>
      </c>
      <c r="S836" s="143">
        <v>836</v>
      </c>
      <c r="T836" s="143">
        <v>733</v>
      </c>
      <c r="U836" s="135"/>
      <c r="V836" s="123">
        <v>103</v>
      </c>
      <c r="W836" s="123">
        <v>111</v>
      </c>
      <c r="X836" s="135"/>
      <c r="Y836" s="123">
        <v>250</v>
      </c>
      <c r="Z836" s="123"/>
      <c r="AA836" s="123"/>
      <c r="AB836" s="123">
        <v>60</v>
      </c>
      <c r="AC836" s="127"/>
      <c r="AD836" s="127"/>
      <c r="AE836" s="128"/>
      <c r="AF836" s="135" t="s">
        <v>11998</v>
      </c>
      <c r="AG836" s="127"/>
      <c r="AH836" s="127">
        <v>3500</v>
      </c>
      <c r="AI836" s="127"/>
      <c r="AJ836" s="127">
        <v>1300</v>
      </c>
      <c r="AK836" s="135"/>
      <c r="AL836" s="135"/>
      <c r="AM836" s="135"/>
      <c r="AN836" s="135"/>
      <c r="AO836" s="135"/>
      <c r="AP836" s="135"/>
      <c r="AQ836" s="135"/>
      <c r="AR836" s="135"/>
      <c r="AS836" s="843">
        <v>310</v>
      </c>
      <c r="AT836" s="135" t="s">
        <v>4916</v>
      </c>
      <c r="AU836" s="135" t="s">
        <v>4916</v>
      </c>
      <c r="AV836" s="127">
        <v>22131</v>
      </c>
      <c r="AW836" s="127">
        <v>71.390322580645162</v>
      </c>
      <c r="AX836" s="134"/>
      <c r="AY836" s="134"/>
      <c r="AZ836" s="134"/>
      <c r="BA836" s="134"/>
      <c r="BB836" s="134"/>
      <c r="BC836" s="123"/>
      <c r="BD836" s="123"/>
      <c r="BE836" s="135"/>
      <c r="BF836" s="135" t="s">
        <v>4945</v>
      </c>
      <c r="BG836" s="134"/>
      <c r="BH836" s="134"/>
      <c r="BI836" s="134"/>
      <c r="BJ836" s="134"/>
      <c r="BK836" s="134"/>
      <c r="BL836" s="134"/>
      <c r="BM836" s="134"/>
      <c r="BN836" s="135"/>
      <c r="BO836" s="153"/>
      <c r="BP836" s="137"/>
      <c r="BQ836" s="137"/>
      <c r="BR836" s="137"/>
      <c r="BS836" s="137"/>
      <c r="BT836" s="137"/>
      <c r="BU836" s="137"/>
      <c r="BV836" s="137"/>
      <c r="BW836" s="137"/>
      <c r="BX836" s="137"/>
      <c r="BY836" s="137"/>
      <c r="BZ836" s="137"/>
      <c r="CA836" s="137"/>
      <c r="CB836" s="137">
        <v>1</v>
      </c>
      <c r="CC836" s="137"/>
      <c r="CD836" s="137"/>
      <c r="CE836" s="177"/>
      <c r="CF836" s="139"/>
    </row>
    <row r="837" spans="1:128" ht="16.5" customHeight="1">
      <c r="A837" s="111">
        <v>746</v>
      </c>
      <c r="B837" s="153" t="s">
        <v>4084</v>
      </c>
      <c r="C837" s="153" t="s">
        <v>4138</v>
      </c>
      <c r="D837" s="153" t="s">
        <v>168</v>
      </c>
      <c r="E837" s="153" t="s">
        <v>4879</v>
      </c>
      <c r="F837" s="135" t="s">
        <v>11999</v>
      </c>
      <c r="G837" s="276" t="s">
        <v>12000</v>
      </c>
      <c r="H837" s="111" t="s">
        <v>12001</v>
      </c>
      <c r="I837" s="135" t="s">
        <v>12002</v>
      </c>
      <c r="J837" s="118" t="s">
        <v>4884</v>
      </c>
      <c r="K837" s="135" t="s">
        <v>12003</v>
      </c>
      <c r="L837" s="116" t="s">
        <v>12004</v>
      </c>
      <c r="M837" s="618" t="s">
        <v>12005</v>
      </c>
      <c r="N837" s="135" t="s">
        <v>4888</v>
      </c>
      <c r="O837" s="135"/>
      <c r="P837" s="135" t="s">
        <v>4884</v>
      </c>
      <c r="Q837" s="143">
        <v>3000</v>
      </c>
      <c r="R837" s="144">
        <v>2000</v>
      </c>
      <c r="S837" s="143">
        <v>1000</v>
      </c>
      <c r="T837" s="143">
        <v>925</v>
      </c>
      <c r="U837" s="135" t="s">
        <v>5186</v>
      </c>
      <c r="V837" s="123">
        <v>75</v>
      </c>
      <c r="W837" s="123">
        <v>100</v>
      </c>
      <c r="X837" s="135" t="s">
        <v>4972</v>
      </c>
      <c r="Y837" s="123">
        <v>230</v>
      </c>
      <c r="Z837" s="123">
        <v>25</v>
      </c>
      <c r="AA837" s="123">
        <v>1000</v>
      </c>
      <c r="AB837" s="123">
        <v>65</v>
      </c>
      <c r="AC837" s="127">
        <v>60</v>
      </c>
      <c r="AD837" s="127">
        <v>60</v>
      </c>
      <c r="AE837" s="128">
        <v>50</v>
      </c>
      <c r="AF837" s="494" t="s">
        <v>12006</v>
      </c>
      <c r="AG837" s="127"/>
      <c r="AH837" s="127">
        <v>3300</v>
      </c>
      <c r="AI837" s="127">
        <v>1127</v>
      </c>
      <c r="AJ837" s="127">
        <v>700</v>
      </c>
      <c r="AK837" s="494"/>
      <c r="AL837" s="494"/>
      <c r="AM837" s="135" t="s">
        <v>5477</v>
      </c>
      <c r="AN837" s="135">
        <v>11</v>
      </c>
      <c r="AO837" s="135"/>
      <c r="AP837" s="135">
        <v>8</v>
      </c>
      <c r="AQ837" s="135">
        <v>3</v>
      </c>
      <c r="AR837" s="135"/>
      <c r="AS837" s="843">
        <v>289</v>
      </c>
      <c r="AT837" s="182" t="s">
        <v>5122</v>
      </c>
      <c r="AU837" s="182" t="s">
        <v>5122</v>
      </c>
      <c r="AV837" s="127">
        <v>192350</v>
      </c>
      <c r="AW837" s="127">
        <v>665.57093425605535</v>
      </c>
      <c r="AX837" s="134"/>
      <c r="AY837" s="134"/>
      <c r="AZ837" s="134"/>
      <c r="BA837" s="134"/>
      <c r="BB837" s="134"/>
      <c r="BC837" s="123"/>
      <c r="BD837" s="123"/>
      <c r="BE837" s="494"/>
      <c r="BF837" s="135" t="s">
        <v>4897</v>
      </c>
      <c r="BG837" s="134"/>
      <c r="BH837" s="134"/>
      <c r="BI837" s="134"/>
      <c r="BJ837" s="134"/>
      <c r="BK837" s="134"/>
      <c r="BL837" s="134"/>
      <c r="BM837" s="134"/>
      <c r="BN837" s="135"/>
      <c r="BO837" s="153" t="s">
        <v>4897</v>
      </c>
      <c r="BP837" s="137"/>
      <c r="BQ837" s="137"/>
      <c r="BR837" s="137"/>
      <c r="BS837" s="137"/>
      <c r="BT837" s="137"/>
      <c r="BU837" s="137"/>
      <c r="BV837" s="137"/>
      <c r="BW837" s="137"/>
      <c r="BX837" s="137"/>
      <c r="BY837" s="137"/>
      <c r="BZ837" s="137">
        <v>4</v>
      </c>
      <c r="CA837" s="137"/>
      <c r="CB837" s="137">
        <v>1</v>
      </c>
      <c r="CC837" s="137"/>
      <c r="CD837" s="137"/>
      <c r="CE837" s="177"/>
      <c r="CF837" s="139"/>
    </row>
    <row r="838" spans="1:128" s="139" customFormat="1" ht="16.5" customHeight="1">
      <c r="A838" s="111">
        <v>747</v>
      </c>
      <c r="B838" s="153" t="s">
        <v>4084</v>
      </c>
      <c r="C838" s="153" t="s">
        <v>4090</v>
      </c>
      <c r="D838" s="153" t="s">
        <v>168</v>
      </c>
      <c r="E838" s="153" t="s">
        <v>4879</v>
      </c>
      <c r="F838" s="135" t="s">
        <v>12007</v>
      </c>
      <c r="G838" s="276" t="s">
        <v>12008</v>
      </c>
      <c r="H838" s="111" t="s">
        <v>12009</v>
      </c>
      <c r="I838" s="135" t="s">
        <v>12010</v>
      </c>
      <c r="J838" s="135" t="s">
        <v>4884</v>
      </c>
      <c r="K838" s="135" t="s">
        <v>8803</v>
      </c>
      <c r="L838" s="153" t="s">
        <v>12011</v>
      </c>
      <c r="M838" s="153" t="s">
        <v>12012</v>
      </c>
      <c r="N838" s="135" t="s">
        <v>4888</v>
      </c>
      <c r="O838" s="135"/>
      <c r="P838" s="135" t="s">
        <v>4888</v>
      </c>
      <c r="Q838" s="143">
        <v>3966</v>
      </c>
      <c r="R838" s="144">
        <v>1090</v>
      </c>
      <c r="S838" s="143">
        <v>1189</v>
      </c>
      <c r="T838" s="143">
        <v>1090</v>
      </c>
      <c r="U838" s="135" t="s">
        <v>5134</v>
      </c>
      <c r="V838" s="123">
        <v>99</v>
      </c>
      <c r="W838" s="123">
        <v>66</v>
      </c>
      <c r="X838" s="135" t="s">
        <v>4926</v>
      </c>
      <c r="Y838" s="123"/>
      <c r="Z838" s="123">
        <v>66</v>
      </c>
      <c r="AA838" s="123"/>
      <c r="AB838" s="123">
        <v>33</v>
      </c>
      <c r="AC838" s="127"/>
      <c r="AD838" s="127"/>
      <c r="AE838" s="128">
        <v>50</v>
      </c>
      <c r="AF838" s="135" t="s">
        <v>12013</v>
      </c>
      <c r="AG838" s="127"/>
      <c r="AH838" s="127">
        <v>70100</v>
      </c>
      <c r="AI838" s="127"/>
      <c r="AJ838" s="127">
        <v>1000</v>
      </c>
      <c r="AK838" s="135"/>
      <c r="AL838" s="135"/>
      <c r="AM838" s="135" t="s">
        <v>5011</v>
      </c>
      <c r="AN838" s="135"/>
      <c r="AO838" s="135"/>
      <c r="AP838" s="135"/>
      <c r="AQ838" s="135"/>
      <c r="AR838" s="135"/>
      <c r="AS838" s="843">
        <v>340</v>
      </c>
      <c r="AT838" s="136" t="s">
        <v>4895</v>
      </c>
      <c r="AU838" s="136" t="s">
        <v>4895</v>
      </c>
      <c r="AV838" s="127">
        <v>20000</v>
      </c>
      <c r="AW838" s="127">
        <v>58.823529411764703</v>
      </c>
      <c r="AX838" s="134">
        <v>12000</v>
      </c>
      <c r="AY838" s="134">
        <v>6000</v>
      </c>
      <c r="AZ838" s="134">
        <v>6000</v>
      </c>
      <c r="BA838" s="134">
        <v>9000</v>
      </c>
      <c r="BB838" s="134">
        <v>12000</v>
      </c>
      <c r="BC838" s="123">
        <v>30</v>
      </c>
      <c r="BD838" s="157"/>
      <c r="BE838" s="135" t="s">
        <v>12014</v>
      </c>
      <c r="BF838" s="135" t="s">
        <v>12015</v>
      </c>
      <c r="BG838" s="134"/>
      <c r="BH838" s="134"/>
      <c r="BI838" s="134"/>
      <c r="BJ838" s="134"/>
      <c r="BK838" s="134"/>
      <c r="BL838" s="134"/>
      <c r="BM838" s="134"/>
      <c r="BN838" s="135"/>
      <c r="BO838" s="153"/>
      <c r="BP838" s="137"/>
      <c r="BQ838" s="137"/>
      <c r="BR838" s="137"/>
      <c r="BS838" s="137"/>
      <c r="BT838" s="137"/>
      <c r="BU838" s="137"/>
      <c r="BV838" s="137"/>
      <c r="BW838" s="137"/>
      <c r="BX838" s="137"/>
      <c r="BY838" s="137"/>
      <c r="BZ838" s="137"/>
      <c r="CA838" s="137"/>
      <c r="CB838" s="137">
        <v>1</v>
      </c>
      <c r="CC838" s="137"/>
      <c r="CD838" s="137"/>
      <c r="CE838" s="177"/>
    </row>
    <row r="839" spans="1:128" ht="16.5" customHeight="1">
      <c r="A839" s="111">
        <v>748</v>
      </c>
      <c r="B839" s="153" t="s">
        <v>4084</v>
      </c>
      <c r="C839" s="153" t="s">
        <v>12016</v>
      </c>
      <c r="D839" s="153" t="s">
        <v>168</v>
      </c>
      <c r="E839" s="153" t="s">
        <v>5001</v>
      </c>
      <c r="F839" s="135" t="s">
        <v>12017</v>
      </c>
      <c r="G839" s="276" t="s">
        <v>12018</v>
      </c>
      <c r="H839" s="111" t="s">
        <v>12019</v>
      </c>
      <c r="I839" s="135" t="s">
        <v>12020</v>
      </c>
      <c r="J839" s="118" t="s">
        <v>4884</v>
      </c>
      <c r="K839" s="135" t="s">
        <v>12021</v>
      </c>
      <c r="L839" s="116" t="s">
        <v>12022</v>
      </c>
      <c r="M839" s="153" t="s">
        <v>12023</v>
      </c>
      <c r="N839" s="135" t="s">
        <v>4888</v>
      </c>
      <c r="O839" s="135"/>
      <c r="P839" s="135" t="s">
        <v>4924</v>
      </c>
      <c r="Q839" s="143">
        <v>541.20000000000005</v>
      </c>
      <c r="R839" s="144">
        <v>367</v>
      </c>
      <c r="S839" s="143">
        <v>101</v>
      </c>
      <c r="T839" s="143">
        <v>101</v>
      </c>
      <c r="U839" s="135" t="s">
        <v>5009</v>
      </c>
      <c r="V839" s="123"/>
      <c r="W839" s="123">
        <v>12</v>
      </c>
      <c r="X839" s="135" t="s">
        <v>4972</v>
      </c>
      <c r="Y839" s="123">
        <v>47</v>
      </c>
      <c r="Z839" s="123"/>
      <c r="AA839" s="123"/>
      <c r="AB839" s="123">
        <v>25</v>
      </c>
      <c r="AC839" s="127"/>
      <c r="AD839" s="127"/>
      <c r="AE839" s="128">
        <v>2</v>
      </c>
      <c r="AF839" s="135" t="s">
        <v>12024</v>
      </c>
      <c r="AG839" s="127">
        <v>308</v>
      </c>
      <c r="AH839" s="127">
        <v>660</v>
      </c>
      <c r="AI839" s="127"/>
      <c r="AJ839" s="127">
        <v>360</v>
      </c>
      <c r="AK839" s="494"/>
      <c r="AL839" s="494"/>
      <c r="AM839" s="135" t="s">
        <v>5477</v>
      </c>
      <c r="AN839" s="135">
        <v>4</v>
      </c>
      <c r="AO839" s="135">
        <v>2</v>
      </c>
      <c r="AP839" s="135">
        <v>2</v>
      </c>
      <c r="AQ839" s="135"/>
      <c r="AR839" s="135"/>
      <c r="AS839" s="843">
        <v>167</v>
      </c>
      <c r="AT839" s="137" t="s">
        <v>4895</v>
      </c>
      <c r="AU839" s="137" t="s">
        <v>4895</v>
      </c>
      <c r="AV839" s="127">
        <v>385</v>
      </c>
      <c r="AW839" s="127">
        <v>2.3053892215568861</v>
      </c>
      <c r="AX839" s="134"/>
      <c r="AY839" s="134"/>
      <c r="AZ839" s="134"/>
      <c r="BA839" s="134"/>
      <c r="BB839" s="134"/>
      <c r="BC839" s="123"/>
      <c r="BD839" s="123"/>
      <c r="BE839" s="135"/>
      <c r="BF839" s="135" t="s">
        <v>4897</v>
      </c>
      <c r="BG839" s="134"/>
      <c r="BH839" s="134"/>
      <c r="BI839" s="134"/>
      <c r="BJ839" s="134"/>
      <c r="BK839" s="134"/>
      <c r="BL839" s="134"/>
      <c r="BM839" s="134"/>
      <c r="BN839" s="135"/>
      <c r="BO839" s="153" t="s">
        <v>4897</v>
      </c>
      <c r="BP839" s="137"/>
      <c r="BQ839" s="137"/>
      <c r="BR839" s="137"/>
      <c r="BS839" s="137"/>
      <c r="BT839" s="137"/>
      <c r="BU839" s="137"/>
      <c r="BV839" s="137"/>
      <c r="BW839" s="137"/>
      <c r="BX839" s="137"/>
      <c r="BY839" s="137"/>
      <c r="BZ839" s="137">
        <v>1</v>
      </c>
      <c r="CA839" s="137">
        <v>1</v>
      </c>
      <c r="CB839" s="137">
        <v>1</v>
      </c>
      <c r="CC839" s="137"/>
      <c r="CD839" s="137">
        <v>1</v>
      </c>
      <c r="CE839" s="177"/>
      <c r="CF839" s="139"/>
    </row>
    <row r="840" spans="1:128" s="139" customFormat="1" ht="16.5" customHeight="1">
      <c r="A840" s="111">
        <v>749</v>
      </c>
      <c r="B840" s="153" t="s">
        <v>4084</v>
      </c>
      <c r="C840" s="153" t="s">
        <v>4090</v>
      </c>
      <c r="D840" s="153" t="s">
        <v>168</v>
      </c>
      <c r="E840" s="153" t="s">
        <v>4879</v>
      </c>
      <c r="F840" s="135" t="s">
        <v>12025</v>
      </c>
      <c r="G840" s="271" t="s">
        <v>12026</v>
      </c>
      <c r="H840" s="111" t="s">
        <v>12027</v>
      </c>
      <c r="I840" s="135" t="s">
        <v>12028</v>
      </c>
      <c r="J840" s="382" t="s">
        <v>4940</v>
      </c>
      <c r="K840" s="135" t="s">
        <v>12029</v>
      </c>
      <c r="L840" s="153" t="s">
        <v>12030</v>
      </c>
      <c r="M840" s="153" t="s">
        <v>12031</v>
      </c>
      <c r="N840" s="123" t="s">
        <v>4940</v>
      </c>
      <c r="O840" s="123" t="s">
        <v>4909</v>
      </c>
      <c r="P840" s="123" t="s">
        <v>4924</v>
      </c>
      <c r="Q840" s="143">
        <v>6587</v>
      </c>
      <c r="R840" s="144">
        <v>3533.94</v>
      </c>
      <c r="S840" s="143">
        <v>1319</v>
      </c>
      <c r="T840" s="143">
        <v>1319</v>
      </c>
      <c r="U840" s="135" t="s">
        <v>5134</v>
      </c>
      <c r="V840" s="123"/>
      <c r="W840" s="123">
        <v>51</v>
      </c>
      <c r="X840" s="135" t="s">
        <v>4926</v>
      </c>
      <c r="Y840" s="123">
        <v>33</v>
      </c>
      <c r="Z840" s="123">
        <v>54</v>
      </c>
      <c r="AA840" s="123">
        <v>208</v>
      </c>
      <c r="AB840" s="123">
        <v>32</v>
      </c>
      <c r="AC840" s="127">
        <v>866</v>
      </c>
      <c r="AD840" s="127">
        <v>872</v>
      </c>
      <c r="AE840" s="128">
        <v>49</v>
      </c>
      <c r="AF840" s="135" t="s">
        <v>12032</v>
      </c>
      <c r="AG840" s="127">
        <v>111</v>
      </c>
      <c r="AH840" s="127">
        <v>208</v>
      </c>
      <c r="AI840" s="127">
        <v>208</v>
      </c>
      <c r="AJ840" s="127">
        <v>70</v>
      </c>
      <c r="AK840" s="135"/>
      <c r="AL840" s="135"/>
      <c r="AM840" s="135" t="s">
        <v>5011</v>
      </c>
      <c r="AN840" s="135">
        <v>1</v>
      </c>
      <c r="AO840" s="135"/>
      <c r="AP840" s="135">
        <v>1</v>
      </c>
      <c r="AQ840" s="135"/>
      <c r="AR840" s="135"/>
      <c r="AS840" s="135">
        <v>365</v>
      </c>
      <c r="AT840" s="137" t="s">
        <v>8144</v>
      </c>
      <c r="AU840" s="137" t="s">
        <v>8144</v>
      </c>
      <c r="AV840" s="127">
        <v>39180</v>
      </c>
      <c r="AW840" s="127">
        <v>107.34246575342466</v>
      </c>
      <c r="AX840" s="134">
        <v>9900</v>
      </c>
      <c r="AY840" s="134">
        <v>6600</v>
      </c>
      <c r="AZ840" s="134">
        <v>6600</v>
      </c>
      <c r="BA840" s="134">
        <v>8000</v>
      </c>
      <c r="BB840" s="134">
        <v>9900</v>
      </c>
      <c r="BC840" s="832">
        <v>0.2</v>
      </c>
      <c r="BD840" s="123"/>
      <c r="BE840" s="135" t="s">
        <v>12033</v>
      </c>
      <c r="BF840" s="123" t="s">
        <v>11889</v>
      </c>
      <c r="BG840" s="134"/>
      <c r="BH840" s="134"/>
      <c r="BI840" s="134"/>
      <c r="BJ840" s="134"/>
      <c r="BK840" s="134"/>
      <c r="BL840" s="134"/>
      <c r="BM840" s="134"/>
      <c r="BN840" s="135"/>
      <c r="BO840" s="153"/>
      <c r="BP840" s="137"/>
      <c r="BQ840" s="137"/>
      <c r="BR840" s="137"/>
      <c r="BS840" s="137"/>
      <c r="BT840" s="137"/>
      <c r="BU840" s="137"/>
      <c r="BV840" s="137"/>
      <c r="BW840" s="137"/>
      <c r="BX840" s="137"/>
      <c r="BY840" s="137"/>
      <c r="BZ840" s="137">
        <v>1</v>
      </c>
      <c r="CA840" s="137"/>
      <c r="CB840" s="137">
        <v>4</v>
      </c>
      <c r="CC840" s="137"/>
      <c r="CD840" s="137"/>
      <c r="CE840" s="177"/>
    </row>
    <row r="841" spans="1:128" s="110" customFormat="1" ht="16.5" customHeight="1">
      <c r="A841" s="111">
        <v>750</v>
      </c>
      <c r="B841" s="136" t="s">
        <v>4084</v>
      </c>
      <c r="C841" s="136" t="s">
        <v>4170</v>
      </c>
      <c r="D841" s="136" t="s">
        <v>168</v>
      </c>
      <c r="E841" s="136" t="s">
        <v>4932</v>
      </c>
      <c r="F841" s="137" t="s">
        <v>12034</v>
      </c>
      <c r="G841" s="181" t="s">
        <v>12035</v>
      </c>
      <c r="H841" s="111" t="s">
        <v>12036</v>
      </c>
      <c r="I841" s="161" t="s">
        <v>12037</v>
      </c>
      <c r="J841" s="135" t="s">
        <v>4940</v>
      </c>
      <c r="K841" s="161" t="s">
        <v>12038</v>
      </c>
      <c r="L841" s="136" t="s">
        <v>12039</v>
      </c>
      <c r="M841" s="136" t="s">
        <v>12040</v>
      </c>
      <c r="N841" s="137" t="s">
        <v>4924</v>
      </c>
      <c r="O841" s="137"/>
      <c r="P841" s="137" t="s">
        <v>4924</v>
      </c>
      <c r="Q841" s="143">
        <v>736</v>
      </c>
      <c r="R841" s="144">
        <v>696.673</v>
      </c>
      <c r="S841" s="143">
        <v>271.57299999999998</v>
      </c>
      <c r="T841" s="143">
        <v>198</v>
      </c>
      <c r="U841" s="137" t="s">
        <v>12041</v>
      </c>
      <c r="V841" s="123">
        <v>74</v>
      </c>
      <c r="W841" s="123">
        <v>74</v>
      </c>
      <c r="X841" s="135" t="s">
        <v>4956</v>
      </c>
      <c r="Y841" s="123">
        <v>162</v>
      </c>
      <c r="Z841" s="123"/>
      <c r="AA841" s="123"/>
      <c r="AB841" s="123">
        <v>67</v>
      </c>
      <c r="AC841" s="127"/>
      <c r="AD841" s="127"/>
      <c r="AE841" s="128">
        <v>30</v>
      </c>
      <c r="AF841" s="527" t="s">
        <v>12042</v>
      </c>
      <c r="AG841" s="188">
        <v>4601</v>
      </c>
      <c r="AH841" s="188">
        <v>26356</v>
      </c>
      <c r="AI841" s="188">
        <v>1</v>
      </c>
      <c r="AJ841" s="188">
        <v>148</v>
      </c>
      <c r="AK841" s="527" t="s">
        <v>12043</v>
      </c>
      <c r="AL841" s="527" t="s">
        <v>12044</v>
      </c>
      <c r="AM841" s="137" t="s">
        <v>6560</v>
      </c>
      <c r="AN841" s="137">
        <v>1</v>
      </c>
      <c r="AO841" s="137">
        <v>1</v>
      </c>
      <c r="AP841" s="137"/>
      <c r="AQ841" s="137"/>
      <c r="AR841" s="137"/>
      <c r="AS841" s="137">
        <v>303</v>
      </c>
      <c r="AT841" s="137" t="s">
        <v>5382</v>
      </c>
      <c r="AU841" s="137" t="s">
        <v>5382</v>
      </c>
      <c r="AV841" s="188">
        <v>12000</v>
      </c>
      <c r="AW841" s="127">
        <v>39.603960396039604</v>
      </c>
      <c r="AX841" s="134"/>
      <c r="AY841" s="192"/>
      <c r="AZ841" s="192"/>
      <c r="BA841" s="192"/>
      <c r="BB841" s="192"/>
      <c r="BC841" s="274"/>
      <c r="BD841" s="274"/>
      <c r="BE841" s="527"/>
      <c r="BF841" s="137" t="s">
        <v>4945</v>
      </c>
      <c r="BG841" s="192"/>
      <c r="BH841" s="192"/>
      <c r="BI841" s="192"/>
      <c r="BJ841" s="192"/>
      <c r="BK841" s="192"/>
      <c r="BL841" s="192"/>
      <c r="BM841" s="192"/>
      <c r="BN841" s="137"/>
      <c r="BO841" s="136"/>
      <c r="BP841" s="137"/>
      <c r="BQ841" s="137"/>
      <c r="BR841" s="137"/>
      <c r="BS841" s="137"/>
      <c r="BT841" s="137"/>
      <c r="BU841" s="137"/>
      <c r="BV841" s="137"/>
      <c r="BW841" s="137"/>
      <c r="BX841" s="137"/>
      <c r="BY841" s="137"/>
      <c r="BZ841" s="137">
        <v>1</v>
      </c>
      <c r="CA841" s="137"/>
      <c r="CB841" s="137">
        <v>1</v>
      </c>
      <c r="CC841" s="137"/>
      <c r="CD841" s="137"/>
      <c r="CE841" s="177"/>
      <c r="CF841" s="177"/>
    </row>
    <row r="842" spans="1:128" s="110" customFormat="1" ht="16.5" customHeight="1">
      <c r="A842" s="111">
        <v>751</v>
      </c>
      <c r="B842" s="136" t="s">
        <v>4084</v>
      </c>
      <c r="C842" s="136" t="s">
        <v>4276</v>
      </c>
      <c r="D842" s="136" t="s">
        <v>168</v>
      </c>
      <c r="E842" s="136" t="s">
        <v>4932</v>
      </c>
      <c r="F842" s="137" t="s">
        <v>12045</v>
      </c>
      <c r="G842" s="181" t="s">
        <v>12046</v>
      </c>
      <c r="H842" s="111" t="s">
        <v>12047</v>
      </c>
      <c r="I842" s="135" t="s">
        <v>12048</v>
      </c>
      <c r="J842" s="118" t="s">
        <v>4884</v>
      </c>
      <c r="K842" s="137" t="s">
        <v>12049</v>
      </c>
      <c r="L842" s="116" t="s">
        <v>12050</v>
      </c>
      <c r="M842" s="136" t="s">
        <v>12051</v>
      </c>
      <c r="N842" s="137" t="s">
        <v>4924</v>
      </c>
      <c r="O842" s="137"/>
      <c r="P842" s="137" t="s">
        <v>4924</v>
      </c>
      <c r="Q842" s="143">
        <v>13285</v>
      </c>
      <c r="R842" s="144">
        <v>923.2</v>
      </c>
      <c r="S842" s="143">
        <v>351.8</v>
      </c>
      <c r="T842" s="143">
        <v>351.8</v>
      </c>
      <c r="U842" s="137"/>
      <c r="V842" s="123"/>
      <c r="W842" s="123">
        <v>119</v>
      </c>
      <c r="X842" s="135" t="s">
        <v>4890</v>
      </c>
      <c r="Y842" s="123">
        <v>135</v>
      </c>
      <c r="Z842" s="123">
        <v>13</v>
      </c>
      <c r="AA842" s="123"/>
      <c r="AB842" s="123">
        <v>9</v>
      </c>
      <c r="AC842" s="127"/>
      <c r="AD842" s="127"/>
      <c r="AE842" s="128" t="s">
        <v>12052</v>
      </c>
      <c r="AF842" s="137" t="s">
        <v>12053</v>
      </c>
      <c r="AG842" s="188"/>
      <c r="AH842" s="188">
        <v>500</v>
      </c>
      <c r="AI842" s="188"/>
      <c r="AJ842" s="188">
        <v>130</v>
      </c>
      <c r="AK842" s="527"/>
      <c r="AL842" s="527"/>
      <c r="AM842" s="137" t="s">
        <v>5477</v>
      </c>
      <c r="AN842" s="137"/>
      <c r="AO842" s="137"/>
      <c r="AP842" s="137"/>
      <c r="AQ842" s="137"/>
      <c r="AR842" s="137"/>
      <c r="AS842" s="137" t="s">
        <v>12054</v>
      </c>
      <c r="AT842" s="137" t="s">
        <v>4895</v>
      </c>
      <c r="AU842" s="137" t="s">
        <v>4895</v>
      </c>
      <c r="AV842" s="188">
        <v>9000</v>
      </c>
      <c r="AW842" s="127"/>
      <c r="AX842" s="192">
        <v>7000</v>
      </c>
      <c r="AY842" s="192">
        <v>4000</v>
      </c>
      <c r="AZ842" s="192">
        <v>5000</v>
      </c>
      <c r="BA842" s="192">
        <v>5000</v>
      </c>
      <c r="BB842" s="192">
        <v>7000</v>
      </c>
      <c r="BC842" s="274">
        <v>30</v>
      </c>
      <c r="BD842" s="274"/>
      <c r="BE842" s="527" t="s">
        <v>12055</v>
      </c>
      <c r="BF842" s="137"/>
      <c r="BG842" s="192"/>
      <c r="BH842" s="192"/>
      <c r="BI842" s="192"/>
      <c r="BJ842" s="192"/>
      <c r="BK842" s="192"/>
      <c r="BL842" s="192"/>
      <c r="BM842" s="192"/>
      <c r="BN842" s="137"/>
      <c r="BO842" s="136"/>
      <c r="BP842" s="137"/>
      <c r="BQ842" s="137"/>
      <c r="BR842" s="137"/>
      <c r="BS842" s="137"/>
      <c r="BT842" s="137"/>
      <c r="BU842" s="137"/>
      <c r="BV842" s="137"/>
      <c r="BW842" s="137"/>
      <c r="BX842" s="137"/>
      <c r="BY842" s="137"/>
      <c r="BZ842" s="137">
        <v>1</v>
      </c>
      <c r="CA842" s="137"/>
      <c r="CB842" s="137"/>
      <c r="CC842" s="137"/>
      <c r="CD842" s="137"/>
      <c r="CE842" s="177"/>
      <c r="CF842" s="177"/>
    </row>
    <row r="843" spans="1:128" s="388" customFormat="1" ht="16.5" customHeight="1">
      <c r="A843" s="2528" t="s">
        <v>12056</v>
      </c>
      <c r="B843" s="2528"/>
      <c r="C843" s="2528"/>
      <c r="D843" s="2528"/>
      <c r="E843" s="2528"/>
      <c r="F843" s="551">
        <v>22</v>
      </c>
      <c r="G843" s="552"/>
      <c r="H843" s="551"/>
      <c r="I843" s="551"/>
      <c r="J843" s="553"/>
      <c r="K843" s="554"/>
      <c r="L843" s="231"/>
      <c r="M843" s="555"/>
      <c r="N843" s="233"/>
      <c r="O843" s="233"/>
      <c r="P843" s="233"/>
      <c r="Q843" s="238"/>
      <c r="R843" s="239"/>
      <c r="S843" s="238"/>
      <c r="T843" s="238"/>
      <c r="U843" s="556"/>
      <c r="V843" s="239"/>
      <c r="W843" s="238"/>
      <c r="X843" s="557"/>
      <c r="Y843" s="238"/>
      <c r="Z843" s="238"/>
      <c r="AA843" s="238"/>
      <c r="AB843" s="239"/>
      <c r="AC843" s="243"/>
      <c r="AD843" s="243"/>
      <c r="AE843" s="558"/>
      <c r="AF843" s="559"/>
      <c r="AG843" s="560"/>
      <c r="AH843" s="253"/>
      <c r="AI843" s="243"/>
      <c r="AJ843" s="561"/>
      <c r="AK843" s="562"/>
      <c r="AL843" s="562"/>
      <c r="AM843" s="553"/>
      <c r="AN843" s="551"/>
      <c r="AO843" s="551"/>
      <c r="AP843" s="563"/>
      <c r="AQ843" s="563"/>
      <c r="AR843" s="563"/>
      <c r="AS843" s="551"/>
      <c r="AT843" s="563"/>
      <c r="AU843" s="563"/>
      <c r="AV843" s="558"/>
      <c r="AW843" s="558"/>
      <c r="AX843" s="564"/>
      <c r="AY843" s="564"/>
      <c r="AZ843" s="565"/>
      <c r="BA843" s="565"/>
      <c r="BB843" s="565"/>
      <c r="BC843" s="566"/>
      <c r="BD843" s="566"/>
      <c r="BE843" s="562"/>
      <c r="BF843" s="562"/>
      <c r="BG843" s="564"/>
      <c r="BH843" s="567"/>
      <c r="BI843" s="564"/>
      <c r="BJ843" s="564"/>
      <c r="BK843" s="564"/>
      <c r="BL843" s="564"/>
      <c r="BM843" s="564"/>
      <c r="BN843" s="568"/>
      <c r="BO843" s="569"/>
      <c r="BP843" s="570"/>
      <c r="BQ843" s="570"/>
      <c r="BR843" s="570"/>
      <c r="BS843" s="570"/>
      <c r="BT843" s="570"/>
      <c r="BU843" s="570"/>
      <c r="BV843" s="570"/>
      <c r="BW843" s="570"/>
      <c r="BX843" s="570"/>
      <c r="BY843" s="570"/>
      <c r="BZ843" s="570"/>
      <c r="CA843" s="570"/>
      <c r="CB843" s="570"/>
      <c r="CC843" s="570"/>
      <c r="CD843" s="570"/>
    </row>
    <row r="844" spans="1:128" ht="16.5" customHeight="1">
      <c r="A844" s="111">
        <v>752</v>
      </c>
      <c r="B844" s="153" t="s">
        <v>4084</v>
      </c>
      <c r="C844" s="153" t="s">
        <v>4205</v>
      </c>
      <c r="D844" s="153" t="s">
        <v>6118</v>
      </c>
      <c r="E844" s="153" t="s">
        <v>4879</v>
      </c>
      <c r="F844" s="135" t="s">
        <v>12057</v>
      </c>
      <c r="G844" s="276" t="s">
        <v>12058</v>
      </c>
      <c r="H844" s="111" t="s">
        <v>12059</v>
      </c>
      <c r="I844" s="135" t="s">
        <v>12060</v>
      </c>
      <c r="J844" s="118" t="s">
        <v>4884</v>
      </c>
      <c r="K844" s="135" t="s">
        <v>6712</v>
      </c>
      <c r="L844" s="116" t="s">
        <v>12061</v>
      </c>
      <c r="M844" s="153" t="s">
        <v>12062</v>
      </c>
      <c r="N844" s="135" t="s">
        <v>4924</v>
      </c>
      <c r="O844" s="135"/>
      <c r="P844" s="135" t="s">
        <v>4924</v>
      </c>
      <c r="Q844" s="143">
        <v>10117</v>
      </c>
      <c r="R844" s="144">
        <v>2732</v>
      </c>
      <c r="S844" s="143">
        <v>1800</v>
      </c>
      <c r="T844" s="143">
        <v>1800</v>
      </c>
      <c r="U844" s="135"/>
      <c r="V844" s="123"/>
      <c r="W844" s="123">
        <v>663</v>
      </c>
      <c r="X844" s="135" t="s">
        <v>4972</v>
      </c>
      <c r="Y844" s="123">
        <v>1800</v>
      </c>
      <c r="Z844" s="123">
        <v>67</v>
      </c>
      <c r="AA844" s="123">
        <v>6500</v>
      </c>
      <c r="AB844" s="123"/>
      <c r="AC844" s="127"/>
      <c r="AD844" s="127"/>
      <c r="AE844" s="128">
        <v>20</v>
      </c>
      <c r="AF844" s="135" t="s">
        <v>12063</v>
      </c>
      <c r="AG844" s="127">
        <v>1356</v>
      </c>
      <c r="AH844" s="165">
        <v>1356</v>
      </c>
      <c r="AI844" s="127">
        <v>1356</v>
      </c>
      <c r="AJ844" s="127">
        <v>1356</v>
      </c>
      <c r="AK844" s="494"/>
      <c r="AL844" s="494"/>
      <c r="AM844" s="135"/>
      <c r="AN844" s="135">
        <v>46</v>
      </c>
      <c r="AO844" s="135">
        <v>23</v>
      </c>
      <c r="AP844" s="135"/>
      <c r="AQ844" s="135">
        <v>23</v>
      </c>
      <c r="AR844" s="135"/>
      <c r="AS844" s="135">
        <v>252</v>
      </c>
      <c r="AT844" s="137" t="s">
        <v>4895</v>
      </c>
      <c r="AU844" s="137"/>
      <c r="AV844" s="127">
        <v>4258</v>
      </c>
      <c r="AW844" s="127">
        <v>16.896825396825395</v>
      </c>
      <c r="AX844" s="134"/>
      <c r="AY844" s="134"/>
      <c r="AZ844" s="134"/>
      <c r="BA844" s="134"/>
      <c r="BB844" s="134"/>
      <c r="BC844" s="123"/>
      <c r="BD844" s="123"/>
      <c r="BE844" s="494"/>
      <c r="BF844" s="135" t="s">
        <v>4897</v>
      </c>
      <c r="BG844" s="134"/>
      <c r="BH844" s="134"/>
      <c r="BI844" s="134"/>
      <c r="BJ844" s="134"/>
      <c r="BK844" s="134"/>
      <c r="BL844" s="134"/>
      <c r="BM844" s="134"/>
      <c r="BN844" s="135"/>
      <c r="BO844" s="153"/>
      <c r="BP844" s="137"/>
      <c r="BQ844" s="137"/>
      <c r="BR844" s="137"/>
      <c r="BS844" s="137"/>
      <c r="BT844" s="137"/>
      <c r="BU844" s="137"/>
      <c r="BV844" s="137"/>
      <c r="BW844" s="137"/>
      <c r="BX844" s="137"/>
      <c r="BY844" s="137"/>
      <c r="BZ844" s="137">
        <v>1</v>
      </c>
      <c r="CA844" s="137"/>
      <c r="CB844" s="137"/>
      <c r="CC844" s="137"/>
      <c r="CD844" s="137"/>
      <c r="CE844" s="177"/>
      <c r="CF844" s="139"/>
    </row>
    <row r="845" spans="1:128" ht="16.5" customHeight="1">
      <c r="A845" s="111">
        <v>753</v>
      </c>
      <c r="B845" s="153" t="s">
        <v>4084</v>
      </c>
      <c r="C845" s="153" t="s">
        <v>4105</v>
      </c>
      <c r="D845" s="153" t="s">
        <v>6118</v>
      </c>
      <c r="E845" s="153" t="s">
        <v>4879</v>
      </c>
      <c r="F845" s="135" t="s">
        <v>12064</v>
      </c>
      <c r="G845" s="276" t="s">
        <v>12065</v>
      </c>
      <c r="H845" s="111" t="s">
        <v>12066</v>
      </c>
      <c r="I845" s="135" t="s">
        <v>12067</v>
      </c>
      <c r="J845" s="118" t="s">
        <v>4884</v>
      </c>
      <c r="K845" s="135" t="s">
        <v>12068</v>
      </c>
      <c r="L845" s="116" t="s">
        <v>12069</v>
      </c>
      <c r="M845" s="153" t="s">
        <v>12070</v>
      </c>
      <c r="N845" s="135" t="s">
        <v>4924</v>
      </c>
      <c r="O845" s="135"/>
      <c r="P845" s="135" t="s">
        <v>4924</v>
      </c>
      <c r="Q845" s="143">
        <v>6321</v>
      </c>
      <c r="R845" s="144">
        <v>1108</v>
      </c>
      <c r="S845" s="143">
        <v>691</v>
      </c>
      <c r="T845" s="143">
        <v>626</v>
      </c>
      <c r="U845" s="135" t="s">
        <v>4971</v>
      </c>
      <c r="V845" s="123">
        <v>65</v>
      </c>
      <c r="W845" s="123">
        <v>118</v>
      </c>
      <c r="X845" s="135" t="s">
        <v>4972</v>
      </c>
      <c r="Y845" s="123">
        <v>86</v>
      </c>
      <c r="Z845" s="123"/>
      <c r="AA845" s="123"/>
      <c r="AB845" s="123">
        <v>86</v>
      </c>
      <c r="AC845" s="127"/>
      <c r="AD845" s="127"/>
      <c r="AE845" s="828" t="s">
        <v>12071</v>
      </c>
      <c r="AF845" s="135" t="s">
        <v>12072</v>
      </c>
      <c r="AG845" s="128"/>
      <c r="AH845" s="165">
        <v>65020</v>
      </c>
      <c r="AI845" s="128"/>
      <c r="AJ845" s="127">
        <v>2282</v>
      </c>
      <c r="AK845" s="135"/>
      <c r="AL845" s="135" t="s">
        <v>12073</v>
      </c>
      <c r="AM845" s="135" t="s">
        <v>5079</v>
      </c>
      <c r="AN845" s="135">
        <v>3</v>
      </c>
      <c r="AO845" s="135"/>
      <c r="AP845" s="135"/>
      <c r="AQ845" s="135">
        <v>3</v>
      </c>
      <c r="AR845" s="135"/>
      <c r="AS845" s="135">
        <v>137</v>
      </c>
      <c r="AT845" s="137" t="s">
        <v>4895</v>
      </c>
      <c r="AU845" s="137" t="s">
        <v>4895</v>
      </c>
      <c r="AV845" s="127">
        <v>1625</v>
      </c>
      <c r="AW845" s="127">
        <v>11.861313868613138</v>
      </c>
      <c r="AX845" s="134"/>
      <c r="AY845" s="134"/>
      <c r="AZ845" s="134"/>
      <c r="BA845" s="134"/>
      <c r="BB845" s="134"/>
      <c r="BC845" s="123"/>
      <c r="BD845" s="123"/>
      <c r="BE845" s="494"/>
      <c r="BF845" s="135" t="s">
        <v>4897</v>
      </c>
      <c r="BG845" s="134"/>
      <c r="BH845" s="134"/>
      <c r="BI845" s="134"/>
      <c r="BJ845" s="134"/>
      <c r="BK845" s="134"/>
      <c r="BL845" s="134"/>
      <c r="BM845" s="134"/>
      <c r="BN845" s="135"/>
      <c r="BO845" s="153" t="s">
        <v>4897</v>
      </c>
      <c r="BP845" s="137">
        <v>2</v>
      </c>
      <c r="BQ845" s="137"/>
      <c r="BR845" s="137">
        <v>2</v>
      </c>
      <c r="BS845" s="137"/>
      <c r="BT845" s="137">
        <v>1</v>
      </c>
      <c r="BU845" s="137"/>
      <c r="BV845" s="137"/>
      <c r="BW845" s="137">
        <v>1</v>
      </c>
      <c r="BX845" s="137">
        <v>2</v>
      </c>
      <c r="BY845" s="137"/>
      <c r="BZ845" s="137"/>
      <c r="CA845" s="137"/>
      <c r="CB845" s="137"/>
      <c r="CC845" s="137"/>
      <c r="CD845" s="137"/>
      <c r="CE845" s="177"/>
      <c r="CF845" s="139"/>
    </row>
    <row r="846" spans="1:128" s="139" customFormat="1" ht="16.5" customHeight="1">
      <c r="A846" s="111">
        <v>754</v>
      </c>
      <c r="B846" s="153" t="s">
        <v>4084</v>
      </c>
      <c r="C846" s="153" t="s">
        <v>4090</v>
      </c>
      <c r="D846" s="153" t="s">
        <v>6118</v>
      </c>
      <c r="E846" s="153" t="s">
        <v>4879</v>
      </c>
      <c r="F846" s="135" t="s">
        <v>12074</v>
      </c>
      <c r="G846" s="276" t="s">
        <v>12075</v>
      </c>
      <c r="H846" s="111" t="s">
        <v>12076</v>
      </c>
      <c r="I846" s="153" t="s">
        <v>12077</v>
      </c>
      <c r="J846" s="118" t="s">
        <v>4884</v>
      </c>
      <c r="K846" s="135" t="s">
        <v>12078</v>
      </c>
      <c r="L846" s="153" t="s">
        <v>12079</v>
      </c>
      <c r="M846" s="153"/>
      <c r="N846" s="135" t="s">
        <v>4924</v>
      </c>
      <c r="O846" s="135"/>
      <c r="P846" s="135" t="s">
        <v>4924</v>
      </c>
      <c r="Q846" s="143">
        <v>700</v>
      </c>
      <c r="R846" s="144">
        <v>700</v>
      </c>
      <c r="S846" s="143">
        <v>130</v>
      </c>
      <c r="T846" s="143">
        <v>130</v>
      </c>
      <c r="U846" s="135" t="s">
        <v>5186</v>
      </c>
      <c r="V846" s="123"/>
      <c r="W846" s="123">
        <v>240</v>
      </c>
      <c r="X846" s="135" t="s">
        <v>4972</v>
      </c>
      <c r="Y846" s="123"/>
      <c r="Z846" s="123">
        <v>190</v>
      </c>
      <c r="AA846" s="123">
        <v>1000</v>
      </c>
      <c r="AB846" s="123">
        <v>140</v>
      </c>
      <c r="AC846" s="127"/>
      <c r="AD846" s="127">
        <v>71</v>
      </c>
      <c r="AE846" s="128">
        <v>121</v>
      </c>
      <c r="AF846" s="135" t="s">
        <v>12080</v>
      </c>
      <c r="AG846" s="127">
        <v>556</v>
      </c>
      <c r="AH846" s="165">
        <v>556</v>
      </c>
      <c r="AI846" s="127"/>
      <c r="AJ846" s="127">
        <v>248</v>
      </c>
      <c r="AK846" s="135"/>
      <c r="AL846" s="135"/>
      <c r="AM846" s="135"/>
      <c r="AN846" s="135"/>
      <c r="AO846" s="135"/>
      <c r="AP846" s="135"/>
      <c r="AQ846" s="135"/>
      <c r="AR846" s="135"/>
      <c r="AS846" s="137">
        <v>200</v>
      </c>
      <c r="AT846" s="137" t="s">
        <v>5373</v>
      </c>
      <c r="AU846" s="137"/>
      <c r="AV846" s="127">
        <v>100</v>
      </c>
      <c r="AW846" s="127">
        <v>0.5</v>
      </c>
      <c r="AX846" s="134"/>
      <c r="AY846" s="134"/>
      <c r="AZ846" s="134"/>
      <c r="BA846" s="134"/>
      <c r="BB846" s="134"/>
      <c r="BC846" s="123"/>
      <c r="BD846" s="123"/>
      <c r="BE846" s="123"/>
      <c r="BF846" s="135" t="s">
        <v>4897</v>
      </c>
      <c r="BG846" s="134"/>
      <c r="BH846" s="134"/>
      <c r="BI846" s="134"/>
      <c r="BJ846" s="134"/>
      <c r="BK846" s="134"/>
      <c r="BL846" s="134"/>
      <c r="BM846" s="134"/>
      <c r="BN846" s="135"/>
      <c r="BO846" s="153"/>
      <c r="BP846" s="137"/>
      <c r="BQ846" s="137"/>
      <c r="BR846" s="137"/>
      <c r="BS846" s="137"/>
      <c r="BT846" s="137"/>
      <c r="BU846" s="137"/>
      <c r="BV846" s="137"/>
      <c r="BW846" s="137"/>
      <c r="BX846" s="137"/>
      <c r="BY846" s="137"/>
      <c r="BZ846" s="137">
        <v>2</v>
      </c>
      <c r="CA846" s="137">
        <v>2</v>
      </c>
      <c r="CB846" s="137"/>
      <c r="CC846" s="137"/>
      <c r="CD846" s="137">
        <v>1</v>
      </c>
      <c r="CE846" s="177"/>
    </row>
    <row r="847" spans="1:128" ht="16.5" customHeight="1">
      <c r="A847" s="111">
        <v>755</v>
      </c>
      <c r="B847" s="153" t="s">
        <v>4084</v>
      </c>
      <c r="C847" s="153" t="s">
        <v>4085</v>
      </c>
      <c r="D847" s="153" t="s">
        <v>6118</v>
      </c>
      <c r="E847" s="153" t="s">
        <v>4932</v>
      </c>
      <c r="F847" s="382" t="s">
        <v>12081</v>
      </c>
      <c r="G847" s="276" t="s">
        <v>12082</v>
      </c>
      <c r="H847" s="111" t="s">
        <v>12083</v>
      </c>
      <c r="I847" s="135" t="s">
        <v>12084</v>
      </c>
      <c r="J847" s="118" t="s">
        <v>4884</v>
      </c>
      <c r="K847" s="135" t="s">
        <v>8304</v>
      </c>
      <c r="L847" s="116" t="s">
        <v>12085</v>
      </c>
      <c r="M847" s="141" t="s">
        <v>12086</v>
      </c>
      <c r="N847" s="135" t="s">
        <v>4924</v>
      </c>
      <c r="O847" s="135"/>
      <c r="P847" s="135" t="s">
        <v>4924</v>
      </c>
      <c r="Q847" s="143">
        <v>1459</v>
      </c>
      <c r="R847" s="144">
        <v>3841</v>
      </c>
      <c r="S847" s="143">
        <v>2156</v>
      </c>
      <c r="T847" s="143">
        <v>2026</v>
      </c>
      <c r="U847" s="135" t="s">
        <v>6975</v>
      </c>
      <c r="V847" s="123">
        <v>130</v>
      </c>
      <c r="W847" s="123">
        <v>394</v>
      </c>
      <c r="X847" s="135" t="s">
        <v>4956</v>
      </c>
      <c r="Y847" s="123">
        <v>130</v>
      </c>
      <c r="Z847" s="123">
        <v>86</v>
      </c>
      <c r="AA847" s="123">
        <v>9844</v>
      </c>
      <c r="AB847" s="123">
        <v>150</v>
      </c>
      <c r="AC847" s="127"/>
      <c r="AD847" s="127"/>
      <c r="AE847" s="128">
        <v>30</v>
      </c>
      <c r="AF847" s="276" t="s">
        <v>6256</v>
      </c>
      <c r="AG847" s="800">
        <v>3750</v>
      </c>
      <c r="AH847" s="384">
        <v>6684</v>
      </c>
      <c r="AI847" s="188">
        <v>6684</v>
      </c>
      <c r="AJ847" s="127">
        <v>689</v>
      </c>
      <c r="AK847" s="604"/>
      <c r="AL847" s="604"/>
      <c r="AM847" s="135" t="s">
        <v>5428</v>
      </c>
      <c r="AN847" s="153">
        <v>8</v>
      </c>
      <c r="AO847" s="604"/>
      <c r="AP847" s="604"/>
      <c r="AQ847" s="135">
        <v>8</v>
      </c>
      <c r="AR847" s="604"/>
      <c r="AS847" s="135">
        <v>135</v>
      </c>
      <c r="AT847" s="129" t="s">
        <v>5136</v>
      </c>
      <c r="AU847" s="850"/>
      <c r="AV847" s="127">
        <v>679</v>
      </c>
      <c r="AW847" s="127">
        <v>5.0296296296296292</v>
      </c>
      <c r="AX847" s="216"/>
      <c r="AY847" s="216"/>
      <c r="AZ847" s="216"/>
      <c r="BA847" s="216"/>
      <c r="BB847" s="216"/>
      <c r="BC847" s="333"/>
      <c r="BD847" s="333"/>
      <c r="BE847" s="333"/>
      <c r="BF847" s="135" t="s">
        <v>4945</v>
      </c>
      <c r="BG847" s="216"/>
      <c r="BH847" s="216"/>
      <c r="BI847" s="216"/>
      <c r="BJ847" s="216"/>
      <c r="BK847" s="216"/>
      <c r="BL847" s="216"/>
      <c r="BM847" s="216"/>
      <c r="BN847" s="604"/>
      <c r="BO847" s="153" t="s">
        <v>4945</v>
      </c>
      <c r="BP847" s="218"/>
      <c r="BQ847" s="218"/>
      <c r="BR847" s="218"/>
      <c r="BS847" s="218"/>
      <c r="BT847" s="218"/>
      <c r="BU847" s="218"/>
      <c r="BV847" s="218"/>
      <c r="BW847" s="218"/>
      <c r="BX847" s="218"/>
      <c r="BY847" s="218"/>
      <c r="BZ847" s="137">
        <v>3</v>
      </c>
      <c r="CA847" s="137"/>
      <c r="CB847" s="137"/>
      <c r="CC847" s="137"/>
      <c r="CD847" s="137"/>
      <c r="CE847" s="139"/>
      <c r="CF847" s="139"/>
      <c r="DV847" s="152"/>
      <c r="DW847" s="152"/>
      <c r="DX847" s="152"/>
    </row>
    <row r="848" spans="1:128" ht="16.5" customHeight="1">
      <c r="A848" s="111">
        <v>756</v>
      </c>
      <c r="B848" s="153" t="s">
        <v>4084</v>
      </c>
      <c r="C848" s="153" t="s">
        <v>4085</v>
      </c>
      <c r="D848" s="153" t="s">
        <v>6118</v>
      </c>
      <c r="E848" s="153" t="s">
        <v>4932</v>
      </c>
      <c r="F848" s="135" t="s">
        <v>12087</v>
      </c>
      <c r="G848" s="276" t="s">
        <v>12088</v>
      </c>
      <c r="H848" s="111" t="s">
        <v>12089</v>
      </c>
      <c r="I848" s="135" t="s">
        <v>12090</v>
      </c>
      <c r="J848" s="118" t="s">
        <v>4884</v>
      </c>
      <c r="K848" s="135" t="s">
        <v>6181</v>
      </c>
      <c r="L848" s="116" t="s">
        <v>12091</v>
      </c>
      <c r="M848" s="141" t="s">
        <v>12092</v>
      </c>
      <c r="N848" s="135" t="s">
        <v>4924</v>
      </c>
      <c r="O848" s="135"/>
      <c r="P848" s="135" t="s">
        <v>4924</v>
      </c>
      <c r="Q848" s="143">
        <v>5501</v>
      </c>
      <c r="R848" s="144">
        <v>3871</v>
      </c>
      <c r="S848" s="143">
        <v>2502</v>
      </c>
      <c r="T848" s="143">
        <v>1926</v>
      </c>
      <c r="U848" s="135" t="s">
        <v>6475</v>
      </c>
      <c r="V848" s="123">
        <v>576</v>
      </c>
      <c r="W848" s="123">
        <v>376</v>
      </c>
      <c r="X848" s="135" t="s">
        <v>4956</v>
      </c>
      <c r="Y848" s="123">
        <v>53</v>
      </c>
      <c r="Z848" s="123">
        <v>61</v>
      </c>
      <c r="AA848" s="123">
        <v>2900</v>
      </c>
      <c r="AB848" s="123">
        <v>122</v>
      </c>
      <c r="AC848" s="127"/>
      <c r="AD848" s="127"/>
      <c r="AE848" s="128">
        <v>100</v>
      </c>
      <c r="AF848" s="276" t="s">
        <v>12093</v>
      </c>
      <c r="AG848" s="419">
        <v>4982</v>
      </c>
      <c r="AH848" s="384">
        <v>8013</v>
      </c>
      <c r="AI848" s="127">
        <v>8045</v>
      </c>
      <c r="AJ848" s="127">
        <v>995</v>
      </c>
      <c r="AK848" s="494"/>
      <c r="AL848" s="494"/>
      <c r="AM848" s="135" t="s">
        <v>5340</v>
      </c>
      <c r="AN848" s="135">
        <v>10</v>
      </c>
      <c r="AO848" s="135">
        <v>1</v>
      </c>
      <c r="AP848" s="135">
        <v>5</v>
      </c>
      <c r="AQ848" s="135">
        <v>4</v>
      </c>
      <c r="AR848" s="135"/>
      <c r="AS848" s="135">
        <v>147</v>
      </c>
      <c r="AT848" s="129" t="s">
        <v>5136</v>
      </c>
      <c r="AU848" s="137"/>
      <c r="AV848" s="127">
        <v>8180</v>
      </c>
      <c r="AW848" s="127">
        <v>55.646258503401363</v>
      </c>
      <c r="AX848" s="134"/>
      <c r="AY848" s="134"/>
      <c r="AZ848" s="134"/>
      <c r="BA848" s="134"/>
      <c r="BB848" s="134"/>
      <c r="BC848" s="123"/>
      <c r="BD848" s="123"/>
      <c r="BE848" s="135"/>
      <c r="BF848" s="135" t="s">
        <v>4945</v>
      </c>
      <c r="BG848" s="134"/>
      <c r="BH848" s="134"/>
      <c r="BI848" s="134"/>
      <c r="BJ848" s="134"/>
      <c r="BK848" s="134"/>
      <c r="BL848" s="134"/>
      <c r="BM848" s="134"/>
      <c r="BN848" s="135"/>
      <c r="BO848" s="153" t="s">
        <v>4945</v>
      </c>
      <c r="BP848" s="137"/>
      <c r="BQ848" s="137"/>
      <c r="BR848" s="137"/>
      <c r="BS848" s="137"/>
      <c r="BT848" s="137"/>
      <c r="BU848" s="137"/>
      <c r="BV848" s="137"/>
      <c r="BW848" s="137"/>
      <c r="BX848" s="137"/>
      <c r="BY848" s="137"/>
      <c r="BZ848" s="137">
        <v>4</v>
      </c>
      <c r="CA848" s="137">
        <v>4</v>
      </c>
      <c r="CB848" s="137"/>
      <c r="CC848" s="137">
        <v>3</v>
      </c>
      <c r="CD848" s="137">
        <v>10</v>
      </c>
      <c r="CE848" s="139"/>
      <c r="CF848" s="139"/>
      <c r="DV848" s="152"/>
      <c r="DW848" s="152"/>
      <c r="DX848" s="152"/>
    </row>
    <row r="849" spans="1:128" ht="16.5" customHeight="1">
      <c r="A849" s="111">
        <v>757</v>
      </c>
      <c r="B849" s="153" t="s">
        <v>4084</v>
      </c>
      <c r="C849" s="153" t="s">
        <v>4085</v>
      </c>
      <c r="D849" s="153" t="s">
        <v>6118</v>
      </c>
      <c r="E849" s="153" t="s">
        <v>4879</v>
      </c>
      <c r="F849" s="135" t="s">
        <v>12094</v>
      </c>
      <c r="G849" s="276" t="s">
        <v>12095</v>
      </c>
      <c r="H849" s="111" t="s">
        <v>12096</v>
      </c>
      <c r="I849" s="135" t="s">
        <v>12097</v>
      </c>
      <c r="J849" s="118" t="s">
        <v>12098</v>
      </c>
      <c r="K849" s="135" t="s">
        <v>5473</v>
      </c>
      <c r="L849" s="116" t="s">
        <v>12099</v>
      </c>
      <c r="M849" s="141" t="s">
        <v>12100</v>
      </c>
      <c r="N849" s="135" t="s">
        <v>4924</v>
      </c>
      <c r="O849" s="135"/>
      <c r="P849" s="135" t="s">
        <v>4924</v>
      </c>
      <c r="Q849" s="143">
        <v>3000</v>
      </c>
      <c r="R849" s="144">
        <v>1993</v>
      </c>
      <c r="S849" s="143">
        <v>730</v>
      </c>
      <c r="T849" s="143">
        <v>630</v>
      </c>
      <c r="U849" s="135" t="s">
        <v>6975</v>
      </c>
      <c r="V849" s="123">
        <v>100</v>
      </c>
      <c r="W849" s="123">
        <v>81</v>
      </c>
      <c r="X849" s="135" t="s">
        <v>4956</v>
      </c>
      <c r="Y849" s="123">
        <v>493</v>
      </c>
      <c r="Z849" s="123">
        <v>60</v>
      </c>
      <c r="AA849" s="123">
        <v>10000</v>
      </c>
      <c r="AB849" s="123">
        <v>113</v>
      </c>
      <c r="AC849" s="127">
        <v>9</v>
      </c>
      <c r="AD849" s="127">
        <v>9</v>
      </c>
      <c r="AE849" s="128">
        <v>200</v>
      </c>
      <c r="AF849" s="276" t="s">
        <v>12101</v>
      </c>
      <c r="AG849" s="419">
        <v>911</v>
      </c>
      <c r="AH849" s="384">
        <v>911</v>
      </c>
      <c r="AI849" s="127" t="s">
        <v>12102</v>
      </c>
      <c r="AJ849" s="127">
        <v>250</v>
      </c>
      <c r="AK849" s="494"/>
      <c r="AL849" s="494"/>
      <c r="AM849" s="135"/>
      <c r="AN849" s="135">
        <v>6</v>
      </c>
      <c r="AO849" s="135"/>
      <c r="AP849" s="135">
        <v>6</v>
      </c>
      <c r="AQ849" s="135"/>
      <c r="AR849" s="135"/>
      <c r="AS849" s="135">
        <v>250</v>
      </c>
      <c r="AT849" s="137" t="s">
        <v>6127</v>
      </c>
      <c r="AU849" s="137" t="s">
        <v>5639</v>
      </c>
      <c r="AV849" s="127">
        <v>500</v>
      </c>
      <c r="AW849" s="127">
        <v>2</v>
      </c>
      <c r="AX849" s="134"/>
      <c r="AY849" s="134"/>
      <c r="AZ849" s="134"/>
      <c r="BA849" s="134"/>
      <c r="BB849" s="134"/>
      <c r="BC849" s="123"/>
      <c r="BD849" s="123"/>
      <c r="BE849" s="135"/>
      <c r="BF849" s="135" t="s">
        <v>4945</v>
      </c>
      <c r="BG849" s="134"/>
      <c r="BH849" s="134"/>
      <c r="BI849" s="134"/>
      <c r="BJ849" s="134"/>
      <c r="BK849" s="134"/>
      <c r="BL849" s="134"/>
      <c r="BM849" s="134"/>
      <c r="BN849" s="135"/>
      <c r="BO849" s="153" t="s">
        <v>4897</v>
      </c>
      <c r="BP849" s="137"/>
      <c r="BQ849" s="137"/>
      <c r="BR849" s="137"/>
      <c r="BS849" s="137"/>
      <c r="BT849" s="137"/>
      <c r="BU849" s="137"/>
      <c r="BV849" s="137"/>
      <c r="BW849" s="137"/>
      <c r="BX849" s="137"/>
      <c r="BY849" s="137"/>
      <c r="BZ849" s="137">
        <v>4</v>
      </c>
      <c r="CA849" s="137"/>
      <c r="CB849" s="137"/>
      <c r="CC849" s="137"/>
      <c r="CD849" s="137">
        <v>10</v>
      </c>
      <c r="CE849" s="139"/>
      <c r="CF849" s="139"/>
      <c r="DV849" s="152"/>
      <c r="DW849" s="152"/>
      <c r="DX849" s="152"/>
    </row>
    <row r="850" spans="1:128" s="139" customFormat="1" ht="16.5" customHeight="1">
      <c r="A850" s="111">
        <v>758</v>
      </c>
      <c r="B850" s="153" t="s">
        <v>4084</v>
      </c>
      <c r="C850" s="153" t="s">
        <v>4090</v>
      </c>
      <c r="D850" s="153" t="s">
        <v>6118</v>
      </c>
      <c r="E850" s="153" t="s">
        <v>4932</v>
      </c>
      <c r="F850" s="135" t="s">
        <v>12103</v>
      </c>
      <c r="G850" s="276" t="s">
        <v>12104</v>
      </c>
      <c r="H850" s="111" t="s">
        <v>12105</v>
      </c>
      <c r="I850" s="135" t="s">
        <v>12106</v>
      </c>
      <c r="J850" s="135" t="s">
        <v>4940</v>
      </c>
      <c r="K850" s="135" t="s">
        <v>12107</v>
      </c>
      <c r="L850" s="153" t="s">
        <v>12108</v>
      </c>
      <c r="M850" s="153" t="s">
        <v>12109</v>
      </c>
      <c r="N850" s="135" t="s">
        <v>4924</v>
      </c>
      <c r="O850" s="135"/>
      <c r="P850" s="135" t="s">
        <v>4924</v>
      </c>
      <c r="Q850" s="143">
        <v>652</v>
      </c>
      <c r="R850" s="144">
        <v>652</v>
      </c>
      <c r="S850" s="143">
        <v>240</v>
      </c>
      <c r="T850" s="143">
        <v>240</v>
      </c>
      <c r="U850" s="135" t="s">
        <v>5009</v>
      </c>
      <c r="V850" s="123"/>
      <c r="W850" s="123">
        <v>134</v>
      </c>
      <c r="X850" s="135" t="s">
        <v>4972</v>
      </c>
      <c r="Y850" s="123"/>
      <c r="Z850" s="123"/>
      <c r="AA850" s="123">
        <v>20000</v>
      </c>
      <c r="AB850" s="123">
        <v>80</v>
      </c>
      <c r="AC850" s="127"/>
      <c r="AD850" s="127"/>
      <c r="AE850" s="128">
        <v>100</v>
      </c>
      <c r="AF850" s="135" t="s">
        <v>12110</v>
      </c>
      <c r="AG850" s="127">
        <v>860</v>
      </c>
      <c r="AH850" s="165">
        <v>1091</v>
      </c>
      <c r="AI850" s="127"/>
      <c r="AJ850" s="127">
        <v>400</v>
      </c>
      <c r="AK850" s="135"/>
      <c r="AL850" s="135"/>
      <c r="AM850" s="135"/>
      <c r="AN850" s="135">
        <v>2</v>
      </c>
      <c r="AO850" s="135"/>
      <c r="AP850" s="135">
        <v>2</v>
      </c>
      <c r="AQ850" s="135"/>
      <c r="AR850" s="135"/>
      <c r="AS850" s="135">
        <v>60</v>
      </c>
      <c r="AT850" s="137" t="s">
        <v>5341</v>
      </c>
      <c r="AU850" s="137" t="s">
        <v>5056</v>
      </c>
      <c r="AV850" s="127">
        <v>800</v>
      </c>
      <c r="AW850" s="127">
        <v>13.333333333333334</v>
      </c>
      <c r="AX850" s="134"/>
      <c r="AY850" s="134"/>
      <c r="AZ850" s="134"/>
      <c r="BA850" s="134"/>
      <c r="BB850" s="134"/>
      <c r="BC850" s="123"/>
      <c r="BD850" s="123"/>
      <c r="BE850" s="135"/>
      <c r="BF850" s="135" t="s">
        <v>4945</v>
      </c>
      <c r="BG850" s="134"/>
      <c r="BH850" s="134"/>
      <c r="BI850" s="134"/>
      <c r="BJ850" s="134"/>
      <c r="BK850" s="134"/>
      <c r="BL850" s="134"/>
      <c r="BM850" s="134"/>
      <c r="BN850" s="135"/>
      <c r="BO850" s="153"/>
      <c r="BP850" s="137"/>
      <c r="BQ850" s="137"/>
      <c r="BR850" s="137"/>
      <c r="BS850" s="137"/>
      <c r="BT850" s="137"/>
      <c r="BU850" s="137"/>
      <c r="BV850" s="137"/>
      <c r="BW850" s="137"/>
      <c r="BX850" s="137"/>
      <c r="BY850" s="137"/>
      <c r="BZ850" s="137">
        <v>4</v>
      </c>
      <c r="CA850" s="137"/>
      <c r="CB850" s="137"/>
      <c r="CC850" s="137">
        <v>3</v>
      </c>
      <c r="CD850" s="137"/>
      <c r="CE850" s="177"/>
    </row>
    <row r="851" spans="1:128" ht="16.5" customHeight="1">
      <c r="A851" s="111">
        <v>759</v>
      </c>
      <c r="B851" s="153" t="s">
        <v>4084</v>
      </c>
      <c r="C851" s="153" t="s">
        <v>4138</v>
      </c>
      <c r="D851" s="153" t="s">
        <v>6118</v>
      </c>
      <c r="E851" s="154" t="s">
        <v>4879</v>
      </c>
      <c r="F851" s="135" t="s">
        <v>12111</v>
      </c>
      <c r="G851" s="160" t="s">
        <v>12112</v>
      </c>
      <c r="H851" s="111" t="s">
        <v>12113</v>
      </c>
      <c r="I851" s="135" t="s">
        <v>12114</v>
      </c>
      <c r="J851" s="118" t="s">
        <v>4884</v>
      </c>
      <c r="K851" s="135" t="s">
        <v>6191</v>
      </c>
      <c r="L851" s="116" t="s">
        <v>12115</v>
      </c>
      <c r="M851" s="141" t="s">
        <v>12116</v>
      </c>
      <c r="N851" s="135" t="s">
        <v>4924</v>
      </c>
      <c r="O851" s="135"/>
      <c r="P851" s="135" t="s">
        <v>4924</v>
      </c>
      <c r="Q851" s="143"/>
      <c r="R851" s="144">
        <v>2716</v>
      </c>
      <c r="S851" s="143">
        <v>1120</v>
      </c>
      <c r="T851" s="143">
        <v>720</v>
      </c>
      <c r="U851" s="135" t="s">
        <v>5009</v>
      </c>
      <c r="V851" s="123">
        <v>400</v>
      </c>
      <c r="W851" s="123">
        <v>850</v>
      </c>
      <c r="X851" s="135" t="s">
        <v>4972</v>
      </c>
      <c r="Y851" s="123">
        <v>200</v>
      </c>
      <c r="Z851" s="123">
        <v>210</v>
      </c>
      <c r="AA851" s="123">
        <v>14100</v>
      </c>
      <c r="AB851" s="123">
        <v>100</v>
      </c>
      <c r="AC851" s="127"/>
      <c r="AD851" s="127"/>
      <c r="AE851" s="128"/>
      <c r="AF851" s="494" t="s">
        <v>12117</v>
      </c>
      <c r="AG851" s="127"/>
      <c r="AH851" s="165">
        <v>6353</v>
      </c>
      <c r="AI851" s="127"/>
      <c r="AJ851" s="127">
        <v>300</v>
      </c>
      <c r="AK851" s="494" t="s">
        <v>12118</v>
      </c>
      <c r="AL851" s="494">
        <v>3</v>
      </c>
      <c r="AM851" s="135" t="s">
        <v>5011</v>
      </c>
      <c r="AN851" s="135"/>
      <c r="AO851" s="135"/>
      <c r="AP851" s="135"/>
      <c r="AQ851" s="135"/>
      <c r="AR851" s="135"/>
      <c r="AS851" s="494">
        <v>240</v>
      </c>
      <c r="AT851" s="135" t="s">
        <v>4916</v>
      </c>
      <c r="AU851" s="137" t="s">
        <v>5056</v>
      </c>
      <c r="AV851" s="127">
        <v>2778</v>
      </c>
      <c r="AW851" s="127">
        <v>11.574999999999999</v>
      </c>
      <c r="AX851" s="134"/>
      <c r="AY851" s="134"/>
      <c r="AZ851" s="134"/>
      <c r="BA851" s="134"/>
      <c r="BB851" s="134"/>
      <c r="BC851" s="123"/>
      <c r="BD851" s="123"/>
      <c r="BE851" s="494"/>
      <c r="BF851" s="135" t="s">
        <v>4945</v>
      </c>
      <c r="BG851" s="134"/>
      <c r="BH851" s="134"/>
      <c r="BI851" s="134"/>
      <c r="BJ851" s="134"/>
      <c r="BK851" s="134"/>
      <c r="BL851" s="134"/>
      <c r="BM851" s="134"/>
      <c r="BN851" s="135"/>
      <c r="BO851" s="153" t="s">
        <v>4897</v>
      </c>
      <c r="BP851" s="137">
        <v>1</v>
      </c>
      <c r="BQ851" s="137"/>
      <c r="BR851" s="137">
        <v>1</v>
      </c>
      <c r="BS851" s="137"/>
      <c r="BT851" s="137"/>
      <c r="BU851" s="137"/>
      <c r="BV851" s="137"/>
      <c r="BW851" s="137"/>
      <c r="BX851" s="137"/>
      <c r="BY851" s="137"/>
      <c r="BZ851" s="137"/>
      <c r="CA851" s="137"/>
      <c r="CB851" s="137"/>
      <c r="CC851" s="137"/>
      <c r="CD851" s="137"/>
      <c r="CE851" s="177"/>
      <c r="CF851" s="139"/>
    </row>
    <row r="852" spans="1:128" ht="16.5" customHeight="1">
      <c r="A852" s="111">
        <v>760</v>
      </c>
      <c r="B852" s="153" t="s">
        <v>4084</v>
      </c>
      <c r="C852" s="153" t="s">
        <v>4085</v>
      </c>
      <c r="D852" s="153" t="s">
        <v>6118</v>
      </c>
      <c r="E852" s="153" t="s">
        <v>4932</v>
      </c>
      <c r="F852" s="135" t="s">
        <v>12119</v>
      </c>
      <c r="G852" s="276" t="s">
        <v>12120</v>
      </c>
      <c r="H852" s="111" t="s">
        <v>12121</v>
      </c>
      <c r="I852" s="135" t="s">
        <v>12122</v>
      </c>
      <c r="J852" s="118" t="s">
        <v>4884</v>
      </c>
      <c r="K852" s="843" t="s">
        <v>12123</v>
      </c>
      <c r="L852" s="116" t="s">
        <v>12124</v>
      </c>
      <c r="M852" s="851"/>
      <c r="N852" s="135" t="s">
        <v>4924</v>
      </c>
      <c r="O852" s="135"/>
      <c r="P852" s="135" t="s">
        <v>4924</v>
      </c>
      <c r="Q852" s="143">
        <v>291</v>
      </c>
      <c r="R852" s="144">
        <v>608</v>
      </c>
      <c r="S852" s="143">
        <v>555</v>
      </c>
      <c r="T852" s="143">
        <v>555</v>
      </c>
      <c r="U852" s="852" t="s">
        <v>8806</v>
      </c>
      <c r="V852" s="123"/>
      <c r="W852" s="123">
        <v>166</v>
      </c>
      <c r="X852" s="135"/>
      <c r="Y852" s="123"/>
      <c r="Z852" s="123"/>
      <c r="AA852" s="123"/>
      <c r="AB852" s="123">
        <v>53</v>
      </c>
      <c r="AC852" s="127"/>
      <c r="AD852" s="127"/>
      <c r="AE852" s="128">
        <v>30</v>
      </c>
      <c r="AF852" s="853" t="s">
        <v>12125</v>
      </c>
      <c r="AG852" s="419">
        <v>3900</v>
      </c>
      <c r="AH852" s="384">
        <v>259633</v>
      </c>
      <c r="AI852" s="361"/>
      <c r="AJ852" s="844">
        <v>5023</v>
      </c>
      <c r="AK852" s="851"/>
      <c r="AL852" s="854"/>
      <c r="AM852" s="843"/>
      <c r="AN852" s="843">
        <v>1</v>
      </c>
      <c r="AO852" s="843"/>
      <c r="AP852" s="843"/>
      <c r="AQ852" s="843">
        <v>1</v>
      </c>
      <c r="AR852" s="843"/>
      <c r="AS852" s="843">
        <v>248</v>
      </c>
      <c r="AT852" s="159" t="s">
        <v>6506</v>
      </c>
      <c r="AU852" s="855"/>
      <c r="AV852" s="844">
        <v>2487</v>
      </c>
      <c r="AW852" s="127">
        <v>10.028225806451612</v>
      </c>
      <c r="AX852" s="134"/>
      <c r="AY852" s="134"/>
      <c r="AZ852" s="134"/>
      <c r="BA852" s="134"/>
      <c r="BB852" s="134"/>
      <c r="BC852" s="123"/>
      <c r="BD852" s="123"/>
      <c r="BE852" s="135"/>
      <c r="BF852" s="135" t="s">
        <v>4945</v>
      </c>
      <c r="BG852" s="134"/>
      <c r="BH852" s="134"/>
      <c r="BI852" s="134"/>
      <c r="BJ852" s="134"/>
      <c r="BK852" s="134"/>
      <c r="BL852" s="134"/>
      <c r="BM852" s="134"/>
      <c r="BN852" s="135"/>
      <c r="BO852" s="851" t="s">
        <v>4945</v>
      </c>
      <c r="BP852" s="137"/>
      <c r="BQ852" s="137"/>
      <c r="BR852" s="137"/>
      <c r="BS852" s="137"/>
      <c r="BT852" s="137"/>
      <c r="BU852" s="137"/>
      <c r="BV852" s="137"/>
      <c r="BW852" s="137"/>
      <c r="BX852" s="137"/>
      <c r="BY852" s="137"/>
      <c r="BZ852" s="137"/>
      <c r="CA852" s="137">
        <v>2</v>
      </c>
      <c r="CB852" s="137"/>
      <c r="CC852" s="137"/>
      <c r="CD852" s="137">
        <v>8</v>
      </c>
      <c r="CE852" s="139"/>
      <c r="CF852" s="139"/>
      <c r="DV852" s="152"/>
      <c r="DW852" s="152"/>
      <c r="DX852" s="152"/>
    </row>
    <row r="853" spans="1:128" ht="16.5" customHeight="1">
      <c r="A853" s="111">
        <v>761</v>
      </c>
      <c r="B853" s="153" t="s">
        <v>4084</v>
      </c>
      <c r="C853" s="153" t="s">
        <v>4085</v>
      </c>
      <c r="D853" s="153" t="s">
        <v>6118</v>
      </c>
      <c r="E853" s="851" t="s">
        <v>4932</v>
      </c>
      <c r="F853" s="854" t="s">
        <v>12126</v>
      </c>
      <c r="G853" s="856" t="s">
        <v>12120</v>
      </c>
      <c r="H853" s="111" t="s">
        <v>12127</v>
      </c>
      <c r="I853" s="135" t="s">
        <v>12128</v>
      </c>
      <c r="J853" s="118" t="s">
        <v>4884</v>
      </c>
      <c r="K853" s="854" t="s">
        <v>6191</v>
      </c>
      <c r="L853" s="116" t="s">
        <v>12129</v>
      </c>
      <c r="M853" s="851" t="s">
        <v>12130</v>
      </c>
      <c r="N853" s="135" t="s">
        <v>4924</v>
      </c>
      <c r="O853" s="135"/>
      <c r="P853" s="135" t="s">
        <v>4924</v>
      </c>
      <c r="Q853" s="143">
        <v>7353</v>
      </c>
      <c r="R853" s="144">
        <v>2834</v>
      </c>
      <c r="S853" s="143">
        <v>2226</v>
      </c>
      <c r="T853" s="143">
        <v>1981</v>
      </c>
      <c r="U853" s="852" t="s">
        <v>4955</v>
      </c>
      <c r="V853" s="123">
        <v>245</v>
      </c>
      <c r="W853" s="123">
        <v>1549</v>
      </c>
      <c r="X853" s="135" t="s">
        <v>4956</v>
      </c>
      <c r="Y853" s="123">
        <v>254</v>
      </c>
      <c r="Z853" s="123">
        <v>173</v>
      </c>
      <c r="AA853" s="123" t="s">
        <v>12131</v>
      </c>
      <c r="AB853" s="123">
        <v>477</v>
      </c>
      <c r="AC853" s="127"/>
      <c r="AD853" s="127"/>
      <c r="AE853" s="128">
        <v>42</v>
      </c>
      <c r="AF853" s="856" t="s">
        <v>12132</v>
      </c>
      <c r="AG853" s="419">
        <v>13359</v>
      </c>
      <c r="AH853" s="384">
        <v>14131</v>
      </c>
      <c r="AI853" s="361">
        <v>6270</v>
      </c>
      <c r="AJ853" s="844">
        <v>5023</v>
      </c>
      <c r="AK853" s="851" t="s">
        <v>12133</v>
      </c>
      <c r="AL853" s="854" t="s">
        <v>7763</v>
      </c>
      <c r="AM853" s="854" t="s">
        <v>5428</v>
      </c>
      <c r="AN853" s="854">
        <v>4</v>
      </c>
      <c r="AO853" s="854">
        <v>2</v>
      </c>
      <c r="AP853" s="854"/>
      <c r="AQ853" s="854"/>
      <c r="AR853" s="854">
        <v>2</v>
      </c>
      <c r="AS853" s="135">
        <v>36</v>
      </c>
      <c r="AT853" s="855" t="s">
        <v>5382</v>
      </c>
      <c r="AU853" s="855"/>
      <c r="AV853" s="361">
        <v>856</v>
      </c>
      <c r="AW853" s="127">
        <v>23.777777777777779</v>
      </c>
      <c r="AX853" s="134"/>
      <c r="AY853" s="134"/>
      <c r="AZ853" s="134"/>
      <c r="BA853" s="134"/>
      <c r="BB853" s="134"/>
      <c r="BC853" s="123"/>
      <c r="BD853" s="123"/>
      <c r="BE853" s="135"/>
      <c r="BF853" s="854" t="s">
        <v>4945</v>
      </c>
      <c r="BG853" s="134"/>
      <c r="BH853" s="134"/>
      <c r="BI853" s="134"/>
      <c r="BJ853" s="134"/>
      <c r="BK853" s="134"/>
      <c r="BL853" s="134"/>
      <c r="BM853" s="134"/>
      <c r="BN853" s="135"/>
      <c r="BO853" s="851" t="s">
        <v>4945</v>
      </c>
      <c r="BP853" s="137"/>
      <c r="BQ853" s="137"/>
      <c r="BR853" s="137"/>
      <c r="BS853" s="137"/>
      <c r="BT853" s="137"/>
      <c r="BU853" s="137"/>
      <c r="BV853" s="137"/>
      <c r="BW853" s="137"/>
      <c r="BX853" s="137"/>
      <c r="BY853" s="137"/>
      <c r="BZ853" s="846">
        <v>2</v>
      </c>
      <c r="CA853" s="846">
        <v>7</v>
      </c>
      <c r="CB853" s="846">
        <v>7</v>
      </c>
      <c r="CC853" s="846">
        <v>2</v>
      </c>
      <c r="CD853" s="846"/>
      <c r="CE853" s="139"/>
      <c r="CF853" s="139"/>
      <c r="DV853" s="152"/>
      <c r="DW853" s="152"/>
      <c r="DX853" s="152"/>
    </row>
    <row r="854" spans="1:128" s="139" customFormat="1" ht="16.5" customHeight="1">
      <c r="A854" s="111">
        <v>762</v>
      </c>
      <c r="B854" s="153" t="s">
        <v>4084</v>
      </c>
      <c r="C854" s="153" t="s">
        <v>4090</v>
      </c>
      <c r="D854" s="153" t="s">
        <v>6118</v>
      </c>
      <c r="E854" s="153" t="s">
        <v>6337</v>
      </c>
      <c r="F854" s="135" t="s">
        <v>12134</v>
      </c>
      <c r="G854" s="276" t="s">
        <v>12135</v>
      </c>
      <c r="H854" s="111" t="s">
        <v>12136</v>
      </c>
      <c r="I854" s="135" t="s">
        <v>12137</v>
      </c>
      <c r="J854" s="382" t="s">
        <v>4888</v>
      </c>
      <c r="K854" s="135" t="s">
        <v>6337</v>
      </c>
      <c r="L854" s="153" t="s">
        <v>6337</v>
      </c>
      <c r="M854" s="153"/>
      <c r="N854" s="135" t="s">
        <v>4924</v>
      </c>
      <c r="O854" s="135"/>
      <c r="P854" s="135" t="s">
        <v>4924</v>
      </c>
      <c r="Q854" s="143">
        <v>9758</v>
      </c>
      <c r="R854" s="144">
        <v>9758</v>
      </c>
      <c r="S854" s="143">
        <v>160</v>
      </c>
      <c r="T854" s="143">
        <v>160</v>
      </c>
      <c r="U854" s="135" t="s">
        <v>12138</v>
      </c>
      <c r="V854" s="123"/>
      <c r="W854" s="123">
        <v>56</v>
      </c>
      <c r="X854" s="135" t="s">
        <v>4972</v>
      </c>
      <c r="Y854" s="123"/>
      <c r="Z854" s="123">
        <v>42</v>
      </c>
      <c r="AA854" s="123">
        <v>5000</v>
      </c>
      <c r="AB854" s="123">
        <v>59</v>
      </c>
      <c r="AC854" s="127"/>
      <c r="AD854" s="127"/>
      <c r="AE854" s="128">
        <v>10</v>
      </c>
      <c r="AF854" s="135" t="s">
        <v>5548</v>
      </c>
      <c r="AG854" s="127">
        <v>1050</v>
      </c>
      <c r="AH854" s="165">
        <v>1050</v>
      </c>
      <c r="AI854" s="127"/>
      <c r="AJ854" s="127">
        <v>140</v>
      </c>
      <c r="AK854" s="135"/>
      <c r="AL854" s="135"/>
      <c r="AM854" s="135"/>
      <c r="AN854" s="135"/>
      <c r="AO854" s="135"/>
      <c r="AP854" s="135"/>
      <c r="AQ854" s="135"/>
      <c r="AR854" s="135"/>
      <c r="AS854" s="135" t="s">
        <v>5056</v>
      </c>
      <c r="AT854" s="137"/>
      <c r="AU854" s="137" t="s">
        <v>5056</v>
      </c>
      <c r="AV854" s="127"/>
      <c r="AW854" s="127"/>
      <c r="AX854" s="134"/>
      <c r="AY854" s="134"/>
      <c r="AZ854" s="134"/>
      <c r="BA854" s="134"/>
      <c r="BB854" s="134"/>
      <c r="BC854" s="123"/>
      <c r="BD854" s="123"/>
      <c r="BE854" s="135"/>
      <c r="BF854" s="135"/>
      <c r="BG854" s="134"/>
      <c r="BH854" s="134"/>
      <c r="BI854" s="134"/>
      <c r="BJ854" s="134"/>
      <c r="BK854" s="134"/>
      <c r="BL854" s="134"/>
      <c r="BM854" s="134"/>
      <c r="BN854" s="135"/>
      <c r="BO854" s="153"/>
      <c r="BP854" s="137"/>
      <c r="BQ854" s="137"/>
      <c r="BR854" s="137"/>
      <c r="BS854" s="137"/>
      <c r="BT854" s="137"/>
      <c r="BU854" s="137"/>
      <c r="BV854" s="137"/>
      <c r="BW854" s="137"/>
      <c r="BX854" s="137"/>
      <c r="BY854" s="137"/>
      <c r="BZ854" s="137">
        <v>1</v>
      </c>
      <c r="CA854" s="137"/>
      <c r="CB854" s="137"/>
      <c r="CC854" s="137"/>
      <c r="CD854" s="137"/>
      <c r="CE854" s="177"/>
    </row>
    <row r="855" spans="1:128" s="388" customFormat="1" ht="16.5" customHeight="1">
      <c r="A855" s="2528" t="s">
        <v>12139</v>
      </c>
      <c r="B855" s="2528"/>
      <c r="C855" s="2528"/>
      <c r="D855" s="2528"/>
      <c r="E855" s="2528"/>
      <c r="F855" s="551">
        <v>11</v>
      </c>
      <c r="G855" s="552"/>
      <c r="H855" s="551"/>
      <c r="I855" s="551"/>
      <c r="J855" s="553"/>
      <c r="K855" s="554"/>
      <c r="L855" s="231"/>
      <c r="M855" s="555"/>
      <c r="N855" s="233"/>
      <c r="O855" s="233"/>
      <c r="P855" s="233"/>
      <c r="Q855" s="238"/>
      <c r="R855" s="239"/>
      <c r="S855" s="238"/>
      <c r="T855" s="238"/>
      <c r="U855" s="556"/>
      <c r="V855" s="239"/>
      <c r="W855" s="238"/>
      <c r="X855" s="557"/>
      <c r="Y855" s="238"/>
      <c r="Z855" s="238"/>
      <c r="AA855" s="238"/>
      <c r="AB855" s="239"/>
      <c r="AC855" s="243"/>
      <c r="AD855" s="243"/>
      <c r="AE855" s="558"/>
      <c r="AF855" s="559"/>
      <c r="AG855" s="560"/>
      <c r="AH855" s="253"/>
      <c r="AI855" s="243"/>
      <c r="AJ855" s="561"/>
      <c r="AK855" s="562"/>
      <c r="AL855" s="562"/>
      <c r="AM855" s="553"/>
      <c r="AN855" s="551"/>
      <c r="AO855" s="551"/>
      <c r="AP855" s="563"/>
      <c r="AQ855" s="563"/>
      <c r="AR855" s="563"/>
      <c r="AS855" s="551"/>
      <c r="AT855" s="563"/>
      <c r="AU855" s="563"/>
      <c r="AV855" s="558"/>
      <c r="AW855" s="558"/>
      <c r="AX855" s="564"/>
      <c r="AY855" s="564"/>
      <c r="AZ855" s="565"/>
      <c r="BA855" s="565"/>
      <c r="BB855" s="565"/>
      <c r="BC855" s="566"/>
      <c r="BD855" s="566"/>
      <c r="BE855" s="562"/>
      <c r="BF855" s="562"/>
      <c r="BG855" s="564"/>
      <c r="BH855" s="567"/>
      <c r="BI855" s="564"/>
      <c r="BJ855" s="564"/>
      <c r="BK855" s="564"/>
      <c r="BL855" s="564"/>
      <c r="BM855" s="564"/>
      <c r="BN855" s="568"/>
      <c r="BO855" s="569"/>
      <c r="BP855" s="570"/>
      <c r="BQ855" s="570"/>
      <c r="BR855" s="570"/>
      <c r="BS855" s="570"/>
      <c r="BT855" s="570"/>
      <c r="BU855" s="570"/>
      <c r="BV855" s="570"/>
      <c r="BW855" s="570"/>
      <c r="BX855" s="570"/>
      <c r="BY855" s="570"/>
      <c r="BZ855" s="570"/>
      <c r="CA855" s="570"/>
      <c r="CB855" s="570"/>
      <c r="CC855" s="570"/>
      <c r="CD855" s="570"/>
    </row>
    <row r="856" spans="1:128" s="388" customFormat="1" ht="16.5" customHeight="1">
      <c r="A856" s="2527" t="s">
        <v>12140</v>
      </c>
      <c r="B856" s="2527"/>
      <c r="C856" s="2527"/>
      <c r="D856" s="2527"/>
      <c r="E856" s="2527"/>
      <c r="F856" s="571">
        <f>F779+F820+F843+F855</f>
        <v>76</v>
      </c>
      <c r="G856" s="572"/>
      <c r="H856" s="571"/>
      <c r="I856" s="571"/>
      <c r="J856" s="573"/>
      <c r="K856" s="574"/>
      <c r="L856" s="474"/>
      <c r="M856" s="575"/>
      <c r="N856" s="476"/>
      <c r="O856" s="476"/>
      <c r="P856" s="476"/>
      <c r="Q856" s="392"/>
      <c r="R856" s="393"/>
      <c r="S856" s="392"/>
      <c r="T856" s="392"/>
      <c r="U856" s="576"/>
      <c r="V856" s="393"/>
      <c r="W856" s="392"/>
      <c r="X856" s="577"/>
      <c r="Y856" s="392"/>
      <c r="Z856" s="392"/>
      <c r="AA856" s="392"/>
      <c r="AB856" s="393"/>
      <c r="AC856" s="394"/>
      <c r="AD856" s="394"/>
      <c r="AE856" s="578"/>
      <c r="AF856" s="579"/>
      <c r="AG856" s="580"/>
      <c r="AH856" s="395"/>
      <c r="AI856" s="394"/>
      <c r="AJ856" s="581"/>
      <c r="AK856" s="582"/>
      <c r="AL856" s="582"/>
      <c r="AM856" s="573"/>
      <c r="AN856" s="571"/>
      <c r="AO856" s="571"/>
      <c r="AP856" s="583"/>
      <c r="AQ856" s="583"/>
      <c r="AR856" s="583"/>
      <c r="AS856" s="571"/>
      <c r="AT856" s="583"/>
      <c r="AU856" s="583"/>
      <c r="AV856" s="578"/>
      <c r="AW856" s="578"/>
      <c r="AX856" s="398"/>
      <c r="AY856" s="398"/>
      <c r="AZ856" s="576"/>
      <c r="BA856" s="576"/>
      <c r="BB856" s="576"/>
      <c r="BC856" s="584"/>
      <c r="BD856" s="584"/>
      <c r="BE856" s="582"/>
      <c r="BF856" s="582"/>
      <c r="BG856" s="398"/>
      <c r="BH856" s="585"/>
      <c r="BI856" s="398"/>
      <c r="BJ856" s="398"/>
      <c r="BK856" s="398"/>
      <c r="BL856" s="398"/>
      <c r="BM856" s="398"/>
      <c r="BN856" s="586"/>
      <c r="BO856" s="587"/>
      <c r="BP856" s="588"/>
      <c r="BQ856" s="588"/>
      <c r="BR856" s="588"/>
      <c r="BS856" s="588"/>
      <c r="BT856" s="588"/>
      <c r="BU856" s="588"/>
      <c r="BV856" s="588"/>
      <c r="BW856" s="588"/>
      <c r="BX856" s="588"/>
      <c r="BY856" s="588"/>
      <c r="BZ856" s="588"/>
      <c r="CA856" s="588"/>
      <c r="CB856" s="588"/>
      <c r="CC856" s="588"/>
      <c r="CD856" s="588"/>
    </row>
    <row r="857" spans="1:128" ht="16.5" customHeight="1">
      <c r="A857" s="153"/>
      <c r="B857" s="404" t="s">
        <v>12141</v>
      </c>
      <c r="C857" s="405"/>
      <c r="D857" s="404"/>
      <c r="E857" s="404"/>
      <c r="F857" s="406"/>
      <c r="G857" s="407"/>
      <c r="H857" s="406"/>
      <c r="I857" s="406"/>
      <c r="J857" s="382"/>
      <c r="K857" s="408"/>
      <c r="L857" s="409"/>
      <c r="M857" s="410"/>
      <c r="N857" s="382"/>
      <c r="O857" s="382"/>
      <c r="P857" s="382"/>
      <c r="Q857" s="143"/>
      <c r="R857" s="144"/>
      <c r="S857" s="143"/>
      <c r="T857" s="143"/>
      <c r="U857" s="126"/>
      <c r="V857" s="123"/>
      <c r="W857" s="123"/>
      <c r="X857" s="123"/>
      <c r="Y857" s="123"/>
      <c r="Z857" s="123"/>
      <c r="AA857" s="123"/>
      <c r="AB857" s="123"/>
      <c r="AC857" s="127"/>
      <c r="AD857" s="127"/>
      <c r="AE857" s="411"/>
      <c r="AF857" s="412"/>
      <c r="AG857" s="148"/>
      <c r="AH857" s="148"/>
      <c r="AI857" s="148"/>
      <c r="AJ857" s="148"/>
      <c r="AK857" s="413"/>
      <c r="AL857" s="413"/>
      <c r="AM857" s="406"/>
      <c r="AN857" s="414"/>
      <c r="AO857" s="414"/>
      <c r="AP857" s="414"/>
      <c r="AQ857" s="414"/>
      <c r="AR857" s="414"/>
      <c r="AS857" s="414"/>
      <c r="AT857" s="414"/>
      <c r="AU857" s="182"/>
      <c r="AV857" s="127"/>
      <c r="AW857" s="127"/>
      <c r="AX857" s="149"/>
      <c r="AY857" s="149"/>
      <c r="AZ857" s="149"/>
      <c r="BA857" s="149"/>
      <c r="BB857" s="149"/>
      <c r="BC857" s="157"/>
      <c r="BD857" s="191"/>
      <c r="BE857" s="190"/>
      <c r="BF857" s="191"/>
      <c r="BG857" s="189"/>
      <c r="BH857" s="189"/>
      <c r="BI857" s="189"/>
      <c r="BJ857" s="189"/>
      <c r="BK857" s="189"/>
      <c r="BL857" s="415"/>
      <c r="BM857" s="415"/>
      <c r="BN857" s="173"/>
      <c r="BO857" s="191"/>
      <c r="BP857" s="183"/>
      <c r="BQ857" s="416"/>
      <c r="BR857" s="183"/>
      <c r="BS857" s="416"/>
      <c r="BT857" s="416"/>
      <c r="BU857" s="183"/>
      <c r="BV857" s="416"/>
      <c r="BW857" s="416"/>
      <c r="BX857" s="416"/>
      <c r="BY857" s="183"/>
      <c r="BZ857" s="183"/>
      <c r="CA857" s="183"/>
      <c r="CB857" s="416"/>
      <c r="CC857" s="416"/>
      <c r="CD857" s="416"/>
    </row>
    <row r="858" spans="1:128" ht="16.5" customHeight="1">
      <c r="A858" s="111">
        <v>763</v>
      </c>
      <c r="B858" s="153" t="s">
        <v>4377</v>
      </c>
      <c r="C858" s="153" t="s">
        <v>4394</v>
      </c>
      <c r="D858" s="153" t="s">
        <v>45</v>
      </c>
      <c r="E858" s="153" t="s">
        <v>4932</v>
      </c>
      <c r="F858" s="135" t="s">
        <v>12142</v>
      </c>
      <c r="G858" s="276" t="s">
        <v>12143</v>
      </c>
      <c r="H858" s="111" t="s">
        <v>12144</v>
      </c>
      <c r="I858" s="135" t="s">
        <v>12145</v>
      </c>
      <c r="J858" s="135" t="s">
        <v>4940</v>
      </c>
      <c r="K858" s="111" t="s">
        <v>4885</v>
      </c>
      <c r="L858" s="153" t="s">
        <v>12146</v>
      </c>
      <c r="M858" s="141" t="s">
        <v>12147</v>
      </c>
      <c r="N858" s="135" t="s">
        <v>4940</v>
      </c>
      <c r="O858" s="142" t="s">
        <v>4941</v>
      </c>
      <c r="P858" s="135" t="s">
        <v>4940</v>
      </c>
      <c r="Q858" s="143">
        <v>53555</v>
      </c>
      <c r="R858" s="144">
        <v>16783</v>
      </c>
      <c r="S858" s="143">
        <v>3623</v>
      </c>
      <c r="T858" s="143">
        <v>2753</v>
      </c>
      <c r="U858" s="135" t="s">
        <v>5104</v>
      </c>
      <c r="V858" s="143">
        <v>870</v>
      </c>
      <c r="W858" s="143">
        <v>2756</v>
      </c>
      <c r="X858" s="135" t="s">
        <v>4926</v>
      </c>
      <c r="Y858" s="143">
        <v>1179</v>
      </c>
      <c r="Z858" s="143">
        <v>135</v>
      </c>
      <c r="AA858" s="143">
        <v>29105</v>
      </c>
      <c r="AB858" s="143">
        <v>1782</v>
      </c>
      <c r="AC858" s="127">
        <v>30</v>
      </c>
      <c r="AD858" s="127">
        <v>113</v>
      </c>
      <c r="AE858" s="128">
        <v>166</v>
      </c>
      <c r="AF858" s="135" t="s">
        <v>12148</v>
      </c>
      <c r="AG858" s="143">
        <v>99382</v>
      </c>
      <c r="AH858" s="143">
        <v>182927</v>
      </c>
      <c r="AI858" s="128">
        <v>182927</v>
      </c>
      <c r="AJ858" s="128">
        <v>5251</v>
      </c>
      <c r="AK858" s="135" t="s">
        <v>12149</v>
      </c>
      <c r="AL858" s="135" t="s">
        <v>12150</v>
      </c>
      <c r="AM858" s="135" t="s">
        <v>5079</v>
      </c>
      <c r="AN858" s="135">
        <v>16</v>
      </c>
      <c r="AO858" s="135"/>
      <c r="AP858" s="135">
        <v>8</v>
      </c>
      <c r="AQ858" s="135">
        <v>8</v>
      </c>
      <c r="AR858" s="135"/>
      <c r="AS858" s="135">
        <v>218</v>
      </c>
      <c r="AT858" s="137" t="s">
        <v>4916</v>
      </c>
      <c r="AU858" s="137" t="s">
        <v>4916</v>
      </c>
      <c r="AV858" s="127">
        <v>111942</v>
      </c>
      <c r="AW858" s="128">
        <v>513.49541284403665</v>
      </c>
      <c r="AX858" s="495"/>
      <c r="AY858" s="495"/>
      <c r="AZ858" s="495"/>
      <c r="BA858" s="495"/>
      <c r="BB858" s="495"/>
      <c r="BC858" s="135"/>
      <c r="BD858" s="135"/>
      <c r="BE858" s="135"/>
      <c r="BF858" s="135" t="s">
        <v>4945</v>
      </c>
      <c r="BG858" s="495"/>
      <c r="BH858" s="495"/>
      <c r="BI858" s="495"/>
      <c r="BJ858" s="495"/>
      <c r="BK858" s="495"/>
      <c r="BL858" s="495"/>
      <c r="BM858" s="495"/>
      <c r="BN858" s="135"/>
      <c r="BO858" s="153" t="s">
        <v>4945</v>
      </c>
      <c r="BP858" s="137">
        <v>8</v>
      </c>
      <c r="BQ858" s="137">
        <v>2</v>
      </c>
      <c r="BR858" s="137">
        <v>6</v>
      </c>
      <c r="BS858" s="137">
        <v>1</v>
      </c>
      <c r="BT858" s="137">
        <v>27</v>
      </c>
      <c r="BU858" s="137">
        <v>17</v>
      </c>
      <c r="BV858" s="137"/>
      <c r="BW858" s="137">
        <v>30</v>
      </c>
      <c r="BX858" s="137"/>
      <c r="BY858" s="137">
        <v>44</v>
      </c>
      <c r="BZ858" s="137"/>
      <c r="CA858" s="137"/>
      <c r="CB858" s="137"/>
      <c r="CC858" s="137"/>
      <c r="CD858" s="137"/>
      <c r="CE858" s="139"/>
      <c r="CF858" s="139"/>
      <c r="DV858" s="152"/>
      <c r="DW858" s="152"/>
      <c r="DX858" s="152"/>
    </row>
    <row r="859" spans="1:128" ht="16.5" customHeight="1">
      <c r="A859" s="111">
        <v>764</v>
      </c>
      <c r="B859" s="111" t="s">
        <v>4377</v>
      </c>
      <c r="C859" s="282" t="s">
        <v>4451</v>
      </c>
      <c r="D859" s="111" t="s">
        <v>45</v>
      </c>
      <c r="E859" s="111" t="s">
        <v>4932</v>
      </c>
      <c r="F859" s="111" t="s">
        <v>12151</v>
      </c>
      <c r="G859" s="179" t="s">
        <v>12152</v>
      </c>
      <c r="H859" s="111" t="s">
        <v>12153</v>
      </c>
      <c r="I859" s="111" t="s">
        <v>12154</v>
      </c>
      <c r="J859" s="118" t="s">
        <v>4884</v>
      </c>
      <c r="K859" s="111" t="s">
        <v>9643</v>
      </c>
      <c r="L859" s="747" t="s">
        <v>12155</v>
      </c>
      <c r="M859" s="141" t="s">
        <v>12156</v>
      </c>
      <c r="N859" s="142" t="s">
        <v>4888</v>
      </c>
      <c r="O859" s="142"/>
      <c r="P859" s="142" t="s">
        <v>4884</v>
      </c>
      <c r="Q859" s="143">
        <v>17773</v>
      </c>
      <c r="R859" s="144">
        <v>7632</v>
      </c>
      <c r="S859" s="143">
        <v>2068</v>
      </c>
      <c r="T859" s="143">
        <v>1281</v>
      </c>
      <c r="U859" s="112" t="s">
        <v>5636</v>
      </c>
      <c r="V859" s="143">
        <v>787</v>
      </c>
      <c r="W859" s="143">
        <v>1197</v>
      </c>
      <c r="X859" s="138" t="s">
        <v>4926</v>
      </c>
      <c r="Y859" s="143">
        <v>361</v>
      </c>
      <c r="Z859" s="143">
        <v>76</v>
      </c>
      <c r="AA859" s="143">
        <v>29000</v>
      </c>
      <c r="AB859" s="143">
        <v>512</v>
      </c>
      <c r="AC859" s="127">
        <v>23</v>
      </c>
      <c r="AD859" s="127">
        <v>54</v>
      </c>
      <c r="AE859" s="130" t="s">
        <v>12157</v>
      </c>
      <c r="AF859" s="137" t="s">
        <v>12158</v>
      </c>
      <c r="AG859" s="143">
        <v>90260</v>
      </c>
      <c r="AH859" s="143">
        <v>109580</v>
      </c>
      <c r="AI859" s="127">
        <v>109580</v>
      </c>
      <c r="AJ859" s="148">
        <v>916</v>
      </c>
      <c r="AK859" s="112" t="s">
        <v>12159</v>
      </c>
      <c r="AL859" s="112" t="s">
        <v>12160</v>
      </c>
      <c r="AM859" s="118" t="s">
        <v>5340</v>
      </c>
      <c r="AN859" s="111">
        <v>41</v>
      </c>
      <c r="AO859" s="111">
        <v>5</v>
      </c>
      <c r="AP859" s="111">
        <v>19</v>
      </c>
      <c r="AQ859" s="111">
        <v>16</v>
      </c>
      <c r="AR859" s="111">
        <v>1</v>
      </c>
      <c r="AS859" s="111">
        <v>176</v>
      </c>
      <c r="AT859" s="129" t="s">
        <v>4916</v>
      </c>
      <c r="AU859" s="129" t="s">
        <v>4916</v>
      </c>
      <c r="AV859" s="127">
        <v>100903</v>
      </c>
      <c r="AW859" s="128">
        <v>573.3125</v>
      </c>
      <c r="AX859" s="149"/>
      <c r="AY859" s="149"/>
      <c r="AZ859" s="149"/>
      <c r="BA859" s="149"/>
      <c r="BB859" s="149"/>
      <c r="BC859" s="150"/>
      <c r="BD859" s="150"/>
      <c r="BE859" s="150"/>
      <c r="BF859" s="151" t="s">
        <v>4897</v>
      </c>
      <c r="BG859" s="134"/>
      <c r="BH859" s="134"/>
      <c r="BI859" s="134"/>
      <c r="BJ859" s="134"/>
      <c r="BK859" s="134"/>
      <c r="BL859" s="134"/>
      <c r="BM859" s="134"/>
      <c r="BN859" s="350"/>
      <c r="BO859" s="133" t="s">
        <v>4897</v>
      </c>
      <c r="BP859" s="138">
        <v>6</v>
      </c>
      <c r="BQ859" s="138">
        <v>1</v>
      </c>
      <c r="BR859" s="138">
        <v>5</v>
      </c>
      <c r="BS859" s="138">
        <v>1</v>
      </c>
      <c r="BT859" s="138">
        <v>20</v>
      </c>
      <c r="BU859" s="138">
        <v>13</v>
      </c>
      <c r="BV859" s="138"/>
      <c r="BW859" s="138">
        <v>25</v>
      </c>
      <c r="BX859" s="138"/>
      <c r="BY859" s="138">
        <v>28</v>
      </c>
      <c r="BZ859" s="138"/>
      <c r="CA859" s="138"/>
      <c r="CB859" s="138"/>
      <c r="CC859" s="138"/>
      <c r="CD859" s="138"/>
      <c r="CE859" s="139"/>
      <c r="CF859" s="139"/>
      <c r="DV859" s="152"/>
      <c r="DW859" s="152"/>
      <c r="DX859" s="152"/>
    </row>
    <row r="860" spans="1:128" s="110" customFormat="1" ht="16.5" customHeight="1">
      <c r="A860" s="136">
        <v>765</v>
      </c>
      <c r="B860" s="182" t="s">
        <v>4377</v>
      </c>
      <c r="C860" s="195" t="s">
        <v>4465</v>
      </c>
      <c r="D860" s="182" t="s">
        <v>45</v>
      </c>
      <c r="E860" s="182" t="s">
        <v>4932</v>
      </c>
      <c r="F860" s="182" t="s">
        <v>12161</v>
      </c>
      <c r="G860" s="438" t="s">
        <v>12162</v>
      </c>
      <c r="H860" s="182" t="s">
        <v>12163</v>
      </c>
      <c r="I860" s="182" t="s">
        <v>12164</v>
      </c>
      <c r="J860" s="183" t="s">
        <v>4940</v>
      </c>
      <c r="K860" s="305" t="s">
        <v>9673</v>
      </c>
      <c r="L860" s="184" t="s">
        <v>12165</v>
      </c>
      <c r="M860" s="136" t="s">
        <v>12166</v>
      </c>
      <c r="N860" s="202" t="s">
        <v>4924</v>
      </c>
      <c r="O860" s="202"/>
      <c r="P860" s="202" t="s">
        <v>4924</v>
      </c>
      <c r="Q860" s="857" t="s">
        <v>12167</v>
      </c>
      <c r="R860" s="858" t="s">
        <v>12167</v>
      </c>
      <c r="S860" s="205"/>
      <c r="T860" s="205"/>
      <c r="U860" s="195"/>
      <c r="V860" s="206"/>
      <c r="W860" s="206"/>
      <c r="X860" s="183"/>
      <c r="Y860" s="205"/>
      <c r="Z860" s="205"/>
      <c r="AA860" s="205"/>
      <c r="AB860" s="205"/>
      <c r="AC860" s="188"/>
      <c r="AD860" s="188"/>
      <c r="AE860" s="411"/>
      <c r="AF860" s="137" t="s">
        <v>12168</v>
      </c>
      <c r="AG860" s="143">
        <v>5536</v>
      </c>
      <c r="AH860" s="143">
        <v>7915</v>
      </c>
      <c r="AI860" s="186">
        <v>5536</v>
      </c>
      <c r="AJ860" s="186"/>
      <c r="AK860" s="195" t="s">
        <v>12169</v>
      </c>
      <c r="AL860" s="195">
        <v>4</v>
      </c>
      <c r="AM860" s="183"/>
      <c r="AN860" s="182">
        <v>2</v>
      </c>
      <c r="AO860" s="182">
        <v>1</v>
      </c>
      <c r="AP860" s="182">
        <v>1</v>
      </c>
      <c r="AQ860" s="182"/>
      <c r="AR860" s="182"/>
      <c r="AS860" s="859"/>
      <c r="AT860" s="859"/>
      <c r="AU860" s="859"/>
      <c r="AV860" s="860"/>
      <c r="AW860" s="860"/>
      <c r="AX860" s="189"/>
      <c r="AY860" s="189"/>
      <c r="AZ860" s="189"/>
      <c r="BA860" s="189"/>
      <c r="BB860" s="189"/>
      <c r="BC860" s="190"/>
      <c r="BD860" s="190"/>
      <c r="BE860" s="190"/>
      <c r="BF860" s="191"/>
      <c r="BG860" s="192"/>
      <c r="BH860" s="192"/>
      <c r="BI860" s="192"/>
      <c r="BJ860" s="192"/>
      <c r="BK860" s="192"/>
      <c r="BL860" s="192"/>
      <c r="BM860" s="192"/>
      <c r="BN860" s="442"/>
      <c r="BO860" s="193"/>
      <c r="BP860" s="183"/>
      <c r="BQ860" s="183"/>
      <c r="BR860" s="183"/>
      <c r="BS860" s="183">
        <v>2</v>
      </c>
      <c r="BT860" s="183"/>
      <c r="BU860" s="183">
        <v>4</v>
      </c>
      <c r="BV860" s="183"/>
      <c r="BW860" s="183"/>
      <c r="BX860" s="183"/>
      <c r="BY860" s="183"/>
      <c r="BZ860" s="183"/>
      <c r="CA860" s="183"/>
      <c r="CB860" s="183"/>
      <c r="CC860" s="183"/>
      <c r="CD860" s="183"/>
    </row>
    <row r="861" spans="1:128" s="257" customFormat="1" ht="16.5" customHeight="1">
      <c r="A861" s="2528" t="s">
        <v>12170</v>
      </c>
      <c r="B861" s="2528"/>
      <c r="C861" s="2528"/>
      <c r="D861" s="2528"/>
      <c r="E861" s="2528"/>
      <c r="F861" s="454">
        <v>3</v>
      </c>
      <c r="G861" s="455"/>
      <c r="H861" s="456"/>
      <c r="I861" s="457"/>
      <c r="J861" s="457"/>
      <c r="K861" s="235"/>
      <c r="L861" s="459"/>
      <c r="M861" s="236"/>
      <c r="N861" s="237"/>
      <c r="O861" s="237"/>
      <c r="P861" s="237"/>
      <c r="Q861" s="238"/>
      <c r="R861" s="239"/>
      <c r="S861" s="238"/>
      <c r="T861" s="238"/>
      <c r="U861" s="461"/>
      <c r="V861" s="241"/>
      <c r="W861" s="241"/>
      <c r="X861" s="462"/>
      <c r="Y861" s="241"/>
      <c r="Z861" s="241"/>
      <c r="AA861" s="241"/>
      <c r="AB861" s="239"/>
      <c r="AC861" s="243"/>
      <c r="AD861" s="243"/>
      <c r="AE861" s="244"/>
      <c r="AF861" s="245"/>
      <c r="AG861" s="246"/>
      <c r="AH861" s="246"/>
      <c r="AI861" s="463"/>
      <c r="AJ861" s="464"/>
      <c r="AK861" s="465"/>
      <c r="AL861" s="466"/>
      <c r="AM861" s="467"/>
      <c r="AN861" s="454"/>
      <c r="AO861" s="454"/>
      <c r="AP861" s="467"/>
      <c r="AQ861" s="467"/>
      <c r="AR861" s="467"/>
      <c r="AS861" s="255"/>
      <c r="AT861" s="255"/>
      <c r="AU861" s="255"/>
      <c r="AV861" s="253"/>
      <c r="AW861" s="253"/>
      <c r="AX861" s="253"/>
      <c r="AY861" s="254"/>
      <c r="AZ861" s="254"/>
      <c r="BA861" s="254"/>
      <c r="BB861" s="254"/>
      <c r="BC861" s="255"/>
      <c r="BD861" s="255"/>
      <c r="BE861" s="256"/>
      <c r="BF861" s="256"/>
      <c r="BG861" s="254"/>
      <c r="BH861" s="254"/>
      <c r="BI861" s="254"/>
      <c r="BJ861" s="254"/>
      <c r="BK861" s="254"/>
      <c r="BL861" s="254"/>
      <c r="BM861" s="254"/>
      <c r="BN861" s="255"/>
      <c r="BO861" s="252"/>
      <c r="BP861" s="255"/>
      <c r="BQ861" s="255"/>
      <c r="BR861" s="255"/>
      <c r="BS861" s="255"/>
      <c r="BT861" s="255"/>
      <c r="BU861" s="255"/>
      <c r="BV861" s="255"/>
      <c r="BW861" s="255"/>
      <c r="BX861" s="255"/>
      <c r="BY861" s="255"/>
      <c r="BZ861" s="255"/>
      <c r="CA861" s="255"/>
      <c r="CB861" s="255"/>
      <c r="CC861" s="255"/>
      <c r="CD861" s="255"/>
    </row>
    <row r="862" spans="1:128" ht="16.5" customHeight="1">
      <c r="A862" s="111">
        <v>766</v>
      </c>
      <c r="B862" s="111" t="s">
        <v>4377</v>
      </c>
      <c r="C862" s="112" t="s">
        <v>4378</v>
      </c>
      <c r="D862" s="111" t="s">
        <v>5111</v>
      </c>
      <c r="E862" s="111" t="s">
        <v>4932</v>
      </c>
      <c r="F862" s="111" t="s">
        <v>12171</v>
      </c>
      <c r="G862" s="113" t="s">
        <v>12172</v>
      </c>
      <c r="H862" s="111" t="s">
        <v>12173</v>
      </c>
      <c r="I862" s="111" t="s">
        <v>12174</v>
      </c>
      <c r="J862" s="118" t="s">
        <v>4940</v>
      </c>
      <c r="K862" s="163" t="s">
        <v>7544</v>
      </c>
      <c r="L862" s="116" t="s">
        <v>12175</v>
      </c>
      <c r="M862" s="141" t="s">
        <v>12176</v>
      </c>
      <c r="N862" s="142" t="s">
        <v>4924</v>
      </c>
      <c r="O862" s="142"/>
      <c r="P862" s="142" t="s">
        <v>4924</v>
      </c>
      <c r="Q862" s="143">
        <v>6705</v>
      </c>
      <c r="R862" s="144">
        <v>2680</v>
      </c>
      <c r="S862" s="143">
        <v>1287</v>
      </c>
      <c r="T862" s="143">
        <v>1137</v>
      </c>
      <c r="U862" s="112"/>
      <c r="V862" s="143">
        <v>150</v>
      </c>
      <c r="W862" s="143">
        <v>56</v>
      </c>
      <c r="X862" s="138" t="s">
        <v>4972</v>
      </c>
      <c r="Y862" s="143">
        <v>1150</v>
      </c>
      <c r="Z862" s="143"/>
      <c r="AA862" s="143"/>
      <c r="AB862" s="143">
        <v>82</v>
      </c>
      <c r="AC862" s="127">
        <v>6</v>
      </c>
      <c r="AD862" s="127">
        <v>181</v>
      </c>
      <c r="AE862" s="130">
        <v>120</v>
      </c>
      <c r="AF862" s="137" t="s">
        <v>12177</v>
      </c>
      <c r="AG862" s="143"/>
      <c r="AH862" s="143">
        <v>2120</v>
      </c>
      <c r="AI862" s="148"/>
      <c r="AJ862" s="148"/>
      <c r="AK862" s="179"/>
      <c r="AL862" s="112"/>
      <c r="AM862" s="118"/>
      <c r="AN862" s="111"/>
      <c r="AO862" s="111"/>
      <c r="AP862" s="111"/>
      <c r="AQ862" s="111"/>
      <c r="AR862" s="111"/>
      <c r="AS862" s="111">
        <v>293</v>
      </c>
      <c r="AT862" s="129" t="s">
        <v>12178</v>
      </c>
      <c r="AU862" s="129" t="s">
        <v>12178</v>
      </c>
      <c r="AV862" s="127">
        <v>84417</v>
      </c>
      <c r="AW862" s="128">
        <v>288.11262798634812</v>
      </c>
      <c r="AX862" s="149">
        <v>3000</v>
      </c>
      <c r="AY862" s="149"/>
      <c r="AZ862" s="149">
        <v>1000</v>
      </c>
      <c r="BA862" s="149">
        <v>2000</v>
      </c>
      <c r="BB862" s="149">
        <v>3000</v>
      </c>
      <c r="BC862" s="150">
        <v>20</v>
      </c>
      <c r="BD862" s="150" t="s">
        <v>12179</v>
      </c>
      <c r="BE862" s="150" t="s">
        <v>12180</v>
      </c>
      <c r="BF862" s="151" t="s">
        <v>12181</v>
      </c>
      <c r="BG862" s="134"/>
      <c r="BH862" s="134"/>
      <c r="BI862" s="134"/>
      <c r="BJ862" s="134"/>
      <c r="BK862" s="134"/>
      <c r="BL862" s="134"/>
      <c r="BM862" s="134"/>
      <c r="BN862" s="350"/>
      <c r="BO862" s="133"/>
      <c r="BP862" s="138"/>
      <c r="BQ862" s="138"/>
      <c r="BR862" s="138"/>
      <c r="BS862" s="138"/>
      <c r="BT862" s="138"/>
      <c r="BU862" s="138"/>
      <c r="BV862" s="138"/>
      <c r="BW862" s="138"/>
      <c r="BX862" s="138"/>
      <c r="BY862" s="138"/>
      <c r="BZ862" s="138"/>
      <c r="CA862" s="138"/>
      <c r="CB862" s="138"/>
      <c r="CC862" s="138"/>
      <c r="CD862" s="138"/>
      <c r="CE862" s="139"/>
      <c r="CF862" s="139"/>
      <c r="DV862" s="152"/>
      <c r="DW862" s="152"/>
      <c r="DX862" s="152"/>
    </row>
    <row r="863" spans="1:128" ht="16.5" customHeight="1">
      <c r="A863" s="111">
        <v>767</v>
      </c>
      <c r="B863" s="111" t="s">
        <v>12141</v>
      </c>
      <c r="C863" s="112" t="s">
        <v>12182</v>
      </c>
      <c r="D863" s="111" t="s">
        <v>5082</v>
      </c>
      <c r="E863" s="111" t="s">
        <v>4879</v>
      </c>
      <c r="F863" s="111" t="s">
        <v>12183</v>
      </c>
      <c r="G863" s="113" t="s">
        <v>12184</v>
      </c>
      <c r="H863" s="111" t="s">
        <v>12185</v>
      </c>
      <c r="I863" s="111" t="s">
        <v>12186</v>
      </c>
      <c r="J863" s="118" t="s">
        <v>4884</v>
      </c>
      <c r="K863" s="163" t="s">
        <v>6369</v>
      </c>
      <c r="L863" s="116" t="s">
        <v>12187</v>
      </c>
      <c r="M863" s="141" t="s">
        <v>12188</v>
      </c>
      <c r="N863" s="142" t="s">
        <v>4924</v>
      </c>
      <c r="O863" s="142"/>
      <c r="P863" s="142" t="s">
        <v>4924</v>
      </c>
      <c r="Q863" s="143">
        <v>15578</v>
      </c>
      <c r="R863" s="144">
        <v>1532</v>
      </c>
      <c r="S863" s="143">
        <v>1089</v>
      </c>
      <c r="T863" s="143">
        <v>846</v>
      </c>
      <c r="U863" s="112" t="s">
        <v>5009</v>
      </c>
      <c r="V863" s="143">
        <v>243</v>
      </c>
      <c r="W863" s="143">
        <v>100</v>
      </c>
      <c r="X863" s="138" t="s">
        <v>4972</v>
      </c>
      <c r="Y863" s="143">
        <v>134</v>
      </c>
      <c r="Z863" s="143">
        <v>36</v>
      </c>
      <c r="AA863" s="143">
        <v>3600</v>
      </c>
      <c r="AB863" s="143">
        <v>36</v>
      </c>
      <c r="AC863" s="127"/>
      <c r="AD863" s="127"/>
      <c r="AE863" s="130">
        <v>10</v>
      </c>
      <c r="AF863" s="137" t="s">
        <v>12189</v>
      </c>
      <c r="AG863" s="143">
        <v>8</v>
      </c>
      <c r="AH863" s="143">
        <v>1348</v>
      </c>
      <c r="AI863" s="148">
        <v>1300</v>
      </c>
      <c r="AJ863" s="148">
        <v>860</v>
      </c>
      <c r="AK863" s="179" t="s">
        <v>12190</v>
      </c>
      <c r="AL863" s="112" t="s">
        <v>12191</v>
      </c>
      <c r="AM863" s="118" t="s">
        <v>5011</v>
      </c>
      <c r="AN863" s="111">
        <v>2</v>
      </c>
      <c r="AO863" s="111">
        <v>1</v>
      </c>
      <c r="AP863" s="111"/>
      <c r="AQ863" s="111"/>
      <c r="AR863" s="111">
        <v>1</v>
      </c>
      <c r="AS863" s="111">
        <v>201</v>
      </c>
      <c r="AT863" s="129" t="s">
        <v>12192</v>
      </c>
      <c r="AU863" s="129" t="s">
        <v>12193</v>
      </c>
      <c r="AV863" s="127">
        <v>9480</v>
      </c>
      <c r="AW863" s="128">
        <v>47.164179104477611</v>
      </c>
      <c r="AX863" s="149"/>
      <c r="AY863" s="149"/>
      <c r="AZ863" s="149"/>
      <c r="BA863" s="149"/>
      <c r="BB863" s="149"/>
      <c r="BC863" s="150"/>
      <c r="BD863" s="150"/>
      <c r="BE863" s="150"/>
      <c r="BF863" s="151" t="s">
        <v>4897</v>
      </c>
      <c r="BG863" s="134"/>
      <c r="BH863" s="134"/>
      <c r="BI863" s="134"/>
      <c r="BJ863" s="134"/>
      <c r="BK863" s="134"/>
      <c r="BL863" s="134"/>
      <c r="BM863" s="134"/>
      <c r="BN863" s="350"/>
      <c r="BO863" s="133" t="s">
        <v>4897</v>
      </c>
      <c r="BP863" s="138">
        <v>1</v>
      </c>
      <c r="BQ863" s="138"/>
      <c r="BR863" s="138">
        <v>1</v>
      </c>
      <c r="BS863" s="138"/>
      <c r="BT863" s="138"/>
      <c r="BU863" s="138">
        <v>1</v>
      </c>
      <c r="BV863" s="138"/>
      <c r="BW863" s="138">
        <v>2</v>
      </c>
      <c r="BX863" s="138"/>
      <c r="BY863" s="138">
        <v>7</v>
      </c>
      <c r="BZ863" s="138"/>
      <c r="CA863" s="138"/>
      <c r="CB863" s="138"/>
      <c r="CC863" s="138"/>
      <c r="CD863" s="138"/>
      <c r="CE863" s="139"/>
      <c r="CF863" s="139"/>
      <c r="DV863" s="152"/>
      <c r="DW863" s="152"/>
      <c r="DX863" s="152"/>
    </row>
    <row r="864" spans="1:128" ht="16.5" customHeight="1">
      <c r="A864" s="111">
        <v>768</v>
      </c>
      <c r="B864" s="111" t="s">
        <v>12141</v>
      </c>
      <c r="C864" s="112" t="s">
        <v>12194</v>
      </c>
      <c r="D864" s="111" t="s">
        <v>5082</v>
      </c>
      <c r="E864" s="111" t="s">
        <v>4879</v>
      </c>
      <c r="F864" s="111" t="s">
        <v>12195</v>
      </c>
      <c r="G864" s="113" t="s">
        <v>12196</v>
      </c>
      <c r="H864" s="111" t="s">
        <v>12197</v>
      </c>
      <c r="I864" s="111" t="s">
        <v>12198</v>
      </c>
      <c r="J864" s="118" t="s">
        <v>4884</v>
      </c>
      <c r="K864" s="163" t="s">
        <v>7544</v>
      </c>
      <c r="L864" s="116" t="s">
        <v>12199</v>
      </c>
      <c r="M864" s="153" t="s">
        <v>12200</v>
      </c>
      <c r="N864" s="142" t="s">
        <v>4888</v>
      </c>
      <c r="O864" s="142"/>
      <c r="P864" s="142" t="s">
        <v>4884</v>
      </c>
      <c r="Q864" s="143">
        <v>2919</v>
      </c>
      <c r="R864" s="144">
        <v>5857</v>
      </c>
      <c r="S864" s="143">
        <v>2494</v>
      </c>
      <c r="T864" s="143">
        <v>2494</v>
      </c>
      <c r="U864" s="112" t="s">
        <v>12201</v>
      </c>
      <c r="V864" s="143"/>
      <c r="W864" s="143">
        <v>236</v>
      </c>
      <c r="X864" s="138" t="s">
        <v>4972</v>
      </c>
      <c r="Y864" s="143">
        <v>202</v>
      </c>
      <c r="Z864" s="143">
        <v>138</v>
      </c>
      <c r="AA864" s="143">
        <v>300</v>
      </c>
      <c r="AB864" s="143">
        <v>66</v>
      </c>
      <c r="AC864" s="127"/>
      <c r="AD864" s="127"/>
      <c r="AE864" s="130">
        <v>369</v>
      </c>
      <c r="AF864" s="137" t="s">
        <v>12202</v>
      </c>
      <c r="AG864" s="143">
        <v>1225</v>
      </c>
      <c r="AH864" s="143">
        <v>3215</v>
      </c>
      <c r="AI864" s="148">
        <v>3215</v>
      </c>
      <c r="AJ864" s="148">
        <v>1698</v>
      </c>
      <c r="AK864" s="179"/>
      <c r="AL864" s="112"/>
      <c r="AM864" s="118" t="s">
        <v>5176</v>
      </c>
      <c r="AN864" s="111">
        <v>11</v>
      </c>
      <c r="AO864" s="111">
        <v>5</v>
      </c>
      <c r="AP864" s="111"/>
      <c r="AQ864" s="111">
        <v>6</v>
      </c>
      <c r="AR864" s="111"/>
      <c r="AS864" s="111">
        <v>190</v>
      </c>
      <c r="AT864" s="129" t="s">
        <v>5574</v>
      </c>
      <c r="AU864" s="129" t="s">
        <v>12203</v>
      </c>
      <c r="AV864" s="127">
        <v>185485</v>
      </c>
      <c r="AW864" s="128">
        <v>976.23684210526312</v>
      </c>
      <c r="AX864" s="149">
        <v>1500</v>
      </c>
      <c r="AY864" s="149"/>
      <c r="AZ864" s="149">
        <v>500</v>
      </c>
      <c r="BA864" s="149">
        <v>1000</v>
      </c>
      <c r="BB864" s="149">
        <v>1500</v>
      </c>
      <c r="BC864" s="150">
        <v>20</v>
      </c>
      <c r="BD864" s="150">
        <v>50</v>
      </c>
      <c r="BE864" s="150" t="s">
        <v>12204</v>
      </c>
      <c r="BF864" s="151" t="s">
        <v>12205</v>
      </c>
      <c r="BG864" s="134"/>
      <c r="BH864" s="134"/>
      <c r="BI864" s="134"/>
      <c r="BJ864" s="134"/>
      <c r="BK864" s="134"/>
      <c r="BL864" s="134"/>
      <c r="BM864" s="134"/>
      <c r="BN864" s="350"/>
      <c r="BO864" s="133"/>
      <c r="BP864" s="138">
        <v>1</v>
      </c>
      <c r="BQ864" s="138"/>
      <c r="BR864" s="138">
        <v>1</v>
      </c>
      <c r="BS864" s="138"/>
      <c r="BT864" s="138"/>
      <c r="BU864" s="138">
        <v>3</v>
      </c>
      <c r="BV864" s="138">
        <v>8</v>
      </c>
      <c r="BW864" s="138">
        <v>1</v>
      </c>
      <c r="BX864" s="138"/>
      <c r="BY864" s="138"/>
      <c r="BZ864" s="138"/>
      <c r="CA864" s="138"/>
      <c r="CB864" s="138"/>
      <c r="CC864" s="138"/>
      <c r="CD864" s="138"/>
      <c r="CE864" s="139"/>
      <c r="CF864" s="139"/>
      <c r="DV864" s="152"/>
      <c r="DW864" s="152"/>
      <c r="DX864" s="152"/>
    </row>
    <row r="865" spans="1:128" ht="16.5" customHeight="1">
      <c r="A865" s="111">
        <v>769</v>
      </c>
      <c r="B865" s="111" t="s">
        <v>12141</v>
      </c>
      <c r="C865" s="112" t="s">
        <v>8818</v>
      </c>
      <c r="D865" s="111" t="s">
        <v>5082</v>
      </c>
      <c r="E865" s="111" t="s">
        <v>4879</v>
      </c>
      <c r="F865" s="111" t="s">
        <v>12206</v>
      </c>
      <c r="G865" s="113" t="s">
        <v>12207</v>
      </c>
      <c r="H865" s="111" t="s">
        <v>12208</v>
      </c>
      <c r="I865" s="111" t="s">
        <v>12209</v>
      </c>
      <c r="J865" s="118" t="s">
        <v>4884</v>
      </c>
      <c r="K865" s="163" t="s">
        <v>12210</v>
      </c>
      <c r="L865" s="116" t="s">
        <v>12211</v>
      </c>
      <c r="M865" s="153" t="s">
        <v>12212</v>
      </c>
      <c r="N865" s="135" t="s">
        <v>4924</v>
      </c>
      <c r="O865" s="142"/>
      <c r="P865" s="135" t="s">
        <v>4924</v>
      </c>
      <c r="Q865" s="143">
        <v>57081</v>
      </c>
      <c r="R865" s="144">
        <v>3462</v>
      </c>
      <c r="S865" s="143">
        <v>1447</v>
      </c>
      <c r="T865" s="143">
        <v>1341</v>
      </c>
      <c r="U865" s="112"/>
      <c r="V865" s="123">
        <v>106</v>
      </c>
      <c r="W865" s="123">
        <v>373</v>
      </c>
      <c r="X865" s="138" t="s">
        <v>4972</v>
      </c>
      <c r="Y865" s="123">
        <v>67</v>
      </c>
      <c r="Z865" s="123">
        <v>36</v>
      </c>
      <c r="AA865" s="123">
        <v>949</v>
      </c>
      <c r="AB865" s="123">
        <v>46</v>
      </c>
      <c r="AC865" s="127">
        <v>932</v>
      </c>
      <c r="AD865" s="127">
        <v>152</v>
      </c>
      <c r="AE865" s="130">
        <v>255</v>
      </c>
      <c r="AF865" s="137" t="s">
        <v>12213</v>
      </c>
      <c r="AG865" s="143">
        <v>169</v>
      </c>
      <c r="AH865" s="143">
        <v>169</v>
      </c>
      <c r="AI865" s="148">
        <v>169</v>
      </c>
      <c r="AJ865" s="148">
        <v>141</v>
      </c>
      <c r="AK865" s="112"/>
      <c r="AL865" s="112"/>
      <c r="AM865" s="118" t="s">
        <v>5011</v>
      </c>
      <c r="AN865" s="111">
        <v>4</v>
      </c>
      <c r="AO865" s="111">
        <v>1</v>
      </c>
      <c r="AP865" s="111">
        <v>2</v>
      </c>
      <c r="AQ865" s="111">
        <v>1</v>
      </c>
      <c r="AR865" s="111"/>
      <c r="AS865" s="111">
        <v>174</v>
      </c>
      <c r="AT865" s="129" t="s">
        <v>12214</v>
      </c>
      <c r="AU865" s="129" t="s">
        <v>12215</v>
      </c>
      <c r="AV865" s="127">
        <v>141133</v>
      </c>
      <c r="AW865" s="128">
        <v>811.10919540229884</v>
      </c>
      <c r="AX865" s="149">
        <v>3000</v>
      </c>
      <c r="AY865" s="149">
        <v>1500</v>
      </c>
      <c r="AZ865" s="149">
        <v>1500</v>
      </c>
      <c r="BA865" s="149">
        <v>2000</v>
      </c>
      <c r="BB865" s="149">
        <v>3000</v>
      </c>
      <c r="BC865" s="157" t="s">
        <v>12216</v>
      </c>
      <c r="BD865" s="157"/>
      <c r="BE865" s="157" t="s">
        <v>12217</v>
      </c>
      <c r="BF865" s="151" t="s">
        <v>12218</v>
      </c>
      <c r="BG865" s="134"/>
      <c r="BH865" s="134"/>
      <c r="BI865" s="134"/>
      <c r="BJ865" s="134"/>
      <c r="BK865" s="134"/>
      <c r="BL865" s="134"/>
      <c r="BM865" s="134"/>
      <c r="BN865" s="350"/>
      <c r="BO865" s="133" t="s">
        <v>4897</v>
      </c>
      <c r="BP865" s="138">
        <v>1</v>
      </c>
      <c r="BQ865" s="138"/>
      <c r="BR865" s="138">
        <v>1</v>
      </c>
      <c r="BS865" s="138"/>
      <c r="BT865" s="138"/>
      <c r="BU865" s="138">
        <v>7</v>
      </c>
      <c r="BV865" s="138"/>
      <c r="BW865" s="138"/>
      <c r="BX865" s="138">
        <v>1</v>
      </c>
      <c r="BY865" s="138" t="s">
        <v>10732</v>
      </c>
      <c r="BZ865" s="138"/>
      <c r="CA865" s="138"/>
      <c r="CB865" s="138"/>
      <c r="CC865" s="138"/>
      <c r="CD865" s="174"/>
      <c r="DS865" s="152"/>
      <c r="DT865" s="152"/>
      <c r="DU865" s="152"/>
    </row>
    <row r="866" spans="1:128" s="267" customFormat="1" ht="16.5" customHeight="1">
      <c r="A866" s="111">
        <v>770</v>
      </c>
      <c r="B866" s="111" t="s">
        <v>12141</v>
      </c>
      <c r="C866" s="112" t="s">
        <v>8818</v>
      </c>
      <c r="D866" s="111" t="s">
        <v>5082</v>
      </c>
      <c r="E866" s="111" t="s">
        <v>4879</v>
      </c>
      <c r="F866" s="154" t="s">
        <v>12219</v>
      </c>
      <c r="G866" s="160" t="s">
        <v>12220</v>
      </c>
      <c r="H866" s="111" t="s">
        <v>12221</v>
      </c>
      <c r="I866" s="154" t="s">
        <v>12222</v>
      </c>
      <c r="J866" s="175" t="s">
        <v>4884</v>
      </c>
      <c r="K866" s="277" t="s">
        <v>6625</v>
      </c>
      <c r="L866" s="116" t="s">
        <v>12223</v>
      </c>
      <c r="M866" s="153" t="s">
        <v>12224</v>
      </c>
      <c r="N866" s="142" t="s">
        <v>4924</v>
      </c>
      <c r="O866" s="142"/>
      <c r="P866" s="142" t="s">
        <v>4924</v>
      </c>
      <c r="Q866" s="143">
        <v>6347</v>
      </c>
      <c r="R866" s="144">
        <v>4536</v>
      </c>
      <c r="S866" s="143">
        <v>1006</v>
      </c>
      <c r="T866" s="143">
        <v>626</v>
      </c>
      <c r="U866" s="861" t="s">
        <v>5232</v>
      </c>
      <c r="V866" s="123">
        <v>380</v>
      </c>
      <c r="W866" s="123">
        <v>219</v>
      </c>
      <c r="X866" s="838" t="s">
        <v>5233</v>
      </c>
      <c r="Y866" s="123">
        <v>162</v>
      </c>
      <c r="Z866" s="123">
        <v>80</v>
      </c>
      <c r="AA866" s="123">
        <v>2732</v>
      </c>
      <c r="AB866" s="123">
        <v>75</v>
      </c>
      <c r="AC866" s="127"/>
      <c r="AD866" s="127"/>
      <c r="AE866" s="128">
        <v>41</v>
      </c>
      <c r="AF866" s="136" t="s">
        <v>12225</v>
      </c>
      <c r="AG866" s="165">
        <v>2177</v>
      </c>
      <c r="AH866" s="165">
        <v>2478</v>
      </c>
      <c r="AI866" s="148">
        <v>2478</v>
      </c>
      <c r="AJ866" s="148">
        <v>1954</v>
      </c>
      <c r="AK866" s="112" t="s">
        <v>12226</v>
      </c>
      <c r="AL866" s="112" t="s">
        <v>12227</v>
      </c>
      <c r="AM866" s="118" t="s">
        <v>5011</v>
      </c>
      <c r="AN866" s="111"/>
      <c r="AO866" s="111"/>
      <c r="AP866" s="111"/>
      <c r="AQ866" s="111"/>
      <c r="AR866" s="111"/>
      <c r="AS866" s="111">
        <v>175</v>
      </c>
      <c r="AT866" s="129" t="s">
        <v>12228</v>
      </c>
      <c r="AU866" s="129" t="s">
        <v>12228</v>
      </c>
      <c r="AV866" s="127">
        <v>21093</v>
      </c>
      <c r="AW866" s="128">
        <v>120.53142857142858</v>
      </c>
      <c r="AX866" s="149"/>
      <c r="AY866" s="149"/>
      <c r="AZ866" s="149"/>
      <c r="BA866" s="149"/>
      <c r="BB866" s="149"/>
      <c r="BC866" s="150"/>
      <c r="BD866" s="150"/>
      <c r="BE866" s="150"/>
      <c r="BF866" s="151" t="s">
        <v>4897</v>
      </c>
      <c r="BG866" s="134"/>
      <c r="BH866" s="134"/>
      <c r="BI866" s="134"/>
      <c r="BJ866" s="134"/>
      <c r="BK866" s="134"/>
      <c r="BL866" s="134"/>
      <c r="BM866" s="134"/>
      <c r="BN866" s="350"/>
      <c r="BO866" s="133" t="s">
        <v>4897</v>
      </c>
      <c r="BP866" s="138">
        <v>1</v>
      </c>
      <c r="BQ866" s="138"/>
      <c r="BR866" s="138">
        <v>1</v>
      </c>
      <c r="BS866" s="138"/>
      <c r="BT866" s="138"/>
      <c r="BU866" s="138">
        <v>3</v>
      </c>
      <c r="BV866" s="138"/>
      <c r="BW866" s="138">
        <v>1</v>
      </c>
      <c r="BX866" s="138"/>
      <c r="BY866" s="138"/>
      <c r="BZ866" s="138"/>
      <c r="CA866" s="138"/>
      <c r="CB866" s="138"/>
      <c r="CC866" s="138"/>
      <c r="CD866" s="174"/>
    </row>
    <row r="867" spans="1:128" s="267" customFormat="1" ht="16.5" customHeight="1">
      <c r="A867" s="111">
        <v>771</v>
      </c>
      <c r="B867" s="154" t="s">
        <v>4377</v>
      </c>
      <c r="C867" s="158" t="s">
        <v>2840</v>
      </c>
      <c r="D867" s="154" t="s">
        <v>5111</v>
      </c>
      <c r="E867" s="111" t="s">
        <v>6337</v>
      </c>
      <c r="F867" s="159" t="s">
        <v>12229</v>
      </c>
      <c r="G867" s="113" t="s">
        <v>12230</v>
      </c>
      <c r="H867" s="111" t="s">
        <v>12231</v>
      </c>
      <c r="I867" s="277" t="s">
        <v>12232</v>
      </c>
      <c r="J867" s="382" t="s">
        <v>4888</v>
      </c>
      <c r="K867" s="116" t="s">
        <v>6337</v>
      </c>
      <c r="L867" s="116" t="s">
        <v>6337</v>
      </c>
      <c r="M867" s="153" t="s">
        <v>12233</v>
      </c>
      <c r="N867" s="142" t="s">
        <v>4888</v>
      </c>
      <c r="O867" s="142"/>
      <c r="P867" s="142" t="s">
        <v>4888</v>
      </c>
      <c r="Q867" s="143">
        <v>14440</v>
      </c>
      <c r="R867" s="144">
        <v>763</v>
      </c>
      <c r="S867" s="143">
        <v>763</v>
      </c>
      <c r="T867" s="143">
        <v>763</v>
      </c>
      <c r="U867" s="862" t="s">
        <v>5009</v>
      </c>
      <c r="V867" s="123"/>
      <c r="W867" s="123"/>
      <c r="X867" s="138"/>
      <c r="Y867" s="123"/>
      <c r="Z867" s="123"/>
      <c r="AA867" s="123"/>
      <c r="AB867" s="123"/>
      <c r="AC867" s="127"/>
      <c r="AD867" s="127"/>
      <c r="AE867" s="130">
        <v>200</v>
      </c>
      <c r="AF867" s="136" t="s">
        <v>12234</v>
      </c>
      <c r="AG867" s="165"/>
      <c r="AH867" s="165">
        <v>1714</v>
      </c>
      <c r="AI867" s="148"/>
      <c r="AJ867" s="148">
        <v>1714</v>
      </c>
      <c r="AK867" s="129"/>
      <c r="AL867" s="129"/>
      <c r="AM867" s="138"/>
      <c r="AN867" s="129"/>
      <c r="AO867" s="129"/>
      <c r="AP867" s="129"/>
      <c r="AQ867" s="129"/>
      <c r="AR867" s="129"/>
      <c r="AS867" s="111"/>
      <c r="AT867" s="129" t="s">
        <v>12235</v>
      </c>
      <c r="AU867" s="129" t="s">
        <v>12235</v>
      </c>
      <c r="AV867" s="127"/>
      <c r="AW867" s="127"/>
      <c r="AX867" s="149"/>
      <c r="AY867" s="149"/>
      <c r="AZ867" s="149"/>
      <c r="BA867" s="149"/>
      <c r="BB867" s="149"/>
      <c r="BC867" s="150"/>
      <c r="BD867" s="150"/>
      <c r="BE867" s="150"/>
      <c r="BF867" s="151" t="s">
        <v>4897</v>
      </c>
      <c r="BG867" s="134"/>
      <c r="BH867" s="134"/>
      <c r="BI867" s="134"/>
      <c r="BJ867" s="134"/>
      <c r="BK867" s="134"/>
      <c r="BL867" s="134"/>
      <c r="BM867" s="134"/>
      <c r="BN867" s="350"/>
      <c r="BO867" s="133" t="s">
        <v>4897</v>
      </c>
      <c r="BP867" s="138"/>
      <c r="BQ867" s="138"/>
      <c r="BR867" s="138"/>
      <c r="BS867" s="138"/>
      <c r="BT867" s="138"/>
      <c r="BU867" s="138">
        <v>1</v>
      </c>
      <c r="BV867" s="138"/>
      <c r="BW867" s="138"/>
      <c r="BX867" s="138"/>
      <c r="BY867" s="138"/>
      <c r="BZ867" s="138"/>
      <c r="CA867" s="138"/>
      <c r="CB867" s="138"/>
      <c r="CC867" s="138"/>
      <c r="CD867" s="174"/>
    </row>
    <row r="868" spans="1:128" s="866" customFormat="1" ht="16.5" customHeight="1">
      <c r="A868" s="111">
        <v>772</v>
      </c>
      <c r="B868" s="155" t="s">
        <v>4377</v>
      </c>
      <c r="C868" s="155" t="s">
        <v>2840</v>
      </c>
      <c r="D868" s="155" t="s">
        <v>5111</v>
      </c>
      <c r="E868" s="140" t="s">
        <v>6337</v>
      </c>
      <c r="F868" s="155" t="s">
        <v>12236</v>
      </c>
      <c r="G868" s="863" t="s">
        <v>12230</v>
      </c>
      <c r="H868" s="140" t="s">
        <v>12231</v>
      </c>
      <c r="I868" s="864" t="s">
        <v>12237</v>
      </c>
      <c r="J868" s="382" t="s">
        <v>4888</v>
      </c>
      <c r="K868" s="116" t="s">
        <v>6337</v>
      </c>
      <c r="L868" s="864" t="s">
        <v>6337</v>
      </c>
      <c r="M868" s="262" t="s">
        <v>12233</v>
      </c>
      <c r="N868" s="403" t="s">
        <v>4888</v>
      </c>
      <c r="O868" s="403"/>
      <c r="P868" s="403" t="s">
        <v>4888</v>
      </c>
      <c r="Q868" s="143">
        <v>1577</v>
      </c>
      <c r="R868" s="144">
        <v>863.11</v>
      </c>
      <c r="S868" s="143">
        <v>863</v>
      </c>
      <c r="T868" s="143">
        <v>863</v>
      </c>
      <c r="U868" s="262" t="s">
        <v>4955</v>
      </c>
      <c r="V868" s="123"/>
      <c r="W868" s="123">
        <v>84.7</v>
      </c>
      <c r="X868" s="495" t="s">
        <v>4956</v>
      </c>
      <c r="Y868" s="123"/>
      <c r="Z868" s="123"/>
      <c r="AA868" s="123"/>
      <c r="AB868" s="123"/>
      <c r="AC868" s="127"/>
      <c r="AD868" s="127"/>
      <c r="AE868" s="130">
        <v>200</v>
      </c>
      <c r="AF868" s="262" t="s">
        <v>12238</v>
      </c>
      <c r="AG868" s="165"/>
      <c r="AH868" s="165">
        <v>287</v>
      </c>
      <c r="AI868" s="148"/>
      <c r="AJ868" s="360">
        <v>134</v>
      </c>
      <c r="AK868" s="262"/>
      <c r="AL868" s="262"/>
      <c r="AM868" s="279"/>
      <c r="AN868" s="140"/>
      <c r="AO868" s="140"/>
      <c r="AP868" s="140"/>
      <c r="AQ868" s="140"/>
      <c r="AR868" s="140"/>
      <c r="AS868" s="140"/>
      <c r="AT868" s="129" t="s">
        <v>12235</v>
      </c>
      <c r="AU868" s="129" t="s">
        <v>12235</v>
      </c>
      <c r="AV868" s="127"/>
      <c r="AW868" s="127"/>
      <c r="AX868" s="149"/>
      <c r="AY868" s="149"/>
      <c r="AZ868" s="149"/>
      <c r="BA868" s="149"/>
      <c r="BB868" s="149"/>
      <c r="BC868" s="149"/>
      <c r="BD868" s="149"/>
      <c r="BE868" s="149"/>
      <c r="BF868" s="272" t="s">
        <v>4897</v>
      </c>
      <c r="BG868" s="134"/>
      <c r="BH868" s="134"/>
      <c r="BI868" s="134"/>
      <c r="BJ868" s="134"/>
      <c r="BK868" s="134"/>
      <c r="BL868" s="134"/>
      <c r="BM868" s="134"/>
      <c r="BN868" s="131"/>
      <c r="BO868" s="272" t="s">
        <v>4897</v>
      </c>
      <c r="BP868" s="138"/>
      <c r="BQ868" s="137"/>
      <c r="BR868" s="137"/>
      <c r="BS868" s="137"/>
      <c r="BT868" s="137"/>
      <c r="BU868" s="137">
        <v>1</v>
      </c>
      <c r="BV868" s="137"/>
      <c r="BW868" s="138"/>
      <c r="BX868" s="137"/>
      <c r="BY868" s="138"/>
      <c r="BZ868" s="138"/>
      <c r="CA868" s="138"/>
      <c r="CB868" s="138"/>
      <c r="CC868" s="138"/>
      <c r="CD868" s="865"/>
    </row>
    <row r="869" spans="1:128" s="267" customFormat="1" ht="16.5" customHeight="1">
      <c r="A869" s="111">
        <v>773</v>
      </c>
      <c r="B869" s="111" t="s">
        <v>12141</v>
      </c>
      <c r="C869" s="112" t="s">
        <v>8818</v>
      </c>
      <c r="D869" s="111" t="s">
        <v>5082</v>
      </c>
      <c r="E869" s="111" t="s">
        <v>4879</v>
      </c>
      <c r="F869" s="111" t="s">
        <v>12239</v>
      </c>
      <c r="G869" s="113" t="s">
        <v>12240</v>
      </c>
      <c r="H869" s="111" t="s">
        <v>12241</v>
      </c>
      <c r="I869" s="111" t="s">
        <v>12242</v>
      </c>
      <c r="J869" s="118" t="s">
        <v>4940</v>
      </c>
      <c r="K869" s="111" t="s">
        <v>9490</v>
      </c>
      <c r="L869" s="140" t="s">
        <v>12243</v>
      </c>
      <c r="M869" s="674" t="s">
        <v>12244</v>
      </c>
      <c r="N869" s="142" t="s">
        <v>4924</v>
      </c>
      <c r="O869" s="142"/>
      <c r="P869" s="142" t="s">
        <v>4924</v>
      </c>
      <c r="Q869" s="143">
        <v>2868</v>
      </c>
      <c r="R869" s="144">
        <v>1872</v>
      </c>
      <c r="S869" s="143">
        <v>609</v>
      </c>
      <c r="T869" s="143">
        <v>394</v>
      </c>
      <c r="U869" s="861" t="s">
        <v>5232</v>
      </c>
      <c r="V869" s="123">
        <v>215</v>
      </c>
      <c r="W869" s="123">
        <v>96</v>
      </c>
      <c r="X869" s="138" t="s">
        <v>4972</v>
      </c>
      <c r="Y869" s="123">
        <v>296</v>
      </c>
      <c r="Z869" s="123" t="s">
        <v>6596</v>
      </c>
      <c r="AA869" s="123">
        <v>1311</v>
      </c>
      <c r="AB869" s="123">
        <v>86</v>
      </c>
      <c r="AC869" s="127"/>
      <c r="AD869" s="127"/>
      <c r="AE869" s="130">
        <v>20</v>
      </c>
      <c r="AF869" s="136" t="s">
        <v>12245</v>
      </c>
      <c r="AG869" s="165">
        <v>1020</v>
      </c>
      <c r="AH869" s="165">
        <v>1084</v>
      </c>
      <c r="AI869" s="148">
        <v>1084</v>
      </c>
      <c r="AJ869" s="148">
        <v>257</v>
      </c>
      <c r="AK869" s="112"/>
      <c r="AL869" s="112"/>
      <c r="AM869" s="118" t="s">
        <v>5011</v>
      </c>
      <c r="AN869" s="111">
        <v>3</v>
      </c>
      <c r="AO869" s="111"/>
      <c r="AP869" s="111">
        <v>1</v>
      </c>
      <c r="AQ869" s="111">
        <v>2</v>
      </c>
      <c r="AR869" s="111"/>
      <c r="AS869" s="111">
        <v>175</v>
      </c>
      <c r="AT869" s="129" t="s">
        <v>12246</v>
      </c>
      <c r="AU869" s="129" t="s">
        <v>12247</v>
      </c>
      <c r="AV869" s="127">
        <v>3281</v>
      </c>
      <c r="AW869" s="128">
        <v>18.748571428571427</v>
      </c>
      <c r="AX869" s="149"/>
      <c r="AY869" s="149"/>
      <c r="AZ869" s="149"/>
      <c r="BA869" s="149"/>
      <c r="BB869" s="149"/>
      <c r="BC869" s="150"/>
      <c r="BD869" s="150"/>
      <c r="BE869" s="150"/>
      <c r="BF869" s="151" t="s">
        <v>4897</v>
      </c>
      <c r="BG869" s="134"/>
      <c r="BH869" s="134"/>
      <c r="BI869" s="134"/>
      <c r="BJ869" s="134"/>
      <c r="BK869" s="134"/>
      <c r="BL869" s="134"/>
      <c r="BM869" s="134"/>
      <c r="BN869" s="350"/>
      <c r="BO869" s="133" t="s">
        <v>4897</v>
      </c>
      <c r="BP869" s="138">
        <v>1</v>
      </c>
      <c r="BQ869" s="138"/>
      <c r="BR869" s="138">
        <v>1</v>
      </c>
      <c r="BS869" s="138"/>
      <c r="BT869" s="138"/>
      <c r="BU869" s="138">
        <v>3</v>
      </c>
      <c r="BV869" s="138"/>
      <c r="BW869" s="138">
        <v>1</v>
      </c>
      <c r="BX869" s="138"/>
      <c r="BY869" s="138"/>
      <c r="BZ869" s="138"/>
      <c r="CA869" s="138"/>
      <c r="CB869" s="138"/>
      <c r="CC869" s="138"/>
      <c r="CD869" s="138"/>
    </row>
    <row r="870" spans="1:128" ht="16.5" customHeight="1">
      <c r="A870" s="111">
        <v>774</v>
      </c>
      <c r="B870" s="111" t="s">
        <v>12141</v>
      </c>
      <c r="C870" s="112" t="s">
        <v>12248</v>
      </c>
      <c r="D870" s="154" t="s">
        <v>5082</v>
      </c>
      <c r="E870" s="111" t="s">
        <v>4879</v>
      </c>
      <c r="F870" s="135" t="s">
        <v>12249</v>
      </c>
      <c r="G870" s="113" t="s">
        <v>12250</v>
      </c>
      <c r="H870" s="111" t="s">
        <v>12251</v>
      </c>
      <c r="I870" s="111" t="s">
        <v>12252</v>
      </c>
      <c r="J870" s="118" t="s">
        <v>4884</v>
      </c>
      <c r="K870" s="111" t="s">
        <v>11831</v>
      </c>
      <c r="L870" s="116" t="s">
        <v>12253</v>
      </c>
      <c r="M870" s="153" t="s">
        <v>12254</v>
      </c>
      <c r="N870" s="142" t="s">
        <v>4924</v>
      </c>
      <c r="O870" s="142"/>
      <c r="P870" s="142" t="s">
        <v>4924</v>
      </c>
      <c r="Q870" s="143">
        <v>15831</v>
      </c>
      <c r="R870" s="144">
        <v>2073</v>
      </c>
      <c r="S870" s="143">
        <v>370</v>
      </c>
      <c r="T870" s="143">
        <v>370</v>
      </c>
      <c r="U870" s="112" t="s">
        <v>5009</v>
      </c>
      <c r="V870" s="123"/>
      <c r="W870" s="123">
        <v>22</v>
      </c>
      <c r="X870" s="138" t="s">
        <v>4972</v>
      </c>
      <c r="Y870" s="123">
        <v>405</v>
      </c>
      <c r="Z870" s="123"/>
      <c r="AA870" s="123"/>
      <c r="AB870" s="123">
        <v>36</v>
      </c>
      <c r="AC870" s="127"/>
      <c r="AD870" s="127">
        <v>133</v>
      </c>
      <c r="AE870" s="130">
        <v>23</v>
      </c>
      <c r="AF870" s="137" t="s">
        <v>12255</v>
      </c>
      <c r="AG870" s="143">
        <v>303</v>
      </c>
      <c r="AH870" s="143">
        <v>354</v>
      </c>
      <c r="AI870" s="148">
        <v>74</v>
      </c>
      <c r="AJ870" s="148">
        <v>265</v>
      </c>
      <c r="AK870" s="112"/>
      <c r="AL870" s="112"/>
      <c r="AM870" s="118" t="s">
        <v>5011</v>
      </c>
      <c r="AN870" s="111">
        <v>25</v>
      </c>
      <c r="AO870" s="111">
        <v>2</v>
      </c>
      <c r="AP870" s="111">
        <v>18</v>
      </c>
      <c r="AQ870" s="111">
        <v>5</v>
      </c>
      <c r="AR870" s="111"/>
      <c r="AS870" s="111">
        <v>200</v>
      </c>
      <c r="AT870" s="135" t="s">
        <v>4916</v>
      </c>
      <c r="AU870" s="135" t="s">
        <v>4916</v>
      </c>
      <c r="AV870" s="127">
        <v>13009</v>
      </c>
      <c r="AW870" s="128">
        <v>65.045000000000002</v>
      </c>
      <c r="AX870" s="149"/>
      <c r="AY870" s="149"/>
      <c r="AZ870" s="149"/>
      <c r="BA870" s="149"/>
      <c r="BB870" s="149"/>
      <c r="BC870" s="150"/>
      <c r="BD870" s="150"/>
      <c r="BE870" s="150"/>
      <c r="BF870" s="151" t="s">
        <v>4897</v>
      </c>
      <c r="BG870" s="134"/>
      <c r="BH870" s="134"/>
      <c r="BI870" s="134"/>
      <c r="BJ870" s="134"/>
      <c r="BK870" s="134"/>
      <c r="BL870" s="134"/>
      <c r="BM870" s="134"/>
      <c r="BN870" s="350"/>
      <c r="BO870" s="133"/>
      <c r="BP870" s="138"/>
      <c r="BQ870" s="138"/>
      <c r="BR870" s="138"/>
      <c r="BS870" s="138">
        <v>1</v>
      </c>
      <c r="BT870" s="138"/>
      <c r="BU870" s="138"/>
      <c r="BV870" s="138"/>
      <c r="BW870" s="138">
        <v>8</v>
      </c>
      <c r="BX870" s="138"/>
      <c r="BY870" s="138"/>
      <c r="BZ870" s="138"/>
      <c r="CA870" s="138"/>
      <c r="CB870" s="138"/>
      <c r="CC870" s="138"/>
      <c r="CD870" s="138"/>
      <c r="CE870" s="139"/>
      <c r="CF870" s="139"/>
      <c r="DV870" s="152"/>
      <c r="DW870" s="152"/>
      <c r="DX870" s="152"/>
    </row>
    <row r="871" spans="1:128" ht="16.5" customHeight="1">
      <c r="A871" s="111">
        <v>775</v>
      </c>
      <c r="B871" s="111" t="s">
        <v>12141</v>
      </c>
      <c r="C871" s="112" t="s">
        <v>12248</v>
      </c>
      <c r="D871" s="154" t="s">
        <v>5082</v>
      </c>
      <c r="E871" s="153" t="s">
        <v>5001</v>
      </c>
      <c r="F871" s="135" t="s">
        <v>12256</v>
      </c>
      <c r="G871" s="113" t="s">
        <v>12257</v>
      </c>
      <c r="H871" s="111" t="s">
        <v>12258</v>
      </c>
      <c r="I871" s="111" t="s">
        <v>12259</v>
      </c>
      <c r="J871" s="118" t="s">
        <v>4884</v>
      </c>
      <c r="K871" s="163" t="s">
        <v>12260</v>
      </c>
      <c r="L871" s="116" t="s">
        <v>12261</v>
      </c>
      <c r="M871" s="153" t="s">
        <v>12262</v>
      </c>
      <c r="N871" s="135" t="s">
        <v>4888</v>
      </c>
      <c r="O871" s="135"/>
      <c r="P871" s="135" t="s">
        <v>4888</v>
      </c>
      <c r="Q871" s="143">
        <v>1757</v>
      </c>
      <c r="R871" s="144">
        <v>1356.72</v>
      </c>
      <c r="S871" s="143">
        <v>356</v>
      </c>
      <c r="T871" s="143">
        <v>272</v>
      </c>
      <c r="U871" s="835" t="s">
        <v>5134</v>
      </c>
      <c r="V871" s="123">
        <v>84</v>
      </c>
      <c r="W871" s="123">
        <v>36</v>
      </c>
      <c r="X871" s="135" t="s">
        <v>4972</v>
      </c>
      <c r="Y871" s="123">
        <v>123</v>
      </c>
      <c r="Z871" s="123"/>
      <c r="AA871" s="123"/>
      <c r="AB871" s="123">
        <v>59</v>
      </c>
      <c r="AC871" s="127">
        <v>222</v>
      </c>
      <c r="AD871" s="127"/>
      <c r="AE871" s="130" t="s">
        <v>12263</v>
      </c>
      <c r="AF871" s="137" t="s">
        <v>12264</v>
      </c>
      <c r="AG871" s="143">
        <v>74</v>
      </c>
      <c r="AH871" s="143">
        <v>74</v>
      </c>
      <c r="AI871" s="148"/>
      <c r="AJ871" s="148">
        <v>64</v>
      </c>
      <c r="AK871" s="112"/>
      <c r="AL871" s="112"/>
      <c r="AM871" s="135" t="s">
        <v>4931</v>
      </c>
      <c r="AN871" s="135">
        <v>5</v>
      </c>
      <c r="AO871" s="135">
        <v>2</v>
      </c>
      <c r="AP871" s="135">
        <v>1</v>
      </c>
      <c r="AQ871" s="135">
        <v>2</v>
      </c>
      <c r="AR871" s="135"/>
      <c r="AS871" s="111">
        <v>200</v>
      </c>
      <c r="AT871" s="129" t="s">
        <v>4916</v>
      </c>
      <c r="AU871" s="129" t="s">
        <v>4916</v>
      </c>
      <c r="AV871" s="127">
        <v>36085</v>
      </c>
      <c r="AW871" s="128">
        <v>180.42500000000001</v>
      </c>
      <c r="AX871" s="149"/>
      <c r="AY871" s="149"/>
      <c r="AZ871" s="149"/>
      <c r="BA871" s="149"/>
      <c r="BB871" s="149"/>
      <c r="BC871" s="150"/>
      <c r="BD871" s="150"/>
      <c r="BE871" s="150"/>
      <c r="BF871" s="151" t="s">
        <v>4897</v>
      </c>
      <c r="BG871" s="134"/>
      <c r="BH871" s="134"/>
      <c r="BI871" s="134"/>
      <c r="BJ871" s="134"/>
      <c r="BK871" s="134"/>
      <c r="BL871" s="134"/>
      <c r="BM871" s="134"/>
      <c r="BN871" s="350"/>
      <c r="BO871" s="133"/>
      <c r="BP871" s="138"/>
      <c r="BQ871" s="138"/>
      <c r="BR871" s="138"/>
      <c r="BS871" s="138">
        <v>1</v>
      </c>
      <c r="BT871" s="138"/>
      <c r="BU871" s="138"/>
      <c r="BV871" s="138"/>
      <c r="BW871" s="138">
        <v>3</v>
      </c>
      <c r="BX871" s="138"/>
      <c r="BY871" s="138"/>
      <c r="BZ871" s="138"/>
      <c r="CA871" s="138"/>
      <c r="CB871" s="138"/>
      <c r="CC871" s="138"/>
      <c r="CD871" s="138"/>
      <c r="CE871" s="139"/>
      <c r="CF871" s="139"/>
      <c r="DV871" s="152"/>
      <c r="DW871" s="152"/>
      <c r="DX871" s="152"/>
    </row>
    <row r="872" spans="1:128" ht="16.5" customHeight="1">
      <c r="A872" s="111">
        <v>776</v>
      </c>
      <c r="B872" s="111" t="s">
        <v>4377</v>
      </c>
      <c r="C872" s="282" t="s">
        <v>4394</v>
      </c>
      <c r="D872" s="154" t="s">
        <v>5111</v>
      </c>
      <c r="E872" s="111" t="s">
        <v>4932</v>
      </c>
      <c r="F872" s="154" t="s">
        <v>12265</v>
      </c>
      <c r="G872" s="113" t="s">
        <v>12266</v>
      </c>
      <c r="H872" s="111" t="s">
        <v>12267</v>
      </c>
      <c r="I872" s="111" t="s">
        <v>12268</v>
      </c>
      <c r="J872" s="118" t="s">
        <v>4940</v>
      </c>
      <c r="K872" s="163" t="s">
        <v>12269</v>
      </c>
      <c r="L872" s="116" t="s">
        <v>12270</v>
      </c>
      <c r="M872" s="153" t="s">
        <v>12271</v>
      </c>
      <c r="N872" s="135" t="s">
        <v>4888</v>
      </c>
      <c r="O872" s="135"/>
      <c r="P872" s="135" t="s">
        <v>4888</v>
      </c>
      <c r="Q872" s="143">
        <v>33211</v>
      </c>
      <c r="R872" s="144">
        <v>865</v>
      </c>
      <c r="S872" s="143">
        <v>797</v>
      </c>
      <c r="T872" s="143">
        <v>797</v>
      </c>
      <c r="U872" s="282" t="s">
        <v>4955</v>
      </c>
      <c r="V872" s="123"/>
      <c r="W872" s="123">
        <v>44.4</v>
      </c>
      <c r="X872" s="138" t="s">
        <v>4956</v>
      </c>
      <c r="Y872" s="123"/>
      <c r="Z872" s="123">
        <v>6</v>
      </c>
      <c r="AA872" s="123">
        <v>1244</v>
      </c>
      <c r="AB872" s="123">
        <v>16</v>
      </c>
      <c r="AC872" s="127"/>
      <c r="AD872" s="127"/>
      <c r="AE872" s="130"/>
      <c r="AF872" s="137" t="s">
        <v>7781</v>
      </c>
      <c r="AG872" s="143">
        <v>1552</v>
      </c>
      <c r="AH872" s="143">
        <v>1859</v>
      </c>
      <c r="AI872" s="867">
        <v>1855</v>
      </c>
      <c r="AJ872" s="867">
        <v>1120</v>
      </c>
      <c r="AK872" s="282"/>
      <c r="AL872" s="282"/>
      <c r="AM872" s="118" t="s">
        <v>5340</v>
      </c>
      <c r="AN872" s="111">
        <v>14</v>
      </c>
      <c r="AO872" s="111"/>
      <c r="AP872" s="111">
        <v>3</v>
      </c>
      <c r="AQ872" s="111">
        <v>11</v>
      </c>
      <c r="AR872" s="111"/>
      <c r="AS872" s="111">
        <v>215</v>
      </c>
      <c r="AT872" s="129" t="s">
        <v>6506</v>
      </c>
      <c r="AU872" s="129" t="s">
        <v>6506</v>
      </c>
      <c r="AV872" s="868">
        <v>8606</v>
      </c>
      <c r="AW872" s="128">
        <v>40.027906976744184</v>
      </c>
      <c r="AX872" s="869"/>
      <c r="AY872" s="869"/>
      <c r="AZ872" s="869"/>
      <c r="BA872" s="869"/>
      <c r="BB872" s="869"/>
      <c r="BC872" s="870"/>
      <c r="BD872" s="870"/>
      <c r="BE872" s="870"/>
      <c r="BF872" s="871" t="s">
        <v>4945</v>
      </c>
      <c r="BG872" s="872"/>
      <c r="BH872" s="872"/>
      <c r="BI872" s="872"/>
      <c r="BJ872" s="872"/>
      <c r="BK872" s="872"/>
      <c r="BL872" s="872"/>
      <c r="BM872" s="872"/>
      <c r="BN872" s="873"/>
      <c r="BO872" s="874" t="s">
        <v>4945</v>
      </c>
      <c r="BP872" s="138">
        <v>1</v>
      </c>
      <c r="BQ872" s="138"/>
      <c r="BR872" s="138">
        <v>1</v>
      </c>
      <c r="BS872" s="138">
        <v>1</v>
      </c>
      <c r="BT872" s="138"/>
      <c r="BU872" s="138"/>
      <c r="BV872" s="138"/>
      <c r="BW872" s="138">
        <v>1</v>
      </c>
      <c r="BX872" s="138"/>
      <c r="BY872" s="138">
        <v>25</v>
      </c>
      <c r="BZ872" s="138"/>
      <c r="CA872" s="138"/>
      <c r="CB872" s="138"/>
      <c r="CC872" s="138"/>
      <c r="CD872" s="138"/>
      <c r="CE872" s="139"/>
      <c r="CF872" s="139"/>
      <c r="DV872" s="152"/>
      <c r="DW872" s="152"/>
      <c r="DX872" s="152"/>
    </row>
    <row r="873" spans="1:128" ht="16.5" customHeight="1">
      <c r="A873" s="111">
        <v>777</v>
      </c>
      <c r="B873" s="111" t="s">
        <v>12141</v>
      </c>
      <c r="C873" s="112" t="s">
        <v>12248</v>
      </c>
      <c r="D873" s="111" t="s">
        <v>5082</v>
      </c>
      <c r="E873" s="153" t="s">
        <v>5001</v>
      </c>
      <c r="F873" s="135" t="s">
        <v>12272</v>
      </c>
      <c r="G873" s="113" t="s">
        <v>12273</v>
      </c>
      <c r="H873" s="111" t="s">
        <v>12274</v>
      </c>
      <c r="I873" s="111" t="s">
        <v>12275</v>
      </c>
      <c r="J873" s="118" t="s">
        <v>4884</v>
      </c>
      <c r="K873" s="163" t="s">
        <v>12276</v>
      </c>
      <c r="L873" s="116" t="s">
        <v>12277</v>
      </c>
      <c r="M873" s="153" t="s">
        <v>12278</v>
      </c>
      <c r="N873" s="135" t="s">
        <v>4888</v>
      </c>
      <c r="O873" s="135"/>
      <c r="P873" s="135" t="s">
        <v>4888</v>
      </c>
      <c r="Q873" s="143">
        <v>1800</v>
      </c>
      <c r="R873" s="144">
        <v>828</v>
      </c>
      <c r="S873" s="143">
        <v>380</v>
      </c>
      <c r="T873" s="143">
        <v>343</v>
      </c>
      <c r="U873" s="112"/>
      <c r="V873" s="123">
        <v>37</v>
      </c>
      <c r="W873" s="123">
        <v>11</v>
      </c>
      <c r="X873" s="138" t="s">
        <v>4972</v>
      </c>
      <c r="Y873" s="123">
        <v>69</v>
      </c>
      <c r="Z873" s="123"/>
      <c r="AA873" s="123"/>
      <c r="AB873" s="123">
        <v>57</v>
      </c>
      <c r="AC873" s="127"/>
      <c r="AD873" s="127"/>
      <c r="AE873" s="130">
        <v>47</v>
      </c>
      <c r="AF873" s="137" t="s">
        <v>12279</v>
      </c>
      <c r="AG873" s="143">
        <v>94</v>
      </c>
      <c r="AH873" s="143">
        <v>94</v>
      </c>
      <c r="AI873" s="148">
        <v>94</v>
      </c>
      <c r="AJ873" s="148">
        <v>94</v>
      </c>
      <c r="AK873" s="112"/>
      <c r="AL873" s="112"/>
      <c r="AM873" s="118"/>
      <c r="AN873" s="111">
        <v>5</v>
      </c>
      <c r="AO873" s="111"/>
      <c r="AP873" s="111">
        <v>2</v>
      </c>
      <c r="AQ873" s="111">
        <v>3</v>
      </c>
      <c r="AR873" s="111"/>
      <c r="AS873" s="111">
        <v>242</v>
      </c>
      <c r="AT873" s="137" t="s">
        <v>4916</v>
      </c>
      <c r="AU873" s="137" t="s">
        <v>4916</v>
      </c>
      <c r="AV873" s="127">
        <v>18964</v>
      </c>
      <c r="AW873" s="128">
        <v>78.36363636363636</v>
      </c>
      <c r="AX873" s="149"/>
      <c r="AY873" s="149"/>
      <c r="AZ873" s="149"/>
      <c r="BA873" s="149"/>
      <c r="BB873" s="149"/>
      <c r="BC873" s="150"/>
      <c r="BD873" s="150"/>
      <c r="BE873" s="150"/>
      <c r="BF873" s="133" t="s">
        <v>4897</v>
      </c>
      <c r="BG873" s="134"/>
      <c r="BH873" s="134"/>
      <c r="BI873" s="134"/>
      <c r="BJ873" s="134"/>
      <c r="BK873" s="134"/>
      <c r="BL873" s="134"/>
      <c r="BM873" s="134"/>
      <c r="BN873" s="350"/>
      <c r="BO873" s="133" t="s">
        <v>4897</v>
      </c>
      <c r="BP873" s="138"/>
      <c r="BQ873" s="138"/>
      <c r="BR873" s="138"/>
      <c r="BS873" s="138"/>
      <c r="BT873" s="138">
        <v>1</v>
      </c>
      <c r="BU873" s="138"/>
      <c r="BV873" s="138"/>
      <c r="BW873" s="138">
        <v>2</v>
      </c>
      <c r="BX873" s="138"/>
      <c r="BY873" s="138">
        <v>19</v>
      </c>
      <c r="BZ873" s="138"/>
      <c r="CA873" s="138"/>
      <c r="CB873" s="138"/>
      <c r="CC873" s="138"/>
      <c r="CD873" s="138"/>
      <c r="CE873" s="139"/>
      <c r="CF873" s="139"/>
      <c r="DV873" s="152"/>
      <c r="DW873" s="152"/>
      <c r="DX873" s="152"/>
    </row>
    <row r="874" spans="1:128" s="139" customFormat="1" ht="16.5" customHeight="1">
      <c r="A874" s="111">
        <v>778</v>
      </c>
      <c r="B874" s="153" t="s">
        <v>12141</v>
      </c>
      <c r="C874" s="153" t="s">
        <v>12280</v>
      </c>
      <c r="D874" s="153" t="s">
        <v>5082</v>
      </c>
      <c r="E874" s="153" t="s">
        <v>6337</v>
      </c>
      <c r="F874" s="135" t="s">
        <v>12281</v>
      </c>
      <c r="G874" s="276" t="s">
        <v>12282</v>
      </c>
      <c r="H874" s="135" t="s">
        <v>12283</v>
      </c>
      <c r="I874" s="135" t="s">
        <v>12284</v>
      </c>
      <c r="J874" s="382" t="s">
        <v>4888</v>
      </c>
      <c r="K874" s="135" t="s">
        <v>6337</v>
      </c>
      <c r="L874" s="153" t="s">
        <v>6337</v>
      </c>
      <c r="M874" s="153"/>
      <c r="N874" s="135" t="s">
        <v>4888</v>
      </c>
      <c r="O874" s="135"/>
      <c r="P874" s="135" t="s">
        <v>4888</v>
      </c>
      <c r="Q874" s="143">
        <v>9885</v>
      </c>
      <c r="R874" s="144">
        <v>723</v>
      </c>
      <c r="S874" s="143">
        <v>370</v>
      </c>
      <c r="T874" s="143">
        <v>370</v>
      </c>
      <c r="U874" s="135"/>
      <c r="V874" s="123"/>
      <c r="W874" s="123">
        <v>70</v>
      </c>
      <c r="X874" s="135"/>
      <c r="Y874" s="123">
        <v>176</v>
      </c>
      <c r="Z874" s="123"/>
      <c r="AA874" s="123"/>
      <c r="AB874" s="123">
        <v>70</v>
      </c>
      <c r="AC874" s="127"/>
      <c r="AD874" s="127"/>
      <c r="AE874" s="128"/>
      <c r="AF874" s="135" t="s">
        <v>12285</v>
      </c>
      <c r="AG874" s="143">
        <v>39</v>
      </c>
      <c r="AH874" s="143">
        <v>418</v>
      </c>
      <c r="AI874" s="127"/>
      <c r="AJ874" s="127"/>
      <c r="AK874" s="135"/>
      <c r="AL874" s="135"/>
      <c r="AM874" s="135"/>
      <c r="AN874" s="135"/>
      <c r="AO874" s="135"/>
      <c r="AP874" s="135"/>
      <c r="AQ874" s="135"/>
      <c r="AR874" s="135"/>
      <c r="AS874" s="135">
        <v>240</v>
      </c>
      <c r="AT874" s="129" t="s">
        <v>4916</v>
      </c>
      <c r="AU874" s="129" t="s">
        <v>4916</v>
      </c>
      <c r="AV874" s="127">
        <v>17860</v>
      </c>
      <c r="AW874" s="128">
        <v>74.416666666666671</v>
      </c>
      <c r="AX874" s="149"/>
      <c r="AY874" s="149"/>
      <c r="AZ874" s="149"/>
      <c r="BA874" s="149"/>
      <c r="BB874" s="149"/>
      <c r="BC874" s="150"/>
      <c r="BD874" s="150"/>
      <c r="BE874" s="150"/>
      <c r="BF874" s="151" t="s">
        <v>4897</v>
      </c>
      <c r="BG874" s="134"/>
      <c r="BH874" s="134"/>
      <c r="BI874" s="134"/>
      <c r="BJ874" s="134"/>
      <c r="BK874" s="134"/>
      <c r="BL874" s="134"/>
      <c r="BM874" s="134"/>
      <c r="BN874" s="350"/>
      <c r="BO874" s="133"/>
      <c r="BP874" s="138"/>
      <c r="BQ874" s="138"/>
      <c r="BR874" s="138"/>
      <c r="BS874" s="138"/>
      <c r="BT874" s="138"/>
      <c r="BU874" s="138"/>
      <c r="BV874" s="138">
        <v>1</v>
      </c>
      <c r="BW874" s="138"/>
      <c r="BX874" s="138"/>
      <c r="BY874" s="138"/>
      <c r="BZ874" s="138"/>
      <c r="CA874" s="138"/>
      <c r="CB874" s="138"/>
      <c r="CC874" s="138"/>
      <c r="CD874" s="138"/>
    </row>
    <row r="875" spans="1:128" ht="16.5" customHeight="1">
      <c r="A875" s="111">
        <v>779</v>
      </c>
      <c r="B875" s="111" t="s">
        <v>12141</v>
      </c>
      <c r="C875" s="112" t="s">
        <v>12286</v>
      </c>
      <c r="D875" s="111" t="s">
        <v>5082</v>
      </c>
      <c r="E875" s="111" t="s">
        <v>4879</v>
      </c>
      <c r="F875" s="111" t="s">
        <v>12287</v>
      </c>
      <c r="G875" s="113" t="s">
        <v>12288</v>
      </c>
      <c r="H875" s="111" t="s">
        <v>12289</v>
      </c>
      <c r="I875" s="111" t="s">
        <v>12290</v>
      </c>
      <c r="J875" s="118" t="s">
        <v>4884</v>
      </c>
      <c r="K875" s="163" t="s">
        <v>12291</v>
      </c>
      <c r="L875" s="116" t="s">
        <v>12292</v>
      </c>
      <c r="M875" s="268" t="s">
        <v>12293</v>
      </c>
      <c r="N875" s="142" t="s">
        <v>4888</v>
      </c>
      <c r="O875" s="142"/>
      <c r="P875" s="142" t="s">
        <v>4888</v>
      </c>
      <c r="Q875" s="143">
        <v>37469</v>
      </c>
      <c r="R875" s="144">
        <v>2416</v>
      </c>
      <c r="S875" s="143">
        <v>1208</v>
      </c>
      <c r="T875" s="143">
        <v>989</v>
      </c>
      <c r="U875" s="112" t="s">
        <v>4971</v>
      </c>
      <c r="V875" s="143">
        <v>219</v>
      </c>
      <c r="W875" s="143">
        <v>99</v>
      </c>
      <c r="X875" s="138" t="s">
        <v>4972</v>
      </c>
      <c r="Y875" s="143">
        <v>210</v>
      </c>
      <c r="Z875" s="143">
        <v>23</v>
      </c>
      <c r="AA875" s="143">
        <v>1500</v>
      </c>
      <c r="AB875" s="143">
        <v>59</v>
      </c>
      <c r="AC875" s="127">
        <v>10</v>
      </c>
      <c r="AD875" s="127"/>
      <c r="AE875" s="130">
        <v>110</v>
      </c>
      <c r="AF875" s="137" t="s">
        <v>12294</v>
      </c>
      <c r="AG875" s="143">
        <v>1349</v>
      </c>
      <c r="AH875" s="143">
        <v>2636</v>
      </c>
      <c r="AI875" s="148">
        <v>2636</v>
      </c>
      <c r="AJ875" s="148">
        <v>85</v>
      </c>
      <c r="AK875" s="179" t="s">
        <v>12295</v>
      </c>
      <c r="AL875" s="112" t="s">
        <v>12296</v>
      </c>
      <c r="AM875" s="118" t="s">
        <v>4931</v>
      </c>
      <c r="AN875" s="111">
        <v>6</v>
      </c>
      <c r="AO875" s="111">
        <v>1</v>
      </c>
      <c r="AP875" s="111">
        <v>2</v>
      </c>
      <c r="AQ875" s="111">
        <v>2</v>
      </c>
      <c r="AR875" s="111">
        <v>1</v>
      </c>
      <c r="AS875" s="111">
        <v>310</v>
      </c>
      <c r="AT875" s="129" t="s">
        <v>4916</v>
      </c>
      <c r="AU875" s="129" t="s">
        <v>4916</v>
      </c>
      <c r="AV875" s="127">
        <v>16048</v>
      </c>
      <c r="AW875" s="128">
        <v>51.767741935483869</v>
      </c>
      <c r="AX875" s="149">
        <v>2000</v>
      </c>
      <c r="AY875" s="149"/>
      <c r="AZ875" s="149">
        <v>1000</v>
      </c>
      <c r="BA875" s="149">
        <v>1500</v>
      </c>
      <c r="BB875" s="149">
        <v>2000</v>
      </c>
      <c r="BC875" s="150">
        <v>25</v>
      </c>
      <c r="BD875" s="150"/>
      <c r="BE875" s="150" t="s">
        <v>12297</v>
      </c>
      <c r="BF875" s="151" t="s">
        <v>12298</v>
      </c>
      <c r="BG875" s="134">
        <v>2000</v>
      </c>
      <c r="BH875" s="134"/>
      <c r="BI875" s="134">
        <v>1000</v>
      </c>
      <c r="BJ875" s="134">
        <v>1500</v>
      </c>
      <c r="BK875" s="134">
        <v>2000</v>
      </c>
      <c r="BL875" s="134">
        <v>25</v>
      </c>
      <c r="BM875" s="134"/>
      <c r="BN875" s="350" t="s">
        <v>12297</v>
      </c>
      <c r="BO875" s="133" t="s">
        <v>12298</v>
      </c>
      <c r="BP875" s="138">
        <v>1</v>
      </c>
      <c r="BQ875" s="138">
        <v>1</v>
      </c>
      <c r="BR875" s="138"/>
      <c r="BS875" s="138"/>
      <c r="BT875" s="138"/>
      <c r="BU875" s="138"/>
      <c r="BV875" s="138">
        <v>4</v>
      </c>
      <c r="BW875" s="138"/>
      <c r="BX875" s="138"/>
      <c r="BY875" s="138"/>
      <c r="BZ875" s="138"/>
      <c r="CA875" s="138"/>
      <c r="CB875" s="138"/>
      <c r="CC875" s="138"/>
      <c r="CD875" s="138"/>
      <c r="CE875" s="139"/>
      <c r="CF875" s="139"/>
      <c r="DV875" s="152"/>
      <c r="DW875" s="152"/>
      <c r="DX875" s="152"/>
    </row>
    <row r="876" spans="1:128" ht="16.5" customHeight="1">
      <c r="A876" s="111">
        <v>780</v>
      </c>
      <c r="B876" s="111" t="s">
        <v>12141</v>
      </c>
      <c r="C876" s="112" t="s">
        <v>12248</v>
      </c>
      <c r="D876" s="111" t="s">
        <v>5082</v>
      </c>
      <c r="E876" s="111" t="s">
        <v>4879</v>
      </c>
      <c r="F876" s="111" t="s">
        <v>12299</v>
      </c>
      <c r="G876" s="113" t="s">
        <v>12300</v>
      </c>
      <c r="H876" s="174" t="s">
        <v>12301</v>
      </c>
      <c r="I876" s="174" t="s">
        <v>12302</v>
      </c>
      <c r="J876" s="118" t="s">
        <v>4884</v>
      </c>
      <c r="K876" s="174" t="s">
        <v>12303</v>
      </c>
      <c r="L876" s="150" t="s">
        <v>12304</v>
      </c>
      <c r="M876" s="141" t="s">
        <v>12305</v>
      </c>
      <c r="N876" s="142" t="s">
        <v>4888</v>
      </c>
      <c r="O876" s="142"/>
      <c r="P876" s="142" t="s">
        <v>4888</v>
      </c>
      <c r="Q876" s="143">
        <v>56521</v>
      </c>
      <c r="R876" s="144">
        <v>3063.62</v>
      </c>
      <c r="S876" s="143">
        <v>2243</v>
      </c>
      <c r="T876" s="143">
        <v>1417</v>
      </c>
      <c r="U876" s="112" t="s">
        <v>5009</v>
      </c>
      <c r="V876" s="123">
        <v>826</v>
      </c>
      <c r="W876" s="123">
        <v>215.7</v>
      </c>
      <c r="X876" s="138" t="s">
        <v>4972</v>
      </c>
      <c r="Y876" s="123">
        <v>84</v>
      </c>
      <c r="Z876" s="123">
        <v>87</v>
      </c>
      <c r="AA876" s="123">
        <v>18258</v>
      </c>
      <c r="AB876" s="123">
        <v>66</v>
      </c>
      <c r="AC876" s="127"/>
      <c r="AD876" s="127"/>
      <c r="AE876" s="130" t="s">
        <v>12306</v>
      </c>
      <c r="AF876" s="137" t="s">
        <v>12307</v>
      </c>
      <c r="AG876" s="143">
        <v>8547</v>
      </c>
      <c r="AH876" s="143">
        <v>8928</v>
      </c>
      <c r="AI876" s="148">
        <v>8928</v>
      </c>
      <c r="AJ876" s="148">
        <v>327</v>
      </c>
      <c r="AK876" s="112"/>
      <c r="AL876" s="112"/>
      <c r="AM876" s="118" t="s">
        <v>5011</v>
      </c>
      <c r="AN876" s="111">
        <v>14</v>
      </c>
      <c r="AO876" s="111">
        <v>2</v>
      </c>
      <c r="AP876" s="111">
        <v>12</v>
      </c>
      <c r="AQ876" s="111"/>
      <c r="AR876" s="111"/>
      <c r="AS876" s="111">
        <v>211</v>
      </c>
      <c r="AT876" s="129" t="s">
        <v>4916</v>
      </c>
      <c r="AU876" s="129" t="s">
        <v>4916</v>
      </c>
      <c r="AV876" s="127">
        <v>21130</v>
      </c>
      <c r="AW876" s="128">
        <v>100.14218009478672</v>
      </c>
      <c r="AX876" s="149"/>
      <c r="AY876" s="149"/>
      <c r="AZ876" s="149"/>
      <c r="BA876" s="149"/>
      <c r="BB876" s="149"/>
      <c r="BC876" s="150"/>
      <c r="BD876" s="150"/>
      <c r="BE876" s="150"/>
      <c r="BF876" s="151" t="s">
        <v>4897</v>
      </c>
      <c r="BG876" s="134"/>
      <c r="BH876" s="134"/>
      <c r="BI876" s="134"/>
      <c r="BJ876" s="134"/>
      <c r="BK876" s="134"/>
      <c r="BL876" s="134"/>
      <c r="BM876" s="134"/>
      <c r="BN876" s="350"/>
      <c r="BO876" s="133"/>
      <c r="BP876" s="138"/>
      <c r="BQ876" s="138"/>
      <c r="BR876" s="138"/>
      <c r="BS876" s="138">
        <v>2</v>
      </c>
      <c r="BT876" s="138"/>
      <c r="BU876" s="138">
        <v>4</v>
      </c>
      <c r="BV876" s="138"/>
      <c r="BW876" s="138"/>
      <c r="BX876" s="138"/>
      <c r="BY876" s="138"/>
      <c r="BZ876" s="138"/>
      <c r="CA876" s="138"/>
      <c r="CB876" s="138"/>
      <c r="CC876" s="138"/>
      <c r="CD876" s="174"/>
      <c r="CE876" s="139"/>
      <c r="CF876" s="139"/>
      <c r="DV876" s="152"/>
      <c r="DW876" s="152"/>
      <c r="DX876" s="152"/>
    </row>
    <row r="877" spans="1:128" s="139" customFormat="1" ht="16.5" customHeight="1">
      <c r="A877" s="111">
        <v>781</v>
      </c>
      <c r="B877" s="153" t="s">
        <v>12141</v>
      </c>
      <c r="C877" s="153" t="s">
        <v>12280</v>
      </c>
      <c r="D877" s="153" t="s">
        <v>5082</v>
      </c>
      <c r="E877" s="153" t="s">
        <v>6337</v>
      </c>
      <c r="F877" s="135" t="s">
        <v>12308</v>
      </c>
      <c r="G877" s="276" t="s">
        <v>12309</v>
      </c>
      <c r="H877" s="135" t="s">
        <v>12310</v>
      </c>
      <c r="I877" s="135" t="s">
        <v>12311</v>
      </c>
      <c r="J877" s="382" t="s">
        <v>4888</v>
      </c>
      <c r="K877" s="135" t="s">
        <v>6337</v>
      </c>
      <c r="L877" s="153" t="s">
        <v>6337</v>
      </c>
      <c r="M877" s="153"/>
      <c r="N877" s="142" t="s">
        <v>4888</v>
      </c>
      <c r="O877" s="142"/>
      <c r="P877" s="142" t="s">
        <v>4888</v>
      </c>
      <c r="Q877" s="143">
        <v>13814</v>
      </c>
      <c r="R877" s="144">
        <v>954</v>
      </c>
      <c r="S877" s="143">
        <v>474</v>
      </c>
      <c r="T877" s="143">
        <v>474</v>
      </c>
      <c r="U877" s="135"/>
      <c r="V877" s="123"/>
      <c r="W877" s="123"/>
      <c r="X877" s="135"/>
      <c r="Y877" s="123"/>
      <c r="Z877" s="123"/>
      <c r="AA877" s="123"/>
      <c r="AB877" s="123">
        <v>52</v>
      </c>
      <c r="AC877" s="127"/>
      <c r="AD877" s="127"/>
      <c r="AE877" s="128"/>
      <c r="AF877" s="135"/>
      <c r="AG877" s="143"/>
      <c r="AH877" s="143"/>
      <c r="AI877" s="127"/>
      <c r="AJ877" s="127"/>
      <c r="AK877" s="135"/>
      <c r="AL877" s="135"/>
      <c r="AM877" s="135"/>
      <c r="AN877" s="135">
        <v>1</v>
      </c>
      <c r="AO877" s="135"/>
      <c r="AP877" s="135">
        <v>1</v>
      </c>
      <c r="AQ877" s="135"/>
      <c r="AR877" s="135"/>
      <c r="AS877" s="135">
        <v>240</v>
      </c>
      <c r="AT877" s="129" t="s">
        <v>4916</v>
      </c>
      <c r="AU877" s="129" t="s">
        <v>4916</v>
      </c>
      <c r="AV877" s="127">
        <v>2325</v>
      </c>
      <c r="AW877" s="128">
        <v>9.6875</v>
      </c>
      <c r="AX877" s="149"/>
      <c r="AY877" s="149"/>
      <c r="AZ877" s="149"/>
      <c r="BA877" s="149"/>
      <c r="BB877" s="149"/>
      <c r="BC877" s="150"/>
      <c r="BD877" s="150"/>
      <c r="BE877" s="150"/>
      <c r="BF877" s="151" t="s">
        <v>4897</v>
      </c>
      <c r="BG877" s="134"/>
      <c r="BH877" s="134"/>
      <c r="BI877" s="134"/>
      <c r="BJ877" s="134"/>
      <c r="BK877" s="134"/>
      <c r="BL877" s="134"/>
      <c r="BM877" s="134"/>
      <c r="BN877" s="350"/>
      <c r="BO877" s="133"/>
      <c r="BP877" s="138"/>
      <c r="BQ877" s="138"/>
      <c r="BR877" s="138"/>
      <c r="BS877" s="138"/>
      <c r="BT877" s="138"/>
      <c r="BU877" s="138"/>
      <c r="BV877" s="138"/>
      <c r="BW877" s="138">
        <v>1</v>
      </c>
      <c r="BX877" s="138"/>
      <c r="BY877" s="138"/>
      <c r="BZ877" s="138"/>
      <c r="CA877" s="138"/>
      <c r="CB877" s="138"/>
      <c r="CC877" s="138"/>
      <c r="CD877" s="138"/>
    </row>
    <row r="878" spans="1:128" ht="16.5" customHeight="1">
      <c r="A878" s="111">
        <v>782</v>
      </c>
      <c r="B878" s="111" t="s">
        <v>12141</v>
      </c>
      <c r="C878" s="112" t="s">
        <v>12312</v>
      </c>
      <c r="D878" s="111" t="s">
        <v>5082</v>
      </c>
      <c r="E878" s="111" t="s">
        <v>4879</v>
      </c>
      <c r="F878" s="111" t="s">
        <v>12313</v>
      </c>
      <c r="G878" s="113" t="s">
        <v>12314</v>
      </c>
      <c r="H878" s="111" t="s">
        <v>12315</v>
      </c>
      <c r="I878" s="111" t="s">
        <v>12316</v>
      </c>
      <c r="J878" s="142" t="s">
        <v>4884</v>
      </c>
      <c r="K878" s="163" t="s">
        <v>11137</v>
      </c>
      <c r="L878" s="116" t="s">
        <v>12317</v>
      </c>
      <c r="M878" s="141" t="s">
        <v>12318</v>
      </c>
      <c r="N878" s="142" t="s">
        <v>4924</v>
      </c>
      <c r="O878" s="142"/>
      <c r="P878" s="142" t="s">
        <v>4884</v>
      </c>
      <c r="Q878" s="143">
        <v>25231</v>
      </c>
      <c r="R878" s="144">
        <v>5289</v>
      </c>
      <c r="S878" s="143">
        <v>1951</v>
      </c>
      <c r="T878" s="143">
        <v>1789</v>
      </c>
      <c r="U878" s="112" t="s">
        <v>5009</v>
      </c>
      <c r="V878" s="143">
        <v>162</v>
      </c>
      <c r="W878" s="143">
        <v>522</v>
      </c>
      <c r="X878" s="138" t="s">
        <v>4926</v>
      </c>
      <c r="Y878" s="143">
        <v>192</v>
      </c>
      <c r="Z878" s="143">
        <v>30</v>
      </c>
      <c r="AA878" s="143">
        <v>8591</v>
      </c>
      <c r="AB878" s="143">
        <v>70</v>
      </c>
      <c r="AC878" s="127">
        <v>25</v>
      </c>
      <c r="AD878" s="127"/>
      <c r="AE878" s="130">
        <v>200</v>
      </c>
      <c r="AF878" s="137" t="s">
        <v>12319</v>
      </c>
      <c r="AG878" s="143">
        <v>10384</v>
      </c>
      <c r="AH878" s="143">
        <v>12958</v>
      </c>
      <c r="AI878" s="148">
        <v>10882</v>
      </c>
      <c r="AJ878" s="148">
        <v>6026</v>
      </c>
      <c r="AK878" s="179" t="s">
        <v>12320</v>
      </c>
      <c r="AL878" s="179" t="s">
        <v>12321</v>
      </c>
      <c r="AM878" s="118" t="s">
        <v>5079</v>
      </c>
      <c r="AN878" s="111">
        <f>SUM(AO878:AR878)</f>
        <v>6</v>
      </c>
      <c r="AO878" s="111">
        <v>2</v>
      </c>
      <c r="AP878" s="111">
        <v>2</v>
      </c>
      <c r="AQ878" s="111">
        <v>1</v>
      </c>
      <c r="AR878" s="111">
        <v>1</v>
      </c>
      <c r="AS878" s="111">
        <v>198</v>
      </c>
      <c r="AT878" s="129" t="s">
        <v>4916</v>
      </c>
      <c r="AU878" s="129" t="s">
        <v>4916</v>
      </c>
      <c r="AV878" s="127">
        <v>20188</v>
      </c>
      <c r="AW878" s="128">
        <v>101.95959595959596</v>
      </c>
      <c r="AX878" s="149">
        <v>1000</v>
      </c>
      <c r="AY878" s="149"/>
      <c r="AZ878" s="149">
        <v>500</v>
      </c>
      <c r="BA878" s="149">
        <v>700</v>
      </c>
      <c r="BB878" s="149">
        <v>700</v>
      </c>
      <c r="BC878" s="150">
        <v>30</v>
      </c>
      <c r="BD878" s="150">
        <v>50</v>
      </c>
      <c r="BE878" s="150" t="s">
        <v>12322</v>
      </c>
      <c r="BF878" s="151" t="s">
        <v>12323</v>
      </c>
      <c r="BG878" s="134">
        <v>1000</v>
      </c>
      <c r="BH878" s="134"/>
      <c r="BI878" s="134">
        <v>500</v>
      </c>
      <c r="BJ878" s="134">
        <v>700</v>
      </c>
      <c r="BK878" s="134">
        <v>700</v>
      </c>
      <c r="BL878" s="134">
        <v>30</v>
      </c>
      <c r="BM878" s="134">
        <v>50</v>
      </c>
      <c r="BN878" s="350" t="s">
        <v>12322</v>
      </c>
      <c r="BO878" s="133" t="s">
        <v>12323</v>
      </c>
      <c r="BP878" s="138">
        <v>2</v>
      </c>
      <c r="BQ878" s="138"/>
      <c r="BR878" s="138">
        <v>2</v>
      </c>
      <c r="BS878" s="138"/>
      <c r="BT878" s="138"/>
      <c r="BU878" s="138">
        <v>2</v>
      </c>
      <c r="BV878" s="138">
        <v>4</v>
      </c>
      <c r="BW878" s="138">
        <v>5</v>
      </c>
      <c r="BX878" s="138"/>
      <c r="BY878" s="138">
        <v>7</v>
      </c>
      <c r="BZ878" s="138"/>
      <c r="CA878" s="138"/>
      <c r="CB878" s="138"/>
      <c r="CC878" s="138"/>
      <c r="CD878" s="138"/>
      <c r="CE878" s="139"/>
      <c r="DU878" s="152"/>
      <c r="DV878" s="152"/>
      <c r="DW878" s="152"/>
    </row>
    <row r="879" spans="1:128" ht="16.5" customHeight="1">
      <c r="A879" s="111">
        <v>783</v>
      </c>
      <c r="B879" s="111" t="s">
        <v>12141</v>
      </c>
      <c r="C879" s="112" t="s">
        <v>12324</v>
      </c>
      <c r="D879" s="111" t="s">
        <v>5082</v>
      </c>
      <c r="E879" s="111" t="s">
        <v>5001</v>
      </c>
      <c r="F879" s="111" t="s">
        <v>12325</v>
      </c>
      <c r="G879" s="113" t="s">
        <v>12326</v>
      </c>
      <c r="H879" s="111" t="s">
        <v>12327</v>
      </c>
      <c r="I879" s="111" t="s">
        <v>6981</v>
      </c>
      <c r="J879" s="118" t="s">
        <v>4884</v>
      </c>
      <c r="K879" s="163" t="s">
        <v>12328</v>
      </c>
      <c r="L879" s="116" t="s">
        <v>12329</v>
      </c>
      <c r="M879" s="153" t="s">
        <v>12330</v>
      </c>
      <c r="N879" s="142" t="s">
        <v>4888</v>
      </c>
      <c r="O879" s="142"/>
      <c r="P879" s="142" t="s">
        <v>4888</v>
      </c>
      <c r="Q879" s="143">
        <v>7160</v>
      </c>
      <c r="R879" s="144">
        <v>677.86</v>
      </c>
      <c r="S879" s="143">
        <v>330</v>
      </c>
      <c r="T879" s="143">
        <v>330</v>
      </c>
      <c r="U879" s="112" t="s">
        <v>4996</v>
      </c>
      <c r="V879" s="144"/>
      <c r="W879" s="144">
        <v>51.75</v>
      </c>
      <c r="X879" s="135" t="s">
        <v>4972</v>
      </c>
      <c r="Y879" s="143">
        <v>62</v>
      </c>
      <c r="Z879" s="143"/>
      <c r="AA879" s="143"/>
      <c r="AB879" s="143">
        <v>21</v>
      </c>
      <c r="AC879" s="127"/>
      <c r="AD879" s="127"/>
      <c r="AE879" s="128">
        <v>25</v>
      </c>
      <c r="AF879" s="135" t="s">
        <v>12331</v>
      </c>
      <c r="AG879" s="143">
        <v>79</v>
      </c>
      <c r="AH879" s="143">
        <v>120</v>
      </c>
      <c r="AI879" s="148"/>
      <c r="AJ879" s="148"/>
      <c r="AK879" s="112"/>
      <c r="AL879" s="112"/>
      <c r="AM879" s="118"/>
      <c r="AN879" s="111"/>
      <c r="AO879" s="111"/>
      <c r="AP879" s="111"/>
      <c r="AQ879" s="111"/>
      <c r="AR879" s="111"/>
      <c r="AS879" s="111">
        <v>300</v>
      </c>
      <c r="AT879" s="129" t="s">
        <v>4916</v>
      </c>
      <c r="AU879" s="129" t="s">
        <v>4916</v>
      </c>
      <c r="AV879" s="127">
        <v>5595</v>
      </c>
      <c r="AW879" s="128">
        <v>18.649999999999999</v>
      </c>
      <c r="AX879" s="149"/>
      <c r="AY879" s="149"/>
      <c r="AZ879" s="149"/>
      <c r="BA879" s="149"/>
      <c r="BB879" s="149"/>
      <c r="BC879" s="150"/>
      <c r="BD879" s="150"/>
      <c r="BE879" s="150"/>
      <c r="BF879" s="151" t="s">
        <v>4897</v>
      </c>
      <c r="BG879" s="134"/>
      <c r="BH879" s="134"/>
      <c r="BI879" s="134"/>
      <c r="BJ879" s="134"/>
      <c r="BK879" s="134"/>
      <c r="BL879" s="134"/>
      <c r="BM879" s="134"/>
      <c r="BN879" s="350"/>
      <c r="BO879" s="133" t="s">
        <v>4897</v>
      </c>
      <c r="BP879" s="138">
        <v>1</v>
      </c>
      <c r="BQ879" s="138"/>
      <c r="BR879" s="138">
        <v>1</v>
      </c>
      <c r="BS879" s="138"/>
      <c r="BT879" s="138"/>
      <c r="BU879" s="138">
        <v>1</v>
      </c>
      <c r="BV879" s="138"/>
      <c r="BW879" s="138"/>
      <c r="BX879" s="138"/>
      <c r="BY879" s="138"/>
      <c r="BZ879" s="138"/>
      <c r="CA879" s="138"/>
      <c r="CB879" s="138"/>
      <c r="CC879" s="138"/>
      <c r="CD879" s="138"/>
      <c r="CE879" s="139"/>
      <c r="CF879" s="139"/>
      <c r="DV879" s="152"/>
      <c r="DW879" s="152"/>
      <c r="DX879" s="152"/>
    </row>
    <row r="880" spans="1:128" ht="16.5" customHeight="1">
      <c r="A880" s="111">
        <v>784</v>
      </c>
      <c r="B880" s="111" t="s">
        <v>12141</v>
      </c>
      <c r="C880" s="111" t="s">
        <v>12248</v>
      </c>
      <c r="D880" s="154" t="s">
        <v>5082</v>
      </c>
      <c r="E880" s="153" t="s">
        <v>6337</v>
      </c>
      <c r="F880" s="111" t="s">
        <v>12332</v>
      </c>
      <c r="G880" s="160" t="s">
        <v>12333</v>
      </c>
      <c r="H880" s="416" t="s">
        <v>12334</v>
      </c>
      <c r="I880" s="416" t="s">
        <v>12335</v>
      </c>
      <c r="J880" s="382" t="s">
        <v>4888</v>
      </c>
      <c r="K880" s="174" t="s">
        <v>6337</v>
      </c>
      <c r="L880" s="150" t="s">
        <v>6337</v>
      </c>
      <c r="M880" s="153" t="s">
        <v>12336</v>
      </c>
      <c r="N880" s="142" t="s">
        <v>4888</v>
      </c>
      <c r="O880" s="142"/>
      <c r="P880" s="142" t="s">
        <v>4888</v>
      </c>
      <c r="Q880" s="143">
        <v>49</v>
      </c>
      <c r="R880" s="144">
        <v>92</v>
      </c>
      <c r="S880" s="143"/>
      <c r="T880" s="143"/>
      <c r="U880" s="135"/>
      <c r="V880" s="123"/>
      <c r="W880" s="123"/>
      <c r="X880" s="135"/>
      <c r="Y880" s="123"/>
      <c r="Z880" s="123"/>
      <c r="AA880" s="123"/>
      <c r="AB880" s="123"/>
      <c r="AC880" s="127"/>
      <c r="AD880" s="127"/>
      <c r="AE880" s="130">
        <v>113</v>
      </c>
      <c r="AF880" s="137" t="s">
        <v>12337</v>
      </c>
      <c r="AG880" s="143">
        <v>1</v>
      </c>
      <c r="AH880" s="143">
        <v>1</v>
      </c>
      <c r="AI880" s="148"/>
      <c r="AJ880" s="148">
        <v>1</v>
      </c>
      <c r="AK880" s="179"/>
      <c r="AL880" s="112"/>
      <c r="AM880" s="118"/>
      <c r="AN880" s="111"/>
      <c r="AO880" s="111"/>
      <c r="AP880" s="111"/>
      <c r="AQ880" s="111"/>
      <c r="AR880" s="111"/>
      <c r="AS880" s="111">
        <v>350</v>
      </c>
      <c r="AT880" s="129" t="s">
        <v>4916</v>
      </c>
      <c r="AU880" s="129" t="s">
        <v>4916</v>
      </c>
      <c r="AV880" s="127">
        <v>700</v>
      </c>
      <c r="AW880" s="128">
        <v>2</v>
      </c>
      <c r="AX880" s="149"/>
      <c r="AY880" s="149"/>
      <c r="AZ880" s="149"/>
      <c r="BA880" s="149"/>
      <c r="BB880" s="149"/>
      <c r="BC880" s="150"/>
      <c r="BD880" s="150"/>
      <c r="BE880" s="150"/>
      <c r="BF880" s="133" t="s">
        <v>12338</v>
      </c>
      <c r="BG880" s="134"/>
      <c r="BH880" s="134"/>
      <c r="BI880" s="134"/>
      <c r="BJ880" s="134"/>
      <c r="BK880" s="134"/>
      <c r="BL880" s="134"/>
      <c r="BM880" s="134"/>
      <c r="BN880" s="350"/>
      <c r="BO880" s="133"/>
      <c r="BP880" s="138"/>
      <c r="BQ880" s="138"/>
      <c r="BR880" s="138"/>
      <c r="BS880" s="138"/>
      <c r="BT880" s="138"/>
      <c r="BU880" s="138"/>
      <c r="BV880" s="138"/>
      <c r="BW880" s="138"/>
      <c r="BX880" s="138"/>
      <c r="BY880" s="138"/>
      <c r="BZ880" s="138"/>
      <c r="CA880" s="138"/>
      <c r="CB880" s="138"/>
      <c r="CC880" s="138"/>
      <c r="CD880" s="174"/>
      <c r="CE880" s="139"/>
      <c r="CF880" s="139"/>
      <c r="DV880" s="152"/>
      <c r="DW880" s="152"/>
      <c r="DX880" s="152"/>
    </row>
    <row r="881" spans="1:128" s="139" customFormat="1" ht="16.5" customHeight="1">
      <c r="A881" s="111">
        <v>785</v>
      </c>
      <c r="B881" s="153" t="s">
        <v>12141</v>
      </c>
      <c r="C881" s="153" t="s">
        <v>12280</v>
      </c>
      <c r="D881" s="153" t="s">
        <v>5082</v>
      </c>
      <c r="E881" s="153" t="s">
        <v>4879</v>
      </c>
      <c r="F881" s="135" t="s">
        <v>12339</v>
      </c>
      <c r="G881" s="276" t="s">
        <v>12340</v>
      </c>
      <c r="H881" s="135" t="s">
        <v>12341</v>
      </c>
      <c r="I881" s="153" t="s">
        <v>12342</v>
      </c>
      <c r="J881" s="135" t="s">
        <v>4884</v>
      </c>
      <c r="K881" s="135" t="s">
        <v>12343</v>
      </c>
      <c r="L881" s="153" t="s">
        <v>12344</v>
      </c>
      <c r="M881" s="153" t="s">
        <v>12345</v>
      </c>
      <c r="N881" s="142" t="s">
        <v>4888</v>
      </c>
      <c r="O881" s="135"/>
      <c r="P881" s="142" t="s">
        <v>4888</v>
      </c>
      <c r="Q881" s="143">
        <v>1296</v>
      </c>
      <c r="R881" s="144">
        <v>704</v>
      </c>
      <c r="S881" s="143">
        <v>314</v>
      </c>
      <c r="T881" s="143">
        <v>241</v>
      </c>
      <c r="U881" s="135" t="s">
        <v>5134</v>
      </c>
      <c r="V881" s="123">
        <v>73</v>
      </c>
      <c r="W881" s="123">
        <v>54.7</v>
      </c>
      <c r="X881" s="135" t="s">
        <v>12346</v>
      </c>
      <c r="Y881" s="123">
        <v>59</v>
      </c>
      <c r="Z881" s="123"/>
      <c r="AA881" s="123"/>
      <c r="AB881" s="123">
        <v>38</v>
      </c>
      <c r="AC881" s="127"/>
      <c r="AD881" s="127"/>
      <c r="AE881" s="128"/>
      <c r="AF881" s="135" t="s">
        <v>12347</v>
      </c>
      <c r="AG881" s="143">
        <v>187</v>
      </c>
      <c r="AH881" s="143">
        <v>202</v>
      </c>
      <c r="AI881" s="127">
        <v>202</v>
      </c>
      <c r="AJ881" s="127">
        <v>120</v>
      </c>
      <c r="AK881" s="135"/>
      <c r="AL881" s="135"/>
      <c r="AM881" s="135" t="s">
        <v>5477</v>
      </c>
      <c r="AN881" s="135">
        <v>69</v>
      </c>
      <c r="AO881" s="135">
        <v>1</v>
      </c>
      <c r="AP881" s="135">
        <v>1</v>
      </c>
      <c r="AQ881" s="135">
        <v>67</v>
      </c>
      <c r="AR881" s="135"/>
      <c r="AS881" s="135">
        <v>240</v>
      </c>
      <c r="AT881" s="129" t="s">
        <v>4916</v>
      </c>
      <c r="AU881" s="129" t="s">
        <v>4916</v>
      </c>
      <c r="AV881" s="127">
        <v>2543</v>
      </c>
      <c r="AW881" s="128">
        <v>10.595833333333333</v>
      </c>
      <c r="AX881" s="149"/>
      <c r="AY881" s="149"/>
      <c r="AZ881" s="149"/>
      <c r="BA881" s="149"/>
      <c r="BB881" s="149"/>
      <c r="BC881" s="150"/>
      <c r="BD881" s="150"/>
      <c r="BE881" s="150"/>
      <c r="BF881" s="151" t="s">
        <v>4897</v>
      </c>
      <c r="BG881" s="134"/>
      <c r="BH881" s="134"/>
      <c r="BI881" s="134"/>
      <c r="BJ881" s="134"/>
      <c r="BK881" s="134"/>
      <c r="BL881" s="134"/>
      <c r="BM881" s="134"/>
      <c r="BN881" s="350"/>
      <c r="BO881" s="133"/>
      <c r="BP881" s="138"/>
      <c r="BQ881" s="138"/>
      <c r="BR881" s="138"/>
      <c r="BS881" s="138"/>
      <c r="BT881" s="138">
        <v>1</v>
      </c>
      <c r="BU881" s="138"/>
      <c r="BV881" s="138"/>
      <c r="BW881" s="138">
        <v>1</v>
      </c>
      <c r="BX881" s="138"/>
      <c r="BY881" s="138"/>
      <c r="BZ881" s="138"/>
      <c r="CA881" s="138"/>
      <c r="CB881" s="138"/>
      <c r="CC881" s="138"/>
      <c r="CD881" s="138"/>
    </row>
    <row r="882" spans="1:128" s="139" customFormat="1" ht="16.5" customHeight="1">
      <c r="A882" s="111">
        <v>786</v>
      </c>
      <c r="B882" s="111" t="s">
        <v>12141</v>
      </c>
      <c r="C882" s="112" t="s">
        <v>12280</v>
      </c>
      <c r="D882" s="111" t="s">
        <v>5082</v>
      </c>
      <c r="E882" s="111" t="s">
        <v>4879</v>
      </c>
      <c r="F882" s="111" t="s">
        <v>12348</v>
      </c>
      <c r="G882" s="113" t="s">
        <v>12349</v>
      </c>
      <c r="H882" s="111" t="s">
        <v>12350</v>
      </c>
      <c r="I882" s="140" t="s">
        <v>9514</v>
      </c>
      <c r="J882" s="118" t="s">
        <v>4884</v>
      </c>
      <c r="K882" s="221" t="s">
        <v>12351</v>
      </c>
      <c r="L882" s="221" t="s">
        <v>12352</v>
      </c>
      <c r="M882" s="140" t="s">
        <v>12353</v>
      </c>
      <c r="N882" s="142" t="s">
        <v>4888</v>
      </c>
      <c r="O882" s="654"/>
      <c r="P882" s="142" t="s">
        <v>4888</v>
      </c>
      <c r="Q882" s="143">
        <v>118964</v>
      </c>
      <c r="R882" s="144">
        <v>2448</v>
      </c>
      <c r="S882" s="143">
        <v>795</v>
      </c>
      <c r="T882" s="143">
        <v>687</v>
      </c>
      <c r="U882" s="112" t="s">
        <v>4925</v>
      </c>
      <c r="V882" s="123">
        <v>108</v>
      </c>
      <c r="W882" s="123">
        <v>184</v>
      </c>
      <c r="X882" s="788" t="s">
        <v>4972</v>
      </c>
      <c r="Y882" s="123">
        <v>3595</v>
      </c>
      <c r="Z882" s="123">
        <v>1551.9</v>
      </c>
      <c r="AA882" s="123">
        <v>1546</v>
      </c>
      <c r="AB882" s="123">
        <v>78</v>
      </c>
      <c r="AC882" s="127">
        <v>55.81</v>
      </c>
      <c r="AD882" s="127"/>
      <c r="AE882" s="130">
        <v>90</v>
      </c>
      <c r="AF882" s="112" t="s">
        <v>12354</v>
      </c>
      <c r="AG882" s="165">
        <v>1115</v>
      </c>
      <c r="AH882" s="165">
        <v>1703</v>
      </c>
      <c r="AI882" s="148">
        <v>1702</v>
      </c>
      <c r="AJ882" s="148">
        <v>451</v>
      </c>
      <c r="AK882" s="112" t="s">
        <v>12355</v>
      </c>
      <c r="AL882" s="112" t="s">
        <v>12356</v>
      </c>
      <c r="AM882" s="174" t="s">
        <v>5079</v>
      </c>
      <c r="AN882" s="150">
        <v>4</v>
      </c>
      <c r="AO882" s="150"/>
      <c r="AP882" s="150">
        <v>4</v>
      </c>
      <c r="AQ882" s="150"/>
      <c r="AR882" s="151"/>
      <c r="AS882" s="150">
        <v>206</v>
      </c>
      <c r="AT882" s="137" t="s">
        <v>4916</v>
      </c>
      <c r="AU882" s="137" t="s">
        <v>4916</v>
      </c>
      <c r="AV882" s="322">
        <v>202130</v>
      </c>
      <c r="AW882" s="322">
        <v>981.21359223300976</v>
      </c>
      <c r="AX882" s="140">
        <v>2000</v>
      </c>
      <c r="AY882" s="140"/>
      <c r="AZ882" s="140">
        <v>1000</v>
      </c>
      <c r="BA882" s="140">
        <v>1500</v>
      </c>
      <c r="BB882" s="140">
        <v>2000</v>
      </c>
      <c r="BC882" s="111">
        <v>50</v>
      </c>
      <c r="BD882" s="269">
        <v>50</v>
      </c>
      <c r="BE882" s="150" t="s">
        <v>12357</v>
      </c>
      <c r="BF882" s="151" t="s">
        <v>6936</v>
      </c>
      <c r="BG882" s="134">
        <v>2000</v>
      </c>
      <c r="BH882" s="134"/>
      <c r="BI882" s="134">
        <v>1000</v>
      </c>
      <c r="BJ882" s="134">
        <v>1500</v>
      </c>
      <c r="BK882" s="134">
        <v>2000</v>
      </c>
      <c r="BL882" s="134">
        <v>50</v>
      </c>
      <c r="BM882" s="134">
        <v>50</v>
      </c>
      <c r="BN882" s="174" t="s">
        <v>12357</v>
      </c>
      <c r="BO882" s="151" t="s">
        <v>6936</v>
      </c>
      <c r="BP882" s="138">
        <v>1</v>
      </c>
      <c r="BQ882" s="138"/>
      <c r="BR882" s="138">
        <v>1</v>
      </c>
      <c r="BS882" s="138">
        <v>3</v>
      </c>
      <c r="BT882" s="138">
        <v>10</v>
      </c>
      <c r="BU882" s="138">
        <v>4</v>
      </c>
      <c r="BV882" s="138"/>
      <c r="BW882" s="138"/>
      <c r="BX882" s="138"/>
      <c r="BY882" s="138"/>
      <c r="BZ882" s="138"/>
      <c r="CA882" s="138"/>
      <c r="CB882" s="138"/>
      <c r="CC882" s="138"/>
      <c r="CD882" s="138"/>
    </row>
    <row r="883" spans="1:128" ht="16.5" customHeight="1">
      <c r="A883" s="111">
        <v>787</v>
      </c>
      <c r="B883" s="111" t="s">
        <v>12141</v>
      </c>
      <c r="C883" s="112" t="s">
        <v>12358</v>
      </c>
      <c r="D883" s="111" t="s">
        <v>5082</v>
      </c>
      <c r="E883" s="111" t="s">
        <v>6337</v>
      </c>
      <c r="F883" s="111" t="s">
        <v>12359</v>
      </c>
      <c r="G883" s="113" t="s">
        <v>12360</v>
      </c>
      <c r="H883" s="111" t="s">
        <v>12361</v>
      </c>
      <c r="I883" s="111">
        <v>1979.06</v>
      </c>
      <c r="J883" s="382" t="s">
        <v>4888</v>
      </c>
      <c r="K883" s="163" t="s">
        <v>6337</v>
      </c>
      <c r="L883" s="116" t="s">
        <v>6337</v>
      </c>
      <c r="M883" s="153"/>
      <c r="N883" s="142" t="s">
        <v>4888</v>
      </c>
      <c r="O883" s="142"/>
      <c r="P883" s="142" t="s">
        <v>4888</v>
      </c>
      <c r="Q883" s="143">
        <v>54432</v>
      </c>
      <c r="R883" s="144">
        <v>972</v>
      </c>
      <c r="S883" s="143">
        <v>491</v>
      </c>
      <c r="T883" s="143">
        <v>491</v>
      </c>
      <c r="U883" s="112"/>
      <c r="V883" s="143"/>
      <c r="W883" s="143">
        <v>11</v>
      </c>
      <c r="X883" s="138" t="s">
        <v>4972</v>
      </c>
      <c r="Y883" s="143"/>
      <c r="Z883" s="143"/>
      <c r="AA883" s="143"/>
      <c r="AB883" s="143"/>
      <c r="AC883" s="127"/>
      <c r="AD883" s="127"/>
      <c r="AE883" s="130"/>
      <c r="AF883" s="137" t="s">
        <v>12362</v>
      </c>
      <c r="AG883" s="143"/>
      <c r="AH883" s="143">
        <v>1290</v>
      </c>
      <c r="AI883" s="148"/>
      <c r="AJ883" s="148">
        <v>445</v>
      </c>
      <c r="AK883" s="179"/>
      <c r="AL883" s="112"/>
      <c r="AM883" s="118"/>
      <c r="AN883" s="111"/>
      <c r="AO883" s="111"/>
      <c r="AP883" s="111"/>
      <c r="AQ883" s="111"/>
      <c r="AR883" s="111"/>
      <c r="AS883" s="111">
        <v>120</v>
      </c>
      <c r="AT883" s="129" t="s">
        <v>4916</v>
      </c>
      <c r="AU883" s="129" t="s">
        <v>4916</v>
      </c>
      <c r="AV883" s="127">
        <v>2546</v>
      </c>
      <c r="AW883" s="322">
        <v>21.216666666666665</v>
      </c>
      <c r="AX883" s="149"/>
      <c r="AY883" s="149"/>
      <c r="AZ883" s="149"/>
      <c r="BA883" s="149"/>
      <c r="BB883" s="149"/>
      <c r="BC883" s="150"/>
      <c r="BD883" s="150"/>
      <c r="BE883" s="150"/>
      <c r="BF883" s="151" t="s">
        <v>4897</v>
      </c>
      <c r="BG883" s="134"/>
      <c r="BH883" s="134"/>
      <c r="BI883" s="134"/>
      <c r="BJ883" s="134"/>
      <c r="BK883" s="134"/>
      <c r="BL883" s="134"/>
      <c r="BM883" s="134"/>
      <c r="BN883" s="350"/>
      <c r="BO883" s="133"/>
      <c r="BP883" s="138"/>
      <c r="BQ883" s="138"/>
      <c r="BR883" s="138"/>
      <c r="BS883" s="138"/>
      <c r="BT883" s="138"/>
      <c r="BU883" s="138">
        <v>2</v>
      </c>
      <c r="BV883" s="138"/>
      <c r="BW883" s="138"/>
      <c r="BX883" s="138"/>
      <c r="BY883" s="138"/>
      <c r="BZ883" s="138"/>
      <c r="CA883" s="138"/>
      <c r="CB883" s="138"/>
      <c r="CC883" s="138"/>
      <c r="CD883" s="138"/>
      <c r="CE883" s="139"/>
      <c r="CF883" s="139"/>
      <c r="DV883" s="152"/>
      <c r="DW883" s="152"/>
      <c r="DX883" s="152"/>
    </row>
    <row r="884" spans="1:128" s="388" customFormat="1" ht="16.5" customHeight="1">
      <c r="A884" s="111">
        <v>788</v>
      </c>
      <c r="B884" s="111" t="s">
        <v>12141</v>
      </c>
      <c r="C884" s="111" t="s">
        <v>12248</v>
      </c>
      <c r="D884" s="154" t="s">
        <v>5082</v>
      </c>
      <c r="E884" s="111" t="s">
        <v>5001</v>
      </c>
      <c r="F884" s="154" t="s">
        <v>12363</v>
      </c>
      <c r="G884" s="113" t="s">
        <v>12364</v>
      </c>
      <c r="H884" s="111" t="s">
        <v>12365</v>
      </c>
      <c r="I884" s="111" t="s">
        <v>12366</v>
      </c>
      <c r="J884" s="118" t="s">
        <v>4884</v>
      </c>
      <c r="K884" s="163" t="s">
        <v>12367</v>
      </c>
      <c r="L884" s="116" t="s">
        <v>12368</v>
      </c>
      <c r="M884" s="153" t="s">
        <v>12369</v>
      </c>
      <c r="N884" s="142" t="s">
        <v>4888</v>
      </c>
      <c r="O884" s="118"/>
      <c r="P884" s="142" t="s">
        <v>4888</v>
      </c>
      <c r="Q884" s="143">
        <v>735</v>
      </c>
      <c r="R884" s="144">
        <v>413</v>
      </c>
      <c r="S884" s="143"/>
      <c r="T884" s="143"/>
      <c r="U884" s="381"/>
      <c r="V884" s="123"/>
      <c r="W884" s="123"/>
      <c r="X884" s="138"/>
      <c r="Y884" s="123">
        <v>88</v>
      </c>
      <c r="Z884" s="123">
        <v>16</v>
      </c>
      <c r="AA884" s="123">
        <v>4350</v>
      </c>
      <c r="AB884" s="123">
        <v>22</v>
      </c>
      <c r="AC884" s="127"/>
      <c r="AD884" s="127"/>
      <c r="AE884" s="130">
        <v>5</v>
      </c>
      <c r="AF884" s="381"/>
      <c r="AG884" s="143"/>
      <c r="AH884" s="143"/>
      <c r="AI884" s="127"/>
      <c r="AJ884" s="130"/>
      <c r="AK884" s="381"/>
      <c r="AL884" s="112"/>
      <c r="AM884" s="118"/>
      <c r="AN884" s="118">
        <v>16</v>
      </c>
      <c r="AO884" s="118">
        <v>15</v>
      </c>
      <c r="AP884" s="118">
        <v>1</v>
      </c>
      <c r="AQ884" s="118"/>
      <c r="AR884" s="118"/>
      <c r="AS884" s="111">
        <v>250</v>
      </c>
      <c r="AT884" s="129" t="s">
        <v>4916</v>
      </c>
      <c r="AU884" s="129"/>
      <c r="AV884" s="130">
        <v>3529</v>
      </c>
      <c r="AW884" s="322">
        <v>14.116</v>
      </c>
      <c r="AX884" s="134"/>
      <c r="AY884" s="134"/>
      <c r="AZ884" s="134"/>
      <c r="BA884" s="134"/>
      <c r="BB884" s="134"/>
      <c r="BC884" s="174"/>
      <c r="BD884" s="174"/>
      <c r="BE884" s="326"/>
      <c r="BF884" s="151"/>
      <c r="BG884" s="134"/>
      <c r="BH884" s="134"/>
      <c r="BI884" s="134"/>
      <c r="BJ884" s="134"/>
      <c r="BK884" s="134"/>
      <c r="BL884" s="134"/>
      <c r="BM884" s="134"/>
      <c r="BN884" s="350"/>
      <c r="BO884" s="133"/>
      <c r="BP884" s="138"/>
      <c r="BQ884" s="138"/>
      <c r="BR884" s="138"/>
      <c r="BS884" s="138"/>
      <c r="BT884" s="138"/>
      <c r="BU884" s="138">
        <v>2</v>
      </c>
      <c r="BV884" s="138"/>
      <c r="BW884" s="138">
        <v>1</v>
      </c>
      <c r="BX884" s="138"/>
      <c r="BY884" s="138">
        <v>18</v>
      </c>
      <c r="BZ884" s="138"/>
      <c r="CA884" s="138"/>
      <c r="CB884" s="138"/>
      <c r="CC884" s="138"/>
      <c r="CD884" s="138"/>
      <c r="CE884" s="139"/>
      <c r="CF884" s="139"/>
      <c r="CG884" s="152"/>
      <c r="CH884" s="152"/>
      <c r="CI884" s="152"/>
      <c r="CJ884" s="152"/>
      <c r="CK884" s="152"/>
      <c r="CL884" s="152"/>
      <c r="CM884" s="152"/>
      <c r="CN884" s="152"/>
      <c r="CO884" s="152"/>
      <c r="CP884" s="152"/>
      <c r="CQ884" s="152"/>
      <c r="DV884" s="152"/>
      <c r="DW884" s="152"/>
      <c r="DX884" s="152"/>
    </row>
    <row r="885" spans="1:128" ht="16.5" customHeight="1">
      <c r="A885" s="111">
        <v>789</v>
      </c>
      <c r="B885" s="111" t="s">
        <v>12141</v>
      </c>
      <c r="C885" s="112" t="s">
        <v>12370</v>
      </c>
      <c r="D885" s="111" t="s">
        <v>5082</v>
      </c>
      <c r="E885" s="111" t="s">
        <v>4879</v>
      </c>
      <c r="F885" s="111" t="s">
        <v>12371</v>
      </c>
      <c r="G885" s="113" t="s">
        <v>12372</v>
      </c>
      <c r="H885" s="111" t="s">
        <v>12373</v>
      </c>
      <c r="I885" s="174" t="s">
        <v>12374</v>
      </c>
      <c r="J885" s="284" t="s">
        <v>4884</v>
      </c>
      <c r="K885" s="116" t="s">
        <v>9135</v>
      </c>
      <c r="L885" s="116" t="s">
        <v>12375</v>
      </c>
      <c r="M885" s="221" t="s">
        <v>12376</v>
      </c>
      <c r="N885" s="142" t="s">
        <v>4888</v>
      </c>
      <c r="O885" s="142"/>
      <c r="P885" s="142" t="s">
        <v>4888</v>
      </c>
      <c r="Q885" s="143">
        <v>13063</v>
      </c>
      <c r="R885" s="144">
        <v>5572</v>
      </c>
      <c r="S885" s="143">
        <v>1453</v>
      </c>
      <c r="T885" s="143">
        <v>1149</v>
      </c>
      <c r="U885" s="112" t="s">
        <v>4925</v>
      </c>
      <c r="V885" s="143">
        <v>304</v>
      </c>
      <c r="W885" s="143">
        <v>403</v>
      </c>
      <c r="X885" s="138" t="s">
        <v>4972</v>
      </c>
      <c r="Y885" s="143">
        <v>261</v>
      </c>
      <c r="Z885" s="143">
        <v>187</v>
      </c>
      <c r="AA885" s="143">
        <v>3502</v>
      </c>
      <c r="AB885" s="143">
        <v>159</v>
      </c>
      <c r="AC885" s="127"/>
      <c r="AD885" s="127"/>
      <c r="AE885" s="130">
        <v>80</v>
      </c>
      <c r="AF885" s="127" t="s">
        <v>12377</v>
      </c>
      <c r="AG885" s="165">
        <v>6868</v>
      </c>
      <c r="AH885" s="165">
        <v>9452</v>
      </c>
      <c r="AI885" s="172">
        <v>9157</v>
      </c>
      <c r="AJ885" s="172">
        <v>589</v>
      </c>
      <c r="AK885" s="111" t="s">
        <v>12378</v>
      </c>
      <c r="AL885" s="111" t="s">
        <v>12379</v>
      </c>
      <c r="AM885" s="118" t="s">
        <v>5079</v>
      </c>
      <c r="AN885" s="111">
        <v>14</v>
      </c>
      <c r="AO885" s="111">
        <v>4</v>
      </c>
      <c r="AP885" s="111">
        <v>7</v>
      </c>
      <c r="AQ885" s="111"/>
      <c r="AR885" s="111">
        <v>3</v>
      </c>
      <c r="AS885" s="111">
        <v>300</v>
      </c>
      <c r="AT885" s="129" t="s">
        <v>4916</v>
      </c>
      <c r="AU885" s="129" t="s">
        <v>4916</v>
      </c>
      <c r="AV885" s="127">
        <v>18914</v>
      </c>
      <c r="AW885" s="322">
        <v>63.046666666666667</v>
      </c>
      <c r="AX885" s="149"/>
      <c r="AY885" s="149"/>
      <c r="AZ885" s="149"/>
      <c r="BA885" s="149"/>
      <c r="BB885" s="149"/>
      <c r="BC885" s="150"/>
      <c r="BD885" s="151"/>
      <c r="BE885" s="150"/>
      <c r="BF885" s="150" t="s">
        <v>4897</v>
      </c>
      <c r="BG885" s="134"/>
      <c r="BH885" s="134"/>
      <c r="BI885" s="134"/>
      <c r="BJ885" s="134"/>
      <c r="BK885" s="134"/>
      <c r="BL885" s="131"/>
      <c r="BM885" s="131"/>
      <c r="BN885" s="327"/>
      <c r="BO885" s="111" t="s">
        <v>4897</v>
      </c>
      <c r="BP885" s="138">
        <v>3</v>
      </c>
      <c r="BQ885" s="138">
        <v>1</v>
      </c>
      <c r="BR885" s="138">
        <v>2</v>
      </c>
      <c r="BS885" s="138">
        <v>8</v>
      </c>
      <c r="BT885" s="138">
        <v>2</v>
      </c>
      <c r="BU885" s="138"/>
      <c r="BV885" s="138">
        <v>7</v>
      </c>
      <c r="BW885" s="138">
        <v>3</v>
      </c>
      <c r="BX885" s="138"/>
      <c r="BY885" s="138"/>
      <c r="BZ885" s="138"/>
      <c r="CA885" s="138"/>
      <c r="CB885" s="174"/>
      <c r="CC885" s="174"/>
      <c r="CD885" s="174"/>
      <c r="DS885" s="152"/>
      <c r="DT885" s="152"/>
      <c r="DU885" s="152"/>
    </row>
    <row r="886" spans="1:128" ht="16.5" customHeight="1">
      <c r="A886" s="111">
        <v>790</v>
      </c>
      <c r="B886" s="111" t="s">
        <v>4377</v>
      </c>
      <c r="C886" s="112" t="s">
        <v>4465</v>
      </c>
      <c r="D886" s="111" t="s">
        <v>5111</v>
      </c>
      <c r="E886" s="111" t="s">
        <v>4932</v>
      </c>
      <c r="F886" s="111" t="s">
        <v>12380</v>
      </c>
      <c r="G886" s="113" t="s">
        <v>12381</v>
      </c>
      <c r="H886" s="111" t="s">
        <v>12382</v>
      </c>
      <c r="I886" s="111" t="s">
        <v>6201</v>
      </c>
      <c r="J886" s="118" t="s">
        <v>4940</v>
      </c>
      <c r="K886" s="163" t="s">
        <v>12383</v>
      </c>
      <c r="L886" s="116" t="s">
        <v>12384</v>
      </c>
      <c r="M886" s="153" t="s">
        <v>12385</v>
      </c>
      <c r="N886" s="142" t="s">
        <v>4924</v>
      </c>
      <c r="O886" s="142"/>
      <c r="P886" s="142" t="s">
        <v>4924</v>
      </c>
      <c r="Q886" s="143">
        <v>19220</v>
      </c>
      <c r="R886" s="144">
        <v>1260</v>
      </c>
      <c r="S886" s="143">
        <v>428</v>
      </c>
      <c r="T886" s="143">
        <v>428</v>
      </c>
      <c r="U886" s="112" t="s">
        <v>4955</v>
      </c>
      <c r="V886" s="143"/>
      <c r="W886" s="143">
        <v>58</v>
      </c>
      <c r="X886" s="138" t="s">
        <v>4956</v>
      </c>
      <c r="Y886" s="143">
        <v>182</v>
      </c>
      <c r="Z886" s="143"/>
      <c r="AA886" s="143"/>
      <c r="AB886" s="143"/>
      <c r="AC886" s="127"/>
      <c r="AD886" s="127"/>
      <c r="AE886" s="130"/>
      <c r="AF886" s="137" t="s">
        <v>12386</v>
      </c>
      <c r="AG886" s="143"/>
      <c r="AH886" s="143">
        <v>391</v>
      </c>
      <c r="AI886" s="148">
        <v>391</v>
      </c>
      <c r="AJ886" s="148">
        <v>71</v>
      </c>
      <c r="AK886" s="179"/>
      <c r="AL886" s="112"/>
      <c r="AM886" s="118" t="s">
        <v>5340</v>
      </c>
      <c r="AN886" s="111">
        <v>8</v>
      </c>
      <c r="AO886" s="111"/>
      <c r="AP886" s="111">
        <v>2</v>
      </c>
      <c r="AQ886" s="111">
        <v>5</v>
      </c>
      <c r="AR886" s="111">
        <v>1</v>
      </c>
      <c r="AS886" s="111">
        <v>120</v>
      </c>
      <c r="AT886" s="129" t="s">
        <v>4916</v>
      </c>
      <c r="AU886" s="129" t="s">
        <v>4916</v>
      </c>
      <c r="AV886" s="127">
        <v>6540</v>
      </c>
      <c r="AW886" s="322">
        <v>54.5</v>
      </c>
      <c r="AX886" s="149"/>
      <c r="AY886" s="149"/>
      <c r="AZ886" s="149"/>
      <c r="BA886" s="149"/>
      <c r="BB886" s="149"/>
      <c r="BC886" s="150"/>
      <c r="BD886" s="150"/>
      <c r="BE886" s="150"/>
      <c r="BF886" s="151" t="s">
        <v>4945</v>
      </c>
      <c r="BG886" s="134"/>
      <c r="BH886" s="134"/>
      <c r="BI886" s="134"/>
      <c r="BJ886" s="134"/>
      <c r="BK886" s="134"/>
      <c r="BL886" s="134"/>
      <c r="BM886" s="134"/>
      <c r="BN886" s="350"/>
      <c r="BO886" s="133"/>
      <c r="BP886" s="138">
        <v>1</v>
      </c>
      <c r="BQ886" s="138"/>
      <c r="BR886" s="138">
        <v>1</v>
      </c>
      <c r="BS886" s="138"/>
      <c r="BT886" s="138"/>
      <c r="BU886" s="138">
        <v>3</v>
      </c>
      <c r="BV886" s="138"/>
      <c r="BW886" s="138">
        <v>2</v>
      </c>
      <c r="BX886" s="138"/>
      <c r="BY886" s="138"/>
      <c r="BZ886" s="138"/>
      <c r="CA886" s="138"/>
      <c r="CB886" s="138"/>
      <c r="CC886" s="138"/>
      <c r="CD886" s="138"/>
      <c r="CE886" s="139"/>
      <c r="CF886" s="139"/>
      <c r="DV886" s="152"/>
      <c r="DW886" s="152"/>
      <c r="DX886" s="152"/>
    </row>
    <row r="887" spans="1:128" s="496" customFormat="1" ht="16.5" customHeight="1">
      <c r="A887" s="111">
        <v>791</v>
      </c>
      <c r="B887" s="111" t="s">
        <v>12141</v>
      </c>
      <c r="C887" s="112" t="s">
        <v>12387</v>
      </c>
      <c r="D887" s="111" t="s">
        <v>5082</v>
      </c>
      <c r="E887" s="111" t="s">
        <v>4932</v>
      </c>
      <c r="F887" s="111" t="s">
        <v>12388</v>
      </c>
      <c r="G887" s="113" t="s">
        <v>12389</v>
      </c>
      <c r="H887" s="111" t="s">
        <v>12390</v>
      </c>
      <c r="I887" s="111" t="s">
        <v>12391</v>
      </c>
      <c r="J887" s="118" t="s">
        <v>4884</v>
      </c>
      <c r="K887" s="111" t="s">
        <v>5942</v>
      </c>
      <c r="L887" s="140" t="s">
        <v>12392</v>
      </c>
      <c r="M887" s="141" t="s">
        <v>12393</v>
      </c>
      <c r="N887" s="142" t="s">
        <v>4884</v>
      </c>
      <c r="O887" s="142" t="s">
        <v>4909</v>
      </c>
      <c r="P887" s="142" t="s">
        <v>4884</v>
      </c>
      <c r="Q887" s="143">
        <v>9537</v>
      </c>
      <c r="R887" s="144">
        <v>2745</v>
      </c>
      <c r="S887" s="143">
        <v>868</v>
      </c>
      <c r="T887" s="143">
        <v>739</v>
      </c>
      <c r="U887" s="149" t="s">
        <v>4925</v>
      </c>
      <c r="V887" s="144">
        <v>129</v>
      </c>
      <c r="W887" s="144">
        <v>396</v>
      </c>
      <c r="X887" s="138" t="s">
        <v>4972</v>
      </c>
      <c r="Y887" s="143">
        <v>129</v>
      </c>
      <c r="Z887" s="143">
        <v>65</v>
      </c>
      <c r="AA887" s="143">
        <v>5500</v>
      </c>
      <c r="AB887" s="144">
        <v>65</v>
      </c>
      <c r="AC887" s="127"/>
      <c r="AD887" s="127"/>
      <c r="AE887" s="130" t="s">
        <v>12394</v>
      </c>
      <c r="AF887" s="112" t="s">
        <v>12395</v>
      </c>
      <c r="AG887" s="143">
        <v>874</v>
      </c>
      <c r="AH887" s="143">
        <v>1047</v>
      </c>
      <c r="AI887" s="148">
        <v>811</v>
      </c>
      <c r="AJ887" s="148">
        <v>352</v>
      </c>
      <c r="AK887" s="112" t="s">
        <v>12396</v>
      </c>
      <c r="AL887" s="112" t="s">
        <v>12397</v>
      </c>
      <c r="AM887" s="118" t="s">
        <v>4894</v>
      </c>
      <c r="AN887" s="129">
        <v>12</v>
      </c>
      <c r="AO887" s="129">
        <v>4</v>
      </c>
      <c r="AP887" s="129">
        <v>6</v>
      </c>
      <c r="AQ887" s="111"/>
      <c r="AR887" s="129">
        <v>2</v>
      </c>
      <c r="AS887" s="111">
        <v>195</v>
      </c>
      <c r="AT887" s="129" t="s">
        <v>4916</v>
      </c>
      <c r="AU887" s="129" t="s">
        <v>4916</v>
      </c>
      <c r="AV887" s="127">
        <v>66147</v>
      </c>
      <c r="AW887" s="322">
        <v>339.21538461538461</v>
      </c>
      <c r="AX887" s="149"/>
      <c r="AY887" s="149"/>
      <c r="AZ887" s="149"/>
      <c r="BA887" s="149"/>
      <c r="BB887" s="149"/>
      <c r="BC887" s="150"/>
      <c r="BD887" s="150"/>
      <c r="BE887" s="151"/>
      <c r="BF887" s="151" t="s">
        <v>4897</v>
      </c>
      <c r="BG887" s="134"/>
      <c r="BH887" s="134"/>
      <c r="BI887" s="134"/>
      <c r="BJ887" s="134"/>
      <c r="BK887" s="134"/>
      <c r="BL887" s="134"/>
      <c r="BM887" s="134"/>
      <c r="BN887" s="326"/>
      <c r="BO887" s="151"/>
      <c r="BP887" s="138">
        <v>2</v>
      </c>
      <c r="BQ887" s="138"/>
      <c r="BR887" s="138">
        <v>2</v>
      </c>
      <c r="BS887" s="138"/>
      <c r="BT887" s="138"/>
      <c r="BU887" s="138">
        <v>1</v>
      </c>
      <c r="BV887" s="138"/>
      <c r="BW887" s="138"/>
      <c r="BX887" s="138"/>
      <c r="BY887" s="138">
        <v>8</v>
      </c>
      <c r="BZ887" s="138"/>
      <c r="CA887" s="138"/>
      <c r="CB887" s="138"/>
      <c r="CC887" s="138"/>
      <c r="CD887" s="138"/>
      <c r="CE887" s="267"/>
      <c r="CF887" s="267"/>
    </row>
    <row r="888" spans="1:128" s="139" customFormat="1" ht="16.5" customHeight="1">
      <c r="A888" s="111">
        <v>792</v>
      </c>
      <c r="B888" s="111" t="s">
        <v>12141</v>
      </c>
      <c r="C888" s="112" t="s">
        <v>12280</v>
      </c>
      <c r="D888" s="111" t="s">
        <v>5082</v>
      </c>
      <c r="E888" s="111" t="s">
        <v>6337</v>
      </c>
      <c r="F888" s="111" t="s">
        <v>12398</v>
      </c>
      <c r="G888" s="160" t="s">
        <v>12399</v>
      </c>
      <c r="H888" s="111" t="s">
        <v>12400</v>
      </c>
      <c r="I888" s="111">
        <v>2002.05</v>
      </c>
      <c r="J888" s="382" t="s">
        <v>4888</v>
      </c>
      <c r="K888" s="163" t="s">
        <v>6337</v>
      </c>
      <c r="L888" s="116" t="s">
        <v>6337</v>
      </c>
      <c r="M888" s="153"/>
      <c r="N888" s="142" t="s">
        <v>4888</v>
      </c>
      <c r="O888" s="142"/>
      <c r="P888" s="142" t="s">
        <v>4888</v>
      </c>
      <c r="Q888" s="143">
        <v>3613</v>
      </c>
      <c r="R888" s="144">
        <v>480</v>
      </c>
      <c r="S888" s="143">
        <v>480</v>
      </c>
      <c r="T888" s="143">
        <v>480</v>
      </c>
      <c r="U888" s="112" t="s">
        <v>5303</v>
      </c>
      <c r="V888" s="123"/>
      <c r="W888" s="123"/>
      <c r="X888" s="138"/>
      <c r="Y888" s="123"/>
      <c r="Z888" s="123"/>
      <c r="AA888" s="123"/>
      <c r="AB888" s="123">
        <v>12</v>
      </c>
      <c r="AC888" s="127"/>
      <c r="AD888" s="127"/>
      <c r="AE888" s="147" t="s">
        <v>12401</v>
      </c>
      <c r="AF888" s="137" t="s">
        <v>12402</v>
      </c>
      <c r="AG888" s="143"/>
      <c r="AH888" s="143"/>
      <c r="AI888" s="148"/>
      <c r="AJ888" s="148"/>
      <c r="AK888" s="112"/>
      <c r="AL888" s="112"/>
      <c r="AM888" s="118"/>
      <c r="AN888" s="111"/>
      <c r="AO888" s="111"/>
      <c r="AP888" s="111"/>
      <c r="AQ888" s="111"/>
      <c r="AR888" s="111"/>
      <c r="AS888" s="111">
        <v>196</v>
      </c>
      <c r="AT888" s="129" t="s">
        <v>12403</v>
      </c>
      <c r="AU888" s="129" t="s">
        <v>12403</v>
      </c>
      <c r="AV888" s="127">
        <v>5036</v>
      </c>
      <c r="AW888" s="322">
        <v>25.693877551020407</v>
      </c>
      <c r="AX888" s="149"/>
      <c r="AY888" s="149"/>
      <c r="AZ888" s="149"/>
      <c r="BA888" s="149"/>
      <c r="BB888" s="149"/>
      <c r="BC888" s="150"/>
      <c r="BD888" s="150"/>
      <c r="BE888" s="150"/>
      <c r="BF888" s="151" t="s">
        <v>4897</v>
      </c>
      <c r="BG888" s="134"/>
      <c r="BH888" s="134"/>
      <c r="BI888" s="134"/>
      <c r="BJ888" s="134"/>
      <c r="BK888" s="134"/>
      <c r="BL888" s="134"/>
      <c r="BM888" s="134"/>
      <c r="BN888" s="350"/>
      <c r="BO888" s="133"/>
      <c r="BP888" s="138"/>
      <c r="BQ888" s="138"/>
      <c r="BR888" s="138"/>
      <c r="BS888" s="138"/>
      <c r="BT888" s="138"/>
      <c r="BU888" s="138"/>
      <c r="BV888" s="138"/>
      <c r="BW888" s="138">
        <v>1</v>
      </c>
      <c r="BX888" s="138"/>
      <c r="BY888" s="138"/>
      <c r="BZ888" s="138"/>
      <c r="CA888" s="138"/>
      <c r="CB888" s="138"/>
      <c r="CC888" s="138"/>
      <c r="CD888" s="138"/>
    </row>
    <row r="889" spans="1:128" ht="16.5" customHeight="1">
      <c r="A889" s="111">
        <v>793</v>
      </c>
      <c r="B889" s="111" t="s">
        <v>12141</v>
      </c>
      <c r="C889" s="112" t="s">
        <v>12404</v>
      </c>
      <c r="D889" s="111" t="s">
        <v>5082</v>
      </c>
      <c r="E889" s="111" t="s">
        <v>6337</v>
      </c>
      <c r="F889" s="111" t="s">
        <v>12405</v>
      </c>
      <c r="G889" s="160" t="s">
        <v>12406</v>
      </c>
      <c r="H889" s="135" t="s">
        <v>12407</v>
      </c>
      <c r="I889" s="111" t="s">
        <v>12408</v>
      </c>
      <c r="J889" s="382" t="s">
        <v>4888</v>
      </c>
      <c r="K889" s="163" t="s">
        <v>6376</v>
      </c>
      <c r="L889" s="116" t="s">
        <v>6376</v>
      </c>
      <c r="M889" s="153"/>
      <c r="N889" s="142" t="s">
        <v>4888</v>
      </c>
      <c r="O889" s="142"/>
      <c r="P889" s="142" t="s">
        <v>4888</v>
      </c>
      <c r="Q889" s="143">
        <v>4311</v>
      </c>
      <c r="R889" s="144">
        <v>149.4</v>
      </c>
      <c r="S889" s="143">
        <v>131</v>
      </c>
      <c r="T889" s="143">
        <v>131</v>
      </c>
      <c r="U889" s="112"/>
      <c r="V889" s="143"/>
      <c r="W889" s="143"/>
      <c r="X889" s="138"/>
      <c r="Y889" s="144"/>
      <c r="Z889" s="143"/>
      <c r="AA889" s="143"/>
      <c r="AB889" s="143"/>
      <c r="AC889" s="127"/>
      <c r="AD889" s="127"/>
      <c r="AE889" s="130">
        <v>5</v>
      </c>
      <c r="AF889" s="137" t="s">
        <v>12409</v>
      </c>
      <c r="AG889" s="143">
        <v>1</v>
      </c>
      <c r="AH889" s="143">
        <v>48</v>
      </c>
      <c r="AI889" s="148"/>
      <c r="AJ889" s="148"/>
      <c r="AK889" s="179"/>
      <c r="AL889" s="112"/>
      <c r="AM889" s="118"/>
      <c r="AN889" s="111"/>
      <c r="AO889" s="111"/>
      <c r="AP889" s="111"/>
      <c r="AQ889" s="111"/>
      <c r="AR889" s="111"/>
      <c r="AS889" s="111">
        <v>249</v>
      </c>
      <c r="AT889" s="129" t="s">
        <v>6506</v>
      </c>
      <c r="AU889" s="129" t="s">
        <v>6506</v>
      </c>
      <c r="AV889" s="127">
        <v>2126</v>
      </c>
      <c r="AW889" s="322">
        <v>8.5381526104417667</v>
      </c>
      <c r="AX889" s="149"/>
      <c r="AY889" s="149"/>
      <c r="AZ889" s="149"/>
      <c r="BA889" s="149"/>
      <c r="BB889" s="149"/>
      <c r="BC889" s="150"/>
      <c r="BD889" s="150"/>
      <c r="BE889" s="150"/>
      <c r="BF889" s="701" t="s">
        <v>4945</v>
      </c>
      <c r="BG889" s="134"/>
      <c r="BH889" s="134"/>
      <c r="BI889" s="134"/>
      <c r="BJ889" s="134"/>
      <c r="BK889" s="134"/>
      <c r="BL889" s="134"/>
      <c r="BM889" s="134"/>
      <c r="BN889" s="350"/>
      <c r="BO889" s="133"/>
      <c r="BP889" s="138"/>
      <c r="BQ889" s="138"/>
      <c r="BR889" s="138"/>
      <c r="BS889" s="138">
        <v>1</v>
      </c>
      <c r="BT889" s="138"/>
      <c r="BU889" s="138"/>
      <c r="BV889" s="138"/>
      <c r="BW889" s="138"/>
      <c r="BX889" s="138"/>
      <c r="BY889" s="138"/>
      <c r="BZ889" s="138"/>
      <c r="CA889" s="138"/>
      <c r="CB889" s="138"/>
      <c r="CC889" s="138"/>
      <c r="CD889" s="138"/>
      <c r="CE889" s="139"/>
      <c r="CF889" s="139"/>
      <c r="DV889" s="152"/>
      <c r="DW889" s="152"/>
      <c r="DX889" s="152"/>
    </row>
    <row r="890" spans="1:128" ht="16.5" customHeight="1">
      <c r="A890" s="111">
        <v>794</v>
      </c>
      <c r="B890" s="153" t="s">
        <v>12141</v>
      </c>
      <c r="C890" s="153" t="s">
        <v>12248</v>
      </c>
      <c r="D890" s="154" t="s">
        <v>5082</v>
      </c>
      <c r="E890" s="153" t="s">
        <v>5001</v>
      </c>
      <c r="F890" s="154" t="s">
        <v>12410</v>
      </c>
      <c r="G890" s="276" t="s">
        <v>12411</v>
      </c>
      <c r="H890" s="135" t="s">
        <v>12412</v>
      </c>
      <c r="I890" s="111" t="s">
        <v>12413</v>
      </c>
      <c r="J890" s="118" t="s">
        <v>4884</v>
      </c>
      <c r="K890" s="163" t="s">
        <v>12367</v>
      </c>
      <c r="L890" s="153" t="s">
        <v>12414</v>
      </c>
      <c r="M890" s="610" t="s">
        <v>12415</v>
      </c>
      <c r="N890" s="135" t="s">
        <v>4888</v>
      </c>
      <c r="O890" s="135"/>
      <c r="P890" s="135" t="s">
        <v>4888</v>
      </c>
      <c r="Q890" s="143">
        <v>526</v>
      </c>
      <c r="R890" s="144">
        <v>1052</v>
      </c>
      <c r="S890" s="143"/>
      <c r="T890" s="143"/>
      <c r="U890" s="135"/>
      <c r="V890" s="123"/>
      <c r="W890" s="123"/>
      <c r="X890" s="135"/>
      <c r="Y890" s="123">
        <v>630</v>
      </c>
      <c r="Z890" s="123">
        <v>120</v>
      </c>
      <c r="AA890" s="123">
        <v>4000</v>
      </c>
      <c r="AB890" s="123">
        <v>20</v>
      </c>
      <c r="AC890" s="127"/>
      <c r="AD890" s="127"/>
      <c r="AE890" s="128">
        <v>10</v>
      </c>
      <c r="AF890" s="135"/>
      <c r="AG890" s="143"/>
      <c r="AH890" s="143"/>
      <c r="AI890" s="127"/>
      <c r="AJ890" s="127"/>
      <c r="AK890" s="135"/>
      <c r="AL890" s="135"/>
      <c r="AM890" s="135" t="s">
        <v>5011</v>
      </c>
      <c r="AN890" s="135">
        <v>10</v>
      </c>
      <c r="AO890" s="135">
        <v>10</v>
      </c>
      <c r="AP890" s="135"/>
      <c r="AQ890" s="135"/>
      <c r="AR890" s="135"/>
      <c r="AS890" s="135">
        <v>300</v>
      </c>
      <c r="AT890" s="135" t="s">
        <v>4916</v>
      </c>
      <c r="AU890" s="136" t="s">
        <v>12416</v>
      </c>
      <c r="AV890" s="127">
        <v>40000</v>
      </c>
      <c r="AW890" s="322">
        <v>133.33333333333334</v>
      </c>
      <c r="AX890" s="134"/>
      <c r="AY890" s="134"/>
      <c r="AZ890" s="134"/>
      <c r="BA890" s="134"/>
      <c r="BB890" s="134"/>
      <c r="BC890" s="123"/>
      <c r="BD890" s="123"/>
      <c r="BE890" s="494"/>
      <c r="BF890" s="135" t="s">
        <v>4897</v>
      </c>
      <c r="BG890" s="134"/>
      <c r="BH890" s="134"/>
      <c r="BI890" s="134"/>
      <c r="BJ890" s="134"/>
      <c r="BK890" s="134"/>
      <c r="BL890" s="134"/>
      <c r="BM890" s="134"/>
      <c r="BN890" s="135"/>
      <c r="BO890" s="153"/>
      <c r="BP890" s="137"/>
      <c r="BQ890" s="137"/>
      <c r="BR890" s="137"/>
      <c r="BS890" s="137"/>
      <c r="BT890" s="137"/>
      <c r="BU890" s="137"/>
      <c r="BV890" s="137">
        <v>1</v>
      </c>
      <c r="BW890" s="137"/>
      <c r="BX890" s="137"/>
      <c r="BY890" s="137">
        <v>26</v>
      </c>
      <c r="BZ890" s="137"/>
      <c r="CA890" s="137"/>
      <c r="CB890" s="137"/>
      <c r="CC890" s="137"/>
      <c r="CD890" s="137"/>
      <c r="CE890" s="177"/>
      <c r="CF890" s="139"/>
    </row>
    <row r="891" spans="1:128" s="496" customFormat="1" ht="16.5" customHeight="1">
      <c r="A891" s="111">
        <v>795</v>
      </c>
      <c r="B891" s="111" t="s">
        <v>12141</v>
      </c>
      <c r="C891" s="112" t="s">
        <v>12194</v>
      </c>
      <c r="D891" s="111" t="s">
        <v>5082</v>
      </c>
      <c r="E891" s="111" t="s">
        <v>4932</v>
      </c>
      <c r="F891" s="111" t="s">
        <v>12417</v>
      </c>
      <c r="G891" s="113" t="s">
        <v>12418</v>
      </c>
      <c r="H891" s="111" t="s">
        <v>12419</v>
      </c>
      <c r="I891" s="111" t="s">
        <v>12420</v>
      </c>
      <c r="J891" s="118" t="s">
        <v>4884</v>
      </c>
      <c r="K891" s="111" t="s">
        <v>12421</v>
      </c>
      <c r="L891" s="140" t="s">
        <v>12422</v>
      </c>
      <c r="M891" s="141" t="s">
        <v>12423</v>
      </c>
      <c r="N891" s="142" t="s">
        <v>4924</v>
      </c>
      <c r="O891" s="142"/>
      <c r="P891" s="142" t="s">
        <v>4924</v>
      </c>
      <c r="Q891" s="143">
        <v>27373</v>
      </c>
      <c r="R891" s="144">
        <v>2490</v>
      </c>
      <c r="S891" s="143">
        <v>993</v>
      </c>
      <c r="T891" s="143">
        <v>993</v>
      </c>
      <c r="U891" s="112"/>
      <c r="V891" s="144"/>
      <c r="W891" s="144">
        <v>145</v>
      </c>
      <c r="X891" s="138" t="s">
        <v>4926</v>
      </c>
      <c r="Y891" s="144">
        <v>178</v>
      </c>
      <c r="Z891" s="144"/>
      <c r="AA891" s="144"/>
      <c r="AB891" s="144">
        <v>146</v>
      </c>
      <c r="AC891" s="127"/>
      <c r="AD891" s="127"/>
      <c r="AE891" s="130">
        <v>98</v>
      </c>
      <c r="AF891" s="112" t="s">
        <v>5450</v>
      </c>
      <c r="AG891" s="143">
        <v>273</v>
      </c>
      <c r="AH891" s="143">
        <v>273</v>
      </c>
      <c r="AI891" s="127">
        <v>273</v>
      </c>
      <c r="AJ891" s="285">
        <v>345</v>
      </c>
      <c r="AK891" s="179"/>
      <c r="AL891" s="112"/>
      <c r="AM891" s="118"/>
      <c r="AN891" s="111">
        <v>5</v>
      </c>
      <c r="AO891" s="111">
        <v>4</v>
      </c>
      <c r="AP891" s="111"/>
      <c r="AQ891" s="111">
        <v>1</v>
      </c>
      <c r="AR891" s="111"/>
      <c r="AS891" s="111">
        <v>133</v>
      </c>
      <c r="AT891" s="129" t="s">
        <v>4916</v>
      </c>
      <c r="AU891" s="129" t="s">
        <v>4916</v>
      </c>
      <c r="AV891" s="127">
        <v>11328</v>
      </c>
      <c r="AW891" s="322">
        <v>85.172932330827066</v>
      </c>
      <c r="AX891" s="543">
        <v>1000</v>
      </c>
      <c r="AY891" s="149"/>
      <c r="AZ891" s="543">
        <v>500</v>
      </c>
      <c r="BA891" s="543">
        <v>700</v>
      </c>
      <c r="BB891" s="543">
        <v>1000</v>
      </c>
      <c r="BC891" s="875">
        <v>30</v>
      </c>
      <c r="BD891" s="150"/>
      <c r="BE891" s="151" t="s">
        <v>12424</v>
      </c>
      <c r="BF891" s="151" t="s">
        <v>12425</v>
      </c>
      <c r="BG891" s="134"/>
      <c r="BH891" s="134"/>
      <c r="BI891" s="134"/>
      <c r="BJ891" s="134"/>
      <c r="BK891" s="134"/>
      <c r="BL891" s="134"/>
      <c r="BM891" s="134"/>
      <c r="BN891" s="326"/>
      <c r="BO891" s="151"/>
      <c r="BP891" s="138">
        <v>1</v>
      </c>
      <c r="BQ891" s="138"/>
      <c r="BR891" s="138">
        <v>1</v>
      </c>
      <c r="BS891" s="138">
        <v>3</v>
      </c>
      <c r="BT891" s="138"/>
      <c r="BU891" s="138">
        <v>3</v>
      </c>
      <c r="BV891" s="138">
        <v>2</v>
      </c>
      <c r="BW891" s="138">
        <v>10</v>
      </c>
      <c r="BX891" s="138"/>
      <c r="BY891" s="138"/>
      <c r="BZ891" s="138"/>
      <c r="CA891" s="138"/>
      <c r="CB891" s="138"/>
      <c r="CC891" s="138"/>
      <c r="CD891" s="138"/>
      <c r="CE891" s="267"/>
      <c r="CF891" s="267"/>
    </row>
    <row r="892" spans="1:128" s="496" customFormat="1" ht="16.5" customHeight="1">
      <c r="A892" s="111">
        <v>796</v>
      </c>
      <c r="B892" s="111" t="s">
        <v>12141</v>
      </c>
      <c r="C892" s="112" t="s">
        <v>12324</v>
      </c>
      <c r="D892" s="111" t="s">
        <v>5082</v>
      </c>
      <c r="E892" s="111" t="s">
        <v>4879</v>
      </c>
      <c r="F892" s="111" t="s">
        <v>12426</v>
      </c>
      <c r="G892" s="113" t="s">
        <v>12427</v>
      </c>
      <c r="H892" s="111" t="s">
        <v>12428</v>
      </c>
      <c r="I892" s="111" t="s">
        <v>12429</v>
      </c>
      <c r="J892" s="118" t="s">
        <v>4884</v>
      </c>
      <c r="K892" s="163" t="s">
        <v>12430</v>
      </c>
      <c r="L892" s="116" t="s">
        <v>12431</v>
      </c>
      <c r="M892" s="153" t="s">
        <v>12432</v>
      </c>
      <c r="N892" s="142" t="s">
        <v>4888</v>
      </c>
      <c r="O892" s="142"/>
      <c r="P892" s="142" t="s">
        <v>4888</v>
      </c>
      <c r="Q892" s="143">
        <v>9997</v>
      </c>
      <c r="R892" s="144">
        <v>2227</v>
      </c>
      <c r="S892" s="143">
        <v>690</v>
      </c>
      <c r="T892" s="143">
        <v>548</v>
      </c>
      <c r="U892" s="112" t="s">
        <v>4996</v>
      </c>
      <c r="V892" s="143">
        <v>142</v>
      </c>
      <c r="W892" s="143">
        <v>216</v>
      </c>
      <c r="X892" s="138" t="s">
        <v>4972</v>
      </c>
      <c r="Y892" s="143">
        <v>71</v>
      </c>
      <c r="Z892" s="143">
        <v>38</v>
      </c>
      <c r="AA892" s="143">
        <v>1022</v>
      </c>
      <c r="AB892" s="143">
        <v>57</v>
      </c>
      <c r="AC892" s="127"/>
      <c r="AD892" s="127"/>
      <c r="AE892" s="130">
        <v>59</v>
      </c>
      <c r="AF892" s="137" t="s">
        <v>12433</v>
      </c>
      <c r="AG892" s="165">
        <v>6921</v>
      </c>
      <c r="AH892" s="165">
        <v>8800</v>
      </c>
      <c r="AI892" s="148">
        <v>7754</v>
      </c>
      <c r="AJ892" s="148">
        <v>854</v>
      </c>
      <c r="AK892" s="112" t="s">
        <v>12434</v>
      </c>
      <c r="AL892" s="112">
        <v>708</v>
      </c>
      <c r="AM892" s="118" t="s">
        <v>5011</v>
      </c>
      <c r="AN892" s="111">
        <v>2</v>
      </c>
      <c r="AO892" s="111">
        <v>2</v>
      </c>
      <c r="AP892" s="111"/>
      <c r="AQ892" s="111"/>
      <c r="AR892" s="111"/>
      <c r="AS892" s="111">
        <v>300</v>
      </c>
      <c r="AT892" s="129" t="s">
        <v>4916</v>
      </c>
      <c r="AU892" s="129" t="s">
        <v>4916</v>
      </c>
      <c r="AV892" s="127">
        <v>17147</v>
      </c>
      <c r="AW892" s="322">
        <v>57.156666666666666</v>
      </c>
      <c r="AX892" s="149"/>
      <c r="AY892" s="149"/>
      <c r="AZ892" s="149"/>
      <c r="BA892" s="149"/>
      <c r="BB892" s="149"/>
      <c r="BC892" s="150"/>
      <c r="BD892" s="150"/>
      <c r="BE892" s="151"/>
      <c r="BF892" s="151" t="s">
        <v>4897</v>
      </c>
      <c r="BG892" s="134"/>
      <c r="BH892" s="134"/>
      <c r="BI892" s="134"/>
      <c r="BJ892" s="134"/>
      <c r="BK892" s="134"/>
      <c r="BL892" s="134"/>
      <c r="BM892" s="134"/>
      <c r="BN892" s="326"/>
      <c r="BO892" s="133" t="s">
        <v>4897</v>
      </c>
      <c r="BP892" s="138">
        <v>1</v>
      </c>
      <c r="BQ892" s="138"/>
      <c r="BR892" s="138">
        <v>1</v>
      </c>
      <c r="BS892" s="138"/>
      <c r="BT892" s="138"/>
      <c r="BU892" s="138">
        <v>2</v>
      </c>
      <c r="BV892" s="138"/>
      <c r="BW892" s="138"/>
      <c r="BX892" s="138"/>
      <c r="BY892" s="138"/>
      <c r="BZ892" s="138"/>
      <c r="CA892" s="138"/>
      <c r="CB892" s="138"/>
      <c r="CC892" s="138"/>
      <c r="CD892" s="138"/>
      <c r="CE892" s="267"/>
      <c r="CF892" s="267"/>
    </row>
    <row r="893" spans="1:128" ht="16.5" customHeight="1">
      <c r="A893" s="111">
        <v>797</v>
      </c>
      <c r="B893" s="111" t="s">
        <v>12141</v>
      </c>
      <c r="C893" s="112" t="s">
        <v>12324</v>
      </c>
      <c r="D893" s="111" t="s">
        <v>5082</v>
      </c>
      <c r="E893" s="111" t="s">
        <v>5001</v>
      </c>
      <c r="F893" s="111" t="s">
        <v>12435</v>
      </c>
      <c r="G893" s="113" t="s">
        <v>12436</v>
      </c>
      <c r="H893" s="111" t="s">
        <v>12437</v>
      </c>
      <c r="I893" s="111" t="s">
        <v>12438</v>
      </c>
      <c r="J893" s="118" t="s">
        <v>4884</v>
      </c>
      <c r="K893" s="163" t="s">
        <v>12439</v>
      </c>
      <c r="L893" s="116" t="s">
        <v>12440</v>
      </c>
      <c r="M893" s="153" t="s">
        <v>12330</v>
      </c>
      <c r="N893" s="142" t="s">
        <v>4888</v>
      </c>
      <c r="O893" s="142"/>
      <c r="P893" s="142" t="s">
        <v>4888</v>
      </c>
      <c r="Q893" s="143">
        <v>4207</v>
      </c>
      <c r="R893" s="144">
        <v>437</v>
      </c>
      <c r="S893" s="143">
        <v>299</v>
      </c>
      <c r="T893" s="143">
        <v>299</v>
      </c>
      <c r="U893" s="112" t="s">
        <v>12441</v>
      </c>
      <c r="V893" s="144"/>
      <c r="W893" s="144">
        <v>11</v>
      </c>
      <c r="X893" s="138" t="s">
        <v>4972</v>
      </c>
      <c r="Y893" s="144"/>
      <c r="Z893" s="144"/>
      <c r="AA893" s="144"/>
      <c r="AB893" s="144">
        <v>22</v>
      </c>
      <c r="AC893" s="127"/>
      <c r="AD893" s="127"/>
      <c r="AE893" s="130">
        <v>7</v>
      </c>
      <c r="AF893" s="137" t="s">
        <v>12442</v>
      </c>
      <c r="AG893" s="143">
        <v>63</v>
      </c>
      <c r="AH893" s="143">
        <v>87</v>
      </c>
      <c r="AI893" s="148"/>
      <c r="AJ893" s="148"/>
      <c r="AK893" s="112"/>
      <c r="AL893" s="112"/>
      <c r="AM893" s="118"/>
      <c r="AN893" s="111"/>
      <c r="AO893" s="111"/>
      <c r="AP893" s="111"/>
      <c r="AQ893" s="111"/>
      <c r="AR893" s="111"/>
      <c r="AS893" s="111">
        <v>300</v>
      </c>
      <c r="AT893" s="129" t="s">
        <v>4916</v>
      </c>
      <c r="AU893" s="129" t="s">
        <v>4916</v>
      </c>
      <c r="AV893" s="127">
        <v>2556</v>
      </c>
      <c r="AW893" s="322">
        <v>8.52</v>
      </c>
      <c r="AX893" s="149"/>
      <c r="AY893" s="149"/>
      <c r="AZ893" s="149"/>
      <c r="BA893" s="149"/>
      <c r="BB893" s="149"/>
      <c r="BC893" s="150"/>
      <c r="BD893" s="150"/>
      <c r="BE893" s="150"/>
      <c r="BF893" s="151" t="s">
        <v>4897</v>
      </c>
      <c r="BG893" s="134"/>
      <c r="BH893" s="134"/>
      <c r="BI893" s="134"/>
      <c r="BJ893" s="134"/>
      <c r="BK893" s="134"/>
      <c r="BL893" s="134"/>
      <c r="BM893" s="134"/>
      <c r="BN893" s="350"/>
      <c r="BO893" s="133" t="s">
        <v>4897</v>
      </c>
      <c r="BP893" s="138"/>
      <c r="BQ893" s="138"/>
      <c r="BR893" s="138"/>
      <c r="BS893" s="138"/>
      <c r="BT893" s="138"/>
      <c r="BU893" s="138"/>
      <c r="BV893" s="138"/>
      <c r="BW893" s="138"/>
      <c r="BX893" s="138"/>
      <c r="BY893" s="138"/>
      <c r="BZ893" s="138"/>
      <c r="CA893" s="138"/>
      <c r="CB893" s="138"/>
      <c r="CC893" s="138"/>
      <c r="CD893" s="138"/>
      <c r="CE893" s="139"/>
      <c r="CF893" s="139"/>
      <c r="DV893" s="152"/>
      <c r="DW893" s="152"/>
      <c r="DX893" s="152"/>
    </row>
    <row r="894" spans="1:128" ht="16.5" customHeight="1">
      <c r="A894" s="111">
        <v>798</v>
      </c>
      <c r="B894" s="111" t="s">
        <v>4377</v>
      </c>
      <c r="C894" s="112" t="s">
        <v>4465</v>
      </c>
      <c r="D894" s="111" t="s">
        <v>5111</v>
      </c>
      <c r="E894" s="111" t="s">
        <v>4932</v>
      </c>
      <c r="F894" s="111" t="s">
        <v>12443</v>
      </c>
      <c r="G894" s="113" t="s">
        <v>12444</v>
      </c>
      <c r="H894" s="111" t="s">
        <v>12445</v>
      </c>
      <c r="I894" s="111" t="s">
        <v>12446</v>
      </c>
      <c r="J894" s="118" t="s">
        <v>4940</v>
      </c>
      <c r="K894" s="163" t="s">
        <v>12447</v>
      </c>
      <c r="L894" s="116" t="s">
        <v>12448</v>
      </c>
      <c r="M894" s="153" t="s">
        <v>12449</v>
      </c>
      <c r="N894" s="142" t="s">
        <v>4924</v>
      </c>
      <c r="O894" s="142"/>
      <c r="P894" s="142" t="s">
        <v>4924</v>
      </c>
      <c r="Q894" s="143">
        <v>7688</v>
      </c>
      <c r="R894" s="144">
        <v>1756</v>
      </c>
      <c r="S894" s="143">
        <v>569</v>
      </c>
      <c r="T894" s="143">
        <v>479</v>
      </c>
      <c r="U894" s="112"/>
      <c r="V894" s="143">
        <v>90</v>
      </c>
      <c r="W894" s="143">
        <v>223.8</v>
      </c>
      <c r="X894" s="138" t="s">
        <v>4956</v>
      </c>
      <c r="Y894" s="143">
        <v>90</v>
      </c>
      <c r="Z894" s="143">
        <v>79</v>
      </c>
      <c r="AA894" s="143">
        <v>4028</v>
      </c>
      <c r="AB894" s="143">
        <v>33</v>
      </c>
      <c r="AC894" s="127"/>
      <c r="AD894" s="127"/>
      <c r="AE894" s="130">
        <v>50</v>
      </c>
      <c r="AF894" s="137" t="s">
        <v>12450</v>
      </c>
      <c r="AG894" s="143">
        <v>1550</v>
      </c>
      <c r="AH894" s="143">
        <v>2481</v>
      </c>
      <c r="AI894" s="148">
        <v>2481</v>
      </c>
      <c r="AJ894" s="148">
        <v>193</v>
      </c>
      <c r="AK894" s="179"/>
      <c r="AL894" s="112"/>
      <c r="AM894" s="118" t="s">
        <v>5866</v>
      </c>
      <c r="AN894" s="111">
        <v>11</v>
      </c>
      <c r="AO894" s="111">
        <v>4</v>
      </c>
      <c r="AP894" s="111">
        <v>5</v>
      </c>
      <c r="AQ894" s="111"/>
      <c r="AR894" s="111">
        <v>2</v>
      </c>
      <c r="AS894" s="111">
        <v>120</v>
      </c>
      <c r="AT894" s="129" t="s">
        <v>6506</v>
      </c>
      <c r="AU894" s="129" t="s">
        <v>6506</v>
      </c>
      <c r="AV894" s="127">
        <v>11782</v>
      </c>
      <c r="AW894" s="322">
        <v>98.183333333333337</v>
      </c>
      <c r="AX894" s="149"/>
      <c r="AY894" s="149"/>
      <c r="AZ894" s="149"/>
      <c r="BA894" s="149"/>
      <c r="BB894" s="149"/>
      <c r="BC894" s="150"/>
      <c r="BD894" s="150"/>
      <c r="BE894" s="150"/>
      <c r="BF894" s="151" t="s">
        <v>4945</v>
      </c>
      <c r="BG894" s="134"/>
      <c r="BH894" s="134"/>
      <c r="BI894" s="134"/>
      <c r="BJ894" s="134"/>
      <c r="BK894" s="134"/>
      <c r="BL894" s="134"/>
      <c r="BM894" s="134"/>
      <c r="BN894" s="350"/>
      <c r="BO894" s="133" t="s">
        <v>4945</v>
      </c>
      <c r="BP894" s="138">
        <v>1</v>
      </c>
      <c r="BQ894" s="138">
        <v>1</v>
      </c>
      <c r="BR894" s="138"/>
      <c r="BS894" s="138">
        <v>2</v>
      </c>
      <c r="BT894" s="138">
        <v>1</v>
      </c>
      <c r="BU894" s="138"/>
      <c r="BV894" s="138">
        <v>2</v>
      </c>
      <c r="BW894" s="138">
        <v>2</v>
      </c>
      <c r="BX894" s="138"/>
      <c r="BY894" s="138">
        <v>19</v>
      </c>
      <c r="BZ894" s="138"/>
      <c r="CA894" s="138"/>
      <c r="CB894" s="138"/>
      <c r="CC894" s="138"/>
      <c r="CD894" s="138"/>
      <c r="CE894" s="139"/>
      <c r="CF894" s="139"/>
      <c r="DV894" s="152"/>
      <c r="DW894" s="152"/>
      <c r="DX894" s="152"/>
    </row>
    <row r="895" spans="1:128" ht="16.5" customHeight="1">
      <c r="A895" s="111">
        <v>799</v>
      </c>
      <c r="B895" s="111" t="s">
        <v>4377</v>
      </c>
      <c r="C895" s="112" t="s">
        <v>4465</v>
      </c>
      <c r="D895" s="111" t="s">
        <v>5111</v>
      </c>
      <c r="E895" s="111" t="s">
        <v>6376</v>
      </c>
      <c r="F895" s="111" t="s">
        <v>12451</v>
      </c>
      <c r="G895" s="113" t="s">
        <v>12452</v>
      </c>
      <c r="H895" s="111" t="s">
        <v>12453</v>
      </c>
      <c r="I895" s="111" t="s">
        <v>12454</v>
      </c>
      <c r="J895" s="382" t="s">
        <v>4888</v>
      </c>
      <c r="K895" s="163" t="s">
        <v>6376</v>
      </c>
      <c r="L895" s="116" t="s">
        <v>6376</v>
      </c>
      <c r="M895" s="153"/>
      <c r="N895" s="142" t="s">
        <v>4924</v>
      </c>
      <c r="O895" s="142"/>
      <c r="P895" s="142" t="s">
        <v>4924</v>
      </c>
      <c r="Q895" s="143">
        <v>11385</v>
      </c>
      <c r="R895" s="144">
        <v>1543</v>
      </c>
      <c r="S895" s="143">
        <v>283</v>
      </c>
      <c r="T895" s="143">
        <v>283</v>
      </c>
      <c r="U895" s="112"/>
      <c r="V895" s="143"/>
      <c r="W895" s="143">
        <v>11</v>
      </c>
      <c r="X895" s="138" t="s">
        <v>4956</v>
      </c>
      <c r="Y895" s="143"/>
      <c r="Z895" s="143"/>
      <c r="AA895" s="143"/>
      <c r="AB895" s="143"/>
      <c r="AC895" s="127"/>
      <c r="AD895" s="127"/>
      <c r="AE895" s="130"/>
      <c r="AF895" s="137" t="s">
        <v>12455</v>
      </c>
      <c r="AG895" s="143"/>
      <c r="AH895" s="143">
        <v>556</v>
      </c>
      <c r="AI895" s="148">
        <v>556</v>
      </c>
      <c r="AJ895" s="148">
        <v>116</v>
      </c>
      <c r="AK895" s="179"/>
      <c r="AL895" s="112"/>
      <c r="AM895" s="118"/>
      <c r="AN895" s="111"/>
      <c r="AO895" s="111"/>
      <c r="AP895" s="111"/>
      <c r="AQ895" s="111"/>
      <c r="AR895" s="111"/>
      <c r="AS895" s="111">
        <v>120</v>
      </c>
      <c r="AT895" s="129" t="s">
        <v>6506</v>
      </c>
      <c r="AU895" s="129" t="s">
        <v>12456</v>
      </c>
      <c r="AV895" s="127">
        <v>16024</v>
      </c>
      <c r="AW895" s="322">
        <v>133.53333333333333</v>
      </c>
      <c r="AX895" s="149"/>
      <c r="AY895" s="149"/>
      <c r="AZ895" s="149"/>
      <c r="BA895" s="149"/>
      <c r="BB895" s="149"/>
      <c r="BC895" s="150"/>
      <c r="BD895" s="150"/>
      <c r="BE895" s="150"/>
      <c r="BF895" s="151" t="s">
        <v>4945</v>
      </c>
      <c r="BG895" s="134"/>
      <c r="BH895" s="134"/>
      <c r="BI895" s="134"/>
      <c r="BJ895" s="134"/>
      <c r="BK895" s="134"/>
      <c r="BL895" s="134"/>
      <c r="BM895" s="134"/>
      <c r="BN895" s="350"/>
      <c r="BO895" s="133"/>
      <c r="BP895" s="138"/>
      <c r="BQ895" s="138"/>
      <c r="BR895" s="138"/>
      <c r="BS895" s="138"/>
      <c r="BT895" s="138"/>
      <c r="BU895" s="138"/>
      <c r="BV895" s="138"/>
      <c r="BW895" s="138">
        <v>1</v>
      </c>
      <c r="BX895" s="138"/>
      <c r="BY895" s="138">
        <v>1</v>
      </c>
      <c r="BZ895" s="138"/>
      <c r="CA895" s="138"/>
      <c r="CB895" s="138"/>
      <c r="CC895" s="138"/>
      <c r="CD895" s="138"/>
      <c r="CE895" s="139"/>
      <c r="CF895" s="139"/>
      <c r="DV895" s="152"/>
      <c r="DW895" s="152"/>
      <c r="DX895" s="152"/>
    </row>
    <row r="896" spans="1:128" ht="16.5" customHeight="1">
      <c r="A896" s="111">
        <v>800</v>
      </c>
      <c r="B896" s="111" t="s">
        <v>4377</v>
      </c>
      <c r="C896" s="112" t="s">
        <v>4465</v>
      </c>
      <c r="D896" s="111" t="s">
        <v>5111</v>
      </c>
      <c r="E896" s="111" t="s">
        <v>4932</v>
      </c>
      <c r="F896" s="111" t="s">
        <v>12457</v>
      </c>
      <c r="G896" s="113" t="s">
        <v>12458</v>
      </c>
      <c r="H896" s="111" t="s">
        <v>12459</v>
      </c>
      <c r="I896" s="111" t="s">
        <v>12460</v>
      </c>
      <c r="J896" s="118" t="s">
        <v>4940</v>
      </c>
      <c r="K896" s="163" t="s">
        <v>12461</v>
      </c>
      <c r="L896" s="116" t="s">
        <v>12462</v>
      </c>
      <c r="M896" s="153" t="s">
        <v>12463</v>
      </c>
      <c r="N896" s="142" t="s">
        <v>4924</v>
      </c>
      <c r="O896" s="142"/>
      <c r="P896" s="142" t="s">
        <v>4940</v>
      </c>
      <c r="Q896" s="143">
        <v>3135</v>
      </c>
      <c r="R896" s="144">
        <v>3237</v>
      </c>
      <c r="S896" s="143">
        <v>820</v>
      </c>
      <c r="T896" s="143">
        <v>559</v>
      </c>
      <c r="U896" s="112" t="s">
        <v>4955</v>
      </c>
      <c r="V896" s="143">
        <v>261</v>
      </c>
      <c r="W896" s="143">
        <v>555</v>
      </c>
      <c r="X896" s="138" t="s">
        <v>4956</v>
      </c>
      <c r="Y896" s="143">
        <v>97</v>
      </c>
      <c r="Z896" s="143"/>
      <c r="AA896" s="143"/>
      <c r="AB896" s="143">
        <v>67</v>
      </c>
      <c r="AC896" s="127"/>
      <c r="AD896" s="127"/>
      <c r="AE896" s="130">
        <v>49</v>
      </c>
      <c r="AF896" s="137" t="s">
        <v>12464</v>
      </c>
      <c r="AG896" s="143">
        <v>2201</v>
      </c>
      <c r="AH896" s="143">
        <v>3104</v>
      </c>
      <c r="AI896" s="148">
        <v>3104</v>
      </c>
      <c r="AJ896" s="148">
        <v>151</v>
      </c>
      <c r="AK896" s="179"/>
      <c r="AL896" s="112"/>
      <c r="AM896" s="118" t="s">
        <v>5428</v>
      </c>
      <c r="AN896" s="129">
        <v>10</v>
      </c>
      <c r="AO896" s="129">
        <v>1</v>
      </c>
      <c r="AP896" s="129">
        <v>8</v>
      </c>
      <c r="AQ896" s="129">
        <v>1</v>
      </c>
      <c r="AR896" s="111"/>
      <c r="AS896" s="111">
        <v>182</v>
      </c>
      <c r="AT896" s="129" t="s">
        <v>4916</v>
      </c>
      <c r="AU896" s="129" t="s">
        <v>4916</v>
      </c>
      <c r="AV896" s="127">
        <v>13050</v>
      </c>
      <c r="AW896" s="322">
        <v>71.703296703296701</v>
      </c>
      <c r="AX896" s="149"/>
      <c r="AY896" s="149"/>
      <c r="AZ896" s="149"/>
      <c r="BA896" s="149"/>
      <c r="BB896" s="149"/>
      <c r="BC896" s="150"/>
      <c r="BD896" s="150"/>
      <c r="BE896" s="150"/>
      <c r="BF896" s="151" t="s">
        <v>4945</v>
      </c>
      <c r="BG896" s="134"/>
      <c r="BH896" s="134"/>
      <c r="BI896" s="134"/>
      <c r="BJ896" s="134"/>
      <c r="BK896" s="134"/>
      <c r="BL896" s="134"/>
      <c r="BM896" s="134"/>
      <c r="BN896" s="350"/>
      <c r="BO896" s="133" t="s">
        <v>4945</v>
      </c>
      <c r="BP896" s="138">
        <v>1</v>
      </c>
      <c r="BQ896" s="138"/>
      <c r="BR896" s="138">
        <v>1</v>
      </c>
      <c r="BS896" s="138"/>
      <c r="BT896" s="138"/>
      <c r="BU896" s="138"/>
      <c r="BV896" s="138">
        <v>9</v>
      </c>
      <c r="BW896" s="138">
        <v>2</v>
      </c>
      <c r="BX896" s="138"/>
      <c r="BY896" s="138">
        <v>405</v>
      </c>
      <c r="BZ896" s="138"/>
      <c r="CA896" s="138"/>
      <c r="CB896" s="138"/>
      <c r="CC896" s="138"/>
      <c r="CD896" s="138"/>
      <c r="CE896" s="139"/>
      <c r="CF896" s="139"/>
      <c r="DV896" s="152"/>
      <c r="DW896" s="152"/>
      <c r="DX896" s="152"/>
    </row>
    <row r="897" spans="1:128" ht="16.5" customHeight="1">
      <c r="A897" s="111">
        <v>801</v>
      </c>
      <c r="B897" s="111" t="s">
        <v>12141</v>
      </c>
      <c r="C897" s="112" t="s">
        <v>12465</v>
      </c>
      <c r="D897" s="111" t="s">
        <v>5082</v>
      </c>
      <c r="E897" s="111" t="s">
        <v>4879</v>
      </c>
      <c r="F897" s="111" t="s">
        <v>12466</v>
      </c>
      <c r="G897" s="113" t="s">
        <v>12467</v>
      </c>
      <c r="H897" s="111" t="s">
        <v>12468</v>
      </c>
      <c r="I897" s="111" t="s">
        <v>7360</v>
      </c>
      <c r="J897" s="118" t="s">
        <v>4884</v>
      </c>
      <c r="K897" s="116" t="s">
        <v>8053</v>
      </c>
      <c r="L897" s="116" t="s">
        <v>12469</v>
      </c>
      <c r="M897" s="153" t="s">
        <v>12470</v>
      </c>
      <c r="N897" s="142" t="s">
        <v>4924</v>
      </c>
      <c r="O897" s="135"/>
      <c r="P897" s="142" t="s">
        <v>4924</v>
      </c>
      <c r="Q897" s="143">
        <v>5402</v>
      </c>
      <c r="R897" s="144">
        <v>1692</v>
      </c>
      <c r="S897" s="143">
        <v>627</v>
      </c>
      <c r="T897" s="143">
        <v>466</v>
      </c>
      <c r="U897" s="112" t="s">
        <v>5145</v>
      </c>
      <c r="V897" s="143">
        <v>161</v>
      </c>
      <c r="W897" s="143">
        <v>168</v>
      </c>
      <c r="X897" s="138" t="s">
        <v>4972</v>
      </c>
      <c r="Y897" s="143">
        <v>162</v>
      </c>
      <c r="Z897" s="143"/>
      <c r="AA897" s="143"/>
      <c r="AB897" s="143">
        <v>116</v>
      </c>
      <c r="AC897" s="127"/>
      <c r="AD897" s="127"/>
      <c r="AE897" s="130"/>
      <c r="AF897" s="137" t="s">
        <v>10559</v>
      </c>
      <c r="AG897" s="143">
        <v>11545</v>
      </c>
      <c r="AH897" s="143">
        <v>11545</v>
      </c>
      <c r="AI897" s="148">
        <v>11545</v>
      </c>
      <c r="AJ897" s="148">
        <v>340</v>
      </c>
      <c r="AK897" s="179"/>
      <c r="AL897" s="111"/>
      <c r="AM897" s="118" t="s">
        <v>5011</v>
      </c>
      <c r="AN897" s="129">
        <v>2</v>
      </c>
      <c r="AO897" s="129">
        <v>1</v>
      </c>
      <c r="AP897" s="129"/>
      <c r="AQ897" s="129">
        <v>1</v>
      </c>
      <c r="AR897" s="111"/>
      <c r="AS897" s="111">
        <v>200</v>
      </c>
      <c r="AT897" s="129" t="s">
        <v>4916</v>
      </c>
      <c r="AU897" s="129" t="s">
        <v>4916</v>
      </c>
      <c r="AV897" s="127">
        <v>5441</v>
      </c>
      <c r="AW897" s="322">
        <v>27.204999999999998</v>
      </c>
      <c r="AX897" s="149"/>
      <c r="AY897" s="149"/>
      <c r="AZ897" s="149"/>
      <c r="BA897" s="149"/>
      <c r="BB897" s="149"/>
      <c r="BC897" s="150"/>
      <c r="BD897" s="123"/>
      <c r="BE897" s="150"/>
      <c r="BF897" s="151" t="s">
        <v>4897</v>
      </c>
      <c r="BG897" s="134"/>
      <c r="BH897" s="134"/>
      <c r="BI897" s="134"/>
      <c r="BJ897" s="134"/>
      <c r="BK897" s="134"/>
      <c r="BL897" s="131"/>
      <c r="BM897" s="134"/>
      <c r="BN897" s="327"/>
      <c r="BO897" s="133" t="s">
        <v>4897</v>
      </c>
      <c r="BP897" s="138"/>
      <c r="BQ897" s="138"/>
      <c r="BR897" s="138"/>
      <c r="BS897" s="138">
        <v>1</v>
      </c>
      <c r="BT897" s="138"/>
      <c r="BU897" s="138">
        <v>1</v>
      </c>
      <c r="BV897" s="138">
        <v>1</v>
      </c>
      <c r="BW897" s="138">
        <v>2</v>
      </c>
      <c r="BX897" s="138"/>
      <c r="BY897" s="138"/>
      <c r="BZ897" s="138"/>
      <c r="CA897" s="138"/>
      <c r="CB897" s="174"/>
      <c r="CC897" s="174"/>
      <c r="CD897" s="174"/>
      <c r="CE897" s="139"/>
      <c r="CF897" s="139"/>
      <c r="DV897" s="152"/>
      <c r="DW897" s="152"/>
      <c r="DX897" s="152"/>
    </row>
    <row r="898" spans="1:128" ht="16.5" customHeight="1">
      <c r="A898" s="111">
        <v>802</v>
      </c>
      <c r="B898" s="111" t="s">
        <v>12141</v>
      </c>
      <c r="C898" s="112" t="s">
        <v>12404</v>
      </c>
      <c r="D898" s="111" t="s">
        <v>5082</v>
      </c>
      <c r="E898" s="111" t="s">
        <v>4879</v>
      </c>
      <c r="F898" s="111" t="s">
        <v>12471</v>
      </c>
      <c r="G898" s="113" t="s">
        <v>12472</v>
      </c>
      <c r="H898" s="111" t="s">
        <v>12473</v>
      </c>
      <c r="I898" s="135" t="s">
        <v>10661</v>
      </c>
      <c r="J898" s="118" t="s">
        <v>4884</v>
      </c>
      <c r="K898" s="135" t="s">
        <v>12439</v>
      </c>
      <c r="L898" s="153" t="s">
        <v>12474</v>
      </c>
      <c r="M898" s="141" t="s">
        <v>12475</v>
      </c>
      <c r="N898" s="175" t="s">
        <v>4888</v>
      </c>
      <c r="O898" s="142"/>
      <c r="P898" s="175" t="s">
        <v>4888</v>
      </c>
      <c r="Q898" s="143">
        <v>16949</v>
      </c>
      <c r="R898" s="144">
        <v>2363</v>
      </c>
      <c r="S898" s="143">
        <v>638</v>
      </c>
      <c r="T898" s="143">
        <v>495</v>
      </c>
      <c r="U898" s="876" t="s">
        <v>5521</v>
      </c>
      <c r="V898" s="143">
        <v>143</v>
      </c>
      <c r="W898" s="143">
        <v>127</v>
      </c>
      <c r="X898" s="876" t="s">
        <v>4956</v>
      </c>
      <c r="Y898" s="143">
        <v>348</v>
      </c>
      <c r="Z898" s="143">
        <v>51</v>
      </c>
      <c r="AA898" s="144">
        <v>1000</v>
      </c>
      <c r="AB898" s="143">
        <v>43</v>
      </c>
      <c r="AC898" s="127">
        <v>134</v>
      </c>
      <c r="AD898" s="127"/>
      <c r="AE898" s="285">
        <v>20</v>
      </c>
      <c r="AF898" s="494" t="s">
        <v>12476</v>
      </c>
      <c r="AG898" s="143">
        <v>337</v>
      </c>
      <c r="AH898" s="143">
        <v>662</v>
      </c>
      <c r="AI898" s="128">
        <v>192</v>
      </c>
      <c r="AJ898" s="128">
        <v>51</v>
      </c>
      <c r="AK898" s="135"/>
      <c r="AL898" s="135"/>
      <c r="AM898" s="135" t="s">
        <v>5011</v>
      </c>
      <c r="AN898" s="338">
        <v>8</v>
      </c>
      <c r="AO898" s="338">
        <v>2</v>
      </c>
      <c r="AP898" s="338">
        <v>5</v>
      </c>
      <c r="AQ898" s="338">
        <v>1</v>
      </c>
      <c r="AR898" s="876"/>
      <c r="AS898" s="111">
        <v>172</v>
      </c>
      <c r="AT898" s="136" t="s">
        <v>12477</v>
      </c>
      <c r="AU898" s="136" t="s">
        <v>12477</v>
      </c>
      <c r="AV898" s="285">
        <v>18802</v>
      </c>
      <c r="AW898" s="322">
        <v>109.31395348837209</v>
      </c>
      <c r="AX898" s="287"/>
      <c r="AY898" s="287"/>
      <c r="AZ898" s="287"/>
      <c r="BA898" s="287"/>
      <c r="BB898" s="287"/>
      <c r="BC898" s="288"/>
      <c r="BD898" s="288"/>
      <c r="BE898" s="288"/>
      <c r="BF898" s="701" t="s">
        <v>4945</v>
      </c>
      <c r="BG898" s="290"/>
      <c r="BH898" s="290"/>
      <c r="BI898" s="290"/>
      <c r="BJ898" s="290"/>
      <c r="BK898" s="290"/>
      <c r="BL898" s="290"/>
      <c r="BM898" s="290"/>
      <c r="BN898" s="703"/>
      <c r="BO898" s="704" t="s">
        <v>4945</v>
      </c>
      <c r="BP898" s="338"/>
      <c r="BQ898" s="338"/>
      <c r="BR898" s="338"/>
      <c r="BS898" s="338">
        <v>1</v>
      </c>
      <c r="BT898" s="138"/>
      <c r="BU898" s="138">
        <v>4</v>
      </c>
      <c r="BV898" s="138">
        <v>1</v>
      </c>
      <c r="BW898" s="138">
        <v>3</v>
      </c>
      <c r="BX898" s="138"/>
      <c r="BY898" s="138"/>
      <c r="BZ898" s="138"/>
      <c r="CA898" s="138"/>
      <c r="CB898" s="138"/>
      <c r="CC898" s="138"/>
      <c r="CD898" s="138"/>
      <c r="CE898" s="139"/>
      <c r="CF898" s="139"/>
      <c r="DV898" s="152"/>
      <c r="DW898" s="152"/>
      <c r="DX898" s="152"/>
    </row>
    <row r="899" spans="1:128" ht="16.5" customHeight="1">
      <c r="A899" s="111">
        <v>803</v>
      </c>
      <c r="B899" s="111" t="s">
        <v>12141</v>
      </c>
      <c r="C899" s="112" t="s">
        <v>12478</v>
      </c>
      <c r="D899" s="111" t="s">
        <v>5082</v>
      </c>
      <c r="E899" s="111" t="s">
        <v>4879</v>
      </c>
      <c r="F899" s="111" t="s">
        <v>12479</v>
      </c>
      <c r="G899" s="113" t="s">
        <v>12480</v>
      </c>
      <c r="H899" s="111" t="s">
        <v>12481</v>
      </c>
      <c r="I899" s="111" t="s">
        <v>12482</v>
      </c>
      <c r="J899" s="118" t="s">
        <v>4884</v>
      </c>
      <c r="K899" s="163" t="s">
        <v>12483</v>
      </c>
      <c r="L899" s="116" t="s">
        <v>12484</v>
      </c>
      <c r="M899" s="141" t="s">
        <v>12485</v>
      </c>
      <c r="N899" s="142" t="s">
        <v>4924</v>
      </c>
      <c r="O899" s="142"/>
      <c r="P899" s="142" t="s">
        <v>4924</v>
      </c>
      <c r="Q899" s="143">
        <v>17196</v>
      </c>
      <c r="R899" s="144">
        <v>1908</v>
      </c>
      <c r="S899" s="143">
        <v>692</v>
      </c>
      <c r="T899" s="143">
        <v>595</v>
      </c>
      <c r="U899" s="112" t="s">
        <v>5009</v>
      </c>
      <c r="V899" s="143">
        <v>97</v>
      </c>
      <c r="W899" s="143">
        <v>182</v>
      </c>
      <c r="X899" s="138" t="s">
        <v>5488</v>
      </c>
      <c r="Y899" s="143">
        <v>86</v>
      </c>
      <c r="Z899" s="143">
        <v>48</v>
      </c>
      <c r="AA899" s="143">
        <v>3579</v>
      </c>
      <c r="AB899" s="143">
        <v>69</v>
      </c>
      <c r="AC899" s="127"/>
      <c r="AD899" s="127"/>
      <c r="AE899" s="130">
        <v>36</v>
      </c>
      <c r="AF899" s="137" t="s">
        <v>5548</v>
      </c>
      <c r="AG899" s="143">
        <v>557</v>
      </c>
      <c r="AH899" s="143">
        <v>624</v>
      </c>
      <c r="AI899" s="148">
        <v>5198</v>
      </c>
      <c r="AJ899" s="148"/>
      <c r="AK899" s="179" t="s">
        <v>12486</v>
      </c>
      <c r="AL899" s="112" t="s">
        <v>12487</v>
      </c>
      <c r="AM899" s="118"/>
      <c r="AN899" s="129">
        <v>1</v>
      </c>
      <c r="AO899" s="129">
        <v>1</v>
      </c>
      <c r="AP899" s="129"/>
      <c r="AQ899" s="129"/>
      <c r="AR899" s="111"/>
      <c r="AS899" s="111">
        <v>43</v>
      </c>
      <c r="AT899" s="129" t="s">
        <v>4916</v>
      </c>
      <c r="AU899" s="129" t="s">
        <v>4916</v>
      </c>
      <c r="AV899" s="127">
        <v>4942</v>
      </c>
      <c r="AW899" s="322">
        <v>114.93023255813954</v>
      </c>
      <c r="AX899" s="149"/>
      <c r="AY899" s="149"/>
      <c r="AZ899" s="149"/>
      <c r="BA899" s="149"/>
      <c r="BB899" s="149"/>
      <c r="BC899" s="150"/>
      <c r="BD899" s="150"/>
      <c r="BE899" s="150"/>
      <c r="BF899" s="151" t="s">
        <v>4897</v>
      </c>
      <c r="BG899" s="134"/>
      <c r="BH899" s="134"/>
      <c r="BI899" s="134"/>
      <c r="BJ899" s="134"/>
      <c r="BK899" s="134"/>
      <c r="BL899" s="134"/>
      <c r="BM899" s="134"/>
      <c r="BN899" s="350"/>
      <c r="BO899" s="133" t="s">
        <v>4897</v>
      </c>
      <c r="BP899" s="138">
        <v>1</v>
      </c>
      <c r="BQ899" s="138"/>
      <c r="BR899" s="138">
        <v>1</v>
      </c>
      <c r="BS899" s="138">
        <v>1</v>
      </c>
      <c r="BT899" s="138"/>
      <c r="BU899" s="138">
        <v>2</v>
      </c>
      <c r="BV899" s="138">
        <v>4</v>
      </c>
      <c r="BW899" s="138">
        <v>1</v>
      </c>
      <c r="BX899" s="138"/>
      <c r="BY899" s="138"/>
      <c r="BZ899" s="138"/>
      <c r="CA899" s="138"/>
      <c r="CB899" s="138"/>
      <c r="CC899" s="138"/>
      <c r="CD899" s="138"/>
      <c r="CE899" s="139"/>
      <c r="CF899" s="139"/>
      <c r="DV899" s="152"/>
      <c r="DW899" s="152"/>
      <c r="DX899" s="152"/>
    </row>
    <row r="900" spans="1:128" ht="16.5" customHeight="1">
      <c r="A900" s="111">
        <v>804</v>
      </c>
      <c r="B900" s="111" t="s">
        <v>12141</v>
      </c>
      <c r="C900" s="112" t="s">
        <v>12488</v>
      </c>
      <c r="D900" s="111" t="s">
        <v>5082</v>
      </c>
      <c r="E900" s="153" t="s">
        <v>4932</v>
      </c>
      <c r="F900" s="135" t="s">
        <v>12489</v>
      </c>
      <c r="G900" s="276" t="s">
        <v>12490</v>
      </c>
      <c r="H900" s="111" t="s">
        <v>12491</v>
      </c>
      <c r="I900" s="135" t="s">
        <v>12492</v>
      </c>
      <c r="J900" s="175" t="s">
        <v>4884</v>
      </c>
      <c r="K900" s="135" t="s">
        <v>12493</v>
      </c>
      <c r="L900" s="417" t="s">
        <v>12494</v>
      </c>
      <c r="M900" s="268" t="s">
        <v>12495</v>
      </c>
      <c r="N900" s="142" t="s">
        <v>4888</v>
      </c>
      <c r="O900" s="142"/>
      <c r="P900" s="142" t="s">
        <v>4888</v>
      </c>
      <c r="Q900" s="143">
        <v>17285</v>
      </c>
      <c r="R900" s="144">
        <v>1900</v>
      </c>
      <c r="S900" s="143">
        <v>683</v>
      </c>
      <c r="T900" s="143">
        <v>280</v>
      </c>
      <c r="U900" s="264" t="s">
        <v>6975</v>
      </c>
      <c r="V900" s="143">
        <v>403</v>
      </c>
      <c r="W900" s="143">
        <v>186</v>
      </c>
      <c r="X900" s="264" t="s">
        <v>4956</v>
      </c>
      <c r="Y900" s="123">
        <v>127</v>
      </c>
      <c r="Z900" s="123">
        <v>22</v>
      </c>
      <c r="AA900" s="123">
        <v>520</v>
      </c>
      <c r="AB900" s="123">
        <v>27</v>
      </c>
      <c r="AC900" s="127"/>
      <c r="AD900" s="127"/>
      <c r="AE900" s="130"/>
      <c r="AF900" s="135" t="s">
        <v>8555</v>
      </c>
      <c r="AG900" s="143">
        <v>904</v>
      </c>
      <c r="AH900" s="143">
        <v>1229</v>
      </c>
      <c r="AI900" s="127">
        <v>1213</v>
      </c>
      <c r="AJ900" s="127">
        <v>243</v>
      </c>
      <c r="AK900" s="135" t="s">
        <v>12496</v>
      </c>
      <c r="AL900" s="153" t="s">
        <v>12497</v>
      </c>
      <c r="AM900" s="135" t="s">
        <v>5011</v>
      </c>
      <c r="AN900" s="137"/>
      <c r="AO900" s="137"/>
      <c r="AP900" s="137"/>
      <c r="AQ900" s="174"/>
      <c r="AR900" s="129"/>
      <c r="AS900" s="111">
        <v>195</v>
      </c>
      <c r="AT900" s="137" t="s">
        <v>4916</v>
      </c>
      <c r="AU900" s="137" t="s">
        <v>4916</v>
      </c>
      <c r="AV900" s="127">
        <v>13250</v>
      </c>
      <c r="AW900" s="322">
        <v>67.948717948717942</v>
      </c>
      <c r="AX900" s="134"/>
      <c r="AY900" s="134"/>
      <c r="AZ900" s="134"/>
      <c r="BA900" s="134"/>
      <c r="BB900" s="134"/>
      <c r="BC900" s="123"/>
      <c r="BD900" s="123"/>
      <c r="BE900" s="123"/>
      <c r="BF900" s="123" t="s">
        <v>4945</v>
      </c>
      <c r="BG900" s="134"/>
      <c r="BH900" s="134"/>
      <c r="BI900" s="134"/>
      <c r="BJ900" s="134"/>
      <c r="BK900" s="134"/>
      <c r="BL900" s="134"/>
      <c r="BM900" s="134"/>
      <c r="BN900" s="123"/>
      <c r="BO900" s="157" t="s">
        <v>4897</v>
      </c>
      <c r="BP900" s="138"/>
      <c r="BQ900" s="138"/>
      <c r="BR900" s="174"/>
      <c r="BS900" s="174">
        <v>1</v>
      </c>
      <c r="BT900" s="174"/>
      <c r="BU900" s="174">
        <v>1</v>
      </c>
      <c r="BV900" s="174"/>
      <c r="BW900" s="138">
        <v>2</v>
      </c>
      <c r="BX900" s="138"/>
      <c r="BY900" s="138"/>
      <c r="BZ900" s="138"/>
      <c r="CA900" s="138"/>
      <c r="CB900" s="138"/>
      <c r="CC900" s="138"/>
      <c r="CD900" s="174"/>
      <c r="CE900" s="139"/>
      <c r="CF900" s="139"/>
      <c r="DV900" s="152"/>
      <c r="DW900" s="152"/>
      <c r="DX900" s="152"/>
    </row>
    <row r="901" spans="1:128" ht="16.5" customHeight="1">
      <c r="A901" s="111">
        <v>805</v>
      </c>
      <c r="B901" s="111" t="s">
        <v>4377</v>
      </c>
      <c r="C901" s="112" t="s">
        <v>4502</v>
      </c>
      <c r="D901" s="111" t="s">
        <v>5111</v>
      </c>
      <c r="E901" s="111" t="s">
        <v>4932</v>
      </c>
      <c r="F901" s="111" t="s">
        <v>12498</v>
      </c>
      <c r="G901" s="113" t="s">
        <v>12499</v>
      </c>
      <c r="H901" s="111" t="s">
        <v>12500</v>
      </c>
      <c r="I901" s="111" t="s">
        <v>6538</v>
      </c>
      <c r="J901" s="118" t="s">
        <v>4940</v>
      </c>
      <c r="K901" s="163" t="s">
        <v>12501</v>
      </c>
      <c r="L901" s="116" t="s">
        <v>12502</v>
      </c>
      <c r="M901" s="153" t="s">
        <v>12503</v>
      </c>
      <c r="N901" s="142" t="s">
        <v>4924</v>
      </c>
      <c r="O901" s="142"/>
      <c r="P901" s="142" t="s">
        <v>4924</v>
      </c>
      <c r="Q901" s="143">
        <v>31241</v>
      </c>
      <c r="R901" s="144">
        <v>2933</v>
      </c>
      <c r="S901" s="143">
        <v>911</v>
      </c>
      <c r="T901" s="143">
        <v>848</v>
      </c>
      <c r="U901" s="112" t="s">
        <v>4955</v>
      </c>
      <c r="V901" s="143">
        <v>63</v>
      </c>
      <c r="W901" s="143">
        <v>144</v>
      </c>
      <c r="X901" s="138" t="s">
        <v>4956</v>
      </c>
      <c r="Y901" s="143">
        <v>181</v>
      </c>
      <c r="Z901" s="143"/>
      <c r="AA901" s="143"/>
      <c r="AB901" s="143">
        <v>49</v>
      </c>
      <c r="AC901" s="127"/>
      <c r="AD901" s="127"/>
      <c r="AE901" s="130">
        <v>77</v>
      </c>
      <c r="AF901" s="137" t="s">
        <v>7963</v>
      </c>
      <c r="AG901" s="143">
        <v>211</v>
      </c>
      <c r="AH901" s="143">
        <v>347</v>
      </c>
      <c r="AI901" s="148">
        <v>347</v>
      </c>
      <c r="AJ901" s="148">
        <v>164</v>
      </c>
      <c r="AK901" s="179"/>
      <c r="AL901" s="112"/>
      <c r="AM901" s="118" t="s">
        <v>5477</v>
      </c>
      <c r="AN901" s="129">
        <v>13</v>
      </c>
      <c r="AO901" s="129">
        <v>4</v>
      </c>
      <c r="AP901" s="129">
        <v>1</v>
      </c>
      <c r="AQ901" s="129">
        <v>2</v>
      </c>
      <c r="AR901" s="111">
        <v>6</v>
      </c>
      <c r="AS901" s="111">
        <v>219</v>
      </c>
      <c r="AT901" s="129" t="s">
        <v>4916</v>
      </c>
      <c r="AU901" s="129" t="s">
        <v>4916</v>
      </c>
      <c r="AV901" s="127">
        <v>7354</v>
      </c>
      <c r="AW901" s="322">
        <v>33.579908675799089</v>
      </c>
      <c r="AX901" s="149"/>
      <c r="AY901" s="149"/>
      <c r="AZ901" s="149"/>
      <c r="BA901" s="149"/>
      <c r="BB901" s="149"/>
      <c r="BC901" s="150"/>
      <c r="BD901" s="150"/>
      <c r="BE901" s="150"/>
      <c r="BF901" s="151" t="s">
        <v>4945</v>
      </c>
      <c r="BG901" s="134"/>
      <c r="BH901" s="134"/>
      <c r="BI901" s="134"/>
      <c r="BJ901" s="134"/>
      <c r="BK901" s="134"/>
      <c r="BL901" s="134"/>
      <c r="BM901" s="134"/>
      <c r="BN901" s="350"/>
      <c r="BO901" s="133" t="s">
        <v>4945</v>
      </c>
      <c r="BP901" s="138">
        <v>1</v>
      </c>
      <c r="BQ901" s="138"/>
      <c r="BR901" s="138">
        <v>1</v>
      </c>
      <c r="BS901" s="138"/>
      <c r="BT901" s="138"/>
      <c r="BU901" s="138">
        <v>1</v>
      </c>
      <c r="BV901" s="138">
        <v>3</v>
      </c>
      <c r="BW901" s="138"/>
      <c r="BX901" s="138"/>
      <c r="BY901" s="138"/>
      <c r="BZ901" s="138"/>
      <c r="CA901" s="138"/>
      <c r="CB901" s="138"/>
      <c r="CC901" s="138"/>
      <c r="CD901" s="138"/>
      <c r="CE901" s="139"/>
      <c r="CF901" s="139"/>
      <c r="DV901" s="152"/>
      <c r="DW901" s="152"/>
      <c r="DX901" s="152"/>
    </row>
    <row r="902" spans="1:128" ht="16.5" customHeight="1">
      <c r="A902" s="111">
        <v>806</v>
      </c>
      <c r="B902" s="111" t="s">
        <v>4377</v>
      </c>
      <c r="C902" s="112" t="s">
        <v>12358</v>
      </c>
      <c r="D902" s="111" t="s">
        <v>5111</v>
      </c>
      <c r="E902" s="111" t="s">
        <v>6376</v>
      </c>
      <c r="F902" s="111" t="s">
        <v>12504</v>
      </c>
      <c r="G902" s="113" t="s">
        <v>12505</v>
      </c>
      <c r="H902" s="111" t="s">
        <v>12506</v>
      </c>
      <c r="I902" s="111" t="s">
        <v>12507</v>
      </c>
      <c r="J902" s="382" t="s">
        <v>4888</v>
      </c>
      <c r="K902" s="163" t="s">
        <v>6376</v>
      </c>
      <c r="L902" s="116" t="s">
        <v>6337</v>
      </c>
      <c r="M902" s="153" t="s">
        <v>12508</v>
      </c>
      <c r="N902" s="135" t="s">
        <v>4888</v>
      </c>
      <c r="O902" s="142"/>
      <c r="P902" s="135" t="s">
        <v>4888</v>
      </c>
      <c r="Q902" s="143">
        <v>4506</v>
      </c>
      <c r="R902" s="144">
        <v>1098</v>
      </c>
      <c r="S902" s="143">
        <v>434</v>
      </c>
      <c r="T902" s="143">
        <v>344</v>
      </c>
      <c r="U902" s="112" t="s">
        <v>4983</v>
      </c>
      <c r="V902" s="143">
        <v>90</v>
      </c>
      <c r="W902" s="143">
        <v>90</v>
      </c>
      <c r="X902" s="138" t="s">
        <v>4956</v>
      </c>
      <c r="Y902" s="143">
        <v>172</v>
      </c>
      <c r="Z902" s="143"/>
      <c r="AA902" s="143"/>
      <c r="AB902" s="143">
        <v>32.5</v>
      </c>
      <c r="AC902" s="127"/>
      <c r="AD902" s="127"/>
      <c r="AE902" s="130">
        <v>25</v>
      </c>
      <c r="AF902" s="137" t="s">
        <v>12509</v>
      </c>
      <c r="AG902" s="143">
        <v>60</v>
      </c>
      <c r="AH902" s="143">
        <v>200</v>
      </c>
      <c r="AI902" s="148"/>
      <c r="AJ902" s="148">
        <v>30</v>
      </c>
      <c r="AK902" s="179"/>
      <c r="AL902" s="112"/>
      <c r="AM902" s="118" t="s">
        <v>5340</v>
      </c>
      <c r="AN902" s="111">
        <v>4</v>
      </c>
      <c r="AO902" s="111"/>
      <c r="AP902" s="111"/>
      <c r="AQ902" s="111"/>
      <c r="AR902" s="111">
        <v>4</v>
      </c>
      <c r="AS902" s="111">
        <v>305</v>
      </c>
      <c r="AT902" s="137" t="s">
        <v>4916</v>
      </c>
      <c r="AU902" s="137" t="s">
        <v>4916</v>
      </c>
      <c r="AV902" s="127">
        <v>4201</v>
      </c>
      <c r="AW902" s="322">
        <v>13.773770491803278</v>
      </c>
      <c r="AX902" s="149"/>
      <c r="AY902" s="149"/>
      <c r="AZ902" s="149"/>
      <c r="BA902" s="149"/>
      <c r="BB902" s="149"/>
      <c r="BC902" s="150"/>
      <c r="BD902" s="150"/>
      <c r="BE902" s="150"/>
      <c r="BF902" s="151" t="s">
        <v>4945</v>
      </c>
      <c r="BG902" s="134"/>
      <c r="BH902" s="134"/>
      <c r="BI902" s="134"/>
      <c r="BJ902" s="134"/>
      <c r="BK902" s="134"/>
      <c r="BL902" s="134"/>
      <c r="BM902" s="134"/>
      <c r="BN902" s="350"/>
      <c r="BO902" s="133"/>
      <c r="BP902" s="138"/>
      <c r="BQ902" s="138"/>
      <c r="BR902" s="138"/>
      <c r="BS902" s="138"/>
      <c r="BT902" s="138"/>
      <c r="BU902" s="138"/>
      <c r="BV902" s="138"/>
      <c r="BW902" s="138">
        <v>1</v>
      </c>
      <c r="BX902" s="138"/>
      <c r="BY902" s="138"/>
      <c r="BZ902" s="138"/>
      <c r="CA902" s="138"/>
      <c r="CB902" s="138"/>
      <c r="CC902" s="138"/>
      <c r="CD902" s="138"/>
      <c r="CE902" s="139"/>
      <c r="CF902" s="139"/>
      <c r="DV902" s="152"/>
      <c r="DW902" s="152"/>
      <c r="DX902" s="152"/>
    </row>
    <row r="903" spans="1:128" ht="16.5" customHeight="1">
      <c r="A903" s="111">
        <v>807</v>
      </c>
      <c r="B903" s="154" t="s">
        <v>4377</v>
      </c>
      <c r="C903" s="145" t="s">
        <v>4451</v>
      </c>
      <c r="D903" s="154" t="s">
        <v>5082</v>
      </c>
      <c r="E903" s="154" t="s">
        <v>4879</v>
      </c>
      <c r="F903" s="154" t="s">
        <v>12510</v>
      </c>
      <c r="G903" s="160" t="s">
        <v>12511</v>
      </c>
      <c r="H903" s="154" t="s">
        <v>12512</v>
      </c>
      <c r="I903" s="154" t="s">
        <v>12513</v>
      </c>
      <c r="J903" s="175" t="s">
        <v>4884</v>
      </c>
      <c r="K903" s="163" t="s">
        <v>12514</v>
      </c>
      <c r="L903" s="116" t="s">
        <v>12515</v>
      </c>
      <c r="M903" s="141" t="s">
        <v>12516</v>
      </c>
      <c r="N903" s="142" t="s">
        <v>4888</v>
      </c>
      <c r="O903" s="142"/>
      <c r="P903" s="142" t="s">
        <v>4888</v>
      </c>
      <c r="Q903" s="143">
        <v>86040</v>
      </c>
      <c r="R903" s="144">
        <v>1757</v>
      </c>
      <c r="S903" s="143">
        <v>344</v>
      </c>
      <c r="T903" s="143">
        <v>344</v>
      </c>
      <c r="U903" s="877"/>
      <c r="V903" s="144"/>
      <c r="W903" s="144">
        <v>456</v>
      </c>
      <c r="X903" s="877" t="s">
        <v>4926</v>
      </c>
      <c r="Y903" s="144">
        <v>50</v>
      </c>
      <c r="Z903" s="144">
        <v>37</v>
      </c>
      <c r="AA903" s="144">
        <v>200</v>
      </c>
      <c r="AB903" s="144">
        <v>53</v>
      </c>
      <c r="AC903" s="127"/>
      <c r="AD903" s="127">
        <v>32</v>
      </c>
      <c r="AE903" s="130">
        <v>21</v>
      </c>
      <c r="AF903" s="137" t="s">
        <v>9400</v>
      </c>
      <c r="AG903" s="143"/>
      <c r="AH903" s="143">
        <v>358</v>
      </c>
      <c r="AI903" s="186"/>
      <c r="AJ903" s="285">
        <v>50</v>
      </c>
      <c r="AK903" s="162" t="s">
        <v>12517</v>
      </c>
      <c r="AL903" s="158" t="s">
        <v>12518</v>
      </c>
      <c r="AM903" s="118"/>
      <c r="AN903" s="111"/>
      <c r="AO903" s="111"/>
      <c r="AP903" s="111"/>
      <c r="AQ903" s="111"/>
      <c r="AR903" s="111"/>
      <c r="AS903" s="111">
        <v>180</v>
      </c>
      <c r="AT903" s="175" t="s">
        <v>12519</v>
      </c>
      <c r="AU903" s="175" t="s">
        <v>12519</v>
      </c>
      <c r="AV903" s="127">
        <v>11234</v>
      </c>
      <c r="AW903" s="322">
        <v>62.411111111111111</v>
      </c>
      <c r="AX903" s="543">
        <v>2000</v>
      </c>
      <c r="AY903" s="543"/>
      <c r="AZ903" s="543">
        <v>500</v>
      </c>
      <c r="BA903" s="543">
        <v>1000</v>
      </c>
      <c r="BB903" s="543">
        <v>2000</v>
      </c>
      <c r="BC903" s="875">
        <v>20</v>
      </c>
      <c r="BD903" s="875">
        <v>50</v>
      </c>
      <c r="BE903" s="493" t="s">
        <v>12520</v>
      </c>
      <c r="BF903" s="541" t="s">
        <v>12521</v>
      </c>
      <c r="BG903" s="543">
        <v>2000</v>
      </c>
      <c r="BH903" s="543"/>
      <c r="BI903" s="543">
        <v>500</v>
      </c>
      <c r="BJ903" s="543">
        <v>1000</v>
      </c>
      <c r="BK903" s="543">
        <v>2000</v>
      </c>
      <c r="BL903" s="543">
        <v>20</v>
      </c>
      <c r="BM903" s="543">
        <v>50</v>
      </c>
      <c r="BN903" s="135" t="s">
        <v>12520</v>
      </c>
      <c r="BO903" s="541" t="s">
        <v>12521</v>
      </c>
      <c r="BP903" s="138">
        <v>1</v>
      </c>
      <c r="BQ903" s="138"/>
      <c r="BR903" s="138">
        <v>1</v>
      </c>
      <c r="BS903" s="138"/>
      <c r="BT903" s="138"/>
      <c r="BU903" s="138">
        <v>3</v>
      </c>
      <c r="BV903" s="138">
        <v>1</v>
      </c>
      <c r="BW903" s="138">
        <v>6</v>
      </c>
      <c r="BX903" s="138"/>
      <c r="BY903" s="138"/>
      <c r="BZ903" s="138"/>
      <c r="CA903" s="138"/>
      <c r="CB903" s="138"/>
      <c r="CC903" s="138"/>
      <c r="CD903" s="138"/>
      <c r="CE903" s="139"/>
      <c r="CF903" s="139"/>
      <c r="DV903" s="152"/>
      <c r="DW903" s="152"/>
      <c r="DX903" s="152"/>
    </row>
    <row r="904" spans="1:128" ht="16.5" customHeight="1">
      <c r="A904" s="111">
        <v>808</v>
      </c>
      <c r="B904" s="111" t="s">
        <v>12141</v>
      </c>
      <c r="C904" s="112" t="s">
        <v>12248</v>
      </c>
      <c r="D904" s="154" t="s">
        <v>5082</v>
      </c>
      <c r="E904" s="111" t="s">
        <v>5001</v>
      </c>
      <c r="F904" s="135" t="s">
        <v>12522</v>
      </c>
      <c r="G904" s="113" t="s">
        <v>12523</v>
      </c>
      <c r="H904" s="111" t="s">
        <v>12524</v>
      </c>
      <c r="I904" s="135" t="s">
        <v>12525</v>
      </c>
      <c r="J904" s="118" t="s">
        <v>4884</v>
      </c>
      <c r="K904" s="277" t="s">
        <v>12526</v>
      </c>
      <c r="L904" s="153" t="s">
        <v>12527</v>
      </c>
      <c r="M904" s="589" t="s">
        <v>12528</v>
      </c>
      <c r="N904" s="142" t="s">
        <v>4888</v>
      </c>
      <c r="O904" s="142"/>
      <c r="P904" s="142" t="s">
        <v>4888</v>
      </c>
      <c r="Q904" s="143">
        <v>279</v>
      </c>
      <c r="R904" s="144">
        <v>495</v>
      </c>
      <c r="S904" s="143">
        <v>119</v>
      </c>
      <c r="T904" s="143">
        <v>119</v>
      </c>
      <c r="U904" s="135"/>
      <c r="V904" s="123"/>
      <c r="W904" s="123">
        <v>26</v>
      </c>
      <c r="X904" s="135" t="s">
        <v>4972</v>
      </c>
      <c r="Y904" s="123">
        <v>29</v>
      </c>
      <c r="Z904" s="123"/>
      <c r="AA904" s="123"/>
      <c r="AB904" s="123"/>
      <c r="AC904" s="127"/>
      <c r="AD904" s="127"/>
      <c r="AE904" s="130">
        <v>30</v>
      </c>
      <c r="AF904" s="135" t="s">
        <v>12529</v>
      </c>
      <c r="AG904" s="143">
        <v>130</v>
      </c>
      <c r="AH904" s="143">
        <v>1243</v>
      </c>
      <c r="AI904" s="148">
        <v>927</v>
      </c>
      <c r="AJ904" s="148">
        <v>46</v>
      </c>
      <c r="AK904" s="112"/>
      <c r="AL904" s="112"/>
      <c r="AM904" s="118"/>
      <c r="AN904" s="111">
        <v>4</v>
      </c>
      <c r="AO904" s="111"/>
      <c r="AP904" s="111">
        <v>4</v>
      </c>
      <c r="AQ904" s="111"/>
      <c r="AR904" s="111"/>
      <c r="AS904" s="111">
        <v>50</v>
      </c>
      <c r="AT904" s="129" t="s">
        <v>4916</v>
      </c>
      <c r="AU904" s="129" t="s">
        <v>4916</v>
      </c>
      <c r="AV904" s="127">
        <v>999</v>
      </c>
      <c r="AW904" s="322">
        <v>19.98</v>
      </c>
      <c r="AX904" s="149"/>
      <c r="AY904" s="149"/>
      <c r="AZ904" s="149"/>
      <c r="BA904" s="149"/>
      <c r="BB904" s="149"/>
      <c r="BC904" s="150"/>
      <c r="BD904" s="150"/>
      <c r="BE904" s="150"/>
      <c r="BF904" s="151" t="s">
        <v>4897</v>
      </c>
      <c r="BG904" s="134"/>
      <c r="BH904" s="134"/>
      <c r="BI904" s="134"/>
      <c r="BJ904" s="134"/>
      <c r="BK904" s="134"/>
      <c r="BL904" s="134"/>
      <c r="BM904" s="134"/>
      <c r="BN904" s="350"/>
      <c r="BO904" s="133"/>
      <c r="BP904" s="138"/>
      <c r="BQ904" s="138"/>
      <c r="BR904" s="138"/>
      <c r="BS904" s="138">
        <v>1</v>
      </c>
      <c r="BT904" s="138"/>
      <c r="BU904" s="138">
        <v>3</v>
      </c>
      <c r="BV904" s="138"/>
      <c r="BW904" s="138"/>
      <c r="BX904" s="138"/>
      <c r="BY904" s="138"/>
      <c r="BZ904" s="138"/>
      <c r="CA904" s="138"/>
      <c r="CB904" s="138"/>
      <c r="CC904" s="138"/>
      <c r="CD904" s="138"/>
      <c r="CE904" s="177"/>
      <c r="CF904" s="139"/>
    </row>
    <row r="905" spans="1:128" ht="16.5" customHeight="1">
      <c r="A905" s="111">
        <v>809</v>
      </c>
      <c r="B905" s="153" t="s">
        <v>12141</v>
      </c>
      <c r="C905" s="153" t="s">
        <v>12248</v>
      </c>
      <c r="D905" s="154" t="s">
        <v>5082</v>
      </c>
      <c r="E905" s="153" t="s">
        <v>5001</v>
      </c>
      <c r="F905" s="135" t="s">
        <v>12530</v>
      </c>
      <c r="G905" s="276" t="s">
        <v>12531</v>
      </c>
      <c r="H905" s="135" t="s">
        <v>12532</v>
      </c>
      <c r="I905" s="135" t="s">
        <v>12533</v>
      </c>
      <c r="J905" s="118" t="s">
        <v>4884</v>
      </c>
      <c r="K905" s="135" t="s">
        <v>12526</v>
      </c>
      <c r="L905" s="153" t="s">
        <v>12534</v>
      </c>
      <c r="M905" s="153" t="s">
        <v>12535</v>
      </c>
      <c r="N905" s="135" t="s">
        <v>4888</v>
      </c>
      <c r="O905" s="135"/>
      <c r="P905" s="135" t="s">
        <v>4888</v>
      </c>
      <c r="Q905" s="143">
        <v>625.9</v>
      </c>
      <c r="R905" s="144">
        <v>771.92</v>
      </c>
      <c r="S905" s="143"/>
      <c r="T905" s="143"/>
      <c r="U905" s="135"/>
      <c r="V905" s="123"/>
      <c r="W905" s="123"/>
      <c r="X905" s="135"/>
      <c r="Y905" s="123">
        <v>359</v>
      </c>
      <c r="Z905" s="123">
        <v>22.5</v>
      </c>
      <c r="AA905" s="123">
        <v>1329</v>
      </c>
      <c r="AB905" s="123">
        <v>21</v>
      </c>
      <c r="AC905" s="127"/>
      <c r="AD905" s="127"/>
      <c r="AE905" s="128">
        <v>7</v>
      </c>
      <c r="AF905" s="135"/>
      <c r="AG905" s="143"/>
      <c r="AH905" s="143"/>
      <c r="AI905" s="127"/>
      <c r="AJ905" s="127"/>
      <c r="AK905" s="135"/>
      <c r="AL905" s="135"/>
      <c r="AM905" s="135"/>
      <c r="AN905" s="135">
        <v>12</v>
      </c>
      <c r="AO905" s="135">
        <v>12</v>
      </c>
      <c r="AP905" s="135"/>
      <c r="AQ905" s="135"/>
      <c r="AR905" s="135"/>
      <c r="AS905" s="135">
        <v>114</v>
      </c>
      <c r="AT905" s="137" t="s">
        <v>6506</v>
      </c>
      <c r="AU905" s="136"/>
      <c r="AV905" s="127">
        <v>14250</v>
      </c>
      <c r="AW905" s="322">
        <v>125</v>
      </c>
      <c r="AX905" s="134"/>
      <c r="AY905" s="134"/>
      <c r="AZ905" s="134"/>
      <c r="BA905" s="134"/>
      <c r="BB905" s="134"/>
      <c r="BC905" s="123"/>
      <c r="BD905" s="123"/>
      <c r="BE905" s="494"/>
      <c r="BF905" s="151" t="s">
        <v>4897</v>
      </c>
      <c r="BG905" s="134"/>
      <c r="BH905" s="134"/>
      <c r="BI905" s="134"/>
      <c r="BJ905" s="134"/>
      <c r="BK905" s="134"/>
      <c r="BL905" s="134"/>
      <c r="BM905" s="134"/>
      <c r="BN905" s="135"/>
      <c r="BO905" s="153"/>
      <c r="BP905" s="137"/>
      <c r="BQ905" s="137"/>
      <c r="BR905" s="137"/>
      <c r="BS905" s="137"/>
      <c r="BT905" s="137"/>
      <c r="BU905" s="137">
        <v>1</v>
      </c>
      <c r="BV905" s="137"/>
      <c r="BW905" s="137">
        <v>1</v>
      </c>
      <c r="BX905" s="137"/>
      <c r="BY905" s="137">
        <v>13</v>
      </c>
      <c r="BZ905" s="137"/>
      <c r="CA905" s="137"/>
      <c r="CB905" s="137"/>
      <c r="CC905" s="137"/>
      <c r="CD905" s="137"/>
      <c r="CE905" s="177"/>
      <c r="CF905" s="139"/>
    </row>
    <row r="906" spans="1:128" ht="16.5" customHeight="1">
      <c r="A906" s="111">
        <v>810</v>
      </c>
      <c r="B906" s="111" t="s">
        <v>12141</v>
      </c>
      <c r="C906" s="112" t="s">
        <v>12248</v>
      </c>
      <c r="D906" s="111" t="s">
        <v>5082</v>
      </c>
      <c r="E906" s="111" t="s">
        <v>5001</v>
      </c>
      <c r="F906" s="111" t="s">
        <v>12536</v>
      </c>
      <c r="G906" s="113" t="s">
        <v>12537</v>
      </c>
      <c r="H906" s="111" t="s">
        <v>12538</v>
      </c>
      <c r="I906" s="111" t="s">
        <v>12539</v>
      </c>
      <c r="J906" s="118" t="s">
        <v>4884</v>
      </c>
      <c r="K906" s="135" t="s">
        <v>12540</v>
      </c>
      <c r="L906" s="153" t="s">
        <v>12541</v>
      </c>
      <c r="M906" s="153" t="s">
        <v>12542</v>
      </c>
      <c r="N906" s="135" t="s">
        <v>4888</v>
      </c>
      <c r="O906" s="142"/>
      <c r="P906" s="135" t="s">
        <v>4888</v>
      </c>
      <c r="Q906" s="143">
        <v>17179</v>
      </c>
      <c r="R906" s="144">
        <v>303.24</v>
      </c>
      <c r="S906" s="143">
        <v>197</v>
      </c>
      <c r="T906" s="143">
        <v>158</v>
      </c>
      <c r="U906" s="135" t="s">
        <v>5009</v>
      </c>
      <c r="V906" s="123">
        <v>39</v>
      </c>
      <c r="W906" s="123">
        <v>13.85</v>
      </c>
      <c r="X906" s="624" t="s">
        <v>4972</v>
      </c>
      <c r="Y906" s="123">
        <v>52</v>
      </c>
      <c r="Z906" s="123"/>
      <c r="AA906" s="123"/>
      <c r="AB906" s="123">
        <v>16.579999999999998</v>
      </c>
      <c r="AC906" s="127"/>
      <c r="AD906" s="127"/>
      <c r="AE906" s="130" t="s">
        <v>12543</v>
      </c>
      <c r="AF906" s="135" t="s">
        <v>12544</v>
      </c>
      <c r="AG906" s="143">
        <v>107</v>
      </c>
      <c r="AH906" s="143">
        <v>17885</v>
      </c>
      <c r="AI906" s="148">
        <v>15487</v>
      </c>
      <c r="AJ906" s="148">
        <v>115</v>
      </c>
      <c r="AK906" s="112"/>
      <c r="AL906" s="112"/>
      <c r="AM906" s="135" t="s">
        <v>5011</v>
      </c>
      <c r="AN906" s="111"/>
      <c r="AO906" s="111"/>
      <c r="AP906" s="111"/>
      <c r="AQ906" s="111"/>
      <c r="AR906" s="111"/>
      <c r="AS906" s="111">
        <v>209</v>
      </c>
      <c r="AT906" s="137" t="s">
        <v>4916</v>
      </c>
      <c r="AU906" s="137" t="s">
        <v>4916</v>
      </c>
      <c r="AV906" s="127">
        <v>20249</v>
      </c>
      <c r="AW906" s="322">
        <v>96.885167464114829</v>
      </c>
      <c r="AX906" s="149"/>
      <c r="AY906" s="149"/>
      <c r="AZ906" s="149"/>
      <c r="BA906" s="149"/>
      <c r="BB906" s="149"/>
      <c r="BC906" s="150"/>
      <c r="BD906" s="150"/>
      <c r="BE906" s="150"/>
      <c r="BF906" s="151" t="s">
        <v>4897</v>
      </c>
      <c r="BG906" s="134"/>
      <c r="BH906" s="134"/>
      <c r="BI906" s="134"/>
      <c r="BJ906" s="134"/>
      <c r="BK906" s="134"/>
      <c r="BL906" s="134"/>
      <c r="BM906" s="134"/>
      <c r="BN906" s="350"/>
      <c r="BO906" s="133"/>
      <c r="BP906" s="138"/>
      <c r="BQ906" s="138"/>
      <c r="BR906" s="138"/>
      <c r="BS906" s="138">
        <v>1</v>
      </c>
      <c r="BT906" s="138"/>
      <c r="BU906" s="138"/>
      <c r="BV906" s="138"/>
      <c r="BW906" s="138">
        <v>1</v>
      </c>
      <c r="BX906" s="138"/>
      <c r="BY906" s="138"/>
      <c r="BZ906" s="138"/>
      <c r="CA906" s="138"/>
      <c r="CB906" s="138"/>
      <c r="CC906" s="138"/>
      <c r="CD906" s="138"/>
      <c r="CE906" s="177"/>
      <c r="CF906" s="139"/>
    </row>
    <row r="907" spans="1:128" ht="16.5" customHeight="1">
      <c r="A907" s="111">
        <v>811</v>
      </c>
      <c r="B907" s="111" t="s">
        <v>12141</v>
      </c>
      <c r="C907" s="282" t="s">
        <v>4378</v>
      </c>
      <c r="D907" s="111" t="s">
        <v>5111</v>
      </c>
      <c r="E907" s="111" t="s">
        <v>5375</v>
      </c>
      <c r="F907" s="111" t="s">
        <v>12545</v>
      </c>
      <c r="G907" s="113" t="s">
        <v>12546</v>
      </c>
      <c r="H907" s="111" t="s">
        <v>12547</v>
      </c>
      <c r="I907" s="111" t="s">
        <v>12548</v>
      </c>
      <c r="J907" s="118" t="s">
        <v>4940</v>
      </c>
      <c r="K907" s="163" t="s">
        <v>12549</v>
      </c>
      <c r="L907" s="116" t="s">
        <v>12550</v>
      </c>
      <c r="M907" s="618" t="s">
        <v>12551</v>
      </c>
      <c r="N907" s="142" t="s">
        <v>4924</v>
      </c>
      <c r="O907" s="142"/>
      <c r="P907" s="142" t="s">
        <v>4924</v>
      </c>
      <c r="Q907" s="143">
        <v>2760</v>
      </c>
      <c r="R907" s="144">
        <v>526.38</v>
      </c>
      <c r="S907" s="143">
        <v>206</v>
      </c>
      <c r="T907" s="143">
        <v>206</v>
      </c>
      <c r="U907" s="282"/>
      <c r="V907" s="143"/>
      <c r="W907" s="143">
        <v>13</v>
      </c>
      <c r="X907" s="138" t="s">
        <v>4956</v>
      </c>
      <c r="Y907" s="143">
        <v>26</v>
      </c>
      <c r="Z907" s="143"/>
      <c r="AA907" s="143"/>
      <c r="AB907" s="143">
        <v>32</v>
      </c>
      <c r="AC907" s="127"/>
      <c r="AD907" s="127"/>
      <c r="AE907" s="130">
        <v>22</v>
      </c>
      <c r="AF907" s="137" t="s">
        <v>12552</v>
      </c>
      <c r="AG907" s="143">
        <v>470</v>
      </c>
      <c r="AH907" s="143">
        <v>470</v>
      </c>
      <c r="AI907" s="878"/>
      <c r="AJ907" s="878">
        <v>317</v>
      </c>
      <c r="AK907" s="609"/>
      <c r="AL907" s="282"/>
      <c r="AM907" s="118" t="s">
        <v>5340</v>
      </c>
      <c r="AN907" s="111">
        <v>7</v>
      </c>
      <c r="AO907" s="111">
        <v>1</v>
      </c>
      <c r="AP907" s="111">
        <v>3</v>
      </c>
      <c r="AQ907" s="111">
        <v>1</v>
      </c>
      <c r="AR907" s="111">
        <v>2</v>
      </c>
      <c r="AS907" s="111">
        <v>310</v>
      </c>
      <c r="AT907" s="129" t="s">
        <v>4916</v>
      </c>
      <c r="AU907" s="129" t="s">
        <v>4916</v>
      </c>
      <c r="AV907" s="879">
        <v>20589</v>
      </c>
      <c r="AW907" s="879">
        <v>66</v>
      </c>
      <c r="AX907" s="880"/>
      <c r="AY907" s="880"/>
      <c r="AZ907" s="880"/>
      <c r="BA907" s="880"/>
      <c r="BB907" s="880"/>
      <c r="BC907" s="881"/>
      <c r="BD907" s="881"/>
      <c r="BE907" s="881"/>
      <c r="BF907" s="722" t="s">
        <v>4945</v>
      </c>
      <c r="BG907" s="882"/>
      <c r="BH907" s="882"/>
      <c r="BI907" s="882"/>
      <c r="BJ907" s="882"/>
      <c r="BK907" s="882"/>
      <c r="BL907" s="882"/>
      <c r="BM907" s="882"/>
      <c r="BN907" s="723"/>
      <c r="BO907" s="724"/>
      <c r="BP907" s="138"/>
      <c r="BQ907" s="138"/>
      <c r="BR907" s="138"/>
      <c r="BS907" s="138"/>
      <c r="BT907" s="138"/>
      <c r="BU907" s="138"/>
      <c r="BV907" s="138"/>
      <c r="BW907" s="138"/>
      <c r="BX907" s="138"/>
      <c r="BY907" s="138"/>
      <c r="BZ907" s="138"/>
      <c r="CA907" s="138"/>
      <c r="CB907" s="138"/>
      <c r="CC907" s="138"/>
      <c r="CD907" s="138"/>
      <c r="CE907" s="177"/>
      <c r="CF907" s="139"/>
    </row>
    <row r="908" spans="1:128" s="388" customFormat="1" ht="16.5" customHeight="1">
      <c r="A908" s="2528" t="s">
        <v>12553</v>
      </c>
      <c r="B908" s="2528"/>
      <c r="C908" s="2528"/>
      <c r="D908" s="2528"/>
      <c r="E908" s="2528"/>
      <c r="F908" s="551">
        <v>46</v>
      </c>
      <c r="G908" s="552"/>
      <c r="H908" s="551"/>
      <c r="I908" s="551"/>
      <c r="J908" s="553"/>
      <c r="K908" s="554"/>
      <c r="L908" s="231"/>
      <c r="M908" s="555"/>
      <c r="N908" s="233"/>
      <c r="O908" s="233"/>
      <c r="P908" s="233"/>
      <c r="Q908" s="238"/>
      <c r="R908" s="239"/>
      <c r="S908" s="238"/>
      <c r="T908" s="238"/>
      <c r="U908" s="556"/>
      <c r="V908" s="239"/>
      <c r="W908" s="238"/>
      <c r="X908" s="557"/>
      <c r="Y908" s="238"/>
      <c r="Z908" s="238"/>
      <c r="AA908" s="238"/>
      <c r="AB908" s="239"/>
      <c r="AC908" s="243"/>
      <c r="AD908" s="243"/>
      <c r="AE908" s="558"/>
      <c r="AF908" s="559"/>
      <c r="AG908" s="560"/>
      <c r="AH908" s="253"/>
      <c r="AI908" s="243"/>
      <c r="AJ908" s="561"/>
      <c r="AK908" s="562"/>
      <c r="AL908" s="562"/>
      <c r="AM908" s="553"/>
      <c r="AN908" s="551"/>
      <c r="AO908" s="551"/>
      <c r="AP908" s="563"/>
      <c r="AQ908" s="563"/>
      <c r="AR908" s="563"/>
      <c r="AS908" s="551"/>
      <c r="AT908" s="563"/>
      <c r="AU908" s="563"/>
      <c r="AV908" s="558"/>
      <c r="AW908" s="558"/>
      <c r="AX908" s="564"/>
      <c r="AY908" s="564"/>
      <c r="AZ908" s="565"/>
      <c r="BA908" s="565"/>
      <c r="BB908" s="565"/>
      <c r="BC908" s="566"/>
      <c r="BD908" s="566"/>
      <c r="BE908" s="562"/>
      <c r="BF908" s="562"/>
      <c r="BG908" s="564"/>
      <c r="BH908" s="567"/>
      <c r="BI908" s="564"/>
      <c r="BJ908" s="564"/>
      <c r="BK908" s="564"/>
      <c r="BL908" s="564"/>
      <c r="BM908" s="564"/>
      <c r="BN908" s="568"/>
      <c r="BO908" s="569"/>
      <c r="BP908" s="570"/>
      <c r="BQ908" s="570"/>
      <c r="BR908" s="570"/>
      <c r="BS908" s="570"/>
      <c r="BT908" s="570"/>
      <c r="BU908" s="570"/>
      <c r="BV908" s="570"/>
      <c r="BW908" s="570"/>
      <c r="BX908" s="570"/>
      <c r="BY908" s="570"/>
      <c r="BZ908" s="570"/>
      <c r="CA908" s="570"/>
      <c r="CB908" s="570"/>
      <c r="CC908" s="570"/>
      <c r="CD908" s="570"/>
    </row>
    <row r="909" spans="1:128" ht="16.5" customHeight="1">
      <c r="A909" s="111">
        <v>812</v>
      </c>
      <c r="B909" s="111" t="s">
        <v>4377</v>
      </c>
      <c r="C909" s="282" t="s">
        <v>4378</v>
      </c>
      <c r="D909" s="111" t="s">
        <v>168</v>
      </c>
      <c r="E909" s="111" t="s">
        <v>5001</v>
      </c>
      <c r="F909" s="111" t="s">
        <v>12554</v>
      </c>
      <c r="G909" s="113" t="s">
        <v>12555</v>
      </c>
      <c r="H909" s="111" t="s">
        <v>12556</v>
      </c>
      <c r="I909" s="111" t="s">
        <v>12557</v>
      </c>
      <c r="J909" s="118" t="s">
        <v>4940</v>
      </c>
      <c r="K909" s="163" t="s">
        <v>12557</v>
      </c>
      <c r="L909" s="116" t="s">
        <v>12558</v>
      </c>
      <c r="M909" s="153"/>
      <c r="N909" s="142" t="s">
        <v>4924</v>
      </c>
      <c r="O909" s="142"/>
      <c r="P909" s="142" t="s">
        <v>4924</v>
      </c>
      <c r="Q909" s="143">
        <v>10421</v>
      </c>
      <c r="R909" s="144">
        <v>501</v>
      </c>
      <c r="S909" s="143">
        <v>253</v>
      </c>
      <c r="T909" s="143">
        <v>253</v>
      </c>
      <c r="U909" s="282"/>
      <c r="V909" s="143"/>
      <c r="W909" s="143">
        <v>53</v>
      </c>
      <c r="X909" s="138"/>
      <c r="Y909" s="143"/>
      <c r="Z909" s="143">
        <v>53</v>
      </c>
      <c r="AA909" s="143">
        <v>32000</v>
      </c>
      <c r="AB909" s="143"/>
      <c r="AC909" s="127"/>
      <c r="AD909" s="127"/>
      <c r="AE909" s="130">
        <v>22</v>
      </c>
      <c r="AF909" s="137" t="s">
        <v>12559</v>
      </c>
      <c r="AG909" s="311">
        <v>21750</v>
      </c>
      <c r="AH909" s="311">
        <v>29000</v>
      </c>
      <c r="AI909" s="401"/>
      <c r="AJ909" s="401"/>
      <c r="AK909" s="609"/>
      <c r="AL909" s="282"/>
      <c r="AM909" s="118"/>
      <c r="AN909" s="111"/>
      <c r="AO909" s="111"/>
      <c r="AP909" s="111"/>
      <c r="AQ909" s="111"/>
      <c r="AR909" s="111"/>
      <c r="AS909" s="111">
        <v>318</v>
      </c>
      <c r="AT909" s="129" t="s">
        <v>5957</v>
      </c>
      <c r="AU909" s="129" t="s">
        <v>5957</v>
      </c>
      <c r="AV909" s="311">
        <v>10570</v>
      </c>
      <c r="AW909" s="311">
        <v>35</v>
      </c>
      <c r="AX909" s="591">
        <v>2000</v>
      </c>
      <c r="AY909" s="591">
        <v>500</v>
      </c>
      <c r="AZ909" s="591">
        <v>1000</v>
      </c>
      <c r="BA909" s="591">
        <v>1000</v>
      </c>
      <c r="BB909" s="591">
        <v>1000</v>
      </c>
      <c r="BC909" s="314">
        <v>50</v>
      </c>
      <c r="BD909" s="314">
        <v>50</v>
      </c>
      <c r="BE909" s="314"/>
      <c r="BF909" s="313"/>
      <c r="BG909" s="312"/>
      <c r="BH909" s="312"/>
      <c r="BI909" s="312"/>
      <c r="BJ909" s="312"/>
      <c r="BK909" s="312"/>
      <c r="BL909" s="312"/>
      <c r="BM909" s="312"/>
      <c r="BN909" s="711"/>
      <c r="BO909" s="712"/>
      <c r="BP909" s="138"/>
      <c r="BQ909" s="138"/>
      <c r="BR909" s="138"/>
      <c r="BS909" s="138"/>
      <c r="BT909" s="138"/>
      <c r="BU909" s="138"/>
      <c r="BV909" s="138"/>
      <c r="BW909" s="138"/>
      <c r="BX909" s="138"/>
      <c r="BY909" s="138"/>
      <c r="BZ909" s="138"/>
      <c r="CA909" s="138"/>
      <c r="CB909" s="138">
        <v>3</v>
      </c>
      <c r="CC909" s="138"/>
      <c r="CD909" s="138"/>
      <c r="CE909" s="139"/>
      <c r="CF909" s="139"/>
      <c r="DV909" s="152"/>
      <c r="DW909" s="152"/>
      <c r="DX909" s="152"/>
    </row>
    <row r="910" spans="1:128" ht="16.5" customHeight="1">
      <c r="A910" s="111">
        <v>813</v>
      </c>
      <c r="B910" s="111" t="s">
        <v>4377</v>
      </c>
      <c r="C910" s="112" t="s">
        <v>4378</v>
      </c>
      <c r="D910" s="111" t="s">
        <v>168</v>
      </c>
      <c r="E910" s="111" t="s">
        <v>4932</v>
      </c>
      <c r="F910" s="111" t="s">
        <v>12560</v>
      </c>
      <c r="G910" s="113" t="s">
        <v>12561</v>
      </c>
      <c r="H910" s="111" t="s">
        <v>12562</v>
      </c>
      <c r="I910" s="111" t="s">
        <v>12563</v>
      </c>
      <c r="J910" s="118" t="s">
        <v>4940</v>
      </c>
      <c r="K910" s="163" t="s">
        <v>12564</v>
      </c>
      <c r="L910" s="116" t="s">
        <v>12565</v>
      </c>
      <c r="M910" s="153" t="s">
        <v>12566</v>
      </c>
      <c r="N910" s="142" t="s">
        <v>4924</v>
      </c>
      <c r="O910" s="142"/>
      <c r="P910" s="142" t="s">
        <v>4924</v>
      </c>
      <c r="Q910" s="143">
        <v>912</v>
      </c>
      <c r="R910" s="144">
        <v>1007</v>
      </c>
      <c r="S910" s="143">
        <v>634</v>
      </c>
      <c r="T910" s="143">
        <v>420</v>
      </c>
      <c r="U910" s="112" t="s">
        <v>7230</v>
      </c>
      <c r="V910" s="143">
        <v>214</v>
      </c>
      <c r="W910" s="143">
        <v>19</v>
      </c>
      <c r="X910" s="138" t="s">
        <v>4956</v>
      </c>
      <c r="Y910" s="143">
        <v>50</v>
      </c>
      <c r="Z910" s="143">
        <v>29</v>
      </c>
      <c r="AA910" s="143">
        <v>1500</v>
      </c>
      <c r="AB910" s="143">
        <v>40</v>
      </c>
      <c r="AC910" s="127">
        <v>10</v>
      </c>
      <c r="AD910" s="127"/>
      <c r="AE910" s="130">
        <v>10</v>
      </c>
      <c r="AF910" s="137" t="s">
        <v>12567</v>
      </c>
      <c r="AG910" s="127">
        <v>2149</v>
      </c>
      <c r="AH910" s="127">
        <v>3500</v>
      </c>
      <c r="AI910" s="148">
        <v>2257</v>
      </c>
      <c r="AJ910" s="148">
        <v>300</v>
      </c>
      <c r="AK910" s="179"/>
      <c r="AL910" s="112"/>
      <c r="AM910" s="118" t="s">
        <v>5340</v>
      </c>
      <c r="AN910" s="111">
        <v>9</v>
      </c>
      <c r="AO910" s="111">
        <v>2</v>
      </c>
      <c r="AP910" s="111">
        <v>2</v>
      </c>
      <c r="AQ910" s="111">
        <v>5</v>
      </c>
      <c r="AR910" s="111"/>
      <c r="AS910" s="111">
        <v>300</v>
      </c>
      <c r="AT910" s="137" t="s">
        <v>4916</v>
      </c>
      <c r="AU910" s="137" t="s">
        <v>4916</v>
      </c>
      <c r="AV910" s="127">
        <v>2032</v>
      </c>
      <c r="AW910" s="127">
        <v>6.8</v>
      </c>
      <c r="AX910" s="149">
        <v>3000</v>
      </c>
      <c r="AY910" s="149">
        <v>1500</v>
      </c>
      <c r="AZ910" s="149">
        <v>2000</v>
      </c>
      <c r="BA910" s="149">
        <v>2000</v>
      </c>
      <c r="BB910" s="149">
        <v>3000</v>
      </c>
      <c r="BC910" s="150">
        <v>20</v>
      </c>
      <c r="BD910" s="150"/>
      <c r="BE910" s="150" t="s">
        <v>12568</v>
      </c>
      <c r="BF910" s="151" t="s">
        <v>12569</v>
      </c>
      <c r="BG910" s="134">
        <v>3000</v>
      </c>
      <c r="BH910" s="134">
        <v>1500</v>
      </c>
      <c r="BI910" s="134">
        <v>2000</v>
      </c>
      <c r="BJ910" s="134">
        <v>2000</v>
      </c>
      <c r="BK910" s="134">
        <v>3000</v>
      </c>
      <c r="BL910" s="134">
        <v>20</v>
      </c>
      <c r="BM910" s="134"/>
      <c r="BN910" s="350" t="s">
        <v>12568</v>
      </c>
      <c r="BO910" s="133" t="s">
        <v>12569</v>
      </c>
      <c r="BP910" s="138"/>
      <c r="BQ910" s="138"/>
      <c r="BR910" s="138"/>
      <c r="BS910" s="138"/>
      <c r="BT910" s="138"/>
      <c r="BU910" s="138"/>
      <c r="BV910" s="138"/>
      <c r="BW910" s="138"/>
      <c r="BX910" s="138"/>
      <c r="BY910" s="138"/>
      <c r="BZ910" s="138">
        <v>2</v>
      </c>
      <c r="CA910" s="138">
        <v>2</v>
      </c>
      <c r="CB910" s="138"/>
      <c r="CC910" s="138"/>
      <c r="CD910" s="138"/>
      <c r="CE910" s="139"/>
      <c r="CF910" s="139"/>
      <c r="DV910" s="152"/>
      <c r="DW910" s="152"/>
      <c r="DX910" s="152"/>
    </row>
    <row r="911" spans="1:128" ht="16.5" customHeight="1">
      <c r="A911" s="111">
        <v>814</v>
      </c>
      <c r="B911" s="153" t="s">
        <v>4377</v>
      </c>
      <c r="C911" s="153" t="s">
        <v>4394</v>
      </c>
      <c r="D911" s="154" t="s">
        <v>168</v>
      </c>
      <c r="E911" s="153" t="s">
        <v>4932</v>
      </c>
      <c r="F911" s="154" t="s">
        <v>12570</v>
      </c>
      <c r="G911" s="276" t="s">
        <v>12571</v>
      </c>
      <c r="H911" s="135" t="s">
        <v>12572</v>
      </c>
      <c r="I911" s="135" t="s">
        <v>12573</v>
      </c>
      <c r="J911" s="135" t="s">
        <v>4940</v>
      </c>
      <c r="K911" s="135" t="s">
        <v>12574</v>
      </c>
      <c r="L911" s="153" t="s">
        <v>12575</v>
      </c>
      <c r="M911" s="883" t="s">
        <v>12576</v>
      </c>
      <c r="N911" s="135" t="s">
        <v>4924</v>
      </c>
      <c r="O911" s="135"/>
      <c r="P911" s="135" t="s">
        <v>4924</v>
      </c>
      <c r="Q911" s="143">
        <v>4994</v>
      </c>
      <c r="R911" s="144">
        <v>1014</v>
      </c>
      <c r="S911" s="143">
        <v>1320</v>
      </c>
      <c r="T911" s="143">
        <v>660</v>
      </c>
      <c r="U911" s="135" t="s">
        <v>5636</v>
      </c>
      <c r="V911" s="123">
        <v>660</v>
      </c>
      <c r="W911" s="123">
        <v>99</v>
      </c>
      <c r="X911" s="135" t="s">
        <v>4956</v>
      </c>
      <c r="Y911" s="123">
        <v>66</v>
      </c>
      <c r="Z911" s="123"/>
      <c r="AA911" s="123"/>
      <c r="AB911" s="123">
        <v>33</v>
      </c>
      <c r="AC911" s="127"/>
      <c r="AD911" s="127"/>
      <c r="AE911" s="128">
        <v>15</v>
      </c>
      <c r="AF911" s="135" t="s">
        <v>12577</v>
      </c>
      <c r="AG911" s="884">
        <v>6004</v>
      </c>
      <c r="AH911" s="884">
        <v>6004</v>
      </c>
      <c r="AI911" s="884">
        <v>2603</v>
      </c>
      <c r="AJ911" s="884">
        <v>597</v>
      </c>
      <c r="AK911" s="135"/>
      <c r="AL911" s="135"/>
      <c r="AM911" s="135" t="s">
        <v>4894</v>
      </c>
      <c r="AN911" s="135">
        <v>5</v>
      </c>
      <c r="AO911" s="135"/>
      <c r="AP911" s="135">
        <v>5</v>
      </c>
      <c r="AQ911" s="135"/>
      <c r="AR911" s="135"/>
      <c r="AS911" s="135">
        <v>180</v>
      </c>
      <c r="AT911" s="137" t="s">
        <v>6506</v>
      </c>
      <c r="AU911" s="137" t="s">
        <v>6506</v>
      </c>
      <c r="AV911" s="884">
        <v>6077</v>
      </c>
      <c r="AW911" s="884">
        <v>20</v>
      </c>
      <c r="AX911" s="885">
        <v>3000</v>
      </c>
      <c r="AY911" s="885">
        <v>2000</v>
      </c>
      <c r="AZ911" s="885">
        <v>2000</v>
      </c>
      <c r="BA911" s="885">
        <v>2500</v>
      </c>
      <c r="BB911" s="885">
        <v>3000</v>
      </c>
      <c r="BC911" s="886">
        <v>0.16</v>
      </c>
      <c r="BD911" s="887"/>
      <c r="BE911" s="135" t="s">
        <v>12578</v>
      </c>
      <c r="BF911" s="135" t="s">
        <v>8481</v>
      </c>
      <c r="BG911" s="885">
        <v>3000</v>
      </c>
      <c r="BH911" s="885">
        <v>2000</v>
      </c>
      <c r="BI911" s="885">
        <v>2000</v>
      </c>
      <c r="BJ911" s="885">
        <v>2500</v>
      </c>
      <c r="BK911" s="885">
        <v>3000</v>
      </c>
      <c r="BL911" s="885"/>
      <c r="BM911" s="885"/>
      <c r="BN911" s="135" t="s">
        <v>12578</v>
      </c>
      <c r="BO911" s="153" t="s">
        <v>8481</v>
      </c>
      <c r="BP911" s="137"/>
      <c r="BQ911" s="137"/>
      <c r="BR911" s="137"/>
      <c r="BS911" s="137"/>
      <c r="BT911" s="137"/>
      <c r="BU911" s="137"/>
      <c r="BV911" s="137"/>
      <c r="BW911" s="137"/>
      <c r="BX911" s="137"/>
      <c r="BY911" s="137"/>
      <c r="BZ911" s="137">
        <v>6</v>
      </c>
      <c r="CA911" s="137">
        <v>13</v>
      </c>
      <c r="CB911" s="137"/>
      <c r="CC911" s="137"/>
      <c r="CD911" s="137"/>
      <c r="CE911" s="177"/>
      <c r="CF911" s="139"/>
    </row>
    <row r="912" spans="1:128" ht="16.5" customHeight="1">
      <c r="A912" s="111">
        <v>815</v>
      </c>
      <c r="B912" s="111" t="s">
        <v>4377</v>
      </c>
      <c r="C912" s="112" t="s">
        <v>4413</v>
      </c>
      <c r="D912" s="111" t="s">
        <v>168</v>
      </c>
      <c r="E912" s="111" t="s">
        <v>4932</v>
      </c>
      <c r="F912" s="111" t="s">
        <v>12579</v>
      </c>
      <c r="G912" s="113" t="s">
        <v>12580</v>
      </c>
      <c r="H912" s="111" t="s">
        <v>12581</v>
      </c>
      <c r="I912" s="111" t="s">
        <v>12582</v>
      </c>
      <c r="J912" s="118" t="s">
        <v>4940</v>
      </c>
      <c r="K912" s="163" t="s">
        <v>5872</v>
      </c>
      <c r="L912" s="116" t="s">
        <v>12583</v>
      </c>
      <c r="M912" s="310" t="s">
        <v>12584</v>
      </c>
      <c r="N912" s="142" t="s">
        <v>4924</v>
      </c>
      <c r="O912" s="142"/>
      <c r="P912" s="142" t="s">
        <v>4924</v>
      </c>
      <c r="Q912" s="143">
        <v>17017</v>
      </c>
      <c r="R912" s="144">
        <v>1157</v>
      </c>
      <c r="S912" s="143">
        <v>330</v>
      </c>
      <c r="T912" s="143">
        <v>264</v>
      </c>
      <c r="U912" s="112" t="s">
        <v>5636</v>
      </c>
      <c r="V912" s="143">
        <v>66</v>
      </c>
      <c r="W912" s="143">
        <v>132</v>
      </c>
      <c r="X912" s="138" t="s">
        <v>4956</v>
      </c>
      <c r="Y912" s="143">
        <v>165</v>
      </c>
      <c r="Z912" s="143"/>
      <c r="AA912" s="143">
        <v>2000</v>
      </c>
      <c r="AB912" s="143">
        <v>66</v>
      </c>
      <c r="AC912" s="127"/>
      <c r="AD912" s="127"/>
      <c r="AE912" s="130">
        <v>30</v>
      </c>
      <c r="AF912" s="137" t="s">
        <v>12585</v>
      </c>
      <c r="AG912" s="127">
        <v>4000</v>
      </c>
      <c r="AH912" s="127">
        <v>4000</v>
      </c>
      <c r="AI912" s="172">
        <v>1310</v>
      </c>
      <c r="AJ912" s="148">
        <v>390</v>
      </c>
      <c r="AK912" s="179" t="s">
        <v>12586</v>
      </c>
      <c r="AL912" s="112" t="s">
        <v>12587</v>
      </c>
      <c r="AM912" s="118"/>
      <c r="AN912" s="111">
        <v>2</v>
      </c>
      <c r="AO912" s="111"/>
      <c r="AP912" s="111">
        <v>1</v>
      </c>
      <c r="AQ912" s="111">
        <v>1</v>
      </c>
      <c r="AR912" s="111"/>
      <c r="AS912" s="111">
        <v>204</v>
      </c>
      <c r="AT912" s="135" t="s">
        <v>4916</v>
      </c>
      <c r="AU912" s="135" t="s">
        <v>4916</v>
      </c>
      <c r="AV912" s="127">
        <v>2127</v>
      </c>
      <c r="AW912" s="127">
        <v>10</v>
      </c>
      <c r="AX912" s="149">
        <v>6000</v>
      </c>
      <c r="AY912" s="149">
        <v>2500</v>
      </c>
      <c r="AZ912" s="149">
        <v>3000</v>
      </c>
      <c r="BA912" s="149">
        <v>3000</v>
      </c>
      <c r="BB912" s="149">
        <v>6000</v>
      </c>
      <c r="BC912" s="150" t="s">
        <v>12588</v>
      </c>
      <c r="BD912" s="150">
        <v>50</v>
      </c>
      <c r="BE912" s="150" t="s">
        <v>12589</v>
      </c>
      <c r="BF912" s="151" t="s">
        <v>12590</v>
      </c>
      <c r="BG912" s="134">
        <v>6000</v>
      </c>
      <c r="BH912" s="134">
        <v>2500</v>
      </c>
      <c r="BI912" s="134">
        <v>3000</v>
      </c>
      <c r="BJ912" s="134">
        <v>3000</v>
      </c>
      <c r="BK912" s="134">
        <v>6000</v>
      </c>
      <c r="BL912" s="149" t="s">
        <v>12591</v>
      </c>
      <c r="BM912" s="134">
        <v>50</v>
      </c>
      <c r="BN912" s="174" t="s">
        <v>12589</v>
      </c>
      <c r="BO912" s="151" t="s">
        <v>12592</v>
      </c>
      <c r="BP912" s="138"/>
      <c r="BQ912" s="138"/>
      <c r="BR912" s="138"/>
      <c r="BS912" s="138"/>
      <c r="BT912" s="138"/>
      <c r="BU912" s="138"/>
      <c r="BV912" s="138"/>
      <c r="BW912" s="138"/>
      <c r="BX912" s="138"/>
      <c r="BY912" s="138"/>
      <c r="BZ912" s="138">
        <v>3</v>
      </c>
      <c r="CA912" s="138"/>
      <c r="CB912" s="138"/>
      <c r="CC912" s="138">
        <v>3</v>
      </c>
      <c r="CD912" s="138"/>
      <c r="CE912" s="139"/>
      <c r="DU912" s="152"/>
      <c r="DV912" s="152"/>
      <c r="DW912" s="152"/>
    </row>
    <row r="913" spans="1:128" s="139" customFormat="1" ht="16.5" customHeight="1">
      <c r="A913" s="111">
        <v>816</v>
      </c>
      <c r="B913" s="111" t="s">
        <v>12141</v>
      </c>
      <c r="C913" s="112" t="s">
        <v>12280</v>
      </c>
      <c r="D913" s="111" t="s">
        <v>5318</v>
      </c>
      <c r="E913" s="111" t="s">
        <v>4879</v>
      </c>
      <c r="F913" s="111" t="s">
        <v>12593</v>
      </c>
      <c r="G913" s="113" t="s">
        <v>12594</v>
      </c>
      <c r="H913" s="111" t="s">
        <v>12595</v>
      </c>
      <c r="I913" s="111" t="s">
        <v>12596</v>
      </c>
      <c r="J913" s="118" t="s">
        <v>4884</v>
      </c>
      <c r="K913" s="163" t="s">
        <v>12597</v>
      </c>
      <c r="L913" s="116" t="s">
        <v>12598</v>
      </c>
      <c r="M913" s="618" t="s">
        <v>12599</v>
      </c>
      <c r="N913" s="142" t="s">
        <v>4888</v>
      </c>
      <c r="O913" s="142"/>
      <c r="P913" s="142" t="s">
        <v>4888</v>
      </c>
      <c r="Q913" s="143">
        <v>17893</v>
      </c>
      <c r="R913" s="144">
        <v>1681</v>
      </c>
      <c r="S913" s="143">
        <v>336</v>
      </c>
      <c r="T913" s="143">
        <v>266</v>
      </c>
      <c r="U913" s="112" t="s">
        <v>5009</v>
      </c>
      <c r="V913" s="123">
        <v>70</v>
      </c>
      <c r="W913" s="123">
        <v>37</v>
      </c>
      <c r="X913" s="138" t="s">
        <v>4972</v>
      </c>
      <c r="Y913" s="123"/>
      <c r="Z913" s="123">
        <v>55</v>
      </c>
      <c r="AA913" s="123">
        <v>500</v>
      </c>
      <c r="AB913" s="123">
        <v>14</v>
      </c>
      <c r="AC913" s="127"/>
      <c r="AD913" s="127"/>
      <c r="AE913" s="130">
        <v>20</v>
      </c>
      <c r="AF913" s="137" t="s">
        <v>12600</v>
      </c>
      <c r="AG913" s="127">
        <v>163</v>
      </c>
      <c r="AH913" s="127">
        <v>922</v>
      </c>
      <c r="AI913" s="148">
        <v>192</v>
      </c>
      <c r="AJ913" s="148">
        <v>200</v>
      </c>
      <c r="AK913" s="112"/>
      <c r="AL913" s="112"/>
      <c r="AM913" s="118" t="s">
        <v>4931</v>
      </c>
      <c r="AN913" s="111">
        <v>7</v>
      </c>
      <c r="AO913" s="111"/>
      <c r="AP913" s="111">
        <v>3</v>
      </c>
      <c r="AQ913" s="111">
        <v>4</v>
      </c>
      <c r="AR913" s="111"/>
      <c r="AS913" s="111"/>
      <c r="AT913" s="129"/>
      <c r="AU913" s="129"/>
      <c r="AV913" s="127"/>
      <c r="AW913" s="127"/>
      <c r="AX913" s="149"/>
      <c r="AY913" s="149"/>
      <c r="AZ913" s="149"/>
      <c r="BA913" s="149"/>
      <c r="BB913" s="149"/>
      <c r="BC913" s="150"/>
      <c r="BD913" s="150"/>
      <c r="BE913" s="150"/>
      <c r="BF913" s="151" t="s">
        <v>4897</v>
      </c>
      <c r="BG913" s="134"/>
      <c r="BH913" s="134"/>
      <c r="BI913" s="134"/>
      <c r="BJ913" s="134"/>
      <c r="BK913" s="134"/>
      <c r="BL913" s="134"/>
      <c r="BM913" s="134"/>
      <c r="BN913" s="350"/>
      <c r="BO913" s="133"/>
      <c r="BP913" s="138"/>
      <c r="BQ913" s="138"/>
      <c r="BR913" s="138"/>
      <c r="BS913" s="138"/>
      <c r="BT913" s="138"/>
      <c r="BU913" s="138"/>
      <c r="BV913" s="138"/>
      <c r="BW913" s="138"/>
      <c r="BX913" s="138"/>
      <c r="BY913" s="138"/>
      <c r="BZ913" s="138"/>
      <c r="CA913" s="138"/>
      <c r="CB913" s="138">
        <v>1</v>
      </c>
      <c r="CC913" s="138"/>
      <c r="CD913" s="138"/>
    </row>
    <row r="914" spans="1:128" s="496" customFormat="1" ht="16.5" customHeight="1">
      <c r="A914" s="111">
        <v>817</v>
      </c>
      <c r="B914" s="111" t="s">
        <v>12141</v>
      </c>
      <c r="C914" s="112" t="s">
        <v>12312</v>
      </c>
      <c r="D914" s="111" t="s">
        <v>5318</v>
      </c>
      <c r="E914" s="111" t="s">
        <v>4879</v>
      </c>
      <c r="F914" s="111" t="s">
        <v>12601</v>
      </c>
      <c r="G914" s="113" t="s">
        <v>12602</v>
      </c>
      <c r="H914" s="111" t="s">
        <v>12603</v>
      </c>
      <c r="I914" s="111" t="s">
        <v>12604</v>
      </c>
      <c r="J914" s="118" t="s">
        <v>4884</v>
      </c>
      <c r="K914" s="111">
        <v>2016.0518</v>
      </c>
      <c r="L914" s="116" t="s">
        <v>12605</v>
      </c>
      <c r="M914" s="141" t="s">
        <v>12606</v>
      </c>
      <c r="N914" s="142" t="s">
        <v>4888</v>
      </c>
      <c r="O914" s="142"/>
      <c r="P914" s="142" t="s">
        <v>4888</v>
      </c>
      <c r="Q914" s="143">
        <v>971</v>
      </c>
      <c r="R914" s="144">
        <v>470.08</v>
      </c>
      <c r="S914" s="143">
        <v>270</v>
      </c>
      <c r="T914" s="143">
        <v>160</v>
      </c>
      <c r="U914" s="112" t="s">
        <v>5286</v>
      </c>
      <c r="V914" s="143">
        <v>110</v>
      </c>
      <c r="W914" s="143">
        <v>21</v>
      </c>
      <c r="X914" s="138" t="s">
        <v>4972</v>
      </c>
      <c r="Y914" s="143">
        <v>79</v>
      </c>
      <c r="Z914" s="143"/>
      <c r="AA914" s="143"/>
      <c r="AB914" s="143">
        <v>22</v>
      </c>
      <c r="AC914" s="127">
        <v>30</v>
      </c>
      <c r="AD914" s="127" t="s">
        <v>7177</v>
      </c>
      <c r="AE914" s="130">
        <v>15</v>
      </c>
      <c r="AF914" s="112" t="s">
        <v>12607</v>
      </c>
      <c r="AG914" s="127">
        <v>7</v>
      </c>
      <c r="AH914" s="127">
        <v>1200</v>
      </c>
      <c r="AI914" s="148">
        <v>19</v>
      </c>
      <c r="AJ914" s="148">
        <v>450</v>
      </c>
      <c r="AK914" s="179"/>
      <c r="AL914" s="112"/>
      <c r="AM914" s="118" t="s">
        <v>5079</v>
      </c>
      <c r="AN914" s="111">
        <v>6</v>
      </c>
      <c r="AO914" s="111"/>
      <c r="AP914" s="111">
        <v>3</v>
      </c>
      <c r="AQ914" s="111">
        <v>3</v>
      </c>
      <c r="AR914" s="111"/>
      <c r="AS914" s="111">
        <v>260</v>
      </c>
      <c r="AT914" s="129" t="s">
        <v>4916</v>
      </c>
      <c r="AU914" s="129" t="s">
        <v>4916</v>
      </c>
      <c r="AV914" s="127">
        <v>13250</v>
      </c>
      <c r="AW914" s="127">
        <v>36</v>
      </c>
      <c r="AX914" s="149">
        <v>5000</v>
      </c>
      <c r="AY914" s="149">
        <v>3000</v>
      </c>
      <c r="AZ914" s="149">
        <v>3000</v>
      </c>
      <c r="BA914" s="149">
        <v>4000</v>
      </c>
      <c r="BB914" s="149">
        <v>5000</v>
      </c>
      <c r="BC914" s="132">
        <v>0.2</v>
      </c>
      <c r="BD914" s="132">
        <v>0.2</v>
      </c>
      <c r="BE914" s="151" t="s">
        <v>12608</v>
      </c>
      <c r="BF914" s="151" t="s">
        <v>12609</v>
      </c>
      <c r="BG914" s="134"/>
      <c r="BH914" s="134"/>
      <c r="BI914" s="134"/>
      <c r="BJ914" s="134"/>
      <c r="BK914" s="134"/>
      <c r="BL914" s="134"/>
      <c r="BM914" s="134"/>
      <c r="BN914" s="326"/>
      <c r="BO914" s="151"/>
      <c r="BP914" s="138"/>
      <c r="BQ914" s="138"/>
      <c r="BR914" s="138"/>
      <c r="BS914" s="138"/>
      <c r="BT914" s="138"/>
      <c r="BU914" s="138"/>
      <c r="BV914" s="138"/>
      <c r="BW914" s="138"/>
      <c r="BX914" s="138"/>
      <c r="BY914" s="138"/>
      <c r="BZ914" s="138">
        <v>1</v>
      </c>
      <c r="CA914" s="138">
        <v>3</v>
      </c>
      <c r="CB914" s="138" t="s">
        <v>7177</v>
      </c>
      <c r="CC914" s="138"/>
      <c r="CD914" s="138"/>
      <c r="CE914" s="267"/>
    </row>
    <row r="915" spans="1:128" ht="16.5" customHeight="1">
      <c r="A915" s="111">
        <v>818</v>
      </c>
      <c r="B915" s="111" t="s">
        <v>12141</v>
      </c>
      <c r="C915" s="112" t="s">
        <v>12312</v>
      </c>
      <c r="D915" s="111" t="s">
        <v>5318</v>
      </c>
      <c r="E915" s="111" t="s">
        <v>4879</v>
      </c>
      <c r="F915" s="111" t="s">
        <v>12610</v>
      </c>
      <c r="G915" s="113" t="s">
        <v>12611</v>
      </c>
      <c r="H915" s="111" t="s">
        <v>12612</v>
      </c>
      <c r="I915" s="111" t="s">
        <v>12613</v>
      </c>
      <c r="J915" s="118" t="s">
        <v>4884</v>
      </c>
      <c r="K915" s="163" t="s">
        <v>12614</v>
      </c>
      <c r="L915" s="116" t="s">
        <v>12615</v>
      </c>
      <c r="M915" s="153"/>
      <c r="N915" s="142" t="s">
        <v>4888</v>
      </c>
      <c r="O915" s="142"/>
      <c r="P915" s="142" t="s">
        <v>4888</v>
      </c>
      <c r="Q915" s="143">
        <v>2807</v>
      </c>
      <c r="R915" s="144">
        <v>645</v>
      </c>
      <c r="S915" s="143">
        <v>1017</v>
      </c>
      <c r="T915" s="143">
        <v>896</v>
      </c>
      <c r="U915" s="112"/>
      <c r="V915" s="143">
        <v>121</v>
      </c>
      <c r="W915" s="143">
        <v>147</v>
      </c>
      <c r="X915" s="138" t="s">
        <v>4972</v>
      </c>
      <c r="Y915" s="143">
        <v>331</v>
      </c>
      <c r="Z915" s="143"/>
      <c r="AA915" s="143"/>
      <c r="AB915" s="143"/>
      <c r="AC915" s="127"/>
      <c r="AD915" s="127"/>
      <c r="AE915" s="130" t="s">
        <v>12616</v>
      </c>
      <c r="AF915" s="151" t="s">
        <v>12617</v>
      </c>
      <c r="AG915" s="148">
        <v>18</v>
      </c>
      <c r="AH915" s="127">
        <v>12958</v>
      </c>
      <c r="AI915" s="127"/>
      <c r="AJ915" s="172">
        <v>12953</v>
      </c>
      <c r="AK915" s="157" t="s">
        <v>12618</v>
      </c>
      <c r="AL915" s="157" t="s">
        <v>12619</v>
      </c>
      <c r="AM915" s="118"/>
      <c r="AN915" s="111"/>
      <c r="AO915" s="111"/>
      <c r="AP915" s="111"/>
      <c r="AQ915" s="111"/>
      <c r="AR915" s="111"/>
      <c r="AS915" s="111">
        <v>233</v>
      </c>
      <c r="AT915" s="129" t="s">
        <v>5136</v>
      </c>
      <c r="AU915" s="129" t="s">
        <v>5136</v>
      </c>
      <c r="AV915" s="127">
        <v>5000</v>
      </c>
      <c r="AW915" s="127">
        <v>22</v>
      </c>
      <c r="AX915" s="134"/>
      <c r="AY915" s="134"/>
      <c r="AZ915" s="149"/>
      <c r="BA915" s="149"/>
      <c r="BB915" s="149"/>
      <c r="BC915" s="157"/>
      <c r="BD915" s="157"/>
      <c r="BE915" s="150"/>
      <c r="BF915" s="150" t="s">
        <v>4897</v>
      </c>
      <c r="BG915" s="134"/>
      <c r="BH915" s="134"/>
      <c r="BI915" s="134"/>
      <c r="BJ915" s="134"/>
      <c r="BK915" s="134"/>
      <c r="BL915" s="134"/>
      <c r="BM915" s="134"/>
      <c r="BN915" s="174"/>
      <c r="BO915" s="150" t="s">
        <v>4897</v>
      </c>
      <c r="BP915" s="138"/>
      <c r="BQ915" s="138"/>
      <c r="BR915" s="138"/>
      <c r="BS915" s="138"/>
      <c r="BT915" s="138"/>
      <c r="BU915" s="138"/>
      <c r="BV915" s="138"/>
      <c r="BW915" s="138"/>
      <c r="BX915" s="138"/>
      <c r="BY915" s="138"/>
      <c r="BZ915" s="138"/>
      <c r="CA915" s="138"/>
      <c r="CB915" s="138"/>
      <c r="CC915" s="138"/>
      <c r="CD915" s="138"/>
      <c r="CE915" s="139"/>
    </row>
    <row r="916" spans="1:128" s="388" customFormat="1" ht="16.5" customHeight="1">
      <c r="A916" s="111">
        <v>819</v>
      </c>
      <c r="B916" s="111" t="s">
        <v>12141</v>
      </c>
      <c r="C916" s="112" t="s">
        <v>8818</v>
      </c>
      <c r="D916" s="111" t="s">
        <v>5318</v>
      </c>
      <c r="E916" s="111" t="s">
        <v>4879</v>
      </c>
      <c r="F916" s="154" t="s">
        <v>12620</v>
      </c>
      <c r="G916" s="113" t="s">
        <v>12621</v>
      </c>
      <c r="H916" s="111" t="s">
        <v>12622</v>
      </c>
      <c r="I916" s="111" t="s">
        <v>12623</v>
      </c>
      <c r="J916" s="118" t="s">
        <v>4884</v>
      </c>
      <c r="K916" s="111" t="s">
        <v>12624</v>
      </c>
      <c r="L916" s="380" t="s">
        <v>12625</v>
      </c>
      <c r="M916" s="111" t="s">
        <v>12626</v>
      </c>
      <c r="N916" s="142" t="s">
        <v>4888</v>
      </c>
      <c r="O916" s="118"/>
      <c r="P916" s="118" t="s">
        <v>4924</v>
      </c>
      <c r="Q916" s="143">
        <v>34596</v>
      </c>
      <c r="R916" s="144">
        <v>582.66</v>
      </c>
      <c r="S916" s="143">
        <v>336</v>
      </c>
      <c r="T916" s="143">
        <v>168</v>
      </c>
      <c r="U916" s="838" t="s">
        <v>5232</v>
      </c>
      <c r="V916" s="123">
        <v>168</v>
      </c>
      <c r="W916" s="123">
        <v>70</v>
      </c>
      <c r="X916" s="838" t="s">
        <v>5233</v>
      </c>
      <c r="Y916" s="123">
        <v>75</v>
      </c>
      <c r="Z916" s="123" t="s">
        <v>6596</v>
      </c>
      <c r="AA916" s="123">
        <v>998</v>
      </c>
      <c r="AB916" s="123">
        <v>75</v>
      </c>
      <c r="AC916" s="127"/>
      <c r="AD916" s="127"/>
      <c r="AE916" s="130">
        <v>30</v>
      </c>
      <c r="AF916" s="135" t="s">
        <v>12627</v>
      </c>
      <c r="AG916" s="127">
        <v>449</v>
      </c>
      <c r="AH916" s="127">
        <v>1980</v>
      </c>
      <c r="AI916" s="127">
        <v>50</v>
      </c>
      <c r="AJ916" s="127">
        <v>128</v>
      </c>
      <c r="AK916" s="135" t="s">
        <v>12628</v>
      </c>
      <c r="AL916" s="153" t="s">
        <v>12629</v>
      </c>
      <c r="AM916" s="118" t="s">
        <v>5011</v>
      </c>
      <c r="AN916" s="111">
        <v>7</v>
      </c>
      <c r="AO916" s="111">
        <v>1</v>
      </c>
      <c r="AP916" s="111">
        <v>4</v>
      </c>
      <c r="AQ916" s="138">
        <v>1</v>
      </c>
      <c r="AR916" s="138">
        <v>1</v>
      </c>
      <c r="AS916" s="111">
        <v>112</v>
      </c>
      <c r="AT916" s="129" t="s">
        <v>12630</v>
      </c>
      <c r="AU916" s="129" t="s">
        <v>12631</v>
      </c>
      <c r="AV916" s="127">
        <v>2141</v>
      </c>
      <c r="AW916" s="127">
        <v>19</v>
      </c>
      <c r="AX916" s="134"/>
      <c r="AY916" s="134"/>
      <c r="AZ916" s="134"/>
      <c r="BA916" s="134"/>
      <c r="BB916" s="134"/>
      <c r="BC916" s="174"/>
      <c r="BD916" s="174"/>
      <c r="BE916" s="326"/>
      <c r="BF916" s="151" t="s">
        <v>4897</v>
      </c>
      <c r="BG916" s="134"/>
      <c r="BH916" s="134"/>
      <c r="BI916" s="134"/>
      <c r="BJ916" s="134"/>
      <c r="BK916" s="134"/>
      <c r="BL916" s="134"/>
      <c r="BM916" s="134"/>
      <c r="BN916" s="350"/>
      <c r="BO916" s="133" t="s">
        <v>4897</v>
      </c>
      <c r="BP916" s="138"/>
      <c r="BQ916" s="138"/>
      <c r="BR916" s="138"/>
      <c r="BS916" s="138"/>
      <c r="BT916" s="138"/>
      <c r="BU916" s="138"/>
      <c r="BV916" s="138"/>
      <c r="BW916" s="138"/>
      <c r="BX916" s="138"/>
      <c r="BY916" s="138"/>
      <c r="BZ916" s="138">
        <v>2</v>
      </c>
      <c r="CA916" s="137">
        <v>1</v>
      </c>
      <c r="CB916" s="137"/>
      <c r="CC916" s="137">
        <v>1</v>
      </c>
      <c r="CD916" s="137">
        <v>1</v>
      </c>
      <c r="CE916" s="139"/>
      <c r="CF916" s="139"/>
      <c r="CG916" s="152"/>
      <c r="CH916" s="152"/>
      <c r="CI916" s="152"/>
      <c r="CJ916" s="152"/>
      <c r="CK916" s="152"/>
      <c r="CL916" s="152"/>
      <c r="CM916" s="152"/>
      <c r="CN916" s="152"/>
      <c r="CO916" s="152"/>
      <c r="CP916" s="152"/>
      <c r="CQ916" s="152"/>
      <c r="DV916" s="152"/>
      <c r="DW916" s="152"/>
      <c r="DX916" s="152"/>
    </row>
    <row r="917" spans="1:128" ht="16.5" customHeight="1">
      <c r="A917" s="111">
        <v>820</v>
      </c>
      <c r="B917" s="111" t="s">
        <v>4377</v>
      </c>
      <c r="C917" s="282" t="s">
        <v>4378</v>
      </c>
      <c r="D917" s="111" t="s">
        <v>5318</v>
      </c>
      <c r="E917" s="111" t="s">
        <v>4932</v>
      </c>
      <c r="F917" s="111" t="s">
        <v>12632</v>
      </c>
      <c r="G917" s="113" t="s">
        <v>12633</v>
      </c>
      <c r="H917" s="111" t="s">
        <v>12634</v>
      </c>
      <c r="I917" s="111" t="s">
        <v>12635</v>
      </c>
      <c r="J917" s="118" t="s">
        <v>4940</v>
      </c>
      <c r="K917" s="111" t="s">
        <v>12636</v>
      </c>
      <c r="L917" s="111" t="s">
        <v>12637</v>
      </c>
      <c r="M917" s="116" t="s">
        <v>12638</v>
      </c>
      <c r="N917" s="142" t="s">
        <v>4888</v>
      </c>
      <c r="O917" s="135"/>
      <c r="P917" s="888" t="s">
        <v>4884</v>
      </c>
      <c r="Q917" s="741">
        <v>145133</v>
      </c>
      <c r="R917" s="773">
        <v>3569</v>
      </c>
      <c r="S917" s="143">
        <v>620</v>
      </c>
      <c r="T917" s="143">
        <v>320</v>
      </c>
      <c r="U917" s="889" t="s">
        <v>9508</v>
      </c>
      <c r="V917" s="143">
        <v>300</v>
      </c>
      <c r="W917" s="123">
        <v>70</v>
      </c>
      <c r="X917" s="778" t="s">
        <v>4956</v>
      </c>
      <c r="Y917" s="143">
        <v>45</v>
      </c>
      <c r="Z917" s="123">
        <v>30</v>
      </c>
      <c r="AA917" s="143">
        <v>250</v>
      </c>
      <c r="AB917" s="143">
        <v>121</v>
      </c>
      <c r="AC917" s="127"/>
      <c r="AD917" s="127">
        <v>1149</v>
      </c>
      <c r="AE917" s="130"/>
      <c r="AF917" s="137"/>
      <c r="AG917" s="450"/>
      <c r="AH917" s="450"/>
      <c r="AI917" s="768"/>
      <c r="AJ917" s="768"/>
      <c r="AK917" s="609"/>
      <c r="AL917" s="282"/>
      <c r="AM917" s="118"/>
      <c r="AN917" s="111"/>
      <c r="AO917" s="111"/>
      <c r="AP917" s="111"/>
      <c r="AQ917" s="111"/>
      <c r="AR917" s="111"/>
      <c r="AS917" s="111">
        <v>365</v>
      </c>
      <c r="AT917" s="129" t="s">
        <v>12639</v>
      </c>
      <c r="AU917" s="129" t="s">
        <v>12639</v>
      </c>
      <c r="AV917" s="130">
        <v>353905</v>
      </c>
      <c r="AW917" s="130">
        <v>970</v>
      </c>
      <c r="AX917" s="596">
        <v>11000</v>
      </c>
      <c r="AY917" s="596">
        <v>5000</v>
      </c>
      <c r="AZ917" s="594">
        <v>5000</v>
      </c>
      <c r="BA917" s="594">
        <v>8000</v>
      </c>
      <c r="BB917" s="594">
        <v>11000</v>
      </c>
      <c r="BC917" s="595" t="s">
        <v>12640</v>
      </c>
      <c r="BD917" s="595" t="s">
        <v>12641</v>
      </c>
      <c r="BE917" s="595" t="s">
        <v>12642</v>
      </c>
      <c r="BF917" s="595" t="s">
        <v>12643</v>
      </c>
      <c r="BG917" s="596"/>
      <c r="BH917" s="596"/>
      <c r="BI917" s="596"/>
      <c r="BJ917" s="596"/>
      <c r="BK917" s="596"/>
      <c r="BL917" s="596"/>
      <c r="BM917" s="596"/>
      <c r="BN917" s="770"/>
      <c r="BO917" s="771"/>
      <c r="BP917" s="138"/>
      <c r="BQ917" s="138"/>
      <c r="BR917" s="138"/>
      <c r="BS917" s="138"/>
      <c r="BT917" s="138"/>
      <c r="BU917" s="138"/>
      <c r="BV917" s="138"/>
      <c r="BW917" s="138"/>
      <c r="BX917" s="138"/>
      <c r="BY917" s="137"/>
      <c r="BZ917" s="138">
        <v>2</v>
      </c>
      <c r="CA917" s="138">
        <v>1</v>
      </c>
      <c r="CB917" s="138">
        <v>35</v>
      </c>
      <c r="CC917" s="138"/>
      <c r="CD917" s="138"/>
      <c r="CE917" s="177"/>
      <c r="CF917" s="139"/>
    </row>
    <row r="918" spans="1:128" ht="16.5" customHeight="1">
      <c r="A918" s="111">
        <v>821</v>
      </c>
      <c r="B918" s="111" t="s">
        <v>4377</v>
      </c>
      <c r="C918" s="112" t="s">
        <v>4482</v>
      </c>
      <c r="D918" s="111" t="s">
        <v>168</v>
      </c>
      <c r="E918" s="111" t="s">
        <v>4932</v>
      </c>
      <c r="F918" s="111" t="s">
        <v>12644</v>
      </c>
      <c r="G918" s="113" t="s">
        <v>12645</v>
      </c>
      <c r="H918" s="111" t="s">
        <v>12646</v>
      </c>
      <c r="I918" s="111" t="s">
        <v>12647</v>
      </c>
      <c r="J918" s="118" t="s">
        <v>4940</v>
      </c>
      <c r="K918" s="163" t="s">
        <v>12648</v>
      </c>
      <c r="L918" s="116" t="s">
        <v>12649</v>
      </c>
      <c r="M918" s="153" t="s">
        <v>12650</v>
      </c>
      <c r="N918" s="135" t="s">
        <v>4888</v>
      </c>
      <c r="O918" s="142"/>
      <c r="P918" s="135" t="s">
        <v>4888</v>
      </c>
      <c r="Q918" s="143">
        <v>96252</v>
      </c>
      <c r="R918" s="144">
        <v>585</v>
      </c>
      <c r="S918" s="143">
        <v>585</v>
      </c>
      <c r="T918" s="143">
        <v>585</v>
      </c>
      <c r="U918" s="112"/>
      <c r="V918" s="143"/>
      <c r="W918" s="143"/>
      <c r="X918" s="138"/>
      <c r="Y918" s="143"/>
      <c r="Z918" s="143"/>
      <c r="AA918" s="143"/>
      <c r="AB918" s="143">
        <v>50</v>
      </c>
      <c r="AC918" s="127"/>
      <c r="AD918" s="127">
        <v>128</v>
      </c>
      <c r="AE918" s="130"/>
      <c r="AF918" s="137" t="s">
        <v>12651</v>
      </c>
      <c r="AG918" s="127"/>
      <c r="AH918" s="127"/>
      <c r="AI918" s="148"/>
      <c r="AJ918" s="148"/>
      <c r="AK918" s="179"/>
      <c r="AL918" s="112"/>
      <c r="AM918" s="118" t="s">
        <v>5428</v>
      </c>
      <c r="AN918" s="111"/>
      <c r="AO918" s="111"/>
      <c r="AP918" s="111"/>
      <c r="AQ918" s="111"/>
      <c r="AR918" s="111"/>
      <c r="AS918" s="111">
        <v>220</v>
      </c>
      <c r="AT918" s="129" t="s">
        <v>12652</v>
      </c>
      <c r="AU918" s="129" t="s">
        <v>12652</v>
      </c>
      <c r="AV918" s="127">
        <v>45106</v>
      </c>
      <c r="AW918" s="127">
        <v>200</v>
      </c>
      <c r="AX918" s="149">
        <v>10500</v>
      </c>
      <c r="AY918" s="149"/>
      <c r="AZ918" s="149">
        <v>5000</v>
      </c>
      <c r="BA918" s="149">
        <v>8000</v>
      </c>
      <c r="BB918" s="149">
        <v>10500</v>
      </c>
      <c r="BC918" s="150"/>
      <c r="BD918" s="150"/>
      <c r="BE918" s="150" t="s">
        <v>12653</v>
      </c>
      <c r="BF918" s="151" t="s">
        <v>12654</v>
      </c>
      <c r="BG918" s="134"/>
      <c r="BH918" s="134"/>
      <c r="BI918" s="134"/>
      <c r="BJ918" s="134"/>
      <c r="BK918" s="134"/>
      <c r="BL918" s="134"/>
      <c r="BM918" s="134"/>
      <c r="BN918" s="350"/>
      <c r="BO918" s="133"/>
      <c r="BP918" s="138"/>
      <c r="BQ918" s="138"/>
      <c r="BR918" s="138"/>
      <c r="BS918" s="138"/>
      <c r="BT918" s="138"/>
      <c r="BU918" s="138"/>
      <c r="BV918" s="138"/>
      <c r="BW918" s="138"/>
      <c r="BX918" s="138"/>
      <c r="BY918" s="138"/>
      <c r="BZ918" s="138"/>
      <c r="CA918" s="138"/>
      <c r="CB918" s="138">
        <v>12</v>
      </c>
      <c r="CC918" s="138"/>
      <c r="CD918" s="138"/>
      <c r="CE918" s="139"/>
      <c r="CF918" s="139"/>
      <c r="DV918" s="152"/>
      <c r="DW918" s="152"/>
      <c r="DX918" s="152"/>
    </row>
    <row r="919" spans="1:128" ht="16.5" customHeight="1">
      <c r="A919" s="111">
        <v>822</v>
      </c>
      <c r="B919" s="111" t="s">
        <v>4377</v>
      </c>
      <c r="C919" s="112" t="s">
        <v>4451</v>
      </c>
      <c r="D919" s="111" t="s">
        <v>168</v>
      </c>
      <c r="E919" s="111" t="s">
        <v>5375</v>
      </c>
      <c r="F919" s="111" t="s">
        <v>12655</v>
      </c>
      <c r="G919" s="113" t="s">
        <v>12656</v>
      </c>
      <c r="H919" s="111" t="s">
        <v>12657</v>
      </c>
      <c r="I919" s="111" t="s">
        <v>12658</v>
      </c>
      <c r="J919" s="118" t="s">
        <v>4940</v>
      </c>
      <c r="K919" s="163" t="s">
        <v>9490</v>
      </c>
      <c r="L919" s="116" t="s">
        <v>12659</v>
      </c>
      <c r="M919" s="153" t="s">
        <v>12660</v>
      </c>
      <c r="N919" s="135" t="s">
        <v>4888</v>
      </c>
      <c r="O919" s="142"/>
      <c r="P919" s="135" t="s">
        <v>4888</v>
      </c>
      <c r="Q919" s="143">
        <v>11795</v>
      </c>
      <c r="R919" s="144">
        <v>3610</v>
      </c>
      <c r="S919" s="143">
        <v>202</v>
      </c>
      <c r="T919" s="143">
        <v>202</v>
      </c>
      <c r="U919" s="112" t="s">
        <v>6475</v>
      </c>
      <c r="V919" s="143"/>
      <c r="W919" s="143">
        <v>45</v>
      </c>
      <c r="X919" s="138" t="s">
        <v>4956</v>
      </c>
      <c r="Y919" s="143">
        <v>207</v>
      </c>
      <c r="Z919" s="143">
        <v>12</v>
      </c>
      <c r="AA919" s="143">
        <v>500</v>
      </c>
      <c r="AB919" s="143">
        <v>35</v>
      </c>
      <c r="AC919" s="127"/>
      <c r="AD919" s="127"/>
      <c r="AE919" s="130" t="s">
        <v>12661</v>
      </c>
      <c r="AF919" s="137" t="s">
        <v>12662</v>
      </c>
      <c r="AG919" s="127">
        <v>64</v>
      </c>
      <c r="AH919" s="127">
        <v>113</v>
      </c>
      <c r="AI919" s="148">
        <v>113</v>
      </c>
      <c r="AJ919" s="148">
        <v>113</v>
      </c>
      <c r="AK919" s="179"/>
      <c r="AL919" s="112"/>
      <c r="AM919" s="118"/>
      <c r="AN919" s="111">
        <v>2</v>
      </c>
      <c r="AO919" s="111">
        <v>1</v>
      </c>
      <c r="AP919" s="111"/>
      <c r="AQ919" s="111">
        <v>1</v>
      </c>
      <c r="AR919" s="111"/>
      <c r="AS919" s="111">
        <v>300</v>
      </c>
      <c r="AT919" s="129" t="s">
        <v>12663</v>
      </c>
      <c r="AU919" s="129" t="s">
        <v>12663</v>
      </c>
      <c r="AV919" s="127">
        <v>3000</v>
      </c>
      <c r="AW919" s="127">
        <v>10</v>
      </c>
      <c r="AX919" s="149"/>
      <c r="AY919" s="149"/>
      <c r="AZ919" s="149"/>
      <c r="BA919" s="149"/>
      <c r="BB919" s="149"/>
      <c r="BC919" s="150"/>
      <c r="BD919" s="150"/>
      <c r="BE919" s="150"/>
      <c r="BF919" s="151" t="s">
        <v>4945</v>
      </c>
      <c r="BG919" s="134"/>
      <c r="BH919" s="134"/>
      <c r="BI919" s="134"/>
      <c r="BJ919" s="134"/>
      <c r="BK919" s="134"/>
      <c r="BL919" s="134"/>
      <c r="BM919" s="134"/>
      <c r="BN919" s="350"/>
      <c r="BO919" s="133"/>
      <c r="BP919" s="138"/>
      <c r="BQ919" s="138"/>
      <c r="BR919" s="138"/>
      <c r="BS919" s="138"/>
      <c r="BT919" s="138"/>
      <c r="BU919" s="138"/>
      <c r="BV919" s="138"/>
      <c r="BW919" s="138"/>
      <c r="BX919" s="138"/>
      <c r="BY919" s="138"/>
      <c r="BZ919" s="138"/>
      <c r="CA919" s="138">
        <v>1</v>
      </c>
      <c r="CB919" s="138"/>
      <c r="CC919" s="138"/>
      <c r="CD919" s="138"/>
      <c r="CE919" s="139"/>
      <c r="CF919" s="139"/>
      <c r="DV919" s="152"/>
      <c r="DW919" s="152"/>
      <c r="DX919" s="152"/>
    </row>
    <row r="920" spans="1:128" ht="16.5" customHeight="1">
      <c r="A920" s="111">
        <v>823</v>
      </c>
      <c r="B920" s="111" t="s">
        <v>12141</v>
      </c>
      <c r="C920" s="112" t="s">
        <v>12194</v>
      </c>
      <c r="D920" s="111" t="s">
        <v>5318</v>
      </c>
      <c r="E920" s="111" t="s">
        <v>12664</v>
      </c>
      <c r="F920" s="111" t="s">
        <v>12665</v>
      </c>
      <c r="G920" s="113" t="s">
        <v>12666</v>
      </c>
      <c r="H920" s="111" t="s">
        <v>12667</v>
      </c>
      <c r="I920" s="111" t="s">
        <v>12668</v>
      </c>
      <c r="J920" s="118" t="s">
        <v>4884</v>
      </c>
      <c r="K920" s="163" t="s">
        <v>12669</v>
      </c>
      <c r="L920" s="116" t="s">
        <v>12670</v>
      </c>
      <c r="M920" s="141" t="s">
        <v>12671</v>
      </c>
      <c r="N920" s="135" t="s">
        <v>4888</v>
      </c>
      <c r="O920" s="142"/>
      <c r="P920" s="135" t="s">
        <v>4888</v>
      </c>
      <c r="Q920" s="143">
        <v>391</v>
      </c>
      <c r="R920" s="144">
        <v>867.13</v>
      </c>
      <c r="S920" s="143">
        <v>758.12</v>
      </c>
      <c r="T920" s="143">
        <v>568.59</v>
      </c>
      <c r="U920" s="112" t="s">
        <v>5134</v>
      </c>
      <c r="V920" s="144">
        <v>189.53</v>
      </c>
      <c r="W920" s="144">
        <v>11.88</v>
      </c>
      <c r="X920" s="138" t="s">
        <v>4972</v>
      </c>
      <c r="Y920" s="144"/>
      <c r="Z920" s="144"/>
      <c r="AA920" s="144"/>
      <c r="AB920" s="144">
        <v>33</v>
      </c>
      <c r="AC920" s="127"/>
      <c r="AD920" s="127">
        <v>109</v>
      </c>
      <c r="AE920" s="130">
        <v>30</v>
      </c>
      <c r="AF920" s="136" t="s">
        <v>12672</v>
      </c>
      <c r="AG920" s="127">
        <v>628</v>
      </c>
      <c r="AH920" s="127">
        <v>628</v>
      </c>
      <c r="AI920" s="148"/>
      <c r="AJ920" s="148"/>
      <c r="AK920" s="112"/>
      <c r="AL920" s="112"/>
      <c r="AM920" s="118" t="s">
        <v>8895</v>
      </c>
      <c r="AN920" s="111">
        <v>6</v>
      </c>
      <c r="AO920" s="111"/>
      <c r="AP920" s="111">
        <v>3</v>
      </c>
      <c r="AQ920" s="111">
        <v>3</v>
      </c>
      <c r="AR920" s="111"/>
      <c r="AS920" s="111">
        <v>172</v>
      </c>
      <c r="AT920" s="129" t="s">
        <v>4916</v>
      </c>
      <c r="AU920" s="129" t="s">
        <v>4916</v>
      </c>
      <c r="AV920" s="127">
        <v>2066</v>
      </c>
      <c r="AW920" s="127">
        <v>172</v>
      </c>
      <c r="AX920" s="543">
        <v>6000</v>
      </c>
      <c r="AY920" s="2525">
        <v>13000</v>
      </c>
      <c r="AZ920" s="2525"/>
      <c r="BA920" s="2525"/>
      <c r="BB920" s="2525"/>
      <c r="BC920" s="875">
        <v>30</v>
      </c>
      <c r="BD920" s="150"/>
      <c r="BE920" s="150" t="s">
        <v>12673</v>
      </c>
      <c r="BF920" s="151" t="s">
        <v>12674</v>
      </c>
      <c r="BG920" s="134"/>
      <c r="BH920" s="134"/>
      <c r="BI920" s="134"/>
      <c r="BJ920" s="134"/>
      <c r="BK920" s="134"/>
      <c r="BL920" s="134"/>
      <c r="BM920" s="134"/>
      <c r="BN920" s="350"/>
      <c r="BO920" s="133"/>
      <c r="BP920" s="138"/>
      <c r="BQ920" s="138"/>
      <c r="BR920" s="138"/>
      <c r="BS920" s="138"/>
      <c r="BT920" s="138"/>
      <c r="BU920" s="138"/>
      <c r="BV920" s="138"/>
      <c r="BW920" s="138"/>
      <c r="BX920" s="138"/>
      <c r="BY920" s="138"/>
      <c r="BZ920" s="138">
        <v>1</v>
      </c>
      <c r="CA920" s="138">
        <v>2</v>
      </c>
      <c r="CB920" s="138"/>
      <c r="CC920" s="138">
        <v>1</v>
      </c>
      <c r="CD920" s="138">
        <v>6</v>
      </c>
      <c r="CE920" s="139"/>
      <c r="CF920" s="139"/>
      <c r="DV920" s="152"/>
      <c r="DW920" s="152"/>
      <c r="DX920" s="152"/>
    </row>
    <row r="921" spans="1:128" ht="16.5" customHeight="1">
      <c r="A921" s="111">
        <v>824</v>
      </c>
      <c r="B921" s="111" t="s">
        <v>12141</v>
      </c>
      <c r="C921" s="112" t="s">
        <v>12194</v>
      </c>
      <c r="D921" s="111" t="s">
        <v>5318</v>
      </c>
      <c r="E921" s="111" t="s">
        <v>4879</v>
      </c>
      <c r="F921" s="111" t="s">
        <v>12675</v>
      </c>
      <c r="G921" s="113" t="s">
        <v>12676</v>
      </c>
      <c r="H921" s="111" t="s">
        <v>12677</v>
      </c>
      <c r="I921" s="111" t="s">
        <v>12430</v>
      </c>
      <c r="J921" s="118" t="s">
        <v>4884</v>
      </c>
      <c r="K921" s="163" t="s">
        <v>12678</v>
      </c>
      <c r="L921" s="890" t="s">
        <v>12679</v>
      </c>
      <c r="M921" s="111" t="s">
        <v>12680</v>
      </c>
      <c r="N921" s="135" t="s">
        <v>4888</v>
      </c>
      <c r="O921" s="142"/>
      <c r="P921" s="135" t="s">
        <v>4888</v>
      </c>
      <c r="Q921" s="143">
        <v>2390</v>
      </c>
      <c r="R921" s="144">
        <v>6650</v>
      </c>
      <c r="S921" s="143">
        <v>2036</v>
      </c>
      <c r="T921" s="143">
        <v>1709</v>
      </c>
      <c r="U921" s="112"/>
      <c r="V921" s="144">
        <v>327</v>
      </c>
      <c r="W921" s="144">
        <v>1906</v>
      </c>
      <c r="X921" s="317" t="s">
        <v>4890</v>
      </c>
      <c r="Y921" s="144">
        <v>380</v>
      </c>
      <c r="Z921" s="144">
        <v>220</v>
      </c>
      <c r="AA921" s="144">
        <v>3000</v>
      </c>
      <c r="AB921" s="144">
        <v>365</v>
      </c>
      <c r="AC921" s="127"/>
      <c r="AD921" s="127"/>
      <c r="AE921" s="128">
        <v>426</v>
      </c>
      <c r="AF921" s="891" t="s">
        <v>12681</v>
      </c>
      <c r="AG921" s="285">
        <v>51273</v>
      </c>
      <c r="AH921" s="285">
        <v>51273</v>
      </c>
      <c r="AI921" s="148"/>
      <c r="AJ921" s="285">
        <v>300</v>
      </c>
      <c r="AK921" s="891" t="s">
        <v>12682</v>
      </c>
      <c r="AL921" s="891" t="s">
        <v>12683</v>
      </c>
      <c r="AM921" s="118" t="s">
        <v>5428</v>
      </c>
      <c r="AN921" s="137">
        <v>8</v>
      </c>
      <c r="AO921" s="137">
        <v>3</v>
      </c>
      <c r="AP921" s="137">
        <v>4</v>
      </c>
      <c r="AQ921" s="137"/>
      <c r="AR921" s="137">
        <v>1</v>
      </c>
      <c r="AS921" s="153">
        <v>160</v>
      </c>
      <c r="AT921" s="136" t="s">
        <v>5382</v>
      </c>
      <c r="AU921" s="136" t="s">
        <v>5382</v>
      </c>
      <c r="AV921" s="127">
        <v>4790</v>
      </c>
      <c r="AW921" s="127">
        <v>30</v>
      </c>
      <c r="AX921" s="149"/>
      <c r="AY921" s="149"/>
      <c r="AZ921" s="149"/>
      <c r="BA921" s="149"/>
      <c r="BB921" s="149"/>
      <c r="BC921" s="150"/>
      <c r="BD921" s="150"/>
      <c r="BE921" s="150"/>
      <c r="BF921" s="151" t="s">
        <v>4897</v>
      </c>
      <c r="BG921" s="134"/>
      <c r="BH921" s="134"/>
      <c r="BI921" s="134"/>
      <c r="BJ921" s="134"/>
      <c r="BK921" s="134"/>
      <c r="BL921" s="134"/>
      <c r="BM921" s="134"/>
      <c r="BN921" s="350"/>
      <c r="BO921" s="133" t="s">
        <v>4897</v>
      </c>
      <c r="BP921" s="138"/>
      <c r="BQ921" s="138"/>
      <c r="BR921" s="138"/>
      <c r="BS921" s="138"/>
      <c r="BT921" s="138"/>
      <c r="BU921" s="138"/>
      <c r="BV921" s="138"/>
      <c r="BW921" s="138"/>
      <c r="BX921" s="138"/>
      <c r="BY921" s="138"/>
      <c r="BZ921" s="138">
        <v>14</v>
      </c>
      <c r="CA921" s="138">
        <v>5</v>
      </c>
      <c r="CB921" s="138"/>
      <c r="CC921" s="138"/>
      <c r="CD921" s="138"/>
      <c r="CE921" s="139"/>
      <c r="CF921" s="139"/>
      <c r="DV921" s="152"/>
      <c r="DW921" s="152"/>
      <c r="DX921" s="152"/>
    </row>
    <row r="922" spans="1:128" s="496" customFormat="1" ht="16.5" customHeight="1">
      <c r="A922" s="111">
        <v>825</v>
      </c>
      <c r="B922" s="111" t="s">
        <v>12141</v>
      </c>
      <c r="C922" s="111" t="s">
        <v>12370</v>
      </c>
      <c r="D922" s="112" t="s">
        <v>5318</v>
      </c>
      <c r="E922" s="111" t="s">
        <v>4879</v>
      </c>
      <c r="F922" s="111" t="s">
        <v>12684</v>
      </c>
      <c r="G922" s="113" t="s">
        <v>12685</v>
      </c>
      <c r="H922" s="135" t="s">
        <v>12686</v>
      </c>
      <c r="I922" s="111" t="s">
        <v>12687</v>
      </c>
      <c r="J922" s="118" t="s">
        <v>4940</v>
      </c>
      <c r="K922" s="140" t="s">
        <v>7068</v>
      </c>
      <c r="L922" s="140" t="s">
        <v>12688</v>
      </c>
      <c r="M922" s="268" t="s">
        <v>12689</v>
      </c>
      <c r="N922" s="135" t="s">
        <v>4888</v>
      </c>
      <c r="O922" s="142"/>
      <c r="P922" s="135" t="s">
        <v>4888</v>
      </c>
      <c r="Q922" s="143">
        <v>4699</v>
      </c>
      <c r="R922" s="144">
        <v>4389</v>
      </c>
      <c r="S922" s="143">
        <v>2448.54</v>
      </c>
      <c r="T922" s="143">
        <v>2448.54</v>
      </c>
      <c r="U922" s="112" t="s">
        <v>4983</v>
      </c>
      <c r="V922" s="143"/>
      <c r="W922" s="143">
        <v>260.52</v>
      </c>
      <c r="X922" s="138"/>
      <c r="Y922" s="144">
        <v>162</v>
      </c>
      <c r="Z922" s="143">
        <v>50</v>
      </c>
      <c r="AA922" s="143">
        <v>4000</v>
      </c>
      <c r="AB922" s="143">
        <v>162</v>
      </c>
      <c r="AC922" s="127"/>
      <c r="AD922" s="127"/>
      <c r="AE922" s="130"/>
      <c r="AF922" s="112" t="s">
        <v>12690</v>
      </c>
      <c r="AG922" s="127">
        <v>40000</v>
      </c>
      <c r="AH922" s="127">
        <v>50000</v>
      </c>
      <c r="AI922" s="148">
        <v>12890</v>
      </c>
      <c r="AJ922" s="148">
        <v>150</v>
      </c>
      <c r="AK922" s="892" t="s">
        <v>12691</v>
      </c>
      <c r="AL922" s="893" t="s">
        <v>12692</v>
      </c>
      <c r="AM922" s="118" t="s">
        <v>5079</v>
      </c>
      <c r="AN922" s="111">
        <v>6</v>
      </c>
      <c r="AO922" s="111">
        <v>6</v>
      </c>
      <c r="AP922" s="111"/>
      <c r="AQ922" s="111"/>
      <c r="AR922" s="111"/>
      <c r="AS922" s="111">
        <v>191</v>
      </c>
      <c r="AT922" s="129" t="s">
        <v>5136</v>
      </c>
      <c r="AU922" s="129" t="s">
        <v>5136</v>
      </c>
      <c r="AV922" s="127">
        <v>33421</v>
      </c>
      <c r="AW922" s="127">
        <v>170</v>
      </c>
      <c r="AX922" s="149"/>
      <c r="AY922" s="149"/>
      <c r="AZ922" s="149"/>
      <c r="BA922" s="149"/>
      <c r="BB922" s="149"/>
      <c r="BC922" s="150"/>
      <c r="BD922" s="150"/>
      <c r="BE922" s="151"/>
      <c r="BF922" s="151" t="s">
        <v>4897</v>
      </c>
      <c r="BG922" s="134"/>
      <c r="BH922" s="134"/>
      <c r="BI922" s="134"/>
      <c r="BJ922" s="134"/>
      <c r="BK922" s="134"/>
      <c r="BL922" s="134"/>
      <c r="BM922" s="134"/>
      <c r="BN922" s="326"/>
      <c r="BO922" s="151" t="s">
        <v>4897</v>
      </c>
      <c r="BP922" s="138"/>
      <c r="BQ922" s="138"/>
      <c r="BR922" s="138"/>
      <c r="BS922" s="138"/>
      <c r="BT922" s="138"/>
      <c r="BU922" s="138"/>
      <c r="BV922" s="138"/>
      <c r="BW922" s="138"/>
      <c r="BX922" s="138"/>
      <c r="BY922" s="138"/>
      <c r="BZ922" s="138">
        <v>5</v>
      </c>
      <c r="CA922" s="138"/>
      <c r="CB922" s="138">
        <v>5</v>
      </c>
      <c r="CC922" s="138"/>
      <c r="CD922" s="138">
        <v>150</v>
      </c>
      <c r="CE922" s="267"/>
      <c r="CF922" s="267"/>
    </row>
    <row r="923" spans="1:128" s="388" customFormat="1" ht="16.5" customHeight="1">
      <c r="A923" s="111">
        <v>826</v>
      </c>
      <c r="B923" s="111" t="s">
        <v>4377</v>
      </c>
      <c r="C923" s="111" t="s">
        <v>4378</v>
      </c>
      <c r="D923" s="111" t="s">
        <v>168</v>
      </c>
      <c r="E923" s="111" t="s">
        <v>4932</v>
      </c>
      <c r="F923" s="111" t="s">
        <v>12693</v>
      </c>
      <c r="G923" s="113" t="s">
        <v>12694</v>
      </c>
      <c r="H923" s="111" t="s">
        <v>12695</v>
      </c>
      <c r="I923" s="111" t="s">
        <v>12696</v>
      </c>
      <c r="J923" s="118" t="s">
        <v>4940</v>
      </c>
      <c r="K923" s="111" t="s">
        <v>9135</v>
      </c>
      <c r="L923" s="380" t="s">
        <v>12697</v>
      </c>
      <c r="M923" s="111" t="s">
        <v>12698</v>
      </c>
      <c r="N923" s="135" t="s">
        <v>4888</v>
      </c>
      <c r="O923" s="142"/>
      <c r="P923" s="135" t="s">
        <v>4888</v>
      </c>
      <c r="Q923" s="143">
        <v>64224</v>
      </c>
      <c r="R923" s="144">
        <v>4244</v>
      </c>
      <c r="S923" s="143">
        <v>444</v>
      </c>
      <c r="T923" s="143">
        <v>360</v>
      </c>
      <c r="U923" s="381"/>
      <c r="V923" s="143">
        <v>84</v>
      </c>
      <c r="W923" s="143">
        <v>18</v>
      </c>
      <c r="X923" s="138" t="s">
        <v>4956</v>
      </c>
      <c r="Y923" s="143">
        <v>140</v>
      </c>
      <c r="Z923" s="143"/>
      <c r="AA923" s="143"/>
      <c r="AB923" s="143">
        <v>108</v>
      </c>
      <c r="AC923" s="127">
        <v>230</v>
      </c>
      <c r="AD923" s="127">
        <v>110</v>
      </c>
      <c r="AE923" s="130">
        <v>292</v>
      </c>
      <c r="AF923" s="381" t="s">
        <v>12699</v>
      </c>
      <c r="AG923" s="127">
        <v>137</v>
      </c>
      <c r="AH923" s="127">
        <v>218</v>
      </c>
      <c r="AI923" s="127">
        <v>218</v>
      </c>
      <c r="AJ923" s="130">
        <v>204</v>
      </c>
      <c r="AK923" s="621" t="s">
        <v>12700</v>
      </c>
      <c r="AL923" s="112" t="s">
        <v>12701</v>
      </c>
      <c r="AM923" s="118" t="s">
        <v>5340</v>
      </c>
      <c r="AN923" s="118">
        <v>12</v>
      </c>
      <c r="AO923" s="118"/>
      <c r="AP923" s="118">
        <v>11</v>
      </c>
      <c r="AQ923" s="118">
        <v>1</v>
      </c>
      <c r="AR923" s="118"/>
      <c r="AS923" s="111">
        <v>293</v>
      </c>
      <c r="AT923" s="129" t="s">
        <v>12702</v>
      </c>
      <c r="AU923" s="129" t="s">
        <v>12702</v>
      </c>
      <c r="AV923" s="130">
        <v>231454</v>
      </c>
      <c r="AW923" s="130">
        <v>789</v>
      </c>
      <c r="AX923" s="134">
        <v>7000</v>
      </c>
      <c r="AY923" s="134"/>
      <c r="AZ923" s="134">
        <v>3000</v>
      </c>
      <c r="BA923" s="134">
        <v>5000</v>
      </c>
      <c r="BB923" s="134">
        <v>7000</v>
      </c>
      <c r="BC923" s="174">
        <v>29</v>
      </c>
      <c r="BD923" s="174">
        <v>57</v>
      </c>
      <c r="BE923" s="326" t="s">
        <v>12703</v>
      </c>
      <c r="BF923" s="151" t="s">
        <v>12704</v>
      </c>
      <c r="BG923" s="134"/>
      <c r="BH923" s="134"/>
      <c r="BI923" s="134"/>
      <c r="BJ923" s="134"/>
      <c r="BK923" s="134"/>
      <c r="BL923" s="134"/>
      <c r="BM923" s="134"/>
      <c r="BN923" s="350"/>
      <c r="BO923" s="133" t="s">
        <v>4945</v>
      </c>
      <c r="BP923" s="138"/>
      <c r="BQ923" s="138"/>
      <c r="BR923" s="138"/>
      <c r="BS923" s="138"/>
      <c r="BT923" s="138"/>
      <c r="BU923" s="138"/>
      <c r="BV923" s="138"/>
      <c r="BW923" s="138"/>
      <c r="BX923" s="138"/>
      <c r="BY923" s="138"/>
      <c r="BZ923" s="138">
        <v>2</v>
      </c>
      <c r="CA923" s="138"/>
      <c r="CB923" s="138">
        <v>19</v>
      </c>
      <c r="CC923" s="138"/>
      <c r="CD923" s="138"/>
      <c r="CE923" s="139"/>
      <c r="CF923" s="139"/>
      <c r="CG923" s="152"/>
      <c r="CH923" s="152"/>
      <c r="CI923" s="152"/>
      <c r="CJ923" s="152"/>
      <c r="CK923" s="152"/>
      <c r="CL923" s="152"/>
      <c r="CM923" s="152"/>
      <c r="CN923" s="152"/>
      <c r="CO923" s="152"/>
      <c r="CP923" s="152"/>
      <c r="CQ923" s="152"/>
      <c r="DV923" s="152"/>
      <c r="DW923" s="152"/>
      <c r="DX923" s="152"/>
    </row>
    <row r="924" spans="1:128" ht="16.5" customHeight="1">
      <c r="A924" s="111">
        <v>827</v>
      </c>
      <c r="B924" s="111" t="s">
        <v>4377</v>
      </c>
      <c r="C924" s="112" t="s">
        <v>4413</v>
      </c>
      <c r="D924" s="111" t="s">
        <v>168</v>
      </c>
      <c r="E924" s="111" t="s">
        <v>4932</v>
      </c>
      <c r="F924" s="111" t="s">
        <v>12705</v>
      </c>
      <c r="G924" s="113" t="s">
        <v>12706</v>
      </c>
      <c r="H924" s="111" t="s">
        <v>12707</v>
      </c>
      <c r="I924" s="111" t="s">
        <v>12708</v>
      </c>
      <c r="J924" s="118" t="s">
        <v>4940</v>
      </c>
      <c r="K924" s="163" t="s">
        <v>12709</v>
      </c>
      <c r="L924" s="116" t="s">
        <v>12710</v>
      </c>
      <c r="M924" s="141" t="s">
        <v>12711</v>
      </c>
      <c r="N924" s="142" t="s">
        <v>4924</v>
      </c>
      <c r="O924" s="142"/>
      <c r="P924" s="142" t="s">
        <v>4888</v>
      </c>
      <c r="Q924" s="143">
        <v>1143</v>
      </c>
      <c r="R924" s="144">
        <v>423</v>
      </c>
      <c r="S924" s="143">
        <v>279</v>
      </c>
      <c r="T924" s="143">
        <v>279</v>
      </c>
      <c r="U924" s="112" t="s">
        <v>5134</v>
      </c>
      <c r="V924" s="143"/>
      <c r="W924" s="143">
        <v>133</v>
      </c>
      <c r="X924" s="138" t="s">
        <v>4956</v>
      </c>
      <c r="Y924" s="143">
        <v>540</v>
      </c>
      <c r="Z924" s="143">
        <v>13</v>
      </c>
      <c r="AA924" s="143">
        <v>550</v>
      </c>
      <c r="AB924" s="143">
        <v>13</v>
      </c>
      <c r="AC924" s="127">
        <v>115</v>
      </c>
      <c r="AD924" s="127">
        <v>66</v>
      </c>
      <c r="AE924" s="130">
        <v>450</v>
      </c>
      <c r="AF924" s="137" t="s">
        <v>12712</v>
      </c>
      <c r="AG924" s="127">
        <v>530</v>
      </c>
      <c r="AH924" s="127">
        <v>1055</v>
      </c>
      <c r="AI924" s="148">
        <v>1050</v>
      </c>
      <c r="AJ924" s="148">
        <v>65</v>
      </c>
      <c r="AK924" s="179" t="s">
        <v>12713</v>
      </c>
      <c r="AL924" s="112" t="s">
        <v>12714</v>
      </c>
      <c r="AM924" s="118" t="s">
        <v>5340</v>
      </c>
      <c r="AN924" s="111">
        <v>2</v>
      </c>
      <c r="AO924" s="111"/>
      <c r="AP924" s="111">
        <v>1</v>
      </c>
      <c r="AQ924" s="111">
        <v>1</v>
      </c>
      <c r="AR924" s="111"/>
      <c r="AS924" s="111">
        <v>120</v>
      </c>
      <c r="AT924" s="137" t="s">
        <v>5036</v>
      </c>
      <c r="AU924" s="137" t="s">
        <v>5036</v>
      </c>
      <c r="AV924" s="127">
        <v>55000</v>
      </c>
      <c r="AW924" s="127">
        <v>150</v>
      </c>
      <c r="AX924" s="149">
        <v>3000</v>
      </c>
      <c r="AY924" s="149"/>
      <c r="AZ924" s="149">
        <v>1000</v>
      </c>
      <c r="BA924" s="149">
        <v>2000</v>
      </c>
      <c r="BB924" s="149">
        <v>3000</v>
      </c>
      <c r="BC924" s="894">
        <v>20</v>
      </c>
      <c r="BD924" s="150"/>
      <c r="BE924" s="150"/>
      <c r="BF924" s="133" t="s">
        <v>12715</v>
      </c>
      <c r="BG924" s="134">
        <v>3000</v>
      </c>
      <c r="BH924" s="134"/>
      <c r="BI924" s="134">
        <v>1000</v>
      </c>
      <c r="BJ924" s="134">
        <v>2000</v>
      </c>
      <c r="BK924" s="134">
        <v>3000</v>
      </c>
      <c r="BL924" s="134">
        <v>20</v>
      </c>
      <c r="BM924" s="134"/>
      <c r="BN924" s="350"/>
      <c r="BO924" s="133" t="s">
        <v>12716</v>
      </c>
      <c r="BP924" s="138"/>
      <c r="BQ924" s="138"/>
      <c r="BR924" s="138"/>
      <c r="BS924" s="138"/>
      <c r="BT924" s="138"/>
      <c r="BU924" s="138"/>
      <c r="BV924" s="138"/>
      <c r="BW924" s="138"/>
      <c r="BX924" s="138"/>
      <c r="BY924" s="138"/>
      <c r="BZ924" s="138">
        <v>3</v>
      </c>
      <c r="CA924" s="138"/>
      <c r="CB924" s="138"/>
      <c r="CC924" s="138"/>
      <c r="CD924" s="138">
        <v>2</v>
      </c>
      <c r="CE924" s="139"/>
    </row>
    <row r="925" spans="1:128" ht="16.5" customHeight="1">
      <c r="A925" s="111">
        <v>828</v>
      </c>
      <c r="B925" s="111" t="s">
        <v>4377</v>
      </c>
      <c r="C925" s="112" t="s">
        <v>4502</v>
      </c>
      <c r="D925" s="111" t="s">
        <v>168</v>
      </c>
      <c r="E925" s="111" t="s">
        <v>4932</v>
      </c>
      <c r="F925" s="111" t="s">
        <v>12717</v>
      </c>
      <c r="G925" s="113" t="s">
        <v>12718</v>
      </c>
      <c r="H925" s="111" t="s">
        <v>12719</v>
      </c>
      <c r="I925" s="111" t="s">
        <v>12720</v>
      </c>
      <c r="J925" s="118" t="s">
        <v>4884</v>
      </c>
      <c r="K925" s="163" t="s">
        <v>12721</v>
      </c>
      <c r="L925" s="116" t="s">
        <v>12722</v>
      </c>
      <c r="M925" s="153" t="s">
        <v>12723</v>
      </c>
      <c r="N925" s="142" t="s">
        <v>4924</v>
      </c>
      <c r="O925" s="142"/>
      <c r="P925" s="142" t="s">
        <v>4924</v>
      </c>
      <c r="Q925" s="143">
        <v>1750</v>
      </c>
      <c r="R925" s="144">
        <v>1091</v>
      </c>
      <c r="S925" s="143">
        <v>386</v>
      </c>
      <c r="T925" s="143">
        <v>386</v>
      </c>
      <c r="U925" s="112" t="s">
        <v>12724</v>
      </c>
      <c r="V925" s="143"/>
      <c r="W925" s="143">
        <v>229</v>
      </c>
      <c r="X925" s="138"/>
      <c r="Y925" s="143">
        <v>13836</v>
      </c>
      <c r="Z925" s="143"/>
      <c r="AA925" s="143"/>
      <c r="AB925" s="143">
        <v>75</v>
      </c>
      <c r="AC925" s="127"/>
      <c r="AD925" s="127"/>
      <c r="AE925" s="130">
        <v>80</v>
      </c>
      <c r="AF925" s="137" t="s">
        <v>12725</v>
      </c>
      <c r="AG925" s="127">
        <v>4520</v>
      </c>
      <c r="AH925" s="127">
        <v>4520</v>
      </c>
      <c r="AI925" s="148">
        <v>668</v>
      </c>
      <c r="AJ925" s="148">
        <v>150</v>
      </c>
      <c r="AK925" s="179"/>
      <c r="AL925" s="112"/>
      <c r="AM925" s="118" t="s">
        <v>5340</v>
      </c>
      <c r="AN925" s="111">
        <v>6</v>
      </c>
      <c r="AO925" s="111">
        <v>3</v>
      </c>
      <c r="AP925" s="111">
        <v>1</v>
      </c>
      <c r="AQ925" s="111">
        <v>2</v>
      </c>
      <c r="AR925" s="111"/>
      <c r="AS925" s="111">
        <v>240</v>
      </c>
      <c r="AT925" s="137" t="s">
        <v>4916</v>
      </c>
      <c r="AU925" s="137" t="s">
        <v>4916</v>
      </c>
      <c r="AV925" s="127">
        <v>15000</v>
      </c>
      <c r="AW925" s="127">
        <v>62</v>
      </c>
      <c r="AX925" s="149"/>
      <c r="AY925" s="149"/>
      <c r="AZ925" s="149"/>
      <c r="BA925" s="149"/>
      <c r="BB925" s="149"/>
      <c r="BC925" s="150"/>
      <c r="BD925" s="150"/>
      <c r="BE925" s="150"/>
      <c r="BF925" s="151"/>
      <c r="BG925" s="134"/>
      <c r="BH925" s="134"/>
      <c r="BI925" s="134"/>
      <c r="BJ925" s="134"/>
      <c r="BK925" s="134"/>
      <c r="BL925" s="134"/>
      <c r="BM925" s="134"/>
      <c r="BN925" s="350"/>
      <c r="BO925" s="133"/>
      <c r="BP925" s="138"/>
      <c r="BQ925" s="138"/>
      <c r="BR925" s="138"/>
      <c r="BS925" s="138"/>
      <c r="BT925" s="138"/>
      <c r="BU925" s="138"/>
      <c r="BV925" s="138"/>
      <c r="BW925" s="138"/>
      <c r="BX925" s="138"/>
      <c r="BY925" s="138"/>
      <c r="BZ925" s="138">
        <v>1</v>
      </c>
      <c r="CA925" s="138">
        <v>1</v>
      </c>
      <c r="CB925" s="138"/>
      <c r="CC925" s="138"/>
      <c r="CD925" s="138"/>
      <c r="CE925" s="139"/>
      <c r="CF925" s="139"/>
      <c r="DV925" s="152"/>
      <c r="DW925" s="152"/>
      <c r="DX925" s="152"/>
    </row>
    <row r="926" spans="1:128" s="110" customFormat="1" ht="16.5" customHeight="1">
      <c r="A926" s="111">
        <v>829</v>
      </c>
      <c r="B926" s="895" t="s">
        <v>4377</v>
      </c>
      <c r="C926" s="896" t="s">
        <v>4423</v>
      </c>
      <c r="D926" s="895" t="s">
        <v>168</v>
      </c>
      <c r="E926" s="895" t="s">
        <v>4932</v>
      </c>
      <c r="F926" s="895" t="s">
        <v>12726</v>
      </c>
      <c r="G926" s="897" t="s">
        <v>12727</v>
      </c>
      <c r="H926" s="895" t="s">
        <v>12728</v>
      </c>
      <c r="I926" s="895" t="s">
        <v>12729</v>
      </c>
      <c r="J926" s="898" t="s">
        <v>4940</v>
      </c>
      <c r="K926" s="506" t="s">
        <v>7248</v>
      </c>
      <c r="L926" s="507" t="s">
        <v>12730</v>
      </c>
      <c r="M926" s="508" t="s">
        <v>12731</v>
      </c>
      <c r="N926" s="509" t="s">
        <v>4924</v>
      </c>
      <c r="O926" s="509"/>
      <c r="P926" s="509" t="s">
        <v>4924</v>
      </c>
      <c r="Q926" s="510">
        <v>46281</v>
      </c>
      <c r="R926" s="818">
        <v>1749</v>
      </c>
      <c r="S926" s="510">
        <v>1008</v>
      </c>
      <c r="T926" s="510">
        <v>1008</v>
      </c>
      <c r="U926" s="896" t="s">
        <v>12732</v>
      </c>
      <c r="V926" s="510"/>
      <c r="W926" s="510">
        <v>97</v>
      </c>
      <c r="X926" s="898" t="s">
        <v>4956</v>
      </c>
      <c r="Y926" s="510"/>
      <c r="Z926" s="510">
        <v>60</v>
      </c>
      <c r="AA926" s="510">
        <v>230</v>
      </c>
      <c r="AB926" s="510">
        <v>60</v>
      </c>
      <c r="AC926" s="511"/>
      <c r="AD926" s="511">
        <v>200</v>
      </c>
      <c r="AE926" s="899">
        <v>82</v>
      </c>
      <c r="AF926" s="513" t="s">
        <v>12733</v>
      </c>
      <c r="AG926" s="514">
        <v>1200</v>
      </c>
      <c r="AH926" s="514">
        <v>3600</v>
      </c>
      <c r="AI926" s="515"/>
      <c r="AJ926" s="515">
        <v>3600</v>
      </c>
      <c r="AK926" s="900"/>
      <c r="AL926" s="896"/>
      <c r="AM926" s="898"/>
      <c r="AN926" s="895"/>
      <c r="AO926" s="895"/>
      <c r="AP926" s="895"/>
      <c r="AQ926" s="895"/>
      <c r="AR926" s="895"/>
      <c r="AS926" s="895">
        <v>243</v>
      </c>
      <c r="AT926" s="895" t="s">
        <v>12734</v>
      </c>
      <c r="AU926" s="895" t="s">
        <v>12734</v>
      </c>
      <c r="AV926" s="514">
        <v>48493</v>
      </c>
      <c r="AW926" s="514">
        <v>200</v>
      </c>
      <c r="AX926" s="517">
        <v>3000</v>
      </c>
      <c r="AY926" s="517">
        <v>2000</v>
      </c>
      <c r="AZ926" s="517">
        <v>2000</v>
      </c>
      <c r="BA926" s="517">
        <v>2000</v>
      </c>
      <c r="BB926" s="517">
        <v>3000</v>
      </c>
      <c r="BC926" s="518">
        <v>20</v>
      </c>
      <c r="BD926" s="518">
        <v>30</v>
      </c>
      <c r="BE926" s="518" t="s">
        <v>12735</v>
      </c>
      <c r="BF926" s="521" t="s">
        <v>12736</v>
      </c>
      <c r="BG926" s="519"/>
      <c r="BH926" s="519"/>
      <c r="BI926" s="519"/>
      <c r="BJ926" s="519"/>
      <c r="BK926" s="519"/>
      <c r="BL926" s="519"/>
      <c r="BM926" s="519"/>
      <c r="BN926" s="520"/>
      <c r="BO926" s="901"/>
      <c r="BP926" s="898"/>
      <c r="BQ926" s="898"/>
      <c r="BR926" s="898"/>
      <c r="BS926" s="898"/>
      <c r="BT926" s="898"/>
      <c r="BU926" s="898"/>
      <c r="BV926" s="898"/>
      <c r="BW926" s="898"/>
      <c r="BX926" s="898"/>
      <c r="BY926" s="898"/>
      <c r="BZ926" s="898">
        <v>2</v>
      </c>
      <c r="CA926" s="898"/>
      <c r="CB926" s="898">
        <v>2</v>
      </c>
      <c r="CC926" s="898"/>
      <c r="CD926" s="898"/>
      <c r="CE926" s="177"/>
      <c r="CF926" s="177"/>
      <c r="DV926" s="522"/>
      <c r="DW926" s="522"/>
      <c r="DX926" s="522"/>
    </row>
    <row r="927" spans="1:128" ht="16.5" customHeight="1">
      <c r="A927" s="111">
        <v>830</v>
      </c>
      <c r="B927" s="111" t="s">
        <v>4377</v>
      </c>
      <c r="C927" s="112" t="s">
        <v>4378</v>
      </c>
      <c r="D927" s="111" t="s">
        <v>168</v>
      </c>
      <c r="E927" s="111" t="s">
        <v>4932</v>
      </c>
      <c r="F927" s="111" t="s">
        <v>12737</v>
      </c>
      <c r="G927" s="113" t="s">
        <v>12738</v>
      </c>
      <c r="H927" s="116" t="s">
        <v>12739</v>
      </c>
      <c r="I927" s="111" t="s">
        <v>12740</v>
      </c>
      <c r="J927" s="118" t="s">
        <v>4940</v>
      </c>
      <c r="K927" s="163" t="s">
        <v>12741</v>
      </c>
      <c r="L927" s="116" t="s">
        <v>12742</v>
      </c>
      <c r="M927" s="153" t="s">
        <v>12743</v>
      </c>
      <c r="N927" s="509" t="s">
        <v>4924</v>
      </c>
      <c r="O927" s="142"/>
      <c r="P927" s="509" t="s">
        <v>4924</v>
      </c>
      <c r="Q927" s="143">
        <v>6248</v>
      </c>
      <c r="R927" s="144">
        <v>1500</v>
      </c>
      <c r="S927" s="143">
        <v>1300</v>
      </c>
      <c r="T927" s="143">
        <v>826</v>
      </c>
      <c r="U927" s="112" t="s">
        <v>5636</v>
      </c>
      <c r="V927" s="143">
        <v>474</v>
      </c>
      <c r="W927" s="143">
        <v>924</v>
      </c>
      <c r="X927" s="138" t="s">
        <v>4956</v>
      </c>
      <c r="Y927" s="143">
        <v>198</v>
      </c>
      <c r="Z927" s="143">
        <v>99</v>
      </c>
      <c r="AA927" s="143">
        <v>5000</v>
      </c>
      <c r="AB927" s="143">
        <v>264</v>
      </c>
      <c r="AC927" s="127"/>
      <c r="AD927" s="127"/>
      <c r="AE927" s="130">
        <v>80</v>
      </c>
      <c r="AF927" s="137" t="s">
        <v>12744</v>
      </c>
      <c r="AG927" s="127"/>
      <c r="AH927" s="127">
        <v>200000</v>
      </c>
      <c r="AI927" s="148" t="s">
        <v>12745</v>
      </c>
      <c r="AJ927" s="148">
        <v>50000</v>
      </c>
      <c r="AK927" s="179"/>
      <c r="AL927" s="112"/>
      <c r="AM927" s="118" t="s">
        <v>12746</v>
      </c>
      <c r="AN927" s="111">
        <v>23</v>
      </c>
      <c r="AO927" s="111"/>
      <c r="AP927" s="111">
        <v>18</v>
      </c>
      <c r="AQ927" s="111">
        <v>5</v>
      </c>
      <c r="AR927" s="111"/>
      <c r="AS927" s="111">
        <v>365</v>
      </c>
      <c r="AT927" s="129" t="s">
        <v>12178</v>
      </c>
      <c r="AU927" s="129" t="s">
        <v>6506</v>
      </c>
      <c r="AV927" s="127">
        <v>23110</v>
      </c>
      <c r="AW927" s="127">
        <v>63</v>
      </c>
      <c r="AX927" s="149">
        <v>6000</v>
      </c>
      <c r="AY927" s="149">
        <v>3000</v>
      </c>
      <c r="AZ927" s="149">
        <v>4000</v>
      </c>
      <c r="BA927" s="149">
        <v>4000</v>
      </c>
      <c r="BB927" s="149">
        <v>6000</v>
      </c>
      <c r="BC927" s="150">
        <v>20</v>
      </c>
      <c r="BD927" s="150">
        <v>20</v>
      </c>
      <c r="BE927" s="150" t="s">
        <v>12747</v>
      </c>
      <c r="BF927" s="151" t="s">
        <v>12748</v>
      </c>
      <c r="BG927" s="134">
        <v>6000</v>
      </c>
      <c r="BH927" s="134">
        <v>3000</v>
      </c>
      <c r="BI927" s="134" t="s">
        <v>12749</v>
      </c>
      <c r="BJ927" s="134">
        <v>4000</v>
      </c>
      <c r="BK927" s="134">
        <v>6000</v>
      </c>
      <c r="BL927" s="134">
        <v>20</v>
      </c>
      <c r="BM927" s="134">
        <v>20</v>
      </c>
      <c r="BN927" s="350" t="s">
        <v>12747</v>
      </c>
      <c r="BO927" s="133" t="s">
        <v>12748</v>
      </c>
      <c r="BP927" s="138"/>
      <c r="BQ927" s="138"/>
      <c r="BR927" s="138"/>
      <c r="BS927" s="138"/>
      <c r="BT927" s="138"/>
      <c r="BU927" s="138"/>
      <c r="BV927" s="138"/>
      <c r="BW927" s="138"/>
      <c r="BX927" s="138"/>
      <c r="BY927" s="138"/>
      <c r="BZ927" s="138">
        <v>5</v>
      </c>
      <c r="CA927" s="138">
        <v>2</v>
      </c>
      <c r="CB927" s="138">
        <v>2</v>
      </c>
      <c r="CC927" s="138">
        <v>3</v>
      </c>
      <c r="CD927" s="138"/>
      <c r="CE927" s="139"/>
      <c r="CF927" s="139"/>
      <c r="DV927" s="152"/>
      <c r="DW927" s="152"/>
      <c r="DX927" s="152"/>
    </row>
    <row r="928" spans="1:128" ht="16.5" customHeight="1">
      <c r="A928" s="111">
        <v>831</v>
      </c>
      <c r="B928" s="111" t="s">
        <v>4377</v>
      </c>
      <c r="C928" s="112" t="s">
        <v>4502</v>
      </c>
      <c r="D928" s="111" t="s">
        <v>168</v>
      </c>
      <c r="E928" s="111" t="s">
        <v>4932</v>
      </c>
      <c r="F928" s="111" t="s">
        <v>12750</v>
      </c>
      <c r="G928" s="113" t="s">
        <v>12751</v>
      </c>
      <c r="H928" s="111" t="s">
        <v>12752</v>
      </c>
      <c r="I928" s="111" t="s">
        <v>12753</v>
      </c>
      <c r="J928" s="118" t="s">
        <v>4940</v>
      </c>
      <c r="K928" s="163" t="s">
        <v>12754</v>
      </c>
      <c r="L928" s="116" t="s">
        <v>12755</v>
      </c>
      <c r="M928" s="153" t="s">
        <v>12756</v>
      </c>
      <c r="N928" s="142" t="s">
        <v>4924</v>
      </c>
      <c r="O928" s="142"/>
      <c r="P928" s="142" t="s">
        <v>4924</v>
      </c>
      <c r="Q928" s="143">
        <v>14800</v>
      </c>
      <c r="R928" s="144">
        <v>3578</v>
      </c>
      <c r="S928" s="143">
        <v>856</v>
      </c>
      <c r="T928" s="143">
        <v>568</v>
      </c>
      <c r="U928" s="112" t="s">
        <v>4955</v>
      </c>
      <c r="V928" s="143">
        <v>288</v>
      </c>
      <c r="W928" s="143">
        <v>226</v>
      </c>
      <c r="X928" s="138" t="s">
        <v>4890</v>
      </c>
      <c r="Y928" s="143">
        <v>3578</v>
      </c>
      <c r="Z928" s="143">
        <v>100</v>
      </c>
      <c r="AA928" s="143">
        <v>600</v>
      </c>
      <c r="AB928" s="143">
        <v>70</v>
      </c>
      <c r="AC928" s="127">
        <v>35</v>
      </c>
      <c r="AD928" s="127">
        <v>25</v>
      </c>
      <c r="AE928" s="130" t="s">
        <v>12757</v>
      </c>
      <c r="AF928" s="137" t="s">
        <v>12758</v>
      </c>
      <c r="AG928" s="127">
        <v>6019</v>
      </c>
      <c r="AH928" s="127">
        <v>8530</v>
      </c>
      <c r="AI928" s="148">
        <v>1174</v>
      </c>
      <c r="AJ928" s="148">
        <v>1077</v>
      </c>
      <c r="AK928" s="179" t="s">
        <v>12759</v>
      </c>
      <c r="AL928" s="112" t="s">
        <v>12760</v>
      </c>
      <c r="AM928" s="118" t="s">
        <v>5288</v>
      </c>
      <c r="AN928" s="111">
        <v>6</v>
      </c>
      <c r="AO928" s="111"/>
      <c r="AP928" s="111">
        <v>5</v>
      </c>
      <c r="AQ928" s="111">
        <v>1</v>
      </c>
      <c r="AR928" s="111"/>
      <c r="AS928" s="111">
        <v>173</v>
      </c>
      <c r="AT928" s="129" t="s">
        <v>12761</v>
      </c>
      <c r="AU928" s="129" t="s">
        <v>12762</v>
      </c>
      <c r="AV928" s="127">
        <v>7903</v>
      </c>
      <c r="AW928" s="127">
        <v>45</v>
      </c>
      <c r="AX928" s="149"/>
      <c r="AY928" s="149"/>
      <c r="AZ928" s="149"/>
      <c r="BA928" s="149"/>
      <c r="BB928" s="149"/>
      <c r="BC928" s="150"/>
      <c r="BD928" s="150"/>
      <c r="BE928" s="150"/>
      <c r="BF928" s="151" t="s">
        <v>4945</v>
      </c>
      <c r="BG928" s="134"/>
      <c r="BH928" s="134"/>
      <c r="BI928" s="134"/>
      <c r="BJ928" s="134"/>
      <c r="BK928" s="134"/>
      <c r="BL928" s="134"/>
      <c r="BM928" s="134"/>
      <c r="BN928" s="350"/>
      <c r="BO928" s="133" t="s">
        <v>4945</v>
      </c>
      <c r="BP928" s="138"/>
      <c r="BQ928" s="138"/>
      <c r="BR928" s="138"/>
      <c r="BS928" s="138"/>
      <c r="BT928" s="138"/>
      <c r="BU928" s="138"/>
      <c r="BV928" s="138"/>
      <c r="BW928" s="138"/>
      <c r="BX928" s="138"/>
      <c r="BY928" s="138"/>
      <c r="BZ928" s="138">
        <v>3</v>
      </c>
      <c r="CA928" s="138"/>
      <c r="CB928" s="138">
        <v>1</v>
      </c>
      <c r="CC928" s="138"/>
      <c r="CD928" s="138"/>
      <c r="CE928" s="139"/>
      <c r="CF928" s="139"/>
      <c r="DV928" s="152"/>
      <c r="DW928" s="152"/>
      <c r="DX928" s="152"/>
    </row>
    <row r="929" spans="1:141" ht="16.5" customHeight="1">
      <c r="A929" s="111">
        <v>832</v>
      </c>
      <c r="B929" s="111" t="s">
        <v>12141</v>
      </c>
      <c r="C929" s="112" t="s">
        <v>12194</v>
      </c>
      <c r="D929" s="111" t="s">
        <v>5318</v>
      </c>
      <c r="E929" s="111" t="s">
        <v>4879</v>
      </c>
      <c r="F929" s="111" t="s">
        <v>12763</v>
      </c>
      <c r="G929" s="113" t="s">
        <v>12764</v>
      </c>
      <c r="H929" s="111" t="s">
        <v>12765</v>
      </c>
      <c r="I929" s="111" t="s">
        <v>12766</v>
      </c>
      <c r="J929" s="118" t="s">
        <v>4884</v>
      </c>
      <c r="K929" s="163" t="s">
        <v>12767</v>
      </c>
      <c r="L929" s="116" t="s">
        <v>12768</v>
      </c>
      <c r="M929" s="141" t="s">
        <v>12769</v>
      </c>
      <c r="N929" s="142" t="s">
        <v>4888</v>
      </c>
      <c r="O929" s="142"/>
      <c r="P929" s="142" t="s">
        <v>4888</v>
      </c>
      <c r="Q929" s="143">
        <v>9504</v>
      </c>
      <c r="R929" s="144">
        <v>2869</v>
      </c>
      <c r="S929" s="143">
        <v>760</v>
      </c>
      <c r="T929" s="143">
        <v>544.16999999999996</v>
      </c>
      <c r="U929" s="112" t="s">
        <v>5134</v>
      </c>
      <c r="V929" s="143">
        <v>216.27</v>
      </c>
      <c r="W929" s="143">
        <v>200.46</v>
      </c>
      <c r="X929" s="138" t="s">
        <v>4972</v>
      </c>
      <c r="Y929" s="143">
        <v>81.33</v>
      </c>
      <c r="Z929" s="143">
        <v>49.5</v>
      </c>
      <c r="AA929" s="143">
        <v>1237</v>
      </c>
      <c r="AB929" s="143">
        <v>63.18</v>
      </c>
      <c r="AC929" s="127"/>
      <c r="AD929" s="127">
        <v>166.96</v>
      </c>
      <c r="AE929" s="130">
        <v>24</v>
      </c>
      <c r="AF929" s="137" t="s">
        <v>12770</v>
      </c>
      <c r="AG929" s="127">
        <v>1833</v>
      </c>
      <c r="AH929" s="127">
        <v>2445</v>
      </c>
      <c r="AI929" s="148">
        <v>618</v>
      </c>
      <c r="AJ929" s="148">
        <v>118</v>
      </c>
      <c r="AK929" s="179"/>
      <c r="AL929" s="112"/>
      <c r="AM929" s="118" t="s">
        <v>5011</v>
      </c>
      <c r="AN929" s="111">
        <v>10</v>
      </c>
      <c r="AO929" s="111">
        <v>1</v>
      </c>
      <c r="AP929" s="111">
        <v>2</v>
      </c>
      <c r="AQ929" s="111">
        <v>7</v>
      </c>
      <c r="AR929" s="111"/>
      <c r="AS929" s="111">
        <v>172</v>
      </c>
      <c r="AT929" s="129" t="s">
        <v>6506</v>
      </c>
      <c r="AU929" s="129" t="s">
        <v>6506</v>
      </c>
      <c r="AV929" s="127">
        <v>3021</v>
      </c>
      <c r="AW929" s="127">
        <v>17</v>
      </c>
      <c r="AX929" s="149">
        <v>2000</v>
      </c>
      <c r="AY929" s="149"/>
      <c r="AZ929" s="149">
        <v>1000</v>
      </c>
      <c r="BA929" s="149">
        <v>1000</v>
      </c>
      <c r="BB929" s="149">
        <v>2000</v>
      </c>
      <c r="BC929" s="150">
        <v>20</v>
      </c>
      <c r="BD929" s="150">
        <v>50</v>
      </c>
      <c r="BE929" s="150" t="s">
        <v>12771</v>
      </c>
      <c r="BF929" s="151" t="s">
        <v>12772</v>
      </c>
      <c r="BG929" s="134"/>
      <c r="BH929" s="134"/>
      <c r="BI929" s="134"/>
      <c r="BJ929" s="134"/>
      <c r="BK929" s="134"/>
      <c r="BL929" s="134"/>
      <c r="BM929" s="134"/>
      <c r="BN929" s="350"/>
      <c r="BO929" s="133"/>
      <c r="BP929" s="138"/>
      <c r="BQ929" s="138"/>
      <c r="BR929" s="138"/>
      <c r="BS929" s="138"/>
      <c r="BT929" s="138"/>
      <c r="BU929" s="138"/>
      <c r="BV929" s="138"/>
      <c r="BW929" s="138"/>
      <c r="BX929" s="138"/>
      <c r="BY929" s="138"/>
      <c r="BZ929" s="138">
        <v>3</v>
      </c>
      <c r="CA929" s="138">
        <v>1</v>
      </c>
      <c r="CB929" s="138">
        <v>1</v>
      </c>
      <c r="CC929" s="138"/>
      <c r="CD929" s="138"/>
      <c r="CE929" s="139"/>
      <c r="CF929" s="139"/>
      <c r="DV929" s="152"/>
      <c r="DW929" s="152"/>
      <c r="DX929" s="152"/>
    </row>
    <row r="930" spans="1:141" s="501" customFormat="1" ht="16.5" customHeight="1">
      <c r="A930" s="111">
        <v>833</v>
      </c>
      <c r="B930" s="111" t="s">
        <v>12141</v>
      </c>
      <c r="C930" s="112" t="s">
        <v>12370</v>
      </c>
      <c r="D930" s="111" t="s">
        <v>5318</v>
      </c>
      <c r="E930" s="111" t="s">
        <v>4879</v>
      </c>
      <c r="F930" s="111" t="s">
        <v>12773</v>
      </c>
      <c r="G930" s="113" t="s">
        <v>12774</v>
      </c>
      <c r="H930" s="111" t="s">
        <v>12775</v>
      </c>
      <c r="I930" s="111" t="s">
        <v>12776</v>
      </c>
      <c r="J930" s="118" t="s">
        <v>4884</v>
      </c>
      <c r="K930" s="111" t="s">
        <v>12777</v>
      </c>
      <c r="L930" s="140" t="s">
        <v>12778</v>
      </c>
      <c r="M930" s="618" t="s">
        <v>12779</v>
      </c>
      <c r="N930" s="142" t="s">
        <v>4888</v>
      </c>
      <c r="O930" s="142"/>
      <c r="P930" s="142" t="s">
        <v>4888</v>
      </c>
      <c r="Q930" s="143">
        <v>4213</v>
      </c>
      <c r="R930" s="144">
        <v>929.95</v>
      </c>
      <c r="S930" s="143">
        <v>125.84</v>
      </c>
      <c r="T930" s="143">
        <v>125.84</v>
      </c>
      <c r="U930" s="112" t="s">
        <v>5134</v>
      </c>
      <c r="V930" s="143"/>
      <c r="W930" s="143">
        <v>90.48</v>
      </c>
      <c r="X930" s="118" t="s">
        <v>4972</v>
      </c>
      <c r="Y930" s="144"/>
      <c r="Z930" s="143">
        <v>25.83</v>
      </c>
      <c r="AA930" s="143">
        <v>30</v>
      </c>
      <c r="AB930" s="143">
        <v>15.79</v>
      </c>
      <c r="AC930" s="127">
        <v>79</v>
      </c>
      <c r="AD930" s="127"/>
      <c r="AE930" s="130">
        <v>12</v>
      </c>
      <c r="AF930" s="112" t="s">
        <v>12780</v>
      </c>
      <c r="AG930" s="127"/>
      <c r="AH930" s="127">
        <v>130</v>
      </c>
      <c r="AI930" s="148">
        <v>130</v>
      </c>
      <c r="AJ930" s="148"/>
      <c r="AK930" s="179"/>
      <c r="AL930" s="112"/>
      <c r="AM930" s="118" t="s">
        <v>5011</v>
      </c>
      <c r="AN930" s="111">
        <v>4</v>
      </c>
      <c r="AO930" s="111"/>
      <c r="AP930" s="111"/>
      <c r="AQ930" s="111">
        <v>4</v>
      </c>
      <c r="AR930" s="111"/>
      <c r="AS930" s="111">
        <v>138</v>
      </c>
      <c r="AT930" s="129" t="s">
        <v>12781</v>
      </c>
      <c r="AU930" s="129" t="s">
        <v>12782</v>
      </c>
      <c r="AV930" s="127">
        <v>2180</v>
      </c>
      <c r="AW930" s="127">
        <v>15.797101449275363</v>
      </c>
      <c r="AX930" s="149">
        <v>10000</v>
      </c>
      <c r="AY930" s="149"/>
      <c r="AZ930" s="149">
        <v>5000</v>
      </c>
      <c r="BA930" s="149">
        <v>5000</v>
      </c>
      <c r="BB930" s="149">
        <v>10000</v>
      </c>
      <c r="BC930" s="150">
        <v>30</v>
      </c>
      <c r="BD930" s="150">
        <v>10</v>
      </c>
      <c r="BE930" s="151"/>
      <c r="BF930" s="151" t="s">
        <v>12783</v>
      </c>
      <c r="BG930" s="134"/>
      <c r="BH930" s="134"/>
      <c r="BI930" s="134"/>
      <c r="BJ930" s="134"/>
      <c r="BK930" s="134"/>
      <c r="BL930" s="134"/>
      <c r="BM930" s="134"/>
      <c r="BN930" s="326"/>
      <c r="BO930" s="151" t="s">
        <v>6936</v>
      </c>
      <c r="BP930" s="138"/>
      <c r="BQ930" s="138"/>
      <c r="BR930" s="138"/>
      <c r="BS930" s="138"/>
      <c r="BT930" s="138"/>
      <c r="BU930" s="138"/>
      <c r="BV930" s="138"/>
      <c r="BW930" s="138"/>
      <c r="BX930" s="138"/>
      <c r="BY930" s="138"/>
      <c r="BZ930" s="138">
        <v>2</v>
      </c>
      <c r="CA930" s="138">
        <v>1</v>
      </c>
      <c r="CB930" s="138">
        <v>1</v>
      </c>
      <c r="CC930" s="138"/>
      <c r="CD930" s="138">
        <v>200</v>
      </c>
      <c r="CE930" s="267"/>
      <c r="CF930" s="267"/>
      <c r="CG930" s="496"/>
      <c r="CH930" s="496"/>
      <c r="CI930" s="496"/>
      <c r="CJ930" s="496"/>
      <c r="CK930" s="496"/>
      <c r="CL930" s="496"/>
      <c r="CM930" s="496"/>
      <c r="CN930" s="496"/>
      <c r="CO930" s="496"/>
      <c r="CP930" s="496"/>
      <c r="CQ930" s="496"/>
      <c r="CR930" s="496"/>
      <c r="CS930" s="496"/>
      <c r="CT930" s="496"/>
      <c r="CU930" s="496"/>
      <c r="CV930" s="496"/>
      <c r="CW930" s="496"/>
      <c r="CX930" s="496"/>
      <c r="CY930" s="496"/>
      <c r="CZ930" s="496"/>
      <c r="DA930" s="496"/>
      <c r="DB930" s="496"/>
      <c r="DC930" s="496"/>
      <c r="DD930" s="496"/>
      <c r="DE930" s="496"/>
      <c r="DF930" s="496"/>
      <c r="DG930" s="496"/>
      <c r="DH930" s="496"/>
      <c r="DI930" s="496"/>
      <c r="DJ930" s="496"/>
      <c r="DK930" s="496"/>
    </row>
    <row r="931" spans="1:141" s="388" customFormat="1" ht="16.5" customHeight="1">
      <c r="A931" s="2528" t="s">
        <v>12784</v>
      </c>
      <c r="B931" s="2528"/>
      <c r="C931" s="2528"/>
      <c r="D931" s="2528"/>
      <c r="E931" s="2528"/>
      <c r="F931" s="902">
        <v>22</v>
      </c>
      <c r="G931" s="903"/>
      <c r="H931" s="902"/>
      <c r="I931" s="902"/>
      <c r="J931" s="902"/>
      <c r="K931" s="902"/>
      <c r="L931" s="904"/>
      <c r="M931" s="904"/>
      <c r="N931" s="902"/>
      <c r="O931" s="902"/>
      <c r="P931" s="902"/>
      <c r="Q931" s="238"/>
      <c r="R931" s="239"/>
      <c r="S931" s="238"/>
      <c r="T931" s="238"/>
      <c r="U931" s="564"/>
      <c r="V931" s="239"/>
      <c r="W931" s="238"/>
      <c r="X931" s="902"/>
      <c r="Y931" s="238"/>
      <c r="Z931" s="238"/>
      <c r="AA931" s="238"/>
      <c r="AB931" s="239"/>
      <c r="AC931" s="243"/>
      <c r="AD931" s="243"/>
      <c r="AE931" s="253"/>
      <c r="AF931" s="902"/>
      <c r="AG931" s="253"/>
      <c r="AH931" s="253"/>
      <c r="AI931" s="243"/>
      <c r="AJ931" s="253"/>
      <c r="AK931" s="238"/>
      <c r="AL931" s="238"/>
      <c r="AM931" s="902"/>
      <c r="AN931" s="902"/>
      <c r="AO931" s="902"/>
      <c r="AP931" s="255"/>
      <c r="AQ931" s="255"/>
      <c r="AR931" s="255"/>
      <c r="AS931" s="902"/>
      <c r="AT931" s="255"/>
      <c r="AU931" s="255"/>
      <c r="AV931" s="253"/>
      <c r="AW931" s="253"/>
      <c r="AX931" s="564"/>
      <c r="AY931" s="564"/>
      <c r="AZ931" s="564"/>
      <c r="BA931" s="564"/>
      <c r="BB931" s="564"/>
      <c r="BC931" s="241"/>
      <c r="BD931" s="241"/>
      <c r="BE931" s="238"/>
      <c r="BF931" s="238"/>
      <c r="BG931" s="564"/>
      <c r="BH931" s="254"/>
      <c r="BI931" s="564"/>
      <c r="BJ931" s="564"/>
      <c r="BK931" s="564"/>
      <c r="BL931" s="564"/>
      <c r="BM931" s="564"/>
      <c r="BN931" s="241"/>
      <c r="BO931" s="566"/>
      <c r="BP931" s="255"/>
      <c r="BQ931" s="255"/>
      <c r="BR931" s="255"/>
      <c r="BS931" s="255"/>
      <c r="BT931" s="255"/>
      <c r="BU931" s="255"/>
      <c r="BV931" s="255"/>
      <c r="BW931" s="255"/>
      <c r="BX931" s="255"/>
      <c r="BY931" s="255"/>
      <c r="BZ931" s="255"/>
      <c r="CA931" s="255"/>
      <c r="CB931" s="255"/>
      <c r="CC931" s="255"/>
      <c r="CD931" s="255"/>
      <c r="CE931" s="905"/>
      <c r="CF931" s="905"/>
    </row>
    <row r="932" spans="1:141" ht="16.5" customHeight="1">
      <c r="A932" s="111">
        <v>834</v>
      </c>
      <c r="B932" s="153" t="s">
        <v>4377</v>
      </c>
      <c r="C932" s="153" t="s">
        <v>4465</v>
      </c>
      <c r="D932" s="153" t="s">
        <v>6118</v>
      </c>
      <c r="E932" s="153" t="s">
        <v>4932</v>
      </c>
      <c r="F932" s="135" t="s">
        <v>12785</v>
      </c>
      <c r="G932" s="276" t="s">
        <v>12786</v>
      </c>
      <c r="H932" s="135" t="s">
        <v>12787</v>
      </c>
      <c r="I932" s="135" t="s">
        <v>12788</v>
      </c>
      <c r="J932" s="135" t="s">
        <v>4940</v>
      </c>
      <c r="K932" s="135" t="s">
        <v>12789</v>
      </c>
      <c r="L932" s="153" t="s">
        <v>12790</v>
      </c>
      <c r="M932" s="153" t="s">
        <v>12791</v>
      </c>
      <c r="N932" s="135" t="s">
        <v>4924</v>
      </c>
      <c r="O932" s="135"/>
      <c r="P932" s="135" t="s">
        <v>4924</v>
      </c>
      <c r="Q932" s="143">
        <v>193850.8</v>
      </c>
      <c r="R932" s="144">
        <v>3405.44</v>
      </c>
      <c r="S932" s="143">
        <v>742</v>
      </c>
      <c r="T932" s="143">
        <v>608.73</v>
      </c>
      <c r="U932" s="135" t="s">
        <v>4955</v>
      </c>
      <c r="V932" s="144">
        <v>132.87</v>
      </c>
      <c r="W932" s="144">
        <v>398.02</v>
      </c>
      <c r="X932" s="624" t="s">
        <v>12792</v>
      </c>
      <c r="Y932" s="144">
        <v>133.9</v>
      </c>
      <c r="Z932" s="144">
        <v>60.8</v>
      </c>
      <c r="AA932" s="144">
        <v>6000</v>
      </c>
      <c r="AB932" s="144">
        <v>212</v>
      </c>
      <c r="AC932" s="127"/>
      <c r="AD932" s="127"/>
      <c r="AE932" s="128">
        <v>11</v>
      </c>
      <c r="AF932" s="135" t="s">
        <v>12793</v>
      </c>
      <c r="AG932" s="127">
        <v>4096</v>
      </c>
      <c r="AH932" s="165">
        <v>5156</v>
      </c>
      <c r="AI932" s="127"/>
      <c r="AJ932" s="127">
        <v>718</v>
      </c>
      <c r="AK932" s="494" t="s">
        <v>12794</v>
      </c>
      <c r="AL932" s="494" t="s">
        <v>12795</v>
      </c>
      <c r="AM932" s="135" t="s">
        <v>5428</v>
      </c>
      <c r="AN932" s="135">
        <v>1</v>
      </c>
      <c r="AO932" s="135"/>
      <c r="AP932" s="135"/>
      <c r="AQ932" s="135">
        <v>1</v>
      </c>
      <c r="AR932" s="135"/>
      <c r="AS932" s="137">
        <v>34</v>
      </c>
      <c r="AT932" s="136" t="s">
        <v>12796</v>
      </c>
      <c r="AU932" s="137"/>
      <c r="AV932" s="127">
        <v>39</v>
      </c>
      <c r="AW932" s="127">
        <v>1.1470588235294117</v>
      </c>
      <c r="AX932" s="134"/>
      <c r="AY932" s="134"/>
      <c r="AZ932" s="134"/>
      <c r="BA932" s="134"/>
      <c r="BB932" s="134"/>
      <c r="BC932" s="123"/>
      <c r="BD932" s="123"/>
      <c r="BE932" s="494"/>
      <c r="BF932" s="151" t="s">
        <v>4945</v>
      </c>
      <c r="BG932" s="134"/>
      <c r="BH932" s="134"/>
      <c r="BI932" s="134"/>
      <c r="BJ932" s="134"/>
      <c r="BK932" s="134"/>
      <c r="BL932" s="134"/>
      <c r="BM932" s="134"/>
      <c r="BN932" s="135"/>
      <c r="BO932" s="133" t="s">
        <v>4945</v>
      </c>
      <c r="BP932" s="137"/>
      <c r="BQ932" s="137"/>
      <c r="BR932" s="137"/>
      <c r="BS932" s="137"/>
      <c r="BT932" s="137"/>
      <c r="BU932" s="137"/>
      <c r="BV932" s="137"/>
      <c r="BW932" s="137"/>
      <c r="BX932" s="137"/>
      <c r="BY932" s="137"/>
      <c r="BZ932" s="137">
        <v>2</v>
      </c>
      <c r="CA932" s="137"/>
      <c r="CB932" s="137">
        <v>1</v>
      </c>
      <c r="CC932" s="137"/>
      <c r="CD932" s="137"/>
      <c r="CE932" s="177"/>
      <c r="CF932" s="139"/>
    </row>
    <row r="933" spans="1:141" s="496" customFormat="1" ht="16.5" customHeight="1">
      <c r="A933" s="111">
        <v>835</v>
      </c>
      <c r="B933" s="111" t="s">
        <v>4377</v>
      </c>
      <c r="C933" s="282" t="s">
        <v>4451</v>
      </c>
      <c r="D933" s="111" t="s">
        <v>6118</v>
      </c>
      <c r="E933" s="111" t="s">
        <v>4932</v>
      </c>
      <c r="F933" s="111" t="s">
        <v>12797</v>
      </c>
      <c r="G933" s="113" t="s">
        <v>12798</v>
      </c>
      <c r="H933" s="111" t="s">
        <v>12799</v>
      </c>
      <c r="I933" s="111" t="s">
        <v>12800</v>
      </c>
      <c r="J933" s="118" t="s">
        <v>4884</v>
      </c>
      <c r="K933" s="163" t="s">
        <v>6191</v>
      </c>
      <c r="L933" s="116" t="s">
        <v>12801</v>
      </c>
      <c r="M933" s="141" t="s">
        <v>12802</v>
      </c>
      <c r="N933" s="142" t="s">
        <v>4888</v>
      </c>
      <c r="O933" s="142"/>
      <c r="P933" s="135" t="s">
        <v>4924</v>
      </c>
      <c r="Q933" s="143">
        <v>3050</v>
      </c>
      <c r="R933" s="144">
        <v>9177</v>
      </c>
      <c r="S933" s="143">
        <v>973</v>
      </c>
      <c r="T933" s="143">
        <v>842</v>
      </c>
      <c r="U933" s="112"/>
      <c r="V933" s="144">
        <v>131</v>
      </c>
      <c r="W933" s="144">
        <v>263</v>
      </c>
      <c r="X933" s="138" t="s">
        <v>4972</v>
      </c>
      <c r="Y933" s="144">
        <v>346</v>
      </c>
      <c r="Z933" s="144">
        <v>285</v>
      </c>
      <c r="AA933" s="144">
        <v>22646</v>
      </c>
      <c r="AB933" s="144">
        <v>129.65</v>
      </c>
      <c r="AC933" s="127"/>
      <c r="AD933" s="127"/>
      <c r="AE933" s="130">
        <v>50</v>
      </c>
      <c r="AF933" s="137" t="s">
        <v>12803</v>
      </c>
      <c r="AG933" s="906"/>
      <c r="AH933" s="266">
        <v>10905</v>
      </c>
      <c r="AI933" s="148"/>
      <c r="AJ933" s="285">
        <v>735</v>
      </c>
      <c r="AK933" s="282" t="s">
        <v>12804</v>
      </c>
      <c r="AL933" s="282" t="s">
        <v>12805</v>
      </c>
      <c r="AM933" s="135" t="s">
        <v>5428</v>
      </c>
      <c r="AN933" s="111">
        <v>4</v>
      </c>
      <c r="AO933" s="111">
        <v>2</v>
      </c>
      <c r="AP933" s="111">
        <v>2</v>
      </c>
      <c r="AQ933" s="111"/>
      <c r="AR933" s="111"/>
      <c r="AS933" s="111">
        <v>85</v>
      </c>
      <c r="AT933" s="129" t="s">
        <v>4916</v>
      </c>
      <c r="AU933" s="129"/>
      <c r="AV933" s="127">
        <v>6063</v>
      </c>
      <c r="AW933" s="127">
        <v>71.329411764705881</v>
      </c>
      <c r="AX933" s="149"/>
      <c r="AY933" s="149"/>
      <c r="AZ933" s="149"/>
      <c r="BA933" s="149"/>
      <c r="BB933" s="149"/>
      <c r="BC933" s="150"/>
      <c r="BD933" s="150"/>
      <c r="BE933" s="151"/>
      <c r="BF933" s="151" t="s">
        <v>4897</v>
      </c>
      <c r="BG933" s="134"/>
      <c r="BH933" s="134"/>
      <c r="BI933" s="134"/>
      <c r="BJ933" s="134"/>
      <c r="BK933" s="134"/>
      <c r="BL933" s="134"/>
      <c r="BM933" s="134"/>
      <c r="BN933" s="326"/>
      <c r="BO933" s="133" t="s">
        <v>4897</v>
      </c>
      <c r="BP933" s="138">
        <v>1</v>
      </c>
      <c r="BQ933" s="138"/>
      <c r="BR933" s="138">
        <v>1</v>
      </c>
      <c r="BS933" s="138">
        <v>2</v>
      </c>
      <c r="BT933" s="138"/>
      <c r="BU933" s="138">
        <v>1</v>
      </c>
      <c r="BV933" s="138">
        <v>1</v>
      </c>
      <c r="BW933" s="138">
        <v>1</v>
      </c>
      <c r="BX933" s="138"/>
      <c r="BY933" s="138"/>
      <c r="BZ933" s="138"/>
      <c r="CA933" s="138"/>
      <c r="CB933" s="138"/>
      <c r="CC933" s="138"/>
      <c r="CD933" s="138"/>
      <c r="CE933" s="267"/>
      <c r="CF933" s="267"/>
    </row>
    <row r="934" spans="1:141" s="177" customFormat="1" ht="16.5" customHeight="1">
      <c r="A934" s="111">
        <v>836</v>
      </c>
      <c r="B934" s="153" t="s">
        <v>12141</v>
      </c>
      <c r="C934" s="153" t="s">
        <v>12248</v>
      </c>
      <c r="D934" s="154" t="s">
        <v>6039</v>
      </c>
      <c r="E934" s="153" t="s">
        <v>5001</v>
      </c>
      <c r="F934" s="154" t="s">
        <v>12806</v>
      </c>
      <c r="G934" s="276" t="s">
        <v>12807</v>
      </c>
      <c r="H934" s="111" t="s">
        <v>12808</v>
      </c>
      <c r="I934" s="111" t="s">
        <v>12809</v>
      </c>
      <c r="J934" s="118" t="s">
        <v>4884</v>
      </c>
      <c r="K934" s="163" t="s">
        <v>12810</v>
      </c>
      <c r="L934" s="116" t="s">
        <v>12811</v>
      </c>
      <c r="M934" s="153" t="s">
        <v>12812</v>
      </c>
      <c r="N934" s="135" t="s">
        <v>4924</v>
      </c>
      <c r="O934" s="142"/>
      <c r="P934" s="135" t="s">
        <v>4924</v>
      </c>
      <c r="Q934" s="143">
        <v>407</v>
      </c>
      <c r="R934" s="123" t="s">
        <v>12813</v>
      </c>
      <c r="S934" s="143">
        <v>155</v>
      </c>
      <c r="T934" s="143">
        <v>155</v>
      </c>
      <c r="U934" s="112" t="s">
        <v>4925</v>
      </c>
      <c r="V934" s="123"/>
      <c r="W934" s="123">
        <v>65</v>
      </c>
      <c r="X934" s="138" t="s">
        <v>4972</v>
      </c>
      <c r="Y934" s="123">
        <v>50</v>
      </c>
      <c r="Z934" s="123">
        <v>36</v>
      </c>
      <c r="AA934" s="123">
        <v>10000</v>
      </c>
      <c r="AB934" s="123">
        <v>101</v>
      </c>
      <c r="AC934" s="127"/>
      <c r="AD934" s="127"/>
      <c r="AE934" s="130">
        <v>20</v>
      </c>
      <c r="AF934" s="137" t="s">
        <v>12814</v>
      </c>
      <c r="AG934" s="127">
        <v>481</v>
      </c>
      <c r="AH934" s="165">
        <v>1274</v>
      </c>
      <c r="AI934" s="172"/>
      <c r="AJ934" s="148">
        <v>1274</v>
      </c>
      <c r="AK934" s="135"/>
      <c r="AL934" s="135"/>
      <c r="AM934" s="118"/>
      <c r="AN934" s="111">
        <v>4</v>
      </c>
      <c r="AO934" s="111"/>
      <c r="AP934" s="111"/>
      <c r="AQ934" s="111">
        <v>4</v>
      </c>
      <c r="AR934" s="111"/>
      <c r="AS934" s="135">
        <v>32</v>
      </c>
      <c r="AT934" s="129" t="s">
        <v>12815</v>
      </c>
      <c r="AU934" s="129"/>
      <c r="AV934" s="127">
        <v>60</v>
      </c>
      <c r="AW934" s="127">
        <v>1.875</v>
      </c>
      <c r="AX934" s="134"/>
      <c r="AY934" s="134"/>
      <c r="AZ934" s="134"/>
      <c r="BA934" s="134"/>
      <c r="BB934" s="134"/>
      <c r="BC934" s="123"/>
      <c r="BD934" s="123"/>
      <c r="BE934" s="135"/>
      <c r="BF934" s="135" t="s">
        <v>4897</v>
      </c>
      <c r="BG934" s="134"/>
      <c r="BH934" s="134"/>
      <c r="BI934" s="134"/>
      <c r="BJ934" s="134"/>
      <c r="BK934" s="134"/>
      <c r="BL934" s="134"/>
      <c r="BM934" s="134"/>
      <c r="BN934" s="135"/>
      <c r="BO934" s="153" t="s">
        <v>4897</v>
      </c>
      <c r="BP934" s="137"/>
      <c r="BQ934" s="137"/>
      <c r="BR934" s="137"/>
      <c r="BS934" s="137"/>
      <c r="BT934" s="137"/>
      <c r="BU934" s="137"/>
      <c r="BV934" s="137"/>
      <c r="BW934" s="137"/>
      <c r="BX934" s="137"/>
      <c r="BY934" s="137"/>
      <c r="BZ934" s="138">
        <v>1</v>
      </c>
      <c r="CA934" s="138">
        <v>1</v>
      </c>
      <c r="CB934" s="138"/>
      <c r="CC934" s="138">
        <v>1</v>
      </c>
      <c r="CD934" s="138"/>
      <c r="CF934" s="139"/>
      <c r="CG934" s="86"/>
      <c r="CH934" s="86"/>
      <c r="CI934" s="86"/>
      <c r="CJ934" s="86"/>
      <c r="CK934" s="86"/>
      <c r="CL934" s="86"/>
      <c r="CM934" s="86"/>
      <c r="CN934" s="86"/>
      <c r="CO934" s="86"/>
      <c r="CP934" s="86"/>
      <c r="CQ934" s="86"/>
      <c r="CR934" s="86"/>
      <c r="CS934" s="86"/>
      <c r="CT934" s="86"/>
      <c r="CU934" s="86"/>
      <c r="CV934" s="86"/>
      <c r="CW934" s="86"/>
      <c r="CX934" s="86"/>
      <c r="CY934" s="86"/>
      <c r="CZ934" s="86"/>
      <c r="DA934" s="86"/>
      <c r="DB934" s="86"/>
      <c r="DC934" s="86"/>
      <c r="DD934" s="86"/>
      <c r="DE934" s="86"/>
      <c r="DF934" s="86"/>
      <c r="DG934" s="86"/>
      <c r="DH934" s="86"/>
      <c r="DI934" s="86"/>
      <c r="DJ934" s="86"/>
      <c r="DK934" s="86"/>
      <c r="DL934" s="86"/>
      <c r="DM934" s="86"/>
      <c r="DN934" s="86"/>
      <c r="DO934" s="86"/>
      <c r="DP934" s="86"/>
      <c r="DQ934" s="86"/>
      <c r="DR934" s="86"/>
      <c r="DS934" s="86"/>
      <c r="DT934" s="86"/>
      <c r="DU934" s="86"/>
      <c r="DV934" s="86"/>
      <c r="DW934" s="86"/>
      <c r="DX934" s="86"/>
      <c r="DY934" s="86"/>
      <c r="DZ934" s="86"/>
      <c r="EA934" s="86"/>
      <c r="EB934" s="86"/>
      <c r="EC934" s="86"/>
      <c r="ED934" s="86"/>
      <c r="EE934" s="86"/>
      <c r="EF934" s="86"/>
      <c r="EG934" s="86"/>
      <c r="EH934" s="86"/>
      <c r="EI934" s="86"/>
      <c r="EJ934" s="86"/>
      <c r="EK934" s="86"/>
    </row>
    <row r="935" spans="1:141" ht="16.5" customHeight="1">
      <c r="A935" s="111">
        <v>837</v>
      </c>
      <c r="B935" s="111" t="s">
        <v>12141</v>
      </c>
      <c r="C935" s="112" t="s">
        <v>12194</v>
      </c>
      <c r="D935" s="111" t="s">
        <v>6039</v>
      </c>
      <c r="E935" s="111" t="s">
        <v>4879</v>
      </c>
      <c r="F935" s="111" t="s">
        <v>12816</v>
      </c>
      <c r="G935" s="113" t="s">
        <v>12817</v>
      </c>
      <c r="H935" s="111" t="s">
        <v>12818</v>
      </c>
      <c r="I935" s="111" t="s">
        <v>12819</v>
      </c>
      <c r="J935" s="118" t="s">
        <v>4940</v>
      </c>
      <c r="K935" s="163" t="s">
        <v>12820</v>
      </c>
      <c r="L935" s="116" t="s">
        <v>12821</v>
      </c>
      <c r="M935" s="141" t="s">
        <v>12822</v>
      </c>
      <c r="N935" s="135" t="s">
        <v>4924</v>
      </c>
      <c r="O935" s="142"/>
      <c r="P935" s="135" t="s">
        <v>4924</v>
      </c>
      <c r="Q935" s="143">
        <v>1075</v>
      </c>
      <c r="R935" s="144">
        <v>4824</v>
      </c>
      <c r="S935" s="143">
        <v>767</v>
      </c>
      <c r="T935" s="143">
        <v>375</v>
      </c>
      <c r="U935" s="381" t="s">
        <v>5134</v>
      </c>
      <c r="V935" s="144">
        <v>392</v>
      </c>
      <c r="W935" s="144">
        <v>179</v>
      </c>
      <c r="X935" s="138" t="s">
        <v>4972</v>
      </c>
      <c r="Y935" s="144">
        <v>611</v>
      </c>
      <c r="Z935" s="144"/>
      <c r="AA935" s="144"/>
      <c r="AB935" s="144">
        <v>22</v>
      </c>
      <c r="AC935" s="127"/>
      <c r="AD935" s="127"/>
      <c r="AE935" s="130">
        <v>100</v>
      </c>
      <c r="AF935" s="381" t="s">
        <v>12823</v>
      </c>
      <c r="AG935" s="127">
        <v>2231</v>
      </c>
      <c r="AH935" s="165">
        <v>4308</v>
      </c>
      <c r="AI935" s="127">
        <v>3015</v>
      </c>
      <c r="AJ935" s="285">
        <v>289</v>
      </c>
      <c r="AK935" s="179"/>
      <c r="AL935" s="112"/>
      <c r="AM935" s="135" t="s">
        <v>5340</v>
      </c>
      <c r="AN935" s="129">
        <v>7</v>
      </c>
      <c r="AO935" s="111"/>
      <c r="AP935" s="129">
        <v>6</v>
      </c>
      <c r="AQ935" s="111"/>
      <c r="AR935" s="111">
        <v>1</v>
      </c>
      <c r="AS935" s="111" t="s">
        <v>12824</v>
      </c>
      <c r="AT935" s="129" t="s">
        <v>5026</v>
      </c>
      <c r="AU935" s="129"/>
      <c r="AV935" s="127"/>
      <c r="AW935" s="127"/>
      <c r="AX935" s="149"/>
      <c r="AY935" s="149"/>
      <c r="AZ935" s="149"/>
      <c r="BA935" s="149"/>
      <c r="BB935" s="149"/>
      <c r="BC935" s="150"/>
      <c r="BD935" s="150"/>
      <c r="BE935" s="150"/>
      <c r="BF935" s="151" t="s">
        <v>4897</v>
      </c>
      <c r="BG935" s="134"/>
      <c r="BH935" s="134"/>
      <c r="BI935" s="134"/>
      <c r="BJ935" s="134"/>
      <c r="BK935" s="134"/>
      <c r="BL935" s="134"/>
      <c r="BM935" s="134"/>
      <c r="BN935" s="350"/>
      <c r="BO935" s="133" t="s">
        <v>4897</v>
      </c>
      <c r="BP935" s="138"/>
      <c r="BQ935" s="138"/>
      <c r="BR935" s="138"/>
      <c r="BS935" s="138"/>
      <c r="BT935" s="138">
        <v>1</v>
      </c>
      <c r="BU935" s="138">
        <v>1</v>
      </c>
      <c r="BV935" s="138"/>
      <c r="BW935" s="138"/>
      <c r="BX935" s="138"/>
      <c r="BY935" s="138"/>
      <c r="BZ935" s="138"/>
      <c r="CA935" s="138"/>
      <c r="CB935" s="138"/>
      <c r="CC935" s="138"/>
      <c r="CD935" s="138"/>
      <c r="CE935" s="139"/>
      <c r="CF935" s="139"/>
      <c r="DV935" s="152"/>
      <c r="DW935" s="152"/>
      <c r="DX935" s="152"/>
    </row>
    <row r="936" spans="1:141" s="388" customFormat="1" ht="16.5" customHeight="1">
      <c r="A936" s="111">
        <v>838</v>
      </c>
      <c r="B936" s="111" t="s">
        <v>12141</v>
      </c>
      <c r="C936" s="111" t="s">
        <v>12358</v>
      </c>
      <c r="D936" s="111" t="s">
        <v>6118</v>
      </c>
      <c r="E936" s="111" t="s">
        <v>4932</v>
      </c>
      <c r="F936" s="111" t="s">
        <v>12825</v>
      </c>
      <c r="G936" s="113" t="s">
        <v>12826</v>
      </c>
      <c r="H936" s="111" t="s">
        <v>12827</v>
      </c>
      <c r="I936" s="161" t="s">
        <v>12828</v>
      </c>
      <c r="J936" s="135" t="s">
        <v>4940</v>
      </c>
      <c r="K936" s="300" t="s">
        <v>12810</v>
      </c>
      <c r="L936" s="111" t="s">
        <v>12829</v>
      </c>
      <c r="M936" s="111" t="s">
        <v>12830</v>
      </c>
      <c r="N936" s="118" t="s">
        <v>4924</v>
      </c>
      <c r="O936" s="118"/>
      <c r="P936" s="118" t="s">
        <v>4924</v>
      </c>
      <c r="Q936" s="143">
        <v>158675</v>
      </c>
      <c r="R936" s="144">
        <v>2509</v>
      </c>
      <c r="S936" s="143">
        <v>1184</v>
      </c>
      <c r="T936" s="143">
        <v>464</v>
      </c>
      <c r="U936" s="381" t="s">
        <v>4910</v>
      </c>
      <c r="V936" s="143">
        <v>720</v>
      </c>
      <c r="W936" s="143">
        <v>647</v>
      </c>
      <c r="X936" s="138" t="s">
        <v>4956</v>
      </c>
      <c r="Y936" s="143">
        <v>305</v>
      </c>
      <c r="Z936" s="143">
        <v>112</v>
      </c>
      <c r="AA936" s="143">
        <v>5500</v>
      </c>
      <c r="AB936" s="143">
        <v>257</v>
      </c>
      <c r="AC936" s="127"/>
      <c r="AD936" s="127"/>
      <c r="AE936" s="130">
        <v>50</v>
      </c>
      <c r="AF936" s="381" t="s">
        <v>12831</v>
      </c>
      <c r="AG936" s="127">
        <v>17648</v>
      </c>
      <c r="AH936" s="165">
        <v>17648</v>
      </c>
      <c r="AI936" s="127">
        <v>5100</v>
      </c>
      <c r="AJ936" s="130">
        <v>598</v>
      </c>
      <c r="AK936" s="621" t="s">
        <v>12832</v>
      </c>
      <c r="AL936" s="112" t="s">
        <v>12833</v>
      </c>
      <c r="AM936" s="118" t="s">
        <v>12834</v>
      </c>
      <c r="AN936" s="118">
        <v>26</v>
      </c>
      <c r="AO936" s="118">
        <v>1</v>
      </c>
      <c r="AP936" s="118">
        <v>5</v>
      </c>
      <c r="AQ936" s="118">
        <v>15</v>
      </c>
      <c r="AR936" s="118">
        <v>5</v>
      </c>
      <c r="AS936" s="111">
        <v>100</v>
      </c>
      <c r="AT936" s="129" t="s">
        <v>5382</v>
      </c>
      <c r="AU936" s="129"/>
      <c r="AV936" s="130">
        <v>4821</v>
      </c>
      <c r="AW936" s="130">
        <v>48</v>
      </c>
      <c r="AX936" s="134"/>
      <c r="AY936" s="134"/>
      <c r="AZ936" s="134"/>
      <c r="BA936" s="134"/>
      <c r="BB936" s="134"/>
      <c r="BC936" s="174"/>
      <c r="BD936" s="174"/>
      <c r="BE936" s="326"/>
      <c r="BF936" s="151" t="s">
        <v>4945</v>
      </c>
      <c r="BG936" s="134"/>
      <c r="BH936" s="134"/>
      <c r="BI936" s="134"/>
      <c r="BJ936" s="134"/>
      <c r="BK936" s="134"/>
      <c r="BL936" s="134"/>
      <c r="BM936" s="134"/>
      <c r="BN936" s="350"/>
      <c r="BO936" s="133" t="s">
        <v>10197</v>
      </c>
      <c r="BP936" s="138">
        <v>1</v>
      </c>
      <c r="BQ936" s="138"/>
      <c r="BR936" s="138">
        <v>1</v>
      </c>
      <c r="BS936" s="138">
        <v>3</v>
      </c>
      <c r="BT936" s="138">
        <v>16</v>
      </c>
      <c r="BU936" s="138"/>
      <c r="BV936" s="138"/>
      <c r="BW936" s="138"/>
      <c r="BX936" s="138"/>
      <c r="BY936" s="138"/>
      <c r="BZ936" s="138"/>
      <c r="CA936" s="138"/>
      <c r="CB936" s="138"/>
      <c r="CC936" s="138"/>
      <c r="CD936" s="138"/>
      <c r="CE936" s="139"/>
      <c r="CF936" s="139"/>
      <c r="CG936" s="152"/>
      <c r="CH936" s="152"/>
      <c r="CI936" s="152"/>
      <c r="CJ936" s="152"/>
      <c r="CK936" s="152"/>
      <c r="CL936" s="152"/>
      <c r="CM936" s="152"/>
      <c r="CN936" s="152"/>
      <c r="CO936" s="152"/>
      <c r="CP936" s="152"/>
      <c r="CQ936" s="152"/>
      <c r="DV936" s="152"/>
      <c r="DW936" s="152"/>
      <c r="DX936" s="152"/>
    </row>
    <row r="937" spans="1:141" s="388" customFormat="1" ht="16.5" customHeight="1">
      <c r="A937" s="2528" t="s">
        <v>12835</v>
      </c>
      <c r="B937" s="2528"/>
      <c r="C937" s="2528"/>
      <c r="D937" s="2528"/>
      <c r="E937" s="2528"/>
      <c r="F937" s="551">
        <v>5</v>
      </c>
      <c r="G937" s="812"/>
      <c r="H937" s="551"/>
      <c r="I937" s="551"/>
      <c r="J937" s="553"/>
      <c r="K937" s="554"/>
      <c r="L937" s="231"/>
      <c r="M937" s="555"/>
      <c r="N937" s="233"/>
      <c r="O937" s="233"/>
      <c r="P937" s="233"/>
      <c r="Q937" s="238"/>
      <c r="R937" s="239"/>
      <c r="S937" s="238"/>
      <c r="T937" s="238"/>
      <c r="U937" s="556"/>
      <c r="V937" s="239"/>
      <c r="W937" s="238"/>
      <c r="X937" s="557"/>
      <c r="Y937" s="238"/>
      <c r="Z937" s="238"/>
      <c r="AA937" s="238"/>
      <c r="AB937" s="239"/>
      <c r="AC937" s="243"/>
      <c r="AD937" s="243"/>
      <c r="AE937" s="558"/>
      <c r="AF937" s="559"/>
      <c r="AG937" s="560"/>
      <c r="AH937" s="253"/>
      <c r="AI937" s="243"/>
      <c r="AJ937" s="561"/>
      <c r="AK937" s="562"/>
      <c r="AL937" s="562"/>
      <c r="AM937" s="553"/>
      <c r="AN937" s="551"/>
      <c r="AO937" s="551"/>
      <c r="AP937" s="563"/>
      <c r="AQ937" s="563"/>
      <c r="AR937" s="563"/>
      <c r="AS937" s="551"/>
      <c r="AT937" s="563"/>
      <c r="AU937" s="563"/>
      <c r="AV937" s="558"/>
      <c r="AW937" s="558"/>
      <c r="AX937" s="564"/>
      <c r="AY937" s="564"/>
      <c r="AZ937" s="565"/>
      <c r="BA937" s="565"/>
      <c r="BB937" s="565"/>
      <c r="BC937" s="566"/>
      <c r="BD937" s="566"/>
      <c r="BE937" s="562"/>
      <c r="BF937" s="562"/>
      <c r="BG937" s="564"/>
      <c r="BH937" s="567"/>
      <c r="BI937" s="564"/>
      <c r="BJ937" s="564"/>
      <c r="BK937" s="564"/>
      <c r="BL937" s="564"/>
      <c r="BM937" s="564"/>
      <c r="BN937" s="568"/>
      <c r="BO937" s="569"/>
      <c r="BP937" s="570"/>
      <c r="BQ937" s="570"/>
      <c r="BR937" s="570"/>
      <c r="BS937" s="570"/>
      <c r="BT937" s="570"/>
      <c r="BU937" s="570"/>
      <c r="BV937" s="570"/>
      <c r="BW937" s="570"/>
      <c r="BX937" s="570"/>
      <c r="BY937" s="570"/>
      <c r="BZ937" s="570"/>
      <c r="CA937" s="570"/>
      <c r="CB937" s="570"/>
      <c r="CC937" s="570"/>
      <c r="CD937" s="570"/>
    </row>
    <row r="938" spans="1:141" s="388" customFormat="1" ht="16.5" customHeight="1">
      <c r="A938" s="2527" t="s">
        <v>12836</v>
      </c>
      <c r="B938" s="2527"/>
      <c r="C938" s="2527"/>
      <c r="D938" s="2527"/>
      <c r="E938" s="2527"/>
      <c r="F938" s="571">
        <f>F861+F908+F931+F937</f>
        <v>76</v>
      </c>
      <c r="G938" s="907"/>
      <c r="H938" s="571"/>
      <c r="I938" s="571"/>
      <c r="J938" s="573"/>
      <c r="K938" s="574"/>
      <c r="L938" s="474"/>
      <c r="M938" s="575"/>
      <c r="N938" s="476"/>
      <c r="O938" s="476"/>
      <c r="P938" s="476"/>
      <c r="Q938" s="392"/>
      <c r="R938" s="393"/>
      <c r="S938" s="392"/>
      <c r="T938" s="392"/>
      <c r="U938" s="576"/>
      <c r="V938" s="393"/>
      <c r="W938" s="392"/>
      <c r="X938" s="577"/>
      <c r="Y938" s="392"/>
      <c r="Z938" s="392"/>
      <c r="AA938" s="392"/>
      <c r="AB938" s="393"/>
      <c r="AC938" s="394"/>
      <c r="AD938" s="394"/>
      <c r="AE938" s="578"/>
      <c r="AF938" s="579"/>
      <c r="AG938" s="580"/>
      <c r="AH938" s="395"/>
      <c r="AI938" s="394"/>
      <c r="AJ938" s="581"/>
      <c r="AK938" s="582"/>
      <c r="AL938" s="582"/>
      <c r="AM938" s="573"/>
      <c r="AN938" s="571"/>
      <c r="AO938" s="571"/>
      <c r="AP938" s="583"/>
      <c r="AQ938" s="583"/>
      <c r="AR938" s="583"/>
      <c r="AS938" s="571"/>
      <c r="AT938" s="583"/>
      <c r="AU938" s="583"/>
      <c r="AV938" s="578"/>
      <c r="AW938" s="578"/>
      <c r="AX938" s="398"/>
      <c r="AY938" s="398"/>
      <c r="AZ938" s="576"/>
      <c r="BA938" s="576"/>
      <c r="BB938" s="576"/>
      <c r="BC938" s="584"/>
      <c r="BD938" s="584"/>
      <c r="BE938" s="582"/>
      <c r="BF938" s="582"/>
      <c r="BG938" s="398"/>
      <c r="BH938" s="585"/>
      <c r="BI938" s="398"/>
      <c r="BJ938" s="398"/>
      <c r="BK938" s="398"/>
      <c r="BL938" s="398"/>
      <c r="BM938" s="398"/>
      <c r="BN938" s="586"/>
      <c r="BO938" s="587"/>
      <c r="BP938" s="588"/>
      <c r="BQ938" s="588"/>
      <c r="BR938" s="588"/>
      <c r="BS938" s="588"/>
      <c r="BT938" s="588"/>
      <c r="BU938" s="588"/>
      <c r="BV938" s="588"/>
      <c r="BW938" s="588"/>
      <c r="BX938" s="588"/>
      <c r="BY938" s="588"/>
      <c r="BZ938" s="588"/>
      <c r="CA938" s="588"/>
      <c r="CB938" s="588"/>
      <c r="CC938" s="588"/>
      <c r="CD938" s="588"/>
    </row>
    <row r="939" spans="1:141" ht="16.5" customHeight="1">
      <c r="A939" s="153"/>
      <c r="B939" s="404" t="s">
        <v>12837</v>
      </c>
      <c r="C939" s="405"/>
      <c r="D939" s="404"/>
      <c r="E939" s="404"/>
      <c r="F939" s="406"/>
      <c r="G939" s="407"/>
      <c r="H939" s="406"/>
      <c r="I939" s="406"/>
      <c r="J939" s="382"/>
      <c r="K939" s="408"/>
      <c r="L939" s="409"/>
      <c r="M939" s="410"/>
      <c r="N939" s="382"/>
      <c r="O939" s="382"/>
      <c r="P939" s="382"/>
      <c r="Q939" s="143"/>
      <c r="R939" s="144"/>
      <c r="S939" s="143"/>
      <c r="T939" s="143"/>
      <c r="U939" s="126"/>
      <c r="V939" s="123"/>
      <c r="W939" s="123"/>
      <c r="X939" s="123"/>
      <c r="Y939" s="123"/>
      <c r="Z939" s="123"/>
      <c r="AA939" s="123"/>
      <c r="AB939" s="123"/>
      <c r="AC939" s="127"/>
      <c r="AD939" s="127"/>
      <c r="AE939" s="411"/>
      <c r="AF939" s="412"/>
      <c r="AG939" s="148"/>
      <c r="AH939" s="148"/>
      <c r="AI939" s="148"/>
      <c r="AJ939" s="148"/>
      <c r="AK939" s="413"/>
      <c r="AL939" s="413"/>
      <c r="AM939" s="406"/>
      <c r="AN939" s="414"/>
      <c r="AO939" s="414"/>
      <c r="AP939" s="414"/>
      <c r="AQ939" s="414"/>
      <c r="AR939" s="414"/>
      <c r="AS939" s="414"/>
      <c r="AT939" s="414"/>
      <c r="AU939" s="182"/>
      <c r="AV939" s="127"/>
      <c r="AW939" s="127"/>
      <c r="AX939" s="149"/>
      <c r="AY939" s="149"/>
      <c r="AZ939" s="149"/>
      <c r="BA939" s="149"/>
      <c r="BB939" s="149"/>
      <c r="BC939" s="157"/>
      <c r="BD939" s="191"/>
      <c r="BE939" s="190"/>
      <c r="BF939" s="191"/>
      <c r="BG939" s="189"/>
      <c r="BH939" s="189"/>
      <c r="BI939" s="189"/>
      <c r="BJ939" s="189"/>
      <c r="BK939" s="189"/>
      <c r="BL939" s="415"/>
      <c r="BM939" s="415"/>
      <c r="BN939" s="173"/>
      <c r="BO939" s="191"/>
      <c r="BP939" s="183"/>
      <c r="BQ939" s="416"/>
      <c r="BR939" s="183"/>
      <c r="BS939" s="416"/>
      <c r="BT939" s="416"/>
      <c r="BU939" s="183"/>
      <c r="BV939" s="416"/>
      <c r="BW939" s="416"/>
      <c r="BX939" s="416"/>
      <c r="BY939" s="183"/>
      <c r="BZ939" s="183"/>
      <c r="CA939" s="183"/>
      <c r="CB939" s="416"/>
      <c r="CC939" s="416"/>
      <c r="CD939" s="416"/>
    </row>
    <row r="940" spans="1:141" ht="16.5" customHeight="1">
      <c r="A940" s="111">
        <v>839</v>
      </c>
      <c r="B940" s="111" t="s">
        <v>12837</v>
      </c>
      <c r="C940" s="112" t="s">
        <v>12838</v>
      </c>
      <c r="D940" s="111" t="s">
        <v>4878</v>
      </c>
      <c r="E940" s="111" t="s">
        <v>4879</v>
      </c>
      <c r="F940" s="111" t="s">
        <v>12839</v>
      </c>
      <c r="G940" s="113" t="s">
        <v>12840</v>
      </c>
      <c r="H940" s="153" t="s">
        <v>12841</v>
      </c>
      <c r="I940" s="153" t="s">
        <v>11342</v>
      </c>
      <c r="J940" s="118" t="s">
        <v>4884</v>
      </c>
      <c r="K940" s="153" t="s">
        <v>4937</v>
      </c>
      <c r="L940" s="153" t="s">
        <v>12842</v>
      </c>
      <c r="M940" s="618" t="s">
        <v>12843</v>
      </c>
      <c r="N940" s="135" t="s">
        <v>4940</v>
      </c>
      <c r="O940" s="908" t="s">
        <v>4909</v>
      </c>
      <c r="P940" s="135" t="s">
        <v>4940</v>
      </c>
      <c r="Q940" s="143">
        <v>55579</v>
      </c>
      <c r="R940" s="144">
        <v>9489</v>
      </c>
      <c r="S940" s="143">
        <v>1966</v>
      </c>
      <c r="T940" s="143">
        <v>1639</v>
      </c>
      <c r="U940" s="112" t="s">
        <v>12844</v>
      </c>
      <c r="V940" s="143">
        <v>327</v>
      </c>
      <c r="W940" s="143">
        <v>1113</v>
      </c>
      <c r="X940" s="138" t="s">
        <v>4926</v>
      </c>
      <c r="Y940" s="143">
        <v>702</v>
      </c>
      <c r="Z940" s="143">
        <v>108</v>
      </c>
      <c r="AA940" s="143">
        <v>27730</v>
      </c>
      <c r="AB940" s="143">
        <v>282</v>
      </c>
      <c r="AC940" s="127">
        <v>44</v>
      </c>
      <c r="AD940" s="127">
        <v>50</v>
      </c>
      <c r="AE940" s="130">
        <v>121</v>
      </c>
      <c r="AF940" s="137" t="s">
        <v>12845</v>
      </c>
      <c r="AG940" s="143">
        <v>27148</v>
      </c>
      <c r="AH940" s="143">
        <v>46764</v>
      </c>
      <c r="AI940" s="148">
        <v>46764</v>
      </c>
      <c r="AJ940" s="148">
        <v>1004</v>
      </c>
      <c r="AK940" s="112" t="s">
        <v>12846</v>
      </c>
      <c r="AL940" s="112" t="s">
        <v>12847</v>
      </c>
      <c r="AM940" s="118" t="s">
        <v>5477</v>
      </c>
      <c r="AN940" s="111">
        <v>26</v>
      </c>
      <c r="AO940" s="111">
        <v>4</v>
      </c>
      <c r="AP940" s="111">
        <v>4</v>
      </c>
      <c r="AQ940" s="111">
        <v>17</v>
      </c>
      <c r="AR940" s="111">
        <v>1</v>
      </c>
      <c r="AS940" s="111">
        <v>208</v>
      </c>
      <c r="AT940" s="129" t="s">
        <v>4895</v>
      </c>
      <c r="AU940" s="129" t="s">
        <v>4895</v>
      </c>
      <c r="AV940" s="127">
        <v>83724</v>
      </c>
      <c r="AW940" s="127">
        <v>402.51923076923077</v>
      </c>
      <c r="AX940" s="131"/>
      <c r="AY940" s="131"/>
      <c r="AZ940" s="131"/>
      <c r="BA940" s="131"/>
      <c r="BB940" s="131"/>
      <c r="BC940" s="350"/>
      <c r="BD940" s="350"/>
      <c r="BE940" s="350"/>
      <c r="BF940" s="350" t="s">
        <v>4897</v>
      </c>
      <c r="BG940" s="131"/>
      <c r="BH940" s="131"/>
      <c r="BI940" s="131"/>
      <c r="BJ940" s="131"/>
      <c r="BK940" s="131"/>
      <c r="BL940" s="131"/>
      <c r="BM940" s="131"/>
      <c r="BN940" s="350"/>
      <c r="BO940" s="133" t="s">
        <v>4897</v>
      </c>
      <c r="BP940" s="138">
        <v>7</v>
      </c>
      <c r="BQ940" s="138">
        <v>2</v>
      </c>
      <c r="BR940" s="138">
        <v>5</v>
      </c>
      <c r="BS940" s="138">
        <v>2</v>
      </c>
      <c r="BT940" s="138">
        <v>12</v>
      </c>
      <c r="BU940" s="138">
        <v>15</v>
      </c>
      <c r="BV940" s="138"/>
      <c r="BW940" s="138">
        <v>20</v>
      </c>
      <c r="BX940" s="138"/>
      <c r="BY940" s="138">
        <v>39</v>
      </c>
      <c r="BZ940" s="138"/>
      <c r="CA940" s="138"/>
      <c r="CB940" s="138"/>
      <c r="CC940" s="138"/>
      <c r="CD940" s="174"/>
      <c r="CE940" s="139"/>
      <c r="CF940" s="139"/>
      <c r="DV940" s="152"/>
      <c r="DW940" s="152"/>
      <c r="DX940" s="152"/>
    </row>
    <row r="941" spans="1:141" s="257" customFormat="1" ht="16.5" customHeight="1">
      <c r="A941" s="2528" t="s">
        <v>12848</v>
      </c>
      <c r="B941" s="2528"/>
      <c r="C941" s="2528"/>
      <c r="D941" s="2528"/>
      <c r="E941" s="2528"/>
      <c r="F941" s="454">
        <v>1</v>
      </c>
      <c r="G941" s="455"/>
      <c r="H941" s="456"/>
      <c r="I941" s="457"/>
      <c r="J941" s="457"/>
      <c r="K941" s="235"/>
      <c r="L941" s="459"/>
      <c r="M941" s="236"/>
      <c r="N941" s="237"/>
      <c r="O941" s="237"/>
      <c r="P941" s="237"/>
      <c r="Q941" s="238"/>
      <c r="R941" s="239"/>
      <c r="S941" s="238"/>
      <c r="T941" s="238"/>
      <c r="U941" s="461"/>
      <c r="V941" s="241"/>
      <c r="W941" s="241"/>
      <c r="X941" s="462"/>
      <c r="Y941" s="241"/>
      <c r="Z941" s="241"/>
      <c r="AA941" s="241"/>
      <c r="AB941" s="239"/>
      <c r="AC941" s="243"/>
      <c r="AD941" s="243"/>
      <c r="AE941" s="244"/>
      <c r="AF941" s="245"/>
      <c r="AG941" s="246"/>
      <c r="AH941" s="246"/>
      <c r="AI941" s="463"/>
      <c r="AJ941" s="464"/>
      <c r="AK941" s="465"/>
      <c r="AL941" s="466"/>
      <c r="AM941" s="467"/>
      <c r="AN941" s="454"/>
      <c r="AO941" s="454"/>
      <c r="AP941" s="467"/>
      <c r="AQ941" s="467"/>
      <c r="AR941" s="467"/>
      <c r="AS941" s="255"/>
      <c r="AT941" s="255"/>
      <c r="AU941" s="255"/>
      <c r="AV941" s="253"/>
      <c r="AW941" s="253"/>
      <c r="AX941" s="253"/>
      <c r="AY941" s="253"/>
      <c r="AZ941" s="254"/>
      <c r="BA941" s="254"/>
      <c r="BB941" s="254"/>
      <c r="BC941" s="255"/>
      <c r="BD941" s="255"/>
      <c r="BE941" s="256"/>
      <c r="BF941" s="256"/>
      <c r="BG941" s="254"/>
      <c r="BH941" s="254"/>
      <c r="BI941" s="254"/>
      <c r="BJ941" s="254"/>
      <c r="BK941" s="254"/>
      <c r="BL941" s="254"/>
      <c r="BM941" s="254"/>
      <c r="BN941" s="255"/>
      <c r="BO941" s="252"/>
      <c r="BP941" s="255"/>
      <c r="BQ941" s="255"/>
      <c r="BR941" s="255"/>
      <c r="BS941" s="255"/>
      <c r="BT941" s="255"/>
      <c r="BU941" s="255"/>
      <c r="BV941" s="255"/>
      <c r="BW941" s="255"/>
      <c r="BX941" s="255"/>
      <c r="BY941" s="255"/>
      <c r="BZ941" s="255"/>
      <c r="CA941" s="255"/>
      <c r="CB941" s="255"/>
      <c r="CC941" s="255"/>
      <c r="CD941" s="255"/>
    </row>
    <row r="942" spans="1:141" ht="16.5" customHeight="1">
      <c r="A942" s="153">
        <v>840</v>
      </c>
      <c r="B942" s="111" t="s">
        <v>12849</v>
      </c>
      <c r="C942" s="111" t="s">
        <v>12850</v>
      </c>
      <c r="D942" s="111" t="s">
        <v>5082</v>
      </c>
      <c r="E942" s="111" t="s">
        <v>4879</v>
      </c>
      <c r="F942" s="111" t="s">
        <v>12851</v>
      </c>
      <c r="G942" s="113" t="s">
        <v>12852</v>
      </c>
      <c r="H942" s="111" t="s">
        <v>12853</v>
      </c>
      <c r="I942" s="111" t="s">
        <v>12854</v>
      </c>
      <c r="J942" s="118" t="s">
        <v>4884</v>
      </c>
      <c r="K942" s="111" t="s">
        <v>12855</v>
      </c>
      <c r="L942" s="140" t="s">
        <v>12856</v>
      </c>
      <c r="M942" s="156" t="s">
        <v>12857</v>
      </c>
      <c r="N942" s="142" t="s">
        <v>4888</v>
      </c>
      <c r="O942" s="142"/>
      <c r="P942" s="142" t="s">
        <v>4888</v>
      </c>
      <c r="Q942" s="143">
        <v>30371</v>
      </c>
      <c r="R942" s="144">
        <v>7137</v>
      </c>
      <c r="S942" s="143">
        <v>846</v>
      </c>
      <c r="T942" s="143">
        <v>598</v>
      </c>
      <c r="U942" s="381" t="s">
        <v>5009</v>
      </c>
      <c r="V942" s="143">
        <v>248</v>
      </c>
      <c r="W942" s="143">
        <v>57</v>
      </c>
      <c r="X942" s="138" t="s">
        <v>4972</v>
      </c>
      <c r="Y942" s="143">
        <v>235</v>
      </c>
      <c r="Z942" s="143"/>
      <c r="AA942" s="143"/>
      <c r="AB942" s="143">
        <v>60</v>
      </c>
      <c r="AC942" s="127"/>
      <c r="AD942" s="127"/>
      <c r="AE942" s="130">
        <v>88</v>
      </c>
      <c r="AF942" s="137" t="s">
        <v>12858</v>
      </c>
      <c r="AG942" s="143">
        <v>808</v>
      </c>
      <c r="AH942" s="143">
        <v>2355</v>
      </c>
      <c r="AI942" s="148">
        <v>2355</v>
      </c>
      <c r="AJ942" s="148">
        <v>466</v>
      </c>
      <c r="AK942" s="112"/>
      <c r="AL942" s="112"/>
      <c r="AM942" s="118" t="s">
        <v>5477</v>
      </c>
      <c r="AN942" s="111">
        <v>5</v>
      </c>
      <c r="AO942" s="111"/>
      <c r="AP942" s="111">
        <v>4</v>
      </c>
      <c r="AQ942" s="111">
        <v>1</v>
      </c>
      <c r="AR942" s="111"/>
      <c r="AS942" s="111">
        <v>362</v>
      </c>
      <c r="AT942" s="137" t="s">
        <v>4916</v>
      </c>
      <c r="AU942" s="137" t="s">
        <v>4916</v>
      </c>
      <c r="AV942" s="127">
        <v>33713</v>
      </c>
      <c r="AW942" s="127">
        <v>93.129834254143645</v>
      </c>
      <c r="AX942" s="134">
        <v>1500</v>
      </c>
      <c r="AY942" s="134"/>
      <c r="AZ942" s="134">
        <v>800</v>
      </c>
      <c r="BA942" s="134">
        <v>1000</v>
      </c>
      <c r="BB942" s="134">
        <v>1000</v>
      </c>
      <c r="BC942" s="150">
        <v>30</v>
      </c>
      <c r="BD942" s="150"/>
      <c r="BE942" s="150" t="s">
        <v>12859</v>
      </c>
      <c r="BF942" s="151" t="s">
        <v>12860</v>
      </c>
      <c r="BG942" s="134"/>
      <c r="BH942" s="134"/>
      <c r="BI942" s="134"/>
      <c r="BJ942" s="134"/>
      <c r="BK942" s="134"/>
      <c r="BL942" s="134"/>
      <c r="BM942" s="134"/>
      <c r="BN942" s="350"/>
      <c r="BO942" s="133"/>
      <c r="BP942" s="138"/>
      <c r="BQ942" s="138"/>
      <c r="BR942" s="138"/>
      <c r="BS942" s="138">
        <v>1</v>
      </c>
      <c r="BT942" s="138">
        <v>1</v>
      </c>
      <c r="BU942" s="138">
        <v>4</v>
      </c>
      <c r="BV942" s="138">
        <v>7</v>
      </c>
      <c r="BW942" s="138">
        <v>2</v>
      </c>
      <c r="BX942" s="138">
        <v>1</v>
      </c>
      <c r="BY942" s="138"/>
      <c r="BZ942" s="138"/>
      <c r="CA942" s="138"/>
      <c r="CB942" s="138"/>
      <c r="CC942" s="138"/>
      <c r="CD942" s="138"/>
    </row>
    <row r="943" spans="1:141" ht="16.5" customHeight="1">
      <c r="A943" s="153">
        <v>841</v>
      </c>
      <c r="B943" s="111" t="s">
        <v>12837</v>
      </c>
      <c r="C943" s="112" t="s">
        <v>12838</v>
      </c>
      <c r="D943" s="111" t="s">
        <v>5082</v>
      </c>
      <c r="E943" s="111" t="s">
        <v>4879</v>
      </c>
      <c r="F943" s="111" t="s">
        <v>12861</v>
      </c>
      <c r="G943" s="113" t="s">
        <v>12862</v>
      </c>
      <c r="H943" s="111" t="s">
        <v>12863</v>
      </c>
      <c r="I943" s="111" t="s">
        <v>6680</v>
      </c>
      <c r="J943" s="118" t="s">
        <v>4884</v>
      </c>
      <c r="K943" s="163" t="s">
        <v>12864</v>
      </c>
      <c r="L943" s="116" t="s">
        <v>12865</v>
      </c>
      <c r="M943" s="156" t="s">
        <v>12866</v>
      </c>
      <c r="N943" s="142" t="s">
        <v>4884</v>
      </c>
      <c r="O943" s="142" t="s">
        <v>4909</v>
      </c>
      <c r="P943" s="142" t="s">
        <v>4884</v>
      </c>
      <c r="Q943" s="143">
        <v>1982</v>
      </c>
      <c r="R943" s="144">
        <v>2903</v>
      </c>
      <c r="S943" s="143">
        <v>936</v>
      </c>
      <c r="T943" s="143">
        <v>885</v>
      </c>
      <c r="U943" s="112" t="s">
        <v>5009</v>
      </c>
      <c r="V943" s="143">
        <v>51</v>
      </c>
      <c r="W943" s="143">
        <v>51</v>
      </c>
      <c r="X943" s="138" t="s">
        <v>4972</v>
      </c>
      <c r="Y943" s="143">
        <v>265</v>
      </c>
      <c r="Z943" s="143">
        <v>51</v>
      </c>
      <c r="AA943" s="143">
        <v>1016</v>
      </c>
      <c r="AB943" s="143">
        <v>83</v>
      </c>
      <c r="AC943" s="127"/>
      <c r="AD943" s="127"/>
      <c r="AE943" s="130">
        <v>34</v>
      </c>
      <c r="AF943" s="137" t="s">
        <v>12867</v>
      </c>
      <c r="AG943" s="143">
        <v>148</v>
      </c>
      <c r="AH943" s="143">
        <v>312</v>
      </c>
      <c r="AI943" s="148">
        <v>312</v>
      </c>
      <c r="AJ943" s="148">
        <v>26</v>
      </c>
      <c r="AK943" s="112"/>
      <c r="AL943" s="112"/>
      <c r="AM943" s="118" t="s">
        <v>4914</v>
      </c>
      <c r="AN943" s="111">
        <v>7</v>
      </c>
      <c r="AO943" s="111">
        <v>4</v>
      </c>
      <c r="AP943" s="111">
        <v>2</v>
      </c>
      <c r="AQ943" s="111">
        <v>1</v>
      </c>
      <c r="AR943" s="111"/>
      <c r="AS943" s="111">
        <v>185</v>
      </c>
      <c r="AT943" s="137" t="s">
        <v>4916</v>
      </c>
      <c r="AU943" s="137" t="s">
        <v>4916</v>
      </c>
      <c r="AV943" s="127">
        <v>15361</v>
      </c>
      <c r="AW943" s="127">
        <v>83.032432432432429</v>
      </c>
      <c r="AX943" s="134"/>
      <c r="AY943" s="134"/>
      <c r="AZ943" s="134"/>
      <c r="BA943" s="134"/>
      <c r="BB943" s="134"/>
      <c r="BC943" s="150"/>
      <c r="BD943" s="150"/>
      <c r="BE943" s="150"/>
      <c r="BF943" s="151" t="s">
        <v>4897</v>
      </c>
      <c r="BG943" s="134"/>
      <c r="BH943" s="134"/>
      <c r="BI943" s="134"/>
      <c r="BJ943" s="134"/>
      <c r="BK943" s="134"/>
      <c r="BL943" s="134"/>
      <c r="BM943" s="134"/>
      <c r="BN943" s="350"/>
      <c r="BO943" s="133" t="s">
        <v>4897</v>
      </c>
      <c r="BP943" s="138"/>
      <c r="BQ943" s="138"/>
      <c r="BR943" s="138"/>
      <c r="BS943" s="138"/>
      <c r="BT943" s="138"/>
      <c r="BU943" s="138"/>
      <c r="BV943" s="138">
        <v>7</v>
      </c>
      <c r="BW943" s="138"/>
      <c r="BX943" s="138"/>
      <c r="BY943" s="138"/>
      <c r="BZ943" s="138"/>
      <c r="CA943" s="138"/>
      <c r="CB943" s="138"/>
      <c r="CC943" s="138"/>
      <c r="CD943" s="138"/>
    </row>
    <row r="944" spans="1:141" s="496" customFormat="1" ht="16.5" customHeight="1">
      <c r="A944" s="153">
        <v>842</v>
      </c>
      <c r="B944" s="111" t="s">
        <v>12837</v>
      </c>
      <c r="C944" s="153" t="s">
        <v>12838</v>
      </c>
      <c r="D944" s="111" t="s">
        <v>5082</v>
      </c>
      <c r="E944" s="111" t="s">
        <v>5001</v>
      </c>
      <c r="F944" s="111" t="s">
        <v>12868</v>
      </c>
      <c r="G944" s="276" t="s">
        <v>12869</v>
      </c>
      <c r="H944" s="135" t="s">
        <v>12870</v>
      </c>
      <c r="I944" s="135" t="s">
        <v>12871</v>
      </c>
      <c r="J944" s="118" t="s">
        <v>4884</v>
      </c>
      <c r="K944" s="135" t="s">
        <v>7982</v>
      </c>
      <c r="L944" s="153" t="s">
        <v>12872</v>
      </c>
      <c r="M944" s="156" t="s">
        <v>12873</v>
      </c>
      <c r="N944" s="142" t="s">
        <v>4888</v>
      </c>
      <c r="O944" s="135"/>
      <c r="P944" s="142" t="s">
        <v>4888</v>
      </c>
      <c r="Q944" s="143">
        <v>7319</v>
      </c>
      <c r="R944" s="144">
        <v>2501</v>
      </c>
      <c r="S944" s="143">
        <v>766</v>
      </c>
      <c r="T944" s="143">
        <v>566</v>
      </c>
      <c r="U944" s="135" t="s">
        <v>4971</v>
      </c>
      <c r="V944" s="143">
        <v>200</v>
      </c>
      <c r="W944" s="143">
        <v>80</v>
      </c>
      <c r="X944" s="135" t="s">
        <v>4972</v>
      </c>
      <c r="Y944" s="143">
        <v>937</v>
      </c>
      <c r="Z944" s="143">
        <v>114</v>
      </c>
      <c r="AA944" s="144">
        <v>6976</v>
      </c>
      <c r="AB944" s="143">
        <v>284</v>
      </c>
      <c r="AC944" s="127"/>
      <c r="AD944" s="127">
        <v>71</v>
      </c>
      <c r="AE944" s="128">
        <v>74</v>
      </c>
      <c r="AF944" s="135" t="s">
        <v>12874</v>
      </c>
      <c r="AG944" s="143">
        <v>2341</v>
      </c>
      <c r="AH944" s="143">
        <v>2362</v>
      </c>
      <c r="AI944" s="127">
        <v>2362</v>
      </c>
      <c r="AJ944" s="127">
        <v>10</v>
      </c>
      <c r="AK944" s="135"/>
      <c r="AL944" s="135"/>
      <c r="AM944" s="135" t="s">
        <v>4931</v>
      </c>
      <c r="AN944" s="135">
        <v>3</v>
      </c>
      <c r="AO944" s="135"/>
      <c r="AP944" s="135"/>
      <c r="AQ944" s="135">
        <v>3</v>
      </c>
      <c r="AR944" s="135"/>
      <c r="AS944" s="135">
        <v>172</v>
      </c>
      <c r="AT944" s="137" t="s">
        <v>4916</v>
      </c>
      <c r="AU944" s="137" t="s">
        <v>4916</v>
      </c>
      <c r="AV944" s="127">
        <v>6599</v>
      </c>
      <c r="AW944" s="127">
        <v>38.366279069767444</v>
      </c>
      <c r="AX944" s="134"/>
      <c r="AY944" s="134"/>
      <c r="AZ944" s="134"/>
      <c r="BA944" s="134"/>
      <c r="BB944" s="134"/>
      <c r="BC944" s="150"/>
      <c r="BD944" s="150"/>
      <c r="BE944" s="151"/>
      <c r="BF944" s="151" t="s">
        <v>4897</v>
      </c>
      <c r="BG944" s="134"/>
      <c r="BH944" s="134"/>
      <c r="BI944" s="134"/>
      <c r="BJ944" s="134"/>
      <c r="BK944" s="134"/>
      <c r="BL944" s="134"/>
      <c r="BM944" s="134"/>
      <c r="BN944" s="326"/>
      <c r="BO944" s="151" t="s">
        <v>4897</v>
      </c>
      <c r="BP944" s="137">
        <v>1</v>
      </c>
      <c r="BQ944" s="137"/>
      <c r="BR944" s="137">
        <v>1</v>
      </c>
      <c r="BS944" s="138"/>
      <c r="BT944" s="138"/>
      <c r="BU944" s="138">
        <v>8</v>
      </c>
      <c r="BV944" s="138">
        <v>7</v>
      </c>
      <c r="BW944" s="138"/>
      <c r="BX944" s="138">
        <v>1</v>
      </c>
      <c r="BY944" s="138"/>
      <c r="BZ944" s="138"/>
      <c r="CA944" s="138"/>
      <c r="CB944" s="138"/>
      <c r="CC944" s="138"/>
      <c r="CD944" s="138"/>
    </row>
    <row r="945" spans="1:82" s="496" customFormat="1" ht="16.5" customHeight="1">
      <c r="A945" s="153">
        <v>843</v>
      </c>
      <c r="B945" s="111" t="s">
        <v>12837</v>
      </c>
      <c r="C945" s="112" t="s">
        <v>12838</v>
      </c>
      <c r="D945" s="111" t="s">
        <v>5082</v>
      </c>
      <c r="E945" s="111" t="s">
        <v>4932</v>
      </c>
      <c r="F945" s="111" t="s">
        <v>12875</v>
      </c>
      <c r="G945" s="113" t="s">
        <v>12876</v>
      </c>
      <c r="H945" s="111" t="s">
        <v>12877</v>
      </c>
      <c r="I945" s="111" t="s">
        <v>12878</v>
      </c>
      <c r="J945" s="118" t="s">
        <v>4884</v>
      </c>
      <c r="K945" s="111" t="s">
        <v>12879</v>
      </c>
      <c r="L945" s="140" t="s">
        <v>12880</v>
      </c>
      <c r="M945" s="156" t="s">
        <v>12881</v>
      </c>
      <c r="N945" s="142" t="s">
        <v>4888</v>
      </c>
      <c r="O945" s="142"/>
      <c r="P945" s="142" t="s">
        <v>4888</v>
      </c>
      <c r="Q945" s="143">
        <v>395380</v>
      </c>
      <c r="R945" s="144">
        <v>11455</v>
      </c>
      <c r="S945" s="143">
        <v>3386</v>
      </c>
      <c r="T945" s="143">
        <v>2393</v>
      </c>
      <c r="U945" s="112" t="s">
        <v>6541</v>
      </c>
      <c r="V945" s="143">
        <v>993</v>
      </c>
      <c r="W945" s="143">
        <v>506</v>
      </c>
      <c r="X945" s="138" t="s">
        <v>4972</v>
      </c>
      <c r="Y945" s="143">
        <v>421</v>
      </c>
      <c r="Z945" s="143">
        <v>517</v>
      </c>
      <c r="AA945" s="143">
        <v>11406</v>
      </c>
      <c r="AB945" s="143">
        <v>787</v>
      </c>
      <c r="AC945" s="127" t="s">
        <v>12882</v>
      </c>
      <c r="AD945" s="127"/>
      <c r="AE945" s="130">
        <v>267</v>
      </c>
      <c r="AF945" s="112" t="s">
        <v>12883</v>
      </c>
      <c r="AG945" s="143">
        <v>5456</v>
      </c>
      <c r="AH945" s="143">
        <v>5785</v>
      </c>
      <c r="AI945" s="148">
        <v>5456</v>
      </c>
      <c r="AJ945" s="148"/>
      <c r="AK945" s="112"/>
      <c r="AL945" s="112"/>
      <c r="AM945" s="118" t="s">
        <v>4894</v>
      </c>
      <c r="AN945" s="111">
        <f>SUM(AO945:AR945)</f>
        <v>2</v>
      </c>
      <c r="AO945" s="111"/>
      <c r="AP945" s="111">
        <v>1</v>
      </c>
      <c r="AQ945" s="111"/>
      <c r="AR945" s="111">
        <v>1</v>
      </c>
      <c r="AS945" s="111">
        <v>341</v>
      </c>
      <c r="AT945" s="137" t="s">
        <v>4916</v>
      </c>
      <c r="AU945" s="129" t="s">
        <v>10067</v>
      </c>
      <c r="AV945" s="127">
        <v>55632</v>
      </c>
      <c r="AW945" s="127">
        <v>163.14369501466277</v>
      </c>
      <c r="AX945" s="134"/>
      <c r="AY945" s="134"/>
      <c r="AZ945" s="134"/>
      <c r="BA945" s="134"/>
      <c r="BB945" s="134"/>
      <c r="BC945" s="150"/>
      <c r="BD945" s="150"/>
      <c r="BE945" s="151"/>
      <c r="BF945" s="151" t="s">
        <v>4897</v>
      </c>
      <c r="BG945" s="134"/>
      <c r="BH945" s="134"/>
      <c r="BI945" s="134"/>
      <c r="BJ945" s="134"/>
      <c r="BK945" s="134"/>
      <c r="BL945" s="134"/>
      <c r="BM945" s="134"/>
      <c r="BN945" s="326"/>
      <c r="BO945" s="151" t="s">
        <v>4897</v>
      </c>
      <c r="BP945" s="138">
        <v>1</v>
      </c>
      <c r="BQ945" s="138"/>
      <c r="BR945" s="138">
        <v>1</v>
      </c>
      <c r="BS945" s="138">
        <v>4</v>
      </c>
      <c r="BT945" s="138">
        <v>3</v>
      </c>
      <c r="BU945" s="138"/>
      <c r="BV945" s="138">
        <v>4</v>
      </c>
      <c r="BW945" s="138"/>
      <c r="BX945" s="138"/>
      <c r="BY945" s="138"/>
      <c r="BZ945" s="138"/>
      <c r="CA945" s="138"/>
      <c r="CB945" s="138"/>
      <c r="CC945" s="138"/>
      <c r="CD945" s="138"/>
    </row>
    <row r="946" spans="1:82" ht="16.5" customHeight="1">
      <c r="A946" s="153">
        <v>844</v>
      </c>
      <c r="B946" s="111" t="s">
        <v>12837</v>
      </c>
      <c r="C946" s="112" t="s">
        <v>12838</v>
      </c>
      <c r="D946" s="111" t="s">
        <v>5082</v>
      </c>
      <c r="E946" s="111" t="s">
        <v>4879</v>
      </c>
      <c r="F946" s="111" t="s">
        <v>12884</v>
      </c>
      <c r="G946" s="113" t="s">
        <v>12885</v>
      </c>
      <c r="H946" s="111" t="s">
        <v>12886</v>
      </c>
      <c r="I946" s="111" t="s">
        <v>12887</v>
      </c>
      <c r="J946" s="118" t="s">
        <v>4884</v>
      </c>
      <c r="K946" s="111" t="s">
        <v>12888</v>
      </c>
      <c r="L946" s="140" t="s">
        <v>12889</v>
      </c>
      <c r="M946" s="156" t="s">
        <v>12890</v>
      </c>
      <c r="N946" s="142" t="s">
        <v>4888</v>
      </c>
      <c r="O946" s="142"/>
      <c r="P946" s="142" t="s">
        <v>4888</v>
      </c>
      <c r="Q946" s="143">
        <v>5373</v>
      </c>
      <c r="R946" s="144">
        <v>4013</v>
      </c>
      <c r="S946" s="143">
        <f>T946+V946</f>
        <v>1144</v>
      </c>
      <c r="T946" s="143">
        <v>1047</v>
      </c>
      <c r="U946" s="112"/>
      <c r="V946" s="143">
        <v>97</v>
      </c>
      <c r="W946" s="143">
        <v>401</v>
      </c>
      <c r="X946" s="138" t="s">
        <v>4956</v>
      </c>
      <c r="Y946" s="143">
        <v>235</v>
      </c>
      <c r="Z946" s="143">
        <v>86</v>
      </c>
      <c r="AA946" s="143">
        <v>7026</v>
      </c>
      <c r="AB946" s="143">
        <v>193</v>
      </c>
      <c r="AC946" s="127"/>
      <c r="AD946" s="127"/>
      <c r="AE946" s="130">
        <v>26</v>
      </c>
      <c r="AF946" s="112" t="s">
        <v>12891</v>
      </c>
      <c r="AG946" s="143">
        <v>37443</v>
      </c>
      <c r="AH946" s="143">
        <v>39001</v>
      </c>
      <c r="AI946" s="148" t="s">
        <v>12892</v>
      </c>
      <c r="AJ946" s="148">
        <v>1554</v>
      </c>
      <c r="AK946" s="112" t="s">
        <v>12893</v>
      </c>
      <c r="AL946" s="112" t="s">
        <v>12894</v>
      </c>
      <c r="AM946" s="118" t="s">
        <v>5079</v>
      </c>
      <c r="AN946" s="111">
        <v>4</v>
      </c>
      <c r="AO946" s="111">
        <v>1</v>
      </c>
      <c r="AP946" s="111"/>
      <c r="AQ946" s="111">
        <v>2</v>
      </c>
      <c r="AR946" s="111">
        <v>1</v>
      </c>
      <c r="AS946" s="111">
        <v>175</v>
      </c>
      <c r="AT946" s="137" t="s">
        <v>4916</v>
      </c>
      <c r="AU946" s="129" t="s">
        <v>12895</v>
      </c>
      <c r="AV946" s="127">
        <v>9770</v>
      </c>
      <c r="AW946" s="127">
        <v>55.828571428571429</v>
      </c>
      <c r="AX946" s="134"/>
      <c r="AY946" s="134"/>
      <c r="AZ946" s="134"/>
      <c r="BA946" s="134"/>
      <c r="BB946" s="134"/>
      <c r="BC946" s="150"/>
      <c r="BD946" s="150"/>
      <c r="BE946" s="150"/>
      <c r="BF946" s="151" t="s">
        <v>4897</v>
      </c>
      <c r="BG946" s="134"/>
      <c r="BH946" s="134"/>
      <c r="BI946" s="134"/>
      <c r="BJ946" s="134"/>
      <c r="BK946" s="134"/>
      <c r="BL946" s="134"/>
      <c r="BM946" s="134"/>
      <c r="BN946" s="350"/>
      <c r="BO946" s="151" t="s">
        <v>4945</v>
      </c>
      <c r="BP946" s="138">
        <f>BQ946+BR946</f>
        <v>3</v>
      </c>
      <c r="BQ946" s="138">
        <v>1</v>
      </c>
      <c r="BR946" s="138">
        <v>2</v>
      </c>
      <c r="BS946" s="138"/>
      <c r="BT946" s="138">
        <v>1</v>
      </c>
      <c r="BU946" s="138">
        <v>8</v>
      </c>
      <c r="BV946" s="138">
        <v>1</v>
      </c>
      <c r="BW946" s="138">
        <v>1</v>
      </c>
      <c r="BX946" s="138"/>
      <c r="BY946" s="138"/>
      <c r="BZ946" s="138"/>
      <c r="CA946" s="138"/>
      <c r="CB946" s="138"/>
      <c r="CC946" s="138"/>
      <c r="CD946" s="138"/>
    </row>
    <row r="947" spans="1:82" s="388" customFormat="1" ht="16.5" customHeight="1">
      <c r="A947" s="153">
        <v>845</v>
      </c>
      <c r="B947" s="111" t="s">
        <v>4690</v>
      </c>
      <c r="C947" s="111" t="s">
        <v>4704</v>
      </c>
      <c r="D947" s="111" t="s">
        <v>5111</v>
      </c>
      <c r="E947" s="111" t="s">
        <v>4932</v>
      </c>
      <c r="F947" s="111" t="s">
        <v>12896</v>
      </c>
      <c r="G947" s="113" t="s">
        <v>12897</v>
      </c>
      <c r="H947" s="111" t="s">
        <v>12898</v>
      </c>
      <c r="I947" s="111" t="s">
        <v>12899</v>
      </c>
      <c r="J947" s="118" t="s">
        <v>4884</v>
      </c>
      <c r="K947" s="111" t="s">
        <v>12900</v>
      </c>
      <c r="L947" s="380" t="s">
        <v>12901</v>
      </c>
      <c r="M947" s="111" t="s">
        <v>12902</v>
      </c>
      <c r="N947" s="118" t="s">
        <v>4924</v>
      </c>
      <c r="O947" s="118"/>
      <c r="P947" s="142" t="s">
        <v>4888</v>
      </c>
      <c r="Q947" s="143">
        <v>969731</v>
      </c>
      <c r="R947" s="144">
        <v>20769</v>
      </c>
      <c r="S947" s="143">
        <v>5132</v>
      </c>
      <c r="T947" s="143">
        <v>3909</v>
      </c>
      <c r="U947" s="381" t="s">
        <v>6541</v>
      </c>
      <c r="V947" s="143">
        <v>1222.7</v>
      </c>
      <c r="W947" s="143">
        <v>1918</v>
      </c>
      <c r="X947" s="138" t="s">
        <v>4890</v>
      </c>
      <c r="Y947" s="143">
        <v>360</v>
      </c>
      <c r="Z947" s="143">
        <v>368</v>
      </c>
      <c r="AA947" s="143">
        <v>2302</v>
      </c>
      <c r="AB947" s="143">
        <v>393.95</v>
      </c>
      <c r="AC947" s="127">
        <v>112</v>
      </c>
      <c r="AD947" s="127">
        <v>176</v>
      </c>
      <c r="AE947" s="130">
        <v>705</v>
      </c>
      <c r="AF947" s="381" t="s">
        <v>12903</v>
      </c>
      <c r="AG947" s="143">
        <v>20230</v>
      </c>
      <c r="AH947" s="143">
        <v>36091</v>
      </c>
      <c r="AI947" s="127">
        <v>29564</v>
      </c>
      <c r="AJ947" s="130">
        <v>15491</v>
      </c>
      <c r="AK947" s="112" t="s">
        <v>12904</v>
      </c>
      <c r="AL947" s="112" t="s">
        <v>12905</v>
      </c>
      <c r="AM947" s="118" t="s">
        <v>6735</v>
      </c>
      <c r="AN947" s="118">
        <v>9</v>
      </c>
      <c r="AO947" s="118"/>
      <c r="AP947" s="118">
        <v>7</v>
      </c>
      <c r="AQ947" s="118">
        <v>2</v>
      </c>
      <c r="AR947" s="118"/>
      <c r="AS947" s="111">
        <v>211</v>
      </c>
      <c r="AT947" s="137" t="s">
        <v>4916</v>
      </c>
      <c r="AU947" s="129" t="s">
        <v>12456</v>
      </c>
      <c r="AV947" s="130">
        <v>66901</v>
      </c>
      <c r="AW947" s="127">
        <v>317.06635071090045</v>
      </c>
      <c r="AX947" s="134">
        <v>5000</v>
      </c>
      <c r="AY947" s="134"/>
      <c r="AZ947" s="134"/>
      <c r="BA947" s="134">
        <v>3500</v>
      </c>
      <c r="BB947" s="134">
        <v>5000</v>
      </c>
      <c r="BC947" s="174">
        <v>20</v>
      </c>
      <c r="BD947" s="174"/>
      <c r="BE947" s="326" t="s">
        <v>12906</v>
      </c>
      <c r="BF947" s="151" t="s">
        <v>12907</v>
      </c>
      <c r="BG947" s="134">
        <v>5000</v>
      </c>
      <c r="BH947" s="134"/>
      <c r="BI947" s="134"/>
      <c r="BJ947" s="134">
        <v>3500</v>
      </c>
      <c r="BK947" s="134">
        <v>5000</v>
      </c>
      <c r="BL947" s="134">
        <v>20</v>
      </c>
      <c r="BM947" s="134"/>
      <c r="BN947" s="350" t="s">
        <v>12906</v>
      </c>
      <c r="BO947" s="151" t="s">
        <v>12908</v>
      </c>
      <c r="BP947" s="138">
        <v>2</v>
      </c>
      <c r="BQ947" s="138"/>
      <c r="BR947" s="138">
        <v>2</v>
      </c>
      <c r="BS947" s="138"/>
      <c r="BT947" s="138"/>
      <c r="BU947" s="138">
        <v>13</v>
      </c>
      <c r="BV947" s="138">
        <v>20</v>
      </c>
      <c r="BW947" s="138">
        <v>8</v>
      </c>
      <c r="BX947" s="138">
        <v>3</v>
      </c>
      <c r="BY947" s="138" t="s">
        <v>7177</v>
      </c>
      <c r="BZ947" s="138" t="s">
        <v>7177</v>
      </c>
      <c r="CA947" s="138"/>
      <c r="CB947" s="138"/>
      <c r="CC947" s="138"/>
      <c r="CD947" s="138"/>
    </row>
    <row r="948" spans="1:82" s="267" customFormat="1" ht="16.5" customHeight="1">
      <c r="A948" s="153">
        <v>846</v>
      </c>
      <c r="B948" s="111" t="s">
        <v>12837</v>
      </c>
      <c r="C948" s="112" t="s">
        <v>12838</v>
      </c>
      <c r="D948" s="111" t="s">
        <v>5082</v>
      </c>
      <c r="E948" s="111" t="s">
        <v>4879</v>
      </c>
      <c r="F948" s="111" t="s">
        <v>12909</v>
      </c>
      <c r="G948" s="113" t="s">
        <v>12910</v>
      </c>
      <c r="H948" s="111" t="s">
        <v>12911</v>
      </c>
      <c r="I948" s="111" t="s">
        <v>6555</v>
      </c>
      <c r="J948" s="118" t="s">
        <v>4884</v>
      </c>
      <c r="K948" s="163" t="s">
        <v>6555</v>
      </c>
      <c r="L948" s="116" t="s">
        <v>12912</v>
      </c>
      <c r="M948" s="909" t="s">
        <v>12913</v>
      </c>
      <c r="N948" s="142" t="s">
        <v>4888</v>
      </c>
      <c r="O948" s="142"/>
      <c r="P948" s="142" t="s">
        <v>4888</v>
      </c>
      <c r="Q948" s="143">
        <v>31515</v>
      </c>
      <c r="R948" s="144">
        <v>7209.58</v>
      </c>
      <c r="S948" s="143">
        <v>3594</v>
      </c>
      <c r="T948" s="143">
        <v>3383</v>
      </c>
      <c r="U948" s="112" t="s">
        <v>9234</v>
      </c>
      <c r="V948" s="143">
        <v>211</v>
      </c>
      <c r="W948" s="143">
        <v>711</v>
      </c>
      <c r="X948" s="138" t="s">
        <v>4972</v>
      </c>
      <c r="Y948" s="143">
        <v>83</v>
      </c>
      <c r="Z948" s="143">
        <v>36</v>
      </c>
      <c r="AA948" s="143">
        <v>11617</v>
      </c>
      <c r="AB948" s="143">
        <v>111</v>
      </c>
      <c r="AC948" s="127">
        <v>70</v>
      </c>
      <c r="AD948" s="127"/>
      <c r="AE948" s="130">
        <v>63</v>
      </c>
      <c r="AF948" s="137" t="s">
        <v>12914</v>
      </c>
      <c r="AG948" s="143">
        <v>37636</v>
      </c>
      <c r="AH948" s="143">
        <v>37636</v>
      </c>
      <c r="AI948" s="148">
        <v>37636</v>
      </c>
      <c r="AJ948" s="148">
        <v>3856</v>
      </c>
      <c r="AK948" s="112" t="s">
        <v>12915</v>
      </c>
      <c r="AL948" s="112" t="s">
        <v>12916</v>
      </c>
      <c r="AM948" s="118" t="s">
        <v>5477</v>
      </c>
      <c r="AN948" s="111">
        <v>5</v>
      </c>
      <c r="AO948" s="111">
        <v>1</v>
      </c>
      <c r="AP948" s="111">
        <v>2</v>
      </c>
      <c r="AQ948" s="111">
        <v>1</v>
      </c>
      <c r="AR948" s="111">
        <v>1</v>
      </c>
      <c r="AS948" s="111">
        <v>197</v>
      </c>
      <c r="AT948" s="137" t="s">
        <v>5136</v>
      </c>
      <c r="AU948" s="129" t="s">
        <v>12917</v>
      </c>
      <c r="AV948" s="127">
        <v>60228</v>
      </c>
      <c r="AW948" s="127">
        <v>305.7258883248731</v>
      </c>
      <c r="AX948" s="134">
        <v>2000</v>
      </c>
      <c r="AY948" s="134"/>
      <c r="AZ948" s="134"/>
      <c r="BA948" s="134">
        <v>1000</v>
      </c>
      <c r="BB948" s="134">
        <v>1000</v>
      </c>
      <c r="BC948" s="150">
        <v>20</v>
      </c>
      <c r="BD948" s="150">
        <v>50</v>
      </c>
      <c r="BE948" s="150" t="s">
        <v>12918</v>
      </c>
      <c r="BF948" s="402" t="s">
        <v>12919</v>
      </c>
      <c r="BG948" s="134">
        <v>2000</v>
      </c>
      <c r="BH948" s="134"/>
      <c r="BI948" s="134"/>
      <c r="BJ948" s="134">
        <v>1000</v>
      </c>
      <c r="BK948" s="134">
        <v>1000</v>
      </c>
      <c r="BL948" s="134">
        <v>20</v>
      </c>
      <c r="BM948" s="134">
        <v>50</v>
      </c>
      <c r="BN948" s="174" t="s">
        <v>12918</v>
      </c>
      <c r="BO948" s="151" t="s">
        <v>12919</v>
      </c>
      <c r="BP948" s="138">
        <f>BQ948+BR948</f>
        <v>6</v>
      </c>
      <c r="BQ948" s="138">
        <v>1</v>
      </c>
      <c r="BR948" s="138">
        <v>5</v>
      </c>
      <c r="BS948" s="138"/>
      <c r="BT948" s="138"/>
      <c r="BU948" s="138">
        <v>8</v>
      </c>
      <c r="BV948" s="138">
        <v>14</v>
      </c>
      <c r="BW948" s="138">
        <v>14</v>
      </c>
      <c r="BX948" s="138"/>
      <c r="BY948" s="138"/>
      <c r="BZ948" s="138"/>
      <c r="CA948" s="138"/>
      <c r="CB948" s="138"/>
      <c r="CC948" s="138"/>
      <c r="CD948" s="138"/>
    </row>
    <row r="949" spans="1:82" ht="16.5" customHeight="1">
      <c r="A949" s="153">
        <v>847</v>
      </c>
      <c r="B949" s="111" t="s">
        <v>12837</v>
      </c>
      <c r="C949" s="112" t="s">
        <v>12838</v>
      </c>
      <c r="D949" s="111" t="s">
        <v>5082</v>
      </c>
      <c r="E949" s="111" t="s">
        <v>4879</v>
      </c>
      <c r="F949" s="111" t="s">
        <v>12920</v>
      </c>
      <c r="G949" s="113" t="s">
        <v>12921</v>
      </c>
      <c r="H949" s="111" t="s">
        <v>12922</v>
      </c>
      <c r="I949" s="111" t="s">
        <v>12923</v>
      </c>
      <c r="J949" s="118" t="s">
        <v>4884</v>
      </c>
      <c r="K949" s="163" t="s">
        <v>11126</v>
      </c>
      <c r="L949" s="116" t="s">
        <v>12924</v>
      </c>
      <c r="M949" s="156" t="s">
        <v>12925</v>
      </c>
      <c r="N949" s="142" t="s">
        <v>4888</v>
      </c>
      <c r="O949" s="142"/>
      <c r="P949" s="142" t="s">
        <v>4888</v>
      </c>
      <c r="Q949" s="143">
        <v>67449</v>
      </c>
      <c r="R949" s="144">
        <v>4589</v>
      </c>
      <c r="S949" s="143">
        <v>1050</v>
      </c>
      <c r="T949" s="143">
        <v>1050</v>
      </c>
      <c r="U949" s="112" t="s">
        <v>5009</v>
      </c>
      <c r="V949" s="143"/>
      <c r="W949" s="143">
        <v>430</v>
      </c>
      <c r="X949" s="138" t="s">
        <v>4972</v>
      </c>
      <c r="Y949" s="143">
        <v>471</v>
      </c>
      <c r="Z949" s="143">
        <v>40</v>
      </c>
      <c r="AA949" s="143">
        <v>2427</v>
      </c>
      <c r="AB949" s="143">
        <v>136</v>
      </c>
      <c r="AC949" s="127">
        <v>40</v>
      </c>
      <c r="AD949" s="127"/>
      <c r="AE949" s="130">
        <v>110</v>
      </c>
      <c r="AF949" s="137" t="s">
        <v>12926</v>
      </c>
      <c r="AG949" s="143">
        <v>2331</v>
      </c>
      <c r="AH949" s="143">
        <v>3880</v>
      </c>
      <c r="AI949" s="148">
        <v>3880</v>
      </c>
      <c r="AJ949" s="148">
        <v>315</v>
      </c>
      <c r="AK949" s="112" t="s">
        <v>12927</v>
      </c>
      <c r="AL949" s="112" t="s">
        <v>12928</v>
      </c>
      <c r="AM949" s="118" t="s">
        <v>5477</v>
      </c>
      <c r="AN949" s="111">
        <v>1</v>
      </c>
      <c r="AO949" s="111"/>
      <c r="AP949" s="111">
        <v>1</v>
      </c>
      <c r="AQ949" s="111"/>
      <c r="AR949" s="111"/>
      <c r="AS949" s="111">
        <v>183</v>
      </c>
      <c r="AT949" s="137" t="s">
        <v>4916</v>
      </c>
      <c r="AU949" s="137" t="s">
        <v>4916</v>
      </c>
      <c r="AV949" s="127">
        <v>35558</v>
      </c>
      <c r="AW949" s="127">
        <v>194.30601092896174</v>
      </c>
      <c r="AX949" s="134">
        <v>1100</v>
      </c>
      <c r="AY949" s="149"/>
      <c r="AZ949" s="149"/>
      <c r="BA949" s="149">
        <v>500</v>
      </c>
      <c r="BB949" s="149" t="s">
        <v>12929</v>
      </c>
      <c r="BC949" s="150" t="s">
        <v>12930</v>
      </c>
      <c r="BD949" s="150" t="s">
        <v>12931</v>
      </c>
      <c r="BE949" s="150"/>
      <c r="BF949" s="151" t="s">
        <v>12932</v>
      </c>
      <c r="BG949" s="134"/>
      <c r="BH949" s="134"/>
      <c r="BI949" s="134"/>
      <c r="BJ949" s="134"/>
      <c r="BK949" s="134"/>
      <c r="BL949" s="134"/>
      <c r="BM949" s="134"/>
      <c r="BN949" s="350"/>
      <c r="BO949" s="151" t="s">
        <v>12932</v>
      </c>
      <c r="BP949" s="138">
        <v>1</v>
      </c>
      <c r="BQ949" s="138">
        <v>1</v>
      </c>
      <c r="BR949" s="138"/>
      <c r="BS949" s="138"/>
      <c r="BT949" s="138"/>
      <c r="BU949" s="138">
        <v>3</v>
      </c>
      <c r="BV949" s="138">
        <v>8</v>
      </c>
      <c r="BW949" s="138">
        <v>8</v>
      </c>
      <c r="BX949" s="138"/>
      <c r="BY949" s="138"/>
      <c r="BZ949" s="138"/>
      <c r="CA949" s="138"/>
      <c r="CB949" s="138"/>
      <c r="CC949" s="138"/>
      <c r="CD949" s="138"/>
    </row>
    <row r="950" spans="1:82" ht="16.5" customHeight="1">
      <c r="A950" s="153">
        <v>848</v>
      </c>
      <c r="B950" s="111" t="s">
        <v>12837</v>
      </c>
      <c r="C950" s="112" t="s">
        <v>12838</v>
      </c>
      <c r="D950" s="111" t="s">
        <v>5082</v>
      </c>
      <c r="E950" s="111" t="s">
        <v>5001</v>
      </c>
      <c r="F950" s="111" t="s">
        <v>12933</v>
      </c>
      <c r="G950" s="113" t="s">
        <v>12934</v>
      </c>
      <c r="H950" s="111" t="s">
        <v>12935</v>
      </c>
      <c r="I950" s="111" t="s">
        <v>12936</v>
      </c>
      <c r="J950" s="118" t="s">
        <v>4884</v>
      </c>
      <c r="K950" s="163" t="s">
        <v>12937</v>
      </c>
      <c r="L950" s="116" t="s">
        <v>12938</v>
      </c>
      <c r="M950" s="332" t="s">
        <v>12939</v>
      </c>
      <c r="N950" s="142" t="s">
        <v>4888</v>
      </c>
      <c r="O950" s="142"/>
      <c r="P950" s="142" t="s">
        <v>4888</v>
      </c>
      <c r="Q950" s="143">
        <v>39789</v>
      </c>
      <c r="R950" s="144">
        <v>7335</v>
      </c>
      <c r="S950" s="143">
        <v>1768</v>
      </c>
      <c r="T950" s="143">
        <v>1037</v>
      </c>
      <c r="U950" s="112" t="s">
        <v>5009</v>
      </c>
      <c r="V950" s="143">
        <v>731</v>
      </c>
      <c r="W950" s="143">
        <v>246</v>
      </c>
      <c r="X950" s="138" t="s">
        <v>4972</v>
      </c>
      <c r="Y950" s="143">
        <v>92</v>
      </c>
      <c r="Z950" s="143"/>
      <c r="AA950" s="143"/>
      <c r="AB950" s="143">
        <v>313</v>
      </c>
      <c r="AC950" s="127"/>
      <c r="AD950" s="127"/>
      <c r="AE950" s="130">
        <v>250</v>
      </c>
      <c r="AF950" s="910" t="s">
        <v>12940</v>
      </c>
      <c r="AG950" s="143">
        <v>515</v>
      </c>
      <c r="AH950" s="143">
        <v>515</v>
      </c>
      <c r="AI950" s="148"/>
      <c r="AJ950" s="148">
        <v>30</v>
      </c>
      <c r="AK950" s="112"/>
      <c r="AL950" s="112"/>
      <c r="AM950" s="118" t="s">
        <v>8895</v>
      </c>
      <c r="AN950" s="111">
        <v>3</v>
      </c>
      <c r="AO950" s="111"/>
      <c r="AP950" s="111">
        <v>1</v>
      </c>
      <c r="AQ950" s="111">
        <v>2</v>
      </c>
      <c r="AR950" s="111"/>
      <c r="AS950" s="111">
        <v>349</v>
      </c>
      <c r="AT950" s="137" t="s">
        <v>4916</v>
      </c>
      <c r="AU950" s="129" t="s">
        <v>12178</v>
      </c>
      <c r="AV950" s="127">
        <v>11429</v>
      </c>
      <c r="AW950" s="127">
        <v>32.747851002865332</v>
      </c>
      <c r="AX950" s="149">
        <v>3000</v>
      </c>
      <c r="AY950" s="149"/>
      <c r="AZ950" s="149">
        <v>2000</v>
      </c>
      <c r="BA950" s="149">
        <v>2000</v>
      </c>
      <c r="BB950" s="149">
        <v>2000</v>
      </c>
      <c r="BC950" s="150">
        <v>20</v>
      </c>
      <c r="BD950" s="150"/>
      <c r="BE950" s="150"/>
      <c r="BF950" s="911" t="s">
        <v>12941</v>
      </c>
      <c r="BG950" s="134"/>
      <c r="BH950" s="134"/>
      <c r="BI950" s="134"/>
      <c r="BJ950" s="134"/>
      <c r="BK950" s="134"/>
      <c r="BL950" s="134"/>
      <c r="BM950" s="134"/>
      <c r="BN950" s="350"/>
      <c r="BO950" s="150" t="s">
        <v>4897</v>
      </c>
      <c r="BP950" s="138">
        <v>1</v>
      </c>
      <c r="BQ950" s="138"/>
      <c r="BR950" s="138">
        <v>1</v>
      </c>
      <c r="BS950" s="138">
        <v>1</v>
      </c>
      <c r="BT950" s="138"/>
      <c r="BU950" s="138">
        <v>9</v>
      </c>
      <c r="BV950" s="138">
        <v>6</v>
      </c>
      <c r="BW950" s="138">
        <v>3</v>
      </c>
      <c r="BX950" s="138"/>
      <c r="BY950" s="138"/>
      <c r="BZ950" s="138"/>
      <c r="CA950" s="138"/>
      <c r="CB950" s="138"/>
      <c r="CC950" s="138"/>
      <c r="CD950" s="138"/>
    </row>
    <row r="951" spans="1:82" ht="16.5" customHeight="1">
      <c r="A951" s="153">
        <v>849</v>
      </c>
      <c r="B951" s="111" t="s">
        <v>12837</v>
      </c>
      <c r="C951" s="112" t="s">
        <v>12838</v>
      </c>
      <c r="D951" s="111" t="s">
        <v>5082</v>
      </c>
      <c r="E951" s="111" t="s">
        <v>5001</v>
      </c>
      <c r="F951" s="111" t="s">
        <v>12942</v>
      </c>
      <c r="G951" s="113" t="s">
        <v>12943</v>
      </c>
      <c r="H951" s="111" t="s">
        <v>12944</v>
      </c>
      <c r="I951" s="111" t="s">
        <v>12945</v>
      </c>
      <c r="J951" s="118" t="s">
        <v>4884</v>
      </c>
      <c r="K951" s="163" t="s">
        <v>12946</v>
      </c>
      <c r="L951" s="116" t="s">
        <v>12947</v>
      </c>
      <c r="M951" s="153" t="s">
        <v>12948</v>
      </c>
      <c r="N951" s="142" t="s">
        <v>4888</v>
      </c>
      <c r="O951" s="142"/>
      <c r="P951" s="142" t="s">
        <v>4888</v>
      </c>
      <c r="Q951" s="143">
        <v>58490</v>
      </c>
      <c r="R951" s="144">
        <v>1952</v>
      </c>
      <c r="S951" s="143">
        <v>615</v>
      </c>
      <c r="T951" s="143">
        <v>615</v>
      </c>
      <c r="U951" s="112" t="s">
        <v>4971</v>
      </c>
      <c r="V951" s="143"/>
      <c r="W951" s="143">
        <v>43</v>
      </c>
      <c r="X951" s="138" t="s">
        <v>4972</v>
      </c>
      <c r="Y951" s="143">
        <v>350</v>
      </c>
      <c r="Z951" s="143">
        <v>43</v>
      </c>
      <c r="AA951" s="143">
        <v>2014</v>
      </c>
      <c r="AB951" s="143">
        <v>50</v>
      </c>
      <c r="AC951" s="127"/>
      <c r="AD951" s="127"/>
      <c r="AE951" s="130">
        <v>92</v>
      </c>
      <c r="AF951" s="137" t="s">
        <v>12949</v>
      </c>
      <c r="AG951" s="143">
        <v>503</v>
      </c>
      <c r="AH951" s="143">
        <v>1449</v>
      </c>
      <c r="AI951" s="148" t="s">
        <v>12950</v>
      </c>
      <c r="AJ951" s="148">
        <v>55</v>
      </c>
      <c r="AK951" s="112"/>
      <c r="AL951" s="112"/>
      <c r="AM951" s="118" t="s">
        <v>5477</v>
      </c>
      <c r="AN951" s="111">
        <v>8</v>
      </c>
      <c r="AO951" s="111"/>
      <c r="AP951" s="111">
        <v>6</v>
      </c>
      <c r="AQ951" s="111">
        <v>2</v>
      </c>
      <c r="AR951" s="111"/>
      <c r="AS951" s="111">
        <v>358</v>
      </c>
      <c r="AT951" s="137" t="s">
        <v>4916</v>
      </c>
      <c r="AU951" s="129" t="s">
        <v>12178</v>
      </c>
      <c r="AV951" s="127">
        <v>52404</v>
      </c>
      <c r="AW951" s="127">
        <v>146.37988826815644</v>
      </c>
      <c r="AX951" s="149"/>
      <c r="AY951" s="149"/>
      <c r="AZ951" s="149"/>
      <c r="BA951" s="149"/>
      <c r="BB951" s="149"/>
      <c r="BC951" s="150"/>
      <c r="BD951" s="150"/>
      <c r="BE951" s="150"/>
      <c r="BF951" s="151" t="s">
        <v>4897</v>
      </c>
      <c r="BG951" s="134"/>
      <c r="BH951" s="134"/>
      <c r="BI951" s="134"/>
      <c r="BJ951" s="134"/>
      <c r="BK951" s="134"/>
      <c r="BL951" s="134"/>
      <c r="BM951" s="134"/>
      <c r="BN951" s="350"/>
      <c r="BO951" s="133" t="s">
        <v>4897</v>
      </c>
      <c r="BP951" s="138"/>
      <c r="BQ951" s="138"/>
      <c r="BR951" s="138"/>
      <c r="BS951" s="138">
        <v>1</v>
      </c>
      <c r="BT951" s="138"/>
      <c r="BU951" s="138">
        <v>2</v>
      </c>
      <c r="BV951" s="138">
        <v>1</v>
      </c>
      <c r="BW951" s="138">
        <v>3</v>
      </c>
      <c r="BX951" s="138"/>
      <c r="BY951" s="138"/>
      <c r="BZ951" s="138"/>
      <c r="CA951" s="138"/>
      <c r="CB951" s="138"/>
      <c r="CC951" s="138"/>
      <c r="CD951" s="138"/>
    </row>
    <row r="952" spans="1:82" s="177" customFormat="1" ht="16.5" customHeight="1">
      <c r="A952" s="153">
        <v>850</v>
      </c>
      <c r="B952" s="153" t="s">
        <v>4690</v>
      </c>
      <c r="C952" s="153" t="s">
        <v>12850</v>
      </c>
      <c r="D952" s="153" t="s">
        <v>5111</v>
      </c>
      <c r="E952" s="153" t="s">
        <v>6376</v>
      </c>
      <c r="F952" s="135" t="s">
        <v>12951</v>
      </c>
      <c r="G952" s="276" t="s">
        <v>12952</v>
      </c>
      <c r="H952" s="111" t="s">
        <v>12953</v>
      </c>
      <c r="I952" s="135" t="s">
        <v>12954</v>
      </c>
      <c r="J952" s="382" t="s">
        <v>4888</v>
      </c>
      <c r="K952" s="163" t="s">
        <v>6337</v>
      </c>
      <c r="L952" s="116" t="s">
        <v>6337</v>
      </c>
      <c r="M952" s="156" t="s">
        <v>12955</v>
      </c>
      <c r="N952" s="912" t="s">
        <v>4924</v>
      </c>
      <c r="O952" s="135"/>
      <c r="P952" s="912" t="s">
        <v>4924</v>
      </c>
      <c r="Q952" s="143">
        <v>4174</v>
      </c>
      <c r="R952" s="144">
        <v>561.27</v>
      </c>
      <c r="S952" s="143">
        <v>490</v>
      </c>
      <c r="T952" s="143">
        <v>490</v>
      </c>
      <c r="U952" s="135"/>
      <c r="V952" s="143"/>
      <c r="W952" s="143"/>
      <c r="X952" s="135"/>
      <c r="Y952" s="143"/>
      <c r="Z952" s="143"/>
      <c r="AA952" s="143"/>
      <c r="AB952" s="143">
        <v>71.55</v>
      </c>
      <c r="AC952" s="127"/>
      <c r="AD952" s="127"/>
      <c r="AE952" s="128">
        <v>46</v>
      </c>
      <c r="AF952" s="135" t="s">
        <v>12956</v>
      </c>
      <c r="AG952" s="143"/>
      <c r="AH952" s="143">
        <v>40</v>
      </c>
      <c r="AI952" s="127"/>
      <c r="AJ952" s="127"/>
      <c r="AK952" s="135"/>
      <c r="AL952" s="135"/>
      <c r="AM952" s="135"/>
      <c r="AN952" s="135"/>
      <c r="AO952" s="135"/>
      <c r="AP952" s="135"/>
      <c r="AQ952" s="135"/>
      <c r="AR952" s="135"/>
      <c r="AS952" s="135">
        <v>365</v>
      </c>
      <c r="AT952" s="137" t="s">
        <v>4916</v>
      </c>
      <c r="AU952" s="137" t="s">
        <v>4916</v>
      </c>
      <c r="AV952" s="127">
        <v>9719</v>
      </c>
      <c r="AW952" s="127">
        <v>26.627397260273973</v>
      </c>
      <c r="AX952" s="134">
        <v>500</v>
      </c>
      <c r="AY952" s="134"/>
      <c r="AZ952" s="134"/>
      <c r="BA952" s="134">
        <v>300</v>
      </c>
      <c r="BB952" s="134">
        <v>500</v>
      </c>
      <c r="BC952" s="832">
        <v>0.2</v>
      </c>
      <c r="BD952" s="123"/>
      <c r="BE952" s="494" t="s">
        <v>12859</v>
      </c>
      <c r="BF952" s="123" t="s">
        <v>12860</v>
      </c>
      <c r="BG952" s="134"/>
      <c r="BH952" s="134"/>
      <c r="BI952" s="134"/>
      <c r="BJ952" s="134"/>
      <c r="BK952" s="134"/>
      <c r="BL952" s="134"/>
      <c r="BM952" s="134"/>
      <c r="BN952" s="135"/>
      <c r="BO952" s="153"/>
      <c r="BP952" s="137"/>
      <c r="BQ952" s="137"/>
      <c r="BR952" s="137"/>
      <c r="BS952" s="137"/>
      <c r="BT952" s="137"/>
      <c r="BU952" s="137"/>
      <c r="BV952" s="137">
        <v>4</v>
      </c>
      <c r="BW952" s="137"/>
      <c r="BX952" s="137"/>
      <c r="BY952" s="137">
        <v>1</v>
      </c>
      <c r="BZ952" s="137"/>
      <c r="CA952" s="137"/>
      <c r="CB952" s="137"/>
      <c r="CC952" s="137"/>
      <c r="CD952" s="137"/>
    </row>
    <row r="953" spans="1:82" ht="16.5" customHeight="1">
      <c r="A953" s="153">
        <v>851</v>
      </c>
      <c r="B953" s="111" t="s">
        <v>12837</v>
      </c>
      <c r="C953" s="112" t="s">
        <v>12838</v>
      </c>
      <c r="D953" s="111" t="s">
        <v>5082</v>
      </c>
      <c r="E953" s="111" t="s">
        <v>6337</v>
      </c>
      <c r="F953" s="111" t="s">
        <v>12957</v>
      </c>
      <c r="G953" s="113" t="s">
        <v>12958</v>
      </c>
      <c r="H953" s="111" t="s">
        <v>12959</v>
      </c>
      <c r="I953" s="913" t="s">
        <v>12960</v>
      </c>
      <c r="J953" s="382" t="s">
        <v>4888</v>
      </c>
      <c r="K953" s="913" t="s">
        <v>6337</v>
      </c>
      <c r="L953" s="116" t="s">
        <v>6337</v>
      </c>
      <c r="M953" s="156" t="s">
        <v>12961</v>
      </c>
      <c r="N953" s="912" t="s">
        <v>4924</v>
      </c>
      <c r="O953" s="123"/>
      <c r="P953" s="912" t="s">
        <v>4924</v>
      </c>
      <c r="Q953" s="143">
        <v>18363</v>
      </c>
      <c r="R953" s="144"/>
      <c r="S953" s="143"/>
      <c r="T953" s="143"/>
      <c r="U953" s="123"/>
      <c r="V953" s="143"/>
      <c r="W953" s="143"/>
      <c r="X953" s="123"/>
      <c r="Y953" s="143"/>
      <c r="Z953" s="143"/>
      <c r="AA953" s="143"/>
      <c r="AB953" s="143"/>
      <c r="AC953" s="127"/>
      <c r="AD953" s="127"/>
      <c r="AE953" s="128">
        <v>24</v>
      </c>
      <c r="AF953" s="135"/>
      <c r="AG953" s="143"/>
      <c r="AH953" s="143"/>
      <c r="AI953" s="914"/>
      <c r="AJ953" s="127"/>
      <c r="AK953" s="134"/>
      <c r="AL953" s="135"/>
      <c r="AM953" s="118"/>
      <c r="AN953" s="135">
        <v>1</v>
      </c>
      <c r="AO953" s="135"/>
      <c r="AP953" s="135"/>
      <c r="AQ953" s="135"/>
      <c r="AR953" s="135">
        <v>1</v>
      </c>
      <c r="AS953" s="135">
        <v>365</v>
      </c>
      <c r="AT953" s="137" t="s">
        <v>4916</v>
      </c>
      <c r="AU953" s="137" t="s">
        <v>4916</v>
      </c>
      <c r="AV953" s="127">
        <v>16126</v>
      </c>
      <c r="AW953" s="127">
        <v>44.180821917808217</v>
      </c>
      <c r="AX953" s="149"/>
      <c r="AY953" s="134"/>
      <c r="AZ953" s="134"/>
      <c r="BA953" s="149"/>
      <c r="BB953" s="149"/>
      <c r="BC953" s="157"/>
      <c r="BD953" s="157"/>
      <c r="BE953" s="135"/>
      <c r="BF953" s="157" t="s">
        <v>4897</v>
      </c>
      <c r="BG953" s="134"/>
      <c r="BH953" s="134"/>
      <c r="BI953" s="134"/>
      <c r="BJ953" s="134"/>
      <c r="BK953" s="134"/>
      <c r="BL953" s="134"/>
      <c r="BM953" s="134"/>
      <c r="BN953" s="174"/>
      <c r="BO953" s="150"/>
      <c r="BP953" s="137"/>
      <c r="BQ953" s="137"/>
      <c r="BR953" s="137"/>
      <c r="BS953" s="137">
        <v>1</v>
      </c>
      <c r="BT953" s="137">
        <v>2</v>
      </c>
      <c r="BU953" s="137">
        <v>1</v>
      </c>
      <c r="BV953" s="137"/>
      <c r="BW953" s="137">
        <v>2</v>
      </c>
      <c r="BX953" s="137"/>
      <c r="BY953" s="137"/>
      <c r="BZ953" s="138"/>
      <c r="CA953" s="138"/>
      <c r="CB953" s="138"/>
      <c r="CC953" s="138"/>
      <c r="CD953" s="138"/>
    </row>
    <row r="954" spans="1:82" s="496" customFormat="1" ht="16.5" customHeight="1">
      <c r="A954" s="153">
        <v>852</v>
      </c>
      <c r="B954" s="111" t="s">
        <v>12837</v>
      </c>
      <c r="C954" s="112" t="s">
        <v>12850</v>
      </c>
      <c r="D954" s="111" t="s">
        <v>5082</v>
      </c>
      <c r="E954" s="111" t="s">
        <v>6337</v>
      </c>
      <c r="F954" s="111" t="s">
        <v>12962</v>
      </c>
      <c r="G954" s="113" t="s">
        <v>12963</v>
      </c>
      <c r="H954" s="111" t="s">
        <v>12964</v>
      </c>
      <c r="I954" s="912" t="s">
        <v>12122</v>
      </c>
      <c r="J954" s="382" t="s">
        <v>4888</v>
      </c>
      <c r="K954" s="912" t="s">
        <v>6337</v>
      </c>
      <c r="L954" s="116" t="s">
        <v>6337</v>
      </c>
      <c r="M954" s="153"/>
      <c r="N954" s="142" t="s">
        <v>4888</v>
      </c>
      <c r="O954" s="733"/>
      <c r="P954" s="142" t="s">
        <v>4888</v>
      </c>
      <c r="Q954" s="143">
        <v>5763</v>
      </c>
      <c r="R954" s="144">
        <v>4220</v>
      </c>
      <c r="S954" s="143">
        <v>281</v>
      </c>
      <c r="T954" s="143">
        <v>281</v>
      </c>
      <c r="U954" s="915"/>
      <c r="V954" s="164"/>
      <c r="W954" s="164"/>
      <c r="X954" s="916"/>
      <c r="Y954" s="164"/>
      <c r="Z954" s="143">
        <v>154</v>
      </c>
      <c r="AA954" s="143">
        <v>1379</v>
      </c>
      <c r="AB954" s="143">
        <v>28</v>
      </c>
      <c r="AC954" s="210"/>
      <c r="AD954" s="210"/>
      <c r="AE954" s="130">
        <v>36</v>
      </c>
      <c r="AF954" s="112" t="s">
        <v>12965</v>
      </c>
      <c r="AG954" s="164"/>
      <c r="AH954" s="143">
        <v>3151</v>
      </c>
      <c r="AI954" s="917"/>
      <c r="AJ954" s="148">
        <v>3151</v>
      </c>
      <c r="AK954" s="915"/>
      <c r="AL954" s="915"/>
      <c r="AM954" s="916"/>
      <c r="AN954" s="915"/>
      <c r="AO954" s="915"/>
      <c r="AP954" s="915"/>
      <c r="AQ954" s="915"/>
      <c r="AR954" s="915"/>
      <c r="AS954" s="111">
        <v>100</v>
      </c>
      <c r="AT954" s="137" t="s">
        <v>4916</v>
      </c>
      <c r="AU954" s="137" t="s">
        <v>4916</v>
      </c>
      <c r="AV954" s="127">
        <v>1332</v>
      </c>
      <c r="AW954" s="127">
        <v>13.32</v>
      </c>
      <c r="AX954" s="149">
        <v>1000</v>
      </c>
      <c r="AY954" s="149"/>
      <c r="AZ954" s="149">
        <v>600</v>
      </c>
      <c r="BA954" s="149">
        <v>600</v>
      </c>
      <c r="BB954" s="149">
        <v>600</v>
      </c>
      <c r="BC954" s="150" t="s">
        <v>12966</v>
      </c>
      <c r="BD954" s="915"/>
      <c r="BE954" s="915"/>
      <c r="BF954" s="151" t="s">
        <v>12967</v>
      </c>
      <c r="BG954" s="918"/>
      <c r="BH954" s="918"/>
      <c r="BI954" s="918"/>
      <c r="BJ954" s="918"/>
      <c r="BK954" s="918"/>
      <c r="BL954" s="918"/>
      <c r="BM954" s="918"/>
      <c r="BN954" s="916"/>
      <c r="BO954" s="915"/>
      <c r="BP954" s="138"/>
      <c r="BQ954" s="138"/>
      <c r="BR954" s="138"/>
      <c r="BS954" s="138"/>
      <c r="BT954" s="138"/>
      <c r="BU954" s="138"/>
      <c r="BV954" s="138"/>
      <c r="BW954" s="138"/>
      <c r="BX954" s="138"/>
      <c r="BY954" s="138"/>
      <c r="BZ954" s="138"/>
      <c r="CA954" s="138"/>
      <c r="CB954" s="138"/>
      <c r="CC954" s="138"/>
      <c r="CD954" s="138"/>
    </row>
    <row r="955" spans="1:82" ht="16.5" customHeight="1">
      <c r="A955" s="153">
        <v>853</v>
      </c>
      <c r="B955" s="913" t="s">
        <v>12837</v>
      </c>
      <c r="C955" s="913" t="s">
        <v>12838</v>
      </c>
      <c r="D955" s="913" t="s">
        <v>5082</v>
      </c>
      <c r="E955" s="913" t="s">
        <v>6337</v>
      </c>
      <c r="F955" s="912" t="s">
        <v>12968</v>
      </c>
      <c r="G955" s="919" t="s">
        <v>12969</v>
      </c>
      <c r="H955" s="912" t="s">
        <v>12970</v>
      </c>
      <c r="I955" s="912" t="s">
        <v>12971</v>
      </c>
      <c r="J955" s="382" t="s">
        <v>4888</v>
      </c>
      <c r="K955" s="912" t="s">
        <v>6337</v>
      </c>
      <c r="L955" s="116" t="s">
        <v>6337</v>
      </c>
      <c r="M955" s="156" t="s">
        <v>12961</v>
      </c>
      <c r="N955" s="912" t="s">
        <v>4924</v>
      </c>
      <c r="O955" s="123"/>
      <c r="P955" s="912" t="s">
        <v>4924</v>
      </c>
      <c r="Q955" s="143">
        <v>26660</v>
      </c>
      <c r="R955" s="144">
        <v>1196</v>
      </c>
      <c r="S955" s="143">
        <v>253</v>
      </c>
      <c r="T955" s="143">
        <v>253</v>
      </c>
      <c r="U955" s="123"/>
      <c r="V955" s="143"/>
      <c r="W955" s="143">
        <v>17</v>
      </c>
      <c r="X955" s="123" t="s">
        <v>4972</v>
      </c>
      <c r="Y955" s="143"/>
      <c r="Z955" s="143"/>
      <c r="AA955" s="143"/>
      <c r="AB955" s="143">
        <v>165</v>
      </c>
      <c r="AC955" s="127"/>
      <c r="AD955" s="127"/>
      <c r="AE955" s="128">
        <v>19</v>
      </c>
      <c r="AF955" s="129" t="s">
        <v>5548</v>
      </c>
      <c r="AG955" s="143"/>
      <c r="AH955" s="143">
        <v>906</v>
      </c>
      <c r="AI955" s="128"/>
      <c r="AJ955" s="127"/>
      <c r="AK955" s="135"/>
      <c r="AL955" s="112"/>
      <c r="AM955" s="135"/>
      <c r="AN955" s="135">
        <f>SUM(AO955:AR955)</f>
        <v>8</v>
      </c>
      <c r="AO955" s="135">
        <v>2</v>
      </c>
      <c r="AP955" s="135"/>
      <c r="AQ955" s="135">
        <v>6</v>
      </c>
      <c r="AR955" s="135"/>
      <c r="AS955" s="135">
        <v>365</v>
      </c>
      <c r="AT955" s="137" t="s">
        <v>4916</v>
      </c>
      <c r="AU955" s="137" t="s">
        <v>4916</v>
      </c>
      <c r="AV955" s="127">
        <v>55768</v>
      </c>
      <c r="AW955" s="127">
        <v>152.78904109589041</v>
      </c>
      <c r="AX955" s="149">
        <v>1500</v>
      </c>
      <c r="AY955" s="134"/>
      <c r="AZ955" s="134"/>
      <c r="BA955" s="149">
        <v>800</v>
      </c>
      <c r="BB955" s="149">
        <v>800</v>
      </c>
      <c r="BC955" s="157">
        <v>25</v>
      </c>
      <c r="BD955" s="157"/>
      <c r="BE955" s="135"/>
      <c r="BF955" s="123" t="s">
        <v>12972</v>
      </c>
      <c r="BG955" s="134"/>
      <c r="BH955" s="134"/>
      <c r="BI955" s="134"/>
      <c r="BJ955" s="134"/>
      <c r="BK955" s="134"/>
      <c r="BL955" s="134"/>
      <c r="BM955" s="134"/>
      <c r="BN955" s="174"/>
      <c r="BO955" s="150"/>
      <c r="BP955" s="137"/>
      <c r="BQ955" s="137"/>
      <c r="BR955" s="137"/>
      <c r="BS955" s="137">
        <v>6</v>
      </c>
      <c r="BT955" s="137">
        <v>7</v>
      </c>
      <c r="BU955" s="137">
        <v>6</v>
      </c>
      <c r="BV955" s="137"/>
      <c r="BW955" s="137">
        <v>7</v>
      </c>
      <c r="BX955" s="137"/>
      <c r="BY955" s="137"/>
      <c r="BZ955" s="138"/>
      <c r="CA955" s="138"/>
      <c r="CB955" s="138"/>
      <c r="CC955" s="138"/>
      <c r="CD955" s="138"/>
    </row>
    <row r="956" spans="1:82" ht="16.5" customHeight="1">
      <c r="A956" s="153">
        <v>854</v>
      </c>
      <c r="B956" s="913" t="s">
        <v>12837</v>
      </c>
      <c r="C956" s="913" t="s">
        <v>12838</v>
      </c>
      <c r="D956" s="913" t="s">
        <v>5082</v>
      </c>
      <c r="E956" s="913" t="s">
        <v>6337</v>
      </c>
      <c r="F956" s="912" t="s">
        <v>12973</v>
      </c>
      <c r="G956" s="113" t="s">
        <v>12974</v>
      </c>
      <c r="H956" s="912" t="s">
        <v>12975</v>
      </c>
      <c r="I956" s="912" t="s">
        <v>12976</v>
      </c>
      <c r="J956" s="382" t="s">
        <v>4888</v>
      </c>
      <c r="K956" s="912" t="s">
        <v>6337</v>
      </c>
      <c r="L956" s="116" t="s">
        <v>6337</v>
      </c>
      <c r="M956" s="156" t="s">
        <v>12977</v>
      </c>
      <c r="N956" s="912" t="s">
        <v>4924</v>
      </c>
      <c r="O956" s="123"/>
      <c r="P956" s="912" t="s">
        <v>4924</v>
      </c>
      <c r="Q956" s="143">
        <v>1100559</v>
      </c>
      <c r="R956" s="144">
        <v>563</v>
      </c>
      <c r="S956" s="143">
        <f>SUM(T956,V956)</f>
        <v>388</v>
      </c>
      <c r="T956" s="143">
        <v>194</v>
      </c>
      <c r="U956" s="123"/>
      <c r="V956" s="143">
        <v>194</v>
      </c>
      <c r="W956" s="143">
        <v>194</v>
      </c>
      <c r="X956" s="123" t="s">
        <v>4972</v>
      </c>
      <c r="Y956" s="143"/>
      <c r="Z956" s="143"/>
      <c r="AA956" s="143"/>
      <c r="AB956" s="143">
        <v>66</v>
      </c>
      <c r="AC956" s="127"/>
      <c r="AD956" s="127"/>
      <c r="AE956" s="128">
        <v>55</v>
      </c>
      <c r="AF956" s="129" t="s">
        <v>12978</v>
      </c>
      <c r="AG956" s="143"/>
      <c r="AH956" s="143">
        <v>10</v>
      </c>
      <c r="AI956" s="128"/>
      <c r="AJ956" s="127"/>
      <c r="AK956" s="135"/>
      <c r="AL956" s="112"/>
      <c r="AM956" s="135"/>
      <c r="AN956" s="135">
        <f>SUM(AO956:AR956)</f>
        <v>6</v>
      </c>
      <c r="AO956" s="135"/>
      <c r="AP956" s="135">
        <v>2</v>
      </c>
      <c r="AQ956" s="135">
        <v>3</v>
      </c>
      <c r="AR956" s="135">
        <v>1</v>
      </c>
      <c r="AS956" s="135">
        <v>363</v>
      </c>
      <c r="AT956" s="137" t="s">
        <v>4916</v>
      </c>
      <c r="AU956" s="137" t="s">
        <v>4916</v>
      </c>
      <c r="AV956" s="311">
        <v>85015</v>
      </c>
      <c r="AW956" s="127">
        <v>234.20110192837467</v>
      </c>
      <c r="AX956" s="134"/>
      <c r="AY956" s="134"/>
      <c r="AZ956" s="134"/>
      <c r="BA956" s="134"/>
      <c r="BB956" s="134"/>
      <c r="BC956" s="123"/>
      <c r="BD956" s="123"/>
      <c r="BE956" s="123"/>
      <c r="BF956" s="123" t="s">
        <v>4897</v>
      </c>
      <c r="BG956" s="134"/>
      <c r="BH956" s="134"/>
      <c r="BI956" s="134"/>
      <c r="BJ956" s="134"/>
      <c r="BK956" s="134"/>
      <c r="BL956" s="134"/>
      <c r="BM956" s="134"/>
      <c r="BN956" s="350"/>
      <c r="BO956" s="133"/>
      <c r="BP956" s="137"/>
      <c r="BQ956" s="137"/>
      <c r="BR956" s="137"/>
      <c r="BS956" s="137"/>
      <c r="BT956" s="137"/>
      <c r="BU956" s="137">
        <v>4</v>
      </c>
      <c r="BV956" s="137">
        <v>4</v>
      </c>
      <c r="BW956" s="137">
        <v>4</v>
      </c>
      <c r="BX956" s="137"/>
      <c r="BY956" s="137"/>
      <c r="BZ956" s="138"/>
      <c r="CA956" s="138"/>
      <c r="CB956" s="138"/>
      <c r="CC956" s="138"/>
      <c r="CD956" s="138"/>
    </row>
    <row r="957" spans="1:82" ht="16.5" customHeight="1">
      <c r="A957" s="153">
        <v>855</v>
      </c>
      <c r="B957" s="111" t="s">
        <v>12837</v>
      </c>
      <c r="C957" s="112" t="s">
        <v>12838</v>
      </c>
      <c r="D957" s="111" t="s">
        <v>5082</v>
      </c>
      <c r="E957" s="111" t="s">
        <v>4879</v>
      </c>
      <c r="F957" s="111" t="s">
        <v>12979</v>
      </c>
      <c r="G957" s="113" t="s">
        <v>12980</v>
      </c>
      <c r="H957" s="111" t="s">
        <v>12981</v>
      </c>
      <c r="I957" s="111" t="s">
        <v>12507</v>
      </c>
      <c r="J957" s="118" t="s">
        <v>4884</v>
      </c>
      <c r="K957" s="163" t="s">
        <v>12982</v>
      </c>
      <c r="L957" s="116" t="s">
        <v>12983</v>
      </c>
      <c r="M957" s="156" t="s">
        <v>12984</v>
      </c>
      <c r="N957" s="142" t="s">
        <v>4888</v>
      </c>
      <c r="O957" s="142"/>
      <c r="P957" s="142" t="s">
        <v>4888</v>
      </c>
      <c r="Q957" s="143">
        <v>50248</v>
      </c>
      <c r="R957" s="144">
        <v>2000.79</v>
      </c>
      <c r="S957" s="143">
        <v>583</v>
      </c>
      <c r="T957" s="143">
        <v>583</v>
      </c>
      <c r="U957" s="112"/>
      <c r="V957" s="143"/>
      <c r="W957" s="143">
        <v>83</v>
      </c>
      <c r="X957" s="138" t="s">
        <v>4972</v>
      </c>
      <c r="Y957" s="143">
        <v>131</v>
      </c>
      <c r="Z957" s="143"/>
      <c r="AA957" s="143"/>
      <c r="AB957" s="143">
        <v>81</v>
      </c>
      <c r="AC957" s="127"/>
      <c r="AD957" s="127"/>
      <c r="AE957" s="130">
        <v>183</v>
      </c>
      <c r="AF957" s="137" t="s">
        <v>12985</v>
      </c>
      <c r="AG957" s="143">
        <v>441</v>
      </c>
      <c r="AH957" s="143">
        <v>932</v>
      </c>
      <c r="AI957" s="148"/>
      <c r="AJ957" s="148">
        <v>354</v>
      </c>
      <c r="AK957" s="112"/>
      <c r="AL957" s="112"/>
      <c r="AM957" s="118" t="s">
        <v>5079</v>
      </c>
      <c r="AN957" s="111">
        <v>7</v>
      </c>
      <c r="AO957" s="111"/>
      <c r="AP957" s="111">
        <v>2</v>
      </c>
      <c r="AQ957" s="111">
        <v>5</v>
      </c>
      <c r="AR957" s="111"/>
      <c r="AS957" s="111">
        <v>362</v>
      </c>
      <c r="AT957" s="137" t="s">
        <v>5136</v>
      </c>
      <c r="AU957" s="137" t="s">
        <v>5136</v>
      </c>
      <c r="AV957" s="127">
        <v>10000</v>
      </c>
      <c r="AW957" s="127">
        <v>27.624309392265193</v>
      </c>
      <c r="AX957" s="149"/>
      <c r="AY957" s="149"/>
      <c r="AZ957" s="149"/>
      <c r="BA957" s="149"/>
      <c r="BB957" s="149"/>
      <c r="BC957" s="150"/>
      <c r="BD957" s="150"/>
      <c r="BE957" s="150"/>
      <c r="BF957" s="151" t="s">
        <v>4897</v>
      </c>
      <c r="BG957" s="134"/>
      <c r="BH957" s="134"/>
      <c r="BI957" s="134"/>
      <c r="BJ957" s="134"/>
      <c r="BK957" s="134"/>
      <c r="BL957" s="134"/>
      <c r="BM957" s="134"/>
      <c r="BN957" s="350"/>
      <c r="BO957" s="133" t="s">
        <v>4897</v>
      </c>
      <c r="BP957" s="138">
        <v>1</v>
      </c>
      <c r="BQ957" s="138"/>
      <c r="BR957" s="138">
        <v>1</v>
      </c>
      <c r="BS957" s="138">
        <v>2</v>
      </c>
      <c r="BT957" s="138"/>
      <c r="BU957" s="138"/>
      <c r="BV957" s="138"/>
      <c r="BW957" s="138"/>
      <c r="BX957" s="138"/>
      <c r="BY957" s="138"/>
      <c r="BZ957" s="138"/>
      <c r="CA957" s="138"/>
      <c r="CB957" s="138"/>
      <c r="CC957" s="138"/>
      <c r="CD957" s="138"/>
    </row>
    <row r="958" spans="1:82" s="388" customFormat="1" ht="16.5" customHeight="1">
      <c r="A958" s="2542" t="s">
        <v>12986</v>
      </c>
      <c r="B958" s="2542"/>
      <c r="C958" s="2542"/>
      <c r="D958" s="2542"/>
      <c r="E958" s="2542"/>
      <c r="F958" s="920">
        <v>16</v>
      </c>
      <c r="G958" s="921"/>
      <c r="H958" s="920"/>
      <c r="I958" s="920"/>
      <c r="J958" s="922"/>
      <c r="K958" s="923"/>
      <c r="L958" s="924"/>
      <c r="M958" s="925"/>
      <c r="N958" s="926"/>
      <c r="O958" s="926"/>
      <c r="P958" s="926"/>
      <c r="Q958" s="927"/>
      <c r="R958" s="928"/>
      <c r="S958" s="927"/>
      <c r="T958" s="927"/>
      <c r="U958" s="929"/>
      <c r="V958" s="928"/>
      <c r="W958" s="927"/>
      <c r="X958" s="930"/>
      <c r="Y958" s="927"/>
      <c r="Z958" s="927"/>
      <c r="AA958" s="927"/>
      <c r="AB958" s="928"/>
      <c r="AC958" s="931"/>
      <c r="AD958" s="931"/>
      <c r="AE958" s="932"/>
      <c r="AF958" s="933"/>
      <c r="AG958" s="934"/>
      <c r="AH958" s="935"/>
      <c r="AI958" s="931"/>
      <c r="AJ958" s="936"/>
      <c r="AK958" s="937"/>
      <c r="AL958" s="937"/>
      <c r="AM958" s="922"/>
      <c r="AN958" s="920"/>
      <c r="AO958" s="920"/>
      <c r="AP958" s="938"/>
      <c r="AQ958" s="938"/>
      <c r="AR958" s="938"/>
      <c r="AS958" s="920"/>
      <c r="AT958" s="938"/>
      <c r="AU958" s="938"/>
      <c r="AV958" s="932"/>
      <c r="AW958" s="932"/>
      <c r="AX958" s="939"/>
      <c r="AY958" s="939"/>
      <c r="AZ958" s="940"/>
      <c r="BA958" s="940"/>
      <c r="BB958" s="940"/>
      <c r="BC958" s="941"/>
      <c r="BD958" s="941"/>
      <c r="BE958" s="937"/>
      <c r="BF958" s="937"/>
      <c r="BG958" s="939"/>
      <c r="BH958" s="942"/>
      <c r="BI958" s="939"/>
      <c r="BJ958" s="939"/>
      <c r="BK958" s="939"/>
      <c r="BL958" s="939"/>
      <c r="BM958" s="939"/>
      <c r="BN958" s="943"/>
      <c r="BO958" s="944"/>
      <c r="BP958" s="945"/>
      <c r="BQ958" s="945"/>
      <c r="BR958" s="945"/>
      <c r="BS958" s="945"/>
      <c r="BT958" s="945"/>
      <c r="BU958" s="945"/>
      <c r="BV958" s="945"/>
      <c r="BW958" s="945"/>
      <c r="BX958" s="945"/>
      <c r="BY958" s="945"/>
      <c r="BZ958" s="945"/>
      <c r="CA958" s="945"/>
      <c r="CB958" s="945"/>
      <c r="CC958" s="945"/>
      <c r="CD958" s="945"/>
    </row>
    <row r="959" spans="1:82" ht="16.5" customHeight="1">
      <c r="A959" s="111">
        <v>856</v>
      </c>
      <c r="B959" s="111" t="s">
        <v>12837</v>
      </c>
      <c r="C959" s="112" t="s">
        <v>12850</v>
      </c>
      <c r="D959" s="111" t="s">
        <v>5318</v>
      </c>
      <c r="E959" s="111" t="s">
        <v>4879</v>
      </c>
      <c r="F959" s="111" t="s">
        <v>12987</v>
      </c>
      <c r="G959" s="113" t="s">
        <v>12988</v>
      </c>
      <c r="H959" s="111" t="s">
        <v>12989</v>
      </c>
      <c r="I959" s="111" t="s">
        <v>12900</v>
      </c>
      <c r="J959" s="118" t="s">
        <v>4884</v>
      </c>
      <c r="K959" s="163" t="s">
        <v>12900</v>
      </c>
      <c r="L959" s="116" t="s">
        <v>12990</v>
      </c>
      <c r="M959" s="156" t="s">
        <v>12991</v>
      </c>
      <c r="N959" s="142" t="s">
        <v>4888</v>
      </c>
      <c r="O959" s="142"/>
      <c r="P959" s="142" t="s">
        <v>4888</v>
      </c>
      <c r="Q959" s="143">
        <v>97496</v>
      </c>
      <c r="R959" s="144">
        <v>78401</v>
      </c>
      <c r="S959" s="143">
        <v>78401</v>
      </c>
      <c r="T959" s="143">
        <v>78401</v>
      </c>
      <c r="U959" s="112"/>
      <c r="V959" s="143"/>
      <c r="W959" s="143">
        <v>30932</v>
      </c>
      <c r="X959" s="138" t="s">
        <v>4972</v>
      </c>
      <c r="Y959" s="143">
        <v>15</v>
      </c>
      <c r="Z959" s="143"/>
      <c r="AA959" s="143"/>
      <c r="AB959" s="143">
        <v>194</v>
      </c>
      <c r="AC959" s="127"/>
      <c r="AD959" s="127">
        <v>1569</v>
      </c>
      <c r="AE959" s="130">
        <v>126</v>
      </c>
      <c r="AF959" s="136" t="s">
        <v>12992</v>
      </c>
      <c r="AG959" s="127">
        <v>40</v>
      </c>
      <c r="AH959" s="127">
        <v>600000</v>
      </c>
      <c r="AI959" s="148"/>
      <c r="AJ959" s="148"/>
      <c r="AK959" s="946"/>
      <c r="AL959" s="946"/>
      <c r="AM959" s="118"/>
      <c r="AN959" s="111">
        <v>3</v>
      </c>
      <c r="AO959" s="111">
        <v>1</v>
      </c>
      <c r="AP959" s="111"/>
      <c r="AQ959" s="111">
        <v>2</v>
      </c>
      <c r="AR959" s="111"/>
      <c r="AS959" s="111">
        <v>365</v>
      </c>
      <c r="AT959" s="129" t="s">
        <v>12993</v>
      </c>
      <c r="AU959" s="129" t="s">
        <v>12994</v>
      </c>
      <c r="AV959" s="127">
        <v>87336</v>
      </c>
      <c r="AW959" s="127">
        <v>239.27671232876713</v>
      </c>
      <c r="AX959" s="149">
        <v>12000</v>
      </c>
      <c r="AY959" s="149" t="s">
        <v>11270</v>
      </c>
      <c r="AZ959" s="149" t="s">
        <v>11270</v>
      </c>
      <c r="BA959" s="149" t="s">
        <v>11270</v>
      </c>
      <c r="BB959" s="149">
        <v>12000</v>
      </c>
      <c r="BC959" s="150">
        <v>33</v>
      </c>
      <c r="BD959" s="150">
        <v>16</v>
      </c>
      <c r="BE959" s="150" t="s">
        <v>12995</v>
      </c>
      <c r="BF959" s="151" t="s">
        <v>12996</v>
      </c>
      <c r="BG959" s="134"/>
      <c r="BH959" s="134"/>
      <c r="BI959" s="134"/>
      <c r="BJ959" s="134"/>
      <c r="BK959" s="134"/>
      <c r="BL959" s="134"/>
      <c r="BM959" s="134"/>
      <c r="BN959" s="350"/>
      <c r="BO959" s="133"/>
      <c r="BP959" s="138"/>
      <c r="BQ959" s="138"/>
      <c r="BR959" s="138"/>
      <c r="BS959" s="138"/>
      <c r="BT959" s="138"/>
      <c r="BU959" s="138"/>
      <c r="BV959" s="138"/>
      <c r="BW959" s="138"/>
      <c r="BX959" s="138"/>
      <c r="BY959" s="138"/>
      <c r="BZ959" s="138"/>
      <c r="CA959" s="138"/>
      <c r="CB959" s="138">
        <v>10</v>
      </c>
      <c r="CC959" s="138"/>
      <c r="CD959" s="138"/>
    </row>
    <row r="960" spans="1:82" s="496" customFormat="1" ht="16.5" customHeight="1">
      <c r="A960" s="111">
        <v>857</v>
      </c>
      <c r="B960" s="111" t="s">
        <v>12837</v>
      </c>
      <c r="C960" s="112" t="s">
        <v>12838</v>
      </c>
      <c r="D960" s="111" t="s">
        <v>5318</v>
      </c>
      <c r="E960" s="111" t="s">
        <v>5001</v>
      </c>
      <c r="F960" s="111" t="s">
        <v>12997</v>
      </c>
      <c r="G960" s="113" t="s">
        <v>12998</v>
      </c>
      <c r="H960" s="111" t="s">
        <v>12999</v>
      </c>
      <c r="I960" s="111" t="s">
        <v>13000</v>
      </c>
      <c r="J960" s="118" t="s">
        <v>4884</v>
      </c>
      <c r="K960" s="111" t="s">
        <v>13001</v>
      </c>
      <c r="L960" s="140" t="s">
        <v>13002</v>
      </c>
      <c r="M960" s="153" t="s">
        <v>13003</v>
      </c>
      <c r="N960" s="142" t="s">
        <v>4888</v>
      </c>
      <c r="O960" s="142"/>
      <c r="P960" s="142" t="s">
        <v>4888</v>
      </c>
      <c r="Q960" s="143">
        <v>46757</v>
      </c>
      <c r="R960" s="144">
        <v>4083.8</v>
      </c>
      <c r="S960" s="143">
        <v>3366</v>
      </c>
      <c r="T960" s="143">
        <v>3366</v>
      </c>
      <c r="U960" s="112" t="s">
        <v>7373</v>
      </c>
      <c r="V960" s="143"/>
      <c r="W960" s="143">
        <v>67</v>
      </c>
      <c r="X960" s="138" t="s">
        <v>4972</v>
      </c>
      <c r="Y960" s="143"/>
      <c r="Z960" s="143"/>
      <c r="AA960" s="143"/>
      <c r="AB960" s="143">
        <v>78</v>
      </c>
      <c r="AC960" s="127"/>
      <c r="AD960" s="127">
        <v>330</v>
      </c>
      <c r="AE960" s="130">
        <v>50</v>
      </c>
      <c r="AF960" s="112" t="s">
        <v>13004</v>
      </c>
      <c r="AG960" s="127">
        <v>2750</v>
      </c>
      <c r="AH960" s="127">
        <v>5000</v>
      </c>
      <c r="AI960" s="148">
        <v>100</v>
      </c>
      <c r="AJ960" s="148">
        <v>4200</v>
      </c>
      <c r="AK960" s="946"/>
      <c r="AL960" s="946"/>
      <c r="AM960" s="118"/>
      <c r="AN960" s="111">
        <v>9</v>
      </c>
      <c r="AO960" s="111"/>
      <c r="AP960" s="111">
        <v>7</v>
      </c>
      <c r="AQ960" s="111">
        <v>2</v>
      </c>
      <c r="AR960" s="111"/>
      <c r="AS960" s="111">
        <v>365</v>
      </c>
      <c r="AT960" s="129" t="s">
        <v>4916</v>
      </c>
      <c r="AU960" s="129" t="s">
        <v>12895</v>
      </c>
      <c r="AV960" s="127">
        <v>133399</v>
      </c>
      <c r="AW960" s="127">
        <v>365.47671232876712</v>
      </c>
      <c r="AX960" s="149">
        <v>13000</v>
      </c>
      <c r="AY960" s="149">
        <v>10000</v>
      </c>
      <c r="AZ960" s="149">
        <v>10000</v>
      </c>
      <c r="BA960" s="149">
        <v>11000</v>
      </c>
      <c r="BB960" s="149">
        <v>11000</v>
      </c>
      <c r="BC960" s="150">
        <v>20</v>
      </c>
      <c r="BD960" s="150" t="s">
        <v>13005</v>
      </c>
      <c r="BE960" s="150" t="s">
        <v>13006</v>
      </c>
      <c r="BF960" s="151" t="s">
        <v>5480</v>
      </c>
      <c r="BG960" s="134"/>
      <c r="BH960" s="134"/>
      <c r="BI960" s="134"/>
      <c r="BJ960" s="134"/>
      <c r="BK960" s="134"/>
      <c r="BL960" s="134"/>
      <c r="BM960" s="134"/>
      <c r="BN960" s="326"/>
      <c r="BO960" s="151"/>
      <c r="BP960" s="138"/>
      <c r="BQ960" s="138"/>
      <c r="BR960" s="138"/>
      <c r="BS960" s="138"/>
      <c r="BT960" s="138"/>
      <c r="BU960" s="138"/>
      <c r="BV960" s="138"/>
      <c r="BW960" s="138"/>
      <c r="BX960" s="138"/>
      <c r="BY960" s="138"/>
      <c r="BZ960" s="138">
        <v>1</v>
      </c>
      <c r="CA960" s="138"/>
      <c r="CB960" s="138">
        <v>4</v>
      </c>
      <c r="CC960" s="138"/>
      <c r="CD960" s="138"/>
    </row>
    <row r="961" spans="1:82" s="139" customFormat="1" ht="16.5" customHeight="1">
      <c r="A961" s="111">
        <v>858</v>
      </c>
      <c r="B961" s="111" t="s">
        <v>4690</v>
      </c>
      <c r="C961" s="112" t="s">
        <v>4704</v>
      </c>
      <c r="D961" s="111" t="s">
        <v>168</v>
      </c>
      <c r="E961" s="111" t="s">
        <v>4879</v>
      </c>
      <c r="F961" s="111" t="s">
        <v>13007</v>
      </c>
      <c r="G961" s="113" t="s">
        <v>13008</v>
      </c>
      <c r="H961" s="111" t="s">
        <v>13009</v>
      </c>
      <c r="I961" s="111" t="s">
        <v>13010</v>
      </c>
      <c r="J961" s="118" t="s">
        <v>4884</v>
      </c>
      <c r="K961" s="163" t="s">
        <v>13011</v>
      </c>
      <c r="L961" s="116" t="s">
        <v>13012</v>
      </c>
      <c r="M961" s="153" t="s">
        <v>13013</v>
      </c>
      <c r="N961" s="142" t="s">
        <v>4884</v>
      </c>
      <c r="O961" s="178">
        <v>2000</v>
      </c>
      <c r="P961" s="142" t="s">
        <v>4940</v>
      </c>
      <c r="Q961" s="143">
        <v>9799</v>
      </c>
      <c r="R961" s="144">
        <v>2471.1999999999998</v>
      </c>
      <c r="S961" s="143">
        <v>831</v>
      </c>
      <c r="T961" s="143">
        <v>738</v>
      </c>
      <c r="U961" s="112" t="s">
        <v>5390</v>
      </c>
      <c r="V961" s="143">
        <v>93</v>
      </c>
      <c r="W961" s="143">
        <v>104</v>
      </c>
      <c r="X961" s="138" t="s">
        <v>4972</v>
      </c>
      <c r="Y961" s="143">
        <v>200</v>
      </c>
      <c r="Z961" s="143">
        <v>131</v>
      </c>
      <c r="AA961" s="143">
        <v>2180</v>
      </c>
      <c r="AB961" s="143">
        <v>24.5</v>
      </c>
      <c r="AC961" s="127">
        <v>15.5</v>
      </c>
      <c r="AD961" s="127"/>
      <c r="AE961" s="130">
        <v>61</v>
      </c>
      <c r="AF961" s="137" t="s">
        <v>13014</v>
      </c>
      <c r="AG961" s="127"/>
      <c r="AH961" s="127">
        <v>6923</v>
      </c>
      <c r="AI961" s="127">
        <v>6923</v>
      </c>
      <c r="AJ961" s="148">
        <v>3288</v>
      </c>
      <c r="AK961" s="946"/>
      <c r="AL961" s="946"/>
      <c r="AM961" s="118" t="s">
        <v>5428</v>
      </c>
      <c r="AN961" s="111">
        <v>27</v>
      </c>
      <c r="AO961" s="111">
        <v>4</v>
      </c>
      <c r="AP961" s="111">
        <v>13</v>
      </c>
      <c r="AQ961" s="111">
        <v>10</v>
      </c>
      <c r="AR961" s="111"/>
      <c r="AS961" s="111">
        <v>242</v>
      </c>
      <c r="AT961" s="129" t="s">
        <v>4895</v>
      </c>
      <c r="AU961" s="129" t="s">
        <v>4895</v>
      </c>
      <c r="AV961" s="127">
        <v>63577</v>
      </c>
      <c r="AW961" s="127">
        <v>262.71487603305786</v>
      </c>
      <c r="AX961" s="149">
        <v>8000</v>
      </c>
      <c r="AY961" s="149">
        <v>6000</v>
      </c>
      <c r="AZ961" s="149">
        <v>6000</v>
      </c>
      <c r="BA961" s="149">
        <v>7000</v>
      </c>
      <c r="BB961" s="149">
        <v>8000</v>
      </c>
      <c r="BC961" s="150"/>
      <c r="BD961" s="150">
        <v>50</v>
      </c>
      <c r="BE961" s="150" t="s">
        <v>13015</v>
      </c>
      <c r="BF961" s="151" t="s">
        <v>13016</v>
      </c>
      <c r="BG961" s="134"/>
      <c r="BH961" s="134"/>
      <c r="BI961" s="134"/>
      <c r="BJ961" s="134"/>
      <c r="BK961" s="134"/>
      <c r="BL961" s="134"/>
      <c r="BM961" s="134"/>
      <c r="BN961" s="350"/>
      <c r="BO961" s="133"/>
      <c r="BP961" s="138"/>
      <c r="BQ961" s="138"/>
      <c r="BR961" s="138"/>
      <c r="BS961" s="138"/>
      <c r="BT961" s="138"/>
      <c r="BU961" s="138"/>
      <c r="BV961" s="138"/>
      <c r="BW961" s="138"/>
      <c r="BX961" s="138"/>
      <c r="BY961" s="138"/>
      <c r="BZ961" s="138">
        <v>3</v>
      </c>
      <c r="CA961" s="138">
        <v>6</v>
      </c>
      <c r="CB961" s="138">
        <v>17</v>
      </c>
      <c r="CC961" s="138"/>
      <c r="CD961" s="138"/>
    </row>
    <row r="962" spans="1:82" ht="16.5" customHeight="1">
      <c r="A962" s="111">
        <v>859</v>
      </c>
      <c r="B962" s="111" t="s">
        <v>12837</v>
      </c>
      <c r="C962" s="112" t="s">
        <v>12838</v>
      </c>
      <c r="D962" s="111" t="s">
        <v>5318</v>
      </c>
      <c r="E962" s="111" t="s">
        <v>4879</v>
      </c>
      <c r="F962" s="111" t="s">
        <v>13017</v>
      </c>
      <c r="G962" s="113" t="s">
        <v>13018</v>
      </c>
      <c r="H962" s="111" t="s">
        <v>13019</v>
      </c>
      <c r="I962" s="111" t="s">
        <v>7917</v>
      </c>
      <c r="J962" s="118" t="s">
        <v>4884</v>
      </c>
      <c r="K962" s="163" t="s">
        <v>13020</v>
      </c>
      <c r="L962" s="116" t="s">
        <v>13021</v>
      </c>
      <c r="M962" s="156" t="s">
        <v>13022</v>
      </c>
      <c r="N962" s="142" t="s">
        <v>4888</v>
      </c>
      <c r="O962" s="142"/>
      <c r="P962" s="142" t="s">
        <v>4888</v>
      </c>
      <c r="Q962" s="143">
        <v>37248</v>
      </c>
      <c r="R962" s="144">
        <v>1747</v>
      </c>
      <c r="S962" s="143">
        <v>211</v>
      </c>
      <c r="T962" s="143">
        <v>211</v>
      </c>
      <c r="U962" s="112" t="s">
        <v>5009</v>
      </c>
      <c r="V962" s="143"/>
      <c r="W962" s="143">
        <v>46</v>
      </c>
      <c r="X962" s="138" t="s">
        <v>4972</v>
      </c>
      <c r="Y962" s="143"/>
      <c r="Z962" s="143">
        <v>11</v>
      </c>
      <c r="AA962" s="143">
        <v>100</v>
      </c>
      <c r="AB962" s="143">
        <v>36</v>
      </c>
      <c r="AC962" s="127">
        <v>638</v>
      </c>
      <c r="AD962" s="127">
        <v>128</v>
      </c>
      <c r="AE962" s="130">
        <v>204</v>
      </c>
      <c r="AF962" s="137" t="s">
        <v>13023</v>
      </c>
      <c r="AG962" s="127"/>
      <c r="AH962" s="127">
        <v>110</v>
      </c>
      <c r="AI962" s="148"/>
      <c r="AJ962" s="148">
        <v>90</v>
      </c>
      <c r="AK962" s="946"/>
      <c r="AL962" s="946"/>
      <c r="AM962" s="118"/>
      <c r="AN962" s="111">
        <v>1</v>
      </c>
      <c r="AO962" s="111"/>
      <c r="AP962" s="111"/>
      <c r="AQ962" s="111">
        <v>1</v>
      </c>
      <c r="AR962" s="111"/>
      <c r="AS962" s="111">
        <v>365</v>
      </c>
      <c r="AT962" s="129" t="s">
        <v>4916</v>
      </c>
      <c r="AU962" s="129" t="s">
        <v>4916</v>
      </c>
      <c r="AV962" s="127">
        <v>12000</v>
      </c>
      <c r="AW962" s="127">
        <v>32.876712328767127</v>
      </c>
      <c r="AX962" s="149">
        <v>11000</v>
      </c>
      <c r="AY962" s="149">
        <v>8000</v>
      </c>
      <c r="AZ962" s="149">
        <v>8000</v>
      </c>
      <c r="BA962" s="149">
        <v>9000</v>
      </c>
      <c r="BB962" s="149">
        <v>11000</v>
      </c>
      <c r="BC962" s="150">
        <v>17</v>
      </c>
      <c r="BD962" s="150">
        <v>30</v>
      </c>
      <c r="BE962" s="150" t="s">
        <v>13024</v>
      </c>
      <c r="BF962" s="151" t="s">
        <v>13025</v>
      </c>
      <c r="BG962" s="134"/>
      <c r="BH962" s="134"/>
      <c r="BI962" s="134"/>
      <c r="BJ962" s="134"/>
      <c r="BK962" s="134"/>
      <c r="BL962" s="134"/>
      <c r="BM962" s="134"/>
      <c r="BN962" s="350"/>
      <c r="BO962" s="133"/>
      <c r="BP962" s="138"/>
      <c r="BQ962" s="138"/>
      <c r="BR962" s="138"/>
      <c r="BS962" s="138"/>
      <c r="BT962" s="138"/>
      <c r="BU962" s="138"/>
      <c r="BV962" s="138"/>
      <c r="BW962" s="138"/>
      <c r="BX962" s="138"/>
      <c r="BY962" s="138"/>
      <c r="BZ962" s="138">
        <v>2</v>
      </c>
      <c r="CA962" s="138">
        <v>1</v>
      </c>
      <c r="CB962" s="138">
        <v>2</v>
      </c>
      <c r="CC962" s="138"/>
      <c r="CD962" s="138"/>
    </row>
    <row r="963" spans="1:82" ht="16.5" customHeight="1">
      <c r="A963" s="111">
        <v>860</v>
      </c>
      <c r="B963" s="111" t="s">
        <v>12837</v>
      </c>
      <c r="C963" s="112" t="s">
        <v>12838</v>
      </c>
      <c r="D963" s="111" t="s">
        <v>5318</v>
      </c>
      <c r="E963" s="111" t="s">
        <v>4879</v>
      </c>
      <c r="F963" s="111" t="s">
        <v>13026</v>
      </c>
      <c r="G963" s="113" t="s">
        <v>13027</v>
      </c>
      <c r="H963" s="111" t="s">
        <v>13028</v>
      </c>
      <c r="I963" s="111" t="s">
        <v>12210</v>
      </c>
      <c r="J963" s="118" t="s">
        <v>4884</v>
      </c>
      <c r="K963" s="163" t="s">
        <v>13029</v>
      </c>
      <c r="L963" s="116" t="s">
        <v>13030</v>
      </c>
      <c r="M963" s="156" t="s">
        <v>13031</v>
      </c>
      <c r="N963" s="142" t="s">
        <v>4884</v>
      </c>
      <c r="O963" s="142" t="s">
        <v>4909</v>
      </c>
      <c r="P963" s="142" t="s">
        <v>4940</v>
      </c>
      <c r="Q963" s="143">
        <v>18000</v>
      </c>
      <c r="R963" s="144">
        <v>1300</v>
      </c>
      <c r="S963" s="143">
        <v>1000</v>
      </c>
      <c r="T963" s="143">
        <v>1000</v>
      </c>
      <c r="U963" s="112"/>
      <c r="V963" s="143"/>
      <c r="W963" s="143"/>
      <c r="X963" s="138"/>
      <c r="Y963" s="143">
        <v>150</v>
      </c>
      <c r="Z963" s="143"/>
      <c r="AA963" s="143"/>
      <c r="AB963" s="143">
        <v>66</v>
      </c>
      <c r="AC963" s="127">
        <v>30</v>
      </c>
      <c r="AD963" s="127">
        <v>50</v>
      </c>
      <c r="AE963" s="130">
        <v>50</v>
      </c>
      <c r="AF963" s="137" t="s">
        <v>13032</v>
      </c>
      <c r="AG963" s="127">
        <v>345</v>
      </c>
      <c r="AH963" s="127"/>
      <c r="AI963" s="148"/>
      <c r="AJ963" s="148"/>
      <c r="AK963" s="946"/>
      <c r="AL963" s="946"/>
      <c r="AM963" s="118"/>
      <c r="AN963" s="111"/>
      <c r="AO963" s="111"/>
      <c r="AP963" s="111"/>
      <c r="AQ963" s="111"/>
      <c r="AR963" s="111"/>
      <c r="AS963" s="111">
        <v>365</v>
      </c>
      <c r="AT963" s="129" t="s">
        <v>13033</v>
      </c>
      <c r="AU963" s="129" t="s">
        <v>13033</v>
      </c>
      <c r="AV963" s="127">
        <v>8978</v>
      </c>
      <c r="AW963" s="127">
        <v>24.597260273972601</v>
      </c>
      <c r="AX963" s="149">
        <v>9000</v>
      </c>
      <c r="AY963" s="149">
        <v>6000</v>
      </c>
      <c r="AZ963" s="149">
        <v>6000</v>
      </c>
      <c r="BA963" s="149">
        <v>7000</v>
      </c>
      <c r="BB963" s="149">
        <v>9000</v>
      </c>
      <c r="BC963" s="150">
        <v>11</v>
      </c>
      <c r="BD963" s="150"/>
      <c r="BE963" s="150" t="s">
        <v>13034</v>
      </c>
      <c r="BF963" s="151"/>
      <c r="BG963" s="134"/>
      <c r="BH963" s="134"/>
      <c r="BI963" s="134"/>
      <c r="BJ963" s="134"/>
      <c r="BK963" s="134"/>
      <c r="BL963" s="134"/>
      <c r="BM963" s="134"/>
      <c r="BN963" s="350"/>
      <c r="BO963" s="133"/>
      <c r="BP963" s="138"/>
      <c r="BQ963" s="138"/>
      <c r="BR963" s="138"/>
      <c r="BS963" s="138"/>
      <c r="BT963" s="138"/>
      <c r="BU963" s="138"/>
      <c r="BV963" s="138"/>
      <c r="BW963" s="138"/>
      <c r="BX963" s="138"/>
      <c r="BY963" s="138"/>
      <c r="BZ963" s="138">
        <v>1</v>
      </c>
      <c r="CA963" s="138">
        <v>1</v>
      </c>
      <c r="CB963" s="138">
        <v>7</v>
      </c>
      <c r="CC963" s="138"/>
      <c r="CD963" s="138"/>
    </row>
    <row r="964" spans="1:82" ht="16.5" customHeight="1">
      <c r="A964" s="111">
        <v>861</v>
      </c>
      <c r="B964" s="111" t="s">
        <v>12837</v>
      </c>
      <c r="C964" s="112" t="s">
        <v>12850</v>
      </c>
      <c r="D964" s="111" t="s">
        <v>5318</v>
      </c>
      <c r="E964" s="111" t="s">
        <v>4879</v>
      </c>
      <c r="F964" s="111" t="s">
        <v>13035</v>
      </c>
      <c r="G964" s="113" t="s">
        <v>13036</v>
      </c>
      <c r="H964" s="111" t="s">
        <v>13037</v>
      </c>
      <c r="I964" s="111" t="s">
        <v>13038</v>
      </c>
      <c r="J964" s="118" t="s">
        <v>4884</v>
      </c>
      <c r="K964" s="163" t="s">
        <v>13039</v>
      </c>
      <c r="L964" s="116" t="s">
        <v>13040</v>
      </c>
      <c r="M964" s="156" t="s">
        <v>13041</v>
      </c>
      <c r="N964" s="142" t="s">
        <v>4888</v>
      </c>
      <c r="O964" s="142"/>
      <c r="P964" s="142" t="s">
        <v>4888</v>
      </c>
      <c r="Q964" s="143">
        <v>8416</v>
      </c>
      <c r="R964" s="144">
        <v>3182.25</v>
      </c>
      <c r="S964" s="143">
        <v>2750</v>
      </c>
      <c r="T964" s="143">
        <v>1691</v>
      </c>
      <c r="U964" s="112" t="s">
        <v>13042</v>
      </c>
      <c r="V964" s="143">
        <v>1059</v>
      </c>
      <c r="W964" s="143">
        <v>73</v>
      </c>
      <c r="X964" s="138" t="s">
        <v>4972</v>
      </c>
      <c r="Y964" s="143">
        <v>29</v>
      </c>
      <c r="Z964" s="143">
        <v>3</v>
      </c>
      <c r="AA964" s="143">
        <v>620</v>
      </c>
      <c r="AB964" s="143">
        <v>45</v>
      </c>
      <c r="AC964" s="127"/>
      <c r="AD964" s="127"/>
      <c r="AE964" s="130">
        <v>16</v>
      </c>
      <c r="AF964" s="137" t="s">
        <v>13043</v>
      </c>
      <c r="AG964" s="127">
        <v>2135</v>
      </c>
      <c r="AH964" s="127">
        <v>3478</v>
      </c>
      <c r="AI964" s="148">
        <v>1405</v>
      </c>
      <c r="AJ964" s="148">
        <v>1411</v>
      </c>
      <c r="AK964" s="946"/>
      <c r="AL964" s="946"/>
      <c r="AM964" s="118" t="s">
        <v>5011</v>
      </c>
      <c r="AN964" s="111">
        <v>4</v>
      </c>
      <c r="AO964" s="111">
        <v>2</v>
      </c>
      <c r="AP964" s="111"/>
      <c r="AQ964" s="111">
        <v>1</v>
      </c>
      <c r="AR964" s="111">
        <v>1</v>
      </c>
      <c r="AS964" s="111">
        <v>365</v>
      </c>
      <c r="AT964" s="129" t="s">
        <v>4895</v>
      </c>
      <c r="AU964" s="129" t="s">
        <v>4895</v>
      </c>
      <c r="AV964" s="127">
        <v>89693</v>
      </c>
      <c r="AW964" s="127">
        <v>245.73424657534247</v>
      </c>
      <c r="AX964" s="149">
        <v>20000</v>
      </c>
      <c r="AY964" s="149">
        <v>10000</v>
      </c>
      <c r="AZ964" s="149">
        <v>12000</v>
      </c>
      <c r="BA964" s="149">
        <v>12000</v>
      </c>
      <c r="BB964" s="149">
        <v>12000</v>
      </c>
      <c r="BC964" s="132">
        <v>0.2</v>
      </c>
      <c r="BD964" s="150" t="s">
        <v>13044</v>
      </c>
      <c r="BE964" s="150" t="s">
        <v>13045</v>
      </c>
      <c r="BF964" s="151" t="s">
        <v>13046</v>
      </c>
      <c r="BG964" s="134"/>
      <c r="BH964" s="134"/>
      <c r="BI964" s="134"/>
      <c r="BJ964" s="134"/>
      <c r="BK964" s="134"/>
      <c r="BL964" s="134"/>
      <c r="BM964" s="134"/>
      <c r="BN964" s="350"/>
      <c r="BO964" s="133"/>
      <c r="BP964" s="138"/>
      <c r="BQ964" s="138"/>
      <c r="BR964" s="138"/>
      <c r="BS964" s="138"/>
      <c r="BT964" s="138"/>
      <c r="BU964" s="138"/>
      <c r="BV964" s="138"/>
      <c r="BW964" s="138"/>
      <c r="BX964" s="138"/>
      <c r="BY964" s="138"/>
      <c r="BZ964" s="138">
        <v>1</v>
      </c>
      <c r="CA964" s="138">
        <v>2</v>
      </c>
      <c r="CB964" s="138">
        <v>9</v>
      </c>
      <c r="CC964" s="138"/>
      <c r="CD964" s="138">
        <v>1</v>
      </c>
    </row>
    <row r="965" spans="1:82" s="847" customFormat="1" ht="16.5" customHeight="1">
      <c r="A965" s="111">
        <v>862</v>
      </c>
      <c r="B965" s="111" t="s">
        <v>4690</v>
      </c>
      <c r="C965" s="112" t="s">
        <v>4704</v>
      </c>
      <c r="D965" s="111" t="s">
        <v>168</v>
      </c>
      <c r="E965" s="111" t="s">
        <v>4932</v>
      </c>
      <c r="F965" s="912" t="s">
        <v>13047</v>
      </c>
      <c r="G965" s="113" t="s">
        <v>13048</v>
      </c>
      <c r="H965" s="111" t="s">
        <v>13049</v>
      </c>
      <c r="I965" s="111" t="s">
        <v>13050</v>
      </c>
      <c r="J965" s="118" t="s">
        <v>4940</v>
      </c>
      <c r="K965" s="111" t="s">
        <v>13051</v>
      </c>
      <c r="L965" s="116" t="s">
        <v>13052</v>
      </c>
      <c r="M965" s="367" t="s">
        <v>13053</v>
      </c>
      <c r="N965" s="118" t="s">
        <v>4924</v>
      </c>
      <c r="O965" s="947"/>
      <c r="P965" s="118" t="s">
        <v>4924</v>
      </c>
      <c r="Q965" s="143">
        <v>36114</v>
      </c>
      <c r="R965" s="144">
        <v>1780</v>
      </c>
      <c r="S965" s="143">
        <v>2072</v>
      </c>
      <c r="T965" s="143">
        <v>2072</v>
      </c>
      <c r="U965" s="112" t="s">
        <v>5636</v>
      </c>
      <c r="V965" s="143"/>
      <c r="W965" s="143">
        <v>286</v>
      </c>
      <c r="X965" s="138" t="s">
        <v>4956</v>
      </c>
      <c r="Y965" s="143">
        <v>447</v>
      </c>
      <c r="Z965" s="143"/>
      <c r="AA965" s="143">
        <v>300</v>
      </c>
      <c r="AB965" s="143">
        <v>40</v>
      </c>
      <c r="AC965" s="127">
        <v>434</v>
      </c>
      <c r="AD965" s="127">
        <v>67</v>
      </c>
      <c r="AE965" s="130">
        <v>50</v>
      </c>
      <c r="AF965" s="112" t="s">
        <v>13054</v>
      </c>
      <c r="AG965" s="127">
        <v>200</v>
      </c>
      <c r="AH965" s="127">
        <v>10000</v>
      </c>
      <c r="AI965" s="148"/>
      <c r="AJ965" s="148">
        <v>9000</v>
      </c>
      <c r="AK965" s="112"/>
      <c r="AL965" s="112"/>
      <c r="AM965" s="118"/>
      <c r="AN965" s="129">
        <v>9</v>
      </c>
      <c r="AO965" s="129">
        <v>4</v>
      </c>
      <c r="AP965" s="129">
        <v>3</v>
      </c>
      <c r="AQ965" s="129">
        <v>2</v>
      </c>
      <c r="AR965" s="129"/>
      <c r="AS965" s="111">
        <v>365</v>
      </c>
      <c r="AT965" s="129" t="s">
        <v>6506</v>
      </c>
      <c r="AU965" s="129" t="s">
        <v>6506</v>
      </c>
      <c r="AV965" s="127">
        <v>40000</v>
      </c>
      <c r="AW965" s="127">
        <v>109.58904109589041</v>
      </c>
      <c r="AX965" s="149">
        <v>12000</v>
      </c>
      <c r="AY965" s="149">
        <v>7000</v>
      </c>
      <c r="AZ965" s="149">
        <v>7000</v>
      </c>
      <c r="BA965" s="149">
        <v>10000</v>
      </c>
      <c r="BB965" s="149">
        <v>12000</v>
      </c>
      <c r="BC965" s="157"/>
      <c r="BD965" s="157"/>
      <c r="BE965" s="165"/>
      <c r="BF965" s="289" t="s">
        <v>13055</v>
      </c>
      <c r="BG965" s="290"/>
      <c r="BH965" s="290"/>
      <c r="BI965" s="290"/>
      <c r="BJ965" s="290"/>
      <c r="BK965" s="290"/>
      <c r="BL965" s="290"/>
      <c r="BM965" s="290"/>
      <c r="BN965" s="321"/>
      <c r="BO965" s="291"/>
      <c r="BP965" s="138"/>
      <c r="BQ965" s="138"/>
      <c r="BR965" s="138"/>
      <c r="BS965" s="138"/>
      <c r="BT965" s="138"/>
      <c r="BU965" s="138"/>
      <c r="BV965" s="138"/>
      <c r="BW965" s="138"/>
      <c r="BX965" s="138"/>
      <c r="BY965" s="138"/>
      <c r="BZ965" s="138"/>
      <c r="CA965" s="138"/>
      <c r="CB965" s="138"/>
      <c r="CC965" s="138"/>
      <c r="CD965" s="138"/>
    </row>
    <row r="966" spans="1:82" ht="16.5" customHeight="1">
      <c r="A966" s="111">
        <v>863</v>
      </c>
      <c r="B966" s="111" t="s">
        <v>12849</v>
      </c>
      <c r="C966" s="112" t="s">
        <v>12850</v>
      </c>
      <c r="D966" s="111" t="s">
        <v>5318</v>
      </c>
      <c r="E966" s="111" t="s">
        <v>5001</v>
      </c>
      <c r="F966" s="111" t="s">
        <v>13056</v>
      </c>
      <c r="G966" s="113" t="s">
        <v>13057</v>
      </c>
      <c r="H966" s="111" t="s">
        <v>13058</v>
      </c>
      <c r="I966" s="111" t="s">
        <v>13059</v>
      </c>
      <c r="J966" s="118" t="s">
        <v>4884</v>
      </c>
      <c r="K966" s="163" t="s">
        <v>13059</v>
      </c>
      <c r="L966" s="116" t="s">
        <v>13060</v>
      </c>
      <c r="M966" s="156" t="s">
        <v>13061</v>
      </c>
      <c r="N966" s="142" t="s">
        <v>4884</v>
      </c>
      <c r="O966" s="142" t="s">
        <v>4909</v>
      </c>
      <c r="P966" s="142" t="s">
        <v>4888</v>
      </c>
      <c r="Q966" s="143">
        <v>18469</v>
      </c>
      <c r="R966" s="144">
        <v>2460</v>
      </c>
      <c r="S966" s="143">
        <v>2460</v>
      </c>
      <c r="T966" s="143">
        <v>2460</v>
      </c>
      <c r="U966" s="112"/>
      <c r="V966" s="143"/>
      <c r="W966" s="143">
        <v>73</v>
      </c>
      <c r="X966" s="138" t="s">
        <v>4972</v>
      </c>
      <c r="Y966" s="143">
        <v>247</v>
      </c>
      <c r="Z966" s="143"/>
      <c r="AA966" s="143"/>
      <c r="AB966" s="143">
        <v>30</v>
      </c>
      <c r="AC966" s="127"/>
      <c r="AD966" s="127">
        <v>30</v>
      </c>
      <c r="AE966" s="130">
        <v>40</v>
      </c>
      <c r="AF966" s="137" t="s">
        <v>13062</v>
      </c>
      <c r="AG966" s="127">
        <v>12000</v>
      </c>
      <c r="AH966" s="127"/>
      <c r="AI966" s="148"/>
      <c r="AJ966" s="148"/>
      <c r="AK966" s="946"/>
      <c r="AL966" s="946"/>
      <c r="AM966" s="118"/>
      <c r="AN966" s="111"/>
      <c r="AO966" s="111"/>
      <c r="AP966" s="111"/>
      <c r="AQ966" s="111"/>
      <c r="AR966" s="111"/>
      <c r="AS966" s="111">
        <v>365</v>
      </c>
      <c r="AT966" s="129" t="s">
        <v>6506</v>
      </c>
      <c r="AU966" s="129" t="s">
        <v>4916</v>
      </c>
      <c r="AV966" s="127">
        <v>20519</v>
      </c>
      <c r="AW966" s="127">
        <v>56.216438356164382</v>
      </c>
      <c r="AX966" s="149">
        <v>6000</v>
      </c>
      <c r="AY966" s="149"/>
      <c r="AZ966" s="149">
        <v>3000</v>
      </c>
      <c r="BA966" s="149">
        <v>4000</v>
      </c>
      <c r="BB966" s="149">
        <v>6000</v>
      </c>
      <c r="BC966" s="150">
        <v>15</v>
      </c>
      <c r="BD966" s="150"/>
      <c r="BE966" s="150" t="s">
        <v>13063</v>
      </c>
      <c r="BF966" s="151"/>
      <c r="BG966" s="134"/>
      <c r="BH966" s="134"/>
      <c r="BI966" s="134"/>
      <c r="BJ966" s="134"/>
      <c r="BK966" s="134"/>
      <c r="BL966" s="134"/>
      <c r="BM966" s="134"/>
      <c r="BN966" s="350"/>
      <c r="BO966" s="133"/>
      <c r="BP966" s="138"/>
      <c r="BQ966" s="138"/>
      <c r="BR966" s="138"/>
      <c r="BS966" s="138"/>
      <c r="BT966" s="138"/>
      <c r="BU966" s="138"/>
      <c r="BV966" s="138"/>
      <c r="BW966" s="138"/>
      <c r="BX966" s="138"/>
      <c r="BY966" s="138"/>
      <c r="BZ966" s="138"/>
      <c r="CA966" s="138"/>
      <c r="CB966" s="138">
        <v>6</v>
      </c>
      <c r="CC966" s="138"/>
      <c r="CD966" s="138"/>
    </row>
    <row r="967" spans="1:82" ht="16.5" customHeight="1">
      <c r="A967" s="111">
        <v>864</v>
      </c>
      <c r="B967" s="153" t="s">
        <v>12837</v>
      </c>
      <c r="C967" s="153" t="s">
        <v>12850</v>
      </c>
      <c r="D967" s="153" t="s">
        <v>5318</v>
      </c>
      <c r="E967" s="153" t="s">
        <v>5001</v>
      </c>
      <c r="F967" s="135" t="s">
        <v>13064</v>
      </c>
      <c r="G967" s="276" t="s">
        <v>13065</v>
      </c>
      <c r="H967" s="135" t="s">
        <v>13066</v>
      </c>
      <c r="I967" s="135" t="s">
        <v>6380</v>
      </c>
      <c r="J967" s="135" t="s">
        <v>4884</v>
      </c>
      <c r="K967" s="135" t="s">
        <v>13067</v>
      </c>
      <c r="L967" s="153" t="s">
        <v>13068</v>
      </c>
      <c r="M967" s="156" t="s">
        <v>13069</v>
      </c>
      <c r="N967" s="135" t="s">
        <v>4888</v>
      </c>
      <c r="O967" s="135"/>
      <c r="P967" s="135" t="s">
        <v>4888</v>
      </c>
      <c r="Q967" s="143">
        <v>3033</v>
      </c>
      <c r="R967" s="144">
        <v>990</v>
      </c>
      <c r="S967" s="143">
        <v>990</v>
      </c>
      <c r="T967" s="143">
        <v>990</v>
      </c>
      <c r="U967" s="135"/>
      <c r="V967" s="123"/>
      <c r="W967" s="123">
        <v>45</v>
      </c>
      <c r="X967" s="135" t="s">
        <v>4972</v>
      </c>
      <c r="Y967" s="144"/>
      <c r="Z967" s="144"/>
      <c r="AA967" s="144"/>
      <c r="AB967" s="144">
        <v>195</v>
      </c>
      <c r="AC967" s="127"/>
      <c r="AD967" s="127">
        <v>90</v>
      </c>
      <c r="AE967" s="128">
        <v>22</v>
      </c>
      <c r="AF967" s="135" t="s">
        <v>13070</v>
      </c>
      <c r="AG967" s="127">
        <v>95</v>
      </c>
      <c r="AH967" s="127">
        <v>260</v>
      </c>
      <c r="AI967" s="127"/>
      <c r="AJ967" s="127"/>
      <c r="AK967" s="494"/>
      <c r="AL967" s="494"/>
      <c r="AM967" s="135"/>
      <c r="AN967" s="135"/>
      <c r="AO967" s="135"/>
      <c r="AP967" s="135"/>
      <c r="AQ967" s="135"/>
      <c r="AR967" s="135"/>
      <c r="AS967" s="135">
        <v>365</v>
      </c>
      <c r="AT967" s="135" t="s">
        <v>4916</v>
      </c>
      <c r="AU967" s="135" t="s">
        <v>4916</v>
      </c>
      <c r="AV967" s="127">
        <v>10000</v>
      </c>
      <c r="AW967" s="127">
        <v>27.397260273972602</v>
      </c>
      <c r="AX967" s="134">
        <v>5000</v>
      </c>
      <c r="AY967" s="134"/>
      <c r="AZ967" s="134">
        <v>2000</v>
      </c>
      <c r="BA967" s="134">
        <v>4000</v>
      </c>
      <c r="BB967" s="134">
        <v>4000</v>
      </c>
      <c r="BC967" s="832">
        <v>0.2</v>
      </c>
      <c r="BD967" s="123"/>
      <c r="BE967" s="494"/>
      <c r="BF967" s="494"/>
      <c r="BG967" s="134"/>
      <c r="BH967" s="134"/>
      <c r="BI967" s="134"/>
      <c r="BJ967" s="134"/>
      <c r="BK967" s="134"/>
      <c r="BL967" s="134"/>
      <c r="BM967" s="134"/>
      <c r="BN967" s="135"/>
      <c r="BO967" s="153"/>
      <c r="BP967" s="137"/>
      <c r="BQ967" s="137"/>
      <c r="BR967" s="137"/>
      <c r="BS967" s="137"/>
      <c r="BT967" s="137"/>
      <c r="BU967" s="137"/>
      <c r="BV967" s="137"/>
      <c r="BW967" s="137"/>
      <c r="BX967" s="137"/>
      <c r="BY967" s="137"/>
      <c r="BZ967" s="137"/>
      <c r="CA967" s="137"/>
      <c r="CB967" s="137">
        <v>1</v>
      </c>
      <c r="CC967" s="137"/>
      <c r="CD967" s="137"/>
    </row>
    <row r="968" spans="1:82" ht="16.5" customHeight="1">
      <c r="A968" s="111">
        <v>865</v>
      </c>
      <c r="B968" s="111" t="s">
        <v>12837</v>
      </c>
      <c r="C968" s="112" t="s">
        <v>12850</v>
      </c>
      <c r="D968" s="111" t="s">
        <v>5318</v>
      </c>
      <c r="E968" s="111" t="s">
        <v>4879</v>
      </c>
      <c r="F968" s="111" t="s">
        <v>13071</v>
      </c>
      <c r="G968" s="113" t="s">
        <v>13072</v>
      </c>
      <c r="H968" s="111" t="s">
        <v>13073</v>
      </c>
      <c r="I968" s="111" t="s">
        <v>13074</v>
      </c>
      <c r="J968" s="118" t="s">
        <v>4884</v>
      </c>
      <c r="K968" s="163" t="s">
        <v>13075</v>
      </c>
      <c r="L968" s="116" t="s">
        <v>13076</v>
      </c>
      <c r="M968" s="156" t="s">
        <v>13077</v>
      </c>
      <c r="N968" s="142" t="s">
        <v>4888</v>
      </c>
      <c r="O968" s="142"/>
      <c r="P968" s="142" t="s">
        <v>4888</v>
      </c>
      <c r="Q968" s="143">
        <v>23643</v>
      </c>
      <c r="R968" s="144">
        <v>2855.78</v>
      </c>
      <c r="S968" s="143">
        <v>1324</v>
      </c>
      <c r="T968" s="143">
        <v>665</v>
      </c>
      <c r="U968" s="112"/>
      <c r="V968" s="143">
        <v>659</v>
      </c>
      <c r="W968" s="143">
        <v>30</v>
      </c>
      <c r="X968" s="138" t="s">
        <v>4972</v>
      </c>
      <c r="Y968" s="143">
        <v>30</v>
      </c>
      <c r="Z968" s="143">
        <v>30</v>
      </c>
      <c r="AA968" s="143">
        <v>50</v>
      </c>
      <c r="AB968" s="143">
        <v>30</v>
      </c>
      <c r="AC968" s="127"/>
      <c r="AD968" s="127">
        <v>176</v>
      </c>
      <c r="AE968" s="130">
        <v>60</v>
      </c>
      <c r="AF968" s="137" t="s">
        <v>13078</v>
      </c>
      <c r="AG968" s="127"/>
      <c r="AH968" s="127">
        <v>200</v>
      </c>
      <c r="AI968" s="148"/>
      <c r="AJ968" s="148">
        <v>200</v>
      </c>
      <c r="AK968" s="946"/>
      <c r="AL968" s="946"/>
      <c r="AM968" s="118"/>
      <c r="AN968" s="111"/>
      <c r="AO968" s="111"/>
      <c r="AP968" s="111"/>
      <c r="AQ968" s="111"/>
      <c r="AR968" s="111"/>
      <c r="AS968" s="111"/>
      <c r="AT968" s="129"/>
      <c r="AU968" s="129"/>
      <c r="AV968" s="127"/>
      <c r="AW968" s="127"/>
      <c r="AX968" s="149"/>
      <c r="AY968" s="149"/>
      <c r="AZ968" s="149"/>
      <c r="BA968" s="149"/>
      <c r="BB968" s="149"/>
      <c r="BC968" s="150"/>
      <c r="BD968" s="150"/>
      <c r="BE968" s="150"/>
      <c r="BF968" s="151" t="s">
        <v>4897</v>
      </c>
      <c r="BG968" s="134"/>
      <c r="BH968" s="134"/>
      <c r="BI968" s="134"/>
      <c r="BJ968" s="134"/>
      <c r="BK968" s="134"/>
      <c r="BL968" s="134"/>
      <c r="BM968" s="134"/>
      <c r="BN968" s="350"/>
      <c r="BO968" s="133"/>
      <c r="BP968" s="138"/>
      <c r="BQ968" s="138"/>
      <c r="BR968" s="138"/>
      <c r="BS968" s="138"/>
      <c r="BT968" s="138"/>
      <c r="BU968" s="138"/>
      <c r="BV968" s="138"/>
      <c r="BW968" s="138"/>
      <c r="BX968" s="138"/>
      <c r="BY968" s="138"/>
      <c r="BZ968" s="138">
        <v>1</v>
      </c>
      <c r="CA968" s="138"/>
      <c r="CB968" s="138">
        <v>1</v>
      </c>
      <c r="CC968" s="138"/>
      <c r="CD968" s="138"/>
    </row>
    <row r="969" spans="1:82" ht="16.5" customHeight="1">
      <c r="A969" s="111">
        <v>866</v>
      </c>
      <c r="B969" s="129" t="s">
        <v>12837</v>
      </c>
      <c r="C969" s="129" t="s">
        <v>12850</v>
      </c>
      <c r="D969" s="129" t="s">
        <v>5318</v>
      </c>
      <c r="E969" s="129" t="s">
        <v>5001</v>
      </c>
      <c r="F969" s="129" t="s">
        <v>13079</v>
      </c>
      <c r="G969" s="347" t="s">
        <v>13080</v>
      </c>
      <c r="H969" s="129" t="s">
        <v>13081</v>
      </c>
      <c r="I969" s="135" t="s">
        <v>13082</v>
      </c>
      <c r="J969" s="118" t="s">
        <v>4884</v>
      </c>
      <c r="K969" s="135" t="s">
        <v>4979</v>
      </c>
      <c r="L969" s="129" t="s">
        <v>13083</v>
      </c>
      <c r="M969" s="156" t="s">
        <v>13084</v>
      </c>
      <c r="N969" s="142" t="s">
        <v>4888</v>
      </c>
      <c r="O969" s="138"/>
      <c r="P969" s="142" t="s">
        <v>4888</v>
      </c>
      <c r="Q969" s="143">
        <v>29945</v>
      </c>
      <c r="R969" s="144">
        <v>5361.77</v>
      </c>
      <c r="S969" s="143">
        <v>4250.59</v>
      </c>
      <c r="T969" s="143">
        <v>4250.59</v>
      </c>
      <c r="U969" s="138"/>
      <c r="V969" s="143"/>
      <c r="W969" s="143">
        <v>235.4</v>
      </c>
      <c r="X969" s="138" t="s">
        <v>4926</v>
      </c>
      <c r="Y969" s="143"/>
      <c r="Z969" s="143"/>
      <c r="AA969" s="143"/>
      <c r="AB969" s="143">
        <v>94.6</v>
      </c>
      <c r="AC969" s="127">
        <v>324.89999999999998</v>
      </c>
      <c r="AD969" s="127"/>
      <c r="AE969" s="130">
        <v>74</v>
      </c>
      <c r="AF969" s="138" t="s">
        <v>13085</v>
      </c>
      <c r="AG969" s="127"/>
      <c r="AH969" s="127">
        <v>116</v>
      </c>
      <c r="AI969" s="127"/>
      <c r="AJ969" s="127">
        <v>116</v>
      </c>
      <c r="AK969" s="948"/>
      <c r="AL969" s="948"/>
      <c r="AM969" s="138"/>
      <c r="AN969" s="129">
        <v>2</v>
      </c>
      <c r="AO969" s="138"/>
      <c r="AP969" s="129">
        <v>2</v>
      </c>
      <c r="AQ969" s="138"/>
      <c r="AR969" s="138"/>
      <c r="AS969" s="129">
        <v>365</v>
      </c>
      <c r="AT969" s="135" t="s">
        <v>4916</v>
      </c>
      <c r="AU969" s="135" t="s">
        <v>4916</v>
      </c>
      <c r="AV969" s="127">
        <v>98396</v>
      </c>
      <c r="AW969" s="127">
        <v>269.57808219178082</v>
      </c>
      <c r="AX969" s="149">
        <v>13000</v>
      </c>
      <c r="AY969" s="149">
        <v>12000</v>
      </c>
      <c r="AZ969" s="149">
        <v>12000</v>
      </c>
      <c r="BA969" s="149">
        <v>12000</v>
      </c>
      <c r="BB969" s="149">
        <v>13000</v>
      </c>
      <c r="BC969" s="150" t="s">
        <v>13086</v>
      </c>
      <c r="BD969" s="150"/>
      <c r="BE969" s="129" t="s">
        <v>13087</v>
      </c>
      <c r="BF969" s="129" t="s">
        <v>13088</v>
      </c>
      <c r="BG969" s="134"/>
      <c r="BH969" s="134"/>
      <c r="BI969" s="134"/>
      <c r="BJ969" s="134"/>
      <c r="BK969" s="134"/>
      <c r="BL969" s="134"/>
      <c r="BM969" s="134"/>
      <c r="BN969" s="138" t="s">
        <v>13089</v>
      </c>
      <c r="BO969" s="129"/>
      <c r="BP969" s="138"/>
      <c r="BQ969" s="138"/>
      <c r="BR969" s="138"/>
      <c r="BS969" s="138"/>
      <c r="BT969" s="138"/>
      <c r="BU969" s="138"/>
      <c r="BV969" s="138"/>
      <c r="BW969" s="138"/>
      <c r="BX969" s="138"/>
      <c r="BY969" s="138"/>
      <c r="BZ969" s="138"/>
      <c r="CA969" s="138">
        <v>3</v>
      </c>
      <c r="CB969" s="138">
        <v>12</v>
      </c>
      <c r="CC969" s="138"/>
      <c r="CD969" s="138"/>
    </row>
    <row r="970" spans="1:82" ht="16.5" customHeight="1">
      <c r="A970" s="111">
        <v>867</v>
      </c>
      <c r="B970" s="111" t="s">
        <v>12837</v>
      </c>
      <c r="C970" s="112" t="s">
        <v>12850</v>
      </c>
      <c r="D970" s="111" t="s">
        <v>5318</v>
      </c>
      <c r="E970" s="111" t="s">
        <v>5001</v>
      </c>
      <c r="F970" s="111" t="s">
        <v>13090</v>
      </c>
      <c r="G970" s="113" t="s">
        <v>13091</v>
      </c>
      <c r="H970" s="111" t="s">
        <v>13092</v>
      </c>
      <c r="I970" s="111" t="s">
        <v>13093</v>
      </c>
      <c r="J970" s="118" t="s">
        <v>4884</v>
      </c>
      <c r="K970" s="163" t="s">
        <v>13094</v>
      </c>
      <c r="L970" s="116" t="s">
        <v>13095</v>
      </c>
      <c r="M970" s="156" t="s">
        <v>13096</v>
      </c>
      <c r="N970" s="142" t="s">
        <v>4888</v>
      </c>
      <c r="O970" s="142"/>
      <c r="P970" s="142" t="s">
        <v>4888</v>
      </c>
      <c r="Q970" s="143">
        <v>1243</v>
      </c>
      <c r="R970" s="144">
        <v>1124</v>
      </c>
      <c r="S970" s="143">
        <v>990</v>
      </c>
      <c r="T970" s="143">
        <v>990</v>
      </c>
      <c r="U970" s="112" t="s">
        <v>6616</v>
      </c>
      <c r="V970" s="143"/>
      <c r="W970" s="143">
        <v>60</v>
      </c>
      <c r="X970" s="138" t="s">
        <v>4972</v>
      </c>
      <c r="Y970" s="143">
        <v>33</v>
      </c>
      <c r="Z970" s="143"/>
      <c r="AA970" s="143"/>
      <c r="AB970" s="143">
        <v>16</v>
      </c>
      <c r="AC970" s="127">
        <v>20</v>
      </c>
      <c r="AD970" s="127">
        <v>50</v>
      </c>
      <c r="AE970" s="130">
        <v>20</v>
      </c>
      <c r="AF970" s="137" t="s">
        <v>13097</v>
      </c>
      <c r="AG970" s="127">
        <v>8800</v>
      </c>
      <c r="AH970" s="127">
        <v>8800</v>
      </c>
      <c r="AI970" s="148">
        <v>100</v>
      </c>
      <c r="AJ970" s="148">
        <v>8800</v>
      </c>
      <c r="AK970" s="946"/>
      <c r="AL970" s="946"/>
      <c r="AM970" s="118" t="s">
        <v>7262</v>
      </c>
      <c r="AN970" s="111">
        <v>8</v>
      </c>
      <c r="AO970" s="111"/>
      <c r="AP970" s="111">
        <v>5</v>
      </c>
      <c r="AQ970" s="111">
        <v>3</v>
      </c>
      <c r="AR970" s="111"/>
      <c r="AS970" s="111">
        <v>365</v>
      </c>
      <c r="AT970" s="129" t="s">
        <v>4916</v>
      </c>
      <c r="AU970" s="129" t="s">
        <v>4916</v>
      </c>
      <c r="AV970" s="127">
        <v>10102</v>
      </c>
      <c r="AW970" s="127">
        <v>27.676712328767124</v>
      </c>
      <c r="AX970" s="149">
        <v>6000</v>
      </c>
      <c r="AY970" s="149">
        <v>4000</v>
      </c>
      <c r="AZ970" s="149">
        <v>4000</v>
      </c>
      <c r="BA970" s="149">
        <v>5000</v>
      </c>
      <c r="BB970" s="149">
        <v>6000</v>
      </c>
      <c r="BC970" s="150">
        <v>10</v>
      </c>
      <c r="BD970" s="150">
        <v>10</v>
      </c>
      <c r="BE970" s="150"/>
      <c r="BF970" s="151"/>
      <c r="BG970" s="134"/>
      <c r="BH970" s="134"/>
      <c r="BI970" s="134"/>
      <c r="BJ970" s="134"/>
      <c r="BK970" s="134"/>
      <c r="BL970" s="134"/>
      <c r="BM970" s="134"/>
      <c r="BN970" s="350"/>
      <c r="BO970" s="133"/>
      <c r="BP970" s="138"/>
      <c r="BQ970" s="138"/>
      <c r="BR970" s="138"/>
      <c r="BS970" s="138"/>
      <c r="BT970" s="138"/>
      <c r="BU970" s="138"/>
      <c r="BV970" s="138"/>
      <c r="BW970" s="138"/>
      <c r="BX970" s="138"/>
      <c r="BY970" s="138"/>
      <c r="BZ970" s="138"/>
      <c r="CA970" s="138"/>
      <c r="CB970" s="138">
        <v>1</v>
      </c>
      <c r="CC970" s="138"/>
      <c r="CD970" s="138"/>
    </row>
    <row r="971" spans="1:82" ht="16.5" customHeight="1">
      <c r="A971" s="111">
        <v>868</v>
      </c>
      <c r="B971" s="111" t="s">
        <v>12837</v>
      </c>
      <c r="C971" s="112" t="s">
        <v>12850</v>
      </c>
      <c r="D971" s="111" t="s">
        <v>5318</v>
      </c>
      <c r="E971" s="111" t="s">
        <v>5001</v>
      </c>
      <c r="F971" s="111" t="s">
        <v>13098</v>
      </c>
      <c r="G971" s="113" t="s">
        <v>13099</v>
      </c>
      <c r="H971" s="111" t="s">
        <v>13100</v>
      </c>
      <c r="I971" s="111" t="s">
        <v>13101</v>
      </c>
      <c r="J971" s="118" t="s">
        <v>4884</v>
      </c>
      <c r="K971" s="163" t="s">
        <v>13102</v>
      </c>
      <c r="L971" s="116" t="s">
        <v>13103</v>
      </c>
      <c r="M971" s="156" t="s">
        <v>13104</v>
      </c>
      <c r="N971" s="142" t="s">
        <v>4888</v>
      </c>
      <c r="O971" s="142"/>
      <c r="P971" s="142" t="s">
        <v>4888</v>
      </c>
      <c r="Q971" s="143">
        <v>4857</v>
      </c>
      <c r="R971" s="144">
        <v>3368.62</v>
      </c>
      <c r="S971" s="143">
        <v>5046.93</v>
      </c>
      <c r="T971" s="143">
        <v>3239.92</v>
      </c>
      <c r="U971" s="112"/>
      <c r="V971" s="143">
        <v>1807.01</v>
      </c>
      <c r="W971" s="143"/>
      <c r="X971" s="138" t="s">
        <v>4972</v>
      </c>
      <c r="Y971" s="143"/>
      <c r="Z971" s="143"/>
      <c r="AA971" s="143"/>
      <c r="AB971" s="143">
        <v>170.83</v>
      </c>
      <c r="AC971" s="127">
        <v>190</v>
      </c>
      <c r="AD971" s="127"/>
      <c r="AE971" s="130">
        <v>168</v>
      </c>
      <c r="AF971" s="137" t="s">
        <v>13105</v>
      </c>
      <c r="AG971" s="128">
        <v>105</v>
      </c>
      <c r="AH971" s="128"/>
      <c r="AI971" s="128"/>
      <c r="AJ971" s="128"/>
      <c r="AK971" s="720"/>
      <c r="AL971" s="720"/>
      <c r="AM971" s="118"/>
      <c r="AN971" s="111"/>
      <c r="AO971" s="111"/>
      <c r="AP971" s="111"/>
      <c r="AQ971" s="111"/>
      <c r="AR971" s="111"/>
      <c r="AS971" s="111">
        <v>365</v>
      </c>
      <c r="AT971" s="129" t="s">
        <v>4916</v>
      </c>
      <c r="AU971" s="129" t="s">
        <v>4916</v>
      </c>
      <c r="AV971" s="127">
        <v>86290</v>
      </c>
      <c r="AW971" s="127">
        <v>236.41095890410958</v>
      </c>
      <c r="AX971" s="149">
        <v>9000</v>
      </c>
      <c r="AY971" s="149">
        <v>5000</v>
      </c>
      <c r="AZ971" s="149">
        <v>5000</v>
      </c>
      <c r="BA971" s="149">
        <v>7000</v>
      </c>
      <c r="BB971" s="149">
        <v>9000</v>
      </c>
      <c r="BC971" s="150">
        <v>20</v>
      </c>
      <c r="BD971" s="150">
        <v>20</v>
      </c>
      <c r="BE971" s="150" t="s">
        <v>13106</v>
      </c>
      <c r="BF971" s="151"/>
      <c r="BG971" s="134"/>
      <c r="BH971" s="134"/>
      <c r="BI971" s="134"/>
      <c r="BJ971" s="134"/>
      <c r="BK971" s="134"/>
      <c r="BL971" s="134"/>
      <c r="BM971" s="134"/>
      <c r="BN971" s="350"/>
      <c r="BO971" s="133"/>
      <c r="BP971" s="138"/>
      <c r="BQ971" s="138"/>
      <c r="BR971" s="138"/>
      <c r="BS971" s="138"/>
      <c r="BT971" s="138"/>
      <c r="BU971" s="138"/>
      <c r="BV971" s="138"/>
      <c r="BW971" s="138"/>
      <c r="BX971" s="138"/>
      <c r="BY971" s="138"/>
      <c r="BZ971" s="138">
        <v>1</v>
      </c>
      <c r="CA971" s="138"/>
      <c r="CB971" s="138">
        <v>31</v>
      </c>
      <c r="CC971" s="138"/>
      <c r="CD971" s="138"/>
    </row>
    <row r="972" spans="1:82" s="110" customFormat="1" ht="16.5" customHeight="1">
      <c r="A972" s="111">
        <v>869</v>
      </c>
      <c r="B972" s="182" t="s">
        <v>4690</v>
      </c>
      <c r="C972" s="195" t="s">
        <v>4691</v>
      </c>
      <c r="D972" s="182" t="s">
        <v>168</v>
      </c>
      <c r="E972" s="182" t="s">
        <v>4932</v>
      </c>
      <c r="F972" s="182" t="s">
        <v>13107</v>
      </c>
      <c r="G972" s="438" t="s">
        <v>13108</v>
      </c>
      <c r="H972" s="182" t="s">
        <v>13109</v>
      </c>
      <c r="I972" s="182" t="s">
        <v>13110</v>
      </c>
      <c r="J972" s="183" t="s">
        <v>4940</v>
      </c>
      <c r="K972" s="305" t="s">
        <v>13111</v>
      </c>
      <c r="L972" s="184" t="s">
        <v>13112</v>
      </c>
      <c r="M972" s="949" t="s">
        <v>13113</v>
      </c>
      <c r="N972" s="202" t="s">
        <v>4924</v>
      </c>
      <c r="O972" s="202"/>
      <c r="P972" s="202" t="s">
        <v>4924</v>
      </c>
      <c r="Q972" s="205">
        <v>9617</v>
      </c>
      <c r="R972" s="206">
        <v>3742</v>
      </c>
      <c r="S972" s="205">
        <v>1267</v>
      </c>
      <c r="T972" s="205">
        <v>738</v>
      </c>
      <c r="U972" s="126" t="s">
        <v>4955</v>
      </c>
      <c r="V972" s="205">
        <v>529</v>
      </c>
      <c r="W972" s="205">
        <v>182</v>
      </c>
      <c r="X972" s="137" t="s">
        <v>4956</v>
      </c>
      <c r="Y972" s="205">
        <v>179</v>
      </c>
      <c r="Z972" s="205">
        <v>50</v>
      </c>
      <c r="AA972" s="205">
        <v>1000</v>
      </c>
      <c r="AB972" s="205">
        <v>118</v>
      </c>
      <c r="AC972" s="188">
        <v>97</v>
      </c>
      <c r="AD972" s="188">
        <v>80</v>
      </c>
      <c r="AE972" s="128">
        <v>120</v>
      </c>
      <c r="AF972" s="137" t="s">
        <v>13114</v>
      </c>
      <c r="AG972" s="188">
        <v>2000</v>
      </c>
      <c r="AH972" s="188">
        <v>2200</v>
      </c>
      <c r="AI972" s="186">
        <v>691</v>
      </c>
      <c r="AJ972" s="186">
        <v>221</v>
      </c>
      <c r="AK972" s="950"/>
      <c r="AL972" s="950"/>
      <c r="AM972" s="183" t="s">
        <v>5340</v>
      </c>
      <c r="AN972" s="182">
        <v>4</v>
      </c>
      <c r="AO972" s="182">
        <v>1</v>
      </c>
      <c r="AP972" s="182">
        <v>2</v>
      </c>
      <c r="AQ972" s="182">
        <v>1</v>
      </c>
      <c r="AR972" s="182"/>
      <c r="AS972" s="182">
        <v>365</v>
      </c>
      <c r="AT972" s="182" t="s">
        <v>6736</v>
      </c>
      <c r="AU972" s="182" t="s">
        <v>6736</v>
      </c>
      <c r="AV972" s="188">
        <v>47815</v>
      </c>
      <c r="AW972" s="127">
        <v>131</v>
      </c>
      <c r="AX972" s="189">
        <v>10000</v>
      </c>
      <c r="AY972" s="189">
        <v>8000</v>
      </c>
      <c r="AZ972" s="189">
        <v>8000</v>
      </c>
      <c r="BA972" s="189">
        <v>9000</v>
      </c>
      <c r="BB972" s="189">
        <v>10000</v>
      </c>
      <c r="BC972" s="190">
        <v>20</v>
      </c>
      <c r="BD972" s="190">
        <v>10</v>
      </c>
      <c r="BE972" s="190" t="s">
        <v>13115</v>
      </c>
      <c r="BF972" s="191" t="s">
        <v>13116</v>
      </c>
      <c r="BG972" s="192"/>
      <c r="BH972" s="192"/>
      <c r="BI972" s="192"/>
      <c r="BJ972" s="192"/>
      <c r="BK972" s="192"/>
      <c r="BL972" s="192"/>
      <c r="BM972" s="192"/>
      <c r="BN972" s="442"/>
      <c r="BO972" s="193"/>
      <c r="BP972" s="183"/>
      <c r="BQ972" s="183"/>
      <c r="BR972" s="183"/>
      <c r="BS972" s="183"/>
      <c r="BT972" s="183"/>
      <c r="BU972" s="183"/>
      <c r="BV972" s="183"/>
      <c r="BW972" s="183"/>
      <c r="BX972" s="183"/>
      <c r="BY972" s="183"/>
      <c r="BZ972" s="183">
        <v>1</v>
      </c>
      <c r="CA972" s="183"/>
      <c r="CB972" s="183">
        <v>5</v>
      </c>
      <c r="CC972" s="183"/>
      <c r="CD972" s="183"/>
    </row>
    <row r="973" spans="1:82" s="496" customFormat="1" ht="16.5" customHeight="1">
      <c r="A973" s="111">
        <v>870</v>
      </c>
      <c r="B973" s="111" t="s">
        <v>12837</v>
      </c>
      <c r="C973" s="112" t="s">
        <v>12838</v>
      </c>
      <c r="D973" s="111" t="s">
        <v>5318</v>
      </c>
      <c r="E973" s="111" t="s">
        <v>4932</v>
      </c>
      <c r="F973" s="111" t="s">
        <v>13117</v>
      </c>
      <c r="G973" s="113" t="s">
        <v>13118</v>
      </c>
      <c r="H973" s="111" t="s">
        <v>13119</v>
      </c>
      <c r="I973" s="111" t="s">
        <v>13120</v>
      </c>
      <c r="J973" s="118" t="s">
        <v>4884</v>
      </c>
      <c r="K973" s="111" t="s">
        <v>13121</v>
      </c>
      <c r="L973" s="140" t="s">
        <v>13122</v>
      </c>
      <c r="M973" s="156" t="s">
        <v>13123</v>
      </c>
      <c r="N973" s="142" t="s">
        <v>4888</v>
      </c>
      <c r="O973" s="142"/>
      <c r="P973" s="142" t="s">
        <v>4888</v>
      </c>
      <c r="Q973" s="143">
        <v>618163</v>
      </c>
      <c r="R973" s="144">
        <v>6123</v>
      </c>
      <c r="S973" s="143">
        <v>28055</v>
      </c>
      <c r="T973" s="143">
        <v>28055</v>
      </c>
      <c r="U973" s="112"/>
      <c r="V973" s="143"/>
      <c r="W973" s="143"/>
      <c r="X973" s="138"/>
      <c r="Y973" s="143"/>
      <c r="Z973" s="143"/>
      <c r="AA973" s="143"/>
      <c r="AB973" s="143">
        <v>42</v>
      </c>
      <c r="AC973" s="127"/>
      <c r="AD973" s="127"/>
      <c r="AE973" s="130">
        <v>370</v>
      </c>
      <c r="AF973" s="112" t="s">
        <v>13124</v>
      </c>
      <c r="AG973" s="127">
        <v>204</v>
      </c>
      <c r="AH973" s="127"/>
      <c r="AI973" s="148"/>
      <c r="AJ973" s="148">
        <v>204</v>
      </c>
      <c r="AK973" s="946"/>
      <c r="AL973" s="946"/>
      <c r="AM973" s="118"/>
      <c r="AN973" s="111">
        <v>1</v>
      </c>
      <c r="AO973" s="111"/>
      <c r="AP973" s="111">
        <v>1</v>
      </c>
      <c r="AQ973" s="111"/>
      <c r="AR973" s="111"/>
      <c r="AS973" s="111">
        <v>365</v>
      </c>
      <c r="AT973" s="129" t="s">
        <v>13125</v>
      </c>
      <c r="AU973" s="129" t="s">
        <v>13125</v>
      </c>
      <c r="AV973" s="127">
        <v>490000</v>
      </c>
      <c r="AW973" s="127">
        <v>1342.4657534246576</v>
      </c>
      <c r="AX973" s="149">
        <v>14000</v>
      </c>
      <c r="AY973" s="149">
        <v>10000</v>
      </c>
      <c r="AZ973" s="149">
        <v>12000</v>
      </c>
      <c r="BA973" s="149">
        <v>12000</v>
      </c>
      <c r="BB973" s="149">
        <v>14000</v>
      </c>
      <c r="BC973" s="150">
        <v>50</v>
      </c>
      <c r="BD973" s="150" t="s">
        <v>13126</v>
      </c>
      <c r="BE973" s="151" t="s">
        <v>13127</v>
      </c>
      <c r="BF973" s="151"/>
      <c r="BG973" s="134"/>
      <c r="BH973" s="134"/>
      <c r="BI973" s="134"/>
      <c r="BJ973" s="134"/>
      <c r="BK973" s="134"/>
      <c r="BL973" s="134"/>
      <c r="BM973" s="134"/>
      <c r="BN973" s="326"/>
      <c r="BO973" s="151"/>
      <c r="BP973" s="138"/>
      <c r="BQ973" s="138"/>
      <c r="BR973" s="138"/>
      <c r="BS973" s="138"/>
      <c r="BT973" s="138"/>
      <c r="BU973" s="138"/>
      <c r="BV973" s="138"/>
      <c r="BW973" s="138"/>
      <c r="BX973" s="138"/>
      <c r="BY973" s="138"/>
      <c r="BZ973" s="138">
        <v>1</v>
      </c>
      <c r="CA973" s="138">
        <v>2</v>
      </c>
      <c r="CB973" s="138">
        <v>50</v>
      </c>
      <c r="CC973" s="138"/>
      <c r="CD973" s="138"/>
    </row>
    <row r="974" spans="1:82" ht="16.5" customHeight="1">
      <c r="A974" s="111">
        <v>871</v>
      </c>
      <c r="B974" s="111" t="s">
        <v>12837</v>
      </c>
      <c r="C974" s="112" t="s">
        <v>12850</v>
      </c>
      <c r="D974" s="111" t="s">
        <v>5318</v>
      </c>
      <c r="E974" s="111" t="s">
        <v>4879</v>
      </c>
      <c r="F974" s="111" t="s">
        <v>13128</v>
      </c>
      <c r="G974" s="113" t="s">
        <v>13129</v>
      </c>
      <c r="H974" s="111" t="s">
        <v>13130</v>
      </c>
      <c r="I974" s="951">
        <v>1989.1</v>
      </c>
      <c r="J974" s="118" t="s">
        <v>4884</v>
      </c>
      <c r="K974" s="163" t="s">
        <v>13051</v>
      </c>
      <c r="L974" s="116" t="s">
        <v>13131</v>
      </c>
      <c r="M974" s="156" t="s">
        <v>13132</v>
      </c>
      <c r="N974" s="142" t="s">
        <v>4888</v>
      </c>
      <c r="O974" s="142"/>
      <c r="P974" s="142" t="s">
        <v>4888</v>
      </c>
      <c r="Q974" s="143">
        <v>112397</v>
      </c>
      <c r="R974" s="144">
        <v>17421.939999999999</v>
      </c>
      <c r="S974" s="143">
        <v>12543</v>
      </c>
      <c r="T974" s="143">
        <v>12543</v>
      </c>
      <c r="U974" s="112"/>
      <c r="V974" s="143"/>
      <c r="W974" s="143"/>
      <c r="X974" s="138"/>
      <c r="Y974" s="143"/>
      <c r="Z974" s="143"/>
      <c r="AA974" s="143"/>
      <c r="AB974" s="143">
        <v>2927.89</v>
      </c>
      <c r="AC974" s="127"/>
      <c r="AD974" s="127">
        <v>66.95</v>
      </c>
      <c r="AE974" s="127">
        <v>180</v>
      </c>
      <c r="AF974" s="137"/>
      <c r="AG974" s="127">
        <v>2300</v>
      </c>
      <c r="AH974" s="127"/>
      <c r="AI974" s="148"/>
      <c r="AJ974" s="148"/>
      <c r="AK974" s="946"/>
      <c r="AL974" s="946"/>
      <c r="AM974" s="118"/>
      <c r="AN974" s="111">
        <v>1</v>
      </c>
      <c r="AO974" s="111"/>
      <c r="AP974" s="111">
        <v>1</v>
      </c>
      <c r="AQ974" s="111"/>
      <c r="AR974" s="111"/>
      <c r="AS974" s="111">
        <v>365</v>
      </c>
      <c r="AT974" s="137" t="s">
        <v>4916</v>
      </c>
      <c r="AU974" s="137" t="s">
        <v>4916</v>
      </c>
      <c r="AV974" s="127">
        <v>120000</v>
      </c>
      <c r="AW974" s="127">
        <v>328.76712328767121</v>
      </c>
      <c r="AX974" s="149">
        <v>10000</v>
      </c>
      <c r="AY974" s="149">
        <v>6000</v>
      </c>
      <c r="AZ974" s="149">
        <v>6000</v>
      </c>
      <c r="BA974" s="149">
        <v>7000</v>
      </c>
      <c r="BB974" s="149">
        <v>10000</v>
      </c>
      <c r="BC974" s="150">
        <v>30</v>
      </c>
      <c r="BD974" s="150"/>
      <c r="BE974" s="150" t="s">
        <v>13133</v>
      </c>
      <c r="BF974" s="151" t="s">
        <v>13134</v>
      </c>
      <c r="BG974" s="134"/>
      <c r="BH974" s="134"/>
      <c r="BI974" s="134"/>
      <c r="BJ974" s="134"/>
      <c r="BK974" s="134"/>
      <c r="BL974" s="134"/>
      <c r="BM974" s="134"/>
      <c r="BN974" s="350"/>
      <c r="BO974" s="133"/>
      <c r="BP974" s="138"/>
      <c r="BQ974" s="138"/>
      <c r="BR974" s="138"/>
      <c r="BS974" s="138"/>
      <c r="BT974" s="138"/>
      <c r="BU974" s="138"/>
      <c r="BV974" s="138"/>
      <c r="BW974" s="138"/>
      <c r="BX974" s="138"/>
      <c r="BY974" s="138"/>
      <c r="BZ974" s="138">
        <v>1</v>
      </c>
      <c r="CA974" s="138">
        <v>12</v>
      </c>
      <c r="CB974" s="138">
        <v>16</v>
      </c>
      <c r="CC974" s="138"/>
      <c r="CD974" s="138"/>
    </row>
    <row r="975" spans="1:82" ht="16.5" customHeight="1">
      <c r="A975" s="111">
        <v>872</v>
      </c>
      <c r="B975" s="111" t="s">
        <v>12837</v>
      </c>
      <c r="C975" s="112" t="s">
        <v>12838</v>
      </c>
      <c r="D975" s="111" t="s">
        <v>5318</v>
      </c>
      <c r="E975" s="111" t="s">
        <v>5001</v>
      </c>
      <c r="F975" s="111" t="s">
        <v>13135</v>
      </c>
      <c r="G975" s="113" t="s">
        <v>13136</v>
      </c>
      <c r="H975" s="111" t="s">
        <v>13137</v>
      </c>
      <c r="I975" s="111" t="s">
        <v>13138</v>
      </c>
      <c r="J975" s="118" t="s">
        <v>4884</v>
      </c>
      <c r="K975" s="163" t="s">
        <v>10038</v>
      </c>
      <c r="L975" s="116" t="s">
        <v>13139</v>
      </c>
      <c r="M975" s="156" t="s">
        <v>13140</v>
      </c>
      <c r="N975" s="142" t="s">
        <v>4888</v>
      </c>
      <c r="O975" s="142"/>
      <c r="P975" s="142" t="s">
        <v>4888</v>
      </c>
      <c r="Q975" s="143">
        <v>9867</v>
      </c>
      <c r="R975" s="144">
        <v>1868.14</v>
      </c>
      <c r="S975" s="143">
        <v>337.19</v>
      </c>
      <c r="T975" s="143">
        <v>204.95</v>
      </c>
      <c r="U975" s="112" t="s">
        <v>5009</v>
      </c>
      <c r="V975" s="143">
        <v>132.22999999999999</v>
      </c>
      <c r="W975" s="143">
        <v>89.25</v>
      </c>
      <c r="X975" s="138" t="s">
        <v>12346</v>
      </c>
      <c r="Y975" s="143"/>
      <c r="Z975" s="143"/>
      <c r="AA975" s="143"/>
      <c r="AB975" s="143">
        <v>16.52</v>
      </c>
      <c r="AC975" s="127"/>
      <c r="AD975" s="127"/>
      <c r="AE975" s="130">
        <v>30</v>
      </c>
      <c r="AF975" s="137" t="s">
        <v>13141</v>
      </c>
      <c r="AG975" s="127"/>
      <c r="AH975" s="127">
        <v>250</v>
      </c>
      <c r="AI975" s="148"/>
      <c r="AJ975" s="148">
        <v>50</v>
      </c>
      <c r="AK975" s="946"/>
      <c r="AL975" s="946"/>
      <c r="AM975" s="118" t="s">
        <v>5011</v>
      </c>
      <c r="AN975" s="111">
        <v>6</v>
      </c>
      <c r="AO975" s="111">
        <v>3</v>
      </c>
      <c r="AP975" s="111"/>
      <c r="AQ975" s="111">
        <v>3</v>
      </c>
      <c r="AR975" s="111"/>
      <c r="AS975" s="111">
        <v>300</v>
      </c>
      <c r="AT975" s="129" t="s">
        <v>4916</v>
      </c>
      <c r="AU975" s="129" t="s">
        <v>4916</v>
      </c>
      <c r="AV975" s="127">
        <v>3000</v>
      </c>
      <c r="AW975" s="127">
        <v>10</v>
      </c>
      <c r="AX975" s="149">
        <v>3000</v>
      </c>
      <c r="AY975" s="149">
        <v>3000</v>
      </c>
      <c r="AZ975" s="149">
        <v>3000</v>
      </c>
      <c r="BA975" s="149">
        <v>3000</v>
      </c>
      <c r="BB975" s="149">
        <v>3000</v>
      </c>
      <c r="BC975" s="150"/>
      <c r="BD975" s="150"/>
      <c r="BE975" s="150"/>
      <c r="BF975" s="151" t="s">
        <v>13142</v>
      </c>
      <c r="BG975" s="134">
        <v>3000</v>
      </c>
      <c r="BH975" s="134">
        <v>3000</v>
      </c>
      <c r="BI975" s="134">
        <v>3000</v>
      </c>
      <c r="BJ975" s="134">
        <v>3000</v>
      </c>
      <c r="BK975" s="134">
        <v>3000</v>
      </c>
      <c r="BL975" s="134"/>
      <c r="BM975" s="134"/>
      <c r="BN975" s="350" t="s">
        <v>13143</v>
      </c>
      <c r="BO975" s="133" t="s">
        <v>13143</v>
      </c>
      <c r="BP975" s="138"/>
      <c r="BQ975" s="138"/>
      <c r="BR975" s="138"/>
      <c r="BS975" s="138"/>
      <c r="BT975" s="138"/>
      <c r="BU975" s="138"/>
      <c r="BV975" s="138"/>
      <c r="BW975" s="138"/>
      <c r="BX975" s="138"/>
      <c r="BY975" s="138"/>
      <c r="BZ975" s="138">
        <v>2</v>
      </c>
      <c r="CA975" s="138"/>
      <c r="CB975" s="138"/>
      <c r="CC975" s="138"/>
      <c r="CD975" s="138"/>
    </row>
    <row r="976" spans="1:82" ht="16.5" customHeight="1">
      <c r="A976" s="111">
        <v>873</v>
      </c>
      <c r="B976" s="153" t="s">
        <v>4690</v>
      </c>
      <c r="C976" s="153" t="s">
        <v>4691</v>
      </c>
      <c r="D976" s="153" t="s">
        <v>168</v>
      </c>
      <c r="E976" s="153" t="s">
        <v>4932</v>
      </c>
      <c r="F976" s="135" t="s">
        <v>13144</v>
      </c>
      <c r="G976" s="276" t="s">
        <v>13145</v>
      </c>
      <c r="H976" s="135" t="s">
        <v>13146</v>
      </c>
      <c r="I976" s="135" t="s">
        <v>13147</v>
      </c>
      <c r="J976" s="118" t="s">
        <v>4884</v>
      </c>
      <c r="K976" s="135" t="s">
        <v>13148</v>
      </c>
      <c r="L976" s="153" t="s">
        <v>13149</v>
      </c>
      <c r="M976" s="153" t="s">
        <v>13150</v>
      </c>
      <c r="N976" s="142" t="s">
        <v>4888</v>
      </c>
      <c r="O976" s="135"/>
      <c r="P976" s="142" t="s">
        <v>4888</v>
      </c>
      <c r="Q976" s="143">
        <v>97496</v>
      </c>
      <c r="R976" s="144">
        <v>78401</v>
      </c>
      <c r="S976" s="143">
        <v>97496</v>
      </c>
      <c r="T976" s="143">
        <v>97496</v>
      </c>
      <c r="U976" s="135"/>
      <c r="V976" s="143"/>
      <c r="W976" s="143">
        <v>20070</v>
      </c>
      <c r="X976" s="135" t="s">
        <v>4972</v>
      </c>
      <c r="Y976" s="143"/>
      <c r="Z976" s="143"/>
      <c r="AA976" s="143"/>
      <c r="AB976" s="143">
        <v>234.64</v>
      </c>
      <c r="AC976" s="127"/>
      <c r="AD976" s="127">
        <v>19.64</v>
      </c>
      <c r="AE976" s="128">
        <v>80</v>
      </c>
      <c r="AF976" s="135" t="s">
        <v>13151</v>
      </c>
      <c r="AG976" s="127"/>
      <c r="AH976" s="127">
        <v>600000</v>
      </c>
      <c r="AI976" s="127"/>
      <c r="AJ976" s="127">
        <v>600000</v>
      </c>
      <c r="AK976" s="952"/>
      <c r="AL976" s="952"/>
      <c r="AM976" s="135"/>
      <c r="AN976" s="135">
        <v>2</v>
      </c>
      <c r="AO976" s="135"/>
      <c r="AP976" s="135"/>
      <c r="AQ976" s="135">
        <v>2</v>
      </c>
      <c r="AR976" s="135"/>
      <c r="AS976" s="135">
        <v>365</v>
      </c>
      <c r="AT976" s="137" t="s">
        <v>4916</v>
      </c>
      <c r="AU976" s="137" t="s">
        <v>13152</v>
      </c>
      <c r="AV976" s="127">
        <v>80000</v>
      </c>
      <c r="AW976" s="127">
        <v>219.17808219178082</v>
      </c>
      <c r="AX976" s="134">
        <v>9000</v>
      </c>
      <c r="AY976" s="134">
        <v>5000</v>
      </c>
      <c r="AZ976" s="134">
        <v>5000</v>
      </c>
      <c r="BA976" s="134">
        <v>6000</v>
      </c>
      <c r="BB976" s="134">
        <v>9000</v>
      </c>
      <c r="BC976" s="123">
        <v>23</v>
      </c>
      <c r="BD976" s="123"/>
      <c r="BE976" s="135" t="s">
        <v>13153</v>
      </c>
      <c r="BF976" s="494"/>
      <c r="BG976" s="134"/>
      <c r="BH976" s="134"/>
      <c r="BI976" s="134"/>
      <c r="BJ976" s="134"/>
      <c r="BK976" s="134"/>
      <c r="BL976" s="134"/>
      <c r="BM976" s="134"/>
      <c r="BN976" s="135"/>
      <c r="BO976" s="153"/>
      <c r="BP976" s="137"/>
      <c r="BQ976" s="137"/>
      <c r="BR976" s="137"/>
      <c r="BS976" s="137"/>
      <c r="BT976" s="137"/>
      <c r="BU976" s="137"/>
      <c r="BV976" s="137"/>
      <c r="BW976" s="137"/>
      <c r="BX976" s="137"/>
      <c r="BY976" s="137"/>
      <c r="BZ976" s="137">
        <v>1</v>
      </c>
      <c r="CA976" s="137"/>
      <c r="CB976" s="137">
        <v>14</v>
      </c>
      <c r="CC976" s="137"/>
      <c r="CD976" s="137"/>
    </row>
    <row r="977" spans="1:129" ht="16.5" customHeight="1">
      <c r="A977" s="111">
        <v>874</v>
      </c>
      <c r="B977" s="153" t="s">
        <v>4690</v>
      </c>
      <c r="C977" s="153" t="s">
        <v>4691</v>
      </c>
      <c r="D977" s="153" t="s">
        <v>168</v>
      </c>
      <c r="E977" s="153" t="s">
        <v>4932</v>
      </c>
      <c r="F977" s="135" t="s">
        <v>13154</v>
      </c>
      <c r="G977" s="276" t="s">
        <v>13155</v>
      </c>
      <c r="H977" s="135" t="s">
        <v>13156</v>
      </c>
      <c r="I977" s="135" t="s">
        <v>13157</v>
      </c>
      <c r="J977" s="118" t="s">
        <v>4884</v>
      </c>
      <c r="K977" s="135" t="s">
        <v>13158</v>
      </c>
      <c r="L977" s="153" t="s">
        <v>13159</v>
      </c>
      <c r="M977" s="153" t="s">
        <v>13160</v>
      </c>
      <c r="N977" s="142" t="s">
        <v>4884</v>
      </c>
      <c r="O977" s="134">
        <v>2000</v>
      </c>
      <c r="P977" s="142" t="s">
        <v>4940</v>
      </c>
      <c r="Q977" s="143">
        <v>157000</v>
      </c>
      <c r="R977" s="144">
        <v>6838</v>
      </c>
      <c r="S977" s="143">
        <v>3992</v>
      </c>
      <c r="T977" s="143">
        <v>3939</v>
      </c>
      <c r="U977" s="135"/>
      <c r="V977" s="143">
        <v>53</v>
      </c>
      <c r="W977" s="143">
        <v>99</v>
      </c>
      <c r="X977" s="135" t="s">
        <v>4956</v>
      </c>
      <c r="Y977" s="143"/>
      <c r="Z977" s="143">
        <v>55</v>
      </c>
      <c r="AA977" s="143">
        <v>1350</v>
      </c>
      <c r="AB977" s="143">
        <v>186</v>
      </c>
      <c r="AC977" s="127"/>
      <c r="AD977" s="127">
        <v>276</v>
      </c>
      <c r="AE977" s="128">
        <v>180</v>
      </c>
      <c r="AF977" s="135" t="s">
        <v>13161</v>
      </c>
      <c r="AG977" s="127"/>
      <c r="AH977" s="127">
        <v>5733</v>
      </c>
      <c r="AI977" s="127">
        <v>5733</v>
      </c>
      <c r="AJ977" s="127">
        <v>3994</v>
      </c>
      <c r="AK977" s="952"/>
      <c r="AL977" s="952"/>
      <c r="AM977" s="135" t="s">
        <v>5011</v>
      </c>
      <c r="AN977" s="135">
        <v>12</v>
      </c>
      <c r="AO977" s="135"/>
      <c r="AP977" s="135">
        <v>7</v>
      </c>
      <c r="AQ977" s="135">
        <v>5</v>
      </c>
      <c r="AR977" s="135"/>
      <c r="AS977" s="135">
        <v>365</v>
      </c>
      <c r="AT977" s="137" t="s">
        <v>13162</v>
      </c>
      <c r="AU977" s="137" t="s">
        <v>13162</v>
      </c>
      <c r="AV977" s="127">
        <v>121178</v>
      </c>
      <c r="AW977" s="127">
        <v>331.99452054794523</v>
      </c>
      <c r="AX977" s="134">
        <v>11000</v>
      </c>
      <c r="AY977" s="134">
        <v>7000</v>
      </c>
      <c r="AZ977" s="134">
        <v>7000</v>
      </c>
      <c r="BA977" s="134">
        <v>8000</v>
      </c>
      <c r="BB977" s="134">
        <v>11000</v>
      </c>
      <c r="BC977" s="331">
        <v>25</v>
      </c>
      <c r="BD977" s="123"/>
      <c r="BE977" s="135" t="s">
        <v>13163</v>
      </c>
      <c r="BF977" s="494"/>
      <c r="BG977" s="134"/>
      <c r="BH977" s="134"/>
      <c r="BI977" s="134"/>
      <c r="BJ977" s="134"/>
      <c r="BK977" s="134"/>
      <c r="BL977" s="134"/>
      <c r="BM977" s="134"/>
      <c r="BN977" s="135"/>
      <c r="BO977" s="153" t="s">
        <v>13164</v>
      </c>
      <c r="BP977" s="137"/>
      <c r="BQ977" s="137"/>
      <c r="BR977" s="137"/>
      <c r="BS977" s="137"/>
      <c r="BT977" s="137"/>
      <c r="BU977" s="137"/>
      <c r="BV977" s="137"/>
      <c r="BW977" s="137"/>
      <c r="BX977" s="137"/>
      <c r="BY977" s="137"/>
      <c r="BZ977" s="137">
        <v>1</v>
      </c>
      <c r="CA977" s="137">
        <v>5</v>
      </c>
      <c r="CB977" s="137">
        <v>21</v>
      </c>
      <c r="CC977" s="137"/>
      <c r="CD977" s="137"/>
    </row>
    <row r="978" spans="1:129" ht="16.5" customHeight="1">
      <c r="A978" s="111">
        <v>875</v>
      </c>
      <c r="B978" s="111" t="s">
        <v>12837</v>
      </c>
      <c r="C978" s="112" t="s">
        <v>12850</v>
      </c>
      <c r="D978" s="111" t="s">
        <v>5318</v>
      </c>
      <c r="E978" s="111" t="s">
        <v>5001</v>
      </c>
      <c r="F978" s="111" t="s">
        <v>13165</v>
      </c>
      <c r="G978" s="113" t="s">
        <v>13166</v>
      </c>
      <c r="H978" s="111" t="s">
        <v>13167</v>
      </c>
      <c r="I978" s="111" t="s">
        <v>13168</v>
      </c>
      <c r="J978" s="118" t="s">
        <v>4884</v>
      </c>
      <c r="K978" s="163" t="s">
        <v>13169</v>
      </c>
      <c r="L978" s="116" t="s">
        <v>13170</v>
      </c>
      <c r="M978" s="156" t="s">
        <v>13171</v>
      </c>
      <c r="N978" s="142" t="s">
        <v>4888</v>
      </c>
      <c r="O978" s="142"/>
      <c r="P978" s="142" t="s">
        <v>4888</v>
      </c>
      <c r="Q978" s="143">
        <v>1650.44</v>
      </c>
      <c r="R978" s="144">
        <v>975</v>
      </c>
      <c r="S978" s="143">
        <v>195</v>
      </c>
      <c r="T978" s="143">
        <v>195</v>
      </c>
      <c r="U978" s="112"/>
      <c r="V978" s="143"/>
      <c r="W978" s="143">
        <v>10</v>
      </c>
      <c r="X978" s="138" t="s">
        <v>4972</v>
      </c>
      <c r="Y978" s="143">
        <v>195</v>
      </c>
      <c r="Z978" s="143"/>
      <c r="AA978" s="143"/>
      <c r="AB978" s="143">
        <v>30</v>
      </c>
      <c r="AC978" s="127">
        <v>90</v>
      </c>
      <c r="AD978" s="127"/>
      <c r="AE978" s="130">
        <v>50</v>
      </c>
      <c r="AF978" s="137" t="s">
        <v>13172</v>
      </c>
      <c r="AG978" s="127">
        <v>180</v>
      </c>
      <c r="AH978" s="127">
        <v>890</v>
      </c>
      <c r="AI978" s="148"/>
      <c r="AJ978" s="148">
        <v>15</v>
      </c>
      <c r="AK978" s="946"/>
      <c r="AL978" s="946"/>
      <c r="AM978" s="118"/>
      <c r="AN978" s="111">
        <v>17</v>
      </c>
      <c r="AO978" s="111"/>
      <c r="AP978" s="111"/>
      <c r="AQ978" s="111">
        <v>12</v>
      </c>
      <c r="AR978" s="111">
        <v>5</v>
      </c>
      <c r="AS978" s="111">
        <v>365</v>
      </c>
      <c r="AT978" s="129" t="s">
        <v>13173</v>
      </c>
      <c r="AU978" s="129" t="s">
        <v>13173</v>
      </c>
      <c r="AV978" s="127">
        <v>10200</v>
      </c>
      <c r="AW978" s="127">
        <v>27.945205479452056</v>
      </c>
      <c r="AX978" s="149">
        <v>9000</v>
      </c>
      <c r="AY978" s="149"/>
      <c r="AZ978" s="149">
        <v>7000</v>
      </c>
      <c r="BA978" s="149">
        <v>8000</v>
      </c>
      <c r="BB978" s="149">
        <v>9000</v>
      </c>
      <c r="BC978" s="150">
        <v>25</v>
      </c>
      <c r="BD978" s="150">
        <v>25</v>
      </c>
      <c r="BE978" s="150" t="s">
        <v>13174</v>
      </c>
      <c r="BF978" s="151"/>
      <c r="BG978" s="134"/>
      <c r="BH978" s="134"/>
      <c r="BI978" s="134"/>
      <c r="BJ978" s="134"/>
      <c r="BK978" s="134"/>
      <c r="BL978" s="134"/>
      <c r="BM978" s="134"/>
      <c r="BN978" s="350"/>
      <c r="BO978" s="133"/>
      <c r="BP978" s="138"/>
      <c r="BQ978" s="138"/>
      <c r="BR978" s="138"/>
      <c r="BS978" s="138"/>
      <c r="BT978" s="138"/>
      <c r="BU978" s="138"/>
      <c r="BV978" s="138"/>
      <c r="BW978" s="138"/>
      <c r="BX978" s="138"/>
      <c r="BY978" s="138"/>
      <c r="BZ978" s="138">
        <v>1</v>
      </c>
      <c r="CA978" s="138">
        <v>1</v>
      </c>
      <c r="CB978" s="138">
        <v>1</v>
      </c>
      <c r="CC978" s="138"/>
      <c r="CD978" s="138"/>
    </row>
    <row r="979" spans="1:129" ht="16.5" customHeight="1">
      <c r="A979" s="111">
        <v>876</v>
      </c>
      <c r="B979" s="111" t="s">
        <v>12837</v>
      </c>
      <c r="C979" s="112" t="s">
        <v>12850</v>
      </c>
      <c r="D979" s="111" t="s">
        <v>5318</v>
      </c>
      <c r="E979" s="111" t="s">
        <v>5001</v>
      </c>
      <c r="F979" s="111" t="s">
        <v>13175</v>
      </c>
      <c r="G979" s="113" t="s">
        <v>13176</v>
      </c>
      <c r="H979" s="111" t="s">
        <v>13177</v>
      </c>
      <c r="I979" s="111" t="s">
        <v>13178</v>
      </c>
      <c r="J979" s="118" t="s">
        <v>4884</v>
      </c>
      <c r="K979" s="163" t="s">
        <v>9673</v>
      </c>
      <c r="L979" s="116" t="s">
        <v>13179</v>
      </c>
      <c r="M979" s="156" t="s">
        <v>13180</v>
      </c>
      <c r="N979" s="142" t="s">
        <v>4888</v>
      </c>
      <c r="O979" s="142"/>
      <c r="P979" s="142" t="s">
        <v>4888</v>
      </c>
      <c r="Q979" s="143">
        <v>13555</v>
      </c>
      <c r="R979" s="144">
        <v>4030</v>
      </c>
      <c r="S979" s="143">
        <v>678</v>
      </c>
      <c r="T979" s="143">
        <v>633</v>
      </c>
      <c r="U979" s="112"/>
      <c r="V979" s="143">
        <v>45</v>
      </c>
      <c r="W979" s="143">
        <v>151</v>
      </c>
      <c r="X979" s="138" t="s">
        <v>4972</v>
      </c>
      <c r="Y979" s="143">
        <v>386</v>
      </c>
      <c r="Z979" s="143">
        <v>126</v>
      </c>
      <c r="AA979" s="143">
        <v>100</v>
      </c>
      <c r="AB979" s="143">
        <v>99</v>
      </c>
      <c r="AC979" s="127">
        <v>911</v>
      </c>
      <c r="AD979" s="127">
        <v>159</v>
      </c>
      <c r="AE979" s="130">
        <v>50</v>
      </c>
      <c r="AF979" s="137" t="s">
        <v>13181</v>
      </c>
      <c r="AG979" s="127">
        <v>90</v>
      </c>
      <c r="AH979" s="127">
        <v>108</v>
      </c>
      <c r="AI979" s="148"/>
      <c r="AJ979" s="148">
        <v>1060</v>
      </c>
      <c r="AK979" s="946"/>
      <c r="AL979" s="946"/>
      <c r="AM979" s="118" t="s">
        <v>5011</v>
      </c>
      <c r="AN979" s="111">
        <v>2</v>
      </c>
      <c r="AO979" s="111"/>
      <c r="AP979" s="111"/>
      <c r="AQ979" s="111">
        <v>1</v>
      </c>
      <c r="AR979" s="111">
        <v>1</v>
      </c>
      <c r="AS979" s="111">
        <v>365</v>
      </c>
      <c r="AT979" s="129" t="s">
        <v>4916</v>
      </c>
      <c r="AU979" s="129" t="s">
        <v>4916</v>
      </c>
      <c r="AV979" s="127">
        <v>128000</v>
      </c>
      <c r="AW979" s="127">
        <v>350.6849315068493</v>
      </c>
      <c r="AX979" s="149">
        <v>10000</v>
      </c>
      <c r="AY979" s="149">
        <v>8000</v>
      </c>
      <c r="AZ979" s="149">
        <v>8000</v>
      </c>
      <c r="BA979" s="149">
        <v>9000</v>
      </c>
      <c r="BB979" s="149">
        <v>10000</v>
      </c>
      <c r="BC979" s="150">
        <v>20</v>
      </c>
      <c r="BD979" s="150">
        <v>20</v>
      </c>
      <c r="BE979" s="150" t="s">
        <v>13182</v>
      </c>
      <c r="BF979" s="151"/>
      <c r="BG979" s="134"/>
      <c r="BH979" s="134"/>
      <c r="BI979" s="134"/>
      <c r="BJ979" s="134"/>
      <c r="BK979" s="134"/>
      <c r="BL979" s="134"/>
      <c r="BM979" s="134"/>
      <c r="BN979" s="350"/>
      <c r="BO979" s="133" t="s">
        <v>4897</v>
      </c>
      <c r="BP979" s="138"/>
      <c r="BQ979" s="138"/>
      <c r="BR979" s="138"/>
      <c r="BS979" s="138"/>
      <c r="BT979" s="138"/>
      <c r="BU979" s="138"/>
      <c r="BV979" s="138"/>
      <c r="BW979" s="138"/>
      <c r="BX979" s="138"/>
      <c r="BY979" s="138"/>
      <c r="BZ979" s="138">
        <v>1</v>
      </c>
      <c r="CA979" s="138"/>
      <c r="CB979" s="138">
        <v>12</v>
      </c>
      <c r="CC979" s="138"/>
      <c r="CD979" s="138"/>
      <c r="CE979" s="139"/>
      <c r="CF979" s="139"/>
      <c r="DV979" s="152"/>
      <c r="DW979" s="152"/>
      <c r="DX979" s="152"/>
    </row>
    <row r="980" spans="1:129" ht="16.5" customHeight="1">
      <c r="A980" s="111">
        <v>877</v>
      </c>
      <c r="B980" s="111" t="s">
        <v>12837</v>
      </c>
      <c r="C980" s="112" t="s">
        <v>12850</v>
      </c>
      <c r="D980" s="111" t="s">
        <v>5318</v>
      </c>
      <c r="E980" s="111" t="s">
        <v>4879</v>
      </c>
      <c r="F980" s="111" t="s">
        <v>13183</v>
      </c>
      <c r="G980" s="113" t="s">
        <v>13184</v>
      </c>
      <c r="H980" s="111" t="s">
        <v>13185</v>
      </c>
      <c r="I980" s="111" t="s">
        <v>13186</v>
      </c>
      <c r="J980" s="118" t="s">
        <v>4884</v>
      </c>
      <c r="K980" s="163" t="s">
        <v>13187</v>
      </c>
      <c r="L980" s="116" t="s">
        <v>13188</v>
      </c>
      <c r="M980" s="156" t="s">
        <v>13189</v>
      </c>
      <c r="N980" s="142" t="s">
        <v>4888</v>
      </c>
      <c r="O980" s="142"/>
      <c r="P980" s="142" t="s">
        <v>4888</v>
      </c>
      <c r="Q980" s="143">
        <v>32419</v>
      </c>
      <c r="R980" s="144">
        <v>13133</v>
      </c>
      <c r="S980" s="143">
        <v>13133</v>
      </c>
      <c r="T980" s="143">
        <v>13133</v>
      </c>
      <c r="U980" s="112" t="s">
        <v>13190</v>
      </c>
      <c r="V980" s="143"/>
      <c r="W980" s="143"/>
      <c r="X980" s="138"/>
      <c r="Y980" s="143"/>
      <c r="Z980" s="143"/>
      <c r="AA980" s="143"/>
      <c r="AB980" s="143"/>
      <c r="AC980" s="127"/>
      <c r="AD980" s="127"/>
      <c r="AE980" s="130">
        <v>150</v>
      </c>
      <c r="AF980" s="137" t="s">
        <v>13191</v>
      </c>
      <c r="AG980" s="127">
        <v>300</v>
      </c>
      <c r="AH980" s="127"/>
      <c r="AI980" s="148"/>
      <c r="AJ980" s="148"/>
      <c r="AK980" s="946"/>
      <c r="AL980" s="946"/>
      <c r="AM980" s="118"/>
      <c r="AN980" s="111">
        <v>3</v>
      </c>
      <c r="AO980" s="111"/>
      <c r="AP980" s="111">
        <v>2</v>
      </c>
      <c r="AQ980" s="111"/>
      <c r="AR980" s="111">
        <v>1</v>
      </c>
      <c r="AS980" s="111">
        <v>365</v>
      </c>
      <c r="AT980" s="129" t="s">
        <v>13192</v>
      </c>
      <c r="AU980" s="129" t="s">
        <v>13192</v>
      </c>
      <c r="AV980" s="127">
        <v>110000</v>
      </c>
      <c r="AW980" s="127">
        <v>301.36986301369865</v>
      </c>
      <c r="AX980" s="149">
        <v>12000</v>
      </c>
      <c r="AY980" s="149">
        <v>9000</v>
      </c>
      <c r="AZ980" s="149">
        <v>9000</v>
      </c>
      <c r="BA980" s="149">
        <v>10000</v>
      </c>
      <c r="BB980" s="149">
        <v>12000</v>
      </c>
      <c r="BC980" s="150">
        <v>10</v>
      </c>
      <c r="BD980" s="150">
        <v>20</v>
      </c>
      <c r="BE980" s="150" t="s">
        <v>13193</v>
      </c>
      <c r="BF980" s="151" t="s">
        <v>13194</v>
      </c>
      <c r="BG980" s="134"/>
      <c r="BH980" s="134"/>
      <c r="BI980" s="134"/>
      <c r="BJ980" s="134"/>
      <c r="BK980" s="134"/>
      <c r="BL980" s="134"/>
      <c r="BM980" s="134"/>
      <c r="BN980" s="350"/>
      <c r="BO980" s="133"/>
      <c r="BP980" s="138"/>
      <c r="BQ980" s="138"/>
      <c r="BR980" s="138"/>
      <c r="BS980" s="138"/>
      <c r="BT980" s="138"/>
      <c r="BU980" s="138"/>
      <c r="BV980" s="138"/>
      <c r="BW980" s="138"/>
      <c r="BX980" s="138"/>
      <c r="BY980" s="138"/>
      <c r="BZ980" s="138">
        <v>2</v>
      </c>
      <c r="CA980" s="138"/>
      <c r="CB980" s="138">
        <v>22</v>
      </c>
      <c r="CC980" s="138">
        <v>2</v>
      </c>
      <c r="CD980" s="138"/>
    </row>
    <row r="981" spans="1:129" ht="16.5" customHeight="1">
      <c r="A981" s="111">
        <v>878</v>
      </c>
      <c r="B981" s="111" t="s">
        <v>12837</v>
      </c>
      <c r="C981" s="282" t="s">
        <v>12838</v>
      </c>
      <c r="D981" s="111" t="s">
        <v>5318</v>
      </c>
      <c r="E981" s="111" t="s">
        <v>5001</v>
      </c>
      <c r="F981" s="111" t="s">
        <v>13195</v>
      </c>
      <c r="G981" s="113" t="s">
        <v>13196</v>
      </c>
      <c r="H981" s="111" t="s">
        <v>13197</v>
      </c>
      <c r="I981" s="300" t="s">
        <v>8275</v>
      </c>
      <c r="J981" s="118" t="s">
        <v>4884</v>
      </c>
      <c r="K981" s="301" t="s">
        <v>13198</v>
      </c>
      <c r="L981" s="277" t="s">
        <v>13199</v>
      </c>
      <c r="M981" s="156" t="s">
        <v>13200</v>
      </c>
      <c r="N981" s="142" t="s">
        <v>4888</v>
      </c>
      <c r="O981" s="142"/>
      <c r="P981" s="142" t="s">
        <v>4888</v>
      </c>
      <c r="Q981" s="143">
        <v>114168</v>
      </c>
      <c r="R981" s="144">
        <v>1936</v>
      </c>
      <c r="S981" s="143">
        <v>390</v>
      </c>
      <c r="T981" s="143">
        <v>390</v>
      </c>
      <c r="U981" s="282"/>
      <c r="V981" s="143"/>
      <c r="W981" s="143">
        <v>66</v>
      </c>
      <c r="X981" s="138" t="s">
        <v>4972</v>
      </c>
      <c r="Y981" s="143">
        <v>130</v>
      </c>
      <c r="Z981" s="143">
        <v>17</v>
      </c>
      <c r="AA981" s="143">
        <v>18</v>
      </c>
      <c r="AB981" s="143">
        <v>230</v>
      </c>
      <c r="AC981" s="127">
        <v>460</v>
      </c>
      <c r="AD981" s="127">
        <v>60</v>
      </c>
      <c r="AE981" s="130">
        <v>88</v>
      </c>
      <c r="AF981" s="135" t="s">
        <v>13201</v>
      </c>
      <c r="AG981" s="127">
        <v>164</v>
      </c>
      <c r="AH981" s="127">
        <v>3800</v>
      </c>
      <c r="AI981" s="148"/>
      <c r="AJ981" s="148">
        <v>200</v>
      </c>
      <c r="AK981" s="953"/>
      <c r="AL981" s="953"/>
      <c r="AM981" s="118"/>
      <c r="AN981" s="111"/>
      <c r="AO981" s="111"/>
      <c r="AP981" s="111"/>
      <c r="AQ981" s="111"/>
      <c r="AR981" s="111"/>
      <c r="AS981" s="111">
        <v>365</v>
      </c>
      <c r="AT981" s="129" t="s">
        <v>13202</v>
      </c>
      <c r="AU981" s="129" t="s">
        <v>13202</v>
      </c>
      <c r="AV981" s="127">
        <v>81616</v>
      </c>
      <c r="AW981" s="127">
        <v>223.60547945205479</v>
      </c>
      <c r="AX981" s="149">
        <v>9000</v>
      </c>
      <c r="AY981" s="149">
        <v>6000</v>
      </c>
      <c r="AZ981" s="149">
        <v>6000</v>
      </c>
      <c r="BA981" s="149">
        <v>7000</v>
      </c>
      <c r="BB981" s="149">
        <v>9000</v>
      </c>
      <c r="BC981" s="150">
        <v>22</v>
      </c>
      <c r="BD981" s="150">
        <v>33</v>
      </c>
      <c r="BE981" s="150" t="s">
        <v>13203</v>
      </c>
      <c r="BF981" s="151" t="s">
        <v>5480</v>
      </c>
      <c r="BG981" s="134"/>
      <c r="BH981" s="134"/>
      <c r="BI981" s="134"/>
      <c r="BJ981" s="134"/>
      <c r="BK981" s="134"/>
      <c r="BL981" s="134"/>
      <c r="BM981" s="134"/>
      <c r="BN981" s="350"/>
      <c r="BO981" s="133"/>
      <c r="BP981" s="138"/>
      <c r="BQ981" s="138"/>
      <c r="BR981" s="138"/>
      <c r="BS981" s="138"/>
      <c r="BT981" s="138"/>
      <c r="BU981" s="138"/>
      <c r="BV981" s="138"/>
      <c r="BW981" s="138"/>
      <c r="BX981" s="138"/>
      <c r="BY981" s="138"/>
      <c r="BZ981" s="138">
        <v>1</v>
      </c>
      <c r="CA981" s="138"/>
      <c r="CB981" s="138">
        <v>16</v>
      </c>
      <c r="CC981" s="138"/>
      <c r="CD981" s="138"/>
    </row>
    <row r="982" spans="1:129" ht="16.5" customHeight="1">
      <c r="A982" s="111">
        <v>879</v>
      </c>
      <c r="B982" s="111" t="s">
        <v>13204</v>
      </c>
      <c r="C982" s="112" t="s">
        <v>13205</v>
      </c>
      <c r="D982" s="111" t="s">
        <v>13206</v>
      </c>
      <c r="E982" s="111" t="s">
        <v>13207</v>
      </c>
      <c r="F982" s="111" t="s">
        <v>13208</v>
      </c>
      <c r="G982" s="113" t="s">
        <v>13209</v>
      </c>
      <c r="H982" s="111" t="s">
        <v>13210</v>
      </c>
      <c r="I982" s="111" t="s">
        <v>13211</v>
      </c>
      <c r="J982" s="118" t="s">
        <v>4884</v>
      </c>
      <c r="K982" s="111" t="s">
        <v>13051</v>
      </c>
      <c r="L982" s="140" t="s">
        <v>13212</v>
      </c>
      <c r="M982" s="156" t="s">
        <v>13213</v>
      </c>
      <c r="N982" s="142" t="s">
        <v>4888</v>
      </c>
      <c r="O982" s="142"/>
      <c r="P982" s="142" t="s">
        <v>4888</v>
      </c>
      <c r="Q982" s="143">
        <v>48899</v>
      </c>
      <c r="R982" s="144">
        <v>1003</v>
      </c>
      <c r="S982" s="165">
        <v>40000</v>
      </c>
      <c r="T982" s="165">
        <v>40000</v>
      </c>
      <c r="U982" s="112"/>
      <c r="V982" s="143"/>
      <c r="W982" s="143">
        <v>40</v>
      </c>
      <c r="X982" s="138" t="s">
        <v>4972</v>
      </c>
      <c r="Y982" s="143"/>
      <c r="Z982" s="143"/>
      <c r="AA982" s="143"/>
      <c r="AB982" s="143">
        <v>95</v>
      </c>
      <c r="AC982" s="127"/>
      <c r="AD982" s="127">
        <v>80</v>
      </c>
      <c r="AE982" s="130">
        <v>80</v>
      </c>
      <c r="AF982" s="112" t="s">
        <v>13214</v>
      </c>
      <c r="AG982" s="644">
        <v>4</v>
      </c>
      <c r="AH982" s="644">
        <v>198</v>
      </c>
      <c r="AI982" s="643"/>
      <c r="AJ982" s="643"/>
      <c r="AK982" s="946"/>
      <c r="AL982" s="946"/>
      <c r="AM982" s="118"/>
      <c r="AN982" s="111"/>
      <c r="AO982" s="111"/>
      <c r="AP982" s="111"/>
      <c r="AQ982" s="111"/>
      <c r="AR982" s="111"/>
      <c r="AS982" s="111">
        <v>365</v>
      </c>
      <c r="AT982" s="137" t="s">
        <v>4916</v>
      </c>
      <c r="AU982" s="137" t="s">
        <v>4916</v>
      </c>
      <c r="AV982" s="644">
        <v>15559</v>
      </c>
      <c r="AW982" s="644">
        <v>42.627397260273973</v>
      </c>
      <c r="AX982" s="645">
        <v>7000</v>
      </c>
      <c r="AY982" s="645">
        <v>4000</v>
      </c>
      <c r="AZ982" s="645">
        <v>4000</v>
      </c>
      <c r="BA982" s="645">
        <v>5000</v>
      </c>
      <c r="BB982" s="645">
        <v>7000</v>
      </c>
      <c r="BC982" s="646">
        <v>20</v>
      </c>
      <c r="BD982" s="646" t="s">
        <v>13215</v>
      </c>
      <c r="BE982" s="133" t="s">
        <v>13216</v>
      </c>
      <c r="BF982" s="151" t="s">
        <v>13217</v>
      </c>
      <c r="BG982" s="647"/>
      <c r="BH982" s="647"/>
      <c r="BI982" s="647"/>
      <c r="BJ982" s="647"/>
      <c r="BK982" s="647"/>
      <c r="BL982" s="647"/>
      <c r="BM982" s="647"/>
      <c r="BN982" s="350"/>
      <c r="BO982" s="133"/>
      <c r="BP982" s="138"/>
      <c r="BQ982" s="138"/>
      <c r="BR982" s="138"/>
      <c r="BS982" s="138"/>
      <c r="BT982" s="138"/>
      <c r="BU982" s="138"/>
      <c r="BV982" s="138"/>
      <c r="BW982" s="138"/>
      <c r="BX982" s="138"/>
      <c r="BY982" s="138"/>
      <c r="BZ982" s="138">
        <v>1</v>
      </c>
      <c r="CA982" s="138"/>
      <c r="CB982" s="138">
        <v>2</v>
      </c>
      <c r="CC982" s="138"/>
      <c r="CD982" s="138"/>
    </row>
    <row r="983" spans="1:129" ht="16.5" customHeight="1">
      <c r="A983" s="111">
        <v>880</v>
      </c>
      <c r="B983" s="111" t="s">
        <v>12837</v>
      </c>
      <c r="C983" s="112" t="s">
        <v>12838</v>
      </c>
      <c r="D983" s="111" t="s">
        <v>5318</v>
      </c>
      <c r="E983" s="111" t="s">
        <v>5001</v>
      </c>
      <c r="F983" s="111" t="s">
        <v>13218</v>
      </c>
      <c r="G983" s="113" t="s">
        <v>13219</v>
      </c>
      <c r="H983" s="111" t="s">
        <v>13220</v>
      </c>
      <c r="I983" s="111" t="s">
        <v>13221</v>
      </c>
      <c r="J983" s="118" t="s">
        <v>4884</v>
      </c>
      <c r="K983" s="163" t="s">
        <v>13222</v>
      </c>
      <c r="L983" s="116" t="s">
        <v>13223</v>
      </c>
      <c r="M983" s="156" t="s">
        <v>13224</v>
      </c>
      <c r="N983" s="142" t="s">
        <v>4888</v>
      </c>
      <c r="O983" s="142"/>
      <c r="P983" s="142" t="s">
        <v>4940</v>
      </c>
      <c r="Q983" s="143">
        <v>9994</v>
      </c>
      <c r="R983" s="144">
        <v>4895</v>
      </c>
      <c r="S983" s="143">
        <v>2318</v>
      </c>
      <c r="T983" s="143">
        <v>2318</v>
      </c>
      <c r="U983" s="112" t="s">
        <v>5009</v>
      </c>
      <c r="V983" s="143"/>
      <c r="W983" s="143">
        <v>43</v>
      </c>
      <c r="X983" s="138" t="s">
        <v>4926</v>
      </c>
      <c r="Y983" s="143">
        <v>200</v>
      </c>
      <c r="Z983" s="143">
        <v>20</v>
      </c>
      <c r="AA983" s="143">
        <v>80</v>
      </c>
      <c r="AB983" s="143">
        <v>308</v>
      </c>
      <c r="AC983" s="127">
        <v>161</v>
      </c>
      <c r="AD983" s="127">
        <v>28</v>
      </c>
      <c r="AE983" s="130">
        <v>57</v>
      </c>
      <c r="AF983" s="137" t="s">
        <v>13225</v>
      </c>
      <c r="AG983" s="127">
        <v>82</v>
      </c>
      <c r="AH983" s="127">
        <v>82</v>
      </c>
      <c r="AI983" s="148"/>
      <c r="AJ983" s="148">
        <v>82</v>
      </c>
      <c r="AK983" s="946"/>
      <c r="AL983" s="946"/>
      <c r="AM983" s="118"/>
      <c r="AN983" s="111"/>
      <c r="AO983" s="111"/>
      <c r="AP983" s="111"/>
      <c r="AQ983" s="111"/>
      <c r="AR983" s="111"/>
      <c r="AS983" s="111">
        <v>365</v>
      </c>
      <c r="AT983" s="129" t="s">
        <v>13226</v>
      </c>
      <c r="AU983" s="129" t="s">
        <v>13226</v>
      </c>
      <c r="AV983" s="127">
        <v>120000</v>
      </c>
      <c r="AW983" s="644">
        <v>328.76712328767121</v>
      </c>
      <c r="AX983" s="149">
        <v>12000</v>
      </c>
      <c r="AY983" s="149">
        <v>8000</v>
      </c>
      <c r="AZ983" s="149">
        <v>8000</v>
      </c>
      <c r="BA983" s="149">
        <v>10000</v>
      </c>
      <c r="BB983" s="149">
        <v>12000</v>
      </c>
      <c r="BC983" s="150">
        <v>20</v>
      </c>
      <c r="BD983" s="150">
        <v>20</v>
      </c>
      <c r="BE983" s="150" t="s">
        <v>13227</v>
      </c>
      <c r="BF983" s="151" t="s">
        <v>13228</v>
      </c>
      <c r="BG983" s="134"/>
      <c r="BH983" s="134"/>
      <c r="BI983" s="134"/>
      <c r="BJ983" s="134"/>
      <c r="BK983" s="134"/>
      <c r="BL983" s="134"/>
      <c r="BM983" s="134"/>
      <c r="BN983" s="350"/>
      <c r="BO983" s="133"/>
      <c r="BP983" s="138"/>
      <c r="BQ983" s="138"/>
      <c r="BR983" s="138"/>
      <c r="BS983" s="138"/>
      <c r="BT983" s="138"/>
      <c r="BU983" s="138"/>
      <c r="BV983" s="138"/>
      <c r="BW983" s="138"/>
      <c r="BX983" s="138"/>
      <c r="BY983" s="138"/>
      <c r="BZ983" s="138">
        <v>1</v>
      </c>
      <c r="CA983" s="138"/>
      <c r="CB983" s="138">
        <v>24</v>
      </c>
      <c r="CC983" s="138"/>
      <c r="CD983" s="138"/>
    </row>
    <row r="984" spans="1:129" ht="16.5" customHeight="1">
      <c r="A984" s="111">
        <v>881</v>
      </c>
      <c r="B984" s="153" t="s">
        <v>4690</v>
      </c>
      <c r="C984" s="153" t="s">
        <v>4691</v>
      </c>
      <c r="D984" s="153" t="s">
        <v>168</v>
      </c>
      <c r="E984" s="153" t="s">
        <v>5375</v>
      </c>
      <c r="F984" s="135" t="s">
        <v>13229</v>
      </c>
      <c r="G984" s="276" t="s">
        <v>13230</v>
      </c>
      <c r="H984" s="135" t="s">
        <v>13231</v>
      </c>
      <c r="I984" s="135" t="s">
        <v>13232</v>
      </c>
      <c r="J984" s="118" t="s">
        <v>4884</v>
      </c>
      <c r="K984" s="135" t="s">
        <v>13233</v>
      </c>
      <c r="L984" s="153" t="s">
        <v>13234</v>
      </c>
      <c r="M984" s="153" t="s">
        <v>13235</v>
      </c>
      <c r="N984" s="135" t="s">
        <v>4924</v>
      </c>
      <c r="O984" s="135"/>
      <c r="P984" s="135" t="s">
        <v>4924</v>
      </c>
      <c r="Q984" s="143">
        <v>12540</v>
      </c>
      <c r="R984" s="144">
        <v>6000</v>
      </c>
      <c r="S984" s="143">
        <v>3000</v>
      </c>
      <c r="T984" s="143">
        <v>2000</v>
      </c>
      <c r="U984" s="135" t="s">
        <v>4983</v>
      </c>
      <c r="V984" s="143">
        <v>1000</v>
      </c>
      <c r="W984" s="143">
        <v>500</v>
      </c>
      <c r="X984" s="135" t="s">
        <v>4926</v>
      </c>
      <c r="Y984" s="143">
        <v>200</v>
      </c>
      <c r="Z984" s="143">
        <v>100</v>
      </c>
      <c r="AA984" s="143">
        <v>8500</v>
      </c>
      <c r="AB984" s="143">
        <v>85</v>
      </c>
      <c r="AC984" s="127">
        <v>90</v>
      </c>
      <c r="AD984" s="127">
        <v>45</v>
      </c>
      <c r="AE984" s="128">
        <v>50</v>
      </c>
      <c r="AF984" s="135" t="s">
        <v>13236</v>
      </c>
      <c r="AG984" s="127">
        <v>306</v>
      </c>
      <c r="AH984" s="127">
        <v>15000</v>
      </c>
      <c r="AI984" s="127">
        <v>5000</v>
      </c>
      <c r="AJ984" s="127">
        <v>500</v>
      </c>
      <c r="AK984" s="952"/>
      <c r="AL984" s="952"/>
      <c r="AM984" s="135" t="s">
        <v>5428</v>
      </c>
      <c r="AN984" s="135">
        <v>7</v>
      </c>
      <c r="AO984" s="135">
        <v>1</v>
      </c>
      <c r="AP984" s="135">
        <v>4</v>
      </c>
      <c r="AQ984" s="135">
        <v>1</v>
      </c>
      <c r="AR984" s="135">
        <v>1</v>
      </c>
      <c r="AS984" s="135">
        <v>100</v>
      </c>
      <c r="AT984" s="137" t="s">
        <v>5026</v>
      </c>
      <c r="AU984" s="137" t="s">
        <v>5026</v>
      </c>
      <c r="AV984" s="127">
        <v>2500</v>
      </c>
      <c r="AW984" s="644">
        <v>25</v>
      </c>
      <c r="AX984" s="134"/>
      <c r="AY984" s="134"/>
      <c r="AZ984" s="134"/>
      <c r="BA984" s="134"/>
      <c r="BB984" s="134"/>
      <c r="BC984" s="123"/>
      <c r="BD984" s="123"/>
      <c r="BE984" s="494"/>
      <c r="BF984" s="135" t="s">
        <v>4945</v>
      </c>
      <c r="BG984" s="134"/>
      <c r="BH984" s="134"/>
      <c r="BI984" s="134"/>
      <c r="BJ984" s="134"/>
      <c r="BK984" s="134"/>
      <c r="BL984" s="134"/>
      <c r="BM984" s="134"/>
      <c r="BN984" s="135"/>
      <c r="BO984" s="153" t="s">
        <v>4945</v>
      </c>
      <c r="BP984" s="137"/>
      <c r="BQ984" s="137"/>
      <c r="BR984" s="137"/>
      <c r="BS984" s="137"/>
      <c r="BT984" s="137"/>
      <c r="BU984" s="137"/>
      <c r="BV984" s="137"/>
      <c r="BW984" s="137"/>
      <c r="BX984" s="137"/>
      <c r="BY984" s="137"/>
      <c r="BZ984" s="137">
        <v>1</v>
      </c>
      <c r="CA984" s="137">
        <v>1</v>
      </c>
      <c r="CB984" s="137"/>
      <c r="CC984" s="137"/>
      <c r="CD984" s="137">
        <v>2</v>
      </c>
    </row>
    <row r="985" spans="1:129" ht="16.5" customHeight="1">
      <c r="A985" s="111">
        <v>882</v>
      </c>
      <c r="B985" s="111" t="s">
        <v>12837</v>
      </c>
      <c r="C985" s="112" t="s">
        <v>12850</v>
      </c>
      <c r="D985" s="111" t="s">
        <v>5318</v>
      </c>
      <c r="E985" s="111" t="s">
        <v>4879</v>
      </c>
      <c r="F985" s="111" t="s">
        <v>13237</v>
      </c>
      <c r="G985" s="113" t="s">
        <v>13238</v>
      </c>
      <c r="H985" s="111" t="s">
        <v>13239</v>
      </c>
      <c r="I985" s="111" t="s">
        <v>9681</v>
      </c>
      <c r="J985" s="118" t="s">
        <v>4884</v>
      </c>
      <c r="K985" s="163" t="s">
        <v>13240</v>
      </c>
      <c r="L985" s="277" t="s">
        <v>13241</v>
      </c>
      <c r="M985" s="367" t="s">
        <v>13242</v>
      </c>
      <c r="N985" s="142" t="s">
        <v>4888</v>
      </c>
      <c r="O985" s="142"/>
      <c r="P985" s="142"/>
      <c r="Q985" s="143">
        <v>72545</v>
      </c>
      <c r="R985" s="144">
        <v>38857</v>
      </c>
      <c r="S985" s="143">
        <v>287</v>
      </c>
      <c r="T985" s="143">
        <v>287</v>
      </c>
      <c r="U985" s="112"/>
      <c r="V985" s="143"/>
      <c r="W985" s="143">
        <v>6.58</v>
      </c>
      <c r="X985" s="118" t="s">
        <v>4972</v>
      </c>
      <c r="Y985" s="143">
        <v>23.8</v>
      </c>
      <c r="Z985" s="143">
        <v>23.8</v>
      </c>
      <c r="AA985" s="143">
        <v>1000</v>
      </c>
      <c r="AB985" s="143">
        <v>47.5</v>
      </c>
      <c r="AC985" s="127"/>
      <c r="AD985" s="127"/>
      <c r="AE985" s="130">
        <v>200</v>
      </c>
      <c r="AF985" s="135" t="s">
        <v>6812</v>
      </c>
      <c r="AG985" s="127">
        <v>469</v>
      </c>
      <c r="AH985" s="127">
        <v>469</v>
      </c>
      <c r="AI985" s="148"/>
      <c r="AJ985" s="148"/>
      <c r="AK985" s="179"/>
      <c r="AL985" s="112"/>
      <c r="AM985" s="118"/>
      <c r="AN985" s="111">
        <v>1</v>
      </c>
      <c r="AO985" s="111"/>
      <c r="AP985" s="111">
        <v>1</v>
      </c>
      <c r="AQ985" s="111"/>
      <c r="AR985" s="111"/>
      <c r="AS985" s="111">
        <v>365</v>
      </c>
      <c r="AT985" s="129" t="s">
        <v>13243</v>
      </c>
      <c r="AU985" s="129" t="s">
        <v>13243</v>
      </c>
      <c r="AV985" s="127">
        <v>73000</v>
      </c>
      <c r="AW985" s="644">
        <v>200</v>
      </c>
      <c r="AX985" s="149"/>
      <c r="AY985" s="149"/>
      <c r="AZ985" s="149"/>
      <c r="BA985" s="149"/>
      <c r="BB985" s="149"/>
      <c r="BC985" s="150"/>
      <c r="BD985" s="150"/>
      <c r="BE985" s="150"/>
      <c r="BF985" s="151"/>
      <c r="BG985" s="134">
        <v>1000</v>
      </c>
      <c r="BH985" s="134"/>
      <c r="BI985" s="134"/>
      <c r="BJ985" s="134"/>
      <c r="BK985" s="134">
        <v>1000</v>
      </c>
      <c r="BL985" s="134"/>
      <c r="BM985" s="134"/>
      <c r="BN985" s="350" t="s">
        <v>13244</v>
      </c>
      <c r="BO985" s="133"/>
      <c r="BP985" s="138"/>
      <c r="BQ985" s="138"/>
      <c r="BR985" s="138"/>
      <c r="BS985" s="138"/>
      <c r="BT985" s="138"/>
      <c r="BU985" s="138"/>
      <c r="BV985" s="138"/>
      <c r="BW985" s="138"/>
      <c r="BX985" s="138"/>
      <c r="BY985" s="138"/>
      <c r="BZ985" s="138">
        <v>1</v>
      </c>
      <c r="CA985" s="138">
        <v>1</v>
      </c>
      <c r="CB985" s="138">
        <v>7</v>
      </c>
      <c r="CC985" s="138"/>
      <c r="CD985" s="138"/>
    </row>
    <row r="986" spans="1:129" ht="16.5" customHeight="1">
      <c r="A986" s="111">
        <v>883</v>
      </c>
      <c r="B986" s="111" t="s">
        <v>12837</v>
      </c>
      <c r="C986" s="112" t="s">
        <v>12850</v>
      </c>
      <c r="D986" s="111" t="s">
        <v>5318</v>
      </c>
      <c r="E986" s="111" t="s">
        <v>4879</v>
      </c>
      <c r="F986" s="111" t="s">
        <v>13245</v>
      </c>
      <c r="G986" s="954" t="s">
        <v>13246</v>
      </c>
      <c r="H986" s="111" t="s">
        <v>13247</v>
      </c>
      <c r="I986" s="111" t="s">
        <v>13248</v>
      </c>
      <c r="J986" s="111" t="s">
        <v>4884</v>
      </c>
      <c r="K986" s="163" t="s">
        <v>13249</v>
      </c>
      <c r="L986" s="116" t="s">
        <v>13250</v>
      </c>
      <c r="M986" s="955" t="s">
        <v>13251</v>
      </c>
      <c r="N986" s="221" t="s">
        <v>4884</v>
      </c>
      <c r="O986" s="221" t="s">
        <v>4909</v>
      </c>
      <c r="P986" s="142" t="s">
        <v>4940</v>
      </c>
      <c r="Q986" s="956">
        <v>111840.4</v>
      </c>
      <c r="R986" s="956">
        <v>30166.639999999999</v>
      </c>
      <c r="S986" s="956">
        <v>10556</v>
      </c>
      <c r="T986" s="219">
        <v>10183.34</v>
      </c>
      <c r="U986" s="112"/>
      <c r="V986" s="130">
        <v>372.63</v>
      </c>
      <c r="W986" s="130">
        <v>1085.6300000000001</v>
      </c>
      <c r="X986" s="129" t="s">
        <v>4926</v>
      </c>
      <c r="Y986" s="130">
        <v>701.65</v>
      </c>
      <c r="Z986" s="130">
        <v>88</v>
      </c>
      <c r="AA986" s="130">
        <v>884</v>
      </c>
      <c r="AB986" s="130">
        <v>769.76</v>
      </c>
      <c r="AC986" s="130">
        <v>1956</v>
      </c>
      <c r="AD986" s="130">
        <v>431.73</v>
      </c>
      <c r="AE986" s="957">
        <v>458</v>
      </c>
      <c r="AF986" s="151" t="s">
        <v>13252</v>
      </c>
      <c r="AG986" s="151">
        <v>308</v>
      </c>
      <c r="AH986" s="137">
        <v>644</v>
      </c>
      <c r="AI986" s="134">
        <v>644</v>
      </c>
      <c r="AJ986" s="112"/>
      <c r="AK986" s="148"/>
      <c r="AL986" s="148"/>
      <c r="AM986" s="111" t="s">
        <v>13253</v>
      </c>
      <c r="AN986" s="111">
        <v>20</v>
      </c>
      <c r="AO986" s="111"/>
      <c r="AP986" s="111">
        <v>10</v>
      </c>
      <c r="AQ986" s="111">
        <v>5</v>
      </c>
      <c r="AR986" s="111">
        <v>5</v>
      </c>
      <c r="AS986" s="111">
        <v>353</v>
      </c>
      <c r="AT986" s="111" t="s">
        <v>4916</v>
      </c>
      <c r="AU986" s="111" t="s">
        <v>4916</v>
      </c>
      <c r="AV986" s="127">
        <v>140515</v>
      </c>
      <c r="AW986" s="644">
        <v>398.05949008498584</v>
      </c>
      <c r="AX986" s="127">
        <v>10000</v>
      </c>
      <c r="AY986" s="127">
        <v>8000</v>
      </c>
      <c r="AZ986" s="165">
        <v>8000</v>
      </c>
      <c r="BA986" s="165">
        <v>9000</v>
      </c>
      <c r="BB986" s="165">
        <v>10000</v>
      </c>
      <c r="BC986" s="165">
        <v>9000</v>
      </c>
      <c r="BD986" s="157">
        <v>10</v>
      </c>
      <c r="BE986" s="150" t="s">
        <v>13254</v>
      </c>
      <c r="BF986" s="150"/>
      <c r="BG986" s="150"/>
      <c r="BH986" s="215"/>
      <c r="BI986" s="150"/>
      <c r="BJ986" s="150"/>
      <c r="BK986" s="150"/>
      <c r="BL986" s="150"/>
      <c r="BM986" s="150"/>
      <c r="BN986" s="150"/>
      <c r="BO986" s="150"/>
      <c r="BP986" s="111"/>
      <c r="BQ986" s="111"/>
      <c r="BR986" s="111"/>
      <c r="BS986" s="269"/>
      <c r="BT986" s="111"/>
      <c r="BU986" s="111"/>
      <c r="BV986" s="111"/>
      <c r="BW986" s="111"/>
      <c r="BX986" s="111"/>
      <c r="BY986" s="111"/>
      <c r="BZ986" s="622">
        <v>3</v>
      </c>
      <c r="CA986" s="652">
        <v>1</v>
      </c>
      <c r="CB986" s="652">
        <v>16</v>
      </c>
      <c r="CC986" s="652">
        <v>2</v>
      </c>
      <c r="CD986" s="652"/>
      <c r="CE986" s="775"/>
      <c r="CF986" s="139"/>
      <c r="CG986" s="139"/>
      <c r="DW986" s="152"/>
      <c r="DX986" s="152"/>
      <c r="DY986" s="152"/>
    </row>
    <row r="987" spans="1:129" ht="16.5" customHeight="1">
      <c r="A987" s="111">
        <v>884</v>
      </c>
      <c r="B987" s="111" t="s">
        <v>12837</v>
      </c>
      <c r="C987" s="112" t="s">
        <v>12850</v>
      </c>
      <c r="D987" s="111" t="s">
        <v>5318</v>
      </c>
      <c r="E987" s="111" t="s">
        <v>5620</v>
      </c>
      <c r="F987" s="111" t="s">
        <v>13255</v>
      </c>
      <c r="G987" s="113" t="s">
        <v>13256</v>
      </c>
      <c r="H987" s="111" t="s">
        <v>13257</v>
      </c>
      <c r="I987" s="111" t="s">
        <v>13258</v>
      </c>
      <c r="J987" s="118" t="s">
        <v>4884</v>
      </c>
      <c r="K987" s="163" t="s">
        <v>13259</v>
      </c>
      <c r="L987" s="116" t="s">
        <v>13260</v>
      </c>
      <c r="M987" s="156" t="s">
        <v>13261</v>
      </c>
      <c r="N987" s="142" t="s">
        <v>4888</v>
      </c>
      <c r="O987" s="142"/>
      <c r="P987" s="142" t="s">
        <v>4888</v>
      </c>
      <c r="Q987" s="143">
        <v>22073</v>
      </c>
      <c r="R987" s="144">
        <v>1587.3</v>
      </c>
      <c r="S987" s="143">
        <v>947.35</v>
      </c>
      <c r="T987" s="143">
        <v>947.35</v>
      </c>
      <c r="U987" s="112" t="s">
        <v>5009</v>
      </c>
      <c r="V987" s="143"/>
      <c r="W987" s="143">
        <v>40.299999999999997</v>
      </c>
      <c r="X987" s="138" t="s">
        <v>4972</v>
      </c>
      <c r="Y987" s="143">
        <v>66.959999999999994</v>
      </c>
      <c r="Z987" s="143">
        <v>58.99</v>
      </c>
      <c r="AA987" s="143">
        <v>300</v>
      </c>
      <c r="AB987" s="143">
        <v>53.68</v>
      </c>
      <c r="AC987" s="127">
        <v>24</v>
      </c>
      <c r="AD987" s="127"/>
      <c r="AE987" s="130">
        <v>55</v>
      </c>
      <c r="AF987" s="137" t="s">
        <v>13262</v>
      </c>
      <c r="AG987" s="127">
        <v>400</v>
      </c>
      <c r="AH987" s="127">
        <v>10000</v>
      </c>
      <c r="AI987" s="148"/>
      <c r="AJ987" s="148"/>
      <c r="AK987" s="946"/>
      <c r="AL987" s="946"/>
      <c r="AM987" s="118"/>
      <c r="AN987" s="111">
        <v>7</v>
      </c>
      <c r="AO987" s="111">
        <v>2</v>
      </c>
      <c r="AP987" s="111">
        <v>2</v>
      </c>
      <c r="AQ987" s="111">
        <v>2</v>
      </c>
      <c r="AR987" s="111">
        <v>1</v>
      </c>
      <c r="AS987" s="111">
        <v>320</v>
      </c>
      <c r="AT987" s="129" t="s">
        <v>4916</v>
      </c>
      <c r="AU987" s="129" t="s">
        <v>4916</v>
      </c>
      <c r="AV987" s="127">
        <v>28692</v>
      </c>
      <c r="AW987" s="644">
        <v>89.662499999999994</v>
      </c>
      <c r="AX987" s="149">
        <v>9000</v>
      </c>
      <c r="AY987" s="149">
        <v>7000</v>
      </c>
      <c r="AZ987" s="149">
        <v>7000</v>
      </c>
      <c r="BA987" s="149">
        <v>8000</v>
      </c>
      <c r="BB987" s="149">
        <v>9000</v>
      </c>
      <c r="BC987" s="150">
        <v>20</v>
      </c>
      <c r="BD987" s="150">
        <v>20</v>
      </c>
      <c r="BE987" s="150"/>
      <c r="BF987" s="151"/>
      <c r="BG987" s="134"/>
      <c r="BH987" s="134"/>
      <c r="BI987" s="134"/>
      <c r="BJ987" s="134"/>
      <c r="BK987" s="134"/>
      <c r="BL987" s="134"/>
      <c r="BM987" s="134"/>
      <c r="BN987" s="350"/>
      <c r="BO987" s="133"/>
      <c r="BP987" s="138"/>
      <c r="BQ987" s="138"/>
      <c r="BR987" s="138"/>
      <c r="BS987" s="138"/>
      <c r="BT987" s="138"/>
      <c r="BU987" s="138"/>
      <c r="BV987" s="138"/>
      <c r="BW987" s="138"/>
      <c r="BX987" s="138"/>
      <c r="BY987" s="138"/>
      <c r="BZ987" s="138">
        <v>2</v>
      </c>
      <c r="CA987" s="138">
        <v>1</v>
      </c>
      <c r="CB987" s="138">
        <v>2</v>
      </c>
      <c r="CC987" s="138"/>
      <c r="CD987" s="138"/>
    </row>
    <row r="988" spans="1:129" s="177" customFormat="1" ht="16.5" customHeight="1">
      <c r="A988" s="111">
        <v>885</v>
      </c>
      <c r="B988" s="180" t="s">
        <v>4690</v>
      </c>
      <c r="C988" s="302" t="s">
        <v>4691</v>
      </c>
      <c r="D988" s="180" t="s">
        <v>168</v>
      </c>
      <c r="E988" s="180" t="s">
        <v>5375</v>
      </c>
      <c r="F988" s="180" t="s">
        <v>13263</v>
      </c>
      <c r="G988" s="303" t="s">
        <v>13264</v>
      </c>
      <c r="H988" s="180" t="s">
        <v>13265</v>
      </c>
      <c r="I988" s="180" t="s">
        <v>13266</v>
      </c>
      <c r="J988" s="118" t="s">
        <v>4884</v>
      </c>
      <c r="K988" s="305" t="s">
        <v>13267</v>
      </c>
      <c r="L988" s="184" t="s">
        <v>13268</v>
      </c>
      <c r="M988" s="136" t="s">
        <v>13269</v>
      </c>
      <c r="N988" s="142" t="s">
        <v>4888</v>
      </c>
      <c r="O988" s="202"/>
      <c r="P988" s="142" t="s">
        <v>4888</v>
      </c>
      <c r="Q988" s="143">
        <v>9607</v>
      </c>
      <c r="R988" s="144">
        <v>1733.34</v>
      </c>
      <c r="S988" s="143">
        <v>1043.58</v>
      </c>
      <c r="T988" s="143">
        <v>936.18</v>
      </c>
      <c r="U988" s="302" t="s">
        <v>4983</v>
      </c>
      <c r="V988" s="143">
        <v>107.4</v>
      </c>
      <c r="W988" s="143">
        <v>42</v>
      </c>
      <c r="X988" s="273" t="s">
        <v>4956</v>
      </c>
      <c r="Y988" s="143"/>
      <c r="Z988" s="143">
        <v>15.38</v>
      </c>
      <c r="AA988" s="143">
        <v>110</v>
      </c>
      <c r="AB988" s="143">
        <v>47</v>
      </c>
      <c r="AC988" s="127">
        <v>378.58</v>
      </c>
      <c r="AD988" s="127">
        <v>115.08</v>
      </c>
      <c r="AE988" s="352">
        <v>36</v>
      </c>
      <c r="AF988" s="137" t="s">
        <v>13270</v>
      </c>
      <c r="AG988" s="188"/>
      <c r="AH988" s="188">
        <v>231</v>
      </c>
      <c r="AI988" s="186">
        <v>119</v>
      </c>
      <c r="AJ988" s="186">
        <v>231</v>
      </c>
      <c r="AK988" s="958"/>
      <c r="AL988" s="958"/>
      <c r="AM988" s="273"/>
      <c r="AN988" s="180"/>
      <c r="AO988" s="180"/>
      <c r="AP988" s="180"/>
      <c r="AQ988" s="180"/>
      <c r="AR988" s="180"/>
      <c r="AS988" s="180">
        <v>365</v>
      </c>
      <c r="AT988" s="129" t="s">
        <v>4916</v>
      </c>
      <c r="AU988" s="129" t="s">
        <v>4916</v>
      </c>
      <c r="AV988" s="188">
        <v>21010</v>
      </c>
      <c r="AW988" s="644">
        <v>57.561643835616437</v>
      </c>
      <c r="AX988" s="149">
        <v>8000</v>
      </c>
      <c r="AY988" s="149">
        <v>6000</v>
      </c>
      <c r="AZ988" s="149">
        <v>6000</v>
      </c>
      <c r="BA988" s="149">
        <v>7000</v>
      </c>
      <c r="BB988" s="149">
        <v>8000</v>
      </c>
      <c r="BC988" s="190">
        <v>50</v>
      </c>
      <c r="BD988" s="190">
        <v>20</v>
      </c>
      <c r="BE988" s="190" t="s">
        <v>13271</v>
      </c>
      <c r="BF988" s="191" t="s">
        <v>13272</v>
      </c>
      <c r="BG988" s="134"/>
      <c r="BH988" s="134"/>
      <c r="BI988" s="134"/>
      <c r="BJ988" s="134"/>
      <c r="BK988" s="134"/>
      <c r="BL988" s="192"/>
      <c r="BM988" s="192"/>
      <c r="BN988" s="442"/>
      <c r="BO988" s="193"/>
      <c r="BP988" s="273"/>
      <c r="BQ988" s="273"/>
      <c r="BR988" s="273"/>
      <c r="BS988" s="273"/>
      <c r="BT988" s="273"/>
      <c r="BU988" s="273"/>
      <c r="BV988" s="273"/>
      <c r="BW988" s="273"/>
      <c r="BX988" s="273"/>
      <c r="BY988" s="273"/>
      <c r="BZ988" s="273">
        <v>1</v>
      </c>
      <c r="CA988" s="273">
        <v>1</v>
      </c>
      <c r="CB988" s="273">
        <v>7</v>
      </c>
      <c r="CC988" s="273"/>
      <c r="CD988" s="273"/>
    </row>
    <row r="989" spans="1:129" ht="16.5" customHeight="1">
      <c r="A989" s="111">
        <v>886</v>
      </c>
      <c r="B989" s="111" t="s">
        <v>12837</v>
      </c>
      <c r="C989" s="112" t="s">
        <v>12850</v>
      </c>
      <c r="D989" s="111" t="s">
        <v>5318</v>
      </c>
      <c r="E989" s="111" t="s">
        <v>5001</v>
      </c>
      <c r="F989" s="111" t="s">
        <v>13273</v>
      </c>
      <c r="G989" s="113" t="s">
        <v>13274</v>
      </c>
      <c r="H989" s="111" t="s">
        <v>13275</v>
      </c>
      <c r="I989" s="111" t="s">
        <v>13276</v>
      </c>
      <c r="J989" s="118" t="s">
        <v>4884</v>
      </c>
      <c r="K989" s="163" t="s">
        <v>13233</v>
      </c>
      <c r="L989" s="116" t="s">
        <v>13277</v>
      </c>
      <c r="M989" s="156" t="s">
        <v>13278</v>
      </c>
      <c r="N989" s="142" t="s">
        <v>4888</v>
      </c>
      <c r="O989" s="142"/>
      <c r="P989" s="142" t="s">
        <v>4888</v>
      </c>
      <c r="Q989" s="143">
        <v>4993</v>
      </c>
      <c r="R989" s="144">
        <v>2427</v>
      </c>
      <c r="S989" s="143">
        <v>446</v>
      </c>
      <c r="T989" s="143">
        <v>446</v>
      </c>
      <c r="U989" s="112"/>
      <c r="V989" s="143"/>
      <c r="W989" s="143">
        <v>110</v>
      </c>
      <c r="X989" s="138" t="s">
        <v>4926</v>
      </c>
      <c r="Y989" s="143">
        <v>90</v>
      </c>
      <c r="Z989" s="143">
        <v>90</v>
      </c>
      <c r="AA989" s="143">
        <v>600</v>
      </c>
      <c r="AB989" s="143">
        <v>100</v>
      </c>
      <c r="AC989" s="127">
        <v>19</v>
      </c>
      <c r="AD989" s="127"/>
      <c r="AE989" s="130">
        <v>40</v>
      </c>
      <c r="AF989" s="137" t="s">
        <v>13279</v>
      </c>
      <c r="AG989" s="127">
        <v>210</v>
      </c>
      <c r="AH989" s="127">
        <v>3010</v>
      </c>
      <c r="AI989" s="148">
        <v>162</v>
      </c>
      <c r="AJ989" s="148">
        <v>200</v>
      </c>
      <c r="AK989" s="946"/>
      <c r="AL989" s="946"/>
      <c r="AM989" s="118"/>
      <c r="AN989" s="111">
        <v>1</v>
      </c>
      <c r="AO989" s="111"/>
      <c r="AP989" s="111">
        <v>1</v>
      </c>
      <c r="AQ989" s="111"/>
      <c r="AR989" s="111"/>
      <c r="AS989" s="111">
        <v>365</v>
      </c>
      <c r="AT989" s="129" t="s">
        <v>13280</v>
      </c>
      <c r="AU989" s="129" t="s">
        <v>13280</v>
      </c>
      <c r="AV989" s="127">
        <v>15000</v>
      </c>
      <c r="AW989" s="644">
        <v>41.095890410958901</v>
      </c>
      <c r="AX989" s="149">
        <v>7000</v>
      </c>
      <c r="AY989" s="149"/>
      <c r="AZ989" s="149">
        <v>5000</v>
      </c>
      <c r="BA989" s="149">
        <v>7000</v>
      </c>
      <c r="BB989" s="149">
        <v>7000</v>
      </c>
      <c r="BC989" s="150">
        <v>7</v>
      </c>
      <c r="BD989" s="150">
        <v>7</v>
      </c>
      <c r="BE989" s="150" t="s">
        <v>13281</v>
      </c>
      <c r="BF989" s="151" t="s">
        <v>13282</v>
      </c>
      <c r="BG989" s="134"/>
      <c r="BH989" s="134"/>
      <c r="BI989" s="134"/>
      <c r="BJ989" s="134"/>
      <c r="BK989" s="134"/>
      <c r="BL989" s="134"/>
      <c r="BM989" s="134"/>
      <c r="BN989" s="350"/>
      <c r="BO989" s="133"/>
      <c r="BP989" s="138"/>
      <c r="BQ989" s="138"/>
      <c r="BR989" s="138"/>
      <c r="BS989" s="138"/>
      <c r="BT989" s="138"/>
      <c r="BU989" s="138"/>
      <c r="BV989" s="138"/>
      <c r="BW989" s="138"/>
      <c r="BX989" s="138"/>
      <c r="BY989" s="138"/>
      <c r="BZ989" s="138">
        <v>1</v>
      </c>
      <c r="CA989" s="138"/>
      <c r="CB989" s="138"/>
      <c r="CC989" s="138"/>
      <c r="CD989" s="138"/>
    </row>
    <row r="990" spans="1:129" ht="16.5" customHeight="1">
      <c r="A990" s="111">
        <v>887</v>
      </c>
      <c r="B990" s="111" t="s">
        <v>4690</v>
      </c>
      <c r="C990" s="112" t="s">
        <v>12850</v>
      </c>
      <c r="D990" s="111" t="s">
        <v>168</v>
      </c>
      <c r="E990" s="111" t="s">
        <v>4932</v>
      </c>
      <c r="F990" s="111" t="s">
        <v>13283</v>
      </c>
      <c r="G990" s="113" t="s">
        <v>13284</v>
      </c>
      <c r="H990" s="111" t="s">
        <v>13285</v>
      </c>
      <c r="I990" s="111" t="s">
        <v>13286</v>
      </c>
      <c r="J990" s="118" t="s">
        <v>4884</v>
      </c>
      <c r="K990" s="163" t="s">
        <v>13287</v>
      </c>
      <c r="L990" s="116" t="s">
        <v>13288</v>
      </c>
      <c r="M990" s="153" t="s">
        <v>13289</v>
      </c>
      <c r="N990" s="142" t="s">
        <v>4924</v>
      </c>
      <c r="O990" s="142"/>
      <c r="P990" s="142" t="s">
        <v>4924</v>
      </c>
      <c r="Q990" s="143">
        <v>93719.3</v>
      </c>
      <c r="R990" s="144"/>
      <c r="S990" s="143">
        <v>93719.3</v>
      </c>
      <c r="T990" s="143">
        <v>93719.3</v>
      </c>
      <c r="U990" s="112"/>
      <c r="V990" s="143"/>
      <c r="W990" s="143">
        <v>99.17</v>
      </c>
      <c r="X990" s="138" t="s">
        <v>4956</v>
      </c>
      <c r="Y990" s="143"/>
      <c r="Z990" s="143"/>
      <c r="AA990" s="143"/>
      <c r="AB990" s="143">
        <v>71.680000000000007</v>
      </c>
      <c r="AC990" s="127"/>
      <c r="AD990" s="127"/>
      <c r="AE990" s="130">
        <v>30</v>
      </c>
      <c r="AF990" s="137" t="s">
        <v>13124</v>
      </c>
      <c r="AG990" s="127">
        <v>320</v>
      </c>
      <c r="AH990" s="127"/>
      <c r="AI990" s="148"/>
      <c r="AJ990" s="148"/>
      <c r="AK990" s="946"/>
      <c r="AL990" s="946"/>
      <c r="AM990" s="118"/>
      <c r="AN990" s="111"/>
      <c r="AO990" s="111"/>
      <c r="AP990" s="111"/>
      <c r="AQ990" s="111"/>
      <c r="AR990" s="111"/>
      <c r="AS990" s="111">
        <v>365</v>
      </c>
      <c r="AT990" s="129" t="s">
        <v>13290</v>
      </c>
      <c r="AU990" s="129" t="s">
        <v>13290</v>
      </c>
      <c r="AV990" s="127">
        <v>445000</v>
      </c>
      <c r="AW990" s="644">
        <v>1219.1780821917807</v>
      </c>
      <c r="AX990" s="149">
        <v>8000</v>
      </c>
      <c r="AY990" s="149">
        <v>5000</v>
      </c>
      <c r="AZ990" s="149">
        <v>5000</v>
      </c>
      <c r="BA990" s="149">
        <v>6000</v>
      </c>
      <c r="BB990" s="149">
        <v>8000</v>
      </c>
      <c r="BC990" s="150">
        <v>25</v>
      </c>
      <c r="BD990" s="150">
        <v>25</v>
      </c>
      <c r="BE990" s="150" t="s">
        <v>13291</v>
      </c>
      <c r="BF990" s="151" t="s">
        <v>13055</v>
      </c>
      <c r="BG990" s="134"/>
      <c r="BH990" s="134"/>
      <c r="BI990" s="134"/>
      <c r="BJ990" s="134"/>
      <c r="BK990" s="134"/>
      <c r="BL990" s="134"/>
      <c r="BM990" s="134"/>
      <c r="BN990" s="350"/>
      <c r="BO990" s="133"/>
      <c r="BP990" s="138"/>
      <c r="BQ990" s="138"/>
      <c r="BR990" s="138"/>
      <c r="BS990" s="138"/>
      <c r="BT990" s="138"/>
      <c r="BU990" s="138"/>
      <c r="BV990" s="138"/>
      <c r="BW990" s="138"/>
      <c r="BX990" s="138"/>
      <c r="BY990" s="138"/>
      <c r="BZ990" s="138">
        <v>1</v>
      </c>
      <c r="CA990" s="138"/>
      <c r="CB990" s="138">
        <v>13</v>
      </c>
      <c r="CC990" s="138"/>
      <c r="CD990" s="138"/>
    </row>
    <row r="991" spans="1:129" ht="16.5" customHeight="1">
      <c r="A991" s="111">
        <v>888</v>
      </c>
      <c r="B991" s="111" t="s">
        <v>12837</v>
      </c>
      <c r="C991" s="112" t="s">
        <v>12838</v>
      </c>
      <c r="D991" s="111" t="s">
        <v>5318</v>
      </c>
      <c r="E991" s="111" t="s">
        <v>5001</v>
      </c>
      <c r="F991" s="111" t="s">
        <v>13292</v>
      </c>
      <c r="G991" s="113" t="s">
        <v>13293</v>
      </c>
      <c r="H991" s="111" t="s">
        <v>13294</v>
      </c>
      <c r="I991" s="153" t="s">
        <v>13295</v>
      </c>
      <c r="J991" s="118" t="s">
        <v>4884</v>
      </c>
      <c r="K991" s="153" t="s">
        <v>13296</v>
      </c>
      <c r="L991" s="153" t="s">
        <v>13297</v>
      </c>
      <c r="M991" s="156" t="s">
        <v>13298</v>
      </c>
      <c r="N991" s="142" t="s">
        <v>4924</v>
      </c>
      <c r="O991" s="142"/>
      <c r="P991" s="142" t="s">
        <v>4924</v>
      </c>
      <c r="Q991" s="143">
        <v>4284</v>
      </c>
      <c r="R991" s="144">
        <v>3178</v>
      </c>
      <c r="S991" s="143">
        <v>1881</v>
      </c>
      <c r="T991" s="143">
        <v>1881</v>
      </c>
      <c r="U991" s="126" t="s">
        <v>13299</v>
      </c>
      <c r="V991" s="143"/>
      <c r="W991" s="143">
        <v>58</v>
      </c>
      <c r="X991" s="138" t="s">
        <v>4972</v>
      </c>
      <c r="Y991" s="143"/>
      <c r="Z991" s="143"/>
      <c r="AA991" s="143"/>
      <c r="AB991" s="143">
        <v>49</v>
      </c>
      <c r="AC991" s="127">
        <v>629</v>
      </c>
      <c r="AD991" s="127"/>
      <c r="AE991" s="130">
        <v>47</v>
      </c>
      <c r="AF991" s="137" t="s">
        <v>13300</v>
      </c>
      <c r="AG991" s="127"/>
      <c r="AH991" s="127">
        <v>1147</v>
      </c>
      <c r="AI991" s="148"/>
      <c r="AJ991" s="148">
        <v>1147</v>
      </c>
      <c r="AK991" s="946"/>
      <c r="AL991" s="946"/>
      <c r="AM991" s="118"/>
      <c r="AN991" s="111"/>
      <c r="AO991" s="111"/>
      <c r="AP991" s="111"/>
      <c r="AQ991" s="111"/>
      <c r="AR991" s="111"/>
      <c r="AS991" s="111">
        <v>365</v>
      </c>
      <c r="AT991" s="129" t="s">
        <v>13301</v>
      </c>
      <c r="AU991" s="129" t="s">
        <v>13301</v>
      </c>
      <c r="AV991" s="127">
        <v>24767</v>
      </c>
      <c r="AW991" s="644">
        <v>67.854794520547941</v>
      </c>
      <c r="AX991" s="149">
        <v>10500</v>
      </c>
      <c r="AY991" s="149">
        <v>8000</v>
      </c>
      <c r="AZ991" s="149">
        <v>8000</v>
      </c>
      <c r="BA991" s="149">
        <v>9000</v>
      </c>
      <c r="BB991" s="149">
        <v>10500</v>
      </c>
      <c r="BC991" s="150">
        <v>24</v>
      </c>
      <c r="BD991" s="150">
        <v>10</v>
      </c>
      <c r="BE991" s="133" t="s">
        <v>13302</v>
      </c>
      <c r="BF991" s="151" t="s">
        <v>6956</v>
      </c>
      <c r="BG991" s="134"/>
      <c r="BH991" s="134"/>
      <c r="BI991" s="134"/>
      <c r="BJ991" s="134"/>
      <c r="BK991" s="134"/>
      <c r="BL991" s="134"/>
      <c r="BM991" s="134"/>
      <c r="BN991" s="350"/>
      <c r="BO991" s="133"/>
      <c r="BP991" s="138"/>
      <c r="BQ991" s="138"/>
      <c r="BR991" s="138"/>
      <c r="BS991" s="138"/>
      <c r="BT991" s="138"/>
      <c r="BU991" s="138"/>
      <c r="BV991" s="138"/>
      <c r="BW991" s="138"/>
      <c r="BX991" s="138"/>
      <c r="BY991" s="138"/>
      <c r="BZ991" s="138">
        <v>1</v>
      </c>
      <c r="CA991" s="138">
        <v>1</v>
      </c>
      <c r="CB991" s="138">
        <v>11</v>
      </c>
      <c r="CC991" s="138"/>
      <c r="CD991" s="138"/>
      <c r="CE991" s="139"/>
      <c r="CF991" s="139"/>
      <c r="DV991" s="152"/>
      <c r="DW991" s="152"/>
      <c r="DX991" s="152"/>
    </row>
    <row r="992" spans="1:129" ht="16.5" customHeight="1">
      <c r="A992" s="111">
        <v>889</v>
      </c>
      <c r="B992" s="111" t="s">
        <v>12837</v>
      </c>
      <c r="C992" s="112" t="s">
        <v>12850</v>
      </c>
      <c r="D992" s="111" t="s">
        <v>5318</v>
      </c>
      <c r="E992" s="111" t="s">
        <v>5001</v>
      </c>
      <c r="F992" s="111" t="s">
        <v>13303</v>
      </c>
      <c r="G992" s="113" t="s">
        <v>13304</v>
      </c>
      <c r="H992" s="116" t="s">
        <v>13305</v>
      </c>
      <c r="I992" s="111" t="s">
        <v>13306</v>
      </c>
      <c r="J992" s="118" t="s">
        <v>4884</v>
      </c>
      <c r="K992" s="163" t="s">
        <v>13307</v>
      </c>
      <c r="L992" s="116" t="s">
        <v>13308</v>
      </c>
      <c r="M992" s="156" t="s">
        <v>13309</v>
      </c>
      <c r="N992" s="142" t="s">
        <v>4924</v>
      </c>
      <c r="O992" s="142"/>
      <c r="P992" s="142" t="s">
        <v>4924</v>
      </c>
      <c r="Q992" s="143">
        <v>3229</v>
      </c>
      <c r="R992" s="144">
        <v>1077</v>
      </c>
      <c r="S992" s="143">
        <v>980</v>
      </c>
      <c r="T992" s="143">
        <v>980</v>
      </c>
      <c r="U992" s="112" t="s">
        <v>10623</v>
      </c>
      <c r="V992" s="143"/>
      <c r="W992" s="143">
        <v>33</v>
      </c>
      <c r="X992" s="138" t="s">
        <v>4972</v>
      </c>
      <c r="Y992" s="143">
        <v>20</v>
      </c>
      <c r="Z992" s="143">
        <v>20</v>
      </c>
      <c r="AA992" s="143">
        <v>100</v>
      </c>
      <c r="AB992" s="143">
        <v>7</v>
      </c>
      <c r="AC992" s="127">
        <v>35</v>
      </c>
      <c r="AD992" s="127">
        <v>25</v>
      </c>
      <c r="AE992" s="130">
        <v>15</v>
      </c>
      <c r="AF992" s="137" t="s">
        <v>13310</v>
      </c>
      <c r="AG992" s="127">
        <v>1200</v>
      </c>
      <c r="AH992" s="127">
        <v>2600</v>
      </c>
      <c r="AI992" s="148">
        <v>100</v>
      </c>
      <c r="AJ992" s="148">
        <v>250</v>
      </c>
      <c r="AK992" s="946"/>
      <c r="AL992" s="946"/>
      <c r="AM992" s="118"/>
      <c r="AN992" s="111">
        <v>8</v>
      </c>
      <c r="AO992" s="111"/>
      <c r="AP992" s="111"/>
      <c r="AQ992" s="111">
        <v>5</v>
      </c>
      <c r="AR992" s="111">
        <v>3</v>
      </c>
      <c r="AS992" s="111">
        <v>365</v>
      </c>
      <c r="AT992" s="129" t="s">
        <v>13311</v>
      </c>
      <c r="AU992" s="129" t="s">
        <v>13311</v>
      </c>
      <c r="AV992" s="127">
        <v>27000</v>
      </c>
      <c r="AW992" s="644">
        <v>73.972602739726028</v>
      </c>
      <c r="AX992" s="149">
        <v>8000</v>
      </c>
      <c r="AY992" s="149">
        <v>8000</v>
      </c>
      <c r="AZ992" s="149">
        <v>8000</v>
      </c>
      <c r="BA992" s="149">
        <v>8000</v>
      </c>
      <c r="BB992" s="149">
        <v>8000</v>
      </c>
      <c r="BC992" s="150" t="s">
        <v>13312</v>
      </c>
      <c r="BD992" s="150" t="s">
        <v>13312</v>
      </c>
      <c r="BE992" s="150" t="s">
        <v>13313</v>
      </c>
      <c r="BF992" s="151" t="s">
        <v>13314</v>
      </c>
      <c r="BG992" s="134"/>
      <c r="BH992" s="134"/>
      <c r="BI992" s="134"/>
      <c r="BJ992" s="134"/>
      <c r="BK992" s="134"/>
      <c r="BL992" s="134"/>
      <c r="BM992" s="134"/>
      <c r="BN992" s="350"/>
      <c r="BO992" s="133"/>
      <c r="BP992" s="138" t="s">
        <v>7177</v>
      </c>
      <c r="BQ992" s="138" t="s">
        <v>7177</v>
      </c>
      <c r="BR992" s="138" t="s">
        <v>7177</v>
      </c>
      <c r="BS992" s="138" t="s">
        <v>7177</v>
      </c>
      <c r="BT992" s="138"/>
      <c r="BU992" s="138" t="s">
        <v>7177</v>
      </c>
      <c r="BV992" s="138"/>
      <c r="BW992" s="138"/>
      <c r="BX992" s="138"/>
      <c r="BY992" s="138"/>
      <c r="BZ992" s="138">
        <v>2</v>
      </c>
      <c r="CA992" s="138"/>
      <c r="CB992" s="138">
        <v>1</v>
      </c>
      <c r="CC992" s="138"/>
      <c r="CD992" s="138"/>
    </row>
    <row r="993" spans="1:82" ht="16.5" customHeight="1">
      <c r="A993" s="111">
        <v>890</v>
      </c>
      <c r="B993" s="111" t="s">
        <v>12837</v>
      </c>
      <c r="C993" s="112" t="s">
        <v>12850</v>
      </c>
      <c r="D993" s="111" t="s">
        <v>5318</v>
      </c>
      <c r="E993" s="111" t="s">
        <v>5001</v>
      </c>
      <c r="F993" s="111" t="s">
        <v>13315</v>
      </c>
      <c r="G993" s="113" t="s">
        <v>13316</v>
      </c>
      <c r="H993" s="111" t="s">
        <v>13317</v>
      </c>
      <c r="I993" s="111" t="s">
        <v>13318</v>
      </c>
      <c r="J993" s="118" t="s">
        <v>4884</v>
      </c>
      <c r="K993" s="163" t="s">
        <v>13259</v>
      </c>
      <c r="L993" s="277" t="s">
        <v>13319</v>
      </c>
      <c r="M993" s="156" t="s">
        <v>13320</v>
      </c>
      <c r="N993" s="142" t="s">
        <v>4924</v>
      </c>
      <c r="O993" s="142"/>
      <c r="P993" s="142" t="s">
        <v>4924</v>
      </c>
      <c r="Q993" s="143">
        <v>3300</v>
      </c>
      <c r="R993" s="144">
        <v>1694</v>
      </c>
      <c r="S993" s="143">
        <v>1469</v>
      </c>
      <c r="T993" s="143">
        <v>1369.76</v>
      </c>
      <c r="U993" s="112" t="s">
        <v>6616</v>
      </c>
      <c r="V993" s="143">
        <v>99</v>
      </c>
      <c r="W993" s="143">
        <v>17.5</v>
      </c>
      <c r="X993" s="118" t="s">
        <v>4926</v>
      </c>
      <c r="Y993" s="143">
        <v>99</v>
      </c>
      <c r="Z993" s="143">
        <v>19.8</v>
      </c>
      <c r="AA993" s="143">
        <v>120</v>
      </c>
      <c r="AB993" s="143">
        <v>23.1</v>
      </c>
      <c r="AC993" s="127">
        <v>82.5</v>
      </c>
      <c r="AD993" s="127"/>
      <c r="AE993" s="130">
        <v>80</v>
      </c>
      <c r="AF993" s="135" t="s">
        <v>13321</v>
      </c>
      <c r="AG993" s="127">
        <v>1550</v>
      </c>
      <c r="AH993" s="127">
        <v>3100</v>
      </c>
      <c r="AI993" s="148"/>
      <c r="AJ993" s="148">
        <v>3100</v>
      </c>
      <c r="AK993" s="946"/>
      <c r="AL993" s="946"/>
      <c r="AM993" s="118" t="s">
        <v>5011</v>
      </c>
      <c r="AN993" s="111">
        <v>3</v>
      </c>
      <c r="AO993" s="111"/>
      <c r="AP993" s="111"/>
      <c r="AQ993" s="111">
        <v>3</v>
      </c>
      <c r="AR993" s="111"/>
      <c r="AS993" s="111">
        <v>365</v>
      </c>
      <c r="AT993" s="129" t="s">
        <v>4895</v>
      </c>
      <c r="AU993" s="129" t="s">
        <v>8230</v>
      </c>
      <c r="AV993" s="127">
        <v>122000</v>
      </c>
      <c r="AW993" s="644">
        <v>334.24657534246575</v>
      </c>
      <c r="AX993" s="149">
        <v>12000</v>
      </c>
      <c r="AY993" s="149">
        <v>9000</v>
      </c>
      <c r="AZ993" s="149">
        <v>9000</v>
      </c>
      <c r="BA993" s="149">
        <v>10000</v>
      </c>
      <c r="BB993" s="149">
        <v>12000</v>
      </c>
      <c r="BC993" s="150"/>
      <c r="BD993" s="150"/>
      <c r="BE993" s="150" t="s">
        <v>13322</v>
      </c>
      <c r="BF993" s="151" t="s">
        <v>13323</v>
      </c>
      <c r="BG993" s="134">
        <v>12000</v>
      </c>
      <c r="BH993" s="134">
        <v>9000</v>
      </c>
      <c r="BI993" s="134">
        <v>9000</v>
      </c>
      <c r="BJ993" s="134">
        <v>10000</v>
      </c>
      <c r="BK993" s="134">
        <v>12000</v>
      </c>
      <c r="BL993" s="134"/>
      <c r="BM993" s="134"/>
      <c r="BN993" s="174" t="s">
        <v>13322</v>
      </c>
      <c r="BO993" s="151" t="s">
        <v>13323</v>
      </c>
      <c r="BP993" s="138"/>
      <c r="BQ993" s="138"/>
      <c r="BR993" s="138"/>
      <c r="BS993" s="138"/>
      <c r="BT993" s="138"/>
      <c r="BU993" s="138"/>
      <c r="BV993" s="138"/>
      <c r="BW993" s="138"/>
      <c r="BX993" s="138"/>
      <c r="BY993" s="138"/>
      <c r="BZ993" s="138">
        <v>3</v>
      </c>
      <c r="CA993" s="138"/>
      <c r="CB993" s="138">
        <v>12</v>
      </c>
      <c r="CC993" s="138"/>
      <c r="CD993" s="138"/>
    </row>
    <row r="994" spans="1:82" ht="16.5" customHeight="1">
      <c r="A994" s="111">
        <v>891</v>
      </c>
      <c r="B994" s="111" t="s">
        <v>13204</v>
      </c>
      <c r="C994" s="112" t="s">
        <v>13205</v>
      </c>
      <c r="D994" s="111" t="s">
        <v>13206</v>
      </c>
      <c r="E994" s="111" t="s">
        <v>8783</v>
      </c>
      <c r="F994" s="111" t="s">
        <v>13324</v>
      </c>
      <c r="G994" s="113" t="s">
        <v>13325</v>
      </c>
      <c r="H994" s="111" t="s">
        <v>13326</v>
      </c>
      <c r="I994" s="111" t="s">
        <v>13327</v>
      </c>
      <c r="J994" s="118" t="s">
        <v>4884</v>
      </c>
      <c r="K994" s="163" t="s">
        <v>13328</v>
      </c>
      <c r="L994" s="116" t="s">
        <v>13329</v>
      </c>
      <c r="M994" s="156" t="s">
        <v>13330</v>
      </c>
      <c r="N994" s="142" t="s">
        <v>9684</v>
      </c>
      <c r="O994" s="142"/>
      <c r="P994" s="142" t="s">
        <v>4940</v>
      </c>
      <c r="Q994" s="143">
        <v>299574</v>
      </c>
      <c r="R994" s="144">
        <v>4397</v>
      </c>
      <c r="S994" s="143">
        <v>220571</v>
      </c>
      <c r="T994" s="143">
        <v>211771</v>
      </c>
      <c r="U994" s="959"/>
      <c r="V994" s="144">
        <v>8800</v>
      </c>
      <c r="W994" s="144">
        <v>2601</v>
      </c>
      <c r="X994" s="788" t="s">
        <v>8792</v>
      </c>
      <c r="Y994" s="144">
        <v>441</v>
      </c>
      <c r="Z994" s="144">
        <v>76</v>
      </c>
      <c r="AA994" s="123" t="s">
        <v>13331</v>
      </c>
      <c r="AB994" s="144">
        <v>214</v>
      </c>
      <c r="AC994" s="127">
        <v>30</v>
      </c>
      <c r="AD994" s="127">
        <v>481</v>
      </c>
      <c r="AE994" s="130">
        <v>142</v>
      </c>
      <c r="AF994" s="126" t="s">
        <v>13332</v>
      </c>
      <c r="AG994" s="168">
        <v>2400</v>
      </c>
      <c r="AH994" s="168">
        <v>100000</v>
      </c>
      <c r="AI994" s="960"/>
      <c r="AJ994" s="168">
        <v>100000</v>
      </c>
      <c r="AK994" s="959" t="s">
        <v>13333</v>
      </c>
      <c r="AL994" s="959">
        <v>1</v>
      </c>
      <c r="AM994" s="118"/>
      <c r="AN994" s="112"/>
      <c r="AO994" s="112"/>
      <c r="AP994" s="112"/>
      <c r="AQ994" s="112"/>
      <c r="AR994" s="111"/>
      <c r="AS994" s="111">
        <v>365</v>
      </c>
      <c r="AT994" s="129" t="s">
        <v>4916</v>
      </c>
      <c r="AU994" s="129" t="s">
        <v>4916</v>
      </c>
      <c r="AV994" s="168">
        <v>196135</v>
      </c>
      <c r="AW994" s="644">
        <v>537.35616438356169</v>
      </c>
      <c r="AX994" s="149">
        <v>12000</v>
      </c>
      <c r="AY994" s="149">
        <v>7000</v>
      </c>
      <c r="AZ994" s="149">
        <v>7000</v>
      </c>
      <c r="BA994" s="149">
        <v>8000</v>
      </c>
      <c r="BB994" s="149">
        <v>12000</v>
      </c>
      <c r="BC994" s="112" t="s">
        <v>13334</v>
      </c>
      <c r="BD994" s="112" t="s">
        <v>13335</v>
      </c>
      <c r="BE994" s="112" t="s">
        <v>13336</v>
      </c>
      <c r="BF994" s="112" t="s">
        <v>13337</v>
      </c>
      <c r="BG994" s="134"/>
      <c r="BH994" s="134"/>
      <c r="BI994" s="134"/>
      <c r="BJ994" s="134"/>
      <c r="BK994" s="134"/>
      <c r="BL994" s="171"/>
      <c r="BM994" s="171"/>
      <c r="BN994" s="350"/>
      <c r="BO994" s="133"/>
      <c r="BP994" s="138"/>
      <c r="BQ994" s="138"/>
      <c r="BR994" s="138"/>
      <c r="BS994" s="138"/>
      <c r="BT994" s="138"/>
      <c r="BU994" s="138"/>
      <c r="BV994" s="138"/>
      <c r="BW994" s="138"/>
      <c r="BX994" s="138"/>
      <c r="BY994" s="138"/>
      <c r="BZ994" s="138">
        <v>2</v>
      </c>
      <c r="CA994" s="138">
        <v>9</v>
      </c>
      <c r="CB994" s="138">
        <v>34</v>
      </c>
      <c r="CC994" s="138"/>
      <c r="CD994" s="138"/>
    </row>
    <row r="995" spans="1:82" ht="16.5" customHeight="1">
      <c r="A995" s="111">
        <v>892</v>
      </c>
      <c r="B995" s="111" t="s">
        <v>12837</v>
      </c>
      <c r="C995" s="112" t="s">
        <v>12850</v>
      </c>
      <c r="D995" s="111" t="s">
        <v>5318</v>
      </c>
      <c r="E995" s="111" t="s">
        <v>4879</v>
      </c>
      <c r="F995" s="111" t="s">
        <v>13338</v>
      </c>
      <c r="G995" s="113" t="s">
        <v>13339</v>
      </c>
      <c r="H995" s="163" t="s">
        <v>13340</v>
      </c>
      <c r="I995" s="111" t="s">
        <v>13341</v>
      </c>
      <c r="J995" s="118" t="s">
        <v>4884</v>
      </c>
      <c r="K995" s="163" t="s">
        <v>10038</v>
      </c>
      <c r="L995" s="116" t="s">
        <v>13342</v>
      </c>
      <c r="M995" s="153" t="s">
        <v>13343</v>
      </c>
      <c r="N995" s="142" t="s">
        <v>4924</v>
      </c>
      <c r="O995" s="142"/>
      <c r="P995" s="142" t="s">
        <v>4924</v>
      </c>
      <c r="Q995" s="143">
        <v>3823</v>
      </c>
      <c r="R995" s="144">
        <v>3756.34</v>
      </c>
      <c r="S995" s="143">
        <v>2185</v>
      </c>
      <c r="T995" s="143">
        <v>2185</v>
      </c>
      <c r="U995" s="112" t="s">
        <v>5134</v>
      </c>
      <c r="V995" s="143"/>
      <c r="W995" s="143">
        <v>50.6</v>
      </c>
      <c r="X995" s="138" t="s">
        <v>4972</v>
      </c>
      <c r="Y995" s="143">
        <v>151.24</v>
      </c>
      <c r="Z995" s="143">
        <v>13</v>
      </c>
      <c r="AA995" s="143"/>
      <c r="AB995" s="143">
        <v>192.2</v>
      </c>
      <c r="AC995" s="127">
        <v>167.35</v>
      </c>
      <c r="AD995" s="127">
        <v>308.26</v>
      </c>
      <c r="AE995" s="128">
        <v>142</v>
      </c>
      <c r="AF995" s="137" t="s">
        <v>13344</v>
      </c>
      <c r="AG995" s="127">
        <v>190</v>
      </c>
      <c r="AH995" s="127"/>
      <c r="AI995" s="148"/>
      <c r="AJ995" s="148"/>
      <c r="AK995" s="946"/>
      <c r="AL995" s="946"/>
      <c r="AM995" s="118" t="s">
        <v>5011</v>
      </c>
      <c r="AN995" s="111">
        <v>5</v>
      </c>
      <c r="AO995" s="111"/>
      <c r="AP995" s="111">
        <v>3</v>
      </c>
      <c r="AQ995" s="111">
        <v>2</v>
      </c>
      <c r="AR995" s="111"/>
      <c r="AS995" s="111">
        <v>365</v>
      </c>
      <c r="AT995" s="129" t="s">
        <v>4916</v>
      </c>
      <c r="AU995" s="129" t="s">
        <v>4916</v>
      </c>
      <c r="AV995" s="127">
        <v>106622</v>
      </c>
      <c r="AW995" s="644">
        <v>292.11506849315066</v>
      </c>
      <c r="AX995" s="149">
        <v>14000</v>
      </c>
      <c r="AY995" s="149">
        <v>11000</v>
      </c>
      <c r="AZ995" s="149">
        <v>11000</v>
      </c>
      <c r="BA995" s="149">
        <v>13000</v>
      </c>
      <c r="BB995" s="149">
        <v>14000</v>
      </c>
      <c r="BC995" s="150">
        <v>30</v>
      </c>
      <c r="BD995" s="150">
        <v>60</v>
      </c>
      <c r="BE995" s="150"/>
      <c r="BF995" s="151" t="s">
        <v>5415</v>
      </c>
      <c r="BG995" s="134"/>
      <c r="BH995" s="134"/>
      <c r="BI995" s="134"/>
      <c r="BJ995" s="134"/>
      <c r="BK995" s="134"/>
      <c r="BL995" s="134"/>
      <c r="BM995" s="134"/>
      <c r="BN995" s="327" t="s">
        <v>13345</v>
      </c>
      <c r="BO995" s="111" t="s">
        <v>13346</v>
      </c>
      <c r="BP995" s="138"/>
      <c r="BQ995" s="138"/>
      <c r="BR995" s="138"/>
      <c r="BS995" s="138"/>
      <c r="BT995" s="138"/>
      <c r="BU995" s="138"/>
      <c r="BV995" s="138"/>
      <c r="BW995" s="138"/>
      <c r="BX995" s="138"/>
      <c r="BY995" s="138"/>
      <c r="BZ995" s="138">
        <v>2</v>
      </c>
      <c r="CA995" s="138">
        <v>7</v>
      </c>
      <c r="CB995" s="138">
        <v>14</v>
      </c>
      <c r="CC995" s="138"/>
      <c r="CD995" s="138"/>
    </row>
    <row r="996" spans="1:82" ht="16.5" customHeight="1">
      <c r="A996" s="111">
        <v>893</v>
      </c>
      <c r="B996" s="111" t="s">
        <v>12837</v>
      </c>
      <c r="C996" s="112" t="s">
        <v>12850</v>
      </c>
      <c r="D996" s="111" t="s">
        <v>5318</v>
      </c>
      <c r="E996" s="111" t="s">
        <v>4879</v>
      </c>
      <c r="F996" s="111" t="s">
        <v>13347</v>
      </c>
      <c r="G996" s="113" t="s">
        <v>13348</v>
      </c>
      <c r="H996" s="111" t="s">
        <v>13349</v>
      </c>
      <c r="I996" s="111" t="s">
        <v>10660</v>
      </c>
      <c r="J996" s="118" t="s">
        <v>4884</v>
      </c>
      <c r="K996" s="163" t="s">
        <v>13286</v>
      </c>
      <c r="L996" s="116" t="s">
        <v>13350</v>
      </c>
      <c r="M996" s="153" t="s">
        <v>13351</v>
      </c>
      <c r="N996" s="142" t="s">
        <v>4884</v>
      </c>
      <c r="O996" s="142" t="s">
        <v>4909</v>
      </c>
      <c r="P996" s="142" t="s">
        <v>4940</v>
      </c>
      <c r="Q996" s="143">
        <v>63960</v>
      </c>
      <c r="R996" s="144">
        <v>220</v>
      </c>
      <c r="S996" s="143">
        <v>205</v>
      </c>
      <c r="T996" s="143">
        <v>55</v>
      </c>
      <c r="U996" s="112"/>
      <c r="V996" s="143">
        <v>150</v>
      </c>
      <c r="W996" s="143">
        <v>19</v>
      </c>
      <c r="X996" s="138" t="s">
        <v>4972</v>
      </c>
      <c r="Y996" s="143">
        <v>87</v>
      </c>
      <c r="Z996" s="143">
        <v>31</v>
      </c>
      <c r="AA996" s="143">
        <v>1221</v>
      </c>
      <c r="AB996" s="143">
        <v>74</v>
      </c>
      <c r="AC996" s="127"/>
      <c r="AD996" s="127">
        <v>54</v>
      </c>
      <c r="AE996" s="130"/>
      <c r="AF996" s="137" t="s">
        <v>13352</v>
      </c>
      <c r="AG996" s="127" t="s">
        <v>13353</v>
      </c>
      <c r="AH996" s="127">
        <v>23</v>
      </c>
      <c r="AI996" s="148"/>
      <c r="AJ996" s="148" t="s">
        <v>13354</v>
      </c>
      <c r="AK996" s="946"/>
      <c r="AL996" s="946"/>
      <c r="AM996" s="118" t="s">
        <v>5079</v>
      </c>
      <c r="AN996" s="111">
        <v>12</v>
      </c>
      <c r="AO996" s="111"/>
      <c r="AP996" s="111">
        <v>2</v>
      </c>
      <c r="AQ996" s="111">
        <v>2</v>
      </c>
      <c r="AR996" s="111">
        <v>8</v>
      </c>
      <c r="AS996" s="111">
        <v>365</v>
      </c>
      <c r="AT996" s="129" t="s">
        <v>4916</v>
      </c>
      <c r="AU996" s="129" t="s">
        <v>4916</v>
      </c>
      <c r="AV996" s="127">
        <v>182200</v>
      </c>
      <c r="AW996" s="644">
        <v>499.17808219178085</v>
      </c>
      <c r="AX996" s="149">
        <v>13000</v>
      </c>
      <c r="AY996" s="149">
        <v>10000</v>
      </c>
      <c r="AZ996" s="149">
        <v>10000</v>
      </c>
      <c r="BA996" s="149">
        <v>11000</v>
      </c>
      <c r="BB996" s="149">
        <v>13000</v>
      </c>
      <c r="BC996" s="150"/>
      <c r="BD996" s="150"/>
      <c r="BE996" s="150"/>
      <c r="BF996" s="151"/>
      <c r="BG996" s="134"/>
      <c r="BH996" s="134"/>
      <c r="BI996" s="134"/>
      <c r="BJ996" s="134"/>
      <c r="BK996" s="134"/>
      <c r="BL996" s="134"/>
      <c r="BM996" s="134"/>
      <c r="BN996" s="350"/>
      <c r="BO996" s="133"/>
      <c r="BP996" s="138"/>
      <c r="BQ996" s="138"/>
      <c r="BR996" s="138"/>
      <c r="BS996" s="138"/>
      <c r="BT996" s="138"/>
      <c r="BU996" s="138"/>
      <c r="BV996" s="138"/>
      <c r="BW996" s="138"/>
      <c r="BX996" s="138"/>
      <c r="BY996" s="138"/>
      <c r="BZ996" s="138">
        <v>1</v>
      </c>
      <c r="CA996" s="138">
        <v>3</v>
      </c>
      <c r="CB996" s="138">
        <v>5</v>
      </c>
      <c r="CC996" s="138"/>
      <c r="CD996" s="138"/>
    </row>
    <row r="997" spans="1:82" ht="16.5" customHeight="1">
      <c r="A997" s="111">
        <v>894</v>
      </c>
      <c r="B997" s="111" t="s">
        <v>12837</v>
      </c>
      <c r="C997" s="112" t="s">
        <v>12850</v>
      </c>
      <c r="D997" s="111" t="s">
        <v>5318</v>
      </c>
      <c r="E997" s="111" t="s">
        <v>5001</v>
      </c>
      <c r="F997" s="111" t="s">
        <v>13355</v>
      </c>
      <c r="G997" s="113" t="s">
        <v>13356</v>
      </c>
      <c r="H997" s="111" t="s">
        <v>13357</v>
      </c>
      <c r="I997" s="111" t="s">
        <v>13358</v>
      </c>
      <c r="J997" s="118" t="s">
        <v>4884</v>
      </c>
      <c r="K997" s="163" t="s">
        <v>11234</v>
      </c>
      <c r="L997" s="116" t="s">
        <v>13359</v>
      </c>
      <c r="M997" s="153"/>
      <c r="N997" s="142"/>
      <c r="O997" s="142"/>
      <c r="P997" s="142"/>
      <c r="Q997" s="143"/>
      <c r="R997" s="144"/>
      <c r="S997" s="143"/>
      <c r="T997" s="143"/>
      <c r="U997" s="112"/>
      <c r="V997" s="143"/>
      <c r="W997" s="143"/>
      <c r="X997" s="138"/>
      <c r="Y997" s="144"/>
      <c r="Z997" s="144"/>
      <c r="AA997" s="144"/>
      <c r="AB997" s="144"/>
      <c r="AC997" s="127"/>
      <c r="AD997" s="127"/>
      <c r="AE997" s="128"/>
      <c r="AF997" s="494"/>
      <c r="AG997" s="127"/>
      <c r="AH997" s="127"/>
      <c r="AI997" s="127"/>
      <c r="AJ997" s="127"/>
      <c r="AK997" s="494"/>
      <c r="AL997" s="494"/>
      <c r="AM997" s="135"/>
      <c r="AN997" s="135"/>
      <c r="AO997" s="135"/>
      <c r="AP997" s="135"/>
      <c r="AQ997" s="135"/>
      <c r="AR997" s="135"/>
      <c r="AS997" s="494"/>
      <c r="AT997" s="137"/>
      <c r="AU997" s="137"/>
      <c r="AV997" s="127"/>
      <c r="AW997" s="127"/>
      <c r="AX997" s="134"/>
      <c r="AY997" s="134"/>
      <c r="AZ997" s="134"/>
      <c r="BA997" s="134"/>
      <c r="BB997" s="134"/>
      <c r="BC997" s="123"/>
      <c r="BD997" s="123"/>
      <c r="BE997" s="494"/>
      <c r="BF997" s="494"/>
      <c r="BG997" s="134"/>
      <c r="BH997" s="134"/>
      <c r="BI997" s="134"/>
      <c r="BJ997" s="134"/>
      <c r="BK997" s="134"/>
      <c r="BL997" s="134"/>
      <c r="BM997" s="134"/>
      <c r="BN997" s="135"/>
      <c r="BO997" s="153"/>
      <c r="BP997" s="137"/>
      <c r="BQ997" s="137"/>
      <c r="BR997" s="137"/>
      <c r="BS997" s="137"/>
      <c r="BT997" s="137"/>
      <c r="BU997" s="137"/>
      <c r="BV997" s="137"/>
      <c r="BW997" s="137"/>
      <c r="BX997" s="137"/>
      <c r="BY997" s="137"/>
      <c r="BZ997" s="137"/>
      <c r="CA997" s="137"/>
      <c r="CB997" s="137"/>
      <c r="CC997" s="137"/>
      <c r="CD997" s="137"/>
    </row>
    <row r="998" spans="1:82" ht="16.5" customHeight="1">
      <c r="A998" s="111">
        <v>895</v>
      </c>
      <c r="B998" s="153" t="s">
        <v>4690</v>
      </c>
      <c r="C998" s="153" t="s">
        <v>4704</v>
      </c>
      <c r="D998" s="153" t="s">
        <v>168</v>
      </c>
      <c r="E998" s="153" t="s">
        <v>4932</v>
      </c>
      <c r="F998" s="135" t="s">
        <v>13360</v>
      </c>
      <c r="G998" s="276" t="s">
        <v>13361</v>
      </c>
      <c r="H998" s="135" t="s">
        <v>13362</v>
      </c>
      <c r="I998" s="135" t="s">
        <v>13363</v>
      </c>
      <c r="J998" s="118" t="s">
        <v>4884</v>
      </c>
      <c r="K998" s="135" t="s">
        <v>5646</v>
      </c>
      <c r="L998" s="153" t="s">
        <v>13364</v>
      </c>
      <c r="M998" s="153"/>
      <c r="N998" s="135"/>
      <c r="O998" s="135"/>
      <c r="P998" s="135"/>
      <c r="Q998" s="143"/>
      <c r="R998" s="144"/>
      <c r="S998" s="143"/>
      <c r="T998" s="143"/>
      <c r="U998" s="135"/>
      <c r="V998" s="144"/>
      <c r="W998" s="144"/>
      <c r="X998" s="495"/>
      <c r="Y998" s="144"/>
      <c r="Z998" s="144"/>
      <c r="AA998" s="144"/>
      <c r="AB998" s="144"/>
      <c r="AC998" s="127"/>
      <c r="AD998" s="127"/>
      <c r="AE998" s="128"/>
      <c r="AF998" s="494"/>
      <c r="AG998" s="127"/>
      <c r="AH998" s="127"/>
      <c r="AI998" s="127"/>
      <c r="AJ998" s="127"/>
      <c r="AK998" s="494"/>
      <c r="AL998" s="494"/>
      <c r="AM998" s="135"/>
      <c r="AN998" s="135"/>
      <c r="AO998" s="135"/>
      <c r="AP998" s="135"/>
      <c r="AQ998" s="135"/>
      <c r="AR998" s="135"/>
      <c r="AS998" s="135"/>
      <c r="AT998" s="137"/>
      <c r="AU998" s="137"/>
      <c r="AV998" s="127"/>
      <c r="AW998" s="127"/>
      <c r="AX998" s="134"/>
      <c r="AY998" s="134"/>
      <c r="AZ998" s="134"/>
      <c r="BA998" s="134"/>
      <c r="BB998" s="134"/>
      <c r="BC998" s="123"/>
      <c r="BD998" s="123"/>
      <c r="BE998" s="494"/>
      <c r="BF998" s="494"/>
      <c r="BG998" s="134"/>
      <c r="BH998" s="134"/>
      <c r="BI998" s="134"/>
      <c r="BJ998" s="134"/>
      <c r="BK998" s="134"/>
      <c r="BL998" s="134"/>
      <c r="BM998" s="134"/>
      <c r="BN998" s="135"/>
      <c r="BO998" s="153"/>
      <c r="BP998" s="137"/>
      <c r="BQ998" s="137"/>
      <c r="BR998" s="137"/>
      <c r="BS998" s="137"/>
      <c r="BT998" s="137"/>
      <c r="BU998" s="137"/>
      <c r="BV998" s="137"/>
      <c r="BW998" s="137"/>
      <c r="BX998" s="137"/>
      <c r="BY998" s="137"/>
      <c r="BZ998" s="137"/>
      <c r="CA998" s="137"/>
      <c r="CB998" s="137"/>
      <c r="CC998" s="137"/>
      <c r="CD998" s="137"/>
    </row>
    <row r="999" spans="1:82" ht="16.5" customHeight="1">
      <c r="A999" s="111">
        <v>896</v>
      </c>
      <c r="B999" s="153" t="s">
        <v>4690</v>
      </c>
      <c r="C999" s="153" t="s">
        <v>4691</v>
      </c>
      <c r="D999" s="153" t="s">
        <v>168</v>
      </c>
      <c r="E999" s="153" t="s">
        <v>4932</v>
      </c>
      <c r="F999" s="135" t="s">
        <v>13365</v>
      </c>
      <c r="G999" s="276" t="s">
        <v>13366</v>
      </c>
      <c r="H999" s="135" t="s">
        <v>13367</v>
      </c>
      <c r="I999" s="135" t="s">
        <v>11126</v>
      </c>
      <c r="J999" s="118" t="s">
        <v>4884</v>
      </c>
      <c r="K999" s="135" t="s">
        <v>13368</v>
      </c>
      <c r="L999" s="153" t="s">
        <v>13369</v>
      </c>
      <c r="M999" s="153"/>
      <c r="N999" s="135"/>
      <c r="O999" s="135"/>
      <c r="P999" s="135"/>
      <c r="Q999" s="143"/>
      <c r="R999" s="144"/>
      <c r="S999" s="143"/>
      <c r="T999" s="143"/>
      <c r="U999" s="135"/>
      <c r="V999" s="144"/>
      <c r="W999" s="144"/>
      <c r="X999" s="135"/>
      <c r="Y999" s="144"/>
      <c r="Z999" s="144"/>
      <c r="AA999" s="144"/>
      <c r="AB999" s="144"/>
      <c r="AC999" s="127"/>
      <c r="AD999" s="127"/>
      <c r="AE999" s="128"/>
      <c r="AF999" s="494"/>
      <c r="AG999" s="127"/>
      <c r="AH999" s="127"/>
      <c r="AI999" s="127"/>
      <c r="AJ999" s="127"/>
      <c r="AK999" s="494"/>
      <c r="AL999" s="494"/>
      <c r="AM999" s="135"/>
      <c r="AN999" s="135"/>
      <c r="AO999" s="135"/>
      <c r="AP999" s="135"/>
      <c r="AQ999" s="135"/>
      <c r="AR999" s="135"/>
      <c r="AS999" s="135"/>
      <c r="AT999" s="137"/>
      <c r="AU999" s="137"/>
      <c r="AV999" s="127"/>
      <c r="AW999" s="127"/>
      <c r="AX999" s="134"/>
      <c r="AY999" s="134"/>
      <c r="AZ999" s="134"/>
      <c r="BA999" s="134"/>
      <c r="BB999" s="134"/>
      <c r="BC999" s="123"/>
      <c r="BD999" s="123"/>
      <c r="BE999" s="494"/>
      <c r="BF999" s="135"/>
      <c r="BG999" s="134"/>
      <c r="BH999" s="134"/>
      <c r="BI999" s="134"/>
      <c r="BJ999" s="134"/>
      <c r="BK999" s="134"/>
      <c r="BL999" s="134"/>
      <c r="BM999" s="134"/>
      <c r="BN999" s="135"/>
      <c r="BO999" s="153"/>
      <c r="BP999" s="137"/>
      <c r="BQ999" s="137"/>
      <c r="BR999" s="137"/>
      <c r="BS999" s="137"/>
      <c r="BT999" s="137"/>
      <c r="BU999" s="137"/>
      <c r="BV999" s="137"/>
      <c r="BW999" s="137"/>
      <c r="BX999" s="137"/>
      <c r="BY999" s="137"/>
      <c r="BZ999" s="137"/>
      <c r="CA999" s="137"/>
      <c r="CB999" s="137"/>
      <c r="CC999" s="137"/>
      <c r="CD999" s="137"/>
    </row>
    <row r="1000" spans="1:82" ht="16.5" customHeight="1">
      <c r="A1000" s="111">
        <v>897</v>
      </c>
      <c r="B1000" s="111" t="s">
        <v>12837</v>
      </c>
      <c r="C1000" s="112" t="s">
        <v>12838</v>
      </c>
      <c r="D1000" s="111" t="s">
        <v>5318</v>
      </c>
      <c r="E1000" s="111" t="s">
        <v>4879</v>
      </c>
      <c r="F1000" s="111" t="s">
        <v>13370</v>
      </c>
      <c r="G1000" s="113" t="s">
        <v>13371</v>
      </c>
      <c r="H1000" s="111" t="s">
        <v>13372</v>
      </c>
      <c r="I1000" s="111" t="s">
        <v>13373</v>
      </c>
      <c r="J1000" s="118" t="s">
        <v>4940</v>
      </c>
      <c r="K1000" s="163" t="s">
        <v>8196</v>
      </c>
      <c r="L1000" s="116" t="s">
        <v>13374</v>
      </c>
      <c r="M1000" s="156" t="s">
        <v>13375</v>
      </c>
      <c r="N1000" s="142" t="s">
        <v>4884</v>
      </c>
      <c r="O1000" s="142" t="s">
        <v>4909</v>
      </c>
      <c r="P1000" s="142" t="s">
        <v>4940</v>
      </c>
      <c r="Q1000" s="143">
        <v>58950</v>
      </c>
      <c r="R1000" s="144">
        <v>2821</v>
      </c>
      <c r="S1000" s="143">
        <v>2174</v>
      </c>
      <c r="T1000" s="143">
        <v>2174</v>
      </c>
      <c r="U1000" s="112"/>
      <c r="V1000" s="144"/>
      <c r="W1000" s="144">
        <v>182</v>
      </c>
      <c r="X1000" s="138" t="s">
        <v>4926</v>
      </c>
      <c r="Y1000" s="143"/>
      <c r="Z1000" s="144">
        <v>51</v>
      </c>
      <c r="AA1000" s="144"/>
      <c r="AB1000" s="144">
        <v>41</v>
      </c>
      <c r="AC1000" s="127"/>
      <c r="AD1000" s="127">
        <v>182</v>
      </c>
      <c r="AE1000" s="127">
        <v>156</v>
      </c>
      <c r="AF1000" s="112" t="s">
        <v>13376</v>
      </c>
      <c r="AG1000" s="148">
        <v>120</v>
      </c>
      <c r="AH1000" s="148">
        <v>120</v>
      </c>
      <c r="AI1000" s="148"/>
      <c r="AJ1000" s="148"/>
      <c r="AK1000" s="179"/>
      <c r="AL1000" s="112"/>
      <c r="AM1000" s="118"/>
      <c r="AN1000" s="111">
        <v>2</v>
      </c>
      <c r="AO1000" s="111">
        <v>1</v>
      </c>
      <c r="AP1000" s="111">
        <v>1</v>
      </c>
      <c r="AQ1000" s="111"/>
      <c r="AR1000" s="111"/>
      <c r="AS1000" s="111">
        <v>365</v>
      </c>
      <c r="AT1000" s="129" t="s">
        <v>6506</v>
      </c>
      <c r="AU1000" s="129" t="s">
        <v>6506</v>
      </c>
      <c r="AV1000" s="127">
        <v>30000</v>
      </c>
      <c r="AW1000" s="127">
        <v>82.191780821917803</v>
      </c>
      <c r="AX1000" s="149">
        <v>9000</v>
      </c>
      <c r="AY1000" s="149">
        <v>8000</v>
      </c>
      <c r="AZ1000" s="149">
        <v>8000</v>
      </c>
      <c r="BA1000" s="149">
        <v>8000</v>
      </c>
      <c r="BB1000" s="149">
        <v>9000</v>
      </c>
      <c r="BC1000" s="149">
        <v>11</v>
      </c>
      <c r="BD1000" s="149">
        <v>11</v>
      </c>
      <c r="BE1000" s="150" t="s">
        <v>13377</v>
      </c>
      <c r="BF1000" s="151" t="s">
        <v>5480</v>
      </c>
      <c r="BG1000" s="134"/>
      <c r="BH1000" s="134"/>
      <c r="BI1000" s="134"/>
      <c r="BJ1000" s="134"/>
      <c r="BK1000" s="134"/>
      <c r="BL1000" s="134"/>
      <c r="BM1000" s="134"/>
      <c r="BN1000" s="350"/>
      <c r="BO1000" s="133"/>
      <c r="BP1000" s="138"/>
      <c r="BQ1000" s="138"/>
      <c r="BR1000" s="138"/>
      <c r="BS1000" s="138"/>
      <c r="BT1000" s="138"/>
      <c r="BU1000" s="138"/>
      <c r="BV1000" s="138"/>
      <c r="BW1000" s="138"/>
      <c r="BX1000" s="138"/>
      <c r="BY1000" s="138"/>
      <c r="BZ1000" s="138">
        <v>1</v>
      </c>
      <c r="CA1000" s="138"/>
      <c r="CB1000" s="138">
        <v>3</v>
      </c>
      <c r="CC1000" s="138"/>
      <c r="CD1000" s="138"/>
    </row>
    <row r="1001" spans="1:82" s="139" customFormat="1" ht="16.5" customHeight="1">
      <c r="A1001" s="111">
        <v>898</v>
      </c>
      <c r="B1001" s="153" t="s">
        <v>4690</v>
      </c>
      <c r="C1001" s="153" t="s">
        <v>4704</v>
      </c>
      <c r="D1001" s="153" t="s">
        <v>168</v>
      </c>
      <c r="E1001" s="153" t="s">
        <v>4879</v>
      </c>
      <c r="F1001" s="135" t="s">
        <v>13378</v>
      </c>
      <c r="G1001" s="276" t="s">
        <v>13379</v>
      </c>
      <c r="H1001" s="135" t="s">
        <v>13380</v>
      </c>
      <c r="I1001" s="135" t="s">
        <v>13381</v>
      </c>
      <c r="J1001" s="118" t="s">
        <v>4884</v>
      </c>
      <c r="K1001" s="135" t="s">
        <v>12946</v>
      </c>
      <c r="L1001" s="153" t="s">
        <v>13382</v>
      </c>
      <c r="M1001" s="268" t="s">
        <v>13383</v>
      </c>
      <c r="N1001" s="135" t="s">
        <v>4888</v>
      </c>
      <c r="O1001" s="135"/>
      <c r="P1001" s="135" t="s">
        <v>4888</v>
      </c>
      <c r="Q1001" s="143">
        <v>3014</v>
      </c>
      <c r="R1001" s="144">
        <v>2181</v>
      </c>
      <c r="S1001" s="143">
        <v>1040</v>
      </c>
      <c r="T1001" s="143">
        <v>1040</v>
      </c>
      <c r="U1001" s="135"/>
      <c r="V1001" s="123"/>
      <c r="W1001" s="961">
        <v>46</v>
      </c>
      <c r="X1001" s="135" t="s">
        <v>13384</v>
      </c>
      <c r="Y1001" s="123"/>
      <c r="Z1001" s="123"/>
      <c r="AA1001" s="123"/>
      <c r="AB1001" s="961">
        <v>96</v>
      </c>
      <c r="AC1001" s="127"/>
      <c r="AD1001" s="127"/>
      <c r="AE1001" s="128">
        <v>66</v>
      </c>
      <c r="AF1001" s="962" t="s">
        <v>13385</v>
      </c>
      <c r="AG1001" s="128" t="s">
        <v>13386</v>
      </c>
      <c r="AH1001" s="127">
        <v>421</v>
      </c>
      <c r="AI1001" s="128"/>
      <c r="AJ1001" s="963" t="s">
        <v>13387</v>
      </c>
      <c r="AK1001" s="135"/>
      <c r="AL1001" s="135"/>
      <c r="AM1001" s="135"/>
      <c r="AN1001" s="135">
        <v>4</v>
      </c>
      <c r="AO1001" s="135"/>
      <c r="AP1001" s="135">
        <v>2</v>
      </c>
      <c r="AQ1001" s="135">
        <v>2</v>
      </c>
      <c r="AR1001" s="135"/>
      <c r="AS1001" s="135">
        <v>365</v>
      </c>
      <c r="AT1001" s="136" t="s">
        <v>13388</v>
      </c>
      <c r="AU1001" s="136" t="s">
        <v>13388</v>
      </c>
      <c r="AV1001" s="127">
        <v>300000</v>
      </c>
      <c r="AW1001" s="127">
        <v>821.91780821917803</v>
      </c>
      <c r="AX1001" s="134">
        <v>18000</v>
      </c>
      <c r="AY1001" s="134">
        <v>12000</v>
      </c>
      <c r="AZ1001" s="134">
        <v>12000</v>
      </c>
      <c r="BA1001" s="134">
        <v>15000</v>
      </c>
      <c r="BB1001" s="134">
        <v>18000</v>
      </c>
      <c r="BC1001" s="534">
        <v>0.2</v>
      </c>
      <c r="BD1001" s="153" t="s">
        <v>13389</v>
      </c>
      <c r="BE1001" s="157" t="s">
        <v>13390</v>
      </c>
      <c r="BF1001" s="123" t="s">
        <v>13391</v>
      </c>
      <c r="BG1001" s="134" t="s">
        <v>7177</v>
      </c>
      <c r="BH1001" s="134"/>
      <c r="BI1001" s="134"/>
      <c r="BJ1001" s="134"/>
      <c r="BK1001" s="134"/>
      <c r="BL1001" s="495"/>
      <c r="BM1001" s="495"/>
      <c r="BN1001" s="135"/>
      <c r="BO1001" s="153"/>
      <c r="BP1001" s="137"/>
      <c r="BQ1001" s="137"/>
      <c r="BR1001" s="137"/>
      <c r="BS1001" s="137"/>
      <c r="BT1001" s="137"/>
      <c r="BU1001" s="137"/>
      <c r="BV1001" s="137"/>
      <c r="BW1001" s="137"/>
      <c r="BX1001" s="137"/>
      <c r="BY1001" s="137"/>
      <c r="BZ1001" s="137">
        <v>1</v>
      </c>
      <c r="CA1001" s="137">
        <v>1</v>
      </c>
      <c r="CB1001" s="137">
        <v>1</v>
      </c>
      <c r="CC1001" s="174"/>
      <c r="CD1001" s="174"/>
    </row>
    <row r="1002" spans="1:82" s="973" customFormat="1" ht="16.5" customHeight="1">
      <c r="A1002" s="111">
        <v>899</v>
      </c>
      <c r="B1002" s="275" t="s">
        <v>12837</v>
      </c>
      <c r="C1002" s="275" t="s">
        <v>12850</v>
      </c>
      <c r="D1002" s="275" t="s">
        <v>5318</v>
      </c>
      <c r="E1002" s="275" t="s">
        <v>4879</v>
      </c>
      <c r="F1002" s="275" t="s">
        <v>13392</v>
      </c>
      <c r="G1002" s="964" t="s">
        <v>13393</v>
      </c>
      <c r="H1002" s="275" t="s">
        <v>13394</v>
      </c>
      <c r="I1002" s="275" t="s">
        <v>13395</v>
      </c>
      <c r="J1002" s="796" t="s">
        <v>4884</v>
      </c>
      <c r="K1002" s="965" t="s">
        <v>13396</v>
      </c>
      <c r="L1002" s="966" t="s">
        <v>13397</v>
      </c>
      <c r="M1002" s="967" t="s">
        <v>13398</v>
      </c>
      <c r="N1002" s="968" t="s">
        <v>4888</v>
      </c>
      <c r="O1002" s="968"/>
      <c r="P1002" s="968" t="s">
        <v>4888</v>
      </c>
      <c r="Q1002" s="143">
        <v>1900</v>
      </c>
      <c r="R1002" s="144">
        <v>200.21</v>
      </c>
      <c r="S1002" s="143">
        <v>145.36000000000001</v>
      </c>
      <c r="T1002" s="143"/>
      <c r="U1002" s="275" t="s">
        <v>13399</v>
      </c>
      <c r="V1002" s="123">
        <v>145</v>
      </c>
      <c r="W1002" s="123">
        <v>59</v>
      </c>
      <c r="X1002" s="279" t="s">
        <v>4972</v>
      </c>
      <c r="Y1002" s="123"/>
      <c r="Z1002" s="123">
        <v>18.399999999999999</v>
      </c>
      <c r="AA1002" s="123">
        <v>500</v>
      </c>
      <c r="AB1002" s="123">
        <v>5.89</v>
      </c>
      <c r="AC1002" s="127"/>
      <c r="AD1002" s="127"/>
      <c r="AE1002" s="127">
        <v>30</v>
      </c>
      <c r="AF1002" s="969" t="s">
        <v>13400</v>
      </c>
      <c r="AG1002" s="148" t="s">
        <v>13401</v>
      </c>
      <c r="AH1002" s="148">
        <v>600</v>
      </c>
      <c r="AI1002" s="148" t="s">
        <v>13402</v>
      </c>
      <c r="AJ1002" s="148" t="s">
        <v>13403</v>
      </c>
      <c r="AK1002" s="970"/>
      <c r="AL1002" s="970"/>
      <c r="AM1002" s="796" t="s">
        <v>5079</v>
      </c>
      <c r="AN1002" s="140">
        <v>4</v>
      </c>
      <c r="AO1002" s="140">
        <v>2</v>
      </c>
      <c r="AP1002" s="140">
        <v>2</v>
      </c>
      <c r="AQ1002" s="275"/>
      <c r="AR1002" s="275"/>
      <c r="AS1002" s="140">
        <v>120</v>
      </c>
      <c r="AT1002" s="129" t="s">
        <v>4895</v>
      </c>
      <c r="AU1002" s="129" t="s">
        <v>4895</v>
      </c>
      <c r="AV1002" s="127">
        <v>4200</v>
      </c>
      <c r="AW1002" s="127">
        <v>35</v>
      </c>
      <c r="AX1002" s="149">
        <v>5000</v>
      </c>
      <c r="AY1002" s="149"/>
      <c r="AZ1002" s="149">
        <v>2000</v>
      </c>
      <c r="BA1002" s="149">
        <v>3000</v>
      </c>
      <c r="BB1002" s="149">
        <v>3000</v>
      </c>
      <c r="BC1002" s="149">
        <v>30</v>
      </c>
      <c r="BD1002" s="149">
        <v>20</v>
      </c>
      <c r="BE1002" s="149" t="s">
        <v>13133</v>
      </c>
      <c r="BF1002" s="272" t="s">
        <v>13134</v>
      </c>
      <c r="BG1002" s="134">
        <v>5000</v>
      </c>
      <c r="BH1002" s="134"/>
      <c r="BI1002" s="134">
        <v>2000</v>
      </c>
      <c r="BJ1002" s="134">
        <v>3000</v>
      </c>
      <c r="BK1002" s="134">
        <v>3000</v>
      </c>
      <c r="BL1002" s="134">
        <v>30</v>
      </c>
      <c r="BM1002" s="134">
        <v>20</v>
      </c>
      <c r="BN1002" s="971" t="s">
        <v>13404</v>
      </c>
      <c r="BO1002" s="972" t="s">
        <v>13405</v>
      </c>
      <c r="BP1002" s="138"/>
      <c r="BQ1002" s="138"/>
      <c r="BR1002" s="138"/>
      <c r="BS1002" s="138"/>
      <c r="BT1002" s="138"/>
      <c r="BU1002" s="138"/>
      <c r="BV1002" s="138"/>
      <c r="BW1002" s="138"/>
      <c r="BX1002" s="138"/>
      <c r="BY1002" s="138"/>
      <c r="BZ1002" s="138">
        <v>1</v>
      </c>
      <c r="CA1002" s="137"/>
      <c r="CB1002" s="138">
        <v>1</v>
      </c>
      <c r="CC1002" s="138"/>
      <c r="CD1002" s="138"/>
    </row>
    <row r="1003" spans="1:82" s="388" customFormat="1" ht="16.5" customHeight="1">
      <c r="A1003" s="2542" t="s">
        <v>13406</v>
      </c>
      <c r="B1003" s="2542"/>
      <c r="C1003" s="2542"/>
      <c r="D1003" s="2542"/>
      <c r="E1003" s="2542"/>
      <c r="F1003" s="920">
        <v>44</v>
      </c>
      <c r="G1003" s="921"/>
      <c r="H1003" s="920"/>
      <c r="I1003" s="920"/>
      <c r="J1003" s="922"/>
      <c r="K1003" s="923"/>
      <c r="L1003" s="924"/>
      <c r="M1003" s="925"/>
      <c r="N1003" s="926"/>
      <c r="O1003" s="926"/>
      <c r="P1003" s="926"/>
      <c r="Q1003" s="927"/>
      <c r="R1003" s="928"/>
      <c r="S1003" s="927"/>
      <c r="T1003" s="927"/>
      <c r="U1003" s="929"/>
      <c r="V1003" s="928"/>
      <c r="W1003" s="927"/>
      <c r="X1003" s="930"/>
      <c r="Y1003" s="927"/>
      <c r="Z1003" s="927"/>
      <c r="AA1003" s="927"/>
      <c r="AB1003" s="928"/>
      <c r="AC1003" s="931"/>
      <c r="AD1003" s="931"/>
      <c r="AE1003" s="932"/>
      <c r="AF1003" s="933"/>
      <c r="AG1003" s="934"/>
      <c r="AH1003" s="935"/>
      <c r="AI1003" s="931"/>
      <c r="AJ1003" s="936"/>
      <c r="AK1003" s="937"/>
      <c r="AL1003" s="937"/>
      <c r="AM1003" s="922"/>
      <c r="AN1003" s="920"/>
      <c r="AO1003" s="920"/>
      <c r="AP1003" s="938"/>
      <c r="AQ1003" s="938"/>
      <c r="AR1003" s="938"/>
      <c r="AS1003" s="920"/>
      <c r="AT1003" s="938"/>
      <c r="AU1003" s="938"/>
      <c r="AV1003" s="932"/>
      <c r="AW1003" s="932"/>
      <c r="AX1003" s="939"/>
      <c r="AY1003" s="939"/>
      <c r="AZ1003" s="940"/>
      <c r="BA1003" s="940"/>
      <c r="BB1003" s="940"/>
      <c r="BC1003" s="941"/>
      <c r="BD1003" s="941"/>
      <c r="BE1003" s="937"/>
      <c r="BF1003" s="941"/>
      <c r="BG1003" s="939"/>
      <c r="BH1003" s="942"/>
      <c r="BI1003" s="939"/>
      <c r="BJ1003" s="939"/>
      <c r="BK1003" s="939"/>
      <c r="BL1003" s="939"/>
      <c r="BM1003" s="939"/>
      <c r="BN1003" s="943"/>
      <c r="BO1003" s="944"/>
      <c r="BP1003" s="945"/>
      <c r="BQ1003" s="945"/>
      <c r="BR1003" s="945"/>
      <c r="BS1003" s="945"/>
      <c r="BT1003" s="945"/>
      <c r="BU1003" s="945"/>
      <c r="BV1003" s="945"/>
      <c r="BW1003" s="945"/>
      <c r="BX1003" s="945"/>
      <c r="BY1003" s="945"/>
      <c r="BZ1003" s="945"/>
      <c r="CA1003" s="945"/>
      <c r="CB1003" s="945"/>
      <c r="CC1003" s="945"/>
      <c r="CD1003" s="945"/>
    </row>
    <row r="1004" spans="1:82" ht="16.5" customHeight="1">
      <c r="A1004" s="111">
        <v>900</v>
      </c>
      <c r="B1004" s="111" t="s">
        <v>12837</v>
      </c>
      <c r="C1004" s="112" t="s">
        <v>12838</v>
      </c>
      <c r="D1004" s="111" t="s">
        <v>6039</v>
      </c>
      <c r="E1004" s="111" t="s">
        <v>4932</v>
      </c>
      <c r="F1004" s="111" t="s">
        <v>13407</v>
      </c>
      <c r="G1004" s="113" t="s">
        <v>13408</v>
      </c>
      <c r="H1004" s="111" t="s">
        <v>13409</v>
      </c>
      <c r="I1004" s="111" t="s">
        <v>13410</v>
      </c>
      <c r="J1004" s="118" t="s">
        <v>4884</v>
      </c>
      <c r="K1004" s="111" t="s">
        <v>9673</v>
      </c>
      <c r="L1004" s="140" t="s">
        <v>13411</v>
      </c>
      <c r="M1004" s="156" t="s">
        <v>13412</v>
      </c>
      <c r="N1004" s="142" t="s">
        <v>4888</v>
      </c>
      <c r="O1004" s="135"/>
      <c r="P1004" s="142" t="s">
        <v>4888</v>
      </c>
      <c r="Q1004" s="143">
        <v>3853</v>
      </c>
      <c r="R1004" s="144">
        <v>4796</v>
      </c>
      <c r="S1004" s="143">
        <v>1360</v>
      </c>
      <c r="T1004" s="143">
        <v>1069</v>
      </c>
      <c r="U1004" s="112" t="s">
        <v>4971</v>
      </c>
      <c r="V1004" s="143">
        <v>291</v>
      </c>
      <c r="W1004" s="143">
        <v>630</v>
      </c>
      <c r="X1004" s="138" t="s">
        <v>4890</v>
      </c>
      <c r="Y1004" s="143">
        <v>214</v>
      </c>
      <c r="Z1004" s="143">
        <v>90</v>
      </c>
      <c r="AA1004" s="143">
        <v>16538</v>
      </c>
      <c r="AB1004" s="143">
        <v>137</v>
      </c>
      <c r="AC1004" s="127">
        <v>50.8</v>
      </c>
      <c r="AD1004" s="127"/>
      <c r="AE1004" s="130"/>
      <c r="AF1004" s="135" t="s">
        <v>13413</v>
      </c>
      <c r="AG1004" s="127">
        <v>6832</v>
      </c>
      <c r="AH1004" s="165">
        <v>14446</v>
      </c>
      <c r="AI1004" s="127">
        <v>14446</v>
      </c>
      <c r="AJ1004" s="127">
        <v>500</v>
      </c>
      <c r="AK1004" s="135" t="s">
        <v>13414</v>
      </c>
      <c r="AL1004" s="135" t="s">
        <v>13415</v>
      </c>
      <c r="AM1004" s="135" t="s">
        <v>5011</v>
      </c>
      <c r="AN1004" s="135">
        <v>6</v>
      </c>
      <c r="AO1004" s="135">
        <v>2</v>
      </c>
      <c r="AP1004" s="135"/>
      <c r="AQ1004" s="135">
        <v>4</v>
      </c>
      <c r="AR1004" s="135"/>
      <c r="AS1004" s="135">
        <v>120</v>
      </c>
      <c r="AT1004" s="137" t="s">
        <v>5026</v>
      </c>
      <c r="AU1004" s="137"/>
      <c r="AV1004" s="127">
        <v>6000</v>
      </c>
      <c r="AW1004" s="127">
        <v>50</v>
      </c>
      <c r="AX1004" s="134"/>
      <c r="AY1004" s="134"/>
      <c r="AZ1004" s="134"/>
      <c r="BA1004" s="134"/>
      <c r="BB1004" s="134"/>
      <c r="BC1004" s="123"/>
      <c r="BD1004" s="123"/>
      <c r="BE1004" s="494"/>
      <c r="BF1004" s="135" t="s">
        <v>4897</v>
      </c>
      <c r="BG1004" s="134"/>
      <c r="BH1004" s="134"/>
      <c r="BI1004" s="134"/>
      <c r="BJ1004" s="134"/>
      <c r="BK1004" s="134"/>
      <c r="BL1004" s="134"/>
      <c r="BM1004" s="134"/>
      <c r="BN1004" s="135"/>
      <c r="BO1004" s="153" t="s">
        <v>4897</v>
      </c>
      <c r="BP1004" s="137">
        <v>2</v>
      </c>
      <c r="BQ1004" s="137"/>
      <c r="BR1004" s="137">
        <v>2</v>
      </c>
      <c r="BS1004" s="137"/>
      <c r="BT1004" s="137">
        <v>2</v>
      </c>
      <c r="BU1004" s="137"/>
      <c r="BV1004" s="137">
        <v>1</v>
      </c>
      <c r="BW1004" s="137"/>
      <c r="BX1004" s="137">
        <v>1</v>
      </c>
      <c r="BY1004" s="137"/>
      <c r="BZ1004" s="137"/>
      <c r="CA1004" s="137"/>
      <c r="CB1004" s="137"/>
      <c r="CC1004" s="137"/>
      <c r="CD1004" s="137"/>
    </row>
    <row r="1005" spans="1:82" s="388" customFormat="1" ht="16.5" customHeight="1">
      <c r="A1005" s="2542" t="s">
        <v>13416</v>
      </c>
      <c r="B1005" s="2542"/>
      <c r="C1005" s="2542"/>
      <c r="D1005" s="2542"/>
      <c r="E1005" s="2542"/>
      <c r="F1005" s="920">
        <v>1</v>
      </c>
      <c r="G1005" s="921"/>
      <c r="H1005" s="920"/>
      <c r="I1005" s="920"/>
      <c r="J1005" s="922"/>
      <c r="K1005" s="923"/>
      <c r="L1005" s="924"/>
      <c r="M1005" s="974"/>
      <c r="N1005" s="926"/>
      <c r="O1005" s="926"/>
      <c r="P1005" s="926"/>
      <c r="Q1005" s="927"/>
      <c r="R1005" s="928"/>
      <c r="S1005" s="927"/>
      <c r="T1005" s="927"/>
      <c r="U1005" s="929"/>
      <c r="V1005" s="928"/>
      <c r="W1005" s="927"/>
      <c r="X1005" s="930"/>
      <c r="Y1005" s="927"/>
      <c r="Z1005" s="927"/>
      <c r="AA1005" s="927"/>
      <c r="AB1005" s="928"/>
      <c r="AC1005" s="931"/>
      <c r="AD1005" s="931"/>
      <c r="AE1005" s="932"/>
      <c r="AF1005" s="933"/>
      <c r="AG1005" s="933"/>
      <c r="AH1005" s="975"/>
      <c r="AI1005" s="928"/>
      <c r="AJ1005" s="976"/>
      <c r="AK1005" s="937"/>
      <c r="AL1005" s="937"/>
      <c r="AM1005" s="922"/>
      <c r="AN1005" s="920"/>
      <c r="AO1005" s="920"/>
      <c r="AP1005" s="938"/>
      <c r="AQ1005" s="938"/>
      <c r="AR1005" s="938"/>
      <c r="AS1005" s="920"/>
      <c r="AT1005" s="938"/>
      <c r="AU1005" s="938"/>
      <c r="AV1005" s="932"/>
      <c r="AW1005" s="932"/>
      <c r="AX1005" s="939"/>
      <c r="AY1005" s="939"/>
      <c r="AZ1005" s="940"/>
      <c r="BA1005" s="940"/>
      <c r="BB1005" s="940"/>
      <c r="BC1005" s="941"/>
      <c r="BD1005" s="941"/>
      <c r="BE1005" s="937"/>
      <c r="BF1005" s="941"/>
      <c r="BG1005" s="939"/>
      <c r="BH1005" s="942"/>
      <c r="BI1005" s="939"/>
      <c r="BJ1005" s="939"/>
      <c r="BK1005" s="939"/>
      <c r="BL1005" s="939"/>
      <c r="BM1005" s="939"/>
      <c r="BN1005" s="943"/>
      <c r="BO1005" s="944"/>
      <c r="BP1005" s="945"/>
      <c r="BQ1005" s="945"/>
      <c r="BR1005" s="945"/>
      <c r="BS1005" s="945"/>
      <c r="BT1005" s="945"/>
      <c r="BU1005" s="945"/>
      <c r="BV1005" s="945"/>
      <c r="BW1005" s="945"/>
      <c r="BX1005" s="945"/>
      <c r="BY1005" s="945"/>
      <c r="BZ1005" s="945"/>
      <c r="CA1005" s="945"/>
      <c r="CB1005" s="945"/>
      <c r="CC1005" s="945"/>
      <c r="CD1005" s="945"/>
    </row>
    <row r="1006" spans="1:82" s="388" customFormat="1" ht="16.5" customHeight="1">
      <c r="A1006" s="2527" t="s">
        <v>13417</v>
      </c>
      <c r="B1006" s="2527"/>
      <c r="C1006" s="2527"/>
      <c r="D1006" s="2527"/>
      <c r="E1006" s="2527"/>
      <c r="F1006" s="571">
        <f>F941+F958+F1003+F1005</f>
        <v>62</v>
      </c>
      <c r="G1006" s="907"/>
      <c r="H1006" s="571"/>
      <c r="I1006" s="571"/>
      <c r="J1006" s="573"/>
      <c r="K1006" s="574"/>
      <c r="L1006" s="474"/>
      <c r="M1006" s="603"/>
      <c r="N1006" s="476"/>
      <c r="O1006" s="476"/>
      <c r="P1006" s="476"/>
      <c r="Q1006" s="392"/>
      <c r="R1006" s="393"/>
      <c r="S1006" s="392"/>
      <c r="T1006" s="392"/>
      <c r="U1006" s="576"/>
      <c r="V1006" s="393"/>
      <c r="W1006" s="392"/>
      <c r="X1006" s="577"/>
      <c r="Y1006" s="392"/>
      <c r="Z1006" s="392"/>
      <c r="AA1006" s="392"/>
      <c r="AB1006" s="393"/>
      <c r="AC1006" s="394"/>
      <c r="AD1006" s="394"/>
      <c r="AE1006" s="578"/>
      <c r="AF1006" s="579"/>
      <c r="AG1006" s="579"/>
      <c r="AH1006" s="397"/>
      <c r="AI1006" s="393"/>
      <c r="AJ1006" s="977"/>
      <c r="AK1006" s="582"/>
      <c r="AL1006" s="582"/>
      <c r="AM1006" s="573"/>
      <c r="AN1006" s="571"/>
      <c r="AO1006" s="571"/>
      <c r="AP1006" s="583"/>
      <c r="AQ1006" s="583"/>
      <c r="AR1006" s="583"/>
      <c r="AS1006" s="571"/>
      <c r="AT1006" s="583"/>
      <c r="AU1006" s="583"/>
      <c r="AV1006" s="578"/>
      <c r="AW1006" s="578"/>
      <c r="AX1006" s="398"/>
      <c r="AY1006" s="398"/>
      <c r="AZ1006" s="576"/>
      <c r="BA1006" s="576"/>
      <c r="BB1006" s="576"/>
      <c r="BC1006" s="584"/>
      <c r="BD1006" s="584"/>
      <c r="BE1006" s="582"/>
      <c r="BF1006" s="584"/>
      <c r="BG1006" s="398"/>
      <c r="BH1006" s="585"/>
      <c r="BI1006" s="398"/>
      <c r="BJ1006" s="398"/>
      <c r="BK1006" s="398"/>
      <c r="BL1006" s="398"/>
      <c r="BM1006" s="398"/>
      <c r="BN1006" s="586"/>
      <c r="BO1006" s="587"/>
      <c r="BP1006" s="588"/>
      <c r="BQ1006" s="588"/>
      <c r="BR1006" s="588"/>
      <c r="BS1006" s="588"/>
      <c r="BT1006" s="588"/>
      <c r="BU1006" s="588"/>
      <c r="BV1006" s="588"/>
      <c r="BW1006" s="588"/>
      <c r="BX1006" s="588"/>
      <c r="BY1006" s="588"/>
      <c r="BZ1006" s="588"/>
      <c r="CA1006" s="588"/>
      <c r="CB1006" s="588"/>
      <c r="CC1006" s="588"/>
      <c r="CD1006" s="588"/>
    </row>
    <row r="1007" spans="1:82" ht="16.5" customHeight="1"/>
    <row r="1008" spans="1:82"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sheetData>
  <mergeCells count="241">
    <mergeCell ref="A1003:E1003"/>
    <mergeCell ref="A1005:E1005"/>
    <mergeCell ref="A1006:E1006"/>
    <mergeCell ref="AY920:BB920"/>
    <mergeCell ref="A931:E931"/>
    <mergeCell ref="A937:E937"/>
    <mergeCell ref="A938:E938"/>
    <mergeCell ref="A941:E941"/>
    <mergeCell ref="A958:E958"/>
    <mergeCell ref="A820:E820"/>
    <mergeCell ref="A843:E843"/>
    <mergeCell ref="A855:E855"/>
    <mergeCell ref="A856:E856"/>
    <mergeCell ref="A861:E861"/>
    <mergeCell ref="A908:E908"/>
    <mergeCell ref="AY745:BA745"/>
    <mergeCell ref="A750:E750"/>
    <mergeCell ref="A769:E769"/>
    <mergeCell ref="A773:E773"/>
    <mergeCell ref="A774:E774"/>
    <mergeCell ref="A779:E779"/>
    <mergeCell ref="BE720:BE721"/>
    <mergeCell ref="BF720:BF721"/>
    <mergeCell ref="BP720:BP721"/>
    <mergeCell ref="BR720:BR721"/>
    <mergeCell ref="BU720:BU721"/>
    <mergeCell ref="BW720:BW721"/>
    <mergeCell ref="AY720:AY721"/>
    <mergeCell ref="AZ720:AZ721"/>
    <mergeCell ref="BA720:BA721"/>
    <mergeCell ref="BB720:BB721"/>
    <mergeCell ref="BC720:BC721"/>
    <mergeCell ref="BD720:BD721"/>
    <mergeCell ref="AI720:AI721"/>
    <mergeCell ref="AJ720:AJ721"/>
    <mergeCell ref="AS720:AS721"/>
    <mergeCell ref="AV720:AV721"/>
    <mergeCell ref="AW720:AW721"/>
    <mergeCell ref="AX720:AX721"/>
    <mergeCell ref="W720:W721"/>
    <mergeCell ref="X720:X721"/>
    <mergeCell ref="AE720:AE721"/>
    <mergeCell ref="AF720:AF721"/>
    <mergeCell ref="AG720:AG721"/>
    <mergeCell ref="AH720:AH721"/>
    <mergeCell ref="BU712:BU713"/>
    <mergeCell ref="BV712:BV713"/>
    <mergeCell ref="BW712:BW713"/>
    <mergeCell ref="BX712:BX713"/>
    <mergeCell ref="BY712:BY713"/>
    <mergeCell ref="AC719:AD719"/>
    <mergeCell ref="A708:E708"/>
    <mergeCell ref="BP712:BP713"/>
    <mergeCell ref="BQ712:BQ713"/>
    <mergeCell ref="BR712:BR713"/>
    <mergeCell ref="BS712:BS713"/>
    <mergeCell ref="BT712:BT713"/>
    <mergeCell ref="A656:E656"/>
    <mergeCell ref="A662:E662"/>
    <mergeCell ref="A688:E688"/>
    <mergeCell ref="A698:E698"/>
    <mergeCell ref="A703:E703"/>
    <mergeCell ref="A704:E704"/>
    <mergeCell ref="A591:E591"/>
    <mergeCell ref="A592:E592"/>
    <mergeCell ref="A601:E601"/>
    <mergeCell ref="A629:E629"/>
    <mergeCell ref="A649:E649"/>
    <mergeCell ref="A655:E655"/>
    <mergeCell ref="A535:E535"/>
    <mergeCell ref="A541:E541"/>
    <mergeCell ref="A542:E542"/>
    <mergeCell ref="A546:E546"/>
    <mergeCell ref="A572:E572"/>
    <mergeCell ref="A585:E585"/>
    <mergeCell ref="A363:E363"/>
    <mergeCell ref="A427:E427"/>
    <mergeCell ref="A439:E439"/>
    <mergeCell ref="A440:E440"/>
    <mergeCell ref="A445:E445"/>
    <mergeCell ref="A492:E492"/>
    <mergeCell ref="A297:E297"/>
    <mergeCell ref="A300:E300"/>
    <mergeCell ref="A305:E305"/>
    <mergeCell ref="A306:E306"/>
    <mergeCell ref="A313:E313"/>
    <mergeCell ref="BG358:BN358"/>
    <mergeCell ref="A277:E277"/>
    <mergeCell ref="A278:E278"/>
    <mergeCell ref="A289:E289"/>
    <mergeCell ref="A291:E291"/>
    <mergeCell ref="A293:E293"/>
    <mergeCell ref="A294:E294"/>
    <mergeCell ref="A248:E248"/>
    <mergeCell ref="A252:E252"/>
    <mergeCell ref="A257:E257"/>
    <mergeCell ref="A258:E258"/>
    <mergeCell ref="A264:E264"/>
    <mergeCell ref="A269:E269"/>
    <mergeCell ref="BG214:BN214"/>
    <mergeCell ref="A224:E224"/>
    <mergeCell ref="A237:E237"/>
    <mergeCell ref="A239:E239"/>
    <mergeCell ref="A240:E240"/>
    <mergeCell ref="A244:E244"/>
    <mergeCell ref="A194:E194"/>
    <mergeCell ref="A201:E201"/>
    <mergeCell ref="A205:E205"/>
    <mergeCell ref="A206:E206"/>
    <mergeCell ref="A145:E145"/>
    <mergeCell ref="A149:E149"/>
    <mergeCell ref="BG156:BO156"/>
    <mergeCell ref="A161:E161"/>
    <mergeCell ref="A170:E170"/>
    <mergeCell ref="A182:E182"/>
    <mergeCell ref="A144:E144"/>
    <mergeCell ref="A25:E25"/>
    <mergeCell ref="BH37:BK37"/>
    <mergeCell ref="A45:E45"/>
    <mergeCell ref="BG58:BO58"/>
    <mergeCell ref="AX107:BB107"/>
    <mergeCell ref="BG107:BK107"/>
    <mergeCell ref="A183:E183"/>
    <mergeCell ref="A186:E186"/>
    <mergeCell ref="CA6:CA8"/>
    <mergeCell ref="BY5:BY8"/>
    <mergeCell ref="BZ5:BZ8"/>
    <mergeCell ref="CA5:CC5"/>
    <mergeCell ref="A115:E115"/>
    <mergeCell ref="AS126:AU126"/>
    <mergeCell ref="Y141:Y142"/>
    <mergeCell ref="AB141:AB142"/>
    <mergeCell ref="AE141:AE142"/>
    <mergeCell ref="CB6:CB8"/>
    <mergeCell ref="CC6:CC8"/>
    <mergeCell ref="AG7:AG8"/>
    <mergeCell ref="AH7:AH8"/>
    <mergeCell ref="AP7:AP8"/>
    <mergeCell ref="AQ7:AQ8"/>
    <mergeCell ref="BC7:BC8"/>
    <mergeCell ref="BP6:BP8"/>
    <mergeCell ref="BQ6:BR6"/>
    <mergeCell ref="BS6:BS8"/>
    <mergeCell ref="BT6:BT8"/>
    <mergeCell ref="BU6:BU8"/>
    <mergeCell ref="BV6:BV8"/>
    <mergeCell ref="BR7:BR8"/>
    <mergeCell ref="BH6:BH8"/>
    <mergeCell ref="AL6:AL8"/>
    <mergeCell ref="AZ6:AZ8"/>
    <mergeCell ref="BA6:BA8"/>
    <mergeCell ref="BI6:BI8"/>
    <mergeCell ref="BJ6:BJ8"/>
    <mergeCell ref="BK6:BK8"/>
    <mergeCell ref="BL6:BN6"/>
    <mergeCell ref="BO6:BO8"/>
    <mergeCell ref="AP6:AQ6"/>
    <mergeCell ref="AR6:AR8"/>
    <mergeCell ref="AX6:AX8"/>
    <mergeCell ref="AY6:AY8"/>
    <mergeCell ref="U6:U8"/>
    <mergeCell ref="V6:V8"/>
    <mergeCell ref="CD5:CD8"/>
    <mergeCell ref="BG5:BO5"/>
    <mergeCell ref="BP5:BT5"/>
    <mergeCell ref="BG6:BG8"/>
    <mergeCell ref="BU5:BX5"/>
    <mergeCell ref="AN6:AN8"/>
    <mergeCell ref="AO6:AO8"/>
    <mergeCell ref="AB5:AB8"/>
    <mergeCell ref="AC5:AC8"/>
    <mergeCell ref="AD5:AD8"/>
    <mergeCell ref="AE5:AE8"/>
    <mergeCell ref="AF5:AH5"/>
    <mergeCell ref="AI5:AI8"/>
    <mergeCell ref="BD7:BD8"/>
    <mergeCell ref="BE7:BE8"/>
    <mergeCell ref="BL7:BL8"/>
    <mergeCell ref="BM7:BM8"/>
    <mergeCell ref="BN7:BN8"/>
    <mergeCell ref="BQ7:BQ8"/>
    <mergeCell ref="BW6:BW8"/>
    <mergeCell ref="BX6:BX8"/>
    <mergeCell ref="AK6:AK8"/>
    <mergeCell ref="B6:B8"/>
    <mergeCell ref="C6:C8"/>
    <mergeCell ref="D6:D8"/>
    <mergeCell ref="E6:E8"/>
    <mergeCell ref="M6:M8"/>
    <mergeCell ref="AU5:AU8"/>
    <mergeCell ref="AV5:AV8"/>
    <mergeCell ref="AW5:AW8"/>
    <mergeCell ref="AX5:BF5"/>
    <mergeCell ref="BB6:BB8"/>
    <mergeCell ref="BC6:BE6"/>
    <mergeCell ref="BF6:BF8"/>
    <mergeCell ref="AJ5:AJ8"/>
    <mergeCell ref="AK5:AL5"/>
    <mergeCell ref="AM5:AM8"/>
    <mergeCell ref="AN5:AR5"/>
    <mergeCell ref="AS5:AS8"/>
    <mergeCell ref="AT5:AT8"/>
    <mergeCell ref="W6:W8"/>
    <mergeCell ref="X6:X8"/>
    <mergeCell ref="Z6:Z8"/>
    <mergeCell ref="AA6:AA8"/>
    <mergeCell ref="AF6:AF8"/>
    <mergeCell ref="AG6:AH6"/>
    <mergeCell ref="BP4:BY4"/>
    <mergeCell ref="BZ4:CD4"/>
    <mergeCell ref="A5:A8"/>
    <mergeCell ref="B5:C5"/>
    <mergeCell ref="D5:E5"/>
    <mergeCell ref="F5:F8"/>
    <mergeCell ref="G5:G8"/>
    <mergeCell ref="H5:H8"/>
    <mergeCell ref="I5:I8"/>
    <mergeCell ref="J5:J8"/>
    <mergeCell ref="K5:K8"/>
    <mergeCell ref="L5:L8"/>
    <mergeCell ref="N5:P5"/>
    <mergeCell ref="N6:N8"/>
    <mergeCell ref="O6:O8"/>
    <mergeCell ref="P6:P8"/>
    <mergeCell ref="Q5:Q8"/>
    <mergeCell ref="R5:R8"/>
    <mergeCell ref="S5:V5"/>
    <mergeCell ref="W5:X5"/>
    <mergeCell ref="Y5:Y8"/>
    <mergeCell ref="Z5:AA5"/>
    <mergeCell ref="S6:S8"/>
    <mergeCell ref="T6:T8"/>
    <mergeCell ref="A4:L4"/>
    <mergeCell ref="M4:P4"/>
    <mergeCell ref="Q4:AE4"/>
    <mergeCell ref="AF4:AL4"/>
    <mergeCell ref="AM4:AR4"/>
    <mergeCell ref="AS4:AU4"/>
    <mergeCell ref="AV4:AW4"/>
    <mergeCell ref="AX4:BO4"/>
    <mergeCell ref="A2:D2"/>
  </mergeCells>
  <phoneticPr fontId="2" type="noConversion"/>
  <hyperlinks>
    <hyperlink ref="M1019" r:id="rId1" display="https://www.deu.ac.kr/www/content/98" xr:uid="{85FC6ADF-1492-4691-BFB3-82257F8F82B8}"/>
    <hyperlink ref="M1020" r:id="rId2" display="https://museum.dongju.ac.kr/" xr:uid="{7665B010-0328-4C95-96AF-EFA8CE903AFC}"/>
    <hyperlink ref="M1021" r:id="rId3" display="http://cms.pknu.ac.kr/museum" xr:uid="{F3541384-2FC9-44C1-B39C-BC7A190F913E}"/>
    <hyperlink ref="M1017" r:id="rId4" display="http://www.ks.ac.kr/ksmuseum" xr:uid="{86EAF23C-0FB4-44AA-924B-8E535AF03628}"/>
    <hyperlink ref="M1027" r:id="rId5" display="https://museum.bnue.ac.kr" xr:uid="{69A6210C-8A08-4887-A63B-48E87DCD6402}"/>
    <hyperlink ref="M1024" r:id="rId6" display="http://museum.silla.ac.kr/museum/" xr:uid="{ED4C034A-CABC-46A1-BCFA-96CB41CDFC37}"/>
    <hyperlink ref="M1022" r:id="rId7" display="http://bisthome.bist.ac.kr" xr:uid="{CDE2B566-925D-4096-9A97-ED9A14E7EE99}"/>
    <hyperlink ref="M1014" r:id="rId8" display="http://academy.krx.co.kr" xr:uid="{408BD426-2CD0-4415-BDAA-055CA4348354}"/>
    <hyperlink ref="M1013" r:id="rId9" display="www.museum-kcm.or.kr" xr:uid="{78C036A2-1A45-4EC8-B993-E4AD9B71CDFB}"/>
    <hyperlink ref="M1008" r:id="rId10" tooltip="http://www.rogbong.co.kr/" display="www.rogbong.co.kr" xr:uid="{D8A014DC-0792-4EF8-AAF5-6640A06F2E8F}"/>
    <hyperlink ref="M42" r:id="rId11" xr:uid="{0B5B6A9F-42A6-4934-A80D-5F08E08285BE}"/>
    <hyperlink ref="M66" r:id="rId12" xr:uid="{BF189930-78A3-422A-BA5D-5C5CBD41FD1C}"/>
    <hyperlink ref="M55" r:id="rId13" xr:uid="{08E8079D-ABE3-458F-9EEC-12AB433CF334}"/>
    <hyperlink ref="M116" r:id="rId14" xr:uid="{45DB3AAC-99F1-4C2C-BD0A-B8E99C2D1618}"/>
    <hyperlink ref="M134" r:id="rId15" xr:uid="{155D803E-9E59-49D7-B564-1DABE6FD16A5}"/>
    <hyperlink ref="M32" r:id="rId16" xr:uid="{E17EFB2C-7BAF-495A-B9B5-A755A36F4A38}"/>
    <hyperlink ref="M38" r:id="rId17" xr:uid="{F5E59357-612B-46D6-BDEE-C9587694F763}"/>
    <hyperlink ref="M106" r:id="rId18" xr:uid="{E3F6183D-B79F-4A51-9223-3DE3EB4C12FF}"/>
    <hyperlink ref="M95" r:id="rId19" xr:uid="{353C8079-DD14-4D2C-B1D2-74DCA21E5AD5}"/>
    <hyperlink ref="M105" r:id="rId20" xr:uid="{9314454D-49BA-47A8-9355-C1FF97D0CE1E}"/>
    <hyperlink ref="M103" r:id="rId21" xr:uid="{8B8ED40A-9232-490C-AD81-585B66466AF0}"/>
    <hyperlink ref="M108" r:id="rId22" xr:uid="{C3B64597-9920-45BD-A1EB-A3D797BCEBCD}"/>
    <hyperlink ref="M34" r:id="rId23" xr:uid="{F11BF519-9B49-44E1-87A8-27417C20B42F}"/>
    <hyperlink ref="M54" r:id="rId24" xr:uid="{430C7463-A391-4CF2-AEF0-4D4588284021}"/>
    <hyperlink ref="M84" r:id="rId25" xr:uid="{6D19D7FA-B319-456B-A739-BD7190E5373C}"/>
    <hyperlink ref="M88" r:id="rId26" xr:uid="{E78F96D4-A7E8-45BC-AE25-4313FEC3A9DA}"/>
    <hyperlink ref="M51" r:id="rId27" xr:uid="{A478A3E9-529A-4E16-AC1A-9062A62C7683}"/>
    <hyperlink ref="M71" r:id="rId28" xr:uid="{225BDC7C-443F-40CF-9F6E-89DF8810EA1B}"/>
    <hyperlink ref="M36" r:id="rId29" display="www.tkvcenter.com" xr:uid="{758DD189-7339-4986-A64A-AA3EF962EF4F}"/>
    <hyperlink ref="M127" r:id="rId30" xr:uid="{F9C07E79-36D5-47E0-8B7A-65F30EE56A75}"/>
    <hyperlink ref="M92" r:id="rId31" xr:uid="{F5707EDD-1CCF-4916-8786-B19F99E9CA23}"/>
    <hyperlink ref="M44" r:id="rId32" xr:uid="{D54A1361-29A3-451D-8366-7D7D13269C71}"/>
    <hyperlink ref="M53" r:id="rId33" xr:uid="{C9C93EE0-DEE7-4BF6-A204-9AF665365CA7}"/>
    <hyperlink ref="M57" r:id="rId34" xr:uid="{90C315C5-24F5-4648-9D4D-C1967B8FCB4D}"/>
    <hyperlink ref="M61" r:id="rId35" xr:uid="{001D8880-312F-48A4-B429-27F4B0D694BD}"/>
    <hyperlink ref="M62" r:id="rId36" xr:uid="{C7E31092-E6C1-4ACB-A2E8-A69036B5DA27}"/>
    <hyperlink ref="M67" r:id="rId37" xr:uid="{2029B36A-4066-4C06-820B-7549247C84AF}"/>
    <hyperlink ref="M70" r:id="rId38" xr:uid="{3F4B4F27-8F7E-46F7-B831-1B82306F2D87}"/>
    <hyperlink ref="M72" r:id="rId39" xr:uid="{A3A5C359-AF24-4AAE-A23F-1935A877C8E8}"/>
    <hyperlink ref="M74" r:id="rId40" xr:uid="{59496E16-4289-4A6C-805B-255C89E24BB6}"/>
    <hyperlink ref="M77" r:id="rId41" xr:uid="{228A106C-40F8-4139-87B4-BBD34D870CC4}"/>
    <hyperlink ref="M86" r:id="rId42" xr:uid="{51601A03-7CAF-4AE2-8429-7E7A1A75334E}"/>
    <hyperlink ref="M104" r:id="rId43" xr:uid="{F320C8F5-14A2-4335-B020-422C6AE0854D}"/>
    <hyperlink ref="M109" r:id="rId44" xr:uid="{6616D731-DF80-4E00-B7E8-EBE7A449E163}"/>
    <hyperlink ref="M114" r:id="rId45" xr:uid="{A876FB55-F63F-44A1-B684-60A6C8242CBD}"/>
    <hyperlink ref="M125" r:id="rId46" xr:uid="{44CECDC5-A24A-41F0-A488-D8EF37BF5137}"/>
    <hyperlink ref="M126" r:id="rId47" xr:uid="{35E0FAD6-979D-4920-A469-C6A97391495F}"/>
    <hyperlink ref="M130" r:id="rId48" xr:uid="{5A8EAEF2-48E2-4F11-8EA2-3E3C22642614}"/>
    <hyperlink ref="M135" r:id="rId49" xr:uid="{70581016-5633-43B8-9818-448CA4F96555}"/>
    <hyperlink ref="M47" r:id="rId50" xr:uid="{36AF44AB-184A-4361-9B1C-49D4E5B4FBEB}"/>
    <hyperlink ref="M83" r:id="rId51" xr:uid="{D8BD4BA5-55D8-445D-A853-834739D8BDA4}"/>
    <hyperlink ref="M111" r:id="rId52" xr:uid="{2AE6E9C6-75BA-4EC3-94E0-DFF805F3AA0B}"/>
    <hyperlink ref="M120" r:id="rId53" xr:uid="{529FB5D5-3F92-4D39-805D-39F31A08B863}"/>
    <hyperlink ref="M123" r:id="rId54" xr:uid="{3FE0D18C-0758-42C6-A82F-A7699AA57EBA}"/>
    <hyperlink ref="M41" r:id="rId55" xr:uid="{41B9466F-05DB-4D7D-BE6A-CCFC07D9FB1C}"/>
    <hyperlink ref="M75" r:id="rId56" xr:uid="{DE8164A9-54EC-4DB1-AF42-78D475BB360E}"/>
    <hyperlink ref="M124" r:id="rId57" xr:uid="{3A019B87-32A4-49B2-AC8A-696DCCAC9E9D}"/>
    <hyperlink ref="M87" r:id="rId58" xr:uid="{D017BD48-42CE-4E12-A014-0FF018E7643F}"/>
    <hyperlink ref="M91" r:id="rId59" xr:uid="{E2F1F0D3-EC80-48D8-8AAA-F0D76B668D2A}"/>
    <hyperlink ref="M56" r:id="rId60" xr:uid="{04C848D9-EEFD-439D-8004-7799836C51F3}"/>
    <hyperlink ref="M97" r:id="rId61" xr:uid="{ABB1974C-EED0-43D1-9CE4-86F10B5CCE15}"/>
    <hyperlink ref="M98" r:id="rId62" xr:uid="{E301815C-7EE6-462A-9499-DB3C01C6B259}"/>
    <hyperlink ref="M100" r:id="rId63" xr:uid="{D32A0BDE-D315-41B5-A6A0-FE5F9ABE6284}"/>
    <hyperlink ref="M59" r:id="rId64" xr:uid="{30D75020-39F3-4976-AB49-BB485E19F277}"/>
    <hyperlink ref="M89" r:id="rId65" xr:uid="{BCC58AE5-E616-4564-8D24-7A4B0A1B8BD3}"/>
    <hyperlink ref="M90" r:id="rId66" xr:uid="{C5AD920E-2D7D-4E3A-B5D7-08E1E5269C9B}"/>
    <hyperlink ref="M46" r:id="rId67" xr:uid="{2842DCE4-806B-4D7C-92AF-E2E8520485C2}"/>
    <hyperlink ref="M50" r:id="rId68" xr:uid="{648CCC0A-198A-4F60-B8DD-DAA09D033C39}"/>
    <hyperlink ref="M10" r:id="rId69" display="www.museum.go.kr" xr:uid="{CCB0ED9C-08C4-4DDE-9DAA-2493C2B3DD6E}"/>
    <hyperlink ref="M11" r:id="rId70" xr:uid="{EC54F84E-4D2E-484B-9971-DD53C308E032}"/>
    <hyperlink ref="M12" r:id="rId71" xr:uid="{672E36D2-B4BC-48C9-B2F3-4E6F442710EA}"/>
    <hyperlink ref="M20" r:id="rId72" xr:uid="{459E94A5-A695-4B59-BEE6-72D4A29B8C64}"/>
    <hyperlink ref="M21" r:id="rId73" xr:uid="{86DB3C0C-717E-49BA-AE3C-5F12586C212F}"/>
    <hyperlink ref="M22" r:id="rId74" xr:uid="{485DDF86-C763-41BC-B53C-049EB4173C5F}"/>
    <hyperlink ref="M148" r:id="rId75" xr:uid="{B3DA1481-2613-4A50-A4A0-8BF1ADCC48E2}"/>
    <hyperlink ref="M658" r:id="rId76" xr:uid="{726EE603-252D-4779-8582-1B072175762D}"/>
    <hyperlink ref="M659" r:id="rId77" xr:uid="{2B271E3D-1C35-430C-A47A-B38F39DCED0A}"/>
    <hyperlink ref="M706" r:id="rId78" xr:uid="{E074B4CF-0049-43F8-AA9E-ECB5D995A981}"/>
    <hyperlink ref="M776" r:id="rId79" xr:uid="{4F84777C-291E-4CA3-9685-473AAC8C4737}"/>
    <hyperlink ref="M858" r:id="rId80" xr:uid="{CE10815C-5619-4982-A8D2-4A8CFDBAEA89}"/>
    <hyperlink ref="M859" r:id="rId81" xr:uid="{3B0229EF-99B7-4FA0-9471-678AFDF0B188}"/>
    <hyperlink ref="M940" r:id="rId82" xr:uid="{E28D4A7A-7CDB-4612-AD05-E372166D697F}"/>
    <hyperlink ref="M296" r:id="rId83" xr:uid="{B96A8D2B-DA96-4BB6-8538-A2B52849CBF3}"/>
    <hyperlink ref="M308" r:id="rId84" xr:uid="{C18F1597-3ED0-4579-B174-2F2F9D73DBF8}"/>
    <hyperlink ref="M312" r:id="rId85" xr:uid="{7C51A105-1DF3-42CA-8714-DA7DA1B16982}"/>
    <hyperlink ref="M707" r:id="rId86" xr:uid="{D59714DA-FB65-4A5A-A013-1E6439E590E5}"/>
    <hyperlink ref="M661" r:id="rId87" xr:uid="{F81CFA47-95E0-483C-8370-DAF9B4F68A40}"/>
    <hyperlink ref="M778" r:id="rId88" xr:uid="{CEE57469-6CFB-4022-B00B-D430D250A23F}"/>
    <hyperlink ref="M14" r:id="rId89" xr:uid="{3098D0A8-59A1-47E0-857C-E834C1AC0667}"/>
    <hyperlink ref="M15" r:id="rId90" xr:uid="{66CB8507-A3BE-4A38-B350-06EA472A56A9}"/>
    <hyperlink ref="M16" r:id="rId91" xr:uid="{ACB32410-BC6A-49EA-9C35-4B56006FB5E0}"/>
    <hyperlink ref="M18" r:id="rId92" xr:uid="{4A1E0C33-8389-46C7-8009-A0D2FD160319}"/>
    <hyperlink ref="M156" r:id="rId93" xr:uid="{AE9D81AD-A567-49AD-900F-0CD515902311}"/>
    <hyperlink ref="M155" r:id="rId94" xr:uid="{62CB7191-D001-4817-9D46-F6EFA43C9B0A}"/>
    <hyperlink ref="M157" r:id="rId95" xr:uid="{F8AC8D5B-D8CF-4A33-9DC8-851E7E5CBFAB}"/>
    <hyperlink ref="M152" r:id="rId96" xr:uid="{BA9D1D43-5456-4CD5-A23F-5A2C0AC498DE}"/>
    <hyperlink ref="M153" r:id="rId97" xr:uid="{C424A055-179C-4252-A479-B29EED51A4AA}"/>
    <hyperlink ref="M158" r:id="rId98" xr:uid="{8A3F218D-661E-4BBE-9912-C5432839AA51}"/>
    <hyperlink ref="M150" r:id="rId99" xr:uid="{0877DC88-8D9F-469C-A8F0-E00700BED94A}"/>
    <hyperlink ref="M154" r:id="rId100" xr:uid="{EF8F6B55-6075-408D-B8E4-31F1DC1CF6A0}"/>
    <hyperlink ref="M159" r:id="rId101" xr:uid="{F7665A56-1C06-455E-AAA6-E9B40C9E6E98}"/>
    <hyperlink ref="M160" r:id="rId102" xr:uid="{7A5265D4-D700-4655-98E3-E09AB2587AD9}"/>
    <hyperlink ref="M162" r:id="rId103" tooltip="http://www.rogbong.co.kr/" xr:uid="{914A9705-03F6-463A-AC69-A8AFA8C25E7B}"/>
    <hyperlink ref="M167" r:id="rId104" xr:uid="{0C754A6E-3140-4BE3-9990-0C10F531FF2B}"/>
    <hyperlink ref="M168" r:id="rId105" xr:uid="{2A9F5FC5-7543-48D4-B918-AB73893CED20}"/>
    <hyperlink ref="M176" r:id="rId106" xr:uid="{77B5E7DD-5B3B-4674-B757-1476D2B22313}"/>
    <hyperlink ref="M178" r:id="rId107" xr:uid="{2B1D082D-F363-4598-8FF4-E4C8F36A8689}"/>
    <hyperlink ref="M171" r:id="rId108" xr:uid="{27C94D18-3FEF-4463-B3EE-28CE68DE69C3}"/>
    <hyperlink ref="M175" r:id="rId109" xr:uid="{1F4D0F8B-F867-4833-94F8-BAB2D61D7FE6}"/>
    <hyperlink ref="M174" r:id="rId110" xr:uid="{C8F3FD87-09C5-4C4C-96AB-C8344AF78F8C}"/>
    <hyperlink ref="M173" r:id="rId111" xr:uid="{E67DE06F-FB0F-443A-A025-CAFB72343485}"/>
    <hyperlink ref="M181" r:id="rId112" xr:uid="{7B4D5B45-FB2F-486F-8821-2F9FC6C4F6C0}"/>
    <hyperlink ref="M188" r:id="rId113" xr:uid="{AEECE117-659A-4132-896C-328E91C21076}"/>
    <hyperlink ref="M198" r:id="rId114" xr:uid="{4EDA5993-2480-4EE4-8DF4-ABCB7D8BE290}"/>
    <hyperlink ref="M203" r:id="rId115" xr:uid="{83C596A3-520B-4DA2-824F-C913961BAAAC}"/>
    <hyperlink ref="M187" r:id="rId116" xr:uid="{D6C5281D-549D-4F2D-B8A3-5489D529CFFE}"/>
    <hyperlink ref="M196" r:id="rId117" xr:uid="{9F237569-F1D8-45CF-B992-43DB385239F5}"/>
    <hyperlink ref="M192" r:id="rId118" xr:uid="{0D7BF2CB-EB73-4B92-8C57-3613C29EFEAB}"/>
    <hyperlink ref="M242" r:id="rId119" xr:uid="{EF3B0877-2147-4271-9DFB-CDEEAF789AC2}"/>
    <hyperlink ref="M209" r:id="rId120" xr:uid="{6497A41C-8768-4024-9229-D4D5FD0FA3DD}"/>
    <hyperlink ref="M210" r:id="rId121" xr:uid="{FFD90E55-0801-4850-A8C8-6872A3304CE9}"/>
    <hyperlink ref="M212" r:id="rId122" xr:uid="{BFE4BCA1-5180-4116-BBEC-0A4DB9A9F0AD}"/>
    <hyperlink ref="M213" r:id="rId123" xr:uid="{B296186C-D9FF-4ACE-A082-0328EA003D13}"/>
    <hyperlink ref="M215" r:id="rId124" xr:uid="{3D373035-5DAB-469D-9033-AD7E554606D8}"/>
    <hyperlink ref="M218" r:id="rId125" xr:uid="{271588D3-FDC6-43C0-8AFE-59790C552B76}"/>
    <hyperlink ref="M217" r:id="rId126" display="https://www.incheon.go.kr/museum/" xr:uid="{71003551-BEE9-4ED0-8F23-09CFA26592FD}"/>
    <hyperlink ref="M220" r:id="rId127" xr:uid="{1E227200-FF98-40BF-BF18-456C1C59A8B8}"/>
    <hyperlink ref="M223" r:id="rId128" xr:uid="{B00F1917-2184-440C-9AD4-BE67E5753AE7}"/>
    <hyperlink ref="M225" r:id="rId129" xr:uid="{E461FEF8-8D29-42B5-B0D8-B0B93CD962AB}"/>
    <hyperlink ref="M226" r:id="rId130" xr:uid="{48F69A00-BC85-43FB-9A23-450B9CD23A9E}"/>
    <hyperlink ref="M227" r:id="rId131" xr:uid="{FEB212C7-646A-45A6-94EA-87A76371A6D3}"/>
    <hyperlink ref="M229" r:id="rId132" xr:uid="{C30439F3-6FEC-439E-A093-043FF6EEF0F3}"/>
    <hyperlink ref="M232" r:id="rId133" xr:uid="{AE8D2A78-1A16-4EEB-9535-FA3C3C22ECFC}"/>
    <hyperlink ref="M234" r:id="rId134" xr:uid="{4E23B5BF-71DC-439B-8C68-93E10081D599}"/>
    <hyperlink ref="M238" r:id="rId135" xr:uid="{4AB71C32-86CA-40D3-BBF3-86CA046F5FA3}"/>
    <hyperlink ref="M147" r:id="rId136" xr:uid="{107EBC49-1BB6-4A3F-99D1-6998B1DAD69A}"/>
    <hyperlink ref="M185" r:id="rId137" xr:uid="{284422DA-B40B-49E6-B689-128680C2EE97}"/>
    <hyperlink ref="M245" r:id="rId138" xr:uid="{9E7CC744-5B43-43EC-BDDD-9D169654EB83}"/>
    <hyperlink ref="M256" r:id="rId139" xr:uid="{556F5257-D742-476A-9784-542EF5C591D8}"/>
    <hyperlink ref="M246" r:id="rId140" xr:uid="{080789D8-09EA-4152-ADE1-97FB2679D3C7}"/>
    <hyperlink ref="M254" r:id="rId141" xr:uid="{F3FFE50A-011D-4A67-8186-2038F261045E}"/>
    <hyperlink ref="M263" r:id="rId142" xr:uid="{5920B6BB-7058-4423-9406-5C069C2FEF03}"/>
    <hyperlink ref="M262" r:id="rId143" xr:uid="{6F3D6D5B-749E-49DB-9ED4-C9F02482C886}"/>
    <hyperlink ref="M265" r:id="rId144" xr:uid="{BA59C360-581D-4A32-AB58-F3617159ACE7}"/>
    <hyperlink ref="M272" r:id="rId145" xr:uid="{A1695EC7-8B25-4C60-B6F4-5C8CABBEF783}"/>
    <hyperlink ref="M275" r:id="rId146" xr:uid="{0DBFAD99-97F1-4265-A9A3-F882C2499149}"/>
    <hyperlink ref="M276" r:id="rId147" xr:uid="{B9FFD81C-4C44-40BE-9D7A-2B4568F2D12E}"/>
    <hyperlink ref="M290" r:id="rId148" xr:uid="{19E284FB-A3DA-432B-B95F-80ACCC73AA09}"/>
    <hyperlink ref="M285" r:id="rId149" xr:uid="{FE8DF812-70FE-4716-930C-B87E0D7FB58F}"/>
    <hyperlink ref="M286" r:id="rId150" xr:uid="{2C1CB345-B01A-411B-841C-21FF5A6CF170}"/>
    <hyperlink ref="M287" r:id="rId151" xr:uid="{5BC4AC93-A816-4B36-8457-D4B66F88E286}"/>
    <hyperlink ref="M281" r:id="rId152" xr:uid="{056C5AF4-52F6-406C-A683-4A51E4CD7883}"/>
    <hyperlink ref="M282" r:id="rId153" xr:uid="{D4E1D7C9-7A92-40F3-95BD-668997F5371C}"/>
    <hyperlink ref="M283" r:id="rId154" xr:uid="{604BD028-6341-40F9-831B-275D12152D94}"/>
    <hyperlink ref="M298" r:id="rId155" xr:uid="{CD34E289-ADC2-463E-8AF6-097F7D734821}"/>
    <hyperlink ref="M299" r:id="rId156" xr:uid="{295F4565-B729-4571-94A4-9933D0F8FFF2}"/>
    <hyperlink ref="M301" r:id="rId157" xr:uid="{E53DB255-4444-4B1E-A8E5-C490DA7B33DD}"/>
    <hyperlink ref="M302" r:id="rId158" xr:uid="{A300470F-BAA8-485E-AFDF-95DAD7354407}"/>
    <hyperlink ref="M303" r:id="rId159" xr:uid="{79EF29E3-05C5-4766-B055-CF79289D2EF3}"/>
    <hyperlink ref="M311" r:id="rId160" xr:uid="{5C2265E5-1725-45E2-A679-9F5BDBBA0F07}"/>
    <hyperlink ref="M434" r:id="rId161" xr:uid="{B800AEB5-C2D1-424E-A6ED-E1D08D366660}"/>
    <hyperlink ref="M442" r:id="rId162" xr:uid="{42C192ED-5D30-4423-9F5F-13416B2D3D7E}"/>
    <hyperlink ref="M595" r:id="rId163" xr:uid="{19FB08E0-C5E9-4CE7-8B40-F5E819AB33F6}"/>
    <hyperlink ref="M594" r:id="rId164" xr:uid="{32B44DD7-A8A4-4EB5-A1E3-5532305D0C0E}"/>
    <hyperlink ref="M444" r:id="rId165" xr:uid="{62F81FCB-FCC1-4819-ACF4-DB0AEBFDFAD4}"/>
    <hyperlink ref="M596" r:id="rId166" xr:uid="{5ADB4272-D639-46B9-A9B2-0823ABF2616C}"/>
    <hyperlink ref="M598" r:id="rId167" xr:uid="{2F6C15BC-A309-460B-8F2E-2260A68CB062}"/>
    <hyperlink ref="M564" r:id="rId168" xr:uid="{74BACE71-5E9C-4937-B27F-564A4FF44599}"/>
    <hyperlink ref="M565" r:id="rId169" xr:uid="{F5F38CA7-DEDB-425C-8B26-1E23FC294D68}"/>
    <hyperlink ref="M567" r:id="rId170" xr:uid="{3B59D3FC-CC65-4C1F-9574-65959E08BAD0}"/>
    <hyperlink ref="M570" r:id="rId171" xr:uid="{12FC5107-4685-4E94-B8F7-5A345D7F9E06}"/>
    <hyperlink ref="M587" r:id="rId172" xr:uid="{69922676-2A54-4CE4-ADBA-D29960FAA91C}"/>
    <hyperlink ref="F577" r:id="rId173" display="www.museum.go.kr" xr:uid="{A809BE26-D991-42BA-8AD6-76F5C8B610E4}"/>
    <hyperlink ref="M577" r:id="rId174" xr:uid="{69F0B6C1-4D67-4696-AA72-53D09CFD76B6}"/>
    <hyperlink ref="M558" r:id="rId175" xr:uid="{FD334663-1E7B-4312-B7A5-67740D25A6DA}"/>
    <hyperlink ref="M578" r:id="rId176" xr:uid="{A1654B6C-50BB-4761-B205-BECABE7FFE09}"/>
    <hyperlink ref="M581" r:id="rId177" xr:uid="{197C1010-EFA8-4C53-8AC9-95658C24110C}"/>
    <hyperlink ref="M573" r:id="rId178" xr:uid="{94A3298D-F121-45F4-A698-F67A26C23CBC}"/>
    <hyperlink ref="M574" r:id="rId179" xr:uid="{534581B2-A39A-4637-B98B-900C1C8E2760}"/>
    <hyperlink ref="M575" r:id="rId180" xr:uid="{F1E625D4-F01E-4897-B816-9B33B17FE5E5}"/>
    <hyperlink ref="M563" r:id="rId181" xr:uid="{BB52B38E-4FD0-4FF3-BA46-840B043AB583}"/>
    <hyperlink ref="M549" r:id="rId182" xr:uid="{944BB304-CE7A-4234-A6A1-4FF7E819CB7F}"/>
    <hyperlink ref="M547" r:id="rId183" xr:uid="{457B184C-F42F-4143-AF05-4AFF7F851DA4}"/>
    <hyperlink ref="M557" r:id="rId184" xr:uid="{F2C6E992-DF14-4276-9CCC-DB7B507C590A}"/>
    <hyperlink ref="M609" r:id="rId185" xr:uid="{C8B9F33D-623E-4BB2-8C00-C522E6D187CC}"/>
    <hyperlink ref="M623" r:id="rId186" xr:uid="{C4568328-BC9B-4CF2-AC66-60100E855595}"/>
    <hyperlink ref="M624" r:id="rId187" xr:uid="{534F376C-70BD-4970-9254-73E5B68ECE2B}"/>
    <hyperlink ref="M634" r:id="rId188" xr:uid="{FA3FBA62-BE95-4330-AAEC-428D79B13799}"/>
    <hyperlink ref="M635" r:id="rId189" xr:uid="{7F7EFBFF-D9DC-482F-9F40-5C9A26EFD3F4}"/>
    <hyperlink ref="M650" r:id="rId190" xr:uid="{8957D98F-48AB-4AA1-8F03-8AE75EC187C9}"/>
    <hyperlink ref="M611" r:id="rId191" xr:uid="{6E1ED31E-9E63-4DD4-BF41-D31F66E248D9}"/>
    <hyperlink ref="M641" r:id="rId192" xr:uid="{84F9E7CE-84A7-4B8D-ADE2-DF4A1DFB1313}"/>
    <hyperlink ref="M604" r:id="rId193" xr:uid="{40A4EE6E-6925-4EDB-9C80-BE8AE5D8144F}"/>
    <hyperlink ref="M605" r:id="rId194" xr:uid="{0B32B509-A42B-433E-8A5F-0DDD3B25C720}"/>
    <hyperlink ref="M625" r:id="rId195" xr:uid="{44E683A1-AF7E-48B3-A2D1-749278ECE385}"/>
    <hyperlink ref="M602" r:id="rId196" xr:uid="{A92ED733-ED55-458B-85AC-766AF172B79B}"/>
    <hyperlink ref="M628" r:id="rId197" xr:uid="{70725BF9-02F1-4108-9478-74403FC64C51}"/>
    <hyperlink ref="M646" r:id="rId198" xr:uid="{44A149E2-8E66-4CF6-AF95-AEC3731433EA}"/>
    <hyperlink ref="M621" r:id="rId199" xr:uid="{F0C4F775-B3EA-405C-956D-3D238248C41A}"/>
    <hyperlink ref="M603" r:id="rId200" xr:uid="{94BC44E0-9399-4D90-B52E-269F3DBD05DF}"/>
    <hyperlink ref="M640" r:id="rId201" xr:uid="{066062D9-E67B-4CDF-8003-3383719879A0}"/>
    <hyperlink ref="M687" r:id="rId202" display="http://www.일제강점기군산역사관.com/" xr:uid="{9DDAB13E-7CA0-4D99-B483-755C9A2C00C2}"/>
    <hyperlink ref="M673" r:id="rId203" xr:uid="{F4626158-D088-40CF-8034-26FEBFB6C2B6}"/>
    <hyperlink ref="M692" r:id="rId204" xr:uid="{0A769362-18AB-4635-8755-B580E0350564}"/>
    <hyperlink ref="M694" r:id="rId205" xr:uid="{2952F28B-8A89-415A-937C-2AE4527ED2F1}"/>
    <hyperlink ref="M701" r:id="rId206" xr:uid="{A8F72491-96C7-4715-A1D5-568F4BE73838}"/>
    <hyperlink ref="M670" r:id="rId207" xr:uid="{B37AD53F-CB9E-40B3-9B9E-0F1A61B2F829}"/>
    <hyperlink ref="M678" r:id="rId208" xr:uid="{40F7BCB7-7E53-48CA-A664-988BE37855F8}"/>
    <hyperlink ref="M679" r:id="rId209" xr:uid="{9CCDED7F-D582-42DD-BAF5-BBD82049D41E}"/>
    <hyperlink ref="M677" r:id="rId210" xr:uid="{67095672-9AD2-4F8C-B2A6-956C98730391}"/>
    <hyperlink ref="M681" r:id="rId211" xr:uid="{D7391E26-0A00-48EC-BB91-9EAF28EE544E}"/>
    <hyperlink ref="M664" r:id="rId212" xr:uid="{D06092E5-33AE-4D78-A53C-487C46E2DD5C}"/>
    <hyperlink ref="M699" r:id="rId213" xr:uid="{02EC364C-EBA4-4248-B682-17CE11659439}"/>
    <hyperlink ref="M668" r:id="rId214" xr:uid="{DEA05B55-3A8B-4614-847D-5B7B45633441}"/>
    <hyperlink ref="M686" r:id="rId215" xr:uid="{3617D4A0-A332-4CD5-B66C-8A34E4B92BF5}"/>
    <hyperlink ref="M674" r:id="rId216" xr:uid="{60D22F7A-7429-4643-825B-A4AF1D7CD0B2}"/>
    <hyperlink ref="M669" r:id="rId217" xr:uid="{7C5A4309-B864-4700-ABEE-ACEFB9918702}"/>
    <hyperlink ref="M700" r:id="rId218" display="http://museum.wonkwang.ac.kr" xr:uid="{E4976E45-0649-4471-9832-B1C93310E9B5}"/>
    <hyperlink ref="M691" r:id="rId219" display="www.wonmuseum.net" xr:uid="{E1E77E62-8497-401B-811F-5255DE943B83}"/>
    <hyperlink ref="M684" r:id="rId220" xr:uid="{A66ADA11-B642-4A81-8842-ECC10C902EDF}"/>
    <hyperlink ref="M666" r:id="rId221" xr:uid="{2B108659-8710-495A-8D75-50DD8F87BAAB}"/>
    <hyperlink ref="M695" r:id="rId222" xr:uid="{60993670-1F1D-4C8B-8167-F78753761859}"/>
    <hyperlink ref="M689" r:id="rId223" xr:uid="{C8AD0B47-E648-4B50-A28E-911006E467C4}"/>
    <hyperlink ref="M729" r:id="rId224" xr:uid="{614D49A3-D5EF-4640-872E-CB3E71E5D9A0}"/>
    <hyperlink ref="M728" r:id="rId225" xr:uid="{90463BBF-2AB5-4226-8F58-59793036566C}"/>
    <hyperlink ref="M727" r:id="rId226" xr:uid="{76484845-A51D-49FD-89F7-93B3D54684C3}"/>
    <hyperlink ref="M726" r:id="rId227" xr:uid="{7B9808E5-2A9D-48F4-A884-532909413648}"/>
    <hyperlink ref="M722" r:id="rId228" xr:uid="{6F24CC5B-5113-4E4E-901B-B4025AD7D1B8}"/>
    <hyperlink ref="M718" r:id="rId229" xr:uid="{815C0829-325F-41CD-AE1A-DDB47EB012E1}"/>
    <hyperlink ref="M719" r:id="rId230" xr:uid="{A1F79F5B-5EA8-4AF7-9EE4-AAEF3B98C81F}"/>
    <hyperlink ref="M715" r:id="rId231" xr:uid="{00BF8DFC-6E4F-4A06-A4F6-D87CB9303CBB}"/>
    <hyperlink ref="M717" r:id="rId232" xr:uid="{BE85F04D-A891-4EB1-941B-CDA43E24B77B}"/>
    <hyperlink ref="M716" r:id="rId233" xr:uid="{99B5EF49-46E8-4695-B2D2-D8C5145B0909}"/>
    <hyperlink ref="M747" r:id="rId234" xr:uid="{C58AF2B2-0D3D-4E25-90C5-BB345143D0D0}"/>
    <hyperlink ref="M709" r:id="rId235" xr:uid="{04D4934D-E427-488D-B01F-D6AD176D1377}"/>
    <hyperlink ref="M760" r:id="rId236" xr:uid="{83BCC10E-46F3-4F81-8A9B-AA03C901F609}"/>
    <hyperlink ref="M753" r:id="rId237" display="https://blog.naver.com/nayamuseum" xr:uid="{029A1DB3-4523-43C6-86CB-749AA9F4388B}"/>
    <hyperlink ref="M754" r:id="rId238" xr:uid="{54C74458-3470-4708-A435-DA87D8AB10DA}"/>
    <hyperlink ref="M752" r:id="rId239" xr:uid="{6278CE69-1F03-48CF-A379-DA1A0BC8ACBE}"/>
    <hyperlink ref="M762" r:id="rId240" xr:uid="{4A659BAC-0F17-430D-981F-2639722E45EA}"/>
    <hyperlink ref="M758" r:id="rId241" xr:uid="{48F294C3-F9C2-4111-B30B-B3EE29D9CD72}"/>
    <hyperlink ref="M768" r:id="rId242" xr:uid="{5B6738AB-8A88-4E3D-BDA3-1B1B170554EB}"/>
    <hyperlink ref="M770" r:id="rId243" xr:uid="{17820156-73CE-4E2A-823D-D612E29B4236}"/>
    <hyperlink ref="M771" r:id="rId244" xr:uid="{2831F238-CF5C-4A0C-B567-6C4C89451790}"/>
    <hyperlink ref="M772" r:id="rId245" xr:uid="{C274DC76-A225-4508-8A1B-D5F2711EA022}"/>
    <hyperlink ref="M781" r:id="rId246" xr:uid="{C8B7187B-9382-4C6B-8F6E-3FB455EF7FB4}"/>
    <hyperlink ref="M785" r:id="rId247" xr:uid="{22B1731C-9D32-4E68-B23E-30C71C3F2E46}"/>
    <hyperlink ref="M809" r:id="rId248" xr:uid="{AAAEBFB0-9D98-47A9-B443-A30054367A29}"/>
    <hyperlink ref="M805" r:id="rId249" xr:uid="{0CB396D1-A884-4629-B8FF-FA75D15375A8}"/>
    <hyperlink ref="M802" r:id="rId250" xr:uid="{45867D78-7898-49E6-B210-309BBE0C7236}"/>
    <hyperlink ref="M818" r:id="rId251" xr:uid="{3760A648-5230-4467-913E-62083448D20A}"/>
    <hyperlink ref="M819" r:id="rId252" xr:uid="{7721179B-5B3D-4CBE-969A-BE9DE4A1C41A}"/>
    <hyperlink ref="M823" r:id="rId253" xr:uid="{8F599840-3981-4AB1-89EE-F2C664C0C1BE}"/>
    <hyperlink ref="M828" r:id="rId254" xr:uid="{40841ABD-A072-4104-BBED-27F3F1872630}"/>
    <hyperlink ref="M830" r:id="rId255" xr:uid="{ED80B50E-AC1F-4065-B9F7-7AF2AB6A7EA9}"/>
    <hyperlink ref="M827" r:id="rId256" xr:uid="{D3B9B330-C6C3-4617-9FDB-456221F3C1C1}"/>
    <hyperlink ref="M833" r:id="rId257" xr:uid="{9F8F8EB3-C100-42B9-89BB-91193D515B0F}"/>
    <hyperlink ref="M842" r:id="rId258" xr:uid="{91D00813-0DED-478C-820C-1A153EB629F9}"/>
    <hyperlink ref="M851" r:id="rId259" xr:uid="{19AD940D-A961-44DD-9DF4-CE16067F837A}"/>
    <hyperlink ref="M787" r:id="rId260" xr:uid="{34F3048A-DCA3-41FB-9104-EB14DFAE34F7}"/>
    <hyperlink ref="M788" r:id="rId261" display="https://www.gbmg.go.kr/tour/contents.do?mId=0103010100" xr:uid="{46D07FB6-A54A-49A1-A271-BEDA838E5CC4}"/>
    <hyperlink ref="M789" r:id="rId262" xr:uid="{355CF9AB-10F9-44F8-A608-A08C34622C17}"/>
    <hyperlink ref="M800" r:id="rId263" xr:uid="{C26E297A-2192-429E-9F8C-13E9BCEAB679}"/>
    <hyperlink ref="M803" r:id="rId264" xr:uid="{A4724EBC-4640-4E22-A870-C16728F7B73B}"/>
    <hyperlink ref="M792" r:id="rId265" xr:uid="{0E11CF83-512A-48C3-8CC4-6B38A2A93206}"/>
    <hyperlink ref="M795" r:id="rId266" xr:uid="{88E50896-F45C-493E-8391-C3E712A10010}"/>
    <hyperlink ref="M806" r:id="rId267" xr:uid="{6666C800-E116-4D78-AB22-F19B093322E6}"/>
    <hyperlink ref="M815" r:id="rId268" xr:uid="{D7F48E01-E1B7-4027-8C02-138944BECE1D}"/>
    <hyperlink ref="M832" r:id="rId269" xr:uid="{526D1E8C-272F-4CF7-8822-9D4A6BAE1858}"/>
    <hyperlink ref="M838" r:id="rId270" xr:uid="{540EF5E8-7837-4AC9-8A5E-01D53A36C120}"/>
    <hyperlink ref="M786" r:id="rId271" xr:uid="{F11FAD7B-F852-45A6-A6DF-53FE77EECAC4}"/>
    <hyperlink ref="M796" r:id="rId272" xr:uid="{6C0223B3-1BFB-481C-AC2A-32CB5B031CFA}"/>
    <hyperlink ref="M807" r:id="rId273" xr:uid="{050DE145-1E48-4273-A687-07B1B6CADC27}"/>
    <hyperlink ref="M822" r:id="rId274" xr:uid="{7DC261A7-85A3-4442-B883-D51D0AD85432}"/>
    <hyperlink ref="M837" r:id="rId275" xr:uid="{ABAF1CB7-7F64-42D7-9BF4-552610C5C3C2}"/>
    <hyperlink ref="M780" r:id="rId276" xr:uid="{B87D483D-4EDB-442A-B057-3EB359A7F649}"/>
    <hyperlink ref="M847" r:id="rId277" xr:uid="{25BB7F7D-DAAC-4255-B17F-5E34885D3997}"/>
    <hyperlink ref="M848" r:id="rId278" xr:uid="{261847E1-BC9D-448A-BDFA-718C5D089500}"/>
    <hyperlink ref="M849" r:id="rId279" xr:uid="{DAE2A345-AA29-4F8B-BD8C-4DDE6A016964}"/>
    <hyperlink ref="M872" r:id="rId280" xr:uid="{039B5E10-E919-4F8E-8806-B3ACBFC19C5F}"/>
    <hyperlink ref="M876" r:id="rId281" xr:uid="{31D446A3-EFE4-4E60-A6D5-979B9CEC2DBA}"/>
    <hyperlink ref="M869" r:id="rId282" xr:uid="{BF7B0222-ED9F-48EC-8E07-E8AA90F474CA}"/>
    <hyperlink ref="M875" r:id="rId283" xr:uid="{0CB1ED2C-E68F-4DB8-BFEC-6E8307A3EEDA}"/>
    <hyperlink ref="M863" r:id="rId284" xr:uid="{D926BBB1-E809-4E7B-82A3-962B6361D1D5}"/>
    <hyperlink ref="M878" r:id="rId285" xr:uid="{02A49826-1148-4F46-8B50-DD371F9B8C41}"/>
    <hyperlink ref="M900" r:id="rId286" xr:uid="{7F82B112-A485-4E7D-BB0D-C6605B82C837}"/>
    <hyperlink ref="M903" r:id="rId287" xr:uid="{47DA18EE-B958-4FFC-809F-2431794A52A9}"/>
    <hyperlink ref="M890" r:id="rId288" xr:uid="{3CE9B3BF-DD63-4525-9A78-17A0BC2DBE43}"/>
    <hyperlink ref="M904" r:id="rId289" xr:uid="{DCF3B327-F21D-4F02-9DA9-AA6E66D73A24}"/>
    <hyperlink ref="M899" r:id="rId290" xr:uid="{F84D32D0-49E3-4344-8DEA-56C0A308A349}"/>
    <hyperlink ref="M898" r:id="rId291" xr:uid="{B6789262-109F-4A48-90E3-3A7318991167}"/>
    <hyperlink ref="M887" r:id="rId292" xr:uid="{53A7479F-50D0-42C6-A99A-AB8EA98B1877}"/>
    <hyperlink ref="M920" r:id="rId293" xr:uid="{92946532-C65A-4C93-8EE5-5A3E4A3E24DC}"/>
    <hyperlink ref="M912" r:id="rId294" xr:uid="{259E9329-959F-4D17-9D4D-81D28D9138EC}"/>
    <hyperlink ref="M911" r:id="rId295" xr:uid="{41B42F27-30E7-4E5A-AAF1-103B9F797C84}"/>
    <hyperlink ref="M914" r:id="rId296" xr:uid="{8934428C-6312-4E5A-AD31-35EB8F3BD1F0}"/>
    <hyperlink ref="M924" r:id="rId297" xr:uid="{70B5B518-1118-4662-BCFD-73ED98E711D9}"/>
    <hyperlink ref="M922" r:id="rId298" xr:uid="{6400E7DB-81ED-4909-8858-8630310A496A}"/>
    <hyperlink ref="M929" r:id="rId299" xr:uid="{8EE82EF1-6E59-4697-A074-0337EFF143EC}"/>
    <hyperlink ref="M930" r:id="rId300" xr:uid="{CCA69A7A-4266-413E-BF08-2FF4056BFD47}"/>
    <hyperlink ref="M933" r:id="rId301" xr:uid="{D8A8D19D-EBEE-4EC6-9100-1F13FBF3FEE0}"/>
    <hyperlink ref="M935" r:id="rId302" xr:uid="{E2A2BCF9-A182-4CB5-8EEF-3E559377E341}"/>
    <hyperlink ref="M862" r:id="rId303" xr:uid="{EF79A794-0FDE-4AF7-A432-8192DA688AF1}"/>
    <hyperlink ref="M907" r:id="rId304" xr:uid="{7B1914B7-3679-4D0F-9290-471D5567DA4C}"/>
    <hyperlink ref="M946" r:id="rId305" xr:uid="{2C604E27-BE8B-4BD5-B55D-09A7617BDEE5}"/>
    <hyperlink ref="M943" r:id="rId306" xr:uid="{6BABDE76-F5E9-400A-BFAE-8F8D423DC242}"/>
    <hyperlink ref="M944" r:id="rId307" xr:uid="{60EA905B-448B-42EE-ABD1-C46AE3BBD9B9}"/>
    <hyperlink ref="M942" r:id="rId308" xr:uid="{96048E74-BE24-47E3-9F33-FDF0D6498E44}"/>
    <hyperlink ref="M945" r:id="rId309" xr:uid="{EF954DCE-5DF7-417B-8204-617C71E36A28}"/>
    <hyperlink ref="M952" r:id="rId310" xr:uid="{A2F4461A-8DF1-45EE-BA5C-678DA81842A1}"/>
    <hyperlink ref="M953" r:id="rId311" xr:uid="{F35C5DB6-1E82-4683-BC25-3ABC0384C05E}"/>
    <hyperlink ref="M957" r:id="rId312" xr:uid="{C21DE706-6197-4F33-A6F7-AA110BE6752F}"/>
    <hyperlink ref="M962" r:id="rId313" xr:uid="{8F38EC5B-B323-4C0E-9E94-53C345456390}"/>
    <hyperlink ref="M960" r:id="rId314" display="www.mazeland.co.kr" xr:uid="{E2E20AEC-4DE5-42B5-9B5B-F8FCCC743E96}"/>
    <hyperlink ref="M959" r:id="rId315" xr:uid="{BD08A2F1-744C-4EA8-853B-31C6223F36EE}"/>
    <hyperlink ref="M966" r:id="rId316" xr:uid="{7F43F7C7-FF68-4D5F-8B4F-56E2AE7AE270}"/>
    <hyperlink ref="M964" r:id="rId317" xr:uid="{B7037BA5-E25E-471F-ABCB-1F5D2B6F2121}"/>
    <hyperlink ref="M963" r:id="rId318" xr:uid="{7917A359-0E43-4EC9-B8E5-875CB3770F1D}"/>
    <hyperlink ref="M967" r:id="rId319" xr:uid="{2D2331CE-436D-40E9-9C6D-36861FC36D15}"/>
    <hyperlink ref="M965" r:id="rId320" xr:uid="{1524F92E-F23D-4946-A4E9-ACBC109AEF75}"/>
    <hyperlink ref="M975" r:id="rId321" xr:uid="{6A98E387-1D4B-4621-8800-B5FBCE79103F}"/>
    <hyperlink ref="M978" r:id="rId322" xr:uid="{18AAD44E-6B88-45E0-B8DF-B062AC2BCC24}"/>
    <hyperlink ref="M970" r:id="rId323" xr:uid="{03655F22-1667-4E6E-813D-F67BEF92869A}"/>
    <hyperlink ref="M981" r:id="rId324" xr:uid="{EA1B0E73-E353-4F20-86C1-9691F729F4F3}"/>
    <hyperlink ref="M974" r:id="rId325" xr:uid="{1BB3CA40-7817-4659-A467-D125B049561C}"/>
    <hyperlink ref="M980" r:id="rId326" xr:uid="{8D5F236D-AC83-4B49-B23A-D30724308C42}"/>
    <hyperlink ref="M973" r:id="rId327" xr:uid="{04008A87-0593-4466-80C9-BE3B8CE4F4EE}"/>
    <hyperlink ref="M971" r:id="rId328" xr:uid="{AB2C98D2-6E1B-446A-8954-AE4FEDAE198A}"/>
    <hyperlink ref="M968" r:id="rId329" xr:uid="{3F1BEF0A-8970-4198-838C-B59F959012F4}"/>
    <hyperlink ref="M979" r:id="rId330" xr:uid="{9E4FDCC9-B8BF-4A8A-B29B-4E631925316A}"/>
    <hyperlink ref="M982" r:id="rId331" xr:uid="{392ECBB9-195E-486C-B163-2AB4218651C0}"/>
    <hyperlink ref="M983" r:id="rId332" xr:uid="{F8C7511D-753E-4C11-91D4-16C56F3AEFA9}"/>
    <hyperlink ref="M985" r:id="rId333" xr:uid="{A192BF91-25BE-4297-AED6-0A8E59D39433}"/>
    <hyperlink ref="M988" r:id="rId334" xr:uid="{83943581-4D38-42B7-903B-29EF9034AE73}"/>
    <hyperlink ref="M993" r:id="rId335" xr:uid="{78255857-8992-4747-9221-F7F019502ECD}"/>
    <hyperlink ref="M992" r:id="rId336" xr:uid="{0A5FD237-0D95-46E5-8A5C-967D73361357}"/>
    <hyperlink ref="M994" r:id="rId337" xr:uid="{5FF973E5-1C5A-4D12-A6F5-96B2F9FC3975}"/>
    <hyperlink ref="M989" r:id="rId338" xr:uid="{3C92ECDA-4481-4550-8989-02AD3A24D6E8}"/>
    <hyperlink ref="M987" r:id="rId339" xr:uid="{154C22F2-E77E-47D9-B400-D7306908AFAB}"/>
    <hyperlink ref="M991" r:id="rId340" xr:uid="{74AF168B-9D30-43EE-A3F7-8C56A7FF3379}"/>
    <hyperlink ref="M1004" r:id="rId341" xr:uid="{979D0361-EDD6-437A-B9D5-D612F8EB6A68}"/>
    <hyperlink ref="M986" r:id="rId342" xr:uid="{1B26363C-5CEE-4D1C-8C29-7E8A9C0FBAC7}"/>
    <hyperlink ref="M955" r:id="rId343" xr:uid="{5CDDF3A7-CBBF-4CCB-8B49-F83F6DDA110F}"/>
    <hyperlink ref="M956" r:id="rId344" xr:uid="{4C20409D-969D-44A8-BB73-6E688A53D848}"/>
    <hyperlink ref="M969" r:id="rId345" display="http://www.koreaautomuseum.com/" xr:uid="{3AF6E48A-89BB-4288-9540-C519333A0413}"/>
    <hyperlink ref="M972" r:id="rId346" xr:uid="{0C1B1B76-AF49-4013-AA32-8D7D24FF0D23}"/>
    <hyperlink ref="M544" r:id="rId347" xr:uid="{CECB04B7-1F06-4F8B-9EA3-49676043DB10}"/>
    <hyperlink ref="M447" r:id="rId348" xr:uid="{66B9CF5D-6047-49A7-973E-EB2E86A84DBC}"/>
    <hyperlink ref="M446" r:id="rId349" xr:uid="{BE82CB3F-28C7-4B95-A1B8-E259F795F61F}"/>
    <hyperlink ref="M454" r:id="rId350" xr:uid="{AECC2CDA-E724-4E6A-B74A-B035A7093A1A}"/>
    <hyperlink ref="M455" r:id="rId351" xr:uid="{316C022C-B2ED-4D1A-AF38-90B0121DB112}"/>
    <hyperlink ref="M460" r:id="rId352" xr:uid="{EC2A0C81-8DD1-4399-A9F4-4461A78F5DCA}"/>
    <hyperlink ref="M459" r:id="rId353" xr:uid="{4DA504B3-019E-435B-8537-F0EC83FFD441}"/>
    <hyperlink ref="M461" r:id="rId354" xr:uid="{171A22D7-269F-4B71-9208-EA5A8A50D9DD}"/>
    <hyperlink ref="M465" r:id="rId355" display="http://whm.wonju.go.kr" xr:uid="{A3B5FE04-2166-4482-AE55-81146161B935}"/>
    <hyperlink ref="M467" r:id="rId356" xr:uid="{F3755230-9982-44AF-814B-11B93C81089B}"/>
    <hyperlink ref="M471" r:id="rId357" xr:uid="{3F060DA0-9654-46B3-92A2-7A6C293C6BC2}"/>
    <hyperlink ref="M472" r:id="rId358" xr:uid="{71AF3766-7417-4051-9696-FD6727871288}"/>
    <hyperlink ref="M476" r:id="rId359" xr:uid="{6DF607E8-7A91-417F-AD3F-5569AD9E62CA}"/>
    <hyperlink ref="M484" r:id="rId360" xr:uid="{2791F692-7F19-4CF0-838E-DC6DBA98A92A}"/>
    <hyperlink ref="M488" r:id="rId361" xr:uid="{33D7DA2A-FBD2-4A5B-9ACB-53601A614AA5}"/>
    <hyperlink ref="M489" r:id="rId362" xr:uid="{505EF39F-365D-40CA-BC58-F35B30ECBBE7}"/>
    <hyperlink ref="M491" r:id="rId363" xr:uid="{370EF426-CE27-4722-9B06-CD7959AA81DF}"/>
    <hyperlink ref="M494" r:id="rId364" xr:uid="{917FCD56-1B9D-4E61-A647-F7DFCDF0384B}"/>
    <hyperlink ref="M497" r:id="rId365" xr:uid="{65EA851E-4EBC-4148-8F28-7307DFDE3106}"/>
    <hyperlink ref="M500" r:id="rId366" xr:uid="{AC791900-9859-4F42-8B3B-8EB1E6CDA7E0}"/>
    <hyperlink ref="M501" r:id="rId367" xr:uid="{25469DA3-ECB9-424E-A26A-F07F8AD30582}"/>
    <hyperlink ref="M503" r:id="rId368" xr:uid="{3545C2CE-3D77-4F2B-8A7B-A30B2B3C4797}"/>
    <hyperlink ref="M505" r:id="rId369" xr:uid="{1EE9AD7E-6AD8-4E4D-AC63-963F705A5E3C}"/>
    <hyperlink ref="M507" r:id="rId370" xr:uid="{80C0C6B4-BBC9-4627-9BB1-3B378F2147CA}"/>
    <hyperlink ref="M509" r:id="rId371" display="www.mediamuseum.kr" xr:uid="{C01D290A-F4E4-417C-ABDE-D82E90FAFAFC}"/>
    <hyperlink ref="M514" r:id="rId372" xr:uid="{BD0305FA-B631-405C-911C-6D24793603C2}"/>
    <hyperlink ref="M515" r:id="rId373" xr:uid="{51191F0F-E7F7-40BD-A611-C579E28366B1}"/>
    <hyperlink ref="M516" r:id="rId374" xr:uid="{2DE97EB2-B588-41F5-B037-2DA85561AEF1}"/>
    <hyperlink ref="M518" r:id="rId375" xr:uid="{C1650C1A-05D6-45D5-9428-10A5022F42B7}"/>
    <hyperlink ref="M520" r:id="rId376" xr:uid="{3F4CDC40-623E-45B6-87FF-31AAC218D483}"/>
    <hyperlink ref="M522" r:id="rId377" xr:uid="{704D97DD-9D6B-4BB4-8109-A2303358CB01}"/>
    <hyperlink ref="M527" r:id="rId378" xr:uid="{89B91274-B1A3-4F93-8515-BC37E651A98F}"/>
    <hyperlink ref="M529" r:id="rId379" xr:uid="{B87E21BB-50B7-450E-AFC0-7C66BFF5E3CF}"/>
    <hyperlink ref="M536" r:id="rId380" xr:uid="{3D757B2A-E651-4146-B909-4BCB1DCD4D32}"/>
    <hyperlink ref="M537" r:id="rId381" xr:uid="{4FD6E119-322A-4FEC-9BF3-B411D57EA90C}"/>
    <hyperlink ref="M539" r:id="rId382" display="https://ywmuseum.yonsei.ac.kr/" xr:uid="{F48F70DF-51AE-41A9-A05D-5F1D92A824D0}"/>
    <hyperlink ref="M1000" r:id="rId383" xr:uid="{27F7E9BE-EB9D-4C84-89D7-8EAC51349083}"/>
    <hyperlink ref="M1001" r:id="rId384" xr:uid="{C7EE53F6-FCB8-45CA-9828-A60D63A9E270}"/>
  </hyperlinks>
  <pageMargins left="0.23622047244094491" right="0.23622047244094491" top="0.74803149606299213" bottom="0.74803149606299213" header="0.31496062992125984" footer="0.31496062992125984"/>
  <pageSetup paperSize="9" scale="10" fitToHeight="0" orientation="portrait" horizontalDpi="4294967294" verticalDpi="4294967294" r:id="rId38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6E731-1B54-42D6-87E2-D5E91A8E48C2}">
  <dimension ref="A1:CE361"/>
  <sheetViews>
    <sheetView view="pageBreakPreview" zoomScaleNormal="100" zoomScaleSheetLayoutView="100" workbookViewId="0">
      <selection activeCell="A2" sqref="A2:D2"/>
    </sheetView>
  </sheetViews>
  <sheetFormatPr defaultColWidth="9" defaultRowHeight="10.5"/>
  <cols>
    <col min="1" max="1" width="5.125" style="981" customWidth="1"/>
    <col min="2" max="3" width="6.625" style="979" customWidth="1"/>
    <col min="4" max="4" width="5.125" style="979" customWidth="1"/>
    <col min="5" max="5" width="6.625" style="979" customWidth="1"/>
    <col min="6" max="6" width="28.125" style="979" customWidth="1"/>
    <col min="7" max="7" width="34.125" style="981" customWidth="1"/>
    <col min="8" max="8" width="11.75" style="981" customWidth="1"/>
    <col min="9" max="9" width="10.625" style="979" customWidth="1"/>
    <col min="10" max="10" width="7.625" style="979" customWidth="1"/>
    <col min="11" max="11" width="10.625" style="979" customWidth="1"/>
    <col min="12" max="12" width="16.625" style="978" customWidth="1"/>
    <col min="13" max="13" width="23.625" style="981" customWidth="1"/>
    <col min="14" max="16" width="6.625" style="981" customWidth="1"/>
    <col min="17" max="18" width="9.625" style="984" customWidth="1"/>
    <col min="19" max="20" width="8.625" style="984" customWidth="1"/>
    <col min="21" max="21" width="8.625" style="979" customWidth="1"/>
    <col min="22" max="23" width="8.625" style="981" customWidth="1"/>
    <col min="24" max="24" width="8.625" style="979" customWidth="1"/>
    <col min="25" max="31" width="8.625" style="981" customWidth="1"/>
    <col min="32" max="32" width="30.625" style="981" customWidth="1"/>
    <col min="33" max="34" width="8.625" style="984" customWidth="1"/>
    <col min="35" max="36" width="16.625" style="981" customWidth="1"/>
    <col min="37" max="46" width="8.625" style="981" customWidth="1"/>
    <col min="47" max="48" width="10.625" style="981" customWidth="1"/>
    <col min="49" max="50" width="8.625" style="984" customWidth="1"/>
    <col min="51" max="57" width="6.625" style="984" customWidth="1"/>
    <col min="58" max="59" width="24.625" style="981" customWidth="1"/>
    <col min="60" max="66" width="6.625" style="984" customWidth="1"/>
    <col min="67" max="68" width="24.625" style="981" customWidth="1"/>
    <col min="69" max="69" width="6.625" style="986" customWidth="1"/>
    <col min="70" max="70" width="6.625" style="981" customWidth="1"/>
    <col min="71" max="71" width="6.625" style="986" customWidth="1"/>
    <col min="72" max="83" width="6.625" style="981" customWidth="1"/>
    <col min="84" max="16384" width="9" style="1001"/>
  </cols>
  <sheetData>
    <row r="1" spans="1:83" s="86" customFormat="1" ht="16.5" customHeight="1">
      <c r="A1" s="77"/>
      <c r="B1" s="77"/>
      <c r="C1" s="77"/>
      <c r="D1" s="77"/>
      <c r="E1" s="77"/>
      <c r="F1" s="77"/>
      <c r="G1" s="77"/>
      <c r="H1" s="80"/>
      <c r="I1" s="78"/>
      <c r="J1" s="78"/>
      <c r="K1" s="78"/>
      <c r="L1" s="79"/>
      <c r="M1" s="80"/>
      <c r="N1" s="80"/>
      <c r="O1" s="80"/>
      <c r="P1" s="80"/>
      <c r="Q1" s="83"/>
      <c r="R1" s="83"/>
      <c r="S1" s="83"/>
      <c r="T1" s="83"/>
      <c r="U1" s="78"/>
      <c r="V1" s="80"/>
      <c r="W1" s="80"/>
      <c r="X1" s="78"/>
      <c r="Y1" s="80"/>
      <c r="Z1" s="80"/>
      <c r="AA1" s="80"/>
      <c r="AB1" s="80"/>
      <c r="AC1" s="80"/>
      <c r="AD1" s="80"/>
      <c r="AE1" s="80"/>
      <c r="AF1" s="80"/>
      <c r="AG1" s="83"/>
      <c r="AH1" s="83"/>
      <c r="AI1" s="80"/>
      <c r="AJ1" s="80"/>
      <c r="AK1" s="80"/>
      <c r="AL1" s="80"/>
      <c r="AM1" s="80"/>
      <c r="AN1" s="80"/>
      <c r="AO1" s="80"/>
      <c r="AP1" s="80"/>
      <c r="AQ1" s="80"/>
      <c r="AR1" s="80"/>
      <c r="AS1" s="80"/>
      <c r="AT1" s="80"/>
      <c r="AU1" s="80"/>
      <c r="AV1" s="80"/>
      <c r="AW1" s="83"/>
      <c r="AX1" s="83"/>
      <c r="AY1" s="83"/>
      <c r="AZ1" s="83"/>
      <c r="BA1" s="83"/>
      <c r="BB1" s="83"/>
      <c r="BC1" s="83"/>
      <c r="BD1" s="83"/>
      <c r="BE1" s="83"/>
      <c r="BF1" s="80"/>
      <c r="BG1" s="80"/>
      <c r="BH1" s="83"/>
      <c r="BI1" s="83"/>
      <c r="BJ1" s="83"/>
      <c r="BK1" s="83"/>
      <c r="BL1" s="83"/>
      <c r="BM1" s="83"/>
      <c r="BN1" s="83"/>
      <c r="BO1" s="80"/>
      <c r="BP1" s="80"/>
      <c r="BQ1" s="85"/>
      <c r="BR1" s="80"/>
      <c r="BS1" s="85"/>
      <c r="BT1" s="80"/>
      <c r="BU1" s="80"/>
      <c r="BV1" s="80"/>
      <c r="BW1" s="80"/>
      <c r="BX1" s="80"/>
      <c r="BY1" s="80"/>
      <c r="BZ1" s="80"/>
      <c r="CA1" s="80"/>
      <c r="CB1" s="80"/>
      <c r="CC1" s="80"/>
      <c r="CD1" s="80"/>
      <c r="CE1" s="80"/>
    </row>
    <row r="2" spans="1:83" s="80" customFormat="1" ht="16.5" customHeight="1">
      <c r="A2" s="2501" t="s">
        <v>13418</v>
      </c>
      <c r="B2" s="2501"/>
      <c r="C2" s="2501"/>
      <c r="D2" s="2501"/>
      <c r="E2" s="76"/>
      <c r="F2" s="76"/>
      <c r="G2" s="987"/>
      <c r="H2" s="988"/>
      <c r="I2" s="989"/>
      <c r="J2" s="990"/>
      <c r="K2" s="990"/>
      <c r="L2" s="990"/>
      <c r="M2" s="990"/>
      <c r="N2" s="990"/>
      <c r="O2" s="990"/>
      <c r="P2" s="991"/>
      <c r="Q2" s="990"/>
      <c r="R2" s="990"/>
      <c r="S2" s="990"/>
      <c r="T2" s="990"/>
      <c r="U2" s="990"/>
      <c r="V2" s="990"/>
      <c r="W2" s="990"/>
      <c r="X2" s="990"/>
      <c r="Y2" s="990"/>
      <c r="Z2" s="990"/>
      <c r="AA2" s="990"/>
      <c r="AB2" s="990"/>
      <c r="AC2" s="990"/>
      <c r="AD2" s="990"/>
      <c r="AE2" s="990"/>
      <c r="AF2" s="990"/>
      <c r="AG2" s="990"/>
      <c r="AH2" s="990"/>
      <c r="AI2" s="992"/>
      <c r="AJ2" s="990"/>
      <c r="AK2" s="990"/>
      <c r="AL2" s="990"/>
      <c r="AM2" s="990"/>
      <c r="AN2" s="990"/>
      <c r="AO2" s="990"/>
      <c r="AP2" s="990"/>
      <c r="AQ2" s="990"/>
      <c r="AR2" s="990"/>
      <c r="AS2" s="990"/>
      <c r="AT2" s="990"/>
      <c r="AU2" s="993"/>
      <c r="AV2" s="86"/>
      <c r="AW2" s="86"/>
      <c r="AX2" s="86"/>
      <c r="AY2" s="86"/>
      <c r="AZ2" s="86"/>
      <c r="BA2" s="86"/>
      <c r="BB2" s="86"/>
      <c r="BC2" s="86"/>
      <c r="BD2" s="86"/>
      <c r="BE2" s="86"/>
      <c r="BF2" s="86"/>
      <c r="BG2" s="86"/>
      <c r="BH2" s="86"/>
      <c r="BI2" s="86"/>
      <c r="BJ2" s="86"/>
      <c r="BK2" s="86"/>
      <c r="BL2" s="86"/>
      <c r="BM2" s="86"/>
      <c r="BN2" s="86"/>
      <c r="BO2" s="86"/>
      <c r="BP2" s="86"/>
      <c r="BQ2" s="86"/>
      <c r="BR2" s="86"/>
      <c r="BS2" s="86"/>
      <c r="BT2" s="86"/>
      <c r="BU2" s="86"/>
      <c r="BV2" s="86"/>
      <c r="BW2" s="86"/>
      <c r="BX2" s="86"/>
      <c r="BY2" s="86"/>
      <c r="BZ2" s="86"/>
      <c r="CA2" s="86"/>
      <c r="CB2" s="86"/>
      <c r="CC2" s="86"/>
      <c r="CD2" s="86"/>
      <c r="CE2" s="86"/>
    </row>
    <row r="3" spans="1:83" ht="16.5" customHeight="1">
      <c r="A3" s="994" t="s">
        <v>4773</v>
      </c>
      <c r="B3" s="995"/>
      <c r="C3" s="995"/>
      <c r="D3" s="995"/>
      <c r="E3" s="995"/>
      <c r="F3" s="995"/>
      <c r="G3" s="996"/>
      <c r="H3" s="996"/>
      <c r="I3" s="995"/>
      <c r="J3" s="995"/>
      <c r="K3" s="995"/>
      <c r="L3" s="997"/>
      <c r="M3" s="998"/>
      <c r="N3" s="998"/>
      <c r="O3" s="998"/>
      <c r="P3" s="998"/>
      <c r="Q3" s="103"/>
      <c r="R3" s="103"/>
      <c r="S3" s="103"/>
      <c r="T3" s="105"/>
      <c r="U3" s="998"/>
      <c r="V3" s="998"/>
      <c r="W3" s="998"/>
      <c r="X3" s="998"/>
      <c r="Y3" s="998"/>
      <c r="Z3" s="998"/>
      <c r="AA3" s="998"/>
      <c r="AB3" s="998"/>
      <c r="AC3" s="998"/>
      <c r="AD3" s="998"/>
      <c r="AE3" s="999"/>
      <c r="AF3" s="998"/>
      <c r="AG3" s="105"/>
      <c r="AH3" s="105"/>
      <c r="AI3" s="998"/>
      <c r="AJ3" s="998"/>
      <c r="AK3" s="998"/>
      <c r="AL3" s="998"/>
      <c r="AM3" s="998"/>
      <c r="AN3" s="998"/>
      <c r="AO3" s="998"/>
      <c r="AP3" s="998"/>
      <c r="AQ3" s="998"/>
      <c r="AR3" s="998"/>
      <c r="AS3" s="998"/>
      <c r="AT3" s="998"/>
      <c r="AU3" s="998"/>
      <c r="AV3" s="998"/>
      <c r="AW3" s="105"/>
      <c r="AX3" s="103"/>
      <c r="AY3" s="105"/>
      <c r="AZ3" s="105"/>
      <c r="BA3" s="105"/>
      <c r="BB3" s="105"/>
      <c r="BC3" s="105"/>
      <c r="BD3" s="105"/>
      <c r="BE3" s="103"/>
      <c r="BF3" s="998"/>
      <c r="BG3" s="998"/>
      <c r="BH3" s="105"/>
      <c r="BI3" s="105"/>
      <c r="BJ3" s="105"/>
      <c r="BK3" s="105"/>
      <c r="BL3" s="105"/>
      <c r="BM3" s="105"/>
      <c r="BN3" s="105"/>
      <c r="BO3" s="998"/>
      <c r="BP3" s="998"/>
      <c r="BQ3" s="1000"/>
      <c r="BR3" s="998"/>
      <c r="BS3" s="1000"/>
      <c r="BT3" s="998"/>
      <c r="BU3" s="998"/>
      <c r="BV3" s="998"/>
      <c r="BW3" s="998"/>
      <c r="BX3" s="998"/>
      <c r="BY3" s="998"/>
      <c r="BZ3" s="998"/>
      <c r="CA3" s="998"/>
      <c r="CB3" s="998"/>
      <c r="CC3" s="998"/>
      <c r="CD3" s="998"/>
      <c r="CE3" s="998"/>
    </row>
    <row r="4" spans="1:83" s="1221" customFormat="1" ht="16.5" customHeight="1">
      <c r="A4" s="2543" t="s">
        <v>4774</v>
      </c>
      <c r="B4" s="2543"/>
      <c r="C4" s="2543"/>
      <c r="D4" s="2543"/>
      <c r="E4" s="2543"/>
      <c r="F4" s="2543"/>
      <c r="G4" s="2543"/>
      <c r="H4" s="2543"/>
      <c r="I4" s="2543"/>
      <c r="J4" s="2543"/>
      <c r="K4" s="2543"/>
      <c r="L4" s="2544"/>
      <c r="M4" s="2545" t="s">
        <v>4775</v>
      </c>
      <c r="N4" s="2543"/>
      <c r="O4" s="2543"/>
      <c r="P4" s="2544"/>
      <c r="Q4" s="2546" t="s">
        <v>4776</v>
      </c>
      <c r="R4" s="2546"/>
      <c r="S4" s="2546"/>
      <c r="T4" s="2546"/>
      <c r="U4" s="2546"/>
      <c r="V4" s="2546"/>
      <c r="W4" s="2546"/>
      <c r="X4" s="2546"/>
      <c r="Y4" s="2546"/>
      <c r="Z4" s="2546"/>
      <c r="AA4" s="2546"/>
      <c r="AB4" s="2546"/>
      <c r="AC4" s="2546"/>
      <c r="AD4" s="2546"/>
      <c r="AE4" s="2546"/>
      <c r="AF4" s="2546" t="s">
        <v>13419</v>
      </c>
      <c r="AG4" s="2546"/>
      <c r="AH4" s="2546"/>
      <c r="AI4" s="2546"/>
      <c r="AJ4" s="2547"/>
      <c r="AK4" s="2545" t="s">
        <v>4778</v>
      </c>
      <c r="AL4" s="2543"/>
      <c r="AM4" s="2543"/>
      <c r="AN4" s="2543"/>
      <c r="AO4" s="2543"/>
      <c r="AP4" s="2543"/>
      <c r="AQ4" s="2543"/>
      <c r="AR4" s="2543"/>
      <c r="AS4" s="2544"/>
      <c r="AT4" s="2554" t="s">
        <v>4779</v>
      </c>
      <c r="AU4" s="2556"/>
      <c r="AV4" s="2556"/>
      <c r="AW4" s="2547" t="s">
        <v>4780</v>
      </c>
      <c r="AX4" s="2547"/>
      <c r="AY4" s="2548" t="s">
        <v>4781</v>
      </c>
      <c r="AZ4" s="2549"/>
      <c r="BA4" s="2549"/>
      <c r="BB4" s="2549"/>
      <c r="BC4" s="2549"/>
      <c r="BD4" s="2549"/>
      <c r="BE4" s="2549"/>
      <c r="BF4" s="2549"/>
      <c r="BG4" s="2549"/>
      <c r="BH4" s="2549"/>
      <c r="BI4" s="2549"/>
      <c r="BJ4" s="2549"/>
      <c r="BK4" s="2549"/>
      <c r="BL4" s="2549"/>
      <c r="BM4" s="2549"/>
      <c r="BN4" s="2549"/>
      <c r="BO4" s="2549"/>
      <c r="BP4" s="2550"/>
      <c r="BQ4" s="2546" t="s">
        <v>4782</v>
      </c>
      <c r="BR4" s="2546"/>
      <c r="BS4" s="2546"/>
      <c r="BT4" s="2546"/>
      <c r="BU4" s="2546"/>
      <c r="BV4" s="2546"/>
      <c r="BW4" s="2546"/>
      <c r="BX4" s="2546"/>
      <c r="BY4" s="2546"/>
      <c r="BZ4" s="2546"/>
      <c r="CA4" s="2546" t="s">
        <v>4783</v>
      </c>
      <c r="CB4" s="2546"/>
      <c r="CC4" s="2546"/>
      <c r="CD4" s="2546"/>
      <c r="CE4" s="2546"/>
    </row>
    <row r="5" spans="1:83" s="1221" customFormat="1" ht="16.5" customHeight="1">
      <c r="A5" s="2551" t="s">
        <v>1</v>
      </c>
      <c r="B5" s="2545" t="s">
        <v>4784</v>
      </c>
      <c r="C5" s="2544"/>
      <c r="D5" s="2554" t="s">
        <v>4785</v>
      </c>
      <c r="E5" s="2555"/>
      <c r="F5" s="2551" t="s">
        <v>13420</v>
      </c>
      <c r="G5" s="2551" t="s">
        <v>13421</v>
      </c>
      <c r="H5" s="2551" t="s">
        <v>4788</v>
      </c>
      <c r="I5" s="2551" t="s">
        <v>4789</v>
      </c>
      <c r="J5" s="2551" t="s">
        <v>4790</v>
      </c>
      <c r="K5" s="2551" t="s">
        <v>4791</v>
      </c>
      <c r="L5" s="2551" t="s">
        <v>4792</v>
      </c>
      <c r="M5" s="1222" t="s">
        <v>4793</v>
      </c>
      <c r="N5" s="2554" t="s">
        <v>4794</v>
      </c>
      <c r="O5" s="2556"/>
      <c r="P5" s="2555"/>
      <c r="Q5" s="2505" t="s">
        <v>4795</v>
      </c>
      <c r="R5" s="2505" t="s">
        <v>4796</v>
      </c>
      <c r="S5" s="2558" t="s">
        <v>4797</v>
      </c>
      <c r="T5" s="2559"/>
      <c r="U5" s="2559"/>
      <c r="V5" s="2560"/>
      <c r="W5" s="2545" t="s">
        <v>4798</v>
      </c>
      <c r="X5" s="2544"/>
      <c r="Y5" s="2551" t="s">
        <v>4799</v>
      </c>
      <c r="Z5" s="2554" t="s">
        <v>4800</v>
      </c>
      <c r="AA5" s="2544"/>
      <c r="AB5" s="2551" t="s">
        <v>4801</v>
      </c>
      <c r="AC5" s="2551" t="s">
        <v>4802</v>
      </c>
      <c r="AD5" s="2551" t="s">
        <v>4803</v>
      </c>
      <c r="AE5" s="2551" t="s">
        <v>4804</v>
      </c>
      <c r="AF5" s="2545" t="s">
        <v>4805</v>
      </c>
      <c r="AG5" s="2543"/>
      <c r="AH5" s="2543"/>
      <c r="AI5" s="2545" t="s">
        <v>4808</v>
      </c>
      <c r="AJ5" s="2544"/>
      <c r="AK5" s="2551" t="s">
        <v>4809</v>
      </c>
      <c r="AL5" s="2547" t="s">
        <v>13422</v>
      </c>
      <c r="AM5" s="2547"/>
      <c r="AN5" s="2547"/>
      <c r="AO5" s="2547"/>
      <c r="AP5" s="2547"/>
      <c r="AQ5" s="2546" t="s">
        <v>13423</v>
      </c>
      <c r="AR5" s="2546"/>
      <c r="AS5" s="1002" t="s">
        <v>13424</v>
      </c>
      <c r="AT5" s="2551" t="s">
        <v>4811</v>
      </c>
      <c r="AU5" s="2551" t="s">
        <v>4812</v>
      </c>
      <c r="AV5" s="2551" t="s">
        <v>4813</v>
      </c>
      <c r="AW5" s="2505" t="s">
        <v>4814</v>
      </c>
      <c r="AX5" s="2505" t="s">
        <v>4815</v>
      </c>
      <c r="AY5" s="2548" t="s">
        <v>4816</v>
      </c>
      <c r="AZ5" s="2549"/>
      <c r="BA5" s="2549"/>
      <c r="BB5" s="2549"/>
      <c r="BC5" s="2549"/>
      <c r="BD5" s="2549"/>
      <c r="BE5" s="2549"/>
      <c r="BF5" s="2549"/>
      <c r="BG5" s="2550"/>
      <c r="BH5" s="2548" t="s">
        <v>4817</v>
      </c>
      <c r="BI5" s="2549"/>
      <c r="BJ5" s="2549"/>
      <c r="BK5" s="2549"/>
      <c r="BL5" s="2549"/>
      <c r="BM5" s="2549"/>
      <c r="BN5" s="2549"/>
      <c r="BO5" s="2549"/>
      <c r="BP5" s="2550"/>
      <c r="BQ5" s="2545" t="s">
        <v>4818</v>
      </c>
      <c r="BR5" s="2543"/>
      <c r="BS5" s="2543"/>
      <c r="BT5" s="2543"/>
      <c r="BU5" s="2543"/>
      <c r="BV5" s="2545" t="s">
        <v>4819</v>
      </c>
      <c r="BW5" s="2543"/>
      <c r="BX5" s="2543"/>
      <c r="BY5" s="2544"/>
      <c r="BZ5" s="2551" t="s">
        <v>4820</v>
      </c>
      <c r="CA5" s="2551" t="s">
        <v>4821</v>
      </c>
      <c r="CB5" s="2554" t="s">
        <v>4822</v>
      </c>
      <c r="CC5" s="2556"/>
      <c r="CD5" s="2555"/>
      <c r="CE5" s="2551" t="s">
        <v>4823</v>
      </c>
    </row>
    <row r="6" spans="1:83" s="1221" customFormat="1" ht="16.5" customHeight="1">
      <c r="A6" s="2552"/>
      <c r="B6" s="2565" t="s">
        <v>4824</v>
      </c>
      <c r="C6" s="2551" t="s">
        <v>4825</v>
      </c>
      <c r="D6" s="2551" t="s">
        <v>4826</v>
      </c>
      <c r="E6" s="2551" t="s">
        <v>13425</v>
      </c>
      <c r="F6" s="2552"/>
      <c r="G6" s="2552"/>
      <c r="H6" s="2552"/>
      <c r="I6" s="2552"/>
      <c r="J6" s="2552"/>
      <c r="K6" s="2552"/>
      <c r="L6" s="2552"/>
      <c r="M6" s="2551" t="s">
        <v>4828</v>
      </c>
      <c r="N6" s="2551" t="s">
        <v>4829</v>
      </c>
      <c r="O6" s="2551" t="s">
        <v>4830</v>
      </c>
      <c r="P6" s="2551" t="s">
        <v>4831</v>
      </c>
      <c r="Q6" s="2557"/>
      <c r="R6" s="2557"/>
      <c r="S6" s="2563" t="s">
        <v>13426</v>
      </c>
      <c r="T6" s="2505" t="s">
        <v>4833</v>
      </c>
      <c r="U6" s="2551" t="s">
        <v>4834</v>
      </c>
      <c r="V6" s="2551" t="s">
        <v>4835</v>
      </c>
      <c r="W6" s="2551" t="s">
        <v>4836</v>
      </c>
      <c r="X6" s="2551" t="s">
        <v>4837</v>
      </c>
      <c r="Y6" s="2561"/>
      <c r="Z6" s="2551" t="s">
        <v>4836</v>
      </c>
      <c r="AA6" s="2551" t="s">
        <v>4838</v>
      </c>
      <c r="AB6" s="2561"/>
      <c r="AC6" s="2561"/>
      <c r="AD6" s="2561"/>
      <c r="AE6" s="2561"/>
      <c r="AF6" s="2565" t="s">
        <v>4839</v>
      </c>
      <c r="AG6" s="2554" t="s">
        <v>4840</v>
      </c>
      <c r="AH6" s="2544"/>
      <c r="AI6" s="2551" t="s">
        <v>4841</v>
      </c>
      <c r="AJ6" s="2565" t="s">
        <v>4842</v>
      </c>
      <c r="AK6" s="2552"/>
      <c r="AL6" s="2551" t="s">
        <v>4843</v>
      </c>
      <c r="AM6" s="2551" t="s">
        <v>4844</v>
      </c>
      <c r="AN6" s="2545" t="s">
        <v>4845</v>
      </c>
      <c r="AO6" s="2544"/>
      <c r="AP6" s="2551" t="s">
        <v>4846</v>
      </c>
      <c r="AQ6" s="2547" t="s">
        <v>13427</v>
      </c>
      <c r="AR6" s="2547" t="s">
        <v>13428</v>
      </c>
      <c r="AS6" s="2551" t="s">
        <v>13429</v>
      </c>
      <c r="AT6" s="2552"/>
      <c r="AU6" s="2552"/>
      <c r="AV6" s="2552"/>
      <c r="AW6" s="2506"/>
      <c r="AX6" s="2506"/>
      <c r="AY6" s="2505" t="s">
        <v>4847</v>
      </c>
      <c r="AZ6" s="2505" t="s">
        <v>4848</v>
      </c>
      <c r="BA6" s="2505" t="s">
        <v>4849</v>
      </c>
      <c r="BB6" s="2505" t="s">
        <v>4850</v>
      </c>
      <c r="BC6" s="2505" t="s">
        <v>4851</v>
      </c>
      <c r="BD6" s="2548" t="s">
        <v>4852</v>
      </c>
      <c r="BE6" s="2549"/>
      <c r="BF6" s="2550"/>
      <c r="BG6" s="2566" t="s">
        <v>4853</v>
      </c>
      <c r="BH6" s="2505" t="s">
        <v>4847</v>
      </c>
      <c r="BI6" s="2505" t="s">
        <v>4848</v>
      </c>
      <c r="BJ6" s="2505" t="s">
        <v>4849</v>
      </c>
      <c r="BK6" s="2505" t="s">
        <v>4855</v>
      </c>
      <c r="BL6" s="2505" t="s">
        <v>4851</v>
      </c>
      <c r="BM6" s="2508" t="s">
        <v>4856</v>
      </c>
      <c r="BN6" s="2516"/>
      <c r="BO6" s="2509"/>
      <c r="BP6" s="2551" t="s">
        <v>4853</v>
      </c>
      <c r="BQ6" s="2551" t="s">
        <v>4857</v>
      </c>
      <c r="BR6" s="2545" t="s">
        <v>4858</v>
      </c>
      <c r="BS6" s="2543"/>
      <c r="BT6" s="2551" t="s">
        <v>13430</v>
      </c>
      <c r="BU6" s="2551" t="s">
        <v>4860</v>
      </c>
      <c r="BV6" s="2551" t="s">
        <v>4861</v>
      </c>
      <c r="BW6" s="2551" t="s">
        <v>4862</v>
      </c>
      <c r="BX6" s="2551" t="s">
        <v>4863</v>
      </c>
      <c r="BY6" s="2565" t="s">
        <v>4864</v>
      </c>
      <c r="BZ6" s="2561"/>
      <c r="CA6" s="2561"/>
      <c r="CB6" s="2551" t="s">
        <v>4865</v>
      </c>
      <c r="CC6" s="2551" t="s">
        <v>13431</v>
      </c>
      <c r="CD6" s="2551" t="s">
        <v>4864</v>
      </c>
      <c r="CE6" s="2561"/>
    </row>
    <row r="7" spans="1:83" s="1221" customFormat="1" ht="16.5" customHeight="1">
      <c r="A7" s="2552"/>
      <c r="B7" s="2561"/>
      <c r="C7" s="2552"/>
      <c r="D7" s="2552"/>
      <c r="E7" s="2552"/>
      <c r="F7" s="2552"/>
      <c r="G7" s="2552"/>
      <c r="H7" s="2552"/>
      <c r="I7" s="2552"/>
      <c r="J7" s="2552"/>
      <c r="K7" s="2552"/>
      <c r="L7" s="2552"/>
      <c r="M7" s="2552"/>
      <c r="N7" s="2552"/>
      <c r="O7" s="2552"/>
      <c r="P7" s="2552"/>
      <c r="Q7" s="2557"/>
      <c r="R7" s="2557"/>
      <c r="S7" s="2564"/>
      <c r="T7" s="2557"/>
      <c r="U7" s="2561"/>
      <c r="V7" s="2561"/>
      <c r="W7" s="2561"/>
      <c r="X7" s="2561"/>
      <c r="Y7" s="2561"/>
      <c r="Z7" s="2561"/>
      <c r="AA7" s="2561"/>
      <c r="AB7" s="2561"/>
      <c r="AC7" s="2561"/>
      <c r="AD7" s="2561"/>
      <c r="AE7" s="2561"/>
      <c r="AF7" s="2561"/>
      <c r="AG7" s="2521" t="s">
        <v>4867</v>
      </c>
      <c r="AH7" s="2521" t="s">
        <v>4868</v>
      </c>
      <c r="AI7" s="2561"/>
      <c r="AJ7" s="2561"/>
      <c r="AK7" s="2552"/>
      <c r="AL7" s="2552"/>
      <c r="AM7" s="2561"/>
      <c r="AN7" s="2551" t="s">
        <v>4869</v>
      </c>
      <c r="AO7" s="2551" t="s">
        <v>4870</v>
      </c>
      <c r="AP7" s="2561"/>
      <c r="AQ7" s="2547"/>
      <c r="AR7" s="2547"/>
      <c r="AS7" s="2561"/>
      <c r="AT7" s="2552"/>
      <c r="AU7" s="2552"/>
      <c r="AV7" s="2552"/>
      <c r="AW7" s="2506"/>
      <c r="AX7" s="2506"/>
      <c r="AY7" s="2506"/>
      <c r="AZ7" s="2506"/>
      <c r="BA7" s="2506"/>
      <c r="BB7" s="2506"/>
      <c r="BC7" s="2506"/>
      <c r="BD7" s="2505" t="s">
        <v>4871</v>
      </c>
      <c r="BE7" s="2505" t="s">
        <v>4872</v>
      </c>
      <c r="BF7" s="2566" t="s">
        <v>4873</v>
      </c>
      <c r="BG7" s="2552"/>
      <c r="BH7" s="2506"/>
      <c r="BI7" s="2506"/>
      <c r="BJ7" s="2506"/>
      <c r="BK7" s="2506"/>
      <c r="BL7" s="2506"/>
      <c r="BM7" s="2505" t="s">
        <v>4871</v>
      </c>
      <c r="BN7" s="2505" t="s">
        <v>4872</v>
      </c>
      <c r="BO7" s="2551" t="s">
        <v>4873</v>
      </c>
      <c r="BP7" s="2552"/>
      <c r="BQ7" s="2552"/>
      <c r="BR7" s="2551" t="s">
        <v>4874</v>
      </c>
      <c r="BS7" s="2551" t="s">
        <v>4875</v>
      </c>
      <c r="BT7" s="2552"/>
      <c r="BU7" s="2552"/>
      <c r="BV7" s="2561"/>
      <c r="BW7" s="2552"/>
      <c r="BX7" s="2561"/>
      <c r="BY7" s="2561"/>
      <c r="BZ7" s="2561"/>
      <c r="CA7" s="2561"/>
      <c r="CB7" s="2561"/>
      <c r="CC7" s="2561"/>
      <c r="CD7" s="2561"/>
      <c r="CE7" s="2561"/>
    </row>
    <row r="8" spans="1:83" s="1221" customFormat="1" ht="16.5" customHeight="1">
      <c r="A8" s="2553"/>
      <c r="B8" s="2562"/>
      <c r="C8" s="2553"/>
      <c r="D8" s="2553"/>
      <c r="E8" s="2553"/>
      <c r="F8" s="2553"/>
      <c r="G8" s="2553"/>
      <c r="H8" s="2553"/>
      <c r="I8" s="2553"/>
      <c r="J8" s="2553"/>
      <c r="K8" s="2553"/>
      <c r="L8" s="2553"/>
      <c r="M8" s="2553"/>
      <c r="N8" s="2553"/>
      <c r="O8" s="2553"/>
      <c r="P8" s="2553"/>
      <c r="Q8" s="2522"/>
      <c r="R8" s="2522"/>
      <c r="S8" s="2564"/>
      <c r="T8" s="2522"/>
      <c r="U8" s="2562"/>
      <c r="V8" s="2562"/>
      <c r="W8" s="2562"/>
      <c r="X8" s="2562"/>
      <c r="Y8" s="2562"/>
      <c r="Z8" s="2562"/>
      <c r="AA8" s="2562"/>
      <c r="AB8" s="2562"/>
      <c r="AC8" s="2562"/>
      <c r="AD8" s="2562"/>
      <c r="AE8" s="2562"/>
      <c r="AF8" s="2562"/>
      <c r="AG8" s="2522"/>
      <c r="AH8" s="2522"/>
      <c r="AI8" s="2562"/>
      <c r="AJ8" s="2562"/>
      <c r="AK8" s="2553"/>
      <c r="AL8" s="2553"/>
      <c r="AM8" s="2562"/>
      <c r="AN8" s="2562"/>
      <c r="AO8" s="2562"/>
      <c r="AP8" s="2562"/>
      <c r="AQ8" s="2547"/>
      <c r="AR8" s="2547"/>
      <c r="AS8" s="2562"/>
      <c r="AT8" s="2553"/>
      <c r="AU8" s="2553"/>
      <c r="AV8" s="2553"/>
      <c r="AW8" s="2507"/>
      <c r="AX8" s="2507"/>
      <c r="AY8" s="2507"/>
      <c r="AZ8" s="2507"/>
      <c r="BA8" s="2507"/>
      <c r="BB8" s="2507"/>
      <c r="BC8" s="2507"/>
      <c r="BD8" s="2507"/>
      <c r="BE8" s="2507"/>
      <c r="BF8" s="2553"/>
      <c r="BG8" s="2553"/>
      <c r="BH8" s="2507"/>
      <c r="BI8" s="2507"/>
      <c r="BJ8" s="2507"/>
      <c r="BK8" s="2507"/>
      <c r="BL8" s="2507"/>
      <c r="BM8" s="2507"/>
      <c r="BN8" s="2507"/>
      <c r="BO8" s="2553"/>
      <c r="BP8" s="2553"/>
      <c r="BQ8" s="2552"/>
      <c r="BR8" s="2553"/>
      <c r="BS8" s="2553"/>
      <c r="BT8" s="2553"/>
      <c r="BU8" s="2553"/>
      <c r="BV8" s="2562"/>
      <c r="BW8" s="2552"/>
      <c r="BX8" s="2561"/>
      <c r="BY8" s="2562"/>
      <c r="BZ8" s="2562"/>
      <c r="CA8" s="2562"/>
      <c r="CB8" s="2562"/>
      <c r="CC8" s="2562"/>
      <c r="CD8" s="2562"/>
      <c r="CE8" s="2562"/>
    </row>
    <row r="9" spans="1:83" ht="16.5" customHeight="1">
      <c r="A9" s="154">
        <v>1</v>
      </c>
      <c r="B9" s="154" t="s">
        <v>7477</v>
      </c>
      <c r="C9" s="158" t="s">
        <v>13432</v>
      </c>
      <c r="D9" s="154" t="s">
        <v>45</v>
      </c>
      <c r="E9" s="154" t="s">
        <v>13433</v>
      </c>
      <c r="F9" s="154" t="s">
        <v>13434</v>
      </c>
      <c r="G9" s="1003" t="s">
        <v>13435</v>
      </c>
      <c r="H9" s="1004" t="s">
        <v>13436</v>
      </c>
      <c r="I9" s="1004" t="s">
        <v>13437</v>
      </c>
      <c r="J9" s="154" t="s">
        <v>4884</v>
      </c>
      <c r="K9" s="154" t="s">
        <v>4993</v>
      </c>
      <c r="L9" s="154" t="s">
        <v>13438</v>
      </c>
      <c r="M9" s="1005" t="s">
        <v>13439</v>
      </c>
      <c r="N9" s="509" t="s">
        <v>4940</v>
      </c>
      <c r="O9" s="1006">
        <v>1000</v>
      </c>
      <c r="P9" s="509" t="s">
        <v>4940</v>
      </c>
      <c r="Q9" s="1007">
        <v>66916</v>
      </c>
      <c r="R9" s="1007">
        <v>37796.800000000003</v>
      </c>
      <c r="S9" s="1007">
        <v>13941</v>
      </c>
      <c r="T9" s="143">
        <v>11155</v>
      </c>
      <c r="U9" s="123"/>
      <c r="V9" s="143">
        <v>2786</v>
      </c>
      <c r="W9" s="361">
        <v>3899</v>
      </c>
      <c r="X9" s="159" t="s">
        <v>4972</v>
      </c>
      <c r="Y9" s="361">
        <v>1286</v>
      </c>
      <c r="Z9" s="361">
        <v>1172</v>
      </c>
      <c r="AA9" s="361">
        <v>46788</v>
      </c>
      <c r="AB9" s="361">
        <v>3533</v>
      </c>
      <c r="AC9" s="361">
        <v>107</v>
      </c>
      <c r="AD9" s="361">
        <v>446</v>
      </c>
      <c r="AE9" s="361" t="s">
        <v>13440</v>
      </c>
      <c r="AF9" s="181" t="s">
        <v>13441</v>
      </c>
      <c r="AG9" s="311"/>
      <c r="AH9" s="311" t="s">
        <v>13442</v>
      </c>
      <c r="AI9" s="1008" t="s">
        <v>13443</v>
      </c>
      <c r="AJ9" s="1008" t="s">
        <v>13444</v>
      </c>
      <c r="AK9" s="154" t="s">
        <v>4931</v>
      </c>
      <c r="AL9" s="154" t="s">
        <v>13445</v>
      </c>
      <c r="AM9" s="154" t="s">
        <v>13446</v>
      </c>
      <c r="AN9" s="154" t="s">
        <v>13447</v>
      </c>
      <c r="AO9" s="154" t="s">
        <v>13448</v>
      </c>
      <c r="AP9" s="154"/>
      <c r="AQ9" s="154" t="s">
        <v>13449</v>
      </c>
      <c r="AR9" s="154"/>
      <c r="AS9" s="154"/>
      <c r="AT9" s="1009">
        <v>169</v>
      </c>
      <c r="AU9" s="1009" t="s">
        <v>13450</v>
      </c>
      <c r="AV9" s="1009" t="s">
        <v>13450</v>
      </c>
      <c r="AW9" s="1010">
        <v>154333</v>
      </c>
      <c r="AX9" s="1011">
        <v>913.21301775147924</v>
      </c>
      <c r="AY9" s="517"/>
      <c r="AZ9" s="517"/>
      <c r="BA9" s="517"/>
      <c r="BB9" s="517"/>
      <c r="BC9" s="517"/>
      <c r="BD9" s="517"/>
      <c r="BE9" s="517"/>
      <c r="BF9" s="518"/>
      <c r="BG9" s="521" t="s">
        <v>4897</v>
      </c>
      <c r="BH9" s="1012" t="s">
        <v>13451</v>
      </c>
      <c r="BI9" s="518"/>
      <c r="BJ9" s="518"/>
      <c r="BK9" s="518"/>
      <c r="BL9" s="518"/>
      <c r="BM9" s="1012">
        <v>20</v>
      </c>
      <c r="BN9" s="1012" t="s">
        <v>13452</v>
      </c>
      <c r="BO9" s="1013" t="s">
        <v>13453</v>
      </c>
      <c r="BP9" s="1014" t="s">
        <v>13454</v>
      </c>
      <c r="BQ9" s="228" t="s">
        <v>13455</v>
      </c>
      <c r="BR9" s="154" t="s">
        <v>13456</v>
      </c>
      <c r="BS9" s="228" t="s">
        <v>13457</v>
      </c>
      <c r="BT9" s="154" t="s">
        <v>13458</v>
      </c>
      <c r="BU9" s="154"/>
      <c r="BV9" s="154" t="s">
        <v>13459</v>
      </c>
      <c r="BW9" s="154" t="s">
        <v>13460</v>
      </c>
      <c r="BX9" s="154" t="s">
        <v>13461</v>
      </c>
      <c r="BY9" s="154"/>
      <c r="BZ9" s="1009">
        <v>70</v>
      </c>
      <c r="CA9" s="175"/>
      <c r="CB9" s="175"/>
      <c r="CC9" s="175"/>
      <c r="CD9" s="175"/>
      <c r="CE9" s="175"/>
    </row>
    <row r="10" spans="1:83" ht="16.5" customHeight="1">
      <c r="A10" s="836"/>
      <c r="B10" s="154" t="s">
        <v>4876</v>
      </c>
      <c r="C10" s="158" t="s">
        <v>4901</v>
      </c>
      <c r="D10" s="154" t="s">
        <v>45</v>
      </c>
      <c r="E10" s="154" t="s">
        <v>13433</v>
      </c>
      <c r="F10" s="154" t="s">
        <v>13462</v>
      </c>
      <c r="G10" s="1003" t="s">
        <v>13463</v>
      </c>
      <c r="H10" s="1004" t="s">
        <v>13464</v>
      </c>
      <c r="I10" s="1004" t="s">
        <v>13465</v>
      </c>
      <c r="J10" s="154" t="s">
        <v>4884</v>
      </c>
      <c r="K10" s="154" t="s">
        <v>4993</v>
      </c>
      <c r="L10" s="154" t="s">
        <v>13466</v>
      </c>
      <c r="M10" s="1005" t="s">
        <v>13467</v>
      </c>
      <c r="N10" s="509" t="s">
        <v>4940</v>
      </c>
      <c r="O10" s="1006">
        <v>1000</v>
      </c>
      <c r="P10" s="509" t="s">
        <v>4940</v>
      </c>
      <c r="Q10" s="1007">
        <v>27264.37</v>
      </c>
      <c r="R10" s="1007">
        <v>52125.19</v>
      </c>
      <c r="S10" s="1007">
        <v>10070</v>
      </c>
      <c r="T10" s="143">
        <v>700</v>
      </c>
      <c r="U10" s="123"/>
      <c r="V10" s="143">
        <v>9370</v>
      </c>
      <c r="W10" s="361">
        <v>3077.5839999999998</v>
      </c>
      <c r="X10" s="159" t="s">
        <v>4926</v>
      </c>
      <c r="Y10" s="361">
        <v>5641.4319999999998</v>
      </c>
      <c r="Z10" s="361">
        <v>1434</v>
      </c>
      <c r="AA10" s="361">
        <v>32171</v>
      </c>
      <c r="AB10" s="361">
        <v>2888.05</v>
      </c>
      <c r="AC10" s="361">
        <v>374</v>
      </c>
      <c r="AD10" s="361">
        <v>847.82</v>
      </c>
      <c r="AE10" s="1011" t="s">
        <v>13468</v>
      </c>
      <c r="AF10" s="181" t="s">
        <v>13441</v>
      </c>
      <c r="AG10" s="311"/>
      <c r="AH10" s="311" t="s">
        <v>13442</v>
      </c>
      <c r="AI10" s="1008" t="s">
        <v>13443</v>
      </c>
      <c r="AJ10" s="1008" t="s">
        <v>13444</v>
      </c>
      <c r="AK10" s="154" t="s">
        <v>5256</v>
      </c>
      <c r="AL10" s="154" t="s">
        <v>13445</v>
      </c>
      <c r="AM10" s="154" t="s">
        <v>13446</v>
      </c>
      <c r="AN10" s="154" t="s">
        <v>13447</v>
      </c>
      <c r="AO10" s="154" t="s">
        <v>13448</v>
      </c>
      <c r="AP10" s="154"/>
      <c r="AQ10" s="154" t="s">
        <v>13449</v>
      </c>
      <c r="AR10" s="154"/>
      <c r="AS10" s="154"/>
      <c r="AT10" s="1009">
        <v>157</v>
      </c>
      <c r="AU10" s="1009" t="s">
        <v>13469</v>
      </c>
      <c r="AV10" s="1009" t="s">
        <v>13469</v>
      </c>
      <c r="AW10" s="1010">
        <v>475091</v>
      </c>
      <c r="AX10" s="1011">
        <v>3026.0573248407645</v>
      </c>
      <c r="AY10" s="517"/>
      <c r="AZ10" s="517"/>
      <c r="BA10" s="517"/>
      <c r="BB10" s="517"/>
      <c r="BC10" s="517"/>
      <c r="BD10" s="517"/>
      <c r="BE10" s="517"/>
      <c r="BF10" s="518"/>
      <c r="BG10" s="521" t="s">
        <v>4897</v>
      </c>
      <c r="BH10" s="1012" t="s">
        <v>13470</v>
      </c>
      <c r="BI10" s="518"/>
      <c r="BJ10" s="518"/>
      <c r="BK10" s="518"/>
      <c r="BL10" s="518"/>
      <c r="BM10" s="1012">
        <v>20</v>
      </c>
      <c r="BN10" s="1012" t="s">
        <v>13452</v>
      </c>
      <c r="BO10" s="1013" t="s">
        <v>13453</v>
      </c>
      <c r="BP10" s="1014" t="s">
        <v>13471</v>
      </c>
      <c r="BQ10" s="228" t="s">
        <v>13455</v>
      </c>
      <c r="BR10" s="154" t="s">
        <v>13456</v>
      </c>
      <c r="BS10" s="228" t="s">
        <v>13457</v>
      </c>
      <c r="BT10" s="154" t="s">
        <v>13458</v>
      </c>
      <c r="BU10" s="154"/>
      <c r="BV10" s="154" t="s">
        <v>13459</v>
      </c>
      <c r="BW10" s="154" t="s">
        <v>13460</v>
      </c>
      <c r="BX10" s="154" t="s">
        <v>13461</v>
      </c>
      <c r="BY10" s="154"/>
      <c r="BZ10" s="1009">
        <v>210</v>
      </c>
      <c r="CA10" s="175"/>
      <c r="CB10" s="175"/>
      <c r="CC10" s="175"/>
      <c r="CD10" s="175"/>
      <c r="CE10" s="175"/>
    </row>
    <row r="11" spans="1:83" ht="16.5" customHeight="1">
      <c r="A11" s="836"/>
      <c r="B11" s="154" t="s">
        <v>4876</v>
      </c>
      <c r="C11" s="158" t="s">
        <v>4963</v>
      </c>
      <c r="D11" s="154" t="s">
        <v>45</v>
      </c>
      <c r="E11" s="154" t="s">
        <v>13433</v>
      </c>
      <c r="F11" s="154" t="s">
        <v>13472</v>
      </c>
      <c r="G11" s="1003" t="s">
        <v>13473</v>
      </c>
      <c r="H11" s="1004" t="s">
        <v>13474</v>
      </c>
      <c r="I11" s="1004" t="s">
        <v>13475</v>
      </c>
      <c r="J11" s="154" t="s">
        <v>4884</v>
      </c>
      <c r="K11" s="154" t="s">
        <v>4993</v>
      </c>
      <c r="L11" s="154" t="s">
        <v>13476</v>
      </c>
      <c r="M11" s="508" t="s">
        <v>13477</v>
      </c>
      <c r="N11" s="509" t="s">
        <v>4940</v>
      </c>
      <c r="O11" s="1006">
        <v>1000</v>
      </c>
      <c r="P11" s="509" t="s">
        <v>4940</v>
      </c>
      <c r="Q11" s="1007">
        <v>1181</v>
      </c>
      <c r="R11" s="1007">
        <v>3428</v>
      </c>
      <c r="S11" s="1007">
        <v>1152</v>
      </c>
      <c r="T11" s="143"/>
      <c r="U11" s="123"/>
      <c r="V11" s="143">
        <v>1152</v>
      </c>
      <c r="W11" s="361">
        <v>275</v>
      </c>
      <c r="X11" s="159" t="s">
        <v>4956</v>
      </c>
      <c r="Y11" s="361">
        <v>78</v>
      </c>
      <c r="Z11" s="361"/>
      <c r="AA11" s="361"/>
      <c r="AB11" s="361">
        <v>64</v>
      </c>
      <c r="AC11" s="361">
        <v>43</v>
      </c>
      <c r="AD11" s="361"/>
      <c r="AE11" s="361"/>
      <c r="AF11" s="181" t="s">
        <v>13441</v>
      </c>
      <c r="AG11" s="311"/>
      <c r="AH11" s="311" t="s">
        <v>13442</v>
      </c>
      <c r="AI11" s="1008" t="s">
        <v>13443</v>
      </c>
      <c r="AJ11" s="1008" t="s">
        <v>13444</v>
      </c>
      <c r="AK11" s="154" t="s">
        <v>5477</v>
      </c>
      <c r="AL11" s="154" t="s">
        <v>13445</v>
      </c>
      <c r="AM11" s="154" t="s">
        <v>13446</v>
      </c>
      <c r="AN11" s="154" t="s">
        <v>13447</v>
      </c>
      <c r="AO11" s="154" t="s">
        <v>13448</v>
      </c>
      <c r="AP11" s="154"/>
      <c r="AQ11" s="154" t="s">
        <v>13449</v>
      </c>
      <c r="AR11" s="154"/>
      <c r="AS11" s="154"/>
      <c r="AT11" s="1009">
        <v>149</v>
      </c>
      <c r="AU11" s="1009" t="s">
        <v>13478</v>
      </c>
      <c r="AV11" s="1009" t="s">
        <v>13478</v>
      </c>
      <c r="AW11" s="1010">
        <v>134868</v>
      </c>
      <c r="AX11" s="1011">
        <v>905.15436241610735</v>
      </c>
      <c r="AY11" s="517"/>
      <c r="AZ11" s="517"/>
      <c r="BA11" s="517"/>
      <c r="BB11" s="517"/>
      <c r="BC11" s="517"/>
      <c r="BD11" s="517"/>
      <c r="BE11" s="517"/>
      <c r="BF11" s="518"/>
      <c r="BG11" s="521"/>
      <c r="BH11" s="1012" t="s">
        <v>13479</v>
      </c>
      <c r="BI11" s="518"/>
      <c r="BJ11" s="518"/>
      <c r="BK11" s="518"/>
      <c r="BL11" s="518"/>
      <c r="BM11" s="1012">
        <v>20</v>
      </c>
      <c r="BN11" s="1012" t="s">
        <v>13452</v>
      </c>
      <c r="BO11" s="1013" t="s">
        <v>13453</v>
      </c>
      <c r="BP11" s="1014" t="s">
        <v>13471</v>
      </c>
      <c r="BQ11" s="228" t="s">
        <v>13455</v>
      </c>
      <c r="BR11" s="154" t="s">
        <v>13456</v>
      </c>
      <c r="BS11" s="228" t="s">
        <v>13457</v>
      </c>
      <c r="BT11" s="154" t="s">
        <v>13458</v>
      </c>
      <c r="BU11" s="154"/>
      <c r="BV11" s="154" t="s">
        <v>13459</v>
      </c>
      <c r="BW11" s="154" t="s">
        <v>13460</v>
      </c>
      <c r="BX11" s="154" t="s">
        <v>13461</v>
      </c>
      <c r="BY11" s="154"/>
      <c r="BZ11" s="1009">
        <v>40</v>
      </c>
      <c r="CA11" s="175"/>
      <c r="CB11" s="175"/>
      <c r="CC11" s="175"/>
      <c r="CD11" s="175"/>
      <c r="CE11" s="175"/>
    </row>
    <row r="12" spans="1:83" ht="16.5" customHeight="1">
      <c r="A12" s="836"/>
      <c r="B12" s="154" t="s">
        <v>9637</v>
      </c>
      <c r="C12" s="158" t="s">
        <v>9638</v>
      </c>
      <c r="D12" s="154" t="s">
        <v>4878</v>
      </c>
      <c r="E12" s="154" t="s">
        <v>6337</v>
      </c>
      <c r="F12" s="154" t="s">
        <v>13480</v>
      </c>
      <c r="G12" s="1003" t="s">
        <v>13481</v>
      </c>
      <c r="H12" s="1004" t="s">
        <v>13482</v>
      </c>
      <c r="I12" s="154" t="s">
        <v>10591</v>
      </c>
      <c r="J12" s="175" t="s">
        <v>4888</v>
      </c>
      <c r="K12" s="135" t="s">
        <v>6337</v>
      </c>
      <c r="L12" s="154" t="s">
        <v>6337</v>
      </c>
      <c r="M12" s="508" t="s">
        <v>13477</v>
      </c>
      <c r="N12" s="1015" t="s">
        <v>4924</v>
      </c>
      <c r="O12" s="1015"/>
      <c r="P12" s="1015" t="s">
        <v>4924</v>
      </c>
      <c r="Q12" s="1016">
        <v>12077</v>
      </c>
      <c r="R12" s="1016">
        <v>19865</v>
      </c>
      <c r="S12" s="1007">
        <v>3870</v>
      </c>
      <c r="T12" s="143">
        <v>2089</v>
      </c>
      <c r="U12" s="123"/>
      <c r="V12" s="143">
        <v>1781</v>
      </c>
      <c r="W12" s="361">
        <v>7361</v>
      </c>
      <c r="X12" s="159" t="s">
        <v>4890</v>
      </c>
      <c r="Y12" s="361">
        <v>295</v>
      </c>
      <c r="Z12" s="361">
        <v>72</v>
      </c>
      <c r="AA12" s="361">
        <v>744</v>
      </c>
      <c r="AB12" s="361">
        <v>639</v>
      </c>
      <c r="AC12" s="361">
        <v>23</v>
      </c>
      <c r="AD12" s="361"/>
      <c r="AE12" s="361">
        <v>199</v>
      </c>
      <c r="AF12" s="181" t="s">
        <v>13483</v>
      </c>
      <c r="AG12" s="311"/>
      <c r="AH12" s="311" t="s">
        <v>13442</v>
      </c>
      <c r="AI12" s="1008" t="s">
        <v>13443</v>
      </c>
      <c r="AJ12" s="1008" t="s">
        <v>13444</v>
      </c>
      <c r="AK12" s="135" t="s">
        <v>5866</v>
      </c>
      <c r="AL12" s="135">
        <v>4</v>
      </c>
      <c r="AM12" s="135"/>
      <c r="AN12" s="135"/>
      <c r="AO12" s="135">
        <v>4</v>
      </c>
      <c r="AP12" s="154"/>
      <c r="AQ12" s="154" t="s">
        <v>13449</v>
      </c>
      <c r="AR12" s="154"/>
      <c r="AS12" s="154"/>
      <c r="AT12" s="1009">
        <v>216</v>
      </c>
      <c r="AU12" s="1015" t="s">
        <v>13484</v>
      </c>
      <c r="AV12" s="1015" t="s">
        <v>13484</v>
      </c>
      <c r="AW12" s="1010">
        <v>59163</v>
      </c>
      <c r="AX12" s="1011">
        <v>273.90277777777777</v>
      </c>
      <c r="AY12" s="517"/>
      <c r="AZ12" s="517"/>
      <c r="BA12" s="517"/>
      <c r="BB12" s="517"/>
      <c r="BC12" s="517"/>
      <c r="BD12" s="517"/>
      <c r="BE12" s="517"/>
      <c r="BF12" s="518"/>
      <c r="BG12" s="521"/>
      <c r="BH12" s="518"/>
      <c r="BI12" s="518"/>
      <c r="BJ12" s="518"/>
      <c r="BK12" s="518"/>
      <c r="BL12" s="518"/>
      <c r="BM12" s="518"/>
      <c r="BN12" s="518"/>
      <c r="BO12" s="901"/>
      <c r="BP12" s="1017" t="s">
        <v>10197</v>
      </c>
      <c r="BQ12" s="228" t="s">
        <v>13455</v>
      </c>
      <c r="BR12" s="154" t="s">
        <v>13456</v>
      </c>
      <c r="BS12" s="228" t="s">
        <v>13457</v>
      </c>
      <c r="BT12" s="154" t="s">
        <v>13458</v>
      </c>
      <c r="BU12" s="154"/>
      <c r="BV12" s="154" t="s">
        <v>13459</v>
      </c>
      <c r="BW12" s="154" t="s">
        <v>13460</v>
      </c>
      <c r="BX12" s="154" t="s">
        <v>13461</v>
      </c>
      <c r="BY12" s="154"/>
      <c r="BZ12" s="154"/>
      <c r="CA12" s="175"/>
      <c r="CB12" s="175"/>
      <c r="CC12" s="175"/>
      <c r="CD12" s="175"/>
      <c r="CE12" s="175"/>
    </row>
    <row r="13" spans="1:83" s="1018" customFormat="1" ht="16.5" customHeight="1">
      <c r="A13" s="2517" t="s">
        <v>7532</v>
      </c>
      <c r="B13" s="2517"/>
      <c r="C13" s="2517"/>
      <c r="D13" s="2517"/>
      <c r="E13" s="2517"/>
      <c r="F13" s="229">
        <v>1</v>
      </c>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29"/>
      <c r="AG13" s="229"/>
      <c r="AH13" s="229">
        <v>8782</v>
      </c>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229"/>
      <c r="BO13" s="229"/>
      <c r="BP13" s="229"/>
      <c r="BQ13" s="229">
        <v>64</v>
      </c>
      <c r="BR13" s="229">
        <v>10</v>
      </c>
      <c r="BS13" s="229">
        <v>54</v>
      </c>
      <c r="BT13" s="229">
        <v>11</v>
      </c>
      <c r="BU13" s="229"/>
      <c r="BV13" s="229">
        <v>73</v>
      </c>
      <c r="BW13" s="229">
        <v>409</v>
      </c>
      <c r="BX13" s="229">
        <v>83</v>
      </c>
      <c r="BY13" s="229"/>
      <c r="BZ13" s="229"/>
      <c r="CA13" s="229"/>
      <c r="CB13" s="229"/>
      <c r="CC13" s="229"/>
      <c r="CD13" s="229"/>
      <c r="CE13" s="229"/>
    </row>
    <row r="14" spans="1:83" ht="16.5" customHeight="1">
      <c r="A14" s="154"/>
      <c r="B14" s="154" t="s">
        <v>4876</v>
      </c>
      <c r="C14" s="158"/>
      <c r="D14" s="154"/>
      <c r="E14" s="154"/>
      <c r="F14" s="154"/>
      <c r="G14" s="160"/>
      <c r="H14" s="154"/>
      <c r="I14" s="154"/>
      <c r="J14" s="154"/>
      <c r="K14" s="163"/>
      <c r="L14" s="116"/>
      <c r="M14" s="153"/>
      <c r="N14" s="142"/>
      <c r="O14" s="142"/>
      <c r="P14" s="142"/>
      <c r="Q14" s="630"/>
      <c r="R14" s="630"/>
      <c r="S14" s="630"/>
      <c r="T14" s="143"/>
      <c r="U14" s="123"/>
      <c r="V14" s="143"/>
      <c r="W14" s="147"/>
      <c r="X14" s="159"/>
      <c r="Y14" s="147"/>
      <c r="Z14" s="147"/>
      <c r="AA14" s="147"/>
      <c r="AB14" s="147"/>
      <c r="AC14" s="147"/>
      <c r="AD14" s="147"/>
      <c r="AE14" s="147"/>
      <c r="AF14" s="181"/>
      <c r="AG14" s="127"/>
      <c r="AH14" s="127"/>
      <c r="AI14" s="792"/>
      <c r="AJ14" s="792"/>
      <c r="AK14" s="154"/>
      <c r="AL14" s="154"/>
      <c r="AM14" s="154"/>
      <c r="AN14" s="154"/>
      <c r="AO14" s="154"/>
      <c r="AP14" s="154"/>
      <c r="AQ14" s="154"/>
      <c r="AR14" s="154"/>
      <c r="AS14" s="154"/>
      <c r="AT14" s="154"/>
      <c r="AU14" s="175"/>
      <c r="AV14" s="175"/>
      <c r="AW14" s="127"/>
      <c r="AX14" s="127"/>
      <c r="AY14" s="149"/>
      <c r="AZ14" s="149"/>
      <c r="BA14" s="149"/>
      <c r="BB14" s="149"/>
      <c r="BC14" s="149"/>
      <c r="BD14" s="149"/>
      <c r="BE14" s="149"/>
      <c r="BF14" s="150"/>
      <c r="BG14" s="259"/>
      <c r="BH14" s="149"/>
      <c r="BI14" s="149"/>
      <c r="BJ14" s="149"/>
      <c r="BK14" s="149"/>
      <c r="BL14" s="149"/>
      <c r="BM14" s="149"/>
      <c r="BN14" s="149"/>
      <c r="BO14" s="265"/>
      <c r="BP14" s="265"/>
      <c r="BQ14" s="228"/>
      <c r="BR14" s="154"/>
      <c r="BS14" s="228"/>
      <c r="BT14" s="154"/>
      <c r="BU14" s="154"/>
      <c r="BV14" s="154"/>
      <c r="BW14" s="154"/>
      <c r="BX14" s="154"/>
      <c r="BY14" s="154"/>
      <c r="BZ14" s="154"/>
      <c r="CA14" s="175"/>
      <c r="CB14" s="175"/>
      <c r="CC14" s="175"/>
      <c r="CD14" s="175"/>
      <c r="CE14" s="175"/>
    </row>
    <row r="15" spans="1:83" s="267" customFormat="1" ht="16.5" customHeight="1">
      <c r="A15" s="135">
        <v>2</v>
      </c>
      <c r="B15" s="154" t="s">
        <v>4876</v>
      </c>
      <c r="C15" s="158" t="s">
        <v>5257</v>
      </c>
      <c r="D15" s="154" t="s">
        <v>5082</v>
      </c>
      <c r="E15" s="154" t="s">
        <v>13433</v>
      </c>
      <c r="F15" s="154" t="s">
        <v>13485</v>
      </c>
      <c r="G15" s="160" t="s">
        <v>13486</v>
      </c>
      <c r="H15" s="154" t="s">
        <v>13487</v>
      </c>
      <c r="I15" s="154" t="s">
        <v>13488</v>
      </c>
      <c r="J15" s="154" t="s">
        <v>4884</v>
      </c>
      <c r="K15" s="163" t="s">
        <v>13489</v>
      </c>
      <c r="L15" s="116" t="s">
        <v>13490</v>
      </c>
      <c r="M15" s="153" t="s">
        <v>13491</v>
      </c>
      <c r="N15" s="142" t="s">
        <v>4888</v>
      </c>
      <c r="O15" s="142"/>
      <c r="P15" s="1015" t="s">
        <v>4924</v>
      </c>
      <c r="Q15" s="630">
        <v>3561</v>
      </c>
      <c r="R15" s="630">
        <v>3305</v>
      </c>
      <c r="S15" s="630">
        <v>606</v>
      </c>
      <c r="T15" s="143">
        <v>294</v>
      </c>
      <c r="U15" s="123" t="s">
        <v>5134</v>
      </c>
      <c r="V15" s="143">
        <v>312</v>
      </c>
      <c r="W15" s="147">
        <v>109</v>
      </c>
      <c r="X15" s="159" t="s">
        <v>4972</v>
      </c>
      <c r="Y15" s="147">
        <v>343</v>
      </c>
      <c r="Z15" s="147">
        <v>13</v>
      </c>
      <c r="AA15" s="147">
        <v>3095</v>
      </c>
      <c r="AB15" s="147">
        <v>74</v>
      </c>
      <c r="AC15" s="147">
        <v>10</v>
      </c>
      <c r="AD15" s="147">
        <v>9</v>
      </c>
      <c r="AE15" s="147" t="s">
        <v>13492</v>
      </c>
      <c r="AF15" s="162" t="s">
        <v>13493</v>
      </c>
      <c r="AG15" s="127">
        <v>289</v>
      </c>
      <c r="AH15" s="127">
        <v>379</v>
      </c>
      <c r="AI15" s="792"/>
      <c r="AJ15" s="792"/>
      <c r="AK15" s="154" t="s">
        <v>6375</v>
      </c>
      <c r="AL15" s="154">
        <v>14</v>
      </c>
      <c r="AM15" s="154">
        <v>5</v>
      </c>
      <c r="AN15" s="154">
        <v>8</v>
      </c>
      <c r="AO15" s="154">
        <v>1</v>
      </c>
      <c r="AP15" s="154"/>
      <c r="AQ15" s="154" t="s">
        <v>5011</v>
      </c>
      <c r="AR15" s="154" t="s">
        <v>13494</v>
      </c>
      <c r="AS15" s="154"/>
      <c r="AT15" s="154">
        <v>130</v>
      </c>
      <c r="AU15" s="175" t="s">
        <v>4895</v>
      </c>
      <c r="AV15" s="175" t="s">
        <v>5026</v>
      </c>
      <c r="AW15" s="127">
        <v>13465</v>
      </c>
      <c r="AX15" s="127">
        <v>103.57692307692308</v>
      </c>
      <c r="AY15" s="149">
        <v>1000</v>
      </c>
      <c r="AZ15" s="149"/>
      <c r="BA15" s="149">
        <v>500</v>
      </c>
      <c r="BB15" s="149">
        <v>500</v>
      </c>
      <c r="BC15" s="149">
        <v>1000</v>
      </c>
      <c r="BD15" s="149" t="s">
        <v>5161</v>
      </c>
      <c r="BE15" s="149">
        <v>35</v>
      </c>
      <c r="BF15" s="150" t="s">
        <v>13495</v>
      </c>
      <c r="BG15" s="259" t="s">
        <v>13496</v>
      </c>
      <c r="BH15" s="149">
        <v>1000</v>
      </c>
      <c r="BI15" s="149"/>
      <c r="BJ15" s="149">
        <v>500</v>
      </c>
      <c r="BK15" s="149">
        <v>500</v>
      </c>
      <c r="BL15" s="149">
        <v>1000</v>
      </c>
      <c r="BM15" s="149" t="s">
        <v>5161</v>
      </c>
      <c r="BN15" s="149">
        <v>35</v>
      </c>
      <c r="BO15" s="150" t="s">
        <v>13495</v>
      </c>
      <c r="BP15" s="259" t="s">
        <v>13496</v>
      </c>
      <c r="BQ15" s="228"/>
      <c r="BR15" s="154"/>
      <c r="BS15" s="228"/>
      <c r="BT15" s="154"/>
      <c r="BU15" s="154">
        <v>1</v>
      </c>
      <c r="BV15" s="154"/>
      <c r="BW15" s="154"/>
      <c r="BX15" s="154">
        <v>8</v>
      </c>
      <c r="BY15" s="154"/>
      <c r="BZ15" s="154">
        <v>59</v>
      </c>
      <c r="CA15" s="154"/>
      <c r="CB15" s="154"/>
      <c r="CC15" s="154"/>
      <c r="CD15" s="154"/>
      <c r="CE15" s="154"/>
    </row>
    <row r="16" spans="1:83" s="139" customFormat="1" ht="16.5" customHeight="1">
      <c r="A16" s="135">
        <v>3</v>
      </c>
      <c r="B16" s="154" t="s">
        <v>4876</v>
      </c>
      <c r="C16" s="158" t="s">
        <v>13497</v>
      </c>
      <c r="D16" s="154" t="s">
        <v>5082</v>
      </c>
      <c r="E16" s="154" t="s">
        <v>13433</v>
      </c>
      <c r="F16" s="154" t="s">
        <v>13498</v>
      </c>
      <c r="G16" s="160" t="s">
        <v>13499</v>
      </c>
      <c r="H16" s="154" t="s">
        <v>13500</v>
      </c>
      <c r="I16" s="163" t="s">
        <v>8844</v>
      </c>
      <c r="J16" s="154" t="s">
        <v>4884</v>
      </c>
      <c r="K16" s="135" t="s">
        <v>13501</v>
      </c>
      <c r="L16" s="116" t="s">
        <v>13502</v>
      </c>
      <c r="M16" s="310" t="s">
        <v>13503</v>
      </c>
      <c r="N16" s="142" t="s">
        <v>4884</v>
      </c>
      <c r="O16" s="142" t="s">
        <v>4909</v>
      </c>
      <c r="P16" s="142" t="s">
        <v>4884</v>
      </c>
      <c r="Q16" s="630">
        <v>3449</v>
      </c>
      <c r="R16" s="630">
        <v>1570</v>
      </c>
      <c r="S16" s="630">
        <v>546</v>
      </c>
      <c r="T16" s="143"/>
      <c r="U16" s="123"/>
      <c r="V16" s="143">
        <v>546</v>
      </c>
      <c r="W16" s="147"/>
      <c r="X16" s="159"/>
      <c r="Y16" s="127">
        <v>157</v>
      </c>
      <c r="Z16" s="127"/>
      <c r="AA16" s="127"/>
      <c r="AB16" s="127">
        <v>170</v>
      </c>
      <c r="AC16" s="127"/>
      <c r="AD16" s="127"/>
      <c r="AE16" s="127"/>
      <c r="AF16" s="181"/>
      <c r="AG16" s="127"/>
      <c r="AH16" s="127"/>
      <c r="AI16" s="123"/>
      <c r="AJ16" s="123"/>
      <c r="AK16" s="135" t="s">
        <v>4914</v>
      </c>
      <c r="AL16" s="154">
        <v>43</v>
      </c>
      <c r="AM16" s="154">
        <v>19</v>
      </c>
      <c r="AN16" s="154">
        <v>4</v>
      </c>
      <c r="AO16" s="154">
        <v>2</v>
      </c>
      <c r="AP16" s="154">
        <v>18</v>
      </c>
      <c r="AQ16" s="154" t="s">
        <v>5079</v>
      </c>
      <c r="AR16" s="154" t="s">
        <v>5477</v>
      </c>
      <c r="AS16" s="154"/>
      <c r="AT16" s="154">
        <v>113</v>
      </c>
      <c r="AU16" s="135" t="s">
        <v>13173</v>
      </c>
      <c r="AV16" s="135" t="s">
        <v>4895</v>
      </c>
      <c r="AW16" s="127">
        <v>33971</v>
      </c>
      <c r="AX16" s="127">
        <v>300.62831858407077</v>
      </c>
      <c r="AY16" s="134"/>
      <c r="AZ16" s="134"/>
      <c r="BA16" s="149"/>
      <c r="BB16" s="149"/>
      <c r="BC16" s="149"/>
      <c r="BD16" s="149"/>
      <c r="BE16" s="149"/>
      <c r="BF16" s="150"/>
      <c r="BG16" s="150" t="s">
        <v>4897</v>
      </c>
      <c r="BH16" s="149"/>
      <c r="BI16" s="1019"/>
      <c r="BJ16" s="149"/>
      <c r="BK16" s="149"/>
      <c r="BL16" s="149"/>
      <c r="BM16" s="149"/>
      <c r="BN16" s="149"/>
      <c r="BO16" s="150"/>
      <c r="BP16" s="150"/>
      <c r="BQ16" s="154"/>
      <c r="BR16" s="154"/>
      <c r="BS16" s="154"/>
      <c r="BT16" s="228"/>
      <c r="BU16" s="154"/>
      <c r="BV16" s="154"/>
      <c r="BW16" s="154"/>
      <c r="BX16" s="154"/>
      <c r="BY16" s="154"/>
      <c r="BZ16" s="154"/>
      <c r="CA16" s="175"/>
      <c r="CB16" s="135"/>
      <c r="CC16" s="135"/>
      <c r="CD16" s="135"/>
      <c r="CE16" s="135"/>
    </row>
    <row r="17" spans="1:83" s="139" customFormat="1" ht="16.5" customHeight="1">
      <c r="A17" s="135">
        <v>4</v>
      </c>
      <c r="B17" s="135" t="s">
        <v>4876</v>
      </c>
      <c r="C17" s="135" t="s">
        <v>4963</v>
      </c>
      <c r="D17" s="135" t="s">
        <v>5082</v>
      </c>
      <c r="E17" s="135" t="s">
        <v>13433</v>
      </c>
      <c r="F17" s="135" t="s">
        <v>13504</v>
      </c>
      <c r="G17" s="276" t="s">
        <v>13505</v>
      </c>
      <c r="H17" s="154" t="s">
        <v>13506</v>
      </c>
      <c r="I17" s="163" t="s">
        <v>13507</v>
      </c>
      <c r="J17" s="154" t="s">
        <v>4884</v>
      </c>
      <c r="K17" s="135" t="s">
        <v>13508</v>
      </c>
      <c r="L17" s="116" t="s">
        <v>13509</v>
      </c>
      <c r="M17" s="310" t="s">
        <v>13503</v>
      </c>
      <c r="N17" s="142" t="s">
        <v>4884</v>
      </c>
      <c r="O17" s="142" t="s">
        <v>4909</v>
      </c>
      <c r="P17" s="142" t="s">
        <v>4884</v>
      </c>
      <c r="Q17" s="630">
        <v>25402</v>
      </c>
      <c r="R17" s="630">
        <v>13433</v>
      </c>
      <c r="S17" s="630">
        <v>3256</v>
      </c>
      <c r="T17" s="143">
        <v>578</v>
      </c>
      <c r="U17" s="123" t="s">
        <v>5009</v>
      </c>
      <c r="V17" s="143">
        <v>2678</v>
      </c>
      <c r="W17" s="147">
        <v>870</v>
      </c>
      <c r="X17" s="159" t="s">
        <v>4972</v>
      </c>
      <c r="Y17" s="127">
        <v>579</v>
      </c>
      <c r="Z17" s="127">
        <v>205</v>
      </c>
      <c r="AA17" s="127">
        <v>38686</v>
      </c>
      <c r="AB17" s="127">
        <v>20213</v>
      </c>
      <c r="AC17" s="127">
        <v>195</v>
      </c>
      <c r="AD17" s="127"/>
      <c r="AE17" s="127">
        <v>46</v>
      </c>
      <c r="AF17" s="181" t="s">
        <v>13510</v>
      </c>
      <c r="AG17" s="127">
        <v>5277</v>
      </c>
      <c r="AH17" s="127">
        <v>5277</v>
      </c>
      <c r="AI17" s="123"/>
      <c r="AJ17" s="123"/>
      <c r="AK17" s="154" t="s">
        <v>5176</v>
      </c>
      <c r="AL17" s="154">
        <v>392</v>
      </c>
      <c r="AM17" s="154">
        <v>188</v>
      </c>
      <c r="AN17" s="154">
        <v>19</v>
      </c>
      <c r="AO17" s="154">
        <v>167</v>
      </c>
      <c r="AP17" s="154">
        <v>18</v>
      </c>
      <c r="AQ17" s="154" t="s">
        <v>5011</v>
      </c>
      <c r="AR17" s="154" t="s">
        <v>5079</v>
      </c>
      <c r="AS17" s="154">
        <v>1</v>
      </c>
      <c r="AT17" s="154">
        <v>150</v>
      </c>
      <c r="AU17" s="135" t="s">
        <v>13173</v>
      </c>
      <c r="AV17" s="153" t="s">
        <v>13511</v>
      </c>
      <c r="AW17" s="127">
        <v>294804</v>
      </c>
      <c r="AX17" s="127">
        <v>1965.36</v>
      </c>
      <c r="AY17" s="134"/>
      <c r="AZ17" s="134"/>
      <c r="BA17" s="149"/>
      <c r="BB17" s="149"/>
      <c r="BC17" s="149"/>
      <c r="BD17" s="149"/>
      <c r="BE17" s="149"/>
      <c r="BF17" s="150"/>
      <c r="BG17" s="150" t="s">
        <v>4897</v>
      </c>
      <c r="BH17" s="149"/>
      <c r="BI17" s="1019"/>
      <c r="BJ17" s="149"/>
      <c r="BK17" s="149"/>
      <c r="BL17" s="149"/>
      <c r="BM17" s="149"/>
      <c r="BN17" s="149"/>
      <c r="BO17" s="150"/>
      <c r="BP17" s="150"/>
      <c r="BQ17" s="154">
        <v>29</v>
      </c>
      <c r="BR17" s="154">
        <v>6</v>
      </c>
      <c r="BS17" s="154">
        <v>23</v>
      </c>
      <c r="BT17" s="228"/>
      <c r="BU17" s="154">
        <v>31</v>
      </c>
      <c r="BV17" s="154">
        <v>49</v>
      </c>
      <c r="BW17" s="154">
        <v>42</v>
      </c>
      <c r="BX17" s="154">
        <v>20</v>
      </c>
      <c r="BY17" s="154"/>
      <c r="BZ17" s="154"/>
      <c r="CA17" s="154"/>
      <c r="CB17" s="135"/>
      <c r="CC17" s="135"/>
      <c r="CD17" s="135"/>
      <c r="CE17" s="135"/>
    </row>
    <row r="18" spans="1:83" s="1020" customFormat="1" ht="16.5" customHeight="1">
      <c r="A18" s="135">
        <v>5</v>
      </c>
      <c r="B18" s="154" t="s">
        <v>43</v>
      </c>
      <c r="C18" s="158" t="s">
        <v>585</v>
      </c>
      <c r="D18" s="154" t="s">
        <v>5111</v>
      </c>
      <c r="E18" s="154" t="s">
        <v>13433</v>
      </c>
      <c r="F18" s="154" t="s">
        <v>13512</v>
      </c>
      <c r="G18" s="160" t="s">
        <v>13513</v>
      </c>
      <c r="H18" s="154" t="s">
        <v>13514</v>
      </c>
      <c r="I18" s="154" t="s">
        <v>13515</v>
      </c>
      <c r="J18" s="154" t="s">
        <v>4884</v>
      </c>
      <c r="K18" s="163" t="s">
        <v>13516</v>
      </c>
      <c r="L18" s="116" t="s">
        <v>13517</v>
      </c>
      <c r="M18" s="332" t="s">
        <v>13518</v>
      </c>
      <c r="N18" s="142" t="s">
        <v>4888</v>
      </c>
      <c r="O18" s="142"/>
      <c r="P18" s="1015" t="s">
        <v>4924</v>
      </c>
      <c r="Q18" s="127">
        <v>532</v>
      </c>
      <c r="R18" s="127">
        <v>696.06</v>
      </c>
      <c r="S18" s="127">
        <v>221.6</v>
      </c>
      <c r="T18" s="143">
        <v>104</v>
      </c>
      <c r="U18" s="123"/>
      <c r="V18" s="143">
        <v>117.6</v>
      </c>
      <c r="W18" s="147">
        <v>47.1</v>
      </c>
      <c r="X18" s="159" t="s">
        <v>4972</v>
      </c>
      <c r="Y18" s="147" t="s">
        <v>7071</v>
      </c>
      <c r="Z18" s="147"/>
      <c r="AA18" s="147"/>
      <c r="AB18" s="147">
        <v>23</v>
      </c>
      <c r="AC18" s="147"/>
      <c r="AD18" s="147"/>
      <c r="AE18" s="147">
        <v>5</v>
      </c>
      <c r="AF18" s="181" t="s">
        <v>13519</v>
      </c>
      <c r="AG18" s="127"/>
      <c r="AH18" s="127">
        <v>234</v>
      </c>
      <c r="AI18" s="792"/>
      <c r="AJ18" s="792"/>
      <c r="AK18" s="154" t="s">
        <v>6375</v>
      </c>
      <c r="AL18" s="154">
        <v>6</v>
      </c>
      <c r="AM18" s="154">
        <v>3</v>
      </c>
      <c r="AN18" s="154"/>
      <c r="AO18" s="154">
        <v>3</v>
      </c>
      <c r="AP18" s="154"/>
      <c r="AQ18" s="154" t="s">
        <v>5256</v>
      </c>
      <c r="AR18" s="154"/>
      <c r="AS18" s="154"/>
      <c r="AT18" s="154">
        <v>76</v>
      </c>
      <c r="AU18" s="175" t="s">
        <v>13520</v>
      </c>
      <c r="AV18" s="175" t="s">
        <v>13520</v>
      </c>
      <c r="AW18" s="127">
        <v>3740</v>
      </c>
      <c r="AX18" s="127">
        <v>49.210526315789473</v>
      </c>
      <c r="AY18" s="149"/>
      <c r="AZ18" s="149"/>
      <c r="BA18" s="149"/>
      <c r="BB18" s="149"/>
      <c r="BC18" s="149"/>
      <c r="BD18" s="149"/>
      <c r="BE18" s="149"/>
      <c r="BF18" s="150"/>
      <c r="BG18" s="259" t="s">
        <v>4897</v>
      </c>
      <c r="BH18" s="149"/>
      <c r="BI18" s="149"/>
      <c r="BJ18" s="149"/>
      <c r="BK18" s="149"/>
      <c r="BL18" s="149"/>
      <c r="BM18" s="149"/>
      <c r="BN18" s="149"/>
      <c r="BO18" s="265"/>
      <c r="BP18" s="265" t="s">
        <v>4897</v>
      </c>
      <c r="BQ18" s="228">
        <v>6</v>
      </c>
      <c r="BR18" s="154"/>
      <c r="BS18" s="228">
        <v>6</v>
      </c>
      <c r="BT18" s="154"/>
      <c r="BU18" s="154"/>
      <c r="BV18" s="154"/>
      <c r="BW18" s="154">
        <v>4</v>
      </c>
      <c r="BX18" s="154">
        <v>2</v>
      </c>
      <c r="BY18" s="154"/>
      <c r="BZ18" s="154"/>
      <c r="CA18" s="175"/>
      <c r="CB18" s="175"/>
      <c r="CC18" s="175"/>
      <c r="CD18" s="175"/>
      <c r="CE18" s="175"/>
    </row>
    <row r="19" spans="1:83" s="1020" customFormat="1" ht="16.5" customHeight="1">
      <c r="A19" s="135">
        <v>6</v>
      </c>
      <c r="B19" s="154" t="s">
        <v>4876</v>
      </c>
      <c r="C19" s="158" t="s">
        <v>4901</v>
      </c>
      <c r="D19" s="154" t="s">
        <v>5082</v>
      </c>
      <c r="E19" s="154" t="s">
        <v>13433</v>
      </c>
      <c r="F19" s="154" t="s">
        <v>13521</v>
      </c>
      <c r="G19" s="160" t="s">
        <v>13522</v>
      </c>
      <c r="H19" s="154" t="s">
        <v>13523</v>
      </c>
      <c r="I19" s="154" t="s">
        <v>13524</v>
      </c>
      <c r="J19" s="154" t="s">
        <v>4884</v>
      </c>
      <c r="K19" s="163" t="s">
        <v>13525</v>
      </c>
      <c r="L19" s="116" t="s">
        <v>13526</v>
      </c>
      <c r="M19" s="268" t="s">
        <v>13527</v>
      </c>
      <c r="N19" s="142" t="s">
        <v>4888</v>
      </c>
      <c r="O19" s="142"/>
      <c r="P19" s="1015" t="s">
        <v>4924</v>
      </c>
      <c r="Q19" s="630">
        <v>957</v>
      </c>
      <c r="R19" s="630">
        <v>351</v>
      </c>
      <c r="S19" s="630">
        <v>191</v>
      </c>
      <c r="T19" s="143"/>
      <c r="U19" s="123"/>
      <c r="V19" s="143">
        <v>191</v>
      </c>
      <c r="W19" s="147">
        <v>97</v>
      </c>
      <c r="X19" s="159" t="s">
        <v>4972</v>
      </c>
      <c r="Y19" s="147"/>
      <c r="Z19" s="147"/>
      <c r="AA19" s="147"/>
      <c r="AB19" s="147">
        <v>12</v>
      </c>
      <c r="AC19" s="147">
        <v>2</v>
      </c>
      <c r="AD19" s="147"/>
      <c r="AE19" s="147"/>
      <c r="AF19" s="181" t="s">
        <v>13528</v>
      </c>
      <c r="AG19" s="127">
        <v>996</v>
      </c>
      <c r="AH19" s="127">
        <v>996</v>
      </c>
      <c r="AI19" s="792"/>
      <c r="AJ19" s="792"/>
      <c r="AK19" s="154" t="s">
        <v>5011</v>
      </c>
      <c r="AL19" s="154">
        <v>2</v>
      </c>
      <c r="AM19" s="154"/>
      <c r="AN19" s="154">
        <v>1</v>
      </c>
      <c r="AO19" s="154">
        <v>1</v>
      </c>
      <c r="AP19" s="154"/>
      <c r="AQ19" s="154"/>
      <c r="AR19" s="154"/>
      <c r="AS19" s="154"/>
      <c r="AT19" s="154">
        <v>151</v>
      </c>
      <c r="AU19" s="175" t="s">
        <v>4895</v>
      </c>
      <c r="AV19" s="175" t="s">
        <v>4895</v>
      </c>
      <c r="AW19" s="127">
        <v>8376</v>
      </c>
      <c r="AX19" s="127">
        <v>55.47019867549669</v>
      </c>
      <c r="AY19" s="149"/>
      <c r="AZ19" s="149"/>
      <c r="BA19" s="149"/>
      <c r="BB19" s="149"/>
      <c r="BC19" s="149"/>
      <c r="BD19" s="149"/>
      <c r="BE19" s="149"/>
      <c r="BF19" s="150"/>
      <c r="BG19" s="259"/>
      <c r="BH19" s="149">
        <v>3000</v>
      </c>
      <c r="BI19" s="149"/>
      <c r="BJ19" s="149">
        <v>1200</v>
      </c>
      <c r="BK19" s="149">
        <v>1800</v>
      </c>
      <c r="BL19" s="149" t="s">
        <v>13529</v>
      </c>
      <c r="BM19" s="149" t="s">
        <v>13530</v>
      </c>
      <c r="BN19" s="149">
        <v>50</v>
      </c>
      <c r="BO19" s="265" t="s">
        <v>13531</v>
      </c>
      <c r="BP19" s="265" t="s">
        <v>13532</v>
      </c>
      <c r="BQ19" s="228"/>
      <c r="BR19" s="154"/>
      <c r="BS19" s="228"/>
      <c r="BT19" s="154">
        <v>1</v>
      </c>
      <c r="BU19" s="154">
        <v>1</v>
      </c>
      <c r="BV19" s="154"/>
      <c r="BW19" s="154">
        <v>1</v>
      </c>
      <c r="BX19" s="154"/>
      <c r="BY19" s="154"/>
      <c r="BZ19" s="154"/>
      <c r="CA19" s="175"/>
      <c r="CB19" s="175"/>
      <c r="CC19" s="175"/>
      <c r="CD19" s="175"/>
      <c r="CE19" s="175"/>
    </row>
    <row r="20" spans="1:83" s="1023" customFormat="1" ht="16.5" customHeight="1">
      <c r="A20" s="135">
        <v>7</v>
      </c>
      <c r="B20" s="180" t="s">
        <v>43</v>
      </c>
      <c r="C20" s="302" t="s">
        <v>154</v>
      </c>
      <c r="D20" s="180" t="s">
        <v>5111</v>
      </c>
      <c r="E20" s="180" t="s">
        <v>13433</v>
      </c>
      <c r="F20" s="180" t="s">
        <v>13533</v>
      </c>
      <c r="G20" s="303" t="s">
        <v>13534</v>
      </c>
      <c r="H20" s="180" t="s">
        <v>13535</v>
      </c>
      <c r="I20" s="180" t="s">
        <v>13536</v>
      </c>
      <c r="J20" s="154" t="s">
        <v>4884</v>
      </c>
      <c r="K20" s="305" t="s">
        <v>7482</v>
      </c>
      <c r="L20" s="184" t="s">
        <v>13537</v>
      </c>
      <c r="M20" s="136" t="s">
        <v>13538</v>
      </c>
      <c r="N20" s="142" t="s">
        <v>4888</v>
      </c>
      <c r="O20" s="202"/>
      <c r="P20" s="1015" t="s">
        <v>4924</v>
      </c>
      <c r="Q20" s="1021">
        <v>540.20000000000005</v>
      </c>
      <c r="R20" s="1021">
        <v>162</v>
      </c>
      <c r="S20" s="1021">
        <v>83</v>
      </c>
      <c r="T20" s="143">
        <v>83</v>
      </c>
      <c r="U20" s="123" t="s">
        <v>6475</v>
      </c>
      <c r="V20" s="143"/>
      <c r="W20" s="352">
        <v>3</v>
      </c>
      <c r="X20" s="180" t="s">
        <v>4956</v>
      </c>
      <c r="Y20" s="352"/>
      <c r="Z20" s="352"/>
      <c r="AA20" s="352"/>
      <c r="AB20" s="352">
        <v>3</v>
      </c>
      <c r="AC20" s="352"/>
      <c r="AD20" s="352"/>
      <c r="AE20" s="352"/>
      <c r="AF20" s="181" t="s">
        <v>13539</v>
      </c>
      <c r="AG20" s="188">
        <v>209</v>
      </c>
      <c r="AH20" s="188">
        <v>326</v>
      </c>
      <c r="AI20" s="794"/>
      <c r="AJ20" s="794"/>
      <c r="AK20" s="180" t="s">
        <v>5428</v>
      </c>
      <c r="AL20" s="180">
        <v>4</v>
      </c>
      <c r="AM20" s="180"/>
      <c r="AN20" s="180">
        <v>2</v>
      </c>
      <c r="AO20" s="180">
        <v>2</v>
      </c>
      <c r="AP20" s="180"/>
      <c r="AQ20" s="180"/>
      <c r="AR20" s="180"/>
      <c r="AS20" s="180"/>
      <c r="AT20" s="180">
        <v>151</v>
      </c>
      <c r="AU20" s="273" t="s">
        <v>5429</v>
      </c>
      <c r="AV20" s="273" t="s">
        <v>5429</v>
      </c>
      <c r="AW20" s="188">
        <v>7919</v>
      </c>
      <c r="AX20" s="127">
        <v>52.443708609271525</v>
      </c>
      <c r="AY20" s="189"/>
      <c r="AZ20" s="189"/>
      <c r="BA20" s="189"/>
      <c r="BB20" s="189"/>
      <c r="BC20" s="189"/>
      <c r="BD20" s="189"/>
      <c r="BE20" s="189"/>
      <c r="BF20" s="190"/>
      <c r="BG20" s="191"/>
      <c r="BH20" s="189"/>
      <c r="BI20" s="189"/>
      <c r="BJ20" s="189"/>
      <c r="BK20" s="189"/>
      <c r="BL20" s="189"/>
      <c r="BM20" s="189"/>
      <c r="BN20" s="189"/>
      <c r="BO20" s="193"/>
      <c r="BP20" s="193"/>
      <c r="BQ20" s="1022">
        <v>3</v>
      </c>
      <c r="BR20" s="180"/>
      <c r="BS20" s="1022">
        <v>3</v>
      </c>
      <c r="BT20" s="180"/>
      <c r="BU20" s="180"/>
      <c r="BV20" s="180"/>
      <c r="BW20" s="180"/>
      <c r="BX20" s="180">
        <v>5</v>
      </c>
      <c r="BY20" s="180"/>
      <c r="BZ20" s="180">
        <v>185</v>
      </c>
      <c r="CA20" s="273"/>
      <c r="CB20" s="273"/>
      <c r="CC20" s="273"/>
      <c r="CD20" s="273"/>
      <c r="CE20" s="273"/>
    </row>
    <row r="21" spans="1:83" s="1024" customFormat="1" ht="16.5" customHeight="1">
      <c r="A21" s="135">
        <v>8</v>
      </c>
      <c r="B21" s="154" t="s">
        <v>4876</v>
      </c>
      <c r="C21" s="158" t="s">
        <v>4963</v>
      </c>
      <c r="D21" s="154" t="s">
        <v>5082</v>
      </c>
      <c r="E21" s="154" t="s">
        <v>13433</v>
      </c>
      <c r="F21" s="154" t="s">
        <v>13540</v>
      </c>
      <c r="G21" s="160" t="s">
        <v>13541</v>
      </c>
      <c r="H21" s="154" t="s">
        <v>13542</v>
      </c>
      <c r="I21" s="154">
        <v>2014</v>
      </c>
      <c r="J21" s="154" t="s">
        <v>4884</v>
      </c>
      <c r="K21" s="163" t="s">
        <v>13543</v>
      </c>
      <c r="L21" s="116" t="s">
        <v>13544</v>
      </c>
      <c r="M21" s="268" t="s">
        <v>13545</v>
      </c>
      <c r="N21" s="142" t="s">
        <v>4888</v>
      </c>
      <c r="O21" s="142"/>
      <c r="P21" s="1015" t="s">
        <v>4924</v>
      </c>
      <c r="Q21" s="630">
        <v>62108.7</v>
      </c>
      <c r="R21" s="630">
        <v>82464.100000000006</v>
      </c>
      <c r="S21" s="630">
        <f>1216+341</f>
        <v>1557</v>
      </c>
      <c r="T21" s="143"/>
      <c r="U21" s="123"/>
      <c r="V21" s="143">
        <f>1216+341</f>
        <v>1557</v>
      </c>
      <c r="W21" s="147">
        <v>871</v>
      </c>
      <c r="X21" s="159" t="s">
        <v>4956</v>
      </c>
      <c r="Y21" s="147">
        <v>1789</v>
      </c>
      <c r="Z21" s="147"/>
      <c r="AA21" s="147"/>
      <c r="AB21" s="147">
        <v>428</v>
      </c>
      <c r="AC21" s="147"/>
      <c r="AD21" s="147"/>
      <c r="AE21" s="147">
        <v>356</v>
      </c>
      <c r="AF21" s="181" t="s">
        <v>13546</v>
      </c>
      <c r="AG21" s="127">
        <v>6732</v>
      </c>
      <c r="AH21" s="127">
        <v>6929</v>
      </c>
      <c r="AI21" s="792"/>
      <c r="AJ21" s="792"/>
      <c r="AK21" s="154" t="s">
        <v>4931</v>
      </c>
      <c r="AL21" s="154">
        <v>5</v>
      </c>
      <c r="AM21" s="154">
        <v>3</v>
      </c>
      <c r="AN21" s="154">
        <v>1</v>
      </c>
      <c r="AO21" s="154"/>
      <c r="AP21" s="154">
        <v>1</v>
      </c>
      <c r="AQ21" s="154" t="s">
        <v>5079</v>
      </c>
      <c r="AR21" s="154"/>
      <c r="AS21" s="154"/>
      <c r="AT21" s="154">
        <v>23</v>
      </c>
      <c r="AU21" s="154" t="s">
        <v>13547</v>
      </c>
      <c r="AV21" s="154" t="s">
        <v>13548</v>
      </c>
      <c r="AW21" s="127">
        <v>24214</v>
      </c>
      <c r="AX21" s="127">
        <v>1052.7826086956522</v>
      </c>
      <c r="AY21" s="149"/>
      <c r="AZ21" s="149"/>
      <c r="BA21" s="149"/>
      <c r="BB21" s="149"/>
      <c r="BC21" s="149"/>
      <c r="BD21" s="149"/>
      <c r="BE21" s="149"/>
      <c r="BF21" s="150"/>
      <c r="BG21" s="259" t="s">
        <v>4897</v>
      </c>
      <c r="BH21" s="149"/>
      <c r="BI21" s="149"/>
      <c r="BJ21" s="149"/>
      <c r="BK21" s="149"/>
      <c r="BL21" s="149"/>
      <c r="BM21" s="149"/>
      <c r="BN21" s="149"/>
      <c r="BO21" s="265"/>
      <c r="BP21" s="265" t="s">
        <v>4897</v>
      </c>
      <c r="BQ21" s="228"/>
      <c r="BR21" s="154"/>
      <c r="BS21" s="228"/>
      <c r="BT21" s="154"/>
      <c r="BU21" s="154">
        <v>1</v>
      </c>
      <c r="BV21" s="154"/>
      <c r="BW21" s="154">
        <v>5</v>
      </c>
      <c r="BX21" s="154"/>
      <c r="BY21" s="154"/>
      <c r="BZ21" s="154"/>
      <c r="CA21" s="175"/>
      <c r="CB21" s="175"/>
      <c r="CC21" s="175"/>
      <c r="CD21" s="175"/>
      <c r="CE21" s="175"/>
    </row>
    <row r="22" spans="1:83" s="1018" customFormat="1" ht="16.5" customHeight="1">
      <c r="A22" s="2517" t="s">
        <v>5306</v>
      </c>
      <c r="B22" s="2517"/>
      <c r="C22" s="2517"/>
      <c r="D22" s="2517"/>
      <c r="E22" s="2517"/>
      <c r="F22" s="229">
        <v>7</v>
      </c>
      <c r="G22" s="230"/>
      <c r="H22" s="231"/>
      <c r="I22" s="232"/>
      <c r="J22" s="232"/>
      <c r="K22" s="1025"/>
      <c r="L22" s="235"/>
      <c r="M22" s="236"/>
      <c r="N22" s="237"/>
      <c r="O22" s="237"/>
      <c r="P22" s="237"/>
      <c r="Q22" s="1026"/>
      <c r="R22" s="1026"/>
      <c r="S22" s="1026"/>
      <c r="T22" s="238"/>
      <c r="U22" s="241"/>
      <c r="V22" s="238"/>
      <c r="W22" s="1026"/>
      <c r="X22" s="240"/>
      <c r="Y22" s="1026"/>
      <c r="Z22" s="1026"/>
      <c r="AA22" s="1026"/>
      <c r="AB22" s="244"/>
      <c r="AC22" s="244"/>
      <c r="AD22" s="244"/>
      <c r="AE22" s="244"/>
      <c r="AF22" s="1027"/>
      <c r="AG22" s="244"/>
      <c r="AH22" s="244"/>
      <c r="AI22" s="251"/>
      <c r="AJ22" s="1028"/>
      <c r="AK22" s="229"/>
      <c r="AL22" s="229"/>
      <c r="AM22" s="229"/>
      <c r="AN22" s="251"/>
      <c r="AO22" s="251"/>
      <c r="AP22" s="251"/>
      <c r="AQ22" s="251"/>
      <c r="AR22" s="251"/>
      <c r="AS22" s="1029"/>
      <c r="AT22" s="1030"/>
      <c r="AU22" s="1029"/>
      <c r="AV22" s="1029"/>
      <c r="AW22" s="1031"/>
      <c r="AX22" s="1031"/>
      <c r="AY22" s="1032"/>
      <c r="AZ22" s="1032"/>
      <c r="BA22" s="1032"/>
      <c r="BB22" s="1032"/>
      <c r="BC22" s="1032"/>
      <c r="BD22" s="1032"/>
      <c r="BE22" s="1032"/>
      <c r="BF22" s="1029"/>
      <c r="BG22" s="1029"/>
      <c r="BH22" s="1032"/>
      <c r="BI22" s="1032"/>
      <c r="BJ22" s="1032"/>
      <c r="BK22" s="1032"/>
      <c r="BL22" s="1032"/>
      <c r="BM22" s="1032"/>
      <c r="BN22" s="1032"/>
      <c r="BO22" s="1029"/>
      <c r="BP22" s="1029"/>
      <c r="BQ22" s="1029"/>
      <c r="BR22" s="1029"/>
      <c r="BS22" s="1029"/>
      <c r="BT22" s="1029"/>
      <c r="BU22" s="1029"/>
      <c r="BV22" s="1029"/>
      <c r="BW22" s="1029"/>
      <c r="BX22" s="1029"/>
      <c r="BY22" s="1029"/>
      <c r="BZ22" s="1029"/>
      <c r="CA22" s="1029"/>
      <c r="CB22" s="1029"/>
      <c r="CC22" s="1029"/>
      <c r="CD22" s="1029"/>
      <c r="CE22" s="1029"/>
    </row>
    <row r="23" spans="1:83" s="1020" customFormat="1" ht="16.5" customHeight="1">
      <c r="A23" s="154">
        <v>9</v>
      </c>
      <c r="B23" s="154" t="s">
        <v>4876</v>
      </c>
      <c r="C23" s="158" t="s">
        <v>5057</v>
      </c>
      <c r="D23" s="154" t="s">
        <v>5318</v>
      </c>
      <c r="E23" s="154" t="s">
        <v>13433</v>
      </c>
      <c r="F23" s="154" t="s">
        <v>13549</v>
      </c>
      <c r="G23" s="160" t="s">
        <v>13550</v>
      </c>
      <c r="H23" s="154" t="s">
        <v>13551</v>
      </c>
      <c r="I23" s="154" t="s">
        <v>5206</v>
      </c>
      <c r="J23" s="154" t="s">
        <v>4884</v>
      </c>
      <c r="K23" s="163" t="s">
        <v>5206</v>
      </c>
      <c r="L23" s="116" t="s">
        <v>13552</v>
      </c>
      <c r="M23" s="268" t="s">
        <v>13553</v>
      </c>
      <c r="N23" s="142" t="s">
        <v>4888</v>
      </c>
      <c r="O23" s="142"/>
      <c r="P23" s="142" t="s">
        <v>4884</v>
      </c>
      <c r="Q23" s="630">
        <v>4684</v>
      </c>
      <c r="R23" s="630">
        <v>4684</v>
      </c>
      <c r="S23" s="630">
        <v>4216</v>
      </c>
      <c r="T23" s="143">
        <v>4216</v>
      </c>
      <c r="U23" s="123" t="s">
        <v>5009</v>
      </c>
      <c r="V23" s="143"/>
      <c r="W23" s="147">
        <v>500</v>
      </c>
      <c r="X23" s="159" t="s">
        <v>4926</v>
      </c>
      <c r="Y23" s="147"/>
      <c r="Z23" s="147"/>
      <c r="AA23" s="147"/>
      <c r="AB23" s="147"/>
      <c r="AC23" s="147"/>
      <c r="AD23" s="147"/>
      <c r="AE23" s="147"/>
      <c r="AF23" s="181" t="s">
        <v>13554</v>
      </c>
      <c r="AG23" s="127"/>
      <c r="AH23" s="127">
        <v>405</v>
      </c>
      <c r="AI23" s="792"/>
      <c r="AJ23" s="792"/>
      <c r="AK23" s="154"/>
      <c r="AL23" s="154"/>
      <c r="AM23" s="154"/>
      <c r="AN23" s="154"/>
      <c r="AO23" s="154"/>
      <c r="AP23" s="154"/>
      <c r="AQ23" s="154"/>
      <c r="AR23" s="154"/>
      <c r="AS23" s="154"/>
      <c r="AT23" s="154">
        <v>365</v>
      </c>
      <c r="AU23" s="175" t="s">
        <v>13555</v>
      </c>
      <c r="AV23" s="175" t="s">
        <v>13555</v>
      </c>
      <c r="AW23" s="127">
        <v>480000</v>
      </c>
      <c r="AX23" s="127">
        <v>1315.0684931506848</v>
      </c>
      <c r="AY23" s="149">
        <v>15000</v>
      </c>
      <c r="AZ23" s="149">
        <v>11000</v>
      </c>
      <c r="BA23" s="149">
        <v>11000</v>
      </c>
      <c r="BB23" s="149">
        <v>13000</v>
      </c>
      <c r="BC23" s="149">
        <v>15000</v>
      </c>
      <c r="BD23" s="149">
        <v>30</v>
      </c>
      <c r="BE23" s="149"/>
      <c r="BF23" s="150"/>
      <c r="BG23" s="259" t="s">
        <v>5891</v>
      </c>
      <c r="BH23" s="149"/>
      <c r="BI23" s="149"/>
      <c r="BJ23" s="149"/>
      <c r="BK23" s="149"/>
      <c r="BL23" s="149"/>
      <c r="BM23" s="149"/>
      <c r="BN23" s="149"/>
      <c r="BO23" s="265"/>
      <c r="BP23" s="265"/>
      <c r="BQ23" s="228"/>
      <c r="BR23" s="154"/>
      <c r="BS23" s="228"/>
      <c r="BT23" s="154"/>
      <c r="BU23" s="154"/>
      <c r="BV23" s="154"/>
      <c r="BW23" s="154"/>
      <c r="BX23" s="154"/>
      <c r="BY23" s="154"/>
      <c r="BZ23" s="154"/>
      <c r="CA23" s="175">
        <v>1</v>
      </c>
      <c r="CB23" s="175"/>
      <c r="CC23" s="175">
        <v>30</v>
      </c>
      <c r="CD23" s="175"/>
      <c r="CE23" s="175"/>
    </row>
    <row r="24" spans="1:83" s="139" customFormat="1" ht="16.5" customHeight="1">
      <c r="A24" s="154">
        <v>10</v>
      </c>
      <c r="B24" s="154" t="s">
        <v>4876</v>
      </c>
      <c r="C24" s="158" t="s">
        <v>4901</v>
      </c>
      <c r="D24" s="154" t="s">
        <v>5318</v>
      </c>
      <c r="E24" s="154" t="s">
        <v>13433</v>
      </c>
      <c r="F24" s="154" t="s">
        <v>13556</v>
      </c>
      <c r="G24" s="160" t="s">
        <v>13557</v>
      </c>
      <c r="H24" s="154" t="s">
        <v>13558</v>
      </c>
      <c r="I24" s="163" t="s">
        <v>13559</v>
      </c>
      <c r="J24" s="154" t="s">
        <v>4884</v>
      </c>
      <c r="K24" s="135" t="s">
        <v>13560</v>
      </c>
      <c r="L24" s="116" t="s">
        <v>13561</v>
      </c>
      <c r="M24" s="153" t="s">
        <v>13562</v>
      </c>
      <c r="N24" s="142" t="s">
        <v>4888</v>
      </c>
      <c r="O24" s="142"/>
      <c r="P24" s="142" t="s">
        <v>4884</v>
      </c>
      <c r="Q24" s="630">
        <v>3180.22</v>
      </c>
      <c r="R24" s="630">
        <v>4098</v>
      </c>
      <c r="S24" s="630">
        <v>121</v>
      </c>
      <c r="T24" s="143"/>
      <c r="U24" s="123"/>
      <c r="V24" s="143">
        <v>121</v>
      </c>
      <c r="W24" s="147">
        <v>60</v>
      </c>
      <c r="X24" s="159" t="s">
        <v>4926</v>
      </c>
      <c r="Y24" s="147"/>
      <c r="Z24" s="147"/>
      <c r="AA24" s="147"/>
      <c r="AB24" s="147">
        <v>29</v>
      </c>
      <c r="AC24" s="147"/>
      <c r="AD24" s="147"/>
      <c r="AE24" s="147">
        <v>33</v>
      </c>
      <c r="AF24" s="181" t="s">
        <v>13563</v>
      </c>
      <c r="AG24" s="127">
        <v>172</v>
      </c>
      <c r="AH24" s="127">
        <v>187</v>
      </c>
      <c r="AI24" s="792"/>
      <c r="AJ24" s="792"/>
      <c r="AK24" s="154" t="s">
        <v>5079</v>
      </c>
      <c r="AL24" s="154"/>
      <c r="AM24" s="154"/>
      <c r="AN24" s="154"/>
      <c r="AO24" s="154"/>
      <c r="AP24" s="154"/>
      <c r="AQ24" s="154"/>
      <c r="AR24" s="154"/>
      <c r="AS24" s="154"/>
      <c r="AT24" s="154">
        <v>110</v>
      </c>
      <c r="AU24" s="153" t="s">
        <v>13564</v>
      </c>
      <c r="AV24" s="135" t="s">
        <v>13564</v>
      </c>
      <c r="AW24" s="127">
        <v>3388</v>
      </c>
      <c r="AX24" s="127">
        <v>30.8</v>
      </c>
      <c r="AY24" s="149"/>
      <c r="AZ24" s="149"/>
      <c r="BA24" s="149"/>
      <c r="BB24" s="149"/>
      <c r="BC24" s="149"/>
      <c r="BD24" s="149"/>
      <c r="BE24" s="149"/>
      <c r="BF24" s="150"/>
      <c r="BG24" s="259" t="s">
        <v>4897</v>
      </c>
      <c r="BH24" s="149"/>
      <c r="BI24" s="149"/>
      <c r="BJ24" s="149"/>
      <c r="BK24" s="149"/>
      <c r="BL24" s="149"/>
      <c r="BM24" s="149"/>
      <c r="BN24" s="149"/>
      <c r="BO24" s="265"/>
      <c r="BP24" s="259" t="s">
        <v>4897</v>
      </c>
      <c r="BQ24" s="228"/>
      <c r="BR24" s="154"/>
      <c r="BS24" s="228"/>
      <c r="BT24" s="154"/>
      <c r="BU24" s="154"/>
      <c r="BV24" s="154"/>
      <c r="BW24" s="154"/>
      <c r="BX24" s="154"/>
      <c r="BY24" s="154"/>
      <c r="BZ24" s="154"/>
      <c r="CA24" s="135">
        <v>2</v>
      </c>
      <c r="CB24" s="135"/>
      <c r="CC24" s="137"/>
      <c r="CD24" s="134"/>
      <c r="CE24" s="134"/>
    </row>
    <row r="25" spans="1:83" s="1033" customFormat="1" ht="16.5" customHeight="1">
      <c r="A25" s="154">
        <v>11</v>
      </c>
      <c r="B25" s="154" t="s">
        <v>4876</v>
      </c>
      <c r="C25" s="158" t="s">
        <v>5046</v>
      </c>
      <c r="D25" s="154" t="s">
        <v>5318</v>
      </c>
      <c r="E25" s="154" t="s">
        <v>13433</v>
      </c>
      <c r="F25" s="154" t="s">
        <v>13565</v>
      </c>
      <c r="G25" s="160" t="s">
        <v>13566</v>
      </c>
      <c r="H25" s="154" t="s">
        <v>13567</v>
      </c>
      <c r="I25" s="154" t="s">
        <v>8204</v>
      </c>
      <c r="J25" s="154" t="s">
        <v>4884</v>
      </c>
      <c r="K25" s="163" t="s">
        <v>13568</v>
      </c>
      <c r="L25" s="116" t="s">
        <v>13569</v>
      </c>
      <c r="M25" s="153" t="s">
        <v>13570</v>
      </c>
      <c r="N25" s="509" t="s">
        <v>4924</v>
      </c>
      <c r="O25" s="509"/>
      <c r="P25" s="1015" t="s">
        <v>4924</v>
      </c>
      <c r="Q25" s="630">
        <v>1533.8</v>
      </c>
      <c r="R25" s="630">
        <v>4967.75</v>
      </c>
      <c r="S25" s="630">
        <v>3734</v>
      </c>
      <c r="T25" s="143"/>
      <c r="U25" s="123"/>
      <c r="V25" s="143">
        <v>3734</v>
      </c>
      <c r="W25" s="147">
        <v>210</v>
      </c>
      <c r="X25" s="159" t="s">
        <v>4972</v>
      </c>
      <c r="Y25" s="147">
        <v>150</v>
      </c>
      <c r="Z25" s="147"/>
      <c r="AA25" s="147"/>
      <c r="AB25" s="147">
        <v>120</v>
      </c>
      <c r="AC25" s="147">
        <v>80</v>
      </c>
      <c r="AD25" s="147">
        <v>130</v>
      </c>
      <c r="AE25" s="147">
        <v>51</v>
      </c>
      <c r="AF25" s="181" t="s">
        <v>13571</v>
      </c>
      <c r="AG25" s="127"/>
      <c r="AH25" s="127">
        <v>1180</v>
      </c>
      <c r="AI25" s="792"/>
      <c r="AJ25" s="792"/>
      <c r="AK25" s="154" t="s">
        <v>4894</v>
      </c>
      <c r="AL25" s="154">
        <v>4</v>
      </c>
      <c r="AM25" s="154">
        <v>1</v>
      </c>
      <c r="AN25" s="154"/>
      <c r="AO25" s="154">
        <v>3</v>
      </c>
      <c r="AP25" s="154"/>
      <c r="AQ25" s="154"/>
      <c r="AR25" s="154"/>
      <c r="AS25" s="154"/>
      <c r="AT25" s="154">
        <v>310</v>
      </c>
      <c r="AU25" s="175" t="s">
        <v>13572</v>
      </c>
      <c r="AV25" s="175" t="s">
        <v>13573</v>
      </c>
      <c r="AW25" s="127">
        <v>96000</v>
      </c>
      <c r="AX25" s="127">
        <v>309.67741935483872</v>
      </c>
      <c r="AY25" s="149">
        <v>12000</v>
      </c>
      <c r="AZ25" s="149"/>
      <c r="BA25" s="149"/>
      <c r="BB25" s="149"/>
      <c r="BC25" s="149"/>
      <c r="BD25" s="149"/>
      <c r="BE25" s="149"/>
      <c r="BF25" s="150"/>
      <c r="BG25" s="150"/>
      <c r="BH25" s="149">
        <v>12000</v>
      </c>
      <c r="BI25" s="149">
        <v>8000</v>
      </c>
      <c r="BJ25" s="149">
        <v>8000</v>
      </c>
      <c r="BK25" s="149">
        <v>10000</v>
      </c>
      <c r="BL25" s="149">
        <v>10000</v>
      </c>
      <c r="BM25" s="149">
        <v>20</v>
      </c>
      <c r="BN25" s="149"/>
      <c r="BO25" s="265"/>
      <c r="BP25" s="265"/>
      <c r="BQ25" s="228"/>
      <c r="BR25" s="154"/>
      <c r="BS25" s="228"/>
      <c r="BT25" s="154"/>
      <c r="BU25" s="154"/>
      <c r="BV25" s="154"/>
      <c r="BW25" s="154"/>
      <c r="BX25" s="154"/>
      <c r="BY25" s="154"/>
      <c r="BZ25" s="154"/>
      <c r="CA25" s="175">
        <v>4</v>
      </c>
      <c r="CB25" s="175"/>
      <c r="CC25" s="175">
        <v>6</v>
      </c>
      <c r="CD25" s="175">
        <v>3</v>
      </c>
      <c r="CE25" s="175"/>
    </row>
    <row r="26" spans="1:83" s="139" customFormat="1" ht="16.5" customHeight="1">
      <c r="A26" s="154">
        <v>12</v>
      </c>
      <c r="B26" s="502" t="s">
        <v>43</v>
      </c>
      <c r="C26" s="503" t="s">
        <v>154</v>
      </c>
      <c r="D26" s="502" t="s">
        <v>168</v>
      </c>
      <c r="E26" s="502" t="s">
        <v>13574</v>
      </c>
      <c r="F26" s="502" t="s">
        <v>13575</v>
      </c>
      <c r="G26" s="504" t="s">
        <v>13576</v>
      </c>
      <c r="H26" s="502" t="s">
        <v>13577</v>
      </c>
      <c r="I26" s="502" t="s">
        <v>9743</v>
      </c>
      <c r="J26" s="154" t="s">
        <v>4884</v>
      </c>
      <c r="K26" s="506" t="s">
        <v>10619</v>
      </c>
      <c r="L26" s="507" t="s">
        <v>13578</v>
      </c>
      <c r="M26" s="1034" t="s">
        <v>13579</v>
      </c>
      <c r="N26" s="509" t="s">
        <v>4924</v>
      </c>
      <c r="O26" s="509"/>
      <c r="P26" s="1015" t="s">
        <v>4924</v>
      </c>
      <c r="Q26" s="1035">
        <v>604</v>
      </c>
      <c r="R26" s="1035">
        <v>1926</v>
      </c>
      <c r="S26" s="1035">
        <v>738</v>
      </c>
      <c r="T26" s="510"/>
      <c r="U26" s="1036"/>
      <c r="V26" s="510">
        <v>738</v>
      </c>
      <c r="W26" s="512">
        <v>510</v>
      </c>
      <c r="X26" s="502" t="s">
        <v>4956</v>
      </c>
      <c r="Y26" s="512">
        <v>100</v>
      </c>
      <c r="Z26" s="512">
        <v>49</v>
      </c>
      <c r="AA26" s="512">
        <v>5000</v>
      </c>
      <c r="AB26" s="512">
        <v>149</v>
      </c>
      <c r="AC26" s="512"/>
      <c r="AD26" s="512"/>
      <c r="AE26" s="512">
        <v>8</v>
      </c>
      <c r="AF26" s="1037" t="s">
        <v>13580</v>
      </c>
      <c r="AG26" s="514">
        <v>100</v>
      </c>
      <c r="AH26" s="514">
        <v>100</v>
      </c>
      <c r="AI26" s="1038" t="s">
        <v>13581</v>
      </c>
      <c r="AJ26" s="1038" t="s">
        <v>13582</v>
      </c>
      <c r="AK26" s="502" t="s">
        <v>5866</v>
      </c>
      <c r="AL26" s="502">
        <v>6</v>
      </c>
      <c r="AM26" s="502">
        <v>6</v>
      </c>
      <c r="AN26" s="502"/>
      <c r="AO26" s="502"/>
      <c r="AP26" s="502"/>
      <c r="AQ26" s="502"/>
      <c r="AR26" s="502"/>
      <c r="AS26" s="502" t="s">
        <v>13583</v>
      </c>
      <c r="AT26" s="502">
        <v>230</v>
      </c>
      <c r="AU26" s="505" t="s">
        <v>13584</v>
      </c>
      <c r="AV26" s="505" t="s">
        <v>5639</v>
      </c>
      <c r="AW26" s="514">
        <v>6000</v>
      </c>
      <c r="AX26" s="127">
        <v>26.086956521739129</v>
      </c>
      <c r="AY26" s="517"/>
      <c r="AZ26" s="517"/>
      <c r="BA26" s="517"/>
      <c r="BB26" s="517"/>
      <c r="BC26" s="517"/>
      <c r="BD26" s="517"/>
      <c r="BE26" s="517"/>
      <c r="BF26" s="518"/>
      <c r="BG26" s="521" t="s">
        <v>4945</v>
      </c>
      <c r="BH26" s="517"/>
      <c r="BI26" s="517"/>
      <c r="BJ26" s="517"/>
      <c r="BK26" s="517"/>
      <c r="BL26" s="517"/>
      <c r="BM26" s="517"/>
      <c r="BN26" s="517"/>
      <c r="BO26" s="901" t="s">
        <v>13585</v>
      </c>
      <c r="BP26" s="901" t="s">
        <v>4945</v>
      </c>
      <c r="BQ26" s="1039"/>
      <c r="BR26" s="502"/>
      <c r="BS26" s="1039"/>
      <c r="BT26" s="502"/>
      <c r="BU26" s="502"/>
      <c r="BV26" s="502"/>
      <c r="BW26" s="502"/>
      <c r="BX26" s="502"/>
      <c r="BY26" s="502"/>
      <c r="BZ26" s="502"/>
      <c r="CA26" s="505">
        <v>6</v>
      </c>
      <c r="CB26" s="505"/>
      <c r="CC26" s="505">
        <v>1</v>
      </c>
      <c r="CD26" s="505"/>
      <c r="CE26" s="505"/>
    </row>
    <row r="27" spans="1:83" s="1024" customFormat="1" ht="16.5" customHeight="1">
      <c r="A27" s="154">
        <v>13</v>
      </c>
      <c r="B27" s="135" t="s">
        <v>4876</v>
      </c>
      <c r="C27" s="135" t="s">
        <v>154</v>
      </c>
      <c r="D27" s="135" t="s">
        <v>168</v>
      </c>
      <c r="E27" s="135" t="s">
        <v>13433</v>
      </c>
      <c r="F27" s="135" t="s">
        <v>13586</v>
      </c>
      <c r="G27" s="276" t="s">
        <v>13587</v>
      </c>
      <c r="H27" s="135" t="s">
        <v>13588</v>
      </c>
      <c r="I27" s="135" t="s">
        <v>11975</v>
      </c>
      <c r="J27" s="154" t="s">
        <v>4884</v>
      </c>
      <c r="K27" s="135" t="s">
        <v>11975</v>
      </c>
      <c r="L27" s="153" t="s">
        <v>13589</v>
      </c>
      <c r="M27" s="153" t="s">
        <v>13590</v>
      </c>
      <c r="N27" s="135" t="s">
        <v>4888</v>
      </c>
      <c r="O27" s="135"/>
      <c r="P27" s="1015" t="s">
        <v>4924</v>
      </c>
      <c r="Q27" s="127">
        <v>682</v>
      </c>
      <c r="R27" s="127">
        <v>2311</v>
      </c>
      <c r="S27" s="127">
        <v>727</v>
      </c>
      <c r="T27" s="143"/>
      <c r="U27" s="123"/>
      <c r="V27" s="143">
        <v>727</v>
      </c>
      <c r="W27" s="127">
        <v>255</v>
      </c>
      <c r="X27" s="135" t="s">
        <v>4972</v>
      </c>
      <c r="Y27" s="127">
        <v>68</v>
      </c>
      <c r="Z27" s="127">
        <v>55</v>
      </c>
      <c r="AA27" s="127">
        <v>1000</v>
      </c>
      <c r="AB27" s="127">
        <v>81</v>
      </c>
      <c r="AC27" s="127">
        <v>13</v>
      </c>
      <c r="AD27" s="127"/>
      <c r="AE27" s="127">
        <v>10</v>
      </c>
      <c r="AF27" s="276" t="s">
        <v>13591</v>
      </c>
      <c r="AG27" s="127">
        <v>908</v>
      </c>
      <c r="AH27" s="127">
        <v>908</v>
      </c>
      <c r="AI27" s="135"/>
      <c r="AJ27" s="135"/>
      <c r="AK27" s="135" t="s">
        <v>4914</v>
      </c>
      <c r="AL27" s="135">
        <v>3</v>
      </c>
      <c r="AM27" s="135">
        <v>3</v>
      </c>
      <c r="AN27" s="135"/>
      <c r="AO27" s="135"/>
      <c r="AP27" s="135"/>
      <c r="AQ27" s="135"/>
      <c r="AR27" s="135"/>
      <c r="AS27" s="135"/>
      <c r="AT27" s="135">
        <v>211</v>
      </c>
      <c r="AU27" s="175" t="s">
        <v>4895</v>
      </c>
      <c r="AV27" s="175" t="s">
        <v>4895</v>
      </c>
      <c r="AW27" s="127">
        <v>24428</v>
      </c>
      <c r="AX27" s="127">
        <v>115.77251184834124</v>
      </c>
      <c r="AY27" s="134">
        <v>3000</v>
      </c>
      <c r="AZ27" s="134">
        <v>1000</v>
      </c>
      <c r="BA27" s="134">
        <v>2000</v>
      </c>
      <c r="BB27" s="134">
        <v>2000</v>
      </c>
      <c r="BC27" s="134">
        <v>2000</v>
      </c>
      <c r="BD27" s="134">
        <v>33</v>
      </c>
      <c r="BE27" s="134"/>
      <c r="BF27" s="265" t="s">
        <v>13592</v>
      </c>
      <c r="BG27" s="265" t="s">
        <v>5415</v>
      </c>
      <c r="BH27" s="134">
        <v>5000</v>
      </c>
      <c r="BI27" s="134">
        <v>3000</v>
      </c>
      <c r="BJ27" s="134">
        <v>4000</v>
      </c>
      <c r="BK27" s="134">
        <v>4000</v>
      </c>
      <c r="BL27" s="134">
        <v>4000</v>
      </c>
      <c r="BM27" s="134">
        <v>20</v>
      </c>
      <c r="BN27" s="134"/>
      <c r="BO27" s="135" t="s">
        <v>13592</v>
      </c>
      <c r="BP27" s="135" t="s">
        <v>5415</v>
      </c>
      <c r="BQ27" s="228"/>
      <c r="BR27" s="154"/>
      <c r="BS27" s="228"/>
      <c r="BT27" s="154"/>
      <c r="BU27" s="154"/>
      <c r="BV27" s="154"/>
      <c r="BW27" s="154"/>
      <c r="BX27" s="154"/>
      <c r="BY27" s="154"/>
      <c r="BZ27" s="154"/>
      <c r="CA27" s="135">
        <v>3</v>
      </c>
      <c r="CB27" s="135">
        <v>1</v>
      </c>
      <c r="CC27" s="135">
        <v>4</v>
      </c>
      <c r="CD27" s="135">
        <v>1</v>
      </c>
      <c r="CE27" s="135"/>
    </row>
    <row r="28" spans="1:83" s="177" customFormat="1" ht="16.5" customHeight="1">
      <c r="A28" s="154">
        <v>14</v>
      </c>
      <c r="B28" s="304" t="s">
        <v>4876</v>
      </c>
      <c r="C28" s="302" t="s">
        <v>4877</v>
      </c>
      <c r="D28" s="304" t="s">
        <v>5318</v>
      </c>
      <c r="E28" s="154" t="s">
        <v>13433</v>
      </c>
      <c r="F28" s="304" t="s">
        <v>13593</v>
      </c>
      <c r="G28" s="329" t="s">
        <v>13594</v>
      </c>
      <c r="H28" s="304" t="s">
        <v>13595</v>
      </c>
      <c r="I28" s="304" t="s">
        <v>9468</v>
      </c>
      <c r="J28" s="154" t="s">
        <v>4884</v>
      </c>
      <c r="K28" s="351" t="s">
        <v>13596</v>
      </c>
      <c r="L28" s="116" t="s">
        <v>13597</v>
      </c>
      <c r="M28" s="156" t="s">
        <v>13598</v>
      </c>
      <c r="N28" s="306" t="s">
        <v>4888</v>
      </c>
      <c r="O28" s="306"/>
      <c r="P28" s="1015" t="s">
        <v>4924</v>
      </c>
      <c r="Q28" s="1021">
        <v>584</v>
      </c>
      <c r="R28" s="1021">
        <v>565</v>
      </c>
      <c r="S28" s="1021">
        <v>362</v>
      </c>
      <c r="T28" s="143">
        <v>170</v>
      </c>
      <c r="U28" s="123"/>
      <c r="V28" s="143">
        <v>192</v>
      </c>
      <c r="W28" s="352">
        <v>11</v>
      </c>
      <c r="X28" s="180" t="s">
        <v>4972</v>
      </c>
      <c r="Y28" s="352">
        <v>118</v>
      </c>
      <c r="Z28" s="352"/>
      <c r="AA28" s="352">
        <v>1000</v>
      </c>
      <c r="AB28" s="352">
        <v>14</v>
      </c>
      <c r="AC28" s="352"/>
      <c r="AD28" s="352">
        <v>69</v>
      </c>
      <c r="AE28" s="352">
        <v>5</v>
      </c>
      <c r="AF28" s="181" t="s">
        <v>13599</v>
      </c>
      <c r="AG28" s="188">
        <v>100</v>
      </c>
      <c r="AH28" s="188">
        <v>100</v>
      </c>
      <c r="AI28" s="794" t="s">
        <v>13600</v>
      </c>
      <c r="AJ28" s="794" t="s">
        <v>7271</v>
      </c>
      <c r="AK28" s="304" t="s">
        <v>7116</v>
      </c>
      <c r="AL28" s="304"/>
      <c r="AM28" s="304"/>
      <c r="AN28" s="304"/>
      <c r="AO28" s="304"/>
      <c r="AP28" s="304"/>
      <c r="AQ28" s="304"/>
      <c r="AR28" s="304"/>
      <c r="AS28" s="304"/>
      <c r="AT28" s="304">
        <v>300</v>
      </c>
      <c r="AU28" s="307" t="s">
        <v>13601</v>
      </c>
      <c r="AV28" s="307" t="s">
        <v>13601</v>
      </c>
      <c r="AW28" s="188">
        <v>1718</v>
      </c>
      <c r="AX28" s="127">
        <v>5.7266666666666666</v>
      </c>
      <c r="AY28" s="189"/>
      <c r="AZ28" s="189"/>
      <c r="BA28" s="189"/>
      <c r="BB28" s="189"/>
      <c r="BC28" s="189"/>
      <c r="BD28" s="189"/>
      <c r="BE28" s="189"/>
      <c r="BF28" s="190"/>
      <c r="BG28" s="191" t="s">
        <v>4897</v>
      </c>
      <c r="BH28" s="189"/>
      <c r="BI28" s="189"/>
      <c r="BJ28" s="189"/>
      <c r="BK28" s="189"/>
      <c r="BL28" s="189"/>
      <c r="BM28" s="189"/>
      <c r="BN28" s="189"/>
      <c r="BO28" s="353"/>
      <c r="BP28" s="353" t="s">
        <v>4897</v>
      </c>
      <c r="BQ28" s="1022"/>
      <c r="BR28" s="304"/>
      <c r="BS28" s="1022"/>
      <c r="BT28" s="304"/>
      <c r="BU28" s="304"/>
      <c r="BV28" s="304"/>
      <c r="BW28" s="304"/>
      <c r="BX28" s="304"/>
      <c r="BY28" s="304"/>
      <c r="BZ28" s="304"/>
      <c r="CA28" s="307">
        <v>2</v>
      </c>
      <c r="CB28" s="307">
        <v>1</v>
      </c>
      <c r="CC28" s="307"/>
      <c r="CD28" s="307"/>
      <c r="CE28" s="307">
        <v>1</v>
      </c>
    </row>
    <row r="29" spans="1:83" s="1020" customFormat="1" ht="16.5" customHeight="1">
      <c r="A29" s="154">
        <v>15</v>
      </c>
      <c r="B29" s="154" t="s">
        <v>4876</v>
      </c>
      <c r="C29" s="158" t="s">
        <v>4901</v>
      </c>
      <c r="D29" s="154" t="s">
        <v>5318</v>
      </c>
      <c r="E29" s="154" t="s">
        <v>13433</v>
      </c>
      <c r="F29" s="154" t="s">
        <v>13602</v>
      </c>
      <c r="G29" s="160" t="s">
        <v>13603</v>
      </c>
      <c r="H29" s="135" t="s">
        <v>13604</v>
      </c>
      <c r="I29" s="135" t="s">
        <v>13605</v>
      </c>
      <c r="J29" s="154" t="s">
        <v>4884</v>
      </c>
      <c r="K29" s="135" t="s">
        <v>11975</v>
      </c>
      <c r="L29" s="153" t="s">
        <v>13606</v>
      </c>
      <c r="M29" s="154" t="s">
        <v>13607</v>
      </c>
      <c r="N29" s="142" t="s">
        <v>4884</v>
      </c>
      <c r="O29" s="142" t="s">
        <v>4909</v>
      </c>
      <c r="P29" s="142" t="s">
        <v>4884</v>
      </c>
      <c r="Q29" s="630">
        <v>837</v>
      </c>
      <c r="R29" s="630">
        <v>1211</v>
      </c>
      <c r="S29" s="630">
        <v>763</v>
      </c>
      <c r="T29" s="143"/>
      <c r="U29" s="123"/>
      <c r="V29" s="143">
        <v>763</v>
      </c>
      <c r="W29" s="147">
        <v>116</v>
      </c>
      <c r="X29" s="159" t="s">
        <v>4956</v>
      </c>
      <c r="Y29" s="147"/>
      <c r="Z29" s="147"/>
      <c r="AA29" s="147"/>
      <c r="AB29" s="147">
        <v>137</v>
      </c>
      <c r="AC29" s="147">
        <v>68</v>
      </c>
      <c r="AD29" s="147"/>
      <c r="AE29" s="147">
        <v>5</v>
      </c>
      <c r="AF29" s="181"/>
      <c r="AG29" s="127"/>
      <c r="AH29" s="127"/>
      <c r="AI29" s="792"/>
      <c r="AJ29" s="792"/>
      <c r="AK29" s="154" t="s">
        <v>5011</v>
      </c>
      <c r="AL29" s="154">
        <v>3</v>
      </c>
      <c r="AM29" s="154"/>
      <c r="AN29" s="154">
        <v>3</v>
      </c>
      <c r="AO29" s="154"/>
      <c r="AP29" s="154"/>
      <c r="AQ29" s="154"/>
      <c r="AR29" s="154"/>
      <c r="AS29" s="154"/>
      <c r="AT29" s="154">
        <v>77</v>
      </c>
      <c r="AU29" s="175" t="s">
        <v>8230</v>
      </c>
      <c r="AV29" s="175" t="s">
        <v>8230</v>
      </c>
      <c r="AW29" s="127">
        <v>25948</v>
      </c>
      <c r="AX29" s="127">
        <v>336.98701298701297</v>
      </c>
      <c r="AY29" s="149"/>
      <c r="AZ29" s="149"/>
      <c r="BA29" s="149"/>
      <c r="BB29" s="149"/>
      <c r="BC29" s="149"/>
      <c r="BD29" s="149"/>
      <c r="BE29" s="149"/>
      <c r="BF29" s="150"/>
      <c r="BG29" s="259"/>
      <c r="BH29" s="149">
        <v>8000</v>
      </c>
      <c r="BI29" s="149">
        <v>1000</v>
      </c>
      <c r="BJ29" s="149">
        <v>2000</v>
      </c>
      <c r="BK29" s="149">
        <v>2000</v>
      </c>
      <c r="BL29" s="149">
        <v>8000</v>
      </c>
      <c r="BM29" s="149">
        <v>20</v>
      </c>
      <c r="BN29" s="540" t="s">
        <v>13608</v>
      </c>
      <c r="BO29" s="541" t="s">
        <v>13609</v>
      </c>
      <c r="BP29" s="883" t="s">
        <v>13610</v>
      </c>
      <c r="BQ29" s="228"/>
      <c r="BR29" s="154"/>
      <c r="BS29" s="228"/>
      <c r="BT29" s="154"/>
      <c r="BU29" s="154"/>
      <c r="BV29" s="154"/>
      <c r="BW29" s="154"/>
      <c r="BX29" s="154"/>
      <c r="BY29" s="154"/>
      <c r="BZ29" s="154"/>
      <c r="CA29" s="175">
        <v>13</v>
      </c>
      <c r="CB29" s="175"/>
      <c r="CC29" s="175">
        <v>12</v>
      </c>
      <c r="CD29" s="175"/>
      <c r="CE29" s="175"/>
    </row>
    <row r="30" spans="1:83" s="139" customFormat="1" ht="16.5" customHeight="1">
      <c r="A30" s="154">
        <v>16</v>
      </c>
      <c r="B30" s="154" t="s">
        <v>4876</v>
      </c>
      <c r="C30" s="158" t="s">
        <v>4877</v>
      </c>
      <c r="D30" s="154" t="s">
        <v>5318</v>
      </c>
      <c r="E30" s="154" t="s">
        <v>13433</v>
      </c>
      <c r="F30" s="154" t="s">
        <v>13611</v>
      </c>
      <c r="G30" s="160" t="s">
        <v>13612</v>
      </c>
      <c r="H30" s="135" t="s">
        <v>13613</v>
      </c>
      <c r="I30" s="135" t="s">
        <v>13614</v>
      </c>
      <c r="J30" s="154" t="s">
        <v>4884</v>
      </c>
      <c r="K30" s="135" t="s">
        <v>13615</v>
      </c>
      <c r="L30" s="153" t="s">
        <v>13606</v>
      </c>
      <c r="M30" s="154" t="s">
        <v>13607</v>
      </c>
      <c r="N30" s="142" t="s">
        <v>4884</v>
      </c>
      <c r="O30" s="142" t="s">
        <v>4909</v>
      </c>
      <c r="P30" s="142" t="s">
        <v>4884</v>
      </c>
      <c r="Q30" s="630">
        <v>2056</v>
      </c>
      <c r="R30" s="630">
        <v>9587</v>
      </c>
      <c r="S30" s="630">
        <v>1639</v>
      </c>
      <c r="T30" s="143"/>
      <c r="U30" s="123"/>
      <c r="V30" s="143">
        <v>1639</v>
      </c>
      <c r="W30" s="147">
        <v>167</v>
      </c>
      <c r="X30" s="159" t="s">
        <v>4972</v>
      </c>
      <c r="Y30" s="147">
        <v>224</v>
      </c>
      <c r="Z30" s="147"/>
      <c r="AA30" s="147"/>
      <c r="AB30" s="147">
        <v>457</v>
      </c>
      <c r="AC30" s="147">
        <v>206</v>
      </c>
      <c r="AD30" s="147"/>
      <c r="AE30" s="147"/>
      <c r="AF30" s="181"/>
      <c r="AG30" s="127"/>
      <c r="AH30" s="127"/>
      <c r="AI30" s="792"/>
      <c r="AJ30" s="792"/>
      <c r="AK30" s="154" t="s">
        <v>5011</v>
      </c>
      <c r="AL30" s="154">
        <v>7</v>
      </c>
      <c r="AM30" s="154"/>
      <c r="AN30" s="154">
        <v>5</v>
      </c>
      <c r="AO30" s="154">
        <v>2</v>
      </c>
      <c r="AP30" s="154"/>
      <c r="AQ30" s="154"/>
      <c r="AR30" s="154"/>
      <c r="AS30" s="154"/>
      <c r="AT30" s="154">
        <v>188</v>
      </c>
      <c r="AU30" s="175" t="s">
        <v>8230</v>
      </c>
      <c r="AV30" s="175" t="s">
        <v>8230</v>
      </c>
      <c r="AW30" s="127">
        <v>46102</v>
      </c>
      <c r="AX30" s="127">
        <v>245.22340425531914</v>
      </c>
      <c r="AY30" s="149"/>
      <c r="AZ30" s="149"/>
      <c r="BA30" s="149"/>
      <c r="BB30" s="149"/>
      <c r="BC30" s="149"/>
      <c r="BD30" s="149"/>
      <c r="BE30" s="149"/>
      <c r="BF30" s="150"/>
      <c r="BG30" s="259"/>
      <c r="BH30" s="149">
        <v>15000</v>
      </c>
      <c r="BI30" s="149">
        <v>3000</v>
      </c>
      <c r="BJ30" s="149">
        <v>5000</v>
      </c>
      <c r="BK30" s="149">
        <v>5000</v>
      </c>
      <c r="BL30" s="149">
        <v>15000</v>
      </c>
      <c r="BM30" s="149">
        <v>20</v>
      </c>
      <c r="BN30" s="540" t="s">
        <v>13608</v>
      </c>
      <c r="BO30" s="541" t="s">
        <v>13609</v>
      </c>
      <c r="BP30" s="883" t="s">
        <v>13610</v>
      </c>
      <c r="BQ30" s="228"/>
      <c r="BR30" s="154"/>
      <c r="BS30" s="228"/>
      <c r="BT30" s="154"/>
      <c r="BU30" s="154"/>
      <c r="BV30" s="154"/>
      <c r="BW30" s="154"/>
      <c r="BX30" s="154"/>
      <c r="BY30" s="154"/>
      <c r="BZ30" s="154"/>
      <c r="CA30" s="175">
        <v>15</v>
      </c>
      <c r="CB30" s="175"/>
      <c r="CC30" s="175">
        <v>33</v>
      </c>
      <c r="CD30" s="175"/>
      <c r="CE30" s="175"/>
    </row>
    <row r="31" spans="1:83" s="1020" customFormat="1" ht="16.5" customHeight="1">
      <c r="A31" s="154">
        <v>17</v>
      </c>
      <c r="B31" s="135" t="s">
        <v>4876</v>
      </c>
      <c r="C31" s="135" t="s">
        <v>5046</v>
      </c>
      <c r="D31" s="135" t="s">
        <v>5318</v>
      </c>
      <c r="E31" s="154" t="s">
        <v>13433</v>
      </c>
      <c r="F31" s="154" t="s">
        <v>13616</v>
      </c>
      <c r="G31" s="160" t="s">
        <v>13617</v>
      </c>
      <c r="H31" s="154" t="s">
        <v>13618</v>
      </c>
      <c r="I31" s="163" t="s">
        <v>5615</v>
      </c>
      <c r="J31" s="154" t="s">
        <v>4884</v>
      </c>
      <c r="K31" s="163" t="s">
        <v>5615</v>
      </c>
      <c r="L31" s="116" t="s">
        <v>13619</v>
      </c>
      <c r="M31" s="1040" t="s">
        <v>13620</v>
      </c>
      <c r="N31" s="123" t="s">
        <v>4888</v>
      </c>
      <c r="O31" s="142"/>
      <c r="P31" s="1015" t="s">
        <v>4924</v>
      </c>
      <c r="Q31" s="630">
        <v>9832</v>
      </c>
      <c r="R31" s="630">
        <v>360</v>
      </c>
      <c r="S31" s="630">
        <v>300</v>
      </c>
      <c r="T31" s="143">
        <v>300</v>
      </c>
      <c r="U31" s="123"/>
      <c r="V31" s="143"/>
      <c r="W31" s="147">
        <v>132</v>
      </c>
      <c r="X31" s="159" t="s">
        <v>4956</v>
      </c>
      <c r="Y31" s="127"/>
      <c r="Z31" s="127">
        <v>200</v>
      </c>
      <c r="AA31" s="127">
        <v>300</v>
      </c>
      <c r="AB31" s="127">
        <v>165</v>
      </c>
      <c r="AC31" s="147"/>
      <c r="AD31" s="147"/>
      <c r="AE31" s="147">
        <v>60</v>
      </c>
      <c r="AF31" s="181" t="s">
        <v>13621</v>
      </c>
      <c r="AG31" s="127">
        <v>1040</v>
      </c>
      <c r="AH31" s="127">
        <v>1040</v>
      </c>
      <c r="AI31" s="792"/>
      <c r="AJ31" s="792"/>
      <c r="AK31" s="154" t="s">
        <v>4894</v>
      </c>
      <c r="AL31" s="154"/>
      <c r="AM31" s="154"/>
      <c r="AN31" s="154"/>
      <c r="AO31" s="154"/>
      <c r="AP31" s="154"/>
      <c r="AQ31" s="154"/>
      <c r="AR31" s="154"/>
      <c r="AS31" s="154"/>
      <c r="AT31" s="150">
        <v>330</v>
      </c>
      <c r="AU31" s="1041" t="s">
        <v>13622</v>
      </c>
      <c r="AV31" s="1041" t="s">
        <v>13622</v>
      </c>
      <c r="AW31" s="127">
        <v>5812</v>
      </c>
      <c r="AX31" s="127">
        <v>17.612121212121213</v>
      </c>
      <c r="AY31" s="149"/>
      <c r="AZ31" s="149"/>
      <c r="BA31" s="149"/>
      <c r="BB31" s="149"/>
      <c r="BC31" s="149"/>
      <c r="BD31" s="149"/>
      <c r="BE31" s="149"/>
      <c r="BF31" s="150"/>
      <c r="BG31" s="259" t="s">
        <v>4897</v>
      </c>
      <c r="BH31" s="149"/>
      <c r="BI31" s="149"/>
      <c r="BJ31" s="149"/>
      <c r="BK31" s="149"/>
      <c r="BL31" s="149"/>
      <c r="BM31" s="149"/>
      <c r="BN31" s="149"/>
      <c r="BO31" s="265"/>
      <c r="BP31" s="265"/>
      <c r="BQ31" s="228"/>
      <c r="BR31" s="154"/>
      <c r="BS31" s="228"/>
      <c r="BT31" s="154"/>
      <c r="BU31" s="154"/>
      <c r="BV31" s="154"/>
      <c r="BW31" s="154"/>
      <c r="BX31" s="154"/>
      <c r="BY31" s="154"/>
      <c r="BZ31" s="154"/>
      <c r="CA31" s="175">
        <v>2</v>
      </c>
      <c r="CB31" s="175">
        <v>1</v>
      </c>
      <c r="CC31" s="175"/>
      <c r="CD31" s="175"/>
      <c r="CE31" s="175"/>
    </row>
    <row r="32" spans="1:83" s="139" customFormat="1" ht="16.5" customHeight="1">
      <c r="A32" s="154">
        <v>18</v>
      </c>
      <c r="B32" s="154" t="s">
        <v>4876</v>
      </c>
      <c r="C32" s="158" t="s">
        <v>5223</v>
      </c>
      <c r="D32" s="154" t="s">
        <v>5318</v>
      </c>
      <c r="E32" s="154" t="s">
        <v>13433</v>
      </c>
      <c r="F32" s="154" t="s">
        <v>13623</v>
      </c>
      <c r="G32" s="160" t="s">
        <v>13624</v>
      </c>
      <c r="H32" s="154" t="s">
        <v>13625</v>
      </c>
      <c r="I32" s="154">
        <v>1996.03</v>
      </c>
      <c r="J32" s="154" t="s">
        <v>4884</v>
      </c>
      <c r="K32" s="163" t="s">
        <v>13626</v>
      </c>
      <c r="L32" s="116" t="s">
        <v>13627</v>
      </c>
      <c r="M32" s="156" t="s">
        <v>13628</v>
      </c>
      <c r="N32" s="142" t="s">
        <v>4888</v>
      </c>
      <c r="O32" s="142"/>
      <c r="P32" s="142" t="s">
        <v>4884</v>
      </c>
      <c r="Q32" s="630">
        <v>875</v>
      </c>
      <c r="R32" s="630">
        <v>1740</v>
      </c>
      <c r="S32" s="630">
        <v>1309</v>
      </c>
      <c r="T32" s="143">
        <v>116</v>
      </c>
      <c r="U32" s="123" t="s">
        <v>4925</v>
      </c>
      <c r="V32" s="143">
        <v>1193</v>
      </c>
      <c r="W32" s="147">
        <v>127</v>
      </c>
      <c r="X32" s="159" t="s">
        <v>4972</v>
      </c>
      <c r="Y32" s="147">
        <v>105</v>
      </c>
      <c r="Z32" s="147">
        <v>19</v>
      </c>
      <c r="AA32" s="147">
        <v>8000</v>
      </c>
      <c r="AB32" s="147">
        <v>100.23</v>
      </c>
      <c r="AC32" s="147"/>
      <c r="AD32" s="147">
        <v>80</v>
      </c>
      <c r="AE32" s="147">
        <v>17</v>
      </c>
      <c r="AF32" s="1042" t="s">
        <v>13629</v>
      </c>
      <c r="AG32" s="127">
        <v>334</v>
      </c>
      <c r="AH32" s="127">
        <v>334</v>
      </c>
      <c r="AI32" s="792"/>
      <c r="AJ32" s="792"/>
      <c r="AK32" s="154" t="s">
        <v>4931</v>
      </c>
      <c r="AL32" s="154">
        <v>13</v>
      </c>
      <c r="AM32" s="154"/>
      <c r="AN32" s="154">
        <v>10</v>
      </c>
      <c r="AO32" s="154">
        <v>3</v>
      </c>
      <c r="AP32" s="154"/>
      <c r="AQ32" s="154" t="s">
        <v>5011</v>
      </c>
      <c r="AR32" s="154"/>
      <c r="AS32" s="154" t="s">
        <v>13630</v>
      </c>
      <c r="AT32" s="154">
        <v>218</v>
      </c>
      <c r="AU32" s="175" t="s">
        <v>13631</v>
      </c>
      <c r="AV32" s="175" t="s">
        <v>13243</v>
      </c>
      <c r="AW32" s="127">
        <v>3985</v>
      </c>
      <c r="AX32" s="127">
        <v>18.279816513761467</v>
      </c>
      <c r="AY32" s="149"/>
      <c r="AZ32" s="149"/>
      <c r="BA32" s="149"/>
      <c r="BB32" s="149"/>
      <c r="BC32" s="149"/>
      <c r="BD32" s="149"/>
      <c r="BE32" s="149"/>
      <c r="BF32" s="265"/>
      <c r="BG32" s="265" t="s">
        <v>13632</v>
      </c>
      <c r="BH32" s="149">
        <v>8000</v>
      </c>
      <c r="BI32" s="149">
        <v>3000</v>
      </c>
      <c r="BJ32" s="149">
        <v>5000</v>
      </c>
      <c r="BK32" s="149">
        <v>5000</v>
      </c>
      <c r="BL32" s="149">
        <v>8000</v>
      </c>
      <c r="BM32" s="149" t="s">
        <v>13633</v>
      </c>
      <c r="BN32" s="149">
        <v>50</v>
      </c>
      <c r="BO32" s="265" t="s">
        <v>13634</v>
      </c>
      <c r="BP32" s="265" t="s">
        <v>13635</v>
      </c>
      <c r="BQ32" s="228"/>
      <c r="BR32" s="154"/>
      <c r="BS32" s="228"/>
      <c r="BT32" s="154"/>
      <c r="BU32" s="154"/>
      <c r="BV32" s="154"/>
      <c r="BW32" s="154"/>
      <c r="BX32" s="154"/>
      <c r="BY32" s="154"/>
      <c r="BZ32" s="154"/>
      <c r="CA32" s="154">
        <v>2</v>
      </c>
      <c r="CB32" s="154">
        <v>4</v>
      </c>
      <c r="CC32" s="154">
        <v>1</v>
      </c>
      <c r="CD32" s="154">
        <v>3</v>
      </c>
      <c r="CE32" s="154">
        <v>12</v>
      </c>
    </row>
    <row r="33" spans="1:83" s="1023" customFormat="1" ht="16.5" customHeight="1">
      <c r="A33" s="154">
        <v>19</v>
      </c>
      <c r="B33" s="304" t="s">
        <v>4876</v>
      </c>
      <c r="C33" s="302" t="s">
        <v>4877</v>
      </c>
      <c r="D33" s="304" t="s">
        <v>5318</v>
      </c>
      <c r="E33" s="154" t="s">
        <v>13433</v>
      </c>
      <c r="F33" s="304" t="s">
        <v>13636</v>
      </c>
      <c r="G33" s="329" t="s">
        <v>13637</v>
      </c>
      <c r="H33" s="304" t="s">
        <v>13638</v>
      </c>
      <c r="I33" s="304" t="s">
        <v>13639</v>
      </c>
      <c r="J33" s="154" t="s">
        <v>4884</v>
      </c>
      <c r="K33" s="304" t="s">
        <v>13640</v>
      </c>
      <c r="L33" s="811" t="s">
        <v>13641</v>
      </c>
      <c r="M33" s="949" t="s">
        <v>13642</v>
      </c>
      <c r="N33" s="202" t="s">
        <v>4884</v>
      </c>
      <c r="O33" s="1043">
        <v>1000</v>
      </c>
      <c r="P33" s="1015" t="s">
        <v>4924</v>
      </c>
      <c r="Q33" s="188">
        <v>4120</v>
      </c>
      <c r="R33" s="188">
        <v>15016</v>
      </c>
      <c r="S33" s="188">
        <v>3568</v>
      </c>
      <c r="T33" s="143">
        <v>3568</v>
      </c>
      <c r="U33" s="123" t="s">
        <v>13299</v>
      </c>
      <c r="V33" s="143"/>
      <c r="W33" s="352"/>
      <c r="X33" s="180" t="s">
        <v>4926</v>
      </c>
      <c r="Y33" s="352"/>
      <c r="Z33" s="352">
        <v>237</v>
      </c>
      <c r="AA33" s="352"/>
      <c r="AB33" s="352">
        <v>888</v>
      </c>
      <c r="AC33" s="352">
        <v>68</v>
      </c>
      <c r="AD33" s="352">
        <v>36</v>
      </c>
      <c r="AE33" s="352">
        <v>30</v>
      </c>
      <c r="AF33" s="181" t="s">
        <v>13643</v>
      </c>
      <c r="AG33" s="188"/>
      <c r="AH33" s="188"/>
      <c r="AI33" s="273" t="s">
        <v>13644</v>
      </c>
      <c r="AJ33" s="794"/>
      <c r="AK33" s="180"/>
      <c r="AL33" s="304"/>
      <c r="AM33" s="304"/>
      <c r="AN33" s="304"/>
      <c r="AO33" s="304"/>
      <c r="AP33" s="304"/>
      <c r="AQ33" s="304"/>
      <c r="AR33" s="304"/>
      <c r="AS33" s="304"/>
      <c r="AT33" s="304">
        <v>43</v>
      </c>
      <c r="AU33" s="273" t="s">
        <v>13645</v>
      </c>
      <c r="AV33" s="273" t="s">
        <v>13645</v>
      </c>
      <c r="AW33" s="188">
        <v>14223</v>
      </c>
      <c r="AX33" s="127">
        <v>330.76744186046511</v>
      </c>
      <c r="AY33" s="189">
        <v>10000</v>
      </c>
      <c r="AZ33" s="189"/>
      <c r="BA33" s="189">
        <v>5000</v>
      </c>
      <c r="BB33" s="189">
        <v>5000</v>
      </c>
      <c r="BC33" s="189">
        <v>5000</v>
      </c>
      <c r="BD33" s="189">
        <v>30</v>
      </c>
      <c r="BE33" s="189">
        <v>50</v>
      </c>
      <c r="BF33" s="190" t="s">
        <v>13646</v>
      </c>
      <c r="BG33" s="191" t="s">
        <v>13647</v>
      </c>
      <c r="BH33" s="189"/>
      <c r="BI33" s="189"/>
      <c r="BJ33" s="189"/>
      <c r="BK33" s="189"/>
      <c r="BL33" s="189"/>
      <c r="BM33" s="189"/>
      <c r="BN33" s="189"/>
      <c r="BO33" s="191"/>
      <c r="BP33" s="191"/>
      <c r="BQ33" s="1022"/>
      <c r="BR33" s="304"/>
      <c r="BS33" s="1022"/>
      <c r="BT33" s="304"/>
      <c r="BU33" s="304"/>
      <c r="BV33" s="304"/>
      <c r="BW33" s="304"/>
      <c r="BX33" s="304"/>
      <c r="BY33" s="304"/>
      <c r="BZ33" s="304"/>
      <c r="CA33" s="304">
        <v>10</v>
      </c>
      <c r="CB33" s="304">
        <v>26</v>
      </c>
      <c r="CC33" s="304"/>
      <c r="CD33" s="304"/>
      <c r="CE33" s="304"/>
    </row>
    <row r="34" spans="1:83" s="139" customFormat="1" ht="16.5" customHeight="1">
      <c r="A34" s="154">
        <v>20</v>
      </c>
      <c r="B34" s="154" t="s">
        <v>4876</v>
      </c>
      <c r="C34" s="158" t="s">
        <v>4901</v>
      </c>
      <c r="D34" s="154" t="s">
        <v>5318</v>
      </c>
      <c r="E34" s="154" t="s">
        <v>13433</v>
      </c>
      <c r="F34" s="154" t="s">
        <v>13648</v>
      </c>
      <c r="G34" s="160" t="s">
        <v>13649</v>
      </c>
      <c r="H34" s="154" t="s">
        <v>13650</v>
      </c>
      <c r="I34" s="154" t="s">
        <v>13651</v>
      </c>
      <c r="J34" s="154" t="s">
        <v>4884</v>
      </c>
      <c r="K34" s="163" t="s">
        <v>5746</v>
      </c>
      <c r="L34" s="116" t="s">
        <v>13652</v>
      </c>
      <c r="M34" s="268" t="s">
        <v>13653</v>
      </c>
      <c r="N34" s="142" t="s">
        <v>4888</v>
      </c>
      <c r="O34" s="142"/>
      <c r="P34" s="1015" t="s">
        <v>4924</v>
      </c>
      <c r="Q34" s="630">
        <v>223</v>
      </c>
      <c r="R34" s="630">
        <v>343</v>
      </c>
      <c r="S34" s="630">
        <v>219</v>
      </c>
      <c r="T34" s="143"/>
      <c r="U34" s="123"/>
      <c r="V34" s="143">
        <v>219</v>
      </c>
      <c r="W34" s="147">
        <v>22</v>
      </c>
      <c r="X34" s="159" t="s">
        <v>4972</v>
      </c>
      <c r="Y34" s="147"/>
      <c r="Z34" s="147">
        <v>11</v>
      </c>
      <c r="AA34" s="147">
        <v>13000</v>
      </c>
      <c r="AB34" s="147">
        <v>13</v>
      </c>
      <c r="AC34" s="147"/>
      <c r="AD34" s="147"/>
      <c r="AE34" s="147">
        <v>4</v>
      </c>
      <c r="AF34" s="181" t="s">
        <v>13654</v>
      </c>
      <c r="AG34" s="127">
        <v>269</v>
      </c>
      <c r="AH34" s="127">
        <v>322</v>
      </c>
      <c r="AI34" s="792"/>
      <c r="AJ34" s="792"/>
      <c r="AK34" s="154" t="s">
        <v>4894</v>
      </c>
      <c r="AL34" s="154">
        <v>11</v>
      </c>
      <c r="AM34" s="154">
        <v>3</v>
      </c>
      <c r="AN34" s="154">
        <v>6</v>
      </c>
      <c r="AO34" s="154">
        <v>2</v>
      </c>
      <c r="AP34" s="154"/>
      <c r="AQ34" s="154"/>
      <c r="AR34" s="154"/>
      <c r="AS34" s="154"/>
      <c r="AT34" s="154">
        <v>246</v>
      </c>
      <c r="AU34" s="175" t="s">
        <v>13655</v>
      </c>
      <c r="AV34" s="175"/>
      <c r="AW34" s="127">
        <v>2885</v>
      </c>
      <c r="AX34" s="127">
        <v>11.727642276422765</v>
      </c>
      <c r="AY34" s="149"/>
      <c r="AZ34" s="149"/>
      <c r="BA34" s="149"/>
      <c r="BB34" s="149"/>
      <c r="BC34" s="149"/>
      <c r="BD34" s="149"/>
      <c r="BE34" s="149"/>
      <c r="BF34" s="150"/>
      <c r="BG34" s="259"/>
      <c r="BH34" s="149">
        <v>2000</v>
      </c>
      <c r="BI34" s="149"/>
      <c r="BJ34" s="149">
        <v>1000</v>
      </c>
      <c r="BK34" s="149">
        <v>1000</v>
      </c>
      <c r="BL34" s="149"/>
      <c r="BM34" s="149">
        <v>10</v>
      </c>
      <c r="BN34" s="149" t="s">
        <v>13656</v>
      </c>
      <c r="BO34" s="265" t="s">
        <v>13657</v>
      </c>
      <c r="BP34" s="265" t="s">
        <v>13658</v>
      </c>
      <c r="BQ34" s="228"/>
      <c r="BR34" s="154"/>
      <c r="BS34" s="228"/>
      <c r="BT34" s="154"/>
      <c r="BU34" s="154"/>
      <c r="BV34" s="154"/>
      <c r="BW34" s="154"/>
      <c r="BX34" s="154"/>
      <c r="BY34" s="154"/>
      <c r="BZ34" s="154"/>
      <c r="CA34" s="175">
        <v>2</v>
      </c>
      <c r="CB34" s="175">
        <v>2</v>
      </c>
      <c r="CC34" s="175"/>
      <c r="CD34" s="175" t="s">
        <v>7177</v>
      </c>
      <c r="CE34" s="175"/>
    </row>
    <row r="35" spans="1:83" s="1020" customFormat="1" ht="16.5" customHeight="1">
      <c r="A35" s="154">
        <v>21</v>
      </c>
      <c r="B35" s="154" t="s">
        <v>4876</v>
      </c>
      <c r="C35" s="158" t="s">
        <v>4901</v>
      </c>
      <c r="D35" s="154" t="s">
        <v>5318</v>
      </c>
      <c r="E35" s="154" t="s">
        <v>13433</v>
      </c>
      <c r="F35" s="154" t="s">
        <v>13659</v>
      </c>
      <c r="G35" s="160" t="s">
        <v>13660</v>
      </c>
      <c r="H35" s="1044" t="s">
        <v>13661</v>
      </c>
      <c r="I35" s="154" t="s">
        <v>13662</v>
      </c>
      <c r="J35" s="154" t="s">
        <v>4884</v>
      </c>
      <c r="K35" s="163" t="s">
        <v>6920</v>
      </c>
      <c r="L35" s="116" t="s">
        <v>13663</v>
      </c>
      <c r="M35" s="268" t="s">
        <v>13664</v>
      </c>
      <c r="N35" s="142" t="s">
        <v>4888</v>
      </c>
      <c r="O35" s="142"/>
      <c r="P35" s="1015" t="s">
        <v>4924</v>
      </c>
      <c r="Q35" s="630">
        <v>8389</v>
      </c>
      <c r="R35" s="630">
        <v>5976</v>
      </c>
      <c r="S35" s="630">
        <v>1454</v>
      </c>
      <c r="T35" s="143">
        <v>744</v>
      </c>
      <c r="U35" s="123"/>
      <c r="V35" s="143">
        <v>710</v>
      </c>
      <c r="W35" s="147">
        <v>215</v>
      </c>
      <c r="X35" s="159" t="s">
        <v>4926</v>
      </c>
      <c r="Y35" s="147">
        <v>108</v>
      </c>
      <c r="Z35" s="147"/>
      <c r="AA35" s="147"/>
      <c r="AB35" s="147">
        <v>165</v>
      </c>
      <c r="AC35" s="147"/>
      <c r="AD35" s="147"/>
      <c r="AE35" s="147">
        <v>18</v>
      </c>
      <c r="AF35" s="181" t="s">
        <v>13665</v>
      </c>
      <c r="AG35" s="1045"/>
      <c r="AH35" s="1045"/>
      <c r="AI35" s="792"/>
      <c r="AJ35" s="792"/>
      <c r="AK35" s="154" t="s">
        <v>5477</v>
      </c>
      <c r="AL35" s="154">
        <v>6</v>
      </c>
      <c r="AM35" s="154">
        <v>6</v>
      </c>
      <c r="AN35" s="154"/>
      <c r="AO35" s="154"/>
      <c r="AP35" s="154"/>
      <c r="AQ35" s="154"/>
      <c r="AR35" s="154"/>
      <c r="AS35" s="154"/>
      <c r="AT35" s="154">
        <v>234</v>
      </c>
      <c r="AU35" s="175" t="s">
        <v>13520</v>
      </c>
      <c r="AV35" s="175" t="s">
        <v>13484</v>
      </c>
      <c r="AW35" s="127">
        <v>1086</v>
      </c>
      <c r="AX35" s="127">
        <v>4.6410256410256414</v>
      </c>
      <c r="AY35" s="149"/>
      <c r="AZ35" s="149"/>
      <c r="BA35" s="149"/>
      <c r="BB35" s="149"/>
      <c r="BC35" s="149"/>
      <c r="BD35" s="149"/>
      <c r="BE35" s="149"/>
      <c r="BF35" s="150"/>
      <c r="BG35" s="259"/>
      <c r="BH35" s="2525" t="s">
        <v>13666</v>
      </c>
      <c r="BI35" s="2525"/>
      <c r="BJ35" s="2525"/>
      <c r="BK35" s="2525"/>
      <c r="BL35" s="2525"/>
      <c r="BM35" s="149">
        <v>20</v>
      </c>
      <c r="BN35" s="149">
        <v>20</v>
      </c>
      <c r="BO35" s="265" t="s">
        <v>13667</v>
      </c>
      <c r="BP35" s="265" t="s">
        <v>13668</v>
      </c>
      <c r="BQ35" s="228"/>
      <c r="BR35" s="154"/>
      <c r="BS35" s="228"/>
      <c r="BT35" s="154"/>
      <c r="BU35" s="154"/>
      <c r="BV35" s="154"/>
      <c r="BW35" s="154"/>
      <c r="BX35" s="154"/>
      <c r="BY35" s="154"/>
      <c r="BZ35" s="154"/>
      <c r="CA35" s="175">
        <v>3</v>
      </c>
      <c r="CB35" s="175"/>
      <c r="CC35" s="175">
        <v>6</v>
      </c>
      <c r="CD35" s="175"/>
      <c r="CE35" s="175" t="s">
        <v>13669</v>
      </c>
    </row>
    <row r="36" spans="1:83" s="139" customFormat="1" ht="16.5" customHeight="1">
      <c r="A36" s="154">
        <v>22</v>
      </c>
      <c r="B36" s="154" t="s">
        <v>4876</v>
      </c>
      <c r="C36" s="158" t="s">
        <v>4901</v>
      </c>
      <c r="D36" s="154" t="s">
        <v>5318</v>
      </c>
      <c r="E36" s="154" t="s">
        <v>13433</v>
      </c>
      <c r="F36" s="154" t="s">
        <v>13670</v>
      </c>
      <c r="G36" s="160" t="s">
        <v>13671</v>
      </c>
      <c r="H36" s="154" t="s">
        <v>13672</v>
      </c>
      <c r="I36" s="154" t="s">
        <v>13673</v>
      </c>
      <c r="J36" s="154" t="s">
        <v>4884</v>
      </c>
      <c r="K36" s="163" t="s">
        <v>13674</v>
      </c>
      <c r="L36" s="116" t="s">
        <v>13675</v>
      </c>
      <c r="M36" s="268" t="s">
        <v>13676</v>
      </c>
      <c r="N36" s="142" t="s">
        <v>4884</v>
      </c>
      <c r="O36" s="142" t="s">
        <v>4909</v>
      </c>
      <c r="P36" s="1015" t="s">
        <v>4924</v>
      </c>
      <c r="Q36" s="630">
        <v>13170</v>
      </c>
      <c r="R36" s="630">
        <v>64095</v>
      </c>
      <c r="S36" s="630">
        <v>5517</v>
      </c>
      <c r="T36" s="143">
        <v>4222</v>
      </c>
      <c r="U36" s="123"/>
      <c r="V36" s="143">
        <v>1295</v>
      </c>
      <c r="W36" s="361">
        <v>65</v>
      </c>
      <c r="X36" s="159" t="s">
        <v>4890</v>
      </c>
      <c r="Y36" s="361">
        <v>127</v>
      </c>
      <c r="Z36" s="361">
        <v>116</v>
      </c>
      <c r="AA36" s="361">
        <v>35000</v>
      </c>
      <c r="AB36" s="361">
        <v>64</v>
      </c>
      <c r="AC36" s="361"/>
      <c r="AD36" s="361"/>
      <c r="AE36" s="147"/>
      <c r="AF36" s="162" t="s">
        <v>13677</v>
      </c>
      <c r="AG36" s="361">
        <v>64</v>
      </c>
      <c r="AH36" s="361">
        <v>64</v>
      </c>
      <c r="AI36" s="792"/>
      <c r="AJ36" s="792"/>
      <c r="AK36" s="154" t="s">
        <v>4894</v>
      </c>
      <c r="AL36" s="154">
        <v>17</v>
      </c>
      <c r="AM36" s="154"/>
      <c r="AN36" s="154">
        <v>9</v>
      </c>
      <c r="AO36" s="154">
        <v>8</v>
      </c>
      <c r="AP36" s="154"/>
      <c r="AQ36" s="154"/>
      <c r="AR36" s="154"/>
      <c r="AS36" s="154"/>
      <c r="AT36" s="154" t="s">
        <v>13678</v>
      </c>
      <c r="AU36" s="175" t="s">
        <v>13679</v>
      </c>
      <c r="AV36" s="175" t="s">
        <v>13679</v>
      </c>
      <c r="AW36" s="127">
        <v>182802</v>
      </c>
      <c r="AX36" s="127">
        <v>717</v>
      </c>
      <c r="AY36" s="149"/>
      <c r="AZ36" s="149"/>
      <c r="BA36" s="149"/>
      <c r="BB36" s="149"/>
      <c r="BC36" s="149"/>
      <c r="BD36" s="149"/>
      <c r="BE36" s="149"/>
      <c r="BF36" s="150"/>
      <c r="BG36" s="259" t="s">
        <v>4897</v>
      </c>
      <c r="BH36" s="149" t="s">
        <v>13680</v>
      </c>
      <c r="BI36" s="149" t="s">
        <v>13681</v>
      </c>
      <c r="BJ36" s="149" t="s">
        <v>13681</v>
      </c>
      <c r="BK36" s="149" t="s">
        <v>13682</v>
      </c>
      <c r="BL36" s="149" t="s">
        <v>13680</v>
      </c>
      <c r="BM36" s="149" t="s">
        <v>13683</v>
      </c>
      <c r="BN36" s="149"/>
      <c r="BO36" s="1046" t="s">
        <v>13684</v>
      </c>
      <c r="BP36" s="1046" t="s">
        <v>13685</v>
      </c>
      <c r="BQ36" s="228"/>
      <c r="BR36" s="154"/>
      <c r="BS36" s="228"/>
      <c r="BT36" s="154"/>
      <c r="BU36" s="154"/>
      <c r="BV36" s="154"/>
      <c r="BW36" s="154"/>
      <c r="BX36" s="154"/>
      <c r="BY36" s="154"/>
      <c r="BZ36" s="154"/>
      <c r="CA36" s="175">
        <v>2</v>
      </c>
      <c r="CB36" s="175">
        <v>4</v>
      </c>
      <c r="CC36" s="175">
        <v>3</v>
      </c>
      <c r="CD36" s="175">
        <v>2</v>
      </c>
      <c r="CE36" s="175"/>
    </row>
    <row r="37" spans="1:83" s="1020" customFormat="1" ht="16.5" customHeight="1">
      <c r="A37" s="154">
        <v>23</v>
      </c>
      <c r="B37" s="154" t="s">
        <v>4876</v>
      </c>
      <c r="C37" s="158" t="s">
        <v>4901</v>
      </c>
      <c r="D37" s="154" t="s">
        <v>5318</v>
      </c>
      <c r="E37" s="154" t="s">
        <v>13433</v>
      </c>
      <c r="F37" s="154" t="s">
        <v>13686</v>
      </c>
      <c r="G37" s="160" t="s">
        <v>13687</v>
      </c>
      <c r="H37" s="154" t="s">
        <v>13688</v>
      </c>
      <c r="I37" s="154" t="s">
        <v>13689</v>
      </c>
      <c r="J37" s="154" t="s">
        <v>4884</v>
      </c>
      <c r="K37" s="163" t="s">
        <v>13690</v>
      </c>
      <c r="L37" s="116" t="s">
        <v>13691</v>
      </c>
      <c r="M37" s="153" t="s">
        <v>13692</v>
      </c>
      <c r="N37" s="142" t="s">
        <v>4888</v>
      </c>
      <c r="O37" s="142"/>
      <c r="P37" s="1015" t="s">
        <v>4924</v>
      </c>
      <c r="Q37" s="630">
        <v>4815</v>
      </c>
      <c r="R37" s="630">
        <v>2133</v>
      </c>
      <c r="S37" s="630">
        <v>759</v>
      </c>
      <c r="T37" s="143"/>
      <c r="U37" s="123"/>
      <c r="V37" s="143">
        <v>759</v>
      </c>
      <c r="W37" s="147">
        <v>227</v>
      </c>
      <c r="X37" s="159" t="s">
        <v>4972</v>
      </c>
      <c r="Y37" s="147">
        <v>44</v>
      </c>
      <c r="Z37" s="147">
        <v>27</v>
      </c>
      <c r="AA37" s="147">
        <v>1150</v>
      </c>
      <c r="AB37" s="147">
        <v>34</v>
      </c>
      <c r="AC37" s="147">
        <v>97</v>
      </c>
      <c r="AD37" s="147"/>
      <c r="AE37" s="147">
        <v>298</v>
      </c>
      <c r="AF37" s="181" t="s">
        <v>13693</v>
      </c>
      <c r="AG37" s="127"/>
      <c r="AH37" s="127">
        <v>108</v>
      </c>
      <c r="AI37" s="792"/>
      <c r="AJ37" s="792"/>
      <c r="AK37" s="154" t="s">
        <v>5477</v>
      </c>
      <c r="AL37" s="1047">
        <v>10</v>
      </c>
      <c r="AM37" s="154">
        <v>5</v>
      </c>
      <c r="AN37" s="154"/>
      <c r="AO37" s="154">
        <v>5</v>
      </c>
      <c r="AP37" s="154"/>
      <c r="AQ37" s="154"/>
      <c r="AR37" s="154"/>
      <c r="AS37" s="154"/>
      <c r="AT37" s="154">
        <v>231</v>
      </c>
      <c r="AU37" s="175" t="s">
        <v>4895</v>
      </c>
      <c r="AV37" s="175" t="s">
        <v>4895</v>
      </c>
      <c r="AW37" s="127">
        <v>5411</v>
      </c>
      <c r="AX37" s="127">
        <v>23.424242424242426</v>
      </c>
      <c r="AY37" s="149"/>
      <c r="AZ37" s="149"/>
      <c r="BA37" s="149"/>
      <c r="BB37" s="149"/>
      <c r="BC37" s="149"/>
      <c r="BD37" s="149"/>
      <c r="BE37" s="149"/>
      <c r="BF37" s="150"/>
      <c r="BG37" s="259" t="s">
        <v>4897</v>
      </c>
      <c r="BH37" s="149"/>
      <c r="BI37" s="149"/>
      <c r="BJ37" s="149"/>
      <c r="BK37" s="149"/>
      <c r="BL37" s="149"/>
      <c r="BM37" s="149"/>
      <c r="BN37" s="149"/>
      <c r="BO37" s="265"/>
      <c r="BP37" s="265" t="s">
        <v>4897</v>
      </c>
      <c r="BQ37" s="228"/>
      <c r="BR37" s="154"/>
      <c r="BS37" s="228"/>
      <c r="BT37" s="154"/>
      <c r="BU37" s="154"/>
      <c r="BV37" s="154"/>
      <c r="BW37" s="154"/>
      <c r="BX37" s="154"/>
      <c r="BY37" s="154"/>
      <c r="BZ37" s="154"/>
      <c r="CA37" s="175">
        <v>1</v>
      </c>
      <c r="CB37" s="175">
        <v>2</v>
      </c>
      <c r="CC37" s="175">
        <v>1</v>
      </c>
      <c r="CD37" s="175"/>
      <c r="CE37" s="175"/>
    </row>
    <row r="38" spans="1:83" s="139" customFormat="1" ht="16.5" customHeight="1">
      <c r="A38" s="154">
        <v>24</v>
      </c>
      <c r="B38" s="154" t="s">
        <v>4876</v>
      </c>
      <c r="C38" s="158" t="s">
        <v>5246</v>
      </c>
      <c r="D38" s="154" t="s">
        <v>5318</v>
      </c>
      <c r="E38" s="154" t="s">
        <v>13433</v>
      </c>
      <c r="F38" s="154" t="s">
        <v>13694</v>
      </c>
      <c r="G38" s="160" t="s">
        <v>5622</v>
      </c>
      <c r="H38" s="154" t="s">
        <v>13695</v>
      </c>
      <c r="I38" s="154" t="s">
        <v>13696</v>
      </c>
      <c r="J38" s="154" t="s">
        <v>4884</v>
      </c>
      <c r="K38" s="135" t="s">
        <v>13697</v>
      </c>
      <c r="L38" s="1048" t="s">
        <v>13698</v>
      </c>
      <c r="M38" s="367" t="s">
        <v>13699</v>
      </c>
      <c r="N38" s="142" t="s">
        <v>4884</v>
      </c>
      <c r="O38" s="142" t="s">
        <v>4909</v>
      </c>
      <c r="P38" s="142" t="s">
        <v>4884</v>
      </c>
      <c r="Q38" s="630">
        <v>692367</v>
      </c>
      <c r="R38" s="630">
        <v>13217</v>
      </c>
      <c r="S38" s="630">
        <v>2412</v>
      </c>
      <c r="T38" s="143">
        <v>518</v>
      </c>
      <c r="U38" s="123" t="s">
        <v>8307</v>
      </c>
      <c r="V38" s="143">
        <v>1894</v>
      </c>
      <c r="W38" s="147">
        <v>287</v>
      </c>
      <c r="X38" s="159" t="s">
        <v>4972</v>
      </c>
      <c r="Y38" s="147">
        <v>429</v>
      </c>
      <c r="Z38" s="147">
        <v>124</v>
      </c>
      <c r="AA38" s="147">
        <v>5198</v>
      </c>
      <c r="AB38" s="147">
        <v>173</v>
      </c>
      <c r="AC38" s="147">
        <v>49</v>
      </c>
      <c r="AD38" s="147">
        <v>239</v>
      </c>
      <c r="AE38" s="147">
        <v>277</v>
      </c>
      <c r="AF38" s="181" t="s">
        <v>13700</v>
      </c>
      <c r="AG38" s="127">
        <v>450</v>
      </c>
      <c r="AH38" s="127">
        <v>450</v>
      </c>
      <c r="AI38" s="792"/>
      <c r="AJ38" s="792"/>
      <c r="AK38" s="154" t="s">
        <v>5477</v>
      </c>
      <c r="AL38" s="154">
        <v>7</v>
      </c>
      <c r="AM38" s="154">
        <v>2</v>
      </c>
      <c r="AN38" s="154">
        <v>1</v>
      </c>
      <c r="AO38" s="154">
        <v>4</v>
      </c>
      <c r="AP38" s="154"/>
      <c r="AQ38" s="154"/>
      <c r="AR38" s="154"/>
      <c r="AS38" s="154"/>
      <c r="AT38" s="154">
        <v>172</v>
      </c>
      <c r="AU38" s="175" t="s">
        <v>8230</v>
      </c>
      <c r="AV38" s="175" t="s">
        <v>8230</v>
      </c>
      <c r="AW38" s="127">
        <v>31393</v>
      </c>
      <c r="AX38" s="127">
        <v>182.51744186046511</v>
      </c>
      <c r="AY38" s="149"/>
      <c r="AZ38" s="149"/>
      <c r="BA38" s="149"/>
      <c r="BB38" s="149"/>
      <c r="BC38" s="149"/>
      <c r="BD38" s="149"/>
      <c r="BE38" s="149"/>
      <c r="BF38" s="150"/>
      <c r="BG38" s="259" t="s">
        <v>4897</v>
      </c>
      <c r="BH38" s="149">
        <v>3000</v>
      </c>
      <c r="BI38" s="149"/>
      <c r="BJ38" s="149">
        <v>1000</v>
      </c>
      <c r="BK38" s="149">
        <v>2000</v>
      </c>
      <c r="BL38" s="149">
        <v>2000</v>
      </c>
      <c r="BM38" s="149">
        <v>50</v>
      </c>
      <c r="BN38" s="149"/>
      <c r="BO38" s="265" t="s">
        <v>13701</v>
      </c>
      <c r="BP38" s="265" t="s">
        <v>13702</v>
      </c>
      <c r="BQ38" s="228"/>
      <c r="BR38" s="154"/>
      <c r="BS38" s="228"/>
      <c r="BT38" s="154"/>
      <c r="BU38" s="154"/>
      <c r="BV38" s="154"/>
      <c r="BW38" s="154"/>
      <c r="BX38" s="154"/>
      <c r="BY38" s="154"/>
      <c r="BZ38" s="154"/>
      <c r="CA38" s="175">
        <v>4</v>
      </c>
      <c r="CB38" s="175"/>
      <c r="CC38" s="175">
        <v>7</v>
      </c>
      <c r="CD38" s="175"/>
      <c r="CE38" s="175"/>
    </row>
    <row r="39" spans="1:83" s="1049" customFormat="1" ht="16.5" customHeight="1">
      <c r="A39" s="154">
        <v>25</v>
      </c>
      <c r="B39" s="154" t="s">
        <v>4876</v>
      </c>
      <c r="C39" s="158" t="s">
        <v>4901</v>
      </c>
      <c r="D39" s="154" t="s">
        <v>5318</v>
      </c>
      <c r="E39" s="154" t="s">
        <v>13433</v>
      </c>
      <c r="F39" s="154" t="s">
        <v>13703</v>
      </c>
      <c r="G39" s="160" t="s">
        <v>13704</v>
      </c>
      <c r="H39" s="154" t="s">
        <v>13705</v>
      </c>
      <c r="I39" s="154" t="s">
        <v>13706</v>
      </c>
      <c r="J39" s="154" t="s">
        <v>4884</v>
      </c>
      <c r="K39" s="163" t="s">
        <v>13707</v>
      </c>
      <c r="L39" s="116" t="s">
        <v>13708</v>
      </c>
      <c r="M39" s="268" t="s">
        <v>13709</v>
      </c>
      <c r="N39" s="175" t="s">
        <v>4884</v>
      </c>
      <c r="O39" s="142" t="s">
        <v>4909</v>
      </c>
      <c r="P39" s="1015" t="s">
        <v>4924</v>
      </c>
      <c r="Q39" s="1007">
        <v>751</v>
      </c>
      <c r="R39" s="1007">
        <v>1061.1400000000001</v>
      </c>
      <c r="S39" s="1007">
        <v>919</v>
      </c>
      <c r="T39" s="143">
        <v>895</v>
      </c>
      <c r="U39" s="123" t="s">
        <v>5390</v>
      </c>
      <c r="V39" s="143">
        <v>24</v>
      </c>
      <c r="W39" s="361">
        <v>112.26</v>
      </c>
      <c r="X39" s="159" t="s">
        <v>4972</v>
      </c>
      <c r="Y39" s="361">
        <v>24</v>
      </c>
      <c r="Z39" s="361">
        <v>29.75</v>
      </c>
      <c r="AA39" s="361">
        <v>1691</v>
      </c>
      <c r="AB39" s="361">
        <v>64.25</v>
      </c>
      <c r="AC39" s="361">
        <v>10</v>
      </c>
      <c r="AD39" s="147"/>
      <c r="AE39" s="147">
        <v>10</v>
      </c>
      <c r="AF39" s="181" t="s">
        <v>13710</v>
      </c>
      <c r="AG39" s="127">
        <v>106</v>
      </c>
      <c r="AH39" s="127">
        <v>113</v>
      </c>
      <c r="AI39" s="792"/>
      <c r="AJ39" s="792"/>
      <c r="AK39" s="154" t="s">
        <v>5079</v>
      </c>
      <c r="AL39" s="154"/>
      <c r="AM39" s="154"/>
      <c r="AN39" s="154"/>
      <c r="AO39" s="154"/>
      <c r="AP39" s="154"/>
      <c r="AQ39" s="154"/>
      <c r="AR39" s="154"/>
      <c r="AS39" s="154"/>
      <c r="AT39" s="154">
        <v>247</v>
      </c>
      <c r="AU39" s="175" t="s">
        <v>4896</v>
      </c>
      <c r="AV39" s="175" t="s">
        <v>4896</v>
      </c>
      <c r="AW39" s="127">
        <v>9846</v>
      </c>
      <c r="AX39" s="127">
        <v>39.862348178137651</v>
      </c>
      <c r="AY39" s="134">
        <v>15000</v>
      </c>
      <c r="AZ39" s="149"/>
      <c r="BA39" s="134">
        <v>6000</v>
      </c>
      <c r="BB39" s="134">
        <v>9000</v>
      </c>
      <c r="BC39" s="134">
        <v>15000</v>
      </c>
      <c r="BD39" s="149"/>
      <c r="BE39" s="149">
        <v>50</v>
      </c>
      <c r="BF39" s="150" t="s">
        <v>13711</v>
      </c>
      <c r="BG39" s="259"/>
      <c r="BH39" s="149"/>
      <c r="BI39" s="149"/>
      <c r="BJ39" s="149"/>
      <c r="BK39" s="149"/>
      <c r="BL39" s="149"/>
      <c r="BM39" s="149"/>
      <c r="BN39" s="149"/>
      <c r="BO39" s="150" t="s">
        <v>13711</v>
      </c>
      <c r="BP39" s="265"/>
      <c r="BQ39" s="228"/>
      <c r="BR39" s="154"/>
      <c r="BS39" s="228"/>
      <c r="BT39" s="154"/>
      <c r="BU39" s="154"/>
      <c r="BV39" s="154"/>
      <c r="BW39" s="154"/>
      <c r="BX39" s="154"/>
      <c r="BY39" s="154"/>
      <c r="BZ39" s="154"/>
      <c r="CA39" s="175">
        <v>3</v>
      </c>
      <c r="CB39" s="175"/>
      <c r="CC39" s="175">
        <v>1</v>
      </c>
      <c r="CD39" s="175"/>
      <c r="CE39" s="175"/>
    </row>
    <row r="40" spans="1:83" s="139" customFormat="1" ht="16.5" customHeight="1">
      <c r="A40" s="154">
        <v>26</v>
      </c>
      <c r="B40" s="154" t="s">
        <v>4876</v>
      </c>
      <c r="C40" s="158" t="s">
        <v>4901</v>
      </c>
      <c r="D40" s="159" t="s">
        <v>5318</v>
      </c>
      <c r="E40" s="159" t="s">
        <v>13433</v>
      </c>
      <c r="F40" s="159" t="s">
        <v>13712</v>
      </c>
      <c r="G40" s="160" t="s">
        <v>13713</v>
      </c>
      <c r="H40" s="1050" t="s">
        <v>13714</v>
      </c>
      <c r="I40" s="159" t="s">
        <v>13715</v>
      </c>
      <c r="J40" s="154" t="s">
        <v>4884</v>
      </c>
      <c r="K40" s="163" t="s">
        <v>13716</v>
      </c>
      <c r="L40" s="116" t="s">
        <v>13717</v>
      </c>
      <c r="M40" s="268" t="s">
        <v>13718</v>
      </c>
      <c r="N40" s="142" t="s">
        <v>4888</v>
      </c>
      <c r="O40" s="146"/>
      <c r="P40" s="1015" t="s">
        <v>4924</v>
      </c>
      <c r="Q40" s="1007">
        <v>5618.2</v>
      </c>
      <c r="R40" s="1007">
        <v>2984.02</v>
      </c>
      <c r="S40" s="1007">
        <v>940</v>
      </c>
      <c r="T40" s="143">
        <v>940</v>
      </c>
      <c r="U40" s="123" t="s">
        <v>5286</v>
      </c>
      <c r="V40" s="143"/>
      <c r="W40" s="361">
        <v>50</v>
      </c>
      <c r="X40" s="159" t="s">
        <v>4972</v>
      </c>
      <c r="Y40" s="361">
        <v>128</v>
      </c>
      <c r="Z40" s="361">
        <v>208</v>
      </c>
      <c r="AA40" s="361"/>
      <c r="AB40" s="361">
        <v>120</v>
      </c>
      <c r="AC40" s="147"/>
      <c r="AD40" s="147"/>
      <c r="AE40" s="147"/>
      <c r="AF40" s="162" t="s">
        <v>13719</v>
      </c>
      <c r="AG40" s="127"/>
      <c r="AH40" s="127">
        <v>397</v>
      </c>
      <c r="AI40" s="792"/>
      <c r="AJ40" s="792"/>
      <c r="AK40" s="502" t="s">
        <v>6735</v>
      </c>
      <c r="AL40" s="502">
        <v>46</v>
      </c>
      <c r="AM40" s="502">
        <v>14</v>
      </c>
      <c r="AN40" s="502">
        <v>21</v>
      </c>
      <c r="AO40" s="502">
        <v>11</v>
      </c>
      <c r="AP40" s="502"/>
      <c r="AQ40" s="502"/>
      <c r="AR40" s="502"/>
      <c r="AS40" s="502"/>
      <c r="AT40" s="154">
        <v>97</v>
      </c>
      <c r="AU40" s="175" t="s">
        <v>5451</v>
      </c>
      <c r="AV40" s="175" t="s">
        <v>5451</v>
      </c>
      <c r="AW40" s="127">
        <v>7809</v>
      </c>
      <c r="AX40" s="127">
        <v>80.505154639175259</v>
      </c>
      <c r="AY40" s="155"/>
      <c r="AZ40" s="149"/>
      <c r="BA40" s="149"/>
      <c r="BB40" s="149"/>
      <c r="BC40" s="149"/>
      <c r="BD40" s="149"/>
      <c r="BE40" s="149"/>
      <c r="BF40" s="159"/>
      <c r="BG40" s="159" t="s">
        <v>4897</v>
      </c>
      <c r="BH40" s="149"/>
      <c r="BI40" s="149"/>
      <c r="BJ40" s="149"/>
      <c r="BK40" s="149"/>
      <c r="BL40" s="149"/>
      <c r="BM40" s="149"/>
      <c r="BN40" s="149"/>
      <c r="BO40" s="159"/>
      <c r="BP40" s="159" t="s">
        <v>4897</v>
      </c>
      <c r="BQ40" s="159"/>
      <c r="BR40" s="146"/>
      <c r="BS40" s="146"/>
      <c r="BT40" s="146"/>
      <c r="BU40" s="146"/>
      <c r="BV40" s="146"/>
      <c r="BW40" s="146"/>
      <c r="BX40" s="146"/>
      <c r="BY40" s="146"/>
      <c r="BZ40" s="146"/>
      <c r="CA40" s="159">
        <v>3</v>
      </c>
      <c r="CB40" s="146">
        <v>2</v>
      </c>
      <c r="CC40" s="146">
        <v>16</v>
      </c>
      <c r="CD40" s="146"/>
      <c r="CE40" s="146"/>
    </row>
    <row r="41" spans="1:83" s="1023" customFormat="1" ht="16.5" customHeight="1">
      <c r="A41" s="154">
        <v>27</v>
      </c>
      <c r="B41" s="304" t="s">
        <v>4876</v>
      </c>
      <c r="C41" s="302" t="s">
        <v>4877</v>
      </c>
      <c r="D41" s="304" t="s">
        <v>5318</v>
      </c>
      <c r="E41" s="154" t="s">
        <v>13433</v>
      </c>
      <c r="F41" s="304" t="s">
        <v>13720</v>
      </c>
      <c r="G41" s="329" t="s">
        <v>13721</v>
      </c>
      <c r="H41" s="304" t="s">
        <v>13722</v>
      </c>
      <c r="I41" s="304" t="s">
        <v>13723</v>
      </c>
      <c r="J41" s="154" t="s">
        <v>4884</v>
      </c>
      <c r="K41" s="351" t="s">
        <v>13724</v>
      </c>
      <c r="L41" s="184" t="s">
        <v>13725</v>
      </c>
      <c r="M41" s="153" t="s">
        <v>13726</v>
      </c>
      <c r="N41" s="307" t="s">
        <v>4884</v>
      </c>
      <c r="O41" s="306" t="s">
        <v>4909</v>
      </c>
      <c r="P41" s="307" t="s">
        <v>4884</v>
      </c>
      <c r="Q41" s="1021">
        <v>14507</v>
      </c>
      <c r="R41" s="1021">
        <v>6962</v>
      </c>
      <c r="S41" s="1021">
        <v>3122</v>
      </c>
      <c r="T41" s="143"/>
      <c r="U41" s="123"/>
      <c r="V41" s="143">
        <v>3122</v>
      </c>
      <c r="W41" s="352">
        <v>3067</v>
      </c>
      <c r="X41" s="180" t="s">
        <v>4926</v>
      </c>
      <c r="Y41" s="352">
        <v>191.5</v>
      </c>
      <c r="Z41" s="352">
        <v>58.23</v>
      </c>
      <c r="AA41" s="352" t="s">
        <v>13727</v>
      </c>
      <c r="AB41" s="352">
        <v>652</v>
      </c>
      <c r="AC41" s="352">
        <v>523.03</v>
      </c>
      <c r="AD41" s="352"/>
      <c r="AE41" s="352">
        <v>75</v>
      </c>
      <c r="AF41" s="181" t="s">
        <v>13728</v>
      </c>
      <c r="AG41" s="188">
        <v>180</v>
      </c>
      <c r="AH41" s="188">
        <v>180</v>
      </c>
      <c r="AI41" s="794" t="s">
        <v>13729</v>
      </c>
      <c r="AJ41" s="794" t="s">
        <v>13730</v>
      </c>
      <c r="AK41" s="304" t="s">
        <v>5011</v>
      </c>
      <c r="AL41" s="304"/>
      <c r="AM41" s="304"/>
      <c r="AN41" s="304"/>
      <c r="AO41" s="304"/>
      <c r="AP41" s="304"/>
      <c r="AQ41" s="304"/>
      <c r="AR41" s="304"/>
      <c r="AS41" s="304"/>
      <c r="AT41" s="304">
        <v>84</v>
      </c>
      <c r="AU41" s="307" t="s">
        <v>13731</v>
      </c>
      <c r="AV41" s="307" t="s">
        <v>13731</v>
      </c>
      <c r="AW41" s="188">
        <v>11000</v>
      </c>
      <c r="AX41" s="127">
        <v>130.95238095238096</v>
      </c>
      <c r="AY41" s="189"/>
      <c r="AZ41" s="189"/>
      <c r="BA41" s="189"/>
      <c r="BB41" s="189"/>
      <c r="BC41" s="189"/>
      <c r="BD41" s="189"/>
      <c r="BE41" s="189"/>
      <c r="BF41" s="190"/>
      <c r="BG41" s="191"/>
      <c r="BH41" s="189">
        <v>10000</v>
      </c>
      <c r="BI41" s="189">
        <v>5000</v>
      </c>
      <c r="BJ41" s="189">
        <v>8000</v>
      </c>
      <c r="BK41" s="189">
        <v>8000</v>
      </c>
      <c r="BL41" s="189">
        <v>10000</v>
      </c>
      <c r="BM41" s="189"/>
      <c r="BN41" s="189" t="s">
        <v>5093</v>
      </c>
      <c r="BO41" s="190" t="s">
        <v>13732</v>
      </c>
      <c r="BP41" s="191" t="s">
        <v>13733</v>
      </c>
      <c r="BQ41" s="1022"/>
      <c r="BR41" s="304"/>
      <c r="BS41" s="1022"/>
      <c r="BT41" s="304"/>
      <c r="BU41" s="304"/>
      <c r="BV41" s="304"/>
      <c r="BW41" s="304"/>
      <c r="BX41" s="304"/>
      <c r="BY41" s="304"/>
      <c r="BZ41" s="304"/>
      <c r="CA41" s="307">
        <v>11</v>
      </c>
      <c r="CB41" s="307">
        <v>6</v>
      </c>
      <c r="CC41" s="307">
        <v>6</v>
      </c>
      <c r="CD41" s="307"/>
      <c r="CE41" s="307"/>
    </row>
    <row r="42" spans="1:83" s="139" customFormat="1" ht="16.5" customHeight="1">
      <c r="A42" s="154">
        <v>28</v>
      </c>
      <c r="B42" s="146" t="s">
        <v>4876</v>
      </c>
      <c r="C42" s="159" t="s">
        <v>4901</v>
      </c>
      <c r="D42" s="159" t="s">
        <v>5318</v>
      </c>
      <c r="E42" s="159" t="s">
        <v>13433</v>
      </c>
      <c r="F42" s="159" t="s">
        <v>13734</v>
      </c>
      <c r="G42" s="385" t="s">
        <v>13735</v>
      </c>
      <c r="H42" s="159" t="s">
        <v>13736</v>
      </c>
      <c r="I42" s="159" t="s">
        <v>13737</v>
      </c>
      <c r="J42" s="154" t="s">
        <v>4884</v>
      </c>
      <c r="K42" s="159" t="s">
        <v>13738</v>
      </c>
      <c r="L42" s="153" t="s">
        <v>13739</v>
      </c>
      <c r="M42" s="268" t="s">
        <v>13740</v>
      </c>
      <c r="N42" s="142" t="s">
        <v>4888</v>
      </c>
      <c r="O42" s="146"/>
      <c r="P42" s="1015" t="s">
        <v>4924</v>
      </c>
      <c r="Q42" s="127">
        <v>4797</v>
      </c>
      <c r="R42" s="127">
        <v>1472</v>
      </c>
      <c r="S42" s="127">
        <v>1276</v>
      </c>
      <c r="T42" s="143">
        <v>1276</v>
      </c>
      <c r="U42" s="123"/>
      <c r="V42" s="143"/>
      <c r="W42" s="128">
        <v>20</v>
      </c>
      <c r="X42" s="135" t="s">
        <v>4890</v>
      </c>
      <c r="Y42" s="127">
        <v>1023</v>
      </c>
      <c r="Z42" s="147"/>
      <c r="AA42" s="147"/>
      <c r="AB42" s="127">
        <v>148</v>
      </c>
      <c r="AC42" s="147"/>
      <c r="AD42" s="147"/>
      <c r="AE42" s="147">
        <v>28</v>
      </c>
      <c r="AF42" s="276" t="s">
        <v>13741</v>
      </c>
      <c r="AG42" s="127">
        <v>107</v>
      </c>
      <c r="AH42" s="127">
        <v>107</v>
      </c>
      <c r="AI42" s="146"/>
      <c r="AJ42" s="146"/>
      <c r="AK42" s="135" t="s">
        <v>5256</v>
      </c>
      <c r="AL42" s="135">
        <v>13</v>
      </c>
      <c r="AM42" s="135">
        <v>13</v>
      </c>
      <c r="AN42" s="146"/>
      <c r="AO42" s="146"/>
      <c r="AP42" s="146"/>
      <c r="AQ42" s="159"/>
      <c r="AR42" s="159"/>
      <c r="AS42" s="146"/>
      <c r="AT42" s="135">
        <v>358</v>
      </c>
      <c r="AU42" s="135" t="s">
        <v>13742</v>
      </c>
      <c r="AV42" s="135" t="s">
        <v>13742</v>
      </c>
      <c r="AW42" s="127">
        <v>39682</v>
      </c>
      <c r="AX42" s="127">
        <v>110.84357541899442</v>
      </c>
      <c r="AY42" s="149"/>
      <c r="AZ42" s="149"/>
      <c r="BA42" s="149"/>
      <c r="BB42" s="149"/>
      <c r="BC42" s="149"/>
      <c r="BD42" s="149"/>
      <c r="BE42" s="149"/>
      <c r="BF42" s="159"/>
      <c r="BG42" s="135" t="s">
        <v>13743</v>
      </c>
      <c r="BH42" s="134">
        <v>5000</v>
      </c>
      <c r="BI42" s="134"/>
      <c r="BJ42" s="134">
        <v>3000</v>
      </c>
      <c r="BK42" s="134">
        <v>3000</v>
      </c>
      <c r="BL42" s="134">
        <v>3000</v>
      </c>
      <c r="BM42" s="134"/>
      <c r="BN42" s="134"/>
      <c r="BO42" s="159"/>
      <c r="BP42" s="135" t="s">
        <v>13743</v>
      </c>
      <c r="BQ42" s="159"/>
      <c r="BR42" s="146"/>
      <c r="BS42" s="146"/>
      <c r="BT42" s="146"/>
      <c r="BU42" s="146"/>
      <c r="BV42" s="146"/>
      <c r="BW42" s="146"/>
      <c r="BX42" s="146"/>
      <c r="BY42" s="146"/>
      <c r="BZ42" s="146"/>
      <c r="CA42" s="146">
        <v>4</v>
      </c>
      <c r="CB42" s="146">
        <v>2</v>
      </c>
      <c r="CC42" s="146">
        <v>5</v>
      </c>
      <c r="CD42" s="146">
        <v>2</v>
      </c>
      <c r="CE42" s="146"/>
    </row>
    <row r="43" spans="1:83" s="1049" customFormat="1" ht="16.5" customHeight="1">
      <c r="A43" s="154">
        <v>29</v>
      </c>
      <c r="B43" s="154" t="s">
        <v>4876</v>
      </c>
      <c r="C43" s="158" t="s">
        <v>4901</v>
      </c>
      <c r="D43" s="154" t="s">
        <v>5318</v>
      </c>
      <c r="E43" s="154" t="s">
        <v>13433</v>
      </c>
      <c r="F43" s="154" t="s">
        <v>13744</v>
      </c>
      <c r="G43" s="160" t="s">
        <v>13745</v>
      </c>
      <c r="H43" s="154" t="s">
        <v>13746</v>
      </c>
      <c r="I43" s="154" t="s">
        <v>13747</v>
      </c>
      <c r="J43" s="154" t="s">
        <v>4884</v>
      </c>
      <c r="K43" s="163" t="s">
        <v>7068</v>
      </c>
      <c r="L43" s="277" t="s">
        <v>13748</v>
      </c>
      <c r="M43" s="268" t="s">
        <v>13749</v>
      </c>
      <c r="N43" s="142" t="s">
        <v>4888</v>
      </c>
      <c r="O43" s="733"/>
      <c r="P43" s="142" t="s">
        <v>4884</v>
      </c>
      <c r="Q43" s="630">
        <v>1059</v>
      </c>
      <c r="R43" s="630">
        <v>1059</v>
      </c>
      <c r="S43" s="630">
        <v>432</v>
      </c>
      <c r="T43" s="143">
        <v>288</v>
      </c>
      <c r="U43" s="123"/>
      <c r="V43" s="143">
        <v>144</v>
      </c>
      <c r="W43" s="147">
        <v>282</v>
      </c>
      <c r="X43" s="154" t="s">
        <v>4972</v>
      </c>
      <c r="Y43" s="147"/>
      <c r="Z43" s="147" t="s">
        <v>13750</v>
      </c>
      <c r="AA43" s="147">
        <v>6012</v>
      </c>
      <c r="AB43" s="147">
        <v>80.400000000000006</v>
      </c>
      <c r="AC43" s="147"/>
      <c r="AD43" s="147">
        <v>144</v>
      </c>
      <c r="AE43" s="147"/>
      <c r="AF43" s="276" t="s">
        <v>13751</v>
      </c>
      <c r="AG43" s="127"/>
      <c r="AH43" s="127">
        <v>451</v>
      </c>
      <c r="AI43" s="792"/>
      <c r="AJ43" s="792"/>
      <c r="AK43" s="154" t="s">
        <v>6375</v>
      </c>
      <c r="AL43" s="154">
        <v>13</v>
      </c>
      <c r="AM43" s="154">
        <v>13</v>
      </c>
      <c r="AN43" s="154"/>
      <c r="AO43" s="154"/>
      <c r="AP43" s="154"/>
      <c r="AQ43" s="154" t="s">
        <v>7262</v>
      </c>
      <c r="AR43" s="154" t="s">
        <v>5477</v>
      </c>
      <c r="AS43" s="154"/>
      <c r="AT43" s="154">
        <v>159</v>
      </c>
      <c r="AU43" s="175" t="s">
        <v>13752</v>
      </c>
      <c r="AV43" s="175"/>
      <c r="AW43" s="127">
        <v>3388</v>
      </c>
      <c r="AX43" s="127">
        <v>21.308176100628931</v>
      </c>
      <c r="AY43" s="149"/>
      <c r="AZ43" s="149"/>
      <c r="BA43" s="149"/>
      <c r="BB43" s="149"/>
      <c r="BC43" s="149"/>
      <c r="BD43" s="149"/>
      <c r="BE43" s="149"/>
      <c r="BF43" s="259"/>
      <c r="BG43" s="259" t="s">
        <v>4897</v>
      </c>
      <c r="BH43" s="149"/>
      <c r="BI43" s="149"/>
      <c r="BJ43" s="149"/>
      <c r="BK43" s="149"/>
      <c r="BL43" s="149"/>
      <c r="BM43" s="149"/>
      <c r="BN43" s="149"/>
      <c r="BO43" s="259"/>
      <c r="BP43" s="259" t="s">
        <v>4897</v>
      </c>
      <c r="BQ43" s="228"/>
      <c r="BR43" s="154"/>
      <c r="BS43" s="228"/>
      <c r="BT43" s="154"/>
      <c r="BU43" s="154"/>
      <c r="BV43" s="154"/>
      <c r="BW43" s="154"/>
      <c r="BX43" s="154"/>
      <c r="BY43" s="154"/>
      <c r="BZ43" s="154"/>
      <c r="CA43" s="134">
        <v>5</v>
      </c>
      <c r="CB43" s="134">
        <v>5</v>
      </c>
      <c r="CC43" s="134">
        <v>5</v>
      </c>
      <c r="CD43" s="134">
        <v>3</v>
      </c>
      <c r="CE43" s="154"/>
    </row>
    <row r="44" spans="1:83" s="139" customFormat="1" ht="16.5" customHeight="1">
      <c r="A44" s="154">
        <v>30</v>
      </c>
      <c r="B44" s="135" t="s">
        <v>43</v>
      </c>
      <c r="C44" s="135" t="s">
        <v>44</v>
      </c>
      <c r="D44" s="135" t="s">
        <v>168</v>
      </c>
      <c r="E44" s="154" t="s">
        <v>13433</v>
      </c>
      <c r="F44" s="135" t="s">
        <v>13753</v>
      </c>
      <c r="G44" s="276" t="s">
        <v>13754</v>
      </c>
      <c r="H44" s="135" t="s">
        <v>13755</v>
      </c>
      <c r="I44" s="135" t="s">
        <v>13756</v>
      </c>
      <c r="J44" s="154" t="s">
        <v>4884</v>
      </c>
      <c r="K44" s="135" t="s">
        <v>8107</v>
      </c>
      <c r="L44" s="153" t="s">
        <v>13757</v>
      </c>
      <c r="M44" s="153" t="s">
        <v>13758</v>
      </c>
      <c r="N44" s="142" t="s">
        <v>4888</v>
      </c>
      <c r="O44" s="142"/>
      <c r="P44" s="1015" t="s">
        <v>4924</v>
      </c>
      <c r="Q44" s="127">
        <v>2507</v>
      </c>
      <c r="R44" s="127">
        <v>8917</v>
      </c>
      <c r="S44" s="127">
        <v>1423</v>
      </c>
      <c r="T44" s="143">
        <v>301</v>
      </c>
      <c r="U44" s="123"/>
      <c r="V44" s="143">
        <v>1122</v>
      </c>
      <c r="W44" s="128">
        <v>377</v>
      </c>
      <c r="X44" s="135" t="s">
        <v>4890</v>
      </c>
      <c r="Y44" s="128">
        <v>77</v>
      </c>
      <c r="Z44" s="128">
        <v>90</v>
      </c>
      <c r="AA44" s="128">
        <v>1000</v>
      </c>
      <c r="AB44" s="128">
        <v>44</v>
      </c>
      <c r="AC44" s="147" t="s">
        <v>13759</v>
      </c>
      <c r="AD44" s="147"/>
      <c r="AE44" s="147">
        <v>1200</v>
      </c>
      <c r="AF44" s="181" t="s">
        <v>13760</v>
      </c>
      <c r="AG44" s="127">
        <v>1573</v>
      </c>
      <c r="AH44" s="127">
        <v>1573</v>
      </c>
      <c r="AI44" s="792" t="s">
        <v>13761</v>
      </c>
      <c r="AJ44" s="792" t="s">
        <v>13762</v>
      </c>
      <c r="AK44" s="175" t="s">
        <v>4931</v>
      </c>
      <c r="AL44" s="175"/>
      <c r="AM44" s="175"/>
      <c r="AN44" s="175"/>
      <c r="AO44" s="175"/>
      <c r="AP44" s="175"/>
      <c r="AQ44" s="175"/>
      <c r="AR44" s="175"/>
      <c r="AS44" s="175"/>
      <c r="AT44" s="175">
        <v>240</v>
      </c>
      <c r="AU44" s="175" t="s">
        <v>13572</v>
      </c>
      <c r="AV44" s="175" t="s">
        <v>13572</v>
      </c>
      <c r="AW44" s="127">
        <v>25120</v>
      </c>
      <c r="AX44" s="127">
        <v>104.66666666666667</v>
      </c>
      <c r="AY44" s="134"/>
      <c r="AZ44" s="134"/>
      <c r="BA44" s="134"/>
      <c r="BB44" s="134"/>
      <c r="BC44" s="134"/>
      <c r="BD44" s="134"/>
      <c r="BE44" s="134"/>
      <c r="BF44" s="174"/>
      <c r="BG44" s="1041"/>
      <c r="BH44" s="1051" t="s">
        <v>13763</v>
      </c>
      <c r="BI44" s="1051" t="s">
        <v>13764</v>
      </c>
      <c r="BJ44" s="1051" t="s">
        <v>13764</v>
      </c>
      <c r="BK44" s="1051" t="s">
        <v>13765</v>
      </c>
      <c r="BL44" s="1051" t="s">
        <v>13763</v>
      </c>
      <c r="BM44" s="134" t="s">
        <v>13766</v>
      </c>
      <c r="BN44" s="134"/>
      <c r="BO44" s="544" t="s">
        <v>13767</v>
      </c>
      <c r="BP44" s="544" t="s">
        <v>13759</v>
      </c>
      <c r="BQ44" s="1052"/>
      <c r="BR44" s="175"/>
      <c r="BS44" s="1052"/>
      <c r="BT44" s="175"/>
      <c r="BU44" s="175"/>
      <c r="BV44" s="175"/>
      <c r="BW44" s="175"/>
      <c r="BX44" s="175"/>
      <c r="BY44" s="175"/>
      <c r="BZ44" s="175"/>
      <c r="CA44" s="175">
        <v>1</v>
      </c>
      <c r="CB44" s="175"/>
      <c r="CC44" s="175">
        <v>2</v>
      </c>
      <c r="CD44" s="175"/>
      <c r="CE44" s="175"/>
    </row>
    <row r="45" spans="1:83" s="139" customFormat="1" ht="16.5" customHeight="1">
      <c r="A45" s="154">
        <v>31</v>
      </c>
      <c r="B45" s="135" t="s">
        <v>43</v>
      </c>
      <c r="C45" s="135" t="s">
        <v>44</v>
      </c>
      <c r="D45" s="175" t="s">
        <v>168</v>
      </c>
      <c r="E45" s="154" t="s">
        <v>13433</v>
      </c>
      <c r="F45" s="792" t="s">
        <v>13768</v>
      </c>
      <c r="G45" s="276" t="s">
        <v>13754</v>
      </c>
      <c r="H45" s="738" t="s">
        <v>13755</v>
      </c>
      <c r="I45" s="175" t="s">
        <v>13769</v>
      </c>
      <c r="J45" s="154" t="s">
        <v>4884</v>
      </c>
      <c r="K45" s="175" t="s">
        <v>6712</v>
      </c>
      <c r="L45" s="155" t="s">
        <v>13770</v>
      </c>
      <c r="M45" s="153" t="s">
        <v>13758</v>
      </c>
      <c r="N45" s="142" t="s">
        <v>4888</v>
      </c>
      <c r="O45" s="142"/>
      <c r="P45" s="1015" t="s">
        <v>4924</v>
      </c>
      <c r="Q45" s="630">
        <v>2572</v>
      </c>
      <c r="R45" s="630">
        <v>11853</v>
      </c>
      <c r="S45" s="127">
        <v>1394</v>
      </c>
      <c r="T45" s="143"/>
      <c r="U45" s="123"/>
      <c r="V45" s="143">
        <v>1394</v>
      </c>
      <c r="W45" s="128">
        <v>89</v>
      </c>
      <c r="X45" s="135" t="s">
        <v>4890</v>
      </c>
      <c r="Y45" s="127">
        <v>50</v>
      </c>
      <c r="Z45" s="127">
        <v>80</v>
      </c>
      <c r="AA45" s="127"/>
      <c r="AB45" s="147">
        <v>70</v>
      </c>
      <c r="AC45" s="147" t="s">
        <v>13759</v>
      </c>
      <c r="AD45" s="147"/>
      <c r="AE45" s="147">
        <v>1263</v>
      </c>
      <c r="AF45" s="181" t="s">
        <v>13771</v>
      </c>
      <c r="AG45" s="127">
        <v>411</v>
      </c>
      <c r="AH45" s="127">
        <v>411</v>
      </c>
      <c r="AI45" s="123"/>
      <c r="AJ45" s="123"/>
      <c r="AK45" s="175" t="s">
        <v>5079</v>
      </c>
      <c r="AL45" s="175"/>
      <c r="AM45" s="175"/>
      <c r="AN45" s="175"/>
      <c r="AO45" s="175"/>
      <c r="AP45" s="175"/>
      <c r="AQ45" s="175"/>
      <c r="AR45" s="175"/>
      <c r="AS45" s="175"/>
      <c r="AT45" s="175">
        <v>313</v>
      </c>
      <c r="AU45" s="175" t="s">
        <v>13572</v>
      </c>
      <c r="AV45" s="175" t="s">
        <v>13572</v>
      </c>
      <c r="AW45" s="127">
        <v>109338</v>
      </c>
      <c r="AX45" s="127">
        <v>349.32268370607028</v>
      </c>
      <c r="AY45" s="134"/>
      <c r="AZ45" s="134"/>
      <c r="BA45" s="134"/>
      <c r="BB45" s="134"/>
      <c r="BC45" s="134"/>
      <c r="BD45" s="134"/>
      <c r="BE45" s="134"/>
      <c r="BF45" s="174"/>
      <c r="BG45" s="1041"/>
      <c r="BH45" s="1051" t="s">
        <v>13763</v>
      </c>
      <c r="BI45" s="1051" t="s">
        <v>13764</v>
      </c>
      <c r="BJ45" s="1051" t="s">
        <v>13764</v>
      </c>
      <c r="BK45" s="1051" t="s">
        <v>13765</v>
      </c>
      <c r="BL45" s="1051" t="s">
        <v>13763</v>
      </c>
      <c r="BM45" s="134" t="s">
        <v>13766</v>
      </c>
      <c r="BN45" s="134"/>
      <c r="BO45" s="544" t="s">
        <v>13767</v>
      </c>
      <c r="BP45" s="544" t="s">
        <v>13759</v>
      </c>
      <c r="BQ45" s="1052"/>
      <c r="BR45" s="175"/>
      <c r="BS45" s="1052"/>
      <c r="BT45" s="175"/>
      <c r="BU45" s="175"/>
      <c r="BV45" s="175"/>
      <c r="BW45" s="175"/>
      <c r="BX45" s="175"/>
      <c r="BY45" s="175"/>
      <c r="BZ45" s="175"/>
      <c r="CA45" s="175">
        <v>1</v>
      </c>
      <c r="CB45" s="175"/>
      <c r="CC45" s="175">
        <v>2</v>
      </c>
      <c r="CD45" s="175"/>
      <c r="CE45" s="175"/>
    </row>
    <row r="46" spans="1:83" s="139" customFormat="1" ht="16.5" customHeight="1">
      <c r="A46" s="154">
        <v>32</v>
      </c>
      <c r="B46" s="135" t="s">
        <v>43</v>
      </c>
      <c r="C46" s="135" t="s">
        <v>44</v>
      </c>
      <c r="D46" s="175" t="s">
        <v>168</v>
      </c>
      <c r="E46" s="154" t="s">
        <v>13433</v>
      </c>
      <c r="F46" s="792" t="s">
        <v>13772</v>
      </c>
      <c r="G46" s="276" t="s">
        <v>13754</v>
      </c>
      <c r="H46" s="738" t="s">
        <v>13755</v>
      </c>
      <c r="I46" s="175" t="s">
        <v>13773</v>
      </c>
      <c r="J46" s="154" t="s">
        <v>4884</v>
      </c>
      <c r="K46" s="175" t="s">
        <v>6712</v>
      </c>
      <c r="L46" s="155" t="s">
        <v>13774</v>
      </c>
      <c r="M46" s="153" t="s">
        <v>13758</v>
      </c>
      <c r="N46" s="142" t="s">
        <v>4888</v>
      </c>
      <c r="O46" s="142"/>
      <c r="P46" s="1015" t="s">
        <v>4924</v>
      </c>
      <c r="Q46" s="630">
        <v>5914</v>
      </c>
      <c r="R46" s="630">
        <v>15743</v>
      </c>
      <c r="S46" s="127">
        <v>3805</v>
      </c>
      <c r="T46" s="143"/>
      <c r="U46" s="123"/>
      <c r="V46" s="143">
        <v>3805</v>
      </c>
      <c r="W46" s="147">
        <v>486</v>
      </c>
      <c r="X46" s="146" t="s">
        <v>4890</v>
      </c>
      <c r="Y46" s="127"/>
      <c r="Z46" s="127"/>
      <c r="AA46" s="127"/>
      <c r="AB46" s="147">
        <v>145</v>
      </c>
      <c r="AC46" s="147" t="s">
        <v>13759</v>
      </c>
      <c r="AD46" s="147"/>
      <c r="AE46" s="147">
        <v>1263</v>
      </c>
      <c r="AF46" s="181" t="s">
        <v>13775</v>
      </c>
      <c r="AG46" s="127">
        <v>209</v>
      </c>
      <c r="AH46" s="127">
        <v>209</v>
      </c>
      <c r="AI46" s="123"/>
      <c r="AJ46" s="123"/>
      <c r="AK46" s="175" t="s">
        <v>6375</v>
      </c>
      <c r="AL46" s="175"/>
      <c r="AM46" s="175"/>
      <c r="AN46" s="175"/>
      <c r="AO46" s="175"/>
      <c r="AP46" s="175"/>
      <c r="AQ46" s="175"/>
      <c r="AR46" s="175"/>
      <c r="AS46" s="175"/>
      <c r="AT46" s="175">
        <v>313</v>
      </c>
      <c r="AU46" s="175" t="s">
        <v>13572</v>
      </c>
      <c r="AV46" s="175" t="s">
        <v>13572</v>
      </c>
      <c r="AW46" s="127">
        <v>352261</v>
      </c>
      <c r="AX46" s="127">
        <v>1125.4345047923323</v>
      </c>
      <c r="AY46" s="134"/>
      <c r="AZ46" s="134"/>
      <c r="BA46" s="134"/>
      <c r="BB46" s="134"/>
      <c r="BC46" s="134"/>
      <c r="BD46" s="134"/>
      <c r="BE46" s="134"/>
      <c r="BF46" s="174"/>
      <c r="BG46" s="1041"/>
      <c r="BH46" s="1051" t="s">
        <v>13763</v>
      </c>
      <c r="BI46" s="1051" t="s">
        <v>13764</v>
      </c>
      <c r="BJ46" s="1051" t="s">
        <v>13764</v>
      </c>
      <c r="BK46" s="1051" t="s">
        <v>13765</v>
      </c>
      <c r="BL46" s="1051" t="s">
        <v>13763</v>
      </c>
      <c r="BM46" s="134" t="s">
        <v>13766</v>
      </c>
      <c r="BN46" s="134"/>
      <c r="BO46" s="544" t="s">
        <v>13767</v>
      </c>
      <c r="BP46" s="544" t="s">
        <v>13759</v>
      </c>
      <c r="BQ46" s="1052"/>
      <c r="BR46" s="175"/>
      <c r="BS46" s="1052"/>
      <c r="BT46" s="175"/>
      <c r="BU46" s="175"/>
      <c r="BV46" s="175"/>
      <c r="BW46" s="175"/>
      <c r="BX46" s="175"/>
      <c r="BY46" s="175"/>
      <c r="BZ46" s="175"/>
      <c r="CA46" s="175">
        <v>2</v>
      </c>
      <c r="CB46" s="175"/>
      <c r="CC46" s="175">
        <v>2</v>
      </c>
      <c r="CD46" s="175"/>
      <c r="CE46" s="175"/>
    </row>
    <row r="47" spans="1:83" s="139" customFormat="1" ht="16.5" customHeight="1">
      <c r="A47" s="154">
        <v>33</v>
      </c>
      <c r="B47" s="175" t="s">
        <v>4876</v>
      </c>
      <c r="C47" s="792" t="s">
        <v>5351</v>
      </c>
      <c r="D47" s="175" t="s">
        <v>5318</v>
      </c>
      <c r="E47" s="154" t="s">
        <v>13433</v>
      </c>
      <c r="F47" s="175" t="s">
        <v>13776</v>
      </c>
      <c r="G47" s="1053" t="s">
        <v>13777</v>
      </c>
      <c r="H47" s="175" t="s">
        <v>13778</v>
      </c>
      <c r="I47" s="175" t="s">
        <v>13779</v>
      </c>
      <c r="J47" s="154" t="s">
        <v>4884</v>
      </c>
      <c r="K47" s="163" t="s">
        <v>13780</v>
      </c>
      <c r="L47" s="116" t="s">
        <v>13781</v>
      </c>
      <c r="M47" s="153" t="s">
        <v>13782</v>
      </c>
      <c r="N47" s="142" t="s">
        <v>4888</v>
      </c>
      <c r="O47" s="142"/>
      <c r="P47" s="1015" t="s">
        <v>4924</v>
      </c>
      <c r="Q47" s="127">
        <v>1217</v>
      </c>
      <c r="R47" s="127">
        <v>618.04999999999995</v>
      </c>
      <c r="S47" s="127">
        <v>254</v>
      </c>
      <c r="T47" s="143">
        <v>135</v>
      </c>
      <c r="U47" s="123"/>
      <c r="V47" s="143">
        <v>119</v>
      </c>
      <c r="W47" s="147">
        <v>34.46</v>
      </c>
      <c r="X47" s="146"/>
      <c r="Y47" s="147">
        <v>206.63</v>
      </c>
      <c r="Z47" s="147">
        <v>14.2</v>
      </c>
      <c r="AA47" s="147">
        <v>1500</v>
      </c>
      <c r="AB47" s="147">
        <v>17.600000000000001</v>
      </c>
      <c r="AC47" s="147"/>
      <c r="AD47" s="147"/>
      <c r="AE47" s="147">
        <v>5</v>
      </c>
      <c r="AF47" s="1054" t="s">
        <v>13783</v>
      </c>
      <c r="AG47" s="127">
        <v>122</v>
      </c>
      <c r="AH47" s="127">
        <v>122</v>
      </c>
      <c r="AI47" s="792"/>
      <c r="AJ47" s="792"/>
      <c r="AK47" s="175" t="s">
        <v>4914</v>
      </c>
      <c r="AL47" s="175">
        <v>5</v>
      </c>
      <c r="AM47" s="175"/>
      <c r="AN47" s="175">
        <v>4</v>
      </c>
      <c r="AO47" s="175">
        <v>1</v>
      </c>
      <c r="AP47" s="175"/>
      <c r="AQ47" s="175" t="s">
        <v>5011</v>
      </c>
      <c r="AR47" s="175"/>
      <c r="AS47" s="175"/>
      <c r="AT47" s="175">
        <v>180</v>
      </c>
      <c r="AU47" s="175" t="s">
        <v>5651</v>
      </c>
      <c r="AV47" s="154"/>
      <c r="AW47" s="127">
        <v>1777</v>
      </c>
      <c r="AX47" s="127">
        <v>9.8722222222222218</v>
      </c>
      <c r="AY47" s="134"/>
      <c r="AZ47" s="134"/>
      <c r="BA47" s="134"/>
      <c r="BB47" s="134"/>
      <c r="BC47" s="134"/>
      <c r="BD47" s="134"/>
      <c r="BE47" s="134"/>
      <c r="BF47" s="174"/>
      <c r="BG47" s="1041" t="s">
        <v>4897</v>
      </c>
      <c r="BH47" s="134"/>
      <c r="BI47" s="134"/>
      <c r="BJ47" s="134"/>
      <c r="BK47" s="134"/>
      <c r="BL47" s="134"/>
      <c r="BM47" s="134"/>
      <c r="BN47" s="134"/>
      <c r="BO47" s="544"/>
      <c r="BP47" s="544" t="s">
        <v>4897</v>
      </c>
      <c r="BQ47" s="175"/>
      <c r="BR47" s="175"/>
      <c r="BS47" s="175"/>
      <c r="BT47" s="175"/>
      <c r="BU47" s="175"/>
      <c r="BV47" s="175"/>
      <c r="BW47" s="175"/>
      <c r="BX47" s="175"/>
      <c r="BY47" s="175"/>
      <c r="BZ47" s="175"/>
      <c r="CA47" s="175">
        <v>2</v>
      </c>
      <c r="CB47" s="175"/>
      <c r="CC47" s="175">
        <v>2</v>
      </c>
      <c r="CD47" s="175"/>
      <c r="CE47" s="175"/>
    </row>
    <row r="48" spans="1:83" s="139" customFormat="1" ht="16.5" customHeight="1">
      <c r="A48" s="154">
        <v>34</v>
      </c>
      <c r="B48" s="154" t="s">
        <v>4876</v>
      </c>
      <c r="C48" s="158" t="s">
        <v>4901</v>
      </c>
      <c r="D48" s="154" t="s">
        <v>5318</v>
      </c>
      <c r="E48" s="154" t="s">
        <v>13433</v>
      </c>
      <c r="F48" s="154" t="s">
        <v>13784</v>
      </c>
      <c r="G48" s="160" t="s">
        <v>13785</v>
      </c>
      <c r="H48" s="154" t="s">
        <v>13786</v>
      </c>
      <c r="I48" s="154" t="s">
        <v>13787</v>
      </c>
      <c r="J48" s="154" t="s">
        <v>4884</v>
      </c>
      <c r="K48" s="163" t="s">
        <v>13788</v>
      </c>
      <c r="L48" s="116" t="s">
        <v>13789</v>
      </c>
      <c r="M48" s="268" t="s">
        <v>13790</v>
      </c>
      <c r="N48" s="142" t="s">
        <v>4888</v>
      </c>
      <c r="O48" s="142"/>
      <c r="P48" s="1015" t="s">
        <v>4924</v>
      </c>
      <c r="Q48" s="630">
        <v>901.2</v>
      </c>
      <c r="R48" s="630">
        <v>2363.54</v>
      </c>
      <c r="S48" s="630">
        <v>958</v>
      </c>
      <c r="T48" s="143"/>
      <c r="U48" s="123"/>
      <c r="V48" s="143">
        <v>958</v>
      </c>
      <c r="W48" s="147">
        <v>176.26</v>
      </c>
      <c r="X48" s="159" t="s">
        <v>4972</v>
      </c>
      <c r="Y48" s="147">
        <v>74.91</v>
      </c>
      <c r="Z48" s="147">
        <v>30.72</v>
      </c>
      <c r="AA48" s="147">
        <v>401</v>
      </c>
      <c r="AB48" s="147">
        <v>159.03</v>
      </c>
      <c r="AC48" s="147"/>
      <c r="AD48" s="147"/>
      <c r="AE48" s="147"/>
      <c r="AF48" s="181" t="s">
        <v>13791</v>
      </c>
      <c r="AG48" s="127"/>
      <c r="AH48" s="127">
        <v>337</v>
      </c>
      <c r="AI48" s="792"/>
      <c r="AJ48" s="792"/>
      <c r="AK48" s="154" t="s">
        <v>5477</v>
      </c>
      <c r="AL48" s="154">
        <v>13</v>
      </c>
      <c r="AM48" s="154">
        <v>13</v>
      </c>
      <c r="AN48" s="154"/>
      <c r="AO48" s="154"/>
      <c r="AP48" s="154"/>
      <c r="AQ48" s="154"/>
      <c r="AR48" s="154"/>
      <c r="AS48" s="154"/>
      <c r="AT48" s="154">
        <v>141</v>
      </c>
      <c r="AU48" s="175" t="s">
        <v>5451</v>
      </c>
      <c r="AV48" s="154" t="s">
        <v>5451</v>
      </c>
      <c r="AW48" s="127">
        <v>11397</v>
      </c>
      <c r="AX48" s="127">
        <v>80.829787234042556</v>
      </c>
      <c r="AY48" s="149"/>
      <c r="AZ48" s="149"/>
      <c r="BA48" s="149"/>
      <c r="BB48" s="149"/>
      <c r="BC48" s="149"/>
      <c r="BD48" s="149"/>
      <c r="BE48" s="149"/>
      <c r="BF48" s="150"/>
      <c r="BG48" s="259"/>
      <c r="BH48" s="149">
        <v>7000</v>
      </c>
      <c r="BI48" s="149"/>
      <c r="BJ48" s="149">
        <v>5000</v>
      </c>
      <c r="BK48" s="149">
        <v>5000</v>
      </c>
      <c r="BL48" s="149">
        <v>5000</v>
      </c>
      <c r="BM48" s="149">
        <v>20</v>
      </c>
      <c r="BN48" s="149">
        <v>50</v>
      </c>
      <c r="BO48" s="265" t="s">
        <v>13792</v>
      </c>
      <c r="BP48" s="265" t="s">
        <v>13793</v>
      </c>
      <c r="BQ48" s="228"/>
      <c r="BR48" s="154"/>
      <c r="BS48" s="228"/>
      <c r="BT48" s="154"/>
      <c r="BU48" s="154"/>
      <c r="BV48" s="154"/>
      <c r="BW48" s="154"/>
      <c r="BX48" s="154"/>
      <c r="BY48" s="154"/>
      <c r="BZ48" s="154"/>
      <c r="CA48" s="175">
        <v>6</v>
      </c>
      <c r="CB48" s="175"/>
      <c r="CC48" s="175">
        <v>4</v>
      </c>
      <c r="CD48" s="175"/>
      <c r="CE48" s="175"/>
    </row>
    <row r="49" spans="1:83" s="1020" customFormat="1" ht="16.5" customHeight="1">
      <c r="A49" s="154">
        <v>35</v>
      </c>
      <c r="B49" s="154" t="s">
        <v>4876</v>
      </c>
      <c r="C49" s="158" t="s">
        <v>4901</v>
      </c>
      <c r="D49" s="154" t="s">
        <v>5318</v>
      </c>
      <c r="E49" s="154" t="s">
        <v>13433</v>
      </c>
      <c r="F49" s="116" t="s">
        <v>13794</v>
      </c>
      <c r="G49" s="160" t="s">
        <v>13795</v>
      </c>
      <c r="H49" s="154" t="s">
        <v>13796</v>
      </c>
      <c r="I49" s="154" t="s">
        <v>13797</v>
      </c>
      <c r="J49" s="154" t="s">
        <v>4884</v>
      </c>
      <c r="K49" s="163" t="s">
        <v>13798</v>
      </c>
      <c r="L49" s="116" t="s">
        <v>13799</v>
      </c>
      <c r="M49" s="268" t="s">
        <v>13800</v>
      </c>
      <c r="N49" s="142" t="s">
        <v>4888</v>
      </c>
      <c r="O49" s="142"/>
      <c r="P49" s="142" t="s">
        <v>4884</v>
      </c>
      <c r="Q49" s="630">
        <v>1138</v>
      </c>
      <c r="R49" s="630">
        <v>473</v>
      </c>
      <c r="S49" s="630">
        <v>965</v>
      </c>
      <c r="T49" s="143">
        <v>215</v>
      </c>
      <c r="U49" s="123"/>
      <c r="V49" s="143">
        <v>750</v>
      </c>
      <c r="W49" s="147">
        <v>40</v>
      </c>
      <c r="X49" s="159" t="s">
        <v>4972</v>
      </c>
      <c r="Y49" s="147">
        <v>44</v>
      </c>
      <c r="Z49" s="147">
        <v>22</v>
      </c>
      <c r="AA49" s="147">
        <v>10000</v>
      </c>
      <c r="AB49" s="147">
        <v>258</v>
      </c>
      <c r="AC49" s="147"/>
      <c r="AD49" s="147"/>
      <c r="AE49" s="147">
        <v>6</v>
      </c>
      <c r="AF49" s="181"/>
      <c r="AG49" s="127"/>
      <c r="AH49" s="127"/>
      <c r="AI49" s="792"/>
      <c r="AJ49" s="792"/>
      <c r="AK49" s="154" t="s">
        <v>7116</v>
      </c>
      <c r="AL49" s="154">
        <v>2</v>
      </c>
      <c r="AM49" s="154">
        <v>2</v>
      </c>
      <c r="AN49" s="154"/>
      <c r="AO49" s="154"/>
      <c r="AP49" s="154"/>
      <c r="AQ49" s="154" t="s">
        <v>5079</v>
      </c>
      <c r="AR49" s="154"/>
      <c r="AS49" s="154"/>
      <c r="AT49" s="154">
        <v>201</v>
      </c>
      <c r="AU49" s="175" t="s">
        <v>8230</v>
      </c>
      <c r="AV49" s="154" t="s">
        <v>8230</v>
      </c>
      <c r="AW49" s="127">
        <v>1335</v>
      </c>
      <c r="AX49" s="127">
        <v>6.6417910447761193</v>
      </c>
      <c r="AY49" s="149"/>
      <c r="AZ49" s="149"/>
      <c r="BA49" s="149"/>
      <c r="BB49" s="149"/>
      <c r="BC49" s="149"/>
      <c r="BD49" s="149"/>
      <c r="BE49" s="149"/>
      <c r="BF49" s="150"/>
      <c r="BG49" s="259" t="s">
        <v>13801</v>
      </c>
      <c r="BH49" s="2525" t="s">
        <v>13802</v>
      </c>
      <c r="BI49" s="2525"/>
      <c r="BJ49" s="2525"/>
      <c r="BK49" s="2525"/>
      <c r="BL49" s="2525"/>
      <c r="BM49" s="149"/>
      <c r="BN49" s="149"/>
      <c r="BO49" s="265"/>
      <c r="BP49" s="259" t="s">
        <v>13803</v>
      </c>
      <c r="BQ49" s="228"/>
      <c r="BR49" s="154"/>
      <c r="BS49" s="228"/>
      <c r="BT49" s="154"/>
      <c r="BU49" s="154"/>
      <c r="BV49" s="154"/>
      <c r="BW49" s="154"/>
      <c r="BX49" s="154"/>
      <c r="BY49" s="154"/>
      <c r="BZ49" s="154"/>
      <c r="CA49" s="175">
        <v>3</v>
      </c>
      <c r="CB49" s="175"/>
      <c r="CC49" s="175"/>
      <c r="CD49" s="175"/>
      <c r="CE49" s="175"/>
    </row>
    <row r="50" spans="1:83" s="139" customFormat="1" ht="16.5" customHeight="1">
      <c r="A50" s="154">
        <v>36</v>
      </c>
      <c r="B50" s="154" t="s">
        <v>43</v>
      </c>
      <c r="C50" s="158" t="s">
        <v>64</v>
      </c>
      <c r="D50" s="154" t="s">
        <v>168</v>
      </c>
      <c r="E50" s="154" t="s">
        <v>13574</v>
      </c>
      <c r="F50" s="154" t="s">
        <v>13804</v>
      </c>
      <c r="G50" s="160" t="s">
        <v>5844</v>
      </c>
      <c r="H50" s="154" t="s">
        <v>5845</v>
      </c>
      <c r="I50" s="154" t="s">
        <v>13805</v>
      </c>
      <c r="J50" s="154" t="s">
        <v>4884</v>
      </c>
      <c r="K50" s="163" t="s">
        <v>13806</v>
      </c>
      <c r="L50" s="116" t="s">
        <v>13807</v>
      </c>
      <c r="M50" s="268" t="s">
        <v>5849</v>
      </c>
      <c r="N50" s="142" t="s">
        <v>4888</v>
      </c>
      <c r="O50" s="142"/>
      <c r="P50" s="1015" t="s">
        <v>4924</v>
      </c>
      <c r="Q50" s="630">
        <v>575.70000000000005</v>
      </c>
      <c r="R50" s="630">
        <v>1194.56</v>
      </c>
      <c r="S50" s="630">
        <v>641</v>
      </c>
      <c r="T50" s="143"/>
      <c r="U50" s="123"/>
      <c r="V50" s="143">
        <v>641</v>
      </c>
      <c r="W50" s="147">
        <v>80</v>
      </c>
      <c r="X50" s="159" t="s">
        <v>4956</v>
      </c>
      <c r="Y50" s="147">
        <v>95</v>
      </c>
      <c r="Z50" s="147">
        <v>70</v>
      </c>
      <c r="AA50" s="147">
        <v>4000</v>
      </c>
      <c r="AB50" s="147">
        <v>147</v>
      </c>
      <c r="AC50" s="147"/>
      <c r="AD50" s="147"/>
      <c r="AE50" s="147">
        <v>24</v>
      </c>
      <c r="AF50" s="181" t="s">
        <v>13808</v>
      </c>
      <c r="AG50" s="127">
        <v>580</v>
      </c>
      <c r="AH50" s="127">
        <v>674</v>
      </c>
      <c r="AI50" s="792"/>
      <c r="AJ50" s="792"/>
      <c r="AK50" s="154" t="s">
        <v>5477</v>
      </c>
      <c r="AL50" s="154">
        <v>11</v>
      </c>
      <c r="AM50" s="154">
        <v>1</v>
      </c>
      <c r="AN50" s="154"/>
      <c r="AO50" s="154">
        <v>10</v>
      </c>
      <c r="AP50" s="154"/>
      <c r="AQ50" s="154" t="s">
        <v>5079</v>
      </c>
      <c r="AR50" s="154"/>
      <c r="AS50" s="154"/>
      <c r="AT50" s="154">
        <v>159</v>
      </c>
      <c r="AU50" s="154" t="s">
        <v>5852</v>
      </c>
      <c r="AV50" s="154" t="s">
        <v>5852</v>
      </c>
      <c r="AW50" s="127">
        <v>3489</v>
      </c>
      <c r="AX50" s="127">
        <v>21.943396226415093</v>
      </c>
      <c r="AY50" s="149"/>
      <c r="AZ50" s="149"/>
      <c r="BA50" s="149"/>
      <c r="BB50" s="149"/>
      <c r="BC50" s="149"/>
      <c r="BD50" s="149"/>
      <c r="BE50" s="149"/>
      <c r="BF50" s="150"/>
      <c r="BG50" s="259"/>
      <c r="BH50" s="149">
        <v>4000</v>
      </c>
      <c r="BI50" s="149"/>
      <c r="BJ50" s="149" t="s">
        <v>13809</v>
      </c>
      <c r="BK50" s="149">
        <v>3000</v>
      </c>
      <c r="BL50" s="149">
        <v>3000</v>
      </c>
      <c r="BM50" s="149">
        <v>25</v>
      </c>
      <c r="BN50" s="149" t="s">
        <v>13810</v>
      </c>
      <c r="BO50" s="265" t="s">
        <v>13811</v>
      </c>
      <c r="BP50" s="265" t="s">
        <v>13812</v>
      </c>
      <c r="BQ50" s="228"/>
      <c r="BR50" s="154"/>
      <c r="BS50" s="228"/>
      <c r="BT50" s="154"/>
      <c r="BU50" s="154"/>
      <c r="BV50" s="154"/>
      <c r="BW50" s="154"/>
      <c r="BX50" s="154"/>
      <c r="BY50" s="154"/>
      <c r="BZ50" s="154"/>
      <c r="CA50" s="175">
        <v>1</v>
      </c>
      <c r="CB50" s="175"/>
      <c r="CC50" s="175">
        <v>2</v>
      </c>
      <c r="CD50" s="175"/>
      <c r="CE50" s="175"/>
    </row>
    <row r="51" spans="1:83" s="1020" customFormat="1" ht="16.5" customHeight="1">
      <c r="A51" s="154">
        <v>37</v>
      </c>
      <c r="B51" s="154" t="s">
        <v>5027</v>
      </c>
      <c r="C51" s="145" t="s">
        <v>13813</v>
      </c>
      <c r="D51" s="154" t="s">
        <v>5318</v>
      </c>
      <c r="E51" s="154" t="s">
        <v>13814</v>
      </c>
      <c r="F51" s="154" t="s">
        <v>13815</v>
      </c>
      <c r="G51" s="160" t="s">
        <v>13816</v>
      </c>
      <c r="H51" s="154" t="s">
        <v>13817</v>
      </c>
      <c r="I51" s="154" t="s">
        <v>13818</v>
      </c>
      <c r="J51" s="154" t="s">
        <v>4884</v>
      </c>
      <c r="K51" s="163" t="s">
        <v>13819</v>
      </c>
      <c r="L51" s="116" t="s">
        <v>13820</v>
      </c>
      <c r="M51" s="268" t="s">
        <v>13821</v>
      </c>
      <c r="N51" s="142" t="s">
        <v>4888</v>
      </c>
      <c r="O51" s="142"/>
      <c r="P51" s="1015" t="s">
        <v>4924</v>
      </c>
      <c r="Q51" s="630">
        <v>621</v>
      </c>
      <c r="R51" s="630">
        <v>661</v>
      </c>
      <c r="S51" s="630">
        <v>561</v>
      </c>
      <c r="T51" s="143"/>
      <c r="U51" s="123"/>
      <c r="V51" s="143">
        <v>561</v>
      </c>
      <c r="W51" s="147">
        <v>152</v>
      </c>
      <c r="X51" s="159" t="s">
        <v>4972</v>
      </c>
      <c r="Y51" s="147">
        <v>96</v>
      </c>
      <c r="Z51" s="147"/>
      <c r="AA51" s="147"/>
      <c r="AB51" s="147">
        <v>30</v>
      </c>
      <c r="AC51" s="147"/>
      <c r="AD51" s="147"/>
      <c r="AE51" s="147">
        <v>10</v>
      </c>
      <c r="AF51" s="181" t="s">
        <v>13822</v>
      </c>
      <c r="AG51" s="127">
        <v>70</v>
      </c>
      <c r="AH51" s="127">
        <v>700</v>
      </c>
      <c r="AI51" s="1008"/>
      <c r="AJ51" s="1008"/>
      <c r="AK51" s="154" t="s">
        <v>13823</v>
      </c>
      <c r="AL51" s="154">
        <v>5</v>
      </c>
      <c r="AM51" s="154">
        <v>4</v>
      </c>
      <c r="AN51" s="154">
        <v>1</v>
      </c>
      <c r="AO51" s="154"/>
      <c r="AP51" s="154"/>
      <c r="AQ51" s="154"/>
      <c r="AR51" s="154"/>
      <c r="AS51" s="154"/>
      <c r="AT51" s="154">
        <v>300</v>
      </c>
      <c r="AU51" s="175" t="s">
        <v>5585</v>
      </c>
      <c r="AV51" s="154" t="s">
        <v>13824</v>
      </c>
      <c r="AW51" s="127">
        <v>2970</v>
      </c>
      <c r="AX51" s="127">
        <v>9.9</v>
      </c>
      <c r="AY51" s="149"/>
      <c r="AZ51" s="149"/>
      <c r="BA51" s="149"/>
      <c r="BB51" s="149"/>
      <c r="BC51" s="149"/>
      <c r="BD51" s="149"/>
      <c r="BE51" s="149"/>
      <c r="BF51" s="150"/>
      <c r="BG51" s="259"/>
      <c r="BH51" s="149"/>
      <c r="BI51" s="149"/>
      <c r="BJ51" s="149"/>
      <c r="BK51" s="149"/>
      <c r="BL51" s="149"/>
      <c r="BM51" s="149"/>
      <c r="BN51" s="149"/>
      <c r="BO51" s="265"/>
      <c r="BP51" s="265"/>
      <c r="BQ51" s="228"/>
      <c r="BR51" s="154"/>
      <c r="BS51" s="228"/>
      <c r="BT51" s="154"/>
      <c r="BU51" s="154"/>
      <c r="BV51" s="154"/>
      <c r="BW51" s="154"/>
      <c r="BX51" s="154"/>
      <c r="BY51" s="154"/>
      <c r="BZ51" s="154"/>
      <c r="CA51" s="175">
        <v>1</v>
      </c>
      <c r="CB51" s="175">
        <v>1</v>
      </c>
      <c r="CC51" s="175">
        <v>2</v>
      </c>
      <c r="CD51" s="175">
        <v>2</v>
      </c>
      <c r="CE51" s="175"/>
    </row>
    <row r="52" spans="1:83" s="139" customFormat="1" ht="16.5" customHeight="1">
      <c r="A52" s="154">
        <v>38</v>
      </c>
      <c r="B52" s="154" t="s">
        <v>43</v>
      </c>
      <c r="C52" s="158" t="s">
        <v>64</v>
      </c>
      <c r="D52" s="154" t="s">
        <v>168</v>
      </c>
      <c r="E52" s="154" t="s">
        <v>13433</v>
      </c>
      <c r="F52" s="154" t="s">
        <v>13825</v>
      </c>
      <c r="G52" s="160" t="s">
        <v>13826</v>
      </c>
      <c r="H52" s="154" t="s">
        <v>13827</v>
      </c>
      <c r="I52" s="154" t="s">
        <v>13828</v>
      </c>
      <c r="J52" s="154" t="s">
        <v>4884</v>
      </c>
      <c r="K52" s="154" t="s">
        <v>13828</v>
      </c>
      <c r="L52" s="116" t="s">
        <v>13829</v>
      </c>
      <c r="M52" s="268" t="s">
        <v>13830</v>
      </c>
      <c r="N52" s="142" t="s">
        <v>4888</v>
      </c>
      <c r="O52" s="142"/>
      <c r="P52" s="1015" t="s">
        <v>4924</v>
      </c>
      <c r="Q52" s="742"/>
      <c r="R52" s="630">
        <v>826</v>
      </c>
      <c r="S52" s="630">
        <v>730</v>
      </c>
      <c r="T52" s="143"/>
      <c r="U52" s="123"/>
      <c r="V52" s="143">
        <v>730</v>
      </c>
      <c r="W52" s="147">
        <v>165</v>
      </c>
      <c r="X52" s="159" t="s">
        <v>4956</v>
      </c>
      <c r="Y52" s="147"/>
      <c r="Z52" s="147"/>
      <c r="AA52" s="147"/>
      <c r="AB52" s="147">
        <v>66</v>
      </c>
      <c r="AC52" s="147"/>
      <c r="AD52" s="147"/>
      <c r="AE52" s="147"/>
      <c r="AF52" s="181" t="s">
        <v>13831</v>
      </c>
      <c r="AG52" s="127"/>
      <c r="AH52" s="127"/>
      <c r="AI52" s="792"/>
      <c r="AJ52" s="792"/>
      <c r="AK52" s="154" t="s">
        <v>13832</v>
      </c>
      <c r="AL52" s="154"/>
      <c r="AM52" s="154"/>
      <c r="AN52" s="154"/>
      <c r="AO52" s="154"/>
      <c r="AP52" s="154"/>
      <c r="AQ52" s="154"/>
      <c r="AR52" s="154"/>
      <c r="AS52" s="154"/>
      <c r="AT52" s="154">
        <v>150</v>
      </c>
      <c r="AU52" s="175" t="s">
        <v>5429</v>
      </c>
      <c r="AV52" s="154" t="s">
        <v>5639</v>
      </c>
      <c r="AW52" s="127">
        <v>40000</v>
      </c>
      <c r="AX52" s="127">
        <v>266.66666666666669</v>
      </c>
      <c r="AY52" s="149"/>
      <c r="AZ52" s="149"/>
      <c r="BA52" s="149"/>
      <c r="BB52" s="149"/>
      <c r="BC52" s="149"/>
      <c r="BD52" s="149"/>
      <c r="BE52" s="149"/>
      <c r="BF52" s="150"/>
      <c r="BG52" s="259" t="s">
        <v>4945</v>
      </c>
      <c r="BH52" s="149"/>
      <c r="BI52" s="149"/>
      <c r="BJ52" s="149"/>
      <c r="BK52" s="149"/>
      <c r="BL52" s="149"/>
      <c r="BM52" s="149"/>
      <c r="BN52" s="149"/>
      <c r="BO52" s="265"/>
      <c r="BP52" s="259" t="s">
        <v>4945</v>
      </c>
      <c r="BQ52" s="228"/>
      <c r="BR52" s="154"/>
      <c r="BS52" s="228"/>
      <c r="BT52" s="154"/>
      <c r="BU52" s="154"/>
      <c r="BV52" s="154"/>
      <c r="BW52" s="154"/>
      <c r="BX52" s="154"/>
      <c r="BY52" s="154"/>
      <c r="BZ52" s="154"/>
      <c r="CA52" s="175">
        <v>2</v>
      </c>
      <c r="CB52" s="175"/>
      <c r="CC52" s="175"/>
      <c r="CD52" s="175"/>
      <c r="CE52" s="175"/>
    </row>
    <row r="53" spans="1:83" s="139" customFormat="1" ht="16.5" customHeight="1">
      <c r="A53" s="154">
        <v>39</v>
      </c>
      <c r="B53" s="154" t="s">
        <v>4876</v>
      </c>
      <c r="C53" s="158" t="s">
        <v>5246</v>
      </c>
      <c r="D53" s="154" t="s">
        <v>5318</v>
      </c>
      <c r="E53" s="154" t="s">
        <v>13433</v>
      </c>
      <c r="F53" s="154" t="s">
        <v>13833</v>
      </c>
      <c r="G53" s="160" t="s">
        <v>13834</v>
      </c>
      <c r="H53" s="154" t="s">
        <v>13835</v>
      </c>
      <c r="I53" s="163" t="s">
        <v>13836</v>
      </c>
      <c r="J53" s="154" t="s">
        <v>4884</v>
      </c>
      <c r="K53" s="135" t="s">
        <v>5518</v>
      </c>
      <c r="L53" s="116" t="s">
        <v>13837</v>
      </c>
      <c r="M53" s="268" t="s">
        <v>13838</v>
      </c>
      <c r="N53" s="142" t="s">
        <v>4888</v>
      </c>
      <c r="O53" s="142"/>
      <c r="P53" s="1015" t="s">
        <v>4924</v>
      </c>
      <c r="Q53" s="630">
        <v>1446</v>
      </c>
      <c r="R53" s="630">
        <v>18925</v>
      </c>
      <c r="S53" s="630">
        <v>430</v>
      </c>
      <c r="T53" s="143"/>
      <c r="U53" s="123"/>
      <c r="V53" s="143">
        <v>430</v>
      </c>
      <c r="W53" s="147">
        <v>224.6</v>
      </c>
      <c r="X53" s="159" t="s">
        <v>4926</v>
      </c>
      <c r="Y53" s="147">
        <v>341</v>
      </c>
      <c r="Z53" s="147">
        <v>131</v>
      </c>
      <c r="AA53" s="147">
        <v>3000</v>
      </c>
      <c r="AB53" s="147">
        <v>66</v>
      </c>
      <c r="AC53" s="147">
        <v>8</v>
      </c>
      <c r="AD53" s="147"/>
      <c r="AE53" s="147"/>
      <c r="AF53" s="181" t="s">
        <v>13839</v>
      </c>
      <c r="AG53" s="127"/>
      <c r="AH53" s="127"/>
      <c r="AI53" s="792"/>
      <c r="AJ53" s="792"/>
      <c r="AK53" s="154" t="s">
        <v>6375</v>
      </c>
      <c r="AL53" s="154">
        <v>14</v>
      </c>
      <c r="AM53" s="154">
        <v>8</v>
      </c>
      <c r="AN53" s="154">
        <v>2</v>
      </c>
      <c r="AO53" s="154">
        <v>4</v>
      </c>
      <c r="AP53" s="154"/>
      <c r="AQ53" s="154"/>
      <c r="AR53" s="154"/>
      <c r="AS53" s="154"/>
      <c r="AT53" s="154">
        <v>200</v>
      </c>
      <c r="AU53" s="175" t="s">
        <v>4896</v>
      </c>
      <c r="AV53" s="149" t="s">
        <v>13840</v>
      </c>
      <c r="AW53" s="127">
        <v>4975</v>
      </c>
      <c r="AX53" s="127">
        <v>24.875</v>
      </c>
      <c r="AY53" s="134"/>
      <c r="AZ53" s="134"/>
      <c r="BA53" s="134"/>
      <c r="BB53" s="134"/>
      <c r="BC53" s="495"/>
      <c r="BD53" s="1019"/>
      <c r="BE53" s="134"/>
      <c r="BF53" s="135"/>
      <c r="BG53" s="135"/>
      <c r="BH53" s="149">
        <v>6000</v>
      </c>
      <c r="BI53" s="149"/>
      <c r="BJ53" s="149">
        <v>5000</v>
      </c>
      <c r="BK53" s="149">
        <v>5000</v>
      </c>
      <c r="BL53" s="149">
        <v>6000</v>
      </c>
      <c r="BM53" s="149"/>
      <c r="BN53" s="149"/>
      <c r="BO53" s="150" t="s">
        <v>13841</v>
      </c>
      <c r="BP53" s="265" t="s">
        <v>13842</v>
      </c>
      <c r="BQ53" s="154"/>
      <c r="BR53" s="154"/>
      <c r="BS53" s="154"/>
      <c r="BT53" s="154"/>
      <c r="BU53" s="154"/>
      <c r="BV53" s="154"/>
      <c r="BW53" s="154"/>
      <c r="BX53" s="154"/>
      <c r="BY53" s="154"/>
      <c r="BZ53" s="175"/>
      <c r="CA53" s="175">
        <v>5</v>
      </c>
      <c r="CB53" s="175">
        <v>2</v>
      </c>
      <c r="CC53" s="134">
        <v>2</v>
      </c>
      <c r="CD53" s="134">
        <v>3</v>
      </c>
      <c r="CE53" s="134"/>
    </row>
    <row r="54" spans="1:83" s="139" customFormat="1" ht="16.5" customHeight="1">
      <c r="A54" s="154">
        <v>40</v>
      </c>
      <c r="B54" s="175" t="s">
        <v>4876</v>
      </c>
      <c r="C54" s="792" t="s">
        <v>5351</v>
      </c>
      <c r="D54" s="175" t="s">
        <v>5318</v>
      </c>
      <c r="E54" s="154" t="s">
        <v>13433</v>
      </c>
      <c r="F54" s="175" t="s">
        <v>13843</v>
      </c>
      <c r="G54" s="1053" t="s">
        <v>13844</v>
      </c>
      <c r="H54" s="175" t="s">
        <v>13845</v>
      </c>
      <c r="I54" s="175" t="s">
        <v>13846</v>
      </c>
      <c r="J54" s="154" t="s">
        <v>4884</v>
      </c>
      <c r="K54" s="163" t="s">
        <v>13847</v>
      </c>
      <c r="L54" s="116" t="s">
        <v>13837</v>
      </c>
      <c r="M54" s="153" t="s">
        <v>13848</v>
      </c>
      <c r="N54" s="142" t="s">
        <v>4888</v>
      </c>
      <c r="O54" s="146"/>
      <c r="P54" s="1015" t="s">
        <v>4924</v>
      </c>
      <c r="Q54" s="630">
        <v>2201</v>
      </c>
      <c r="R54" s="630">
        <v>479.78</v>
      </c>
      <c r="S54" s="630">
        <v>361</v>
      </c>
      <c r="T54" s="143"/>
      <c r="U54" s="123"/>
      <c r="V54" s="143">
        <v>361</v>
      </c>
      <c r="W54" s="147">
        <v>41</v>
      </c>
      <c r="X54" s="146" t="s">
        <v>4926</v>
      </c>
      <c r="Y54" s="147">
        <v>19</v>
      </c>
      <c r="Z54" s="147"/>
      <c r="AA54" s="147"/>
      <c r="AB54" s="147">
        <v>24</v>
      </c>
      <c r="AC54" s="147"/>
      <c r="AD54" s="147"/>
      <c r="AE54" s="147"/>
      <c r="AF54" s="181" t="s">
        <v>13849</v>
      </c>
      <c r="AG54" s="127">
        <v>353</v>
      </c>
      <c r="AH54" s="127">
        <v>353</v>
      </c>
      <c r="AI54" s="146"/>
      <c r="AJ54" s="146"/>
      <c r="AK54" s="175" t="s">
        <v>5477</v>
      </c>
      <c r="AL54" s="175"/>
      <c r="AM54" s="175"/>
      <c r="AN54" s="175"/>
      <c r="AO54" s="175"/>
      <c r="AP54" s="146"/>
      <c r="AQ54" s="146"/>
      <c r="AR54" s="146"/>
      <c r="AS54" s="146"/>
      <c r="AT54" s="175">
        <v>151</v>
      </c>
      <c r="AU54" s="175" t="s">
        <v>13520</v>
      </c>
      <c r="AV54" s="149" t="s">
        <v>5056</v>
      </c>
      <c r="AW54" s="127">
        <v>2900</v>
      </c>
      <c r="AX54" s="127">
        <v>19.205298013245034</v>
      </c>
      <c r="AY54" s="134"/>
      <c r="AZ54" s="134"/>
      <c r="BA54" s="134"/>
      <c r="BB54" s="134"/>
      <c r="BC54" s="134"/>
      <c r="BD54" s="134"/>
      <c r="BE54" s="134"/>
      <c r="BF54" s="146"/>
      <c r="BG54" s="146" t="s">
        <v>4897</v>
      </c>
      <c r="BH54" s="134"/>
      <c r="BI54" s="134"/>
      <c r="BJ54" s="134"/>
      <c r="BK54" s="134"/>
      <c r="BL54" s="134"/>
      <c r="BM54" s="134"/>
      <c r="BN54" s="134"/>
      <c r="BO54" s="146"/>
      <c r="BP54" s="146"/>
      <c r="BQ54" s="146"/>
      <c r="BR54" s="146"/>
      <c r="BS54" s="146"/>
      <c r="BT54" s="146"/>
      <c r="BU54" s="146"/>
      <c r="BV54" s="146"/>
      <c r="BW54" s="146"/>
      <c r="BX54" s="146"/>
      <c r="BY54" s="146"/>
      <c r="BZ54" s="146"/>
      <c r="CA54" s="175">
        <v>2</v>
      </c>
      <c r="CB54" s="146"/>
      <c r="CC54" s="146">
        <v>1</v>
      </c>
      <c r="CD54" s="146"/>
      <c r="CE54" s="146"/>
    </row>
    <row r="55" spans="1:83" s="1020" customFormat="1" ht="16.5" customHeight="1">
      <c r="A55" s="154">
        <v>41</v>
      </c>
      <c r="B55" s="154" t="s">
        <v>43</v>
      </c>
      <c r="C55" s="145" t="s">
        <v>556</v>
      </c>
      <c r="D55" s="154" t="s">
        <v>168</v>
      </c>
      <c r="E55" s="154" t="s">
        <v>13433</v>
      </c>
      <c r="F55" s="154" t="s">
        <v>13850</v>
      </c>
      <c r="G55" s="160" t="s">
        <v>13851</v>
      </c>
      <c r="H55" s="154" t="s">
        <v>13852</v>
      </c>
      <c r="I55" s="362" t="s">
        <v>13853</v>
      </c>
      <c r="J55" s="154" t="s">
        <v>4884</v>
      </c>
      <c r="K55" s="163" t="s">
        <v>13854</v>
      </c>
      <c r="L55" s="154" t="s">
        <v>13855</v>
      </c>
      <c r="M55" s="268" t="s">
        <v>13856</v>
      </c>
      <c r="N55" s="142" t="s">
        <v>4888</v>
      </c>
      <c r="O55" s="142"/>
      <c r="P55" s="1015" t="s">
        <v>4924</v>
      </c>
      <c r="Q55" s="1055">
        <v>960</v>
      </c>
      <c r="R55" s="1055">
        <v>493</v>
      </c>
      <c r="S55" s="1055">
        <v>234</v>
      </c>
      <c r="T55" s="143">
        <v>78</v>
      </c>
      <c r="U55" s="123" t="s">
        <v>5009</v>
      </c>
      <c r="V55" s="143">
        <v>156</v>
      </c>
      <c r="W55" s="1056">
        <v>29</v>
      </c>
      <c r="X55" s="159" t="s">
        <v>4972</v>
      </c>
      <c r="Y55" s="1056"/>
      <c r="Z55" s="1056">
        <v>43</v>
      </c>
      <c r="AA55" s="1056"/>
      <c r="AB55" s="1056">
        <v>67</v>
      </c>
      <c r="AC55" s="1056"/>
      <c r="AD55" s="1056"/>
      <c r="AE55" s="1056"/>
      <c r="AF55" s="181" t="s">
        <v>13822</v>
      </c>
      <c r="AG55" s="1057"/>
      <c r="AH55" s="1057">
        <v>111</v>
      </c>
      <c r="AI55" s="1008"/>
      <c r="AJ55" s="1008"/>
      <c r="AK55" s="154" t="s">
        <v>5079</v>
      </c>
      <c r="AL55" s="154">
        <v>49</v>
      </c>
      <c r="AM55" s="154">
        <v>17</v>
      </c>
      <c r="AN55" s="154">
        <v>2</v>
      </c>
      <c r="AO55" s="154">
        <f>15+15</f>
        <v>30</v>
      </c>
      <c r="AP55" s="154" t="s">
        <v>7177</v>
      </c>
      <c r="AQ55" s="154" t="s">
        <v>4914</v>
      </c>
      <c r="AR55" s="154" t="s">
        <v>4914</v>
      </c>
      <c r="AS55" s="154"/>
      <c r="AT55" s="154">
        <v>199</v>
      </c>
      <c r="AU55" s="175" t="s">
        <v>8230</v>
      </c>
      <c r="AV55" s="175" t="s">
        <v>8230</v>
      </c>
      <c r="AW55" s="1057">
        <v>14243</v>
      </c>
      <c r="AX55" s="127">
        <v>71.572864321608037</v>
      </c>
      <c r="AY55" s="1058"/>
      <c r="AZ55" s="1058"/>
      <c r="BA55" s="1058"/>
      <c r="BB55" s="1058"/>
      <c r="BC55" s="1058"/>
      <c r="BD55" s="1058"/>
      <c r="BE55" s="1058"/>
      <c r="BF55" s="150"/>
      <c r="BG55" s="259" t="s">
        <v>4897</v>
      </c>
      <c r="BH55" s="1058">
        <v>5000</v>
      </c>
      <c r="BI55" s="1058"/>
      <c r="BJ55" s="1058">
        <v>5000</v>
      </c>
      <c r="BK55" s="1058">
        <v>5000</v>
      </c>
      <c r="BL55" s="1058">
        <v>5000</v>
      </c>
      <c r="BM55" s="1058">
        <v>20</v>
      </c>
      <c r="BN55" s="1058">
        <v>30</v>
      </c>
      <c r="BO55" s="150" t="s">
        <v>13857</v>
      </c>
      <c r="BP55" s="265" t="s">
        <v>13858</v>
      </c>
      <c r="BQ55" s="228"/>
      <c r="BR55" s="154"/>
      <c r="BS55" s="228"/>
      <c r="BT55" s="154"/>
      <c r="BU55" s="154"/>
      <c r="BV55" s="154"/>
      <c r="BW55" s="154"/>
      <c r="BX55" s="154"/>
      <c r="BY55" s="154"/>
      <c r="BZ55" s="154"/>
      <c r="CA55" s="175">
        <v>1</v>
      </c>
      <c r="CB55" s="175">
        <v>4</v>
      </c>
      <c r="CC55" s="175">
        <v>3</v>
      </c>
      <c r="CD55" s="175"/>
      <c r="CE55" s="175"/>
    </row>
    <row r="56" spans="1:83" s="139" customFormat="1" ht="16.5" customHeight="1">
      <c r="A56" s="154">
        <v>42</v>
      </c>
      <c r="B56" s="135" t="s">
        <v>43</v>
      </c>
      <c r="C56" s="135" t="s">
        <v>154</v>
      </c>
      <c r="D56" s="135" t="s">
        <v>168</v>
      </c>
      <c r="E56" s="135" t="s">
        <v>13433</v>
      </c>
      <c r="F56" s="135" t="s">
        <v>13859</v>
      </c>
      <c r="G56" s="276" t="s">
        <v>13860</v>
      </c>
      <c r="H56" s="135" t="s">
        <v>13861</v>
      </c>
      <c r="I56" s="135" t="s">
        <v>13862</v>
      </c>
      <c r="J56" s="154" t="s">
        <v>4884</v>
      </c>
      <c r="K56" s="135" t="s">
        <v>13863</v>
      </c>
      <c r="L56" s="153" t="s">
        <v>13864</v>
      </c>
      <c r="M56" s="268" t="s">
        <v>13865</v>
      </c>
      <c r="N56" s="142" t="s">
        <v>4888</v>
      </c>
      <c r="O56" s="142"/>
      <c r="P56" s="1015" t="s">
        <v>4924</v>
      </c>
      <c r="Q56" s="127">
        <v>2908</v>
      </c>
      <c r="R56" s="127">
        <v>1840</v>
      </c>
      <c r="S56" s="127">
        <v>1197</v>
      </c>
      <c r="T56" s="143"/>
      <c r="U56" s="123"/>
      <c r="V56" s="143">
        <v>1197</v>
      </c>
      <c r="W56" s="127">
        <v>90</v>
      </c>
      <c r="X56" s="159" t="s">
        <v>4972</v>
      </c>
      <c r="Y56" s="127">
        <v>212</v>
      </c>
      <c r="Z56" s="127">
        <v>100</v>
      </c>
      <c r="AA56" s="127">
        <v>2000</v>
      </c>
      <c r="AB56" s="127">
        <v>130</v>
      </c>
      <c r="AC56" s="127">
        <v>81</v>
      </c>
      <c r="AD56" s="127">
        <v>30</v>
      </c>
      <c r="AE56" s="127">
        <v>20</v>
      </c>
      <c r="AF56" s="276" t="s">
        <v>13866</v>
      </c>
      <c r="AG56" s="127">
        <v>2500</v>
      </c>
      <c r="AH56" s="147"/>
      <c r="AI56" s="792"/>
      <c r="AJ56" s="792"/>
      <c r="AK56" s="154" t="s">
        <v>5256</v>
      </c>
      <c r="AL56" s="154">
        <v>31</v>
      </c>
      <c r="AM56" s="154">
        <v>1</v>
      </c>
      <c r="AN56" s="154"/>
      <c r="AO56" s="154">
        <v>22</v>
      </c>
      <c r="AP56" s="154">
        <v>8</v>
      </c>
      <c r="AQ56" s="154" t="s">
        <v>4931</v>
      </c>
      <c r="AR56" s="154" t="s">
        <v>5079</v>
      </c>
      <c r="AS56" s="154"/>
      <c r="AT56" s="154">
        <v>181</v>
      </c>
      <c r="AU56" s="135" t="s">
        <v>13484</v>
      </c>
      <c r="AV56" s="135" t="s">
        <v>13484</v>
      </c>
      <c r="AW56" s="127">
        <v>39988</v>
      </c>
      <c r="AX56" s="127">
        <v>220.9281767955801</v>
      </c>
      <c r="AY56" s="149"/>
      <c r="AZ56" s="149"/>
      <c r="BA56" s="149"/>
      <c r="BB56" s="149"/>
      <c r="BC56" s="149"/>
      <c r="BD56" s="149"/>
      <c r="BE56" s="149"/>
      <c r="BF56" s="150"/>
      <c r="BG56" s="259"/>
      <c r="BH56" s="2525" t="s">
        <v>13867</v>
      </c>
      <c r="BI56" s="2525"/>
      <c r="BJ56" s="2525"/>
      <c r="BK56" s="2525"/>
      <c r="BL56" s="2525"/>
      <c r="BM56" s="149"/>
      <c r="BN56" s="149"/>
      <c r="BO56" s="265" t="s">
        <v>13868</v>
      </c>
      <c r="BP56" s="153" t="s">
        <v>13869</v>
      </c>
      <c r="BQ56" s="228"/>
      <c r="BR56" s="154"/>
      <c r="BS56" s="228"/>
      <c r="BT56" s="154"/>
      <c r="BU56" s="154"/>
      <c r="BV56" s="154"/>
      <c r="BW56" s="154"/>
      <c r="BX56" s="154"/>
      <c r="BY56" s="154"/>
      <c r="BZ56" s="154"/>
      <c r="CA56" s="135">
        <v>5</v>
      </c>
      <c r="CB56" s="135">
        <v>1</v>
      </c>
      <c r="CC56" s="135">
        <v>4</v>
      </c>
      <c r="CD56" s="135">
        <v>1</v>
      </c>
      <c r="CE56" s="175">
        <v>250</v>
      </c>
    </row>
    <row r="57" spans="1:83" s="139" customFormat="1" ht="16.5" customHeight="1">
      <c r="A57" s="154">
        <v>43</v>
      </c>
      <c r="B57" s="154" t="s">
        <v>43</v>
      </c>
      <c r="C57" s="158" t="s">
        <v>131</v>
      </c>
      <c r="D57" s="154" t="s">
        <v>168</v>
      </c>
      <c r="E57" s="154" t="s">
        <v>6376</v>
      </c>
      <c r="F57" s="154" t="s">
        <v>13870</v>
      </c>
      <c r="G57" s="160" t="s">
        <v>13871</v>
      </c>
      <c r="H57" s="154" t="s">
        <v>13872</v>
      </c>
      <c r="I57" s="154" t="s">
        <v>13873</v>
      </c>
      <c r="J57" s="154" t="s">
        <v>4924</v>
      </c>
      <c r="K57" s="163" t="s">
        <v>6337</v>
      </c>
      <c r="L57" s="116" t="s">
        <v>6337</v>
      </c>
      <c r="M57" s="153" t="s">
        <v>13874</v>
      </c>
      <c r="N57" s="142" t="s">
        <v>4940</v>
      </c>
      <c r="O57" s="142" t="s">
        <v>4909</v>
      </c>
      <c r="P57" s="142" t="s">
        <v>4940</v>
      </c>
      <c r="Q57" s="630">
        <v>4817.08</v>
      </c>
      <c r="R57" s="630" t="s">
        <v>13875</v>
      </c>
      <c r="S57" s="630">
        <v>1725</v>
      </c>
      <c r="T57" s="143"/>
      <c r="U57" s="123"/>
      <c r="V57" s="143">
        <v>1725</v>
      </c>
      <c r="W57" s="147">
        <v>109.17</v>
      </c>
      <c r="X57" s="159" t="s">
        <v>4956</v>
      </c>
      <c r="Y57" s="147"/>
      <c r="Z57" s="147"/>
      <c r="AA57" s="147"/>
      <c r="AB57" s="147">
        <v>293.89999999999998</v>
      </c>
      <c r="AC57" s="147"/>
      <c r="AD57" s="147"/>
      <c r="AE57" s="147">
        <v>2969</v>
      </c>
      <c r="AF57" s="181" t="s">
        <v>13876</v>
      </c>
      <c r="AG57" s="127">
        <v>67</v>
      </c>
      <c r="AH57" s="127">
        <v>92</v>
      </c>
      <c r="AI57" s="792"/>
      <c r="AJ57" s="792"/>
      <c r="AK57" s="154" t="s">
        <v>5079</v>
      </c>
      <c r="AL57" s="154">
        <v>8</v>
      </c>
      <c r="AM57" s="154">
        <v>4</v>
      </c>
      <c r="AN57" s="154">
        <v>3</v>
      </c>
      <c r="AO57" s="154">
        <v>1</v>
      </c>
      <c r="AP57" s="154"/>
      <c r="AQ57" s="154"/>
      <c r="AR57" s="154"/>
      <c r="AS57" s="154"/>
      <c r="AT57" s="154">
        <v>280</v>
      </c>
      <c r="AU57" s="175" t="s">
        <v>13877</v>
      </c>
      <c r="AV57" s="175" t="s">
        <v>13877</v>
      </c>
      <c r="AW57" s="127">
        <v>100000</v>
      </c>
      <c r="AX57" s="127">
        <v>357.14285714285717</v>
      </c>
      <c r="AY57" s="149"/>
      <c r="AZ57" s="149"/>
      <c r="BA57" s="149"/>
      <c r="BB57" s="149"/>
      <c r="BC57" s="149"/>
      <c r="BD57" s="149"/>
      <c r="BE57" s="149"/>
      <c r="BF57" s="150"/>
      <c r="BG57" s="259"/>
      <c r="BH57" s="149">
        <v>15000</v>
      </c>
      <c r="BI57" s="149"/>
      <c r="BJ57" s="149">
        <v>9000</v>
      </c>
      <c r="BK57" s="149">
        <v>12000</v>
      </c>
      <c r="BL57" s="149">
        <v>15000</v>
      </c>
      <c r="BM57" s="149">
        <v>20</v>
      </c>
      <c r="BN57" s="149">
        <v>50</v>
      </c>
      <c r="BO57" s="265" t="s">
        <v>13878</v>
      </c>
      <c r="BP57" s="265" t="s">
        <v>13879</v>
      </c>
      <c r="BQ57" s="228"/>
      <c r="BR57" s="154"/>
      <c r="BS57" s="228"/>
      <c r="BT57" s="154"/>
      <c r="BU57" s="154"/>
      <c r="BV57" s="154"/>
      <c r="BW57" s="154"/>
      <c r="BX57" s="154"/>
      <c r="BY57" s="154"/>
      <c r="BZ57" s="154"/>
      <c r="CA57" s="175">
        <v>5</v>
      </c>
      <c r="CB57" s="175">
        <v>3</v>
      </c>
      <c r="CC57" s="175">
        <v>1</v>
      </c>
      <c r="CD57" s="175">
        <v>1</v>
      </c>
      <c r="CE57" s="175"/>
    </row>
    <row r="58" spans="1:83" s="1018" customFormat="1" ht="16.5" customHeight="1">
      <c r="A58" s="2517" t="s">
        <v>6038</v>
      </c>
      <c r="B58" s="2517"/>
      <c r="C58" s="2517"/>
      <c r="D58" s="2517"/>
      <c r="E58" s="2517"/>
      <c r="F58" s="229">
        <v>35</v>
      </c>
      <c r="G58" s="230"/>
      <c r="H58" s="231"/>
      <c r="I58" s="231"/>
      <c r="J58" s="232"/>
      <c r="K58" s="1025"/>
      <c r="L58" s="235"/>
      <c r="M58" s="236"/>
      <c r="N58" s="237"/>
      <c r="O58" s="237"/>
      <c r="P58" s="237"/>
      <c r="Q58" s="1026"/>
      <c r="R58" s="1026"/>
      <c r="S58" s="1026"/>
      <c r="T58" s="238"/>
      <c r="U58" s="241"/>
      <c r="V58" s="238"/>
      <c r="W58" s="1026"/>
      <c r="X58" s="240"/>
      <c r="Y58" s="1026"/>
      <c r="Z58" s="1026"/>
      <c r="AA58" s="1026"/>
      <c r="AB58" s="244"/>
      <c r="AC58" s="244"/>
      <c r="AD58" s="244"/>
      <c r="AE58" s="244"/>
      <c r="AF58" s="1027"/>
      <c r="AG58" s="244"/>
      <c r="AH58" s="244"/>
      <c r="AI58" s="251"/>
      <c r="AJ58" s="1028"/>
      <c r="AK58" s="229"/>
      <c r="AL58" s="229"/>
      <c r="AM58" s="229"/>
      <c r="AN58" s="251"/>
      <c r="AO58" s="251"/>
      <c r="AP58" s="251"/>
      <c r="AQ58" s="251"/>
      <c r="AR58" s="251"/>
      <c r="AS58" s="1029"/>
      <c r="AT58" s="1030"/>
      <c r="AU58" s="1029"/>
      <c r="AV58" s="1029"/>
      <c r="AW58" s="1031"/>
      <c r="AX58" s="1031"/>
      <c r="AY58" s="1032"/>
      <c r="AZ58" s="1032"/>
      <c r="BA58" s="1032"/>
      <c r="BB58" s="1032"/>
      <c r="BC58" s="1032"/>
      <c r="BD58" s="1032"/>
      <c r="BE58" s="1032"/>
      <c r="BF58" s="1029"/>
      <c r="BG58" s="1029"/>
      <c r="BH58" s="1032"/>
      <c r="BI58" s="1032"/>
      <c r="BJ58" s="1032"/>
      <c r="BK58" s="1032"/>
      <c r="BL58" s="1032"/>
      <c r="BM58" s="1032"/>
      <c r="BN58" s="1032"/>
      <c r="BO58" s="1029"/>
      <c r="BP58" s="1029"/>
      <c r="BQ58" s="1029"/>
      <c r="BR58" s="1029"/>
      <c r="BS58" s="1029"/>
      <c r="BT58" s="1029"/>
      <c r="BU58" s="1029"/>
      <c r="BV58" s="1029"/>
      <c r="BW58" s="1029"/>
      <c r="BX58" s="1029"/>
      <c r="BY58" s="1029"/>
      <c r="BZ58" s="1029"/>
      <c r="CA58" s="1029"/>
      <c r="CB58" s="1029"/>
      <c r="CC58" s="1029"/>
      <c r="CD58" s="1029"/>
      <c r="CE58" s="1029"/>
    </row>
    <row r="59" spans="1:83" s="1020" customFormat="1" ht="16.5" customHeight="1">
      <c r="A59" s="159">
        <v>44</v>
      </c>
      <c r="B59" s="154" t="s">
        <v>43</v>
      </c>
      <c r="C59" s="158" t="s">
        <v>97</v>
      </c>
      <c r="D59" s="154" t="s">
        <v>6118</v>
      </c>
      <c r="E59" s="159" t="s">
        <v>13433</v>
      </c>
      <c r="F59" s="154" t="s">
        <v>13880</v>
      </c>
      <c r="G59" s="160" t="s">
        <v>13881</v>
      </c>
      <c r="H59" s="154" t="s">
        <v>13882</v>
      </c>
      <c r="I59" s="154" t="s">
        <v>13883</v>
      </c>
      <c r="J59" s="154" t="s">
        <v>4884</v>
      </c>
      <c r="K59" s="163" t="s">
        <v>13884</v>
      </c>
      <c r="L59" s="116" t="s">
        <v>13885</v>
      </c>
      <c r="M59" s="153" t="s">
        <v>13886</v>
      </c>
      <c r="N59" s="142" t="s">
        <v>4888</v>
      </c>
      <c r="O59" s="142"/>
      <c r="P59" s="1015" t="s">
        <v>4924</v>
      </c>
      <c r="Q59" s="630">
        <v>148</v>
      </c>
      <c r="R59" s="630">
        <v>104</v>
      </c>
      <c r="S59" s="630">
        <v>104</v>
      </c>
      <c r="T59" s="143"/>
      <c r="U59" s="123"/>
      <c r="V59" s="143">
        <v>103.76</v>
      </c>
      <c r="W59" s="147">
        <v>25</v>
      </c>
      <c r="X59" s="159" t="s">
        <v>4956</v>
      </c>
      <c r="Y59" s="147"/>
      <c r="Z59" s="147"/>
      <c r="AA59" s="147"/>
      <c r="AB59" s="147">
        <v>142</v>
      </c>
      <c r="AC59" s="147"/>
      <c r="AD59" s="147"/>
      <c r="AE59" s="147">
        <v>60</v>
      </c>
      <c r="AF59" s="181" t="s">
        <v>13887</v>
      </c>
      <c r="AG59" s="127">
        <v>137</v>
      </c>
      <c r="AH59" s="127">
        <v>153</v>
      </c>
      <c r="AI59" s="792"/>
      <c r="AJ59" s="792"/>
      <c r="AK59" s="154" t="s">
        <v>4914</v>
      </c>
      <c r="AL59" s="154"/>
      <c r="AM59" s="154"/>
      <c r="AN59" s="154"/>
      <c r="AO59" s="154"/>
      <c r="AP59" s="154"/>
      <c r="AQ59" s="154"/>
      <c r="AR59" s="154"/>
      <c r="AS59" s="154"/>
      <c r="AT59" s="154">
        <v>210</v>
      </c>
      <c r="AU59" s="175" t="s">
        <v>12456</v>
      </c>
      <c r="AV59" s="175" t="s">
        <v>5639</v>
      </c>
      <c r="AW59" s="127">
        <v>1000</v>
      </c>
      <c r="AX59" s="127">
        <v>4.7619047619047619</v>
      </c>
      <c r="AY59" s="149"/>
      <c r="AZ59" s="149"/>
      <c r="BA59" s="149"/>
      <c r="BB59" s="149"/>
      <c r="BC59" s="149"/>
      <c r="BD59" s="149"/>
      <c r="BE59" s="149"/>
      <c r="BF59" s="150"/>
      <c r="BG59" s="259" t="s">
        <v>4945</v>
      </c>
      <c r="BH59" s="149"/>
      <c r="BI59" s="149"/>
      <c r="BJ59" s="149"/>
      <c r="BK59" s="149"/>
      <c r="BL59" s="149"/>
      <c r="BM59" s="149"/>
      <c r="BN59" s="149"/>
      <c r="BO59" s="265"/>
      <c r="BP59" s="265"/>
      <c r="BQ59" s="228"/>
      <c r="BR59" s="154"/>
      <c r="BS59" s="228"/>
      <c r="BT59" s="154"/>
      <c r="BU59" s="154">
        <v>1</v>
      </c>
      <c r="BV59" s="154"/>
      <c r="BW59" s="154"/>
      <c r="BX59" s="154"/>
      <c r="BY59" s="154"/>
      <c r="BZ59" s="154"/>
      <c r="CA59" s="175"/>
      <c r="CB59" s="175"/>
      <c r="CC59" s="175"/>
      <c r="CD59" s="175"/>
      <c r="CE59" s="175"/>
    </row>
    <row r="60" spans="1:83" s="1020" customFormat="1" ht="16.5" customHeight="1">
      <c r="A60" s="159">
        <v>45</v>
      </c>
      <c r="B60" s="146" t="s">
        <v>43</v>
      </c>
      <c r="C60" s="159" t="s">
        <v>318</v>
      </c>
      <c r="D60" s="159" t="s">
        <v>6039</v>
      </c>
      <c r="E60" s="159" t="s">
        <v>13574</v>
      </c>
      <c r="F60" s="159" t="s">
        <v>13888</v>
      </c>
      <c r="G60" s="385" t="s">
        <v>6146</v>
      </c>
      <c r="H60" s="159" t="s">
        <v>13889</v>
      </c>
      <c r="I60" s="146" t="s">
        <v>13890</v>
      </c>
      <c r="J60" s="154" t="s">
        <v>4884</v>
      </c>
      <c r="K60" s="146" t="s">
        <v>13891</v>
      </c>
      <c r="L60" s="116" t="s">
        <v>13885</v>
      </c>
      <c r="M60" s="718" t="s">
        <v>13892</v>
      </c>
      <c r="N60" s="142" t="s">
        <v>4888</v>
      </c>
      <c r="O60" s="146"/>
      <c r="P60" s="1015" t="s">
        <v>4924</v>
      </c>
      <c r="Q60" s="127">
        <v>4486</v>
      </c>
      <c r="R60" s="127">
        <v>1363</v>
      </c>
      <c r="S60" s="127">
        <v>1204</v>
      </c>
      <c r="T60" s="143">
        <v>1204</v>
      </c>
      <c r="U60" s="123" t="s">
        <v>13893</v>
      </c>
      <c r="V60" s="143"/>
      <c r="W60" s="147">
        <v>292</v>
      </c>
      <c r="X60" s="146" t="s">
        <v>4956</v>
      </c>
      <c r="Y60" s="147">
        <v>878</v>
      </c>
      <c r="Z60" s="147">
        <v>40</v>
      </c>
      <c r="AA60" s="127">
        <v>2132</v>
      </c>
      <c r="AB60" s="147">
        <v>149</v>
      </c>
      <c r="AC60" s="147"/>
      <c r="AD60" s="147">
        <v>14</v>
      </c>
      <c r="AE60" s="147"/>
      <c r="AF60" s="1059" t="s">
        <v>13894</v>
      </c>
      <c r="AG60" s="127"/>
      <c r="AH60" s="127">
        <v>731</v>
      </c>
      <c r="AI60" s="146"/>
      <c r="AJ60" s="146"/>
      <c r="AK60" s="159" t="s">
        <v>7921</v>
      </c>
      <c r="AL60" s="159">
        <v>5</v>
      </c>
      <c r="AM60" s="146">
        <v>3</v>
      </c>
      <c r="AN60" s="146">
        <v>2</v>
      </c>
      <c r="AO60" s="146"/>
      <c r="AP60" s="146"/>
      <c r="AQ60" s="159"/>
      <c r="AR60" s="159"/>
      <c r="AS60" s="146"/>
      <c r="AT60" s="159">
        <v>203</v>
      </c>
      <c r="AU60" s="146" t="s">
        <v>5429</v>
      </c>
      <c r="AV60" s="146" t="s">
        <v>5429</v>
      </c>
      <c r="AW60" s="127">
        <v>7559</v>
      </c>
      <c r="AX60" s="127">
        <v>37.236453201970441</v>
      </c>
      <c r="AY60" s="149"/>
      <c r="AZ60" s="149"/>
      <c r="BA60" s="149"/>
      <c r="BB60" s="149"/>
      <c r="BC60" s="149"/>
      <c r="BD60" s="149"/>
      <c r="BE60" s="149"/>
      <c r="BF60" s="159"/>
      <c r="BG60" s="159" t="s">
        <v>4945</v>
      </c>
      <c r="BH60" s="149"/>
      <c r="BI60" s="149"/>
      <c r="BJ60" s="149"/>
      <c r="BK60" s="149"/>
      <c r="BL60" s="149"/>
      <c r="BM60" s="149"/>
      <c r="BN60" s="149"/>
      <c r="BO60" s="159"/>
      <c r="BP60" s="159"/>
      <c r="BQ60" s="159">
        <v>4</v>
      </c>
      <c r="BR60" s="146"/>
      <c r="BS60" s="146">
        <v>4</v>
      </c>
      <c r="BT60" s="146"/>
      <c r="BU60" s="146"/>
      <c r="BV60" s="146">
        <v>3</v>
      </c>
      <c r="BW60" s="146"/>
      <c r="BX60" s="146">
        <v>3</v>
      </c>
      <c r="BY60" s="146"/>
      <c r="BZ60" s="146"/>
      <c r="CA60" s="146"/>
      <c r="CB60" s="146"/>
      <c r="CC60" s="146"/>
      <c r="CD60" s="146"/>
      <c r="CE60" s="146"/>
    </row>
    <row r="61" spans="1:83" s="139" customFormat="1" ht="16.5" customHeight="1">
      <c r="A61" s="159">
        <v>46</v>
      </c>
      <c r="B61" s="146" t="s">
        <v>4876</v>
      </c>
      <c r="C61" s="159" t="s">
        <v>5289</v>
      </c>
      <c r="D61" s="159" t="s">
        <v>6039</v>
      </c>
      <c r="E61" s="159" t="s">
        <v>13433</v>
      </c>
      <c r="F61" s="159" t="s">
        <v>13895</v>
      </c>
      <c r="G61" s="385" t="s">
        <v>13896</v>
      </c>
      <c r="H61" s="159" t="s">
        <v>13897</v>
      </c>
      <c r="I61" s="154" t="s">
        <v>13898</v>
      </c>
      <c r="J61" s="154" t="s">
        <v>4884</v>
      </c>
      <c r="K61" s="163" t="s">
        <v>13899</v>
      </c>
      <c r="L61" s="116" t="s">
        <v>13900</v>
      </c>
      <c r="M61" s="718" t="s">
        <v>13901</v>
      </c>
      <c r="N61" s="142" t="s">
        <v>4888</v>
      </c>
      <c r="O61" s="146"/>
      <c r="P61" s="1015" t="s">
        <v>4924</v>
      </c>
      <c r="Q61" s="630">
        <v>76.484999999999999</v>
      </c>
      <c r="R61" s="630">
        <v>882</v>
      </c>
      <c r="S61" s="630">
        <v>385</v>
      </c>
      <c r="T61" s="143">
        <v>167</v>
      </c>
      <c r="U61" s="123"/>
      <c r="V61" s="143">
        <v>218</v>
      </c>
      <c r="W61" s="147">
        <v>39</v>
      </c>
      <c r="X61" s="159" t="s">
        <v>4972</v>
      </c>
      <c r="Y61" s="127">
        <v>217</v>
      </c>
      <c r="Z61" s="147"/>
      <c r="AA61" s="147"/>
      <c r="AB61" s="127">
        <v>66.11</v>
      </c>
      <c r="AC61" s="147"/>
      <c r="AD61" s="147"/>
      <c r="AE61" s="147">
        <v>50</v>
      </c>
      <c r="AF61" s="181" t="s">
        <v>13902</v>
      </c>
      <c r="AG61" s="127">
        <v>167</v>
      </c>
      <c r="AH61" s="127">
        <v>167</v>
      </c>
      <c r="AI61" s="146"/>
      <c r="AJ61" s="146"/>
      <c r="AK61" s="159" t="s">
        <v>5256</v>
      </c>
      <c r="AL61" s="159"/>
      <c r="AM61" s="146"/>
      <c r="AN61" s="146"/>
      <c r="AO61" s="146"/>
      <c r="AP61" s="146"/>
      <c r="AQ61" s="159"/>
      <c r="AR61" s="159"/>
      <c r="AS61" s="146"/>
      <c r="AT61" s="159">
        <v>120</v>
      </c>
      <c r="AU61" s="175" t="s">
        <v>8547</v>
      </c>
      <c r="AV61" s="146" t="s">
        <v>5056</v>
      </c>
      <c r="AW61" s="127">
        <v>3200</v>
      </c>
      <c r="AX61" s="127">
        <v>26.666666666666668</v>
      </c>
      <c r="AY61" s="149"/>
      <c r="AZ61" s="149"/>
      <c r="BA61" s="149"/>
      <c r="BB61" s="149"/>
      <c r="BC61" s="149"/>
      <c r="BD61" s="149"/>
      <c r="BE61" s="149"/>
      <c r="BF61" s="159"/>
      <c r="BG61" s="259" t="s">
        <v>4945</v>
      </c>
      <c r="BH61" s="149"/>
      <c r="BI61" s="149"/>
      <c r="BJ61" s="149"/>
      <c r="BK61" s="149"/>
      <c r="BL61" s="149"/>
      <c r="BM61" s="149"/>
      <c r="BN61" s="149"/>
      <c r="BO61" s="159"/>
      <c r="BP61" s="159" t="s">
        <v>4897</v>
      </c>
      <c r="BQ61" s="159"/>
      <c r="BR61" s="146"/>
      <c r="BS61" s="146"/>
      <c r="BT61" s="146"/>
      <c r="BU61" s="146"/>
      <c r="BV61" s="146"/>
      <c r="BW61" s="146"/>
      <c r="BX61" s="146"/>
      <c r="BY61" s="146"/>
      <c r="BZ61" s="146"/>
      <c r="CA61" s="146">
        <v>2</v>
      </c>
      <c r="CB61" s="146"/>
      <c r="CC61" s="146"/>
      <c r="CD61" s="146">
        <v>1</v>
      </c>
      <c r="CE61" s="146"/>
    </row>
    <row r="62" spans="1:83" s="1023" customFormat="1" ht="16.5" customHeight="1">
      <c r="A62" s="159">
        <v>47</v>
      </c>
      <c r="B62" s="502" t="s">
        <v>43</v>
      </c>
      <c r="C62" s="503" t="s">
        <v>556</v>
      </c>
      <c r="D62" s="502" t="s">
        <v>6118</v>
      </c>
      <c r="E62" s="159" t="s">
        <v>13433</v>
      </c>
      <c r="F62" s="502" t="s">
        <v>13903</v>
      </c>
      <c r="G62" s="504" t="s">
        <v>13904</v>
      </c>
      <c r="H62" s="502" t="s">
        <v>13905</v>
      </c>
      <c r="I62" s="502" t="s">
        <v>13906</v>
      </c>
      <c r="J62" s="154" t="s">
        <v>4884</v>
      </c>
      <c r="K62" s="506" t="s">
        <v>13907</v>
      </c>
      <c r="L62" s="155" t="s">
        <v>13908</v>
      </c>
      <c r="M62" s="508" t="s">
        <v>13909</v>
      </c>
      <c r="N62" s="142" t="s">
        <v>4888</v>
      </c>
      <c r="O62" s="509"/>
      <c r="P62" s="1015" t="s">
        <v>4924</v>
      </c>
      <c r="Q62" s="1035">
        <v>523</v>
      </c>
      <c r="R62" s="1035">
        <v>452</v>
      </c>
      <c r="S62" s="1035">
        <v>280</v>
      </c>
      <c r="T62" s="510">
        <v>280</v>
      </c>
      <c r="U62" s="1036"/>
      <c r="V62" s="510"/>
      <c r="W62" s="512">
        <v>34</v>
      </c>
      <c r="X62" s="502" t="s">
        <v>4956</v>
      </c>
      <c r="Y62" s="512"/>
      <c r="Z62" s="512"/>
      <c r="AA62" s="512"/>
      <c r="AB62" s="512">
        <v>15</v>
      </c>
      <c r="AC62" s="512"/>
      <c r="AD62" s="512"/>
      <c r="AE62" s="512">
        <v>3495</v>
      </c>
      <c r="AF62" s="1037" t="s">
        <v>13910</v>
      </c>
      <c r="AG62" s="514"/>
      <c r="AH62" s="514">
        <v>121</v>
      </c>
      <c r="AI62" s="1038"/>
      <c r="AJ62" s="1038"/>
      <c r="AK62" s="502"/>
      <c r="AL62" s="502"/>
      <c r="AM62" s="502"/>
      <c r="AN62" s="502"/>
      <c r="AO62" s="502"/>
      <c r="AP62" s="502"/>
      <c r="AQ62" s="502"/>
      <c r="AR62" s="502"/>
      <c r="AS62" s="502"/>
      <c r="AT62" s="502">
        <v>10</v>
      </c>
      <c r="AU62" s="505" t="s">
        <v>13911</v>
      </c>
      <c r="AV62" s="505"/>
      <c r="AW62" s="514">
        <v>50</v>
      </c>
      <c r="AX62" s="127">
        <v>5</v>
      </c>
      <c r="AY62" s="517"/>
      <c r="AZ62" s="517"/>
      <c r="BA62" s="517"/>
      <c r="BB62" s="517"/>
      <c r="BC62" s="517"/>
      <c r="BD62" s="517"/>
      <c r="BE62" s="517"/>
      <c r="BF62" s="518"/>
      <c r="BG62" s="521" t="s">
        <v>4945</v>
      </c>
      <c r="BH62" s="517"/>
      <c r="BI62" s="517"/>
      <c r="BJ62" s="517"/>
      <c r="BK62" s="517"/>
      <c r="BL62" s="517"/>
      <c r="BM62" s="517"/>
      <c r="BN62" s="517"/>
      <c r="BO62" s="901"/>
      <c r="BP62" s="901"/>
      <c r="BQ62" s="1039"/>
      <c r="BR62" s="502"/>
      <c r="BS62" s="1039"/>
      <c r="BT62" s="502"/>
      <c r="BU62" s="502"/>
      <c r="BV62" s="502"/>
      <c r="BW62" s="502"/>
      <c r="BX62" s="502"/>
      <c r="BY62" s="502"/>
      <c r="BZ62" s="502"/>
      <c r="CA62" s="505">
        <v>1</v>
      </c>
      <c r="CB62" s="505"/>
      <c r="CC62" s="505"/>
      <c r="CD62" s="505"/>
      <c r="CE62" s="505"/>
    </row>
    <row r="63" spans="1:83" s="1023" customFormat="1" ht="16.5" customHeight="1">
      <c r="A63" s="159">
        <v>48</v>
      </c>
      <c r="B63" s="304" t="s">
        <v>4876</v>
      </c>
      <c r="C63" s="302" t="s">
        <v>4877</v>
      </c>
      <c r="D63" s="304" t="s">
        <v>6039</v>
      </c>
      <c r="E63" s="154" t="s">
        <v>13433</v>
      </c>
      <c r="F63" s="304" t="s">
        <v>13912</v>
      </c>
      <c r="G63" s="329" t="s">
        <v>6290</v>
      </c>
      <c r="H63" s="304" t="s">
        <v>13913</v>
      </c>
      <c r="I63" s="304" t="s">
        <v>13914</v>
      </c>
      <c r="J63" s="154" t="s">
        <v>4884</v>
      </c>
      <c r="K63" s="351" t="s">
        <v>13915</v>
      </c>
      <c r="L63" s="184" t="s">
        <v>13916</v>
      </c>
      <c r="M63" s="153" t="s">
        <v>13917</v>
      </c>
      <c r="N63" s="142" t="s">
        <v>4888</v>
      </c>
      <c r="O63" s="306"/>
      <c r="P63" s="1015" t="s">
        <v>4924</v>
      </c>
      <c r="Q63" s="188">
        <v>1168</v>
      </c>
      <c r="R63" s="188">
        <v>3671</v>
      </c>
      <c r="S63" s="188">
        <v>506</v>
      </c>
      <c r="T63" s="143"/>
      <c r="U63" s="123"/>
      <c r="V63" s="143">
        <v>506</v>
      </c>
      <c r="W63" s="352">
        <v>93</v>
      </c>
      <c r="X63" s="180" t="s">
        <v>4972</v>
      </c>
      <c r="Y63" s="352">
        <v>411</v>
      </c>
      <c r="Z63" s="352">
        <v>21</v>
      </c>
      <c r="AA63" s="352" t="s">
        <v>13918</v>
      </c>
      <c r="AB63" s="352">
        <v>31</v>
      </c>
      <c r="AC63" s="352"/>
      <c r="AD63" s="352"/>
      <c r="AE63" s="352">
        <v>133</v>
      </c>
      <c r="AF63" s="181" t="s">
        <v>13919</v>
      </c>
      <c r="AG63" s="188">
        <v>659</v>
      </c>
      <c r="AH63" s="188">
        <v>659</v>
      </c>
      <c r="AI63" s="307"/>
      <c r="AJ63" s="307"/>
      <c r="AK63" s="304" t="s">
        <v>5477</v>
      </c>
      <c r="AL63" s="304">
        <v>1</v>
      </c>
      <c r="AM63" s="304">
        <v>1</v>
      </c>
      <c r="AN63" s="304"/>
      <c r="AO63" s="304"/>
      <c r="AP63" s="304"/>
      <c r="AQ63" s="304"/>
      <c r="AR63" s="304"/>
      <c r="AS63" s="304"/>
      <c r="AT63" s="304">
        <v>109</v>
      </c>
      <c r="AU63" s="307" t="s">
        <v>5026</v>
      </c>
      <c r="AV63" s="307" t="s">
        <v>5056</v>
      </c>
      <c r="AW63" s="188">
        <v>589</v>
      </c>
      <c r="AX63" s="127">
        <v>5.4036697247706424</v>
      </c>
      <c r="AY63" s="189"/>
      <c r="AZ63" s="189"/>
      <c r="BA63" s="189"/>
      <c r="BB63" s="189"/>
      <c r="BC63" s="189"/>
      <c r="BD63" s="189"/>
      <c r="BE63" s="189"/>
      <c r="BF63" s="190"/>
      <c r="BG63" s="191" t="s">
        <v>4897</v>
      </c>
      <c r="BH63" s="189"/>
      <c r="BI63" s="189"/>
      <c r="BJ63" s="189"/>
      <c r="BK63" s="189"/>
      <c r="BL63" s="189"/>
      <c r="BM63" s="189"/>
      <c r="BN63" s="189"/>
      <c r="BO63" s="353"/>
      <c r="BP63" s="353" t="s">
        <v>4897</v>
      </c>
      <c r="BQ63" s="1022"/>
      <c r="BR63" s="304"/>
      <c r="BS63" s="1022"/>
      <c r="BT63" s="304"/>
      <c r="BU63" s="304"/>
      <c r="BV63" s="304"/>
      <c r="BW63" s="304"/>
      <c r="BX63" s="304"/>
      <c r="BY63" s="304"/>
      <c r="BZ63" s="304"/>
      <c r="CA63" s="307">
        <v>2</v>
      </c>
      <c r="CB63" s="307"/>
      <c r="CC63" s="307"/>
      <c r="CD63" s="307">
        <v>2</v>
      </c>
      <c r="CE63" s="307"/>
    </row>
    <row r="64" spans="1:83" s="1018" customFormat="1" ht="16.5" customHeight="1">
      <c r="A64" s="2517" t="s">
        <v>6312</v>
      </c>
      <c r="B64" s="2517"/>
      <c r="C64" s="2517"/>
      <c r="D64" s="2517"/>
      <c r="E64" s="2517"/>
      <c r="F64" s="229">
        <v>5</v>
      </c>
      <c r="G64" s="230"/>
      <c r="H64" s="231"/>
      <c r="I64" s="232"/>
      <c r="J64" s="232"/>
      <c r="K64" s="1025"/>
      <c r="L64" s="235"/>
      <c r="M64" s="236"/>
      <c r="N64" s="237"/>
      <c r="O64" s="237"/>
      <c r="P64" s="237"/>
      <c r="Q64" s="1026"/>
      <c r="R64" s="1026"/>
      <c r="S64" s="1026"/>
      <c r="T64" s="238"/>
      <c r="U64" s="241"/>
      <c r="V64" s="238"/>
      <c r="W64" s="1026"/>
      <c r="X64" s="240"/>
      <c r="Y64" s="1026"/>
      <c r="Z64" s="1026"/>
      <c r="AA64" s="1026"/>
      <c r="AB64" s="244"/>
      <c r="AC64" s="244"/>
      <c r="AD64" s="244"/>
      <c r="AE64" s="244"/>
      <c r="AF64" s="1027"/>
      <c r="AG64" s="244"/>
      <c r="AH64" s="244"/>
      <c r="AI64" s="251"/>
      <c r="AJ64" s="1028"/>
      <c r="AK64" s="229"/>
      <c r="AL64" s="229"/>
      <c r="AM64" s="229"/>
      <c r="AN64" s="251"/>
      <c r="AO64" s="251"/>
      <c r="AP64" s="251"/>
      <c r="AQ64" s="251"/>
      <c r="AR64" s="251"/>
      <c r="AS64" s="1029"/>
      <c r="AT64" s="1030"/>
      <c r="AU64" s="1029"/>
      <c r="AV64" s="1029"/>
      <c r="AW64" s="1031"/>
      <c r="AX64" s="1031"/>
      <c r="AY64" s="1029"/>
      <c r="AZ64" s="1029"/>
      <c r="BA64" s="1029"/>
      <c r="BB64" s="1029"/>
      <c r="BC64" s="1029"/>
      <c r="BD64" s="1029"/>
      <c r="BE64" s="1029"/>
      <c r="BF64" s="1029"/>
      <c r="BG64" s="1029"/>
      <c r="BH64" s="1032"/>
      <c r="BI64" s="1032"/>
      <c r="BJ64" s="1032"/>
      <c r="BK64" s="1032"/>
      <c r="BL64" s="1032"/>
      <c r="BM64" s="1032"/>
      <c r="BN64" s="1032"/>
      <c r="BO64" s="1029"/>
      <c r="BP64" s="1029"/>
      <c r="BQ64" s="1029"/>
      <c r="BR64" s="1029"/>
      <c r="BS64" s="1029"/>
      <c r="BT64" s="1029"/>
      <c r="BU64" s="1029"/>
      <c r="BV64" s="1029"/>
      <c r="BW64" s="1029"/>
      <c r="BX64" s="1029"/>
      <c r="BY64" s="1029"/>
      <c r="BZ64" s="1029"/>
      <c r="CA64" s="1029"/>
      <c r="CB64" s="1029"/>
      <c r="CC64" s="1029"/>
      <c r="CD64" s="1029"/>
      <c r="CE64" s="1029"/>
    </row>
    <row r="65" spans="1:83" s="679" customFormat="1" ht="16.5" customHeight="1">
      <c r="A65" s="2567" t="s">
        <v>6313</v>
      </c>
      <c r="B65" s="2567"/>
      <c r="C65" s="2567"/>
      <c r="D65" s="2567"/>
      <c r="E65" s="2567"/>
      <c r="F65" s="389">
        <f>F22+F58+F64</f>
        <v>47</v>
      </c>
      <c r="G65" s="390"/>
      <c r="H65" s="389"/>
      <c r="I65" s="389"/>
      <c r="J65" s="389"/>
      <c r="K65" s="389"/>
      <c r="L65" s="391"/>
      <c r="M65" s="391"/>
      <c r="N65" s="389"/>
      <c r="O65" s="389"/>
      <c r="P65" s="389"/>
      <c r="Q65" s="394"/>
      <c r="R65" s="394"/>
      <c r="S65" s="394"/>
      <c r="T65" s="392"/>
      <c r="U65" s="399"/>
      <c r="V65" s="392"/>
      <c r="W65" s="395"/>
      <c r="X65" s="389"/>
      <c r="Y65" s="395"/>
      <c r="Z65" s="395"/>
      <c r="AA65" s="395"/>
      <c r="AB65" s="395"/>
      <c r="AC65" s="395"/>
      <c r="AD65" s="395"/>
      <c r="AE65" s="395"/>
      <c r="AF65" s="390"/>
      <c r="AG65" s="394"/>
      <c r="AH65" s="394"/>
      <c r="AI65" s="389"/>
      <c r="AJ65" s="389"/>
      <c r="AK65" s="389"/>
      <c r="AL65" s="389"/>
      <c r="AM65" s="389"/>
      <c r="AN65" s="389"/>
      <c r="AO65" s="389"/>
      <c r="AP65" s="389"/>
      <c r="AQ65" s="389"/>
      <c r="AR65" s="389"/>
      <c r="AS65" s="389"/>
      <c r="AT65" s="396"/>
      <c r="AU65" s="389"/>
      <c r="AV65" s="389"/>
      <c r="AW65" s="394"/>
      <c r="AX65" s="394"/>
      <c r="AY65" s="399"/>
      <c r="AZ65" s="399"/>
      <c r="BA65" s="399"/>
      <c r="BB65" s="399"/>
      <c r="BC65" s="399"/>
      <c r="BD65" s="399"/>
      <c r="BE65" s="399"/>
      <c r="BF65" s="389"/>
      <c r="BG65" s="389"/>
      <c r="BH65" s="398"/>
      <c r="BI65" s="398"/>
      <c r="BJ65" s="398"/>
      <c r="BK65" s="398"/>
      <c r="BL65" s="398"/>
      <c r="BM65" s="398"/>
      <c r="BN65" s="398"/>
      <c r="BO65" s="389"/>
      <c r="BP65" s="389"/>
      <c r="BQ65" s="1060"/>
      <c r="BR65" s="389"/>
      <c r="BS65" s="1060"/>
      <c r="BT65" s="389"/>
      <c r="BU65" s="389"/>
      <c r="BV65" s="389"/>
      <c r="BW65" s="389"/>
      <c r="BX65" s="389"/>
      <c r="BY65" s="389"/>
      <c r="BZ65" s="389"/>
      <c r="CA65" s="389"/>
      <c r="CB65" s="389"/>
      <c r="CC65" s="389"/>
      <c r="CD65" s="389"/>
      <c r="CE65" s="389"/>
    </row>
    <row r="66" spans="1:83" ht="16.5" customHeight="1">
      <c r="A66" s="494"/>
      <c r="B66" s="135" t="s">
        <v>6314</v>
      </c>
      <c r="C66" s="135"/>
      <c r="D66" s="135"/>
      <c r="E66" s="135"/>
      <c r="F66" s="494"/>
      <c r="G66" s="276"/>
      <c r="H66" s="135"/>
      <c r="I66" s="135"/>
      <c r="J66" s="135"/>
      <c r="K66" s="135"/>
      <c r="L66" s="153"/>
      <c r="M66" s="153"/>
      <c r="N66" s="135"/>
      <c r="O66" s="135"/>
      <c r="P66" s="135"/>
      <c r="Q66" s="127"/>
      <c r="R66" s="127"/>
      <c r="S66" s="127"/>
      <c r="T66" s="143"/>
      <c r="U66" s="123"/>
      <c r="V66" s="143"/>
      <c r="W66" s="128"/>
      <c r="X66" s="135"/>
      <c r="Y66" s="128"/>
      <c r="Z66" s="128"/>
      <c r="AA66" s="128"/>
      <c r="AB66" s="128"/>
      <c r="AC66" s="128"/>
      <c r="AD66" s="128"/>
      <c r="AE66" s="128"/>
      <c r="AF66" s="276"/>
      <c r="AG66" s="127"/>
      <c r="AH66" s="127"/>
      <c r="AI66" s="135"/>
      <c r="AJ66" s="135"/>
      <c r="AK66" s="135"/>
      <c r="AL66" s="135"/>
      <c r="AM66" s="135"/>
      <c r="AN66" s="135"/>
      <c r="AO66" s="135"/>
      <c r="AP66" s="135"/>
      <c r="AQ66" s="135"/>
      <c r="AR66" s="135"/>
      <c r="AS66" s="135"/>
      <c r="AT66" s="494"/>
      <c r="AU66" s="135"/>
      <c r="AV66" s="135"/>
      <c r="AW66" s="127"/>
      <c r="AX66" s="127"/>
      <c r="AY66" s="123"/>
      <c r="AZ66" s="123"/>
      <c r="BA66" s="123"/>
      <c r="BB66" s="123"/>
      <c r="BC66" s="123"/>
      <c r="BD66" s="123"/>
      <c r="BE66" s="123"/>
      <c r="BF66" s="135"/>
      <c r="BG66" s="135"/>
      <c r="BH66" s="134"/>
      <c r="BI66" s="134"/>
      <c r="BJ66" s="134"/>
      <c r="BK66" s="134"/>
      <c r="BL66" s="134"/>
      <c r="BM66" s="134"/>
      <c r="BN66" s="134"/>
      <c r="BO66" s="135"/>
      <c r="BP66" s="135"/>
      <c r="BQ66" s="636"/>
      <c r="BR66" s="135"/>
      <c r="BS66" s="636"/>
      <c r="BT66" s="135"/>
      <c r="BU66" s="135"/>
      <c r="BV66" s="135"/>
      <c r="BW66" s="135"/>
      <c r="BX66" s="135"/>
      <c r="BY66" s="135"/>
      <c r="BZ66" s="135"/>
      <c r="CA66" s="135"/>
      <c r="CB66" s="135"/>
      <c r="CC66" s="135"/>
      <c r="CD66" s="135"/>
      <c r="CE66" s="135"/>
    </row>
    <row r="67" spans="1:83" s="1020" customFormat="1" ht="16.5" customHeight="1">
      <c r="A67" s="154">
        <v>49</v>
      </c>
      <c r="B67" s="154" t="s">
        <v>13920</v>
      </c>
      <c r="C67" s="158" t="s">
        <v>13921</v>
      </c>
      <c r="D67" s="154" t="s">
        <v>13922</v>
      </c>
      <c r="E67" s="154" t="s">
        <v>13433</v>
      </c>
      <c r="F67" s="154" t="s">
        <v>13923</v>
      </c>
      <c r="G67" s="160" t="s">
        <v>13924</v>
      </c>
      <c r="H67" s="154" t="s">
        <v>13925</v>
      </c>
      <c r="I67" s="154" t="s">
        <v>13926</v>
      </c>
      <c r="J67" s="154" t="s">
        <v>4884</v>
      </c>
      <c r="K67" s="163" t="s">
        <v>13927</v>
      </c>
      <c r="L67" s="116" t="s">
        <v>13928</v>
      </c>
      <c r="M67" s="599" t="s">
        <v>13929</v>
      </c>
      <c r="N67" s="146" t="s">
        <v>4940</v>
      </c>
      <c r="O67" s="146" t="s">
        <v>4909</v>
      </c>
      <c r="P67" s="146" t="s">
        <v>4940</v>
      </c>
      <c r="Q67" s="630">
        <v>27191</v>
      </c>
      <c r="R67" s="630">
        <v>22826</v>
      </c>
      <c r="S67" s="630">
        <v>7565</v>
      </c>
      <c r="T67" s="143">
        <v>1151</v>
      </c>
      <c r="U67" s="123"/>
      <c r="V67" s="143">
        <v>6414</v>
      </c>
      <c r="W67" s="147">
        <v>2312</v>
      </c>
      <c r="X67" s="159" t="s">
        <v>8792</v>
      </c>
      <c r="Y67" s="147">
        <v>291</v>
      </c>
      <c r="Z67" s="147">
        <v>235</v>
      </c>
      <c r="AA67" s="147"/>
      <c r="AB67" s="147">
        <v>976</v>
      </c>
      <c r="AC67" s="147">
        <v>135</v>
      </c>
      <c r="AD67" s="147"/>
      <c r="AE67" s="147">
        <v>131</v>
      </c>
      <c r="AF67" s="181" t="s">
        <v>13930</v>
      </c>
      <c r="AG67" s="127">
        <v>49251</v>
      </c>
      <c r="AH67" s="127">
        <v>2985</v>
      </c>
      <c r="AI67" s="792"/>
      <c r="AJ67" s="792"/>
      <c r="AK67" s="159" t="s">
        <v>5176</v>
      </c>
      <c r="AL67" s="159">
        <v>20</v>
      </c>
      <c r="AM67" s="146">
        <v>4</v>
      </c>
      <c r="AN67" s="146">
        <v>3</v>
      </c>
      <c r="AO67" s="146">
        <v>13</v>
      </c>
      <c r="AP67" s="154"/>
      <c r="AQ67" s="154"/>
      <c r="AR67" s="154"/>
      <c r="AS67" s="154"/>
      <c r="AT67" s="154">
        <v>218</v>
      </c>
      <c r="AU67" s="175" t="s">
        <v>4895</v>
      </c>
      <c r="AV67" s="175" t="s">
        <v>4895</v>
      </c>
      <c r="AW67" s="127">
        <v>208908</v>
      </c>
      <c r="AX67" s="127">
        <v>958.29357798165142</v>
      </c>
      <c r="AY67" s="281">
        <v>7000</v>
      </c>
      <c r="AZ67" s="281"/>
      <c r="BA67" s="281">
        <v>4000</v>
      </c>
      <c r="BB67" s="281">
        <v>4000</v>
      </c>
      <c r="BC67" s="281">
        <v>7000</v>
      </c>
      <c r="BD67" s="150">
        <v>43</v>
      </c>
      <c r="BE67" s="150">
        <v>40</v>
      </c>
      <c r="BF67" s="159" t="s">
        <v>13931</v>
      </c>
      <c r="BG67" s="159" t="s">
        <v>13932</v>
      </c>
      <c r="BH67" s="149" t="s">
        <v>13933</v>
      </c>
      <c r="BI67" s="149"/>
      <c r="BJ67" s="149" t="s">
        <v>13934</v>
      </c>
      <c r="BK67" s="149" t="s">
        <v>13934</v>
      </c>
      <c r="BL67" s="149" t="s">
        <v>13933</v>
      </c>
      <c r="BM67" s="149" t="s">
        <v>13935</v>
      </c>
      <c r="BN67" s="149" t="s">
        <v>13935</v>
      </c>
      <c r="BO67" s="159" t="s">
        <v>13936</v>
      </c>
      <c r="BP67" s="159" t="s">
        <v>13932</v>
      </c>
      <c r="BQ67" s="228">
        <v>10</v>
      </c>
      <c r="BR67" s="154">
        <v>2</v>
      </c>
      <c r="BS67" s="228">
        <v>8</v>
      </c>
      <c r="BT67" s="154"/>
      <c r="BU67" s="154"/>
      <c r="BV67" s="154">
        <v>20</v>
      </c>
      <c r="BW67" s="154">
        <v>20</v>
      </c>
      <c r="BX67" s="154">
        <v>18</v>
      </c>
      <c r="BY67" s="154"/>
      <c r="BZ67" s="154"/>
      <c r="CA67" s="175"/>
      <c r="CB67" s="175"/>
      <c r="CC67" s="175"/>
      <c r="CD67" s="175"/>
      <c r="CE67" s="175"/>
    </row>
    <row r="68" spans="1:83" s="139" customFormat="1" ht="16.5" customHeight="1">
      <c r="A68" s="154">
        <v>50</v>
      </c>
      <c r="B68" s="154" t="s">
        <v>811</v>
      </c>
      <c r="C68" s="158" t="s">
        <v>845</v>
      </c>
      <c r="D68" s="154" t="s">
        <v>5111</v>
      </c>
      <c r="E68" s="154" t="s">
        <v>13574</v>
      </c>
      <c r="F68" s="154" t="s">
        <v>13937</v>
      </c>
      <c r="G68" s="160" t="s">
        <v>13938</v>
      </c>
      <c r="H68" s="154" t="s">
        <v>13939</v>
      </c>
      <c r="I68" s="154" t="s">
        <v>6636</v>
      </c>
      <c r="J68" s="154" t="s">
        <v>4884</v>
      </c>
      <c r="K68" s="154" t="s">
        <v>13940</v>
      </c>
      <c r="L68" s="155" t="s">
        <v>13941</v>
      </c>
      <c r="M68" s="268" t="s">
        <v>13942</v>
      </c>
      <c r="N68" s="142" t="s">
        <v>4884</v>
      </c>
      <c r="O68" s="142" t="s">
        <v>4909</v>
      </c>
      <c r="P68" s="142" t="s">
        <v>4884</v>
      </c>
      <c r="Q68" s="630">
        <v>29900</v>
      </c>
      <c r="R68" s="630">
        <v>15311.81</v>
      </c>
      <c r="S68" s="630">
        <v>5910.7</v>
      </c>
      <c r="T68" s="143"/>
      <c r="U68" s="123"/>
      <c r="V68" s="143">
        <v>5910.7</v>
      </c>
      <c r="W68" s="127">
        <v>753.66</v>
      </c>
      <c r="X68" s="159" t="s">
        <v>4956</v>
      </c>
      <c r="Y68" s="127">
        <v>468.8</v>
      </c>
      <c r="Z68" s="127">
        <v>524.29999999999995</v>
      </c>
      <c r="AA68" s="127">
        <v>16824</v>
      </c>
      <c r="AB68" s="127">
        <v>768.05</v>
      </c>
      <c r="AC68" s="127">
        <v>26</v>
      </c>
      <c r="AD68" s="127">
        <v>142.56</v>
      </c>
      <c r="AE68" s="127">
        <v>193</v>
      </c>
      <c r="AF68" s="181" t="s">
        <v>13943</v>
      </c>
      <c r="AG68" s="127">
        <v>231</v>
      </c>
      <c r="AH68" s="127">
        <v>231</v>
      </c>
      <c r="AI68" s="175"/>
      <c r="AJ68" s="175"/>
      <c r="AK68" s="154" t="s">
        <v>6375</v>
      </c>
      <c r="AL68" s="154">
        <v>11</v>
      </c>
      <c r="AM68" s="154"/>
      <c r="AN68" s="154">
        <v>4</v>
      </c>
      <c r="AO68" s="154">
        <v>7</v>
      </c>
      <c r="AP68" s="154"/>
      <c r="AQ68" s="154"/>
      <c r="AR68" s="154"/>
      <c r="AS68" s="154"/>
      <c r="AT68" s="154">
        <v>225</v>
      </c>
      <c r="AU68" s="175" t="s">
        <v>4895</v>
      </c>
      <c r="AV68" s="175" t="s">
        <v>4895</v>
      </c>
      <c r="AW68" s="127">
        <v>76379</v>
      </c>
      <c r="AX68" s="127">
        <v>339.46222222222224</v>
      </c>
      <c r="AY68" s="150"/>
      <c r="AZ68" s="150"/>
      <c r="BA68" s="150"/>
      <c r="BB68" s="150"/>
      <c r="BC68" s="150"/>
      <c r="BD68" s="150"/>
      <c r="BE68" s="150"/>
      <c r="BF68" s="150"/>
      <c r="BG68" s="259" t="s">
        <v>4945</v>
      </c>
      <c r="BH68" s="540" t="s">
        <v>13944</v>
      </c>
      <c r="BI68" s="540"/>
      <c r="BJ68" s="540"/>
      <c r="BK68" s="540"/>
      <c r="BL68" s="540"/>
      <c r="BM68" s="540"/>
      <c r="BN68" s="540"/>
      <c r="BO68" s="265"/>
      <c r="BP68" s="265" t="s">
        <v>13945</v>
      </c>
      <c r="BQ68" s="228">
        <v>9</v>
      </c>
      <c r="BR68" s="154">
        <v>1</v>
      </c>
      <c r="BS68" s="228">
        <v>8</v>
      </c>
      <c r="BT68" s="154"/>
      <c r="BU68" s="154"/>
      <c r="BV68" s="154">
        <v>15</v>
      </c>
      <c r="BW68" s="154">
        <v>14</v>
      </c>
      <c r="BX68" s="154">
        <v>13</v>
      </c>
      <c r="BY68" s="154">
        <v>2</v>
      </c>
      <c r="BZ68" s="154">
        <v>60</v>
      </c>
      <c r="CA68" s="154"/>
      <c r="CB68" s="154"/>
      <c r="CC68" s="154"/>
      <c r="CD68" s="175"/>
      <c r="CE68" s="134"/>
    </row>
    <row r="69" spans="1:83" s="1018" customFormat="1" ht="16.5" customHeight="1">
      <c r="A69" s="2517" t="s">
        <v>6436</v>
      </c>
      <c r="B69" s="2517"/>
      <c r="C69" s="2517"/>
      <c r="D69" s="2517"/>
      <c r="E69" s="2517"/>
      <c r="F69" s="229">
        <v>2</v>
      </c>
      <c r="G69" s="230"/>
      <c r="H69" s="231"/>
      <c r="I69" s="232"/>
      <c r="J69" s="232"/>
      <c r="K69" s="1025"/>
      <c r="L69" s="235"/>
      <c r="M69" s="236"/>
      <c r="N69" s="237"/>
      <c r="O69" s="237"/>
      <c r="P69" s="237"/>
      <c r="Q69" s="1026"/>
      <c r="R69" s="1026"/>
      <c r="S69" s="1026"/>
      <c r="T69" s="238"/>
      <c r="U69" s="241"/>
      <c r="V69" s="238"/>
      <c r="W69" s="1026"/>
      <c r="X69" s="240"/>
      <c r="Y69" s="1026"/>
      <c r="Z69" s="1026"/>
      <c r="AA69" s="1026"/>
      <c r="AB69" s="244"/>
      <c r="AC69" s="244"/>
      <c r="AD69" s="244"/>
      <c r="AE69" s="244"/>
      <c r="AF69" s="1027"/>
      <c r="AG69" s="244"/>
      <c r="AH69" s="244"/>
      <c r="AI69" s="251"/>
      <c r="AJ69" s="1028"/>
      <c r="AK69" s="229"/>
      <c r="AL69" s="229"/>
      <c r="AM69" s="229"/>
      <c r="AN69" s="251"/>
      <c r="AO69" s="251"/>
      <c r="AP69" s="251"/>
      <c r="AQ69" s="251"/>
      <c r="AR69" s="251"/>
      <c r="AS69" s="1029"/>
      <c r="AT69" s="1030"/>
      <c r="AU69" s="1029"/>
      <c r="AV69" s="1029"/>
      <c r="AW69" s="1031"/>
      <c r="AX69" s="1031"/>
      <c r="AY69" s="1029"/>
      <c r="AZ69" s="1029"/>
      <c r="BA69" s="1029"/>
      <c r="BB69" s="1029"/>
      <c r="BC69" s="1029"/>
      <c r="BD69" s="1029"/>
      <c r="BE69" s="1029"/>
      <c r="BF69" s="1029"/>
      <c r="BG69" s="1029"/>
      <c r="BH69" s="1032"/>
      <c r="BI69" s="1032"/>
      <c r="BJ69" s="1032"/>
      <c r="BK69" s="1032"/>
      <c r="BL69" s="1032"/>
      <c r="BM69" s="1032"/>
      <c r="BN69" s="1032"/>
      <c r="BO69" s="1029"/>
      <c r="BP69" s="1029"/>
      <c r="BQ69" s="1029"/>
      <c r="BR69" s="1029"/>
      <c r="BS69" s="1029"/>
      <c r="BT69" s="1029"/>
      <c r="BU69" s="1029"/>
      <c r="BV69" s="1029"/>
      <c r="BW69" s="1029"/>
      <c r="BX69" s="1029"/>
      <c r="BY69" s="1029"/>
      <c r="BZ69" s="1029"/>
      <c r="CA69" s="1029"/>
      <c r="CB69" s="1029"/>
      <c r="CC69" s="1029"/>
      <c r="CD69" s="1029"/>
      <c r="CE69" s="1029"/>
    </row>
    <row r="70" spans="1:83" s="1062" customFormat="1" ht="16.5" customHeight="1">
      <c r="A70" s="154">
        <v>51</v>
      </c>
      <c r="B70" s="154" t="s">
        <v>6314</v>
      </c>
      <c r="C70" s="145" t="s">
        <v>6448</v>
      </c>
      <c r="D70" s="154" t="s">
        <v>5318</v>
      </c>
      <c r="E70" s="154" t="s">
        <v>13433</v>
      </c>
      <c r="F70" s="154" t="s">
        <v>13946</v>
      </c>
      <c r="G70" s="160" t="s">
        <v>13947</v>
      </c>
      <c r="H70" s="154" t="s">
        <v>13948</v>
      </c>
      <c r="I70" s="163" t="s">
        <v>13940</v>
      </c>
      <c r="J70" s="154" t="s">
        <v>4884</v>
      </c>
      <c r="K70" s="163" t="s">
        <v>13940</v>
      </c>
      <c r="L70" s="277" t="s">
        <v>13949</v>
      </c>
      <c r="M70" s="153" t="s">
        <v>13950</v>
      </c>
      <c r="N70" s="142" t="s">
        <v>4888</v>
      </c>
      <c r="O70" s="142"/>
      <c r="P70" s="1015" t="s">
        <v>4924</v>
      </c>
      <c r="Q70" s="630">
        <v>217</v>
      </c>
      <c r="R70" s="630">
        <v>305</v>
      </c>
      <c r="S70" s="630">
        <v>155</v>
      </c>
      <c r="T70" s="143">
        <v>62</v>
      </c>
      <c r="U70" s="123" t="s">
        <v>5390</v>
      </c>
      <c r="V70" s="143">
        <v>93</v>
      </c>
      <c r="W70" s="127">
        <v>16</v>
      </c>
      <c r="X70" s="154" t="s">
        <v>4972</v>
      </c>
      <c r="Y70" s="127">
        <v>46</v>
      </c>
      <c r="Z70" s="127"/>
      <c r="AA70" s="127"/>
      <c r="AB70" s="127">
        <v>16</v>
      </c>
      <c r="AC70" s="127">
        <v>13</v>
      </c>
      <c r="AD70" s="127"/>
      <c r="AE70" s="127" t="s">
        <v>13951</v>
      </c>
      <c r="AF70" s="1061" t="s">
        <v>13952</v>
      </c>
      <c r="AG70" s="127">
        <v>105</v>
      </c>
      <c r="AH70" s="127">
        <v>105</v>
      </c>
      <c r="AI70" s="123"/>
      <c r="AJ70" s="123"/>
      <c r="AK70" s="154" t="s">
        <v>4931</v>
      </c>
      <c r="AL70" s="154">
        <v>10</v>
      </c>
      <c r="AM70" s="154">
        <v>4</v>
      </c>
      <c r="AN70" s="154">
        <v>1</v>
      </c>
      <c r="AO70" s="154">
        <v>5</v>
      </c>
      <c r="AP70" s="154"/>
      <c r="AQ70" s="154" t="s">
        <v>4894</v>
      </c>
      <c r="AR70" s="135"/>
      <c r="AS70" s="135"/>
      <c r="AT70" s="154">
        <v>260</v>
      </c>
      <c r="AU70" s="175" t="s">
        <v>5585</v>
      </c>
      <c r="AV70" s="175" t="s">
        <v>5585</v>
      </c>
      <c r="AW70" s="127">
        <v>3380</v>
      </c>
      <c r="AX70" s="127">
        <v>13</v>
      </c>
      <c r="AY70" s="123"/>
      <c r="AZ70" s="123"/>
      <c r="BA70" s="150"/>
      <c r="BB70" s="150"/>
      <c r="BC70" s="150"/>
      <c r="BD70" s="150"/>
      <c r="BE70" s="150"/>
      <c r="BF70" s="150"/>
      <c r="BG70" s="150" t="s">
        <v>4897</v>
      </c>
      <c r="BH70" s="149"/>
      <c r="BI70" s="1019"/>
      <c r="BJ70" s="149"/>
      <c r="BK70" s="149"/>
      <c r="BL70" s="149"/>
      <c r="BM70" s="149"/>
      <c r="BN70" s="149"/>
      <c r="BO70" s="150"/>
      <c r="BP70" s="150"/>
      <c r="BQ70" s="154"/>
      <c r="BR70" s="154"/>
      <c r="BS70" s="154"/>
      <c r="BT70" s="228"/>
      <c r="BU70" s="154"/>
      <c r="BV70" s="154"/>
      <c r="BW70" s="154"/>
      <c r="BX70" s="154"/>
      <c r="BY70" s="154"/>
      <c r="BZ70" s="154"/>
      <c r="CA70" s="175">
        <v>2</v>
      </c>
      <c r="CB70" s="175">
        <v>1</v>
      </c>
      <c r="CC70" s="175">
        <v>1</v>
      </c>
      <c r="CD70" s="175"/>
      <c r="CE70" s="175"/>
    </row>
    <row r="71" spans="1:83" s="267" customFormat="1" ht="16.5" customHeight="1">
      <c r="A71" s="154">
        <v>52</v>
      </c>
      <c r="B71" s="154" t="s">
        <v>6314</v>
      </c>
      <c r="C71" s="158" t="s">
        <v>13953</v>
      </c>
      <c r="D71" s="154" t="s">
        <v>5318</v>
      </c>
      <c r="E71" s="154" t="s">
        <v>13433</v>
      </c>
      <c r="F71" s="154" t="s">
        <v>13954</v>
      </c>
      <c r="G71" s="160" t="s">
        <v>13955</v>
      </c>
      <c r="H71" s="154" t="s">
        <v>13956</v>
      </c>
      <c r="I71" s="154" t="s">
        <v>13957</v>
      </c>
      <c r="J71" s="154" t="s">
        <v>4884</v>
      </c>
      <c r="K71" s="163" t="s">
        <v>13958</v>
      </c>
      <c r="L71" s="116" t="s">
        <v>13959</v>
      </c>
      <c r="M71" s="153" t="s">
        <v>13960</v>
      </c>
      <c r="N71" s="142" t="s">
        <v>4924</v>
      </c>
      <c r="O71" s="142"/>
      <c r="P71" s="142" t="s">
        <v>4884</v>
      </c>
      <c r="Q71" s="127">
        <v>1424.41</v>
      </c>
      <c r="R71" s="630">
        <v>1728</v>
      </c>
      <c r="S71" s="630">
        <v>332</v>
      </c>
      <c r="T71" s="143">
        <v>332</v>
      </c>
      <c r="U71" s="123"/>
      <c r="V71" s="143"/>
      <c r="W71" s="127">
        <v>17</v>
      </c>
      <c r="X71" s="159" t="s">
        <v>4972</v>
      </c>
      <c r="Y71" s="127">
        <v>49</v>
      </c>
      <c r="Z71" s="127">
        <v>59</v>
      </c>
      <c r="AA71" s="127">
        <v>5186</v>
      </c>
      <c r="AB71" s="127">
        <v>23</v>
      </c>
      <c r="AC71" s="127">
        <v>25</v>
      </c>
      <c r="AD71" s="147"/>
      <c r="AE71" s="147">
        <v>12</v>
      </c>
      <c r="AF71" s="181" t="s">
        <v>13839</v>
      </c>
      <c r="AG71" s="127"/>
      <c r="AH71" s="127">
        <v>102</v>
      </c>
      <c r="AI71" s="792"/>
      <c r="AJ71" s="792"/>
      <c r="AK71" s="154" t="s">
        <v>4931</v>
      </c>
      <c r="AL71" s="154">
        <v>3</v>
      </c>
      <c r="AM71" s="154">
        <v>3</v>
      </c>
      <c r="AN71" s="154"/>
      <c r="AO71" s="154"/>
      <c r="AP71" s="154"/>
      <c r="AQ71" s="154" t="s">
        <v>4996</v>
      </c>
      <c r="AR71" s="154"/>
      <c r="AS71" s="154"/>
      <c r="AT71" s="154">
        <v>208</v>
      </c>
      <c r="AU71" s="175" t="s">
        <v>4896</v>
      </c>
      <c r="AV71" s="175" t="s">
        <v>4896</v>
      </c>
      <c r="AW71" s="127">
        <v>7495</v>
      </c>
      <c r="AX71" s="127">
        <v>36.033653846153847</v>
      </c>
      <c r="AY71" s="150"/>
      <c r="AZ71" s="150"/>
      <c r="BA71" s="150"/>
      <c r="BB71" s="150"/>
      <c r="BC71" s="150"/>
      <c r="BD71" s="150"/>
      <c r="BE71" s="150"/>
      <c r="BF71" s="259"/>
      <c r="BG71" s="150" t="s">
        <v>4897</v>
      </c>
      <c r="BH71" s="149"/>
      <c r="BI71" s="149"/>
      <c r="BJ71" s="149"/>
      <c r="BK71" s="149"/>
      <c r="BL71" s="149"/>
      <c r="BM71" s="149"/>
      <c r="BN71" s="149"/>
      <c r="BO71" s="259"/>
      <c r="BP71" s="259"/>
      <c r="BQ71" s="228"/>
      <c r="BR71" s="154"/>
      <c r="BS71" s="228"/>
      <c r="BT71" s="154"/>
      <c r="BU71" s="154"/>
      <c r="BV71" s="154"/>
      <c r="BW71" s="154"/>
      <c r="BX71" s="154"/>
      <c r="BY71" s="154"/>
      <c r="BZ71" s="154"/>
      <c r="CA71" s="175">
        <v>5</v>
      </c>
      <c r="CB71" s="154"/>
      <c r="CC71" s="154"/>
      <c r="CD71" s="154"/>
      <c r="CE71" s="154"/>
    </row>
    <row r="72" spans="1:83" s="1020" customFormat="1" ht="16.5" customHeight="1">
      <c r="A72" s="154">
        <v>53</v>
      </c>
      <c r="B72" s="154" t="s">
        <v>811</v>
      </c>
      <c r="C72" s="145" t="s">
        <v>812</v>
      </c>
      <c r="D72" s="154" t="s">
        <v>168</v>
      </c>
      <c r="E72" s="154" t="s">
        <v>13961</v>
      </c>
      <c r="F72" s="154" t="s">
        <v>13962</v>
      </c>
      <c r="G72" s="160" t="s">
        <v>13963</v>
      </c>
      <c r="H72" s="154" t="s">
        <v>13964</v>
      </c>
      <c r="I72" s="154" t="s">
        <v>13965</v>
      </c>
      <c r="J72" s="154" t="s">
        <v>4884</v>
      </c>
      <c r="K72" s="163" t="s">
        <v>13966</v>
      </c>
      <c r="L72" s="116" t="s">
        <v>13967</v>
      </c>
      <c r="M72" s="153" t="s">
        <v>13968</v>
      </c>
      <c r="N72" s="142" t="s">
        <v>4924</v>
      </c>
      <c r="O72" s="142"/>
      <c r="P72" s="1015" t="s">
        <v>4924</v>
      </c>
      <c r="Q72" s="630">
        <v>1088</v>
      </c>
      <c r="R72" s="630">
        <v>1119</v>
      </c>
      <c r="S72" s="630">
        <v>1119</v>
      </c>
      <c r="T72" s="143">
        <v>762</v>
      </c>
      <c r="U72" s="123"/>
      <c r="V72" s="143">
        <v>357</v>
      </c>
      <c r="W72" s="147">
        <v>127</v>
      </c>
      <c r="X72" s="159" t="s">
        <v>4956</v>
      </c>
      <c r="Y72" s="147">
        <v>496</v>
      </c>
      <c r="Z72" s="147">
        <v>50</v>
      </c>
      <c r="AA72" s="147">
        <v>400</v>
      </c>
      <c r="AB72" s="147">
        <v>39</v>
      </c>
      <c r="AC72" s="147"/>
      <c r="AD72" s="147"/>
      <c r="AE72" s="147">
        <v>2</v>
      </c>
      <c r="AF72" s="181" t="s">
        <v>13969</v>
      </c>
      <c r="AG72" s="127">
        <v>305</v>
      </c>
      <c r="AH72" s="127">
        <v>305</v>
      </c>
      <c r="AI72" s="1008"/>
      <c r="AJ72" s="1008"/>
      <c r="AK72" s="154" t="s">
        <v>6735</v>
      </c>
      <c r="AL72" s="154">
        <v>4</v>
      </c>
      <c r="AM72" s="154"/>
      <c r="AN72" s="154"/>
      <c r="AO72" s="154">
        <v>4</v>
      </c>
      <c r="AP72" s="154"/>
      <c r="AQ72" s="154"/>
      <c r="AR72" s="154"/>
      <c r="AS72" s="154"/>
      <c r="AT72" s="154">
        <v>251</v>
      </c>
      <c r="AU72" s="175" t="s">
        <v>13970</v>
      </c>
      <c r="AV72" s="175" t="s">
        <v>13970</v>
      </c>
      <c r="AW72" s="127">
        <v>1263</v>
      </c>
      <c r="AX72" s="127">
        <v>5.0318725099601593</v>
      </c>
      <c r="AY72" s="150"/>
      <c r="AZ72" s="150"/>
      <c r="BA72" s="150"/>
      <c r="BB72" s="150"/>
      <c r="BC72" s="150"/>
      <c r="BD72" s="150"/>
      <c r="BE72" s="150"/>
      <c r="BF72" s="150"/>
      <c r="BG72" s="259" t="s">
        <v>4945</v>
      </c>
      <c r="BH72" s="149"/>
      <c r="BI72" s="149"/>
      <c r="BJ72" s="149"/>
      <c r="BK72" s="149"/>
      <c r="BL72" s="149"/>
      <c r="BM72" s="149"/>
      <c r="BN72" s="149"/>
      <c r="BO72" s="265"/>
      <c r="BP72" s="265"/>
      <c r="BQ72" s="228"/>
      <c r="BR72" s="154"/>
      <c r="BS72" s="228"/>
      <c r="BT72" s="154"/>
      <c r="BU72" s="154"/>
      <c r="BV72" s="154"/>
      <c r="BW72" s="154"/>
      <c r="BX72" s="154"/>
      <c r="BY72" s="154"/>
      <c r="BZ72" s="154"/>
      <c r="CA72" s="175">
        <v>2</v>
      </c>
      <c r="CB72" s="175"/>
      <c r="CC72" s="175"/>
      <c r="CD72" s="175"/>
      <c r="CE72" s="1063">
        <v>1</v>
      </c>
    </row>
    <row r="73" spans="1:83" s="1020" customFormat="1" ht="16.5" customHeight="1">
      <c r="A73" s="154">
        <v>54</v>
      </c>
      <c r="B73" s="154" t="s">
        <v>6314</v>
      </c>
      <c r="C73" s="158" t="s">
        <v>4963</v>
      </c>
      <c r="D73" s="154" t="s">
        <v>5318</v>
      </c>
      <c r="E73" s="154" t="s">
        <v>13433</v>
      </c>
      <c r="F73" s="154" t="s">
        <v>13971</v>
      </c>
      <c r="G73" s="160" t="s">
        <v>13972</v>
      </c>
      <c r="H73" s="154" t="s">
        <v>13973</v>
      </c>
      <c r="I73" s="163" t="s">
        <v>13974</v>
      </c>
      <c r="J73" s="154" t="s">
        <v>4884</v>
      </c>
      <c r="K73" s="116" t="s">
        <v>13975</v>
      </c>
      <c r="L73" s="116" t="s">
        <v>13976</v>
      </c>
      <c r="M73" s="310" t="s">
        <v>13977</v>
      </c>
      <c r="N73" s="142" t="s">
        <v>4924</v>
      </c>
      <c r="O73" s="278"/>
      <c r="P73" s="1015" t="s">
        <v>4924</v>
      </c>
      <c r="Q73" s="630">
        <v>760</v>
      </c>
      <c r="R73" s="127">
        <v>520</v>
      </c>
      <c r="S73" s="147">
        <v>330</v>
      </c>
      <c r="T73" s="143">
        <v>200</v>
      </c>
      <c r="U73" s="123" t="s">
        <v>13042</v>
      </c>
      <c r="V73" s="143">
        <v>130</v>
      </c>
      <c r="W73" s="147">
        <v>15</v>
      </c>
      <c r="X73" s="738" t="s">
        <v>4926</v>
      </c>
      <c r="Y73" s="147">
        <v>70</v>
      </c>
      <c r="Z73" s="147"/>
      <c r="AA73" s="147"/>
      <c r="AB73" s="147">
        <v>9</v>
      </c>
      <c r="AC73" s="147"/>
      <c r="AD73" s="147"/>
      <c r="AE73" s="147">
        <v>20</v>
      </c>
      <c r="AF73" s="1064" t="s">
        <v>13978</v>
      </c>
      <c r="AG73" s="147"/>
      <c r="AH73" s="127">
        <v>320</v>
      </c>
      <c r="AI73" s="175"/>
      <c r="AJ73" s="175"/>
      <c r="AK73" s="154" t="s">
        <v>4894</v>
      </c>
      <c r="AL73" s="154">
        <v>12</v>
      </c>
      <c r="AM73" s="154">
        <v>6</v>
      </c>
      <c r="AN73" s="154"/>
      <c r="AO73" s="154">
        <v>6</v>
      </c>
      <c r="AP73" s="154"/>
      <c r="AQ73" s="154"/>
      <c r="AR73" s="154"/>
      <c r="AS73" s="154"/>
      <c r="AT73" s="154">
        <v>250</v>
      </c>
      <c r="AU73" s="175" t="s">
        <v>13979</v>
      </c>
      <c r="AV73" s="123" t="s">
        <v>5773</v>
      </c>
      <c r="AW73" s="127">
        <v>480</v>
      </c>
      <c r="AX73" s="127">
        <v>1.92</v>
      </c>
      <c r="AY73" s="150"/>
      <c r="AZ73" s="150"/>
      <c r="BA73" s="150"/>
      <c r="BB73" s="150"/>
      <c r="BC73" s="150"/>
      <c r="BD73" s="150"/>
      <c r="BE73" s="259"/>
      <c r="BF73" s="150"/>
      <c r="BG73" s="150" t="s">
        <v>4897</v>
      </c>
      <c r="BH73" s="149"/>
      <c r="BI73" s="149"/>
      <c r="BJ73" s="149"/>
      <c r="BK73" s="149"/>
      <c r="BL73" s="149"/>
      <c r="BM73" s="1019"/>
      <c r="BN73" s="1019"/>
      <c r="BO73" s="1065"/>
      <c r="BP73" s="154"/>
      <c r="BQ73" s="154"/>
      <c r="BR73" s="154"/>
      <c r="BS73" s="154"/>
      <c r="BT73" s="154"/>
      <c r="BU73" s="154"/>
      <c r="BV73" s="154"/>
      <c r="BW73" s="154"/>
      <c r="BX73" s="154"/>
      <c r="BY73" s="154"/>
      <c r="BZ73" s="175"/>
      <c r="CA73" s="154">
        <v>2</v>
      </c>
      <c r="CB73" s="154">
        <v>1</v>
      </c>
      <c r="CC73" s="134"/>
      <c r="CD73" s="134">
        <v>1</v>
      </c>
      <c r="CE73" s="134">
        <v>5</v>
      </c>
    </row>
    <row r="74" spans="1:83" s="1018" customFormat="1" ht="16.5" customHeight="1">
      <c r="A74" s="2517" t="s">
        <v>6516</v>
      </c>
      <c r="B74" s="2517"/>
      <c r="C74" s="2517"/>
      <c r="D74" s="2517"/>
      <c r="E74" s="2517"/>
      <c r="F74" s="229">
        <v>4</v>
      </c>
      <c r="G74" s="230"/>
      <c r="H74" s="231"/>
      <c r="I74" s="232"/>
      <c r="J74" s="232"/>
      <c r="K74" s="1025"/>
      <c r="L74" s="235"/>
      <c r="M74" s="236"/>
      <c r="N74" s="237"/>
      <c r="O74" s="237"/>
      <c r="P74" s="237"/>
      <c r="Q74" s="1026"/>
      <c r="R74" s="1026"/>
      <c r="S74" s="1026"/>
      <c r="T74" s="238"/>
      <c r="U74" s="241"/>
      <c r="V74" s="238"/>
      <c r="W74" s="1026"/>
      <c r="X74" s="240"/>
      <c r="Y74" s="1026"/>
      <c r="Z74" s="1026"/>
      <c r="AA74" s="1026"/>
      <c r="AB74" s="244"/>
      <c r="AC74" s="244"/>
      <c r="AD74" s="244"/>
      <c r="AE74" s="244"/>
      <c r="AF74" s="1027"/>
      <c r="AG74" s="244"/>
      <c r="AH74" s="244"/>
      <c r="AI74" s="251"/>
      <c r="AJ74" s="1028"/>
      <c r="AK74" s="229"/>
      <c r="AL74" s="229"/>
      <c r="AM74" s="229"/>
      <c r="AN74" s="251"/>
      <c r="AO74" s="251"/>
      <c r="AP74" s="251"/>
      <c r="AQ74" s="251"/>
      <c r="AR74" s="251"/>
      <c r="AS74" s="1029"/>
      <c r="AT74" s="1030"/>
      <c r="AU74" s="1029"/>
      <c r="AV74" s="1029"/>
      <c r="AW74" s="1031"/>
      <c r="AX74" s="1031"/>
      <c r="AY74" s="1031"/>
      <c r="AZ74" s="1029"/>
      <c r="BA74" s="1029"/>
      <c r="BB74" s="1029"/>
      <c r="BC74" s="1029"/>
      <c r="BD74" s="1029"/>
      <c r="BE74" s="1029"/>
      <c r="BF74" s="1029"/>
      <c r="BG74" s="1029"/>
      <c r="BH74" s="1032"/>
      <c r="BI74" s="1032"/>
      <c r="BJ74" s="1032"/>
      <c r="BK74" s="1032"/>
      <c r="BL74" s="1032"/>
      <c r="BM74" s="1032"/>
      <c r="BN74" s="1032"/>
      <c r="BO74" s="1029"/>
      <c r="BP74" s="1029"/>
      <c r="BQ74" s="1029"/>
      <c r="BR74" s="1029"/>
      <c r="BS74" s="1029"/>
      <c r="BT74" s="1029"/>
      <c r="BU74" s="1029"/>
      <c r="BV74" s="1029"/>
      <c r="BW74" s="1029"/>
      <c r="BX74" s="1029"/>
      <c r="BY74" s="1029"/>
      <c r="BZ74" s="1029"/>
      <c r="CA74" s="1029"/>
      <c r="CB74" s="1029"/>
      <c r="CC74" s="1029"/>
      <c r="CD74" s="1029"/>
      <c r="CE74" s="1029"/>
    </row>
    <row r="75" spans="1:83" s="1020" customFormat="1" ht="16.5" customHeight="1">
      <c r="A75" s="154">
        <v>55</v>
      </c>
      <c r="B75" s="154" t="s">
        <v>6314</v>
      </c>
      <c r="C75" s="158" t="s">
        <v>6315</v>
      </c>
      <c r="D75" s="154" t="s">
        <v>6039</v>
      </c>
      <c r="E75" s="154" t="s">
        <v>13433</v>
      </c>
      <c r="F75" s="154" t="s">
        <v>13980</v>
      </c>
      <c r="G75" s="160" t="s">
        <v>13981</v>
      </c>
      <c r="H75" s="154" t="s">
        <v>13982</v>
      </c>
      <c r="I75" s="154" t="s">
        <v>13983</v>
      </c>
      <c r="J75" s="154" t="s">
        <v>4884</v>
      </c>
      <c r="K75" s="163" t="s">
        <v>8880</v>
      </c>
      <c r="L75" s="116" t="s">
        <v>13984</v>
      </c>
      <c r="M75" s="268" t="s">
        <v>13985</v>
      </c>
      <c r="N75" s="142" t="s">
        <v>4888</v>
      </c>
      <c r="O75" s="142"/>
      <c r="P75" s="1015" t="s">
        <v>4924</v>
      </c>
      <c r="Q75" s="630">
        <v>2239</v>
      </c>
      <c r="R75" s="630">
        <v>2239</v>
      </c>
      <c r="S75" s="630">
        <v>653</v>
      </c>
      <c r="T75" s="143">
        <v>653</v>
      </c>
      <c r="U75" s="123"/>
      <c r="V75" s="143"/>
      <c r="W75" s="147">
        <v>71</v>
      </c>
      <c r="X75" s="159" t="s">
        <v>4972</v>
      </c>
      <c r="Y75" s="147"/>
      <c r="Z75" s="147"/>
      <c r="AA75" s="147"/>
      <c r="AB75" s="147"/>
      <c r="AC75" s="147"/>
      <c r="AD75" s="147"/>
      <c r="AE75" s="147"/>
      <c r="AF75" s="1054" t="s">
        <v>13986</v>
      </c>
      <c r="AG75" s="127"/>
      <c r="AH75" s="127">
        <v>308</v>
      </c>
      <c r="AI75" s="792"/>
      <c r="AJ75" s="792"/>
      <c r="AK75" s="154" t="s">
        <v>5011</v>
      </c>
      <c r="AL75" s="154"/>
      <c r="AM75" s="154"/>
      <c r="AN75" s="154"/>
      <c r="AO75" s="154"/>
      <c r="AP75" s="154"/>
      <c r="AQ75" s="154"/>
      <c r="AR75" s="154"/>
      <c r="AS75" s="154"/>
      <c r="AT75" s="154">
        <v>150</v>
      </c>
      <c r="AU75" s="175" t="s">
        <v>8230</v>
      </c>
      <c r="AV75" s="175" t="s">
        <v>8230</v>
      </c>
      <c r="AW75" s="127">
        <v>3500</v>
      </c>
      <c r="AX75" s="127">
        <v>23.333333333333332</v>
      </c>
      <c r="AY75" s="150"/>
      <c r="AZ75" s="150"/>
      <c r="BA75" s="150"/>
      <c r="BB75" s="150"/>
      <c r="BC75" s="150"/>
      <c r="BD75" s="150"/>
      <c r="BE75" s="150"/>
      <c r="BF75" s="150"/>
      <c r="BG75" s="259" t="s">
        <v>4897</v>
      </c>
      <c r="BH75" s="149"/>
      <c r="BI75" s="149"/>
      <c r="BJ75" s="149"/>
      <c r="BK75" s="149"/>
      <c r="BL75" s="149"/>
      <c r="BM75" s="149"/>
      <c r="BN75" s="149"/>
      <c r="BO75" s="265"/>
      <c r="BP75" s="265"/>
      <c r="BQ75" s="228"/>
      <c r="BR75" s="154"/>
      <c r="BS75" s="228"/>
      <c r="BT75" s="154"/>
      <c r="BU75" s="154"/>
      <c r="BV75" s="154"/>
      <c r="BW75" s="154"/>
      <c r="BX75" s="154"/>
      <c r="BY75" s="154"/>
      <c r="BZ75" s="154"/>
      <c r="CA75" s="175">
        <v>3</v>
      </c>
      <c r="CB75" s="175"/>
      <c r="CC75" s="175"/>
      <c r="CD75" s="175"/>
      <c r="CE75" s="175"/>
    </row>
    <row r="76" spans="1:83" s="1020" customFormat="1" ht="16.5" customHeight="1">
      <c r="A76" s="154">
        <v>56</v>
      </c>
      <c r="B76" s="154" t="s">
        <v>6314</v>
      </c>
      <c r="C76" s="158" t="s">
        <v>6418</v>
      </c>
      <c r="D76" s="154" t="s">
        <v>6039</v>
      </c>
      <c r="E76" s="154" t="s">
        <v>13433</v>
      </c>
      <c r="F76" s="154" t="s">
        <v>13987</v>
      </c>
      <c r="G76" s="160" t="s">
        <v>6525</v>
      </c>
      <c r="H76" s="154" t="s">
        <v>13988</v>
      </c>
      <c r="I76" s="154" t="s">
        <v>13989</v>
      </c>
      <c r="J76" s="154" t="s">
        <v>4884</v>
      </c>
      <c r="K76" s="163" t="s">
        <v>13990</v>
      </c>
      <c r="L76" s="116" t="s">
        <v>13991</v>
      </c>
      <c r="M76" s="153" t="s">
        <v>13992</v>
      </c>
      <c r="N76" s="142" t="s">
        <v>4888</v>
      </c>
      <c r="O76" s="142"/>
      <c r="P76" s="1015" t="s">
        <v>4924</v>
      </c>
      <c r="Q76" s="630">
        <v>492</v>
      </c>
      <c r="R76" s="630">
        <v>1089</v>
      </c>
      <c r="S76" s="630">
        <v>555.29999999999995</v>
      </c>
      <c r="T76" s="143"/>
      <c r="U76" s="123"/>
      <c r="V76" s="143">
        <v>555.29999999999995</v>
      </c>
      <c r="W76" s="147">
        <v>106</v>
      </c>
      <c r="X76" s="155" t="s">
        <v>4972</v>
      </c>
      <c r="Y76" s="147"/>
      <c r="Z76" s="147"/>
      <c r="AA76" s="147"/>
      <c r="AB76" s="147">
        <v>36</v>
      </c>
      <c r="AC76" s="147"/>
      <c r="AD76" s="147" t="s">
        <v>6530</v>
      </c>
      <c r="AE76" s="147">
        <v>230</v>
      </c>
      <c r="AF76" s="1042" t="s">
        <v>13993</v>
      </c>
      <c r="AG76" s="127">
        <v>316</v>
      </c>
      <c r="AH76" s="127">
        <v>318</v>
      </c>
      <c r="AI76" s="792"/>
      <c r="AJ76" s="792"/>
      <c r="AK76" s="154" t="s">
        <v>5079</v>
      </c>
      <c r="AL76" s="154"/>
      <c r="AM76" s="154"/>
      <c r="AN76" s="154"/>
      <c r="AO76" s="154"/>
      <c r="AP76" s="154"/>
      <c r="AQ76" s="154"/>
      <c r="AR76" s="154"/>
      <c r="AS76" s="154"/>
      <c r="AT76" s="154">
        <v>153</v>
      </c>
      <c r="AU76" s="175" t="s">
        <v>13994</v>
      </c>
      <c r="AV76" s="175" t="s">
        <v>5056</v>
      </c>
      <c r="AW76" s="127">
        <v>2294</v>
      </c>
      <c r="AX76" s="127">
        <v>14.993464052287582</v>
      </c>
      <c r="AY76" s="150"/>
      <c r="AZ76" s="150"/>
      <c r="BA76" s="150"/>
      <c r="BB76" s="150"/>
      <c r="BC76" s="150"/>
      <c r="BD76" s="150"/>
      <c r="BE76" s="150"/>
      <c r="BF76" s="150"/>
      <c r="BG76" s="259" t="s">
        <v>4897</v>
      </c>
      <c r="BH76" s="149"/>
      <c r="BI76" s="149"/>
      <c r="BJ76" s="149"/>
      <c r="BK76" s="149"/>
      <c r="BL76" s="149"/>
      <c r="BM76" s="149"/>
      <c r="BN76" s="149"/>
      <c r="BO76" s="265"/>
      <c r="BP76" s="259"/>
      <c r="BQ76" s="228"/>
      <c r="BR76" s="154"/>
      <c r="BS76" s="228"/>
      <c r="BT76" s="154"/>
      <c r="BU76" s="154"/>
      <c r="BV76" s="154"/>
      <c r="BW76" s="154"/>
      <c r="BX76" s="154"/>
      <c r="BY76" s="154"/>
      <c r="BZ76" s="154"/>
      <c r="CA76" s="175">
        <v>3</v>
      </c>
      <c r="CB76" s="175"/>
      <c r="CC76" s="175"/>
      <c r="CD76" s="175"/>
      <c r="CE76" s="175"/>
    </row>
    <row r="77" spans="1:83" s="1018" customFormat="1" ht="16.5" customHeight="1">
      <c r="A77" s="2517" t="s">
        <v>6606</v>
      </c>
      <c r="B77" s="2517"/>
      <c r="C77" s="2517"/>
      <c r="D77" s="2517"/>
      <c r="E77" s="2517"/>
      <c r="F77" s="229">
        <v>2</v>
      </c>
      <c r="G77" s="230"/>
      <c r="H77" s="231"/>
      <c r="I77" s="232"/>
      <c r="J77" s="232"/>
      <c r="K77" s="1025"/>
      <c r="L77" s="235"/>
      <c r="M77" s="236"/>
      <c r="N77" s="237"/>
      <c r="O77" s="237"/>
      <c r="P77" s="237"/>
      <c r="Q77" s="1026"/>
      <c r="R77" s="1026"/>
      <c r="S77" s="1026"/>
      <c r="T77" s="238"/>
      <c r="U77" s="241"/>
      <c r="V77" s="238"/>
      <c r="W77" s="1026"/>
      <c r="X77" s="240"/>
      <c r="Y77" s="1026"/>
      <c r="Z77" s="1026"/>
      <c r="AA77" s="1026"/>
      <c r="AB77" s="244"/>
      <c r="AC77" s="244"/>
      <c r="AD77" s="244"/>
      <c r="AE77" s="244"/>
      <c r="AF77" s="1027"/>
      <c r="AG77" s="244"/>
      <c r="AH77" s="244"/>
      <c r="AI77" s="251"/>
      <c r="AJ77" s="1028"/>
      <c r="AK77" s="229"/>
      <c r="AL77" s="229"/>
      <c r="AM77" s="229"/>
      <c r="AN77" s="251"/>
      <c r="AO77" s="251"/>
      <c r="AP77" s="251"/>
      <c r="AQ77" s="251"/>
      <c r="AR77" s="251"/>
      <c r="AS77" s="1029"/>
      <c r="AT77" s="1030"/>
      <c r="AU77" s="1029"/>
      <c r="AV77" s="1029"/>
      <c r="AW77" s="1031"/>
      <c r="AX77" s="1031"/>
      <c r="AY77" s="1029"/>
      <c r="AZ77" s="1029"/>
      <c r="BA77" s="1029"/>
      <c r="BB77" s="1029"/>
      <c r="BC77" s="1029"/>
      <c r="BD77" s="1029"/>
      <c r="BE77" s="1029"/>
      <c r="BF77" s="1029"/>
      <c r="BG77" s="1029"/>
      <c r="BH77" s="1032"/>
      <c r="BI77" s="1032"/>
      <c r="BJ77" s="1032"/>
      <c r="BK77" s="1032"/>
      <c r="BL77" s="1032"/>
      <c r="BM77" s="1032"/>
      <c r="BN77" s="1032"/>
      <c r="BO77" s="1029"/>
      <c r="BP77" s="1029"/>
      <c r="BQ77" s="1029"/>
      <c r="BR77" s="1029"/>
      <c r="BS77" s="1029"/>
      <c r="BT77" s="1029"/>
      <c r="BU77" s="1029"/>
      <c r="BV77" s="1029"/>
      <c r="BW77" s="1029"/>
      <c r="BX77" s="1029"/>
      <c r="BY77" s="1029"/>
      <c r="BZ77" s="1029"/>
      <c r="CA77" s="1029"/>
      <c r="CB77" s="1029"/>
      <c r="CC77" s="1029"/>
      <c r="CD77" s="1029"/>
      <c r="CE77" s="1029"/>
    </row>
    <row r="78" spans="1:83" s="679" customFormat="1" ht="16.5" customHeight="1">
      <c r="A78" s="2567" t="s">
        <v>6607</v>
      </c>
      <c r="B78" s="2567"/>
      <c r="C78" s="2567"/>
      <c r="D78" s="2567"/>
      <c r="E78" s="2567"/>
      <c r="F78" s="389">
        <f>F69+F74+F77</f>
        <v>8</v>
      </c>
      <c r="G78" s="390"/>
      <c r="H78" s="389"/>
      <c r="I78" s="389"/>
      <c r="J78" s="389"/>
      <c r="K78" s="389"/>
      <c r="L78" s="391"/>
      <c r="M78" s="391"/>
      <c r="N78" s="389"/>
      <c r="O78" s="389"/>
      <c r="P78" s="389"/>
      <c r="Q78" s="394"/>
      <c r="R78" s="394"/>
      <c r="S78" s="394"/>
      <c r="T78" s="392"/>
      <c r="U78" s="399"/>
      <c r="V78" s="392"/>
      <c r="W78" s="395"/>
      <c r="X78" s="389"/>
      <c r="Y78" s="395"/>
      <c r="Z78" s="395"/>
      <c r="AA78" s="395"/>
      <c r="AB78" s="395"/>
      <c r="AC78" s="395"/>
      <c r="AD78" s="395"/>
      <c r="AE78" s="395"/>
      <c r="AF78" s="390"/>
      <c r="AG78" s="394"/>
      <c r="AH78" s="394"/>
      <c r="AI78" s="389"/>
      <c r="AJ78" s="389"/>
      <c r="AK78" s="389"/>
      <c r="AL78" s="389"/>
      <c r="AM78" s="389"/>
      <c r="AN78" s="389"/>
      <c r="AO78" s="389"/>
      <c r="AP78" s="389"/>
      <c r="AQ78" s="389"/>
      <c r="AR78" s="389"/>
      <c r="AS78" s="389"/>
      <c r="AT78" s="396"/>
      <c r="AU78" s="389"/>
      <c r="AV78" s="389"/>
      <c r="AW78" s="394"/>
      <c r="AX78" s="394"/>
      <c r="AY78" s="399"/>
      <c r="AZ78" s="399"/>
      <c r="BA78" s="399"/>
      <c r="BB78" s="399"/>
      <c r="BC78" s="399"/>
      <c r="BD78" s="399"/>
      <c r="BE78" s="399"/>
      <c r="BF78" s="389"/>
      <c r="BG78" s="389"/>
      <c r="BH78" s="398"/>
      <c r="BI78" s="398"/>
      <c r="BJ78" s="398"/>
      <c r="BK78" s="398"/>
      <c r="BL78" s="398"/>
      <c r="BM78" s="398"/>
      <c r="BN78" s="398"/>
      <c r="BO78" s="389"/>
      <c r="BP78" s="389"/>
      <c r="BQ78" s="1060"/>
      <c r="BR78" s="389"/>
      <c r="BS78" s="1060"/>
      <c r="BT78" s="389"/>
      <c r="BU78" s="389"/>
      <c r="BV78" s="389"/>
      <c r="BW78" s="389"/>
      <c r="BX78" s="389"/>
      <c r="BY78" s="389"/>
      <c r="BZ78" s="389"/>
      <c r="CA78" s="389"/>
      <c r="CB78" s="389"/>
      <c r="CC78" s="389"/>
      <c r="CD78" s="389"/>
      <c r="CE78" s="389"/>
    </row>
    <row r="79" spans="1:83" ht="16.5" customHeight="1">
      <c r="A79" s="494"/>
      <c r="B79" s="154" t="s">
        <v>6608</v>
      </c>
      <c r="C79" s="135"/>
      <c r="D79" s="135"/>
      <c r="E79" s="135"/>
      <c r="F79" s="494"/>
      <c r="G79" s="276"/>
      <c r="H79" s="135"/>
      <c r="I79" s="135"/>
      <c r="J79" s="135"/>
      <c r="K79" s="135"/>
      <c r="L79" s="153"/>
      <c r="M79" s="153"/>
      <c r="N79" s="135"/>
      <c r="O79" s="135"/>
      <c r="P79" s="135"/>
      <c r="Q79" s="127"/>
      <c r="R79" s="127"/>
      <c r="S79" s="127"/>
      <c r="T79" s="143"/>
      <c r="U79" s="123"/>
      <c r="V79" s="143"/>
      <c r="W79" s="128"/>
      <c r="X79" s="135"/>
      <c r="Y79" s="128"/>
      <c r="Z79" s="128"/>
      <c r="AA79" s="128"/>
      <c r="AB79" s="128"/>
      <c r="AC79" s="128"/>
      <c r="AD79" s="128"/>
      <c r="AE79" s="128"/>
      <c r="AF79" s="276"/>
      <c r="AG79" s="127"/>
      <c r="AH79" s="127"/>
      <c r="AI79" s="135"/>
      <c r="AJ79" s="135"/>
      <c r="AK79" s="135"/>
      <c r="AL79" s="135"/>
      <c r="AM79" s="135"/>
      <c r="AN79" s="135"/>
      <c r="AO79" s="135"/>
      <c r="AP79" s="135"/>
      <c r="AQ79" s="135"/>
      <c r="AR79" s="135"/>
      <c r="AS79" s="135"/>
      <c r="AT79" s="494"/>
      <c r="AU79" s="135"/>
      <c r="AV79" s="135"/>
      <c r="AW79" s="127"/>
      <c r="AX79" s="127"/>
      <c r="AY79" s="123"/>
      <c r="AZ79" s="123"/>
      <c r="BA79" s="123"/>
      <c r="BB79" s="123"/>
      <c r="BC79" s="123"/>
      <c r="BD79" s="123"/>
      <c r="BE79" s="123"/>
      <c r="BF79" s="135"/>
      <c r="BG79" s="135"/>
      <c r="BH79" s="134"/>
      <c r="BI79" s="134"/>
      <c r="BJ79" s="134"/>
      <c r="BK79" s="134"/>
      <c r="BL79" s="134"/>
      <c r="BM79" s="134"/>
      <c r="BN79" s="134"/>
      <c r="BO79" s="135"/>
      <c r="BP79" s="135"/>
      <c r="BQ79" s="636"/>
      <c r="BR79" s="135"/>
      <c r="BS79" s="636"/>
      <c r="BT79" s="135"/>
      <c r="BU79" s="135"/>
      <c r="BV79" s="135"/>
      <c r="BW79" s="135"/>
      <c r="BX79" s="135"/>
      <c r="BY79" s="135"/>
      <c r="BZ79" s="135"/>
      <c r="CA79" s="135"/>
      <c r="CB79" s="135"/>
      <c r="CC79" s="135"/>
      <c r="CD79" s="135"/>
      <c r="CE79" s="135"/>
    </row>
    <row r="80" spans="1:83" ht="16.5" customHeight="1">
      <c r="A80" s="154">
        <v>57</v>
      </c>
      <c r="B80" s="154" t="s">
        <v>6608</v>
      </c>
      <c r="C80" s="158" t="s">
        <v>6750</v>
      </c>
      <c r="D80" s="154" t="s">
        <v>5082</v>
      </c>
      <c r="E80" s="154" t="s">
        <v>13433</v>
      </c>
      <c r="F80" s="154" t="s">
        <v>13995</v>
      </c>
      <c r="G80" s="160" t="s">
        <v>13996</v>
      </c>
      <c r="H80" s="154" t="s">
        <v>13997</v>
      </c>
      <c r="I80" s="154" t="s">
        <v>13998</v>
      </c>
      <c r="J80" s="154" t="s">
        <v>4884</v>
      </c>
      <c r="K80" s="163" t="s">
        <v>13999</v>
      </c>
      <c r="L80" s="116" t="s">
        <v>14000</v>
      </c>
      <c r="M80" s="141" t="s">
        <v>14001</v>
      </c>
      <c r="N80" s="142" t="s">
        <v>4888</v>
      </c>
      <c r="O80" s="142"/>
      <c r="P80" s="1015" t="s">
        <v>4924</v>
      </c>
      <c r="Q80" s="630">
        <v>66100</v>
      </c>
      <c r="R80" s="630">
        <v>13636</v>
      </c>
      <c r="S80" s="630">
        <v>3930</v>
      </c>
      <c r="T80" s="143">
        <v>3930</v>
      </c>
      <c r="U80" s="123"/>
      <c r="V80" s="143"/>
      <c r="W80" s="147">
        <v>450</v>
      </c>
      <c r="X80" s="159" t="s">
        <v>4972</v>
      </c>
      <c r="Y80" s="147"/>
      <c r="Z80" s="147">
        <v>45</v>
      </c>
      <c r="AA80" s="147">
        <v>6910</v>
      </c>
      <c r="AB80" s="147">
        <v>109</v>
      </c>
      <c r="AC80" s="147">
        <v>46</v>
      </c>
      <c r="AD80" s="147">
        <v>216</v>
      </c>
      <c r="AE80" s="147">
        <v>250</v>
      </c>
      <c r="AF80" s="181" t="s">
        <v>14002</v>
      </c>
      <c r="AG80" s="127"/>
      <c r="AH80" s="127">
        <v>1128</v>
      </c>
      <c r="AI80" s="792"/>
      <c r="AJ80" s="792"/>
      <c r="AK80" s="154" t="s">
        <v>7116</v>
      </c>
      <c r="AL80" s="154"/>
      <c r="AM80" s="154"/>
      <c r="AN80" s="154"/>
      <c r="AO80" s="154"/>
      <c r="AP80" s="154"/>
      <c r="AQ80" s="154"/>
      <c r="AR80" s="154"/>
      <c r="AS80" s="154"/>
      <c r="AT80" s="154">
        <v>221</v>
      </c>
      <c r="AU80" s="154" t="s">
        <v>14003</v>
      </c>
      <c r="AV80" s="154" t="s">
        <v>14003</v>
      </c>
      <c r="AW80" s="127">
        <v>36021</v>
      </c>
      <c r="AX80" s="127">
        <v>162.99095022624434</v>
      </c>
      <c r="AY80" s="149"/>
      <c r="AZ80" s="149"/>
      <c r="BA80" s="149"/>
      <c r="BB80" s="149"/>
      <c r="BC80" s="149"/>
      <c r="BD80" s="149"/>
      <c r="BE80" s="149"/>
      <c r="BF80" s="150"/>
      <c r="BG80" s="259" t="s">
        <v>4897</v>
      </c>
      <c r="BH80" s="149"/>
      <c r="BI80" s="149"/>
      <c r="BJ80" s="149"/>
      <c r="BK80" s="149"/>
      <c r="BL80" s="149"/>
      <c r="BM80" s="149"/>
      <c r="BN80" s="149"/>
      <c r="BO80" s="265"/>
      <c r="BP80" s="265"/>
      <c r="BQ80" s="228">
        <v>2</v>
      </c>
      <c r="BR80" s="154"/>
      <c r="BS80" s="228">
        <v>2</v>
      </c>
      <c r="BT80" s="154"/>
      <c r="BU80" s="154"/>
      <c r="BV80" s="154">
        <v>5</v>
      </c>
      <c r="BW80" s="154">
        <v>2</v>
      </c>
      <c r="BX80" s="154"/>
      <c r="BY80" s="154"/>
      <c r="BZ80" s="154"/>
      <c r="CA80" s="175"/>
      <c r="CB80" s="175"/>
      <c r="CC80" s="175"/>
      <c r="CD80" s="175"/>
      <c r="CE80" s="175"/>
    </row>
    <row r="81" spans="1:83" s="1067" customFormat="1" ht="16.5" customHeight="1">
      <c r="A81" s="154">
        <v>58</v>
      </c>
      <c r="B81" s="154" t="s">
        <v>14004</v>
      </c>
      <c r="C81" s="158" t="s">
        <v>14005</v>
      </c>
      <c r="D81" s="154" t="s">
        <v>13922</v>
      </c>
      <c r="E81" s="154" t="s">
        <v>14006</v>
      </c>
      <c r="F81" s="154" t="s">
        <v>14007</v>
      </c>
      <c r="G81" s="160" t="s">
        <v>14008</v>
      </c>
      <c r="H81" s="154" t="s">
        <v>14009</v>
      </c>
      <c r="I81" s="154" t="s">
        <v>14010</v>
      </c>
      <c r="J81" s="154" t="s">
        <v>4884</v>
      </c>
      <c r="K81" s="154" t="s">
        <v>14011</v>
      </c>
      <c r="L81" s="154" t="s">
        <v>14012</v>
      </c>
      <c r="M81" s="153" t="s">
        <v>14013</v>
      </c>
      <c r="N81" s="142" t="s">
        <v>4940</v>
      </c>
      <c r="O81" s="142" t="s">
        <v>4954</v>
      </c>
      <c r="P81" s="142" t="s">
        <v>4940</v>
      </c>
      <c r="Q81" s="168">
        <v>71202</v>
      </c>
      <c r="R81" s="168">
        <v>21701</v>
      </c>
      <c r="S81" s="450">
        <v>4202</v>
      </c>
      <c r="T81" s="143"/>
      <c r="U81" s="123"/>
      <c r="V81" s="143">
        <v>4202</v>
      </c>
      <c r="W81" s="450">
        <v>1596</v>
      </c>
      <c r="X81" s="153" t="s">
        <v>4890</v>
      </c>
      <c r="Y81" s="128">
        <v>439</v>
      </c>
      <c r="Z81" s="147">
        <v>189</v>
      </c>
      <c r="AA81" s="147">
        <v>9946</v>
      </c>
      <c r="AB81" s="147">
        <v>361</v>
      </c>
      <c r="AC81" s="147"/>
      <c r="AD81" s="147">
        <v>34</v>
      </c>
      <c r="AE81" s="147">
        <v>777</v>
      </c>
      <c r="AF81" s="181" t="s">
        <v>14014</v>
      </c>
      <c r="AG81" s="644">
        <v>1541</v>
      </c>
      <c r="AH81" s="311">
        <v>1541</v>
      </c>
      <c r="AI81" s="792"/>
      <c r="AJ81" s="792"/>
      <c r="AK81" s="154" t="s">
        <v>14015</v>
      </c>
      <c r="AL81" s="154">
        <v>7</v>
      </c>
      <c r="AM81" s="154">
        <v>2</v>
      </c>
      <c r="AN81" s="154">
        <v>5</v>
      </c>
      <c r="AO81" s="154"/>
      <c r="AP81" s="154"/>
      <c r="AQ81" s="154"/>
      <c r="AR81" s="154"/>
      <c r="AS81" s="154"/>
      <c r="AT81" s="154">
        <v>221</v>
      </c>
      <c r="AU81" s="175" t="s">
        <v>14016</v>
      </c>
      <c r="AV81" s="175" t="s">
        <v>14016</v>
      </c>
      <c r="AW81" s="1066">
        <v>54555</v>
      </c>
      <c r="AX81" s="127">
        <v>246.8552036199095</v>
      </c>
      <c r="AY81" s="169">
        <v>1000</v>
      </c>
      <c r="AZ81" s="169"/>
      <c r="BA81" s="169">
        <v>700</v>
      </c>
      <c r="BB81" s="169">
        <v>700</v>
      </c>
      <c r="BC81" s="169">
        <v>700</v>
      </c>
      <c r="BD81" s="169"/>
      <c r="BE81" s="169" t="s">
        <v>14017</v>
      </c>
      <c r="BF81" s="170" t="s">
        <v>14018</v>
      </c>
      <c r="BG81" s="259" t="s">
        <v>14019</v>
      </c>
      <c r="BH81" s="645"/>
      <c r="BI81" s="645"/>
      <c r="BJ81" s="645"/>
      <c r="BK81" s="645"/>
      <c r="BL81" s="645"/>
      <c r="BM81" s="645"/>
      <c r="BN81" s="645"/>
      <c r="BO81" s="265"/>
      <c r="BP81" s="265"/>
      <c r="BQ81" s="228">
        <v>3</v>
      </c>
      <c r="BR81" s="154"/>
      <c r="BS81" s="228">
        <v>3</v>
      </c>
      <c r="BT81" s="154">
        <v>7</v>
      </c>
      <c r="BU81" s="154">
        <v>2</v>
      </c>
      <c r="BV81" s="154">
        <v>15</v>
      </c>
      <c r="BW81" s="154">
        <v>7</v>
      </c>
      <c r="BX81" s="154"/>
      <c r="BY81" s="154"/>
      <c r="BZ81" s="154">
        <v>40</v>
      </c>
      <c r="CA81" s="175"/>
      <c r="CB81" s="175"/>
      <c r="CC81" s="175"/>
      <c r="CD81" s="175"/>
      <c r="CE81" s="175"/>
    </row>
    <row r="82" spans="1:83" s="1018" customFormat="1" ht="16.5" customHeight="1">
      <c r="A82" s="2517" t="s">
        <v>6685</v>
      </c>
      <c r="B82" s="2517"/>
      <c r="C82" s="2517"/>
      <c r="D82" s="2517"/>
      <c r="E82" s="2517"/>
      <c r="F82" s="229">
        <v>2</v>
      </c>
      <c r="G82" s="230"/>
      <c r="H82" s="231"/>
      <c r="I82" s="232"/>
      <c r="J82" s="232"/>
      <c r="K82" s="1025"/>
      <c r="L82" s="235"/>
      <c r="M82" s="236"/>
      <c r="N82" s="237"/>
      <c r="O82" s="237"/>
      <c r="P82" s="237"/>
      <c r="Q82" s="1026"/>
      <c r="R82" s="1026"/>
      <c r="S82" s="1026"/>
      <c r="T82" s="238"/>
      <c r="U82" s="241"/>
      <c r="V82" s="238"/>
      <c r="W82" s="1026"/>
      <c r="X82" s="240"/>
      <c r="Y82" s="1026"/>
      <c r="Z82" s="1026"/>
      <c r="AA82" s="1026"/>
      <c r="AB82" s="244"/>
      <c r="AC82" s="244"/>
      <c r="AD82" s="244"/>
      <c r="AE82" s="244"/>
      <c r="AF82" s="1027"/>
      <c r="AG82" s="244"/>
      <c r="AH82" s="244"/>
      <c r="AI82" s="251"/>
      <c r="AJ82" s="1028"/>
      <c r="AK82" s="229"/>
      <c r="AL82" s="229"/>
      <c r="AM82" s="229"/>
      <c r="AN82" s="251"/>
      <c r="AO82" s="251"/>
      <c r="AP82" s="251"/>
      <c r="AQ82" s="251"/>
      <c r="AR82" s="251"/>
      <c r="AS82" s="1029"/>
      <c r="AT82" s="1030"/>
      <c r="AU82" s="1029"/>
      <c r="AV82" s="1029"/>
      <c r="AW82" s="1031"/>
      <c r="AX82" s="1031"/>
      <c r="AY82" s="1032"/>
      <c r="AZ82" s="1032"/>
      <c r="BA82" s="1032"/>
      <c r="BB82" s="1032"/>
      <c r="BC82" s="1032"/>
      <c r="BD82" s="1032"/>
      <c r="BE82" s="1032"/>
      <c r="BF82" s="1029"/>
      <c r="BG82" s="1029"/>
      <c r="BH82" s="1032"/>
      <c r="BI82" s="1032"/>
      <c r="BJ82" s="1032"/>
      <c r="BK82" s="1032"/>
      <c r="BL82" s="1032"/>
      <c r="BM82" s="1032"/>
      <c r="BN82" s="1032"/>
      <c r="BO82" s="1029"/>
      <c r="BP82" s="1029"/>
      <c r="BQ82" s="1029"/>
      <c r="BR82" s="1029"/>
      <c r="BS82" s="1029"/>
      <c r="BT82" s="1029"/>
      <c r="BU82" s="1029"/>
      <c r="BV82" s="1029"/>
      <c r="BW82" s="1029"/>
      <c r="BX82" s="1029"/>
      <c r="BY82" s="1029"/>
      <c r="BZ82" s="1029"/>
      <c r="CA82" s="1029"/>
      <c r="CB82" s="1029"/>
      <c r="CC82" s="1029"/>
      <c r="CD82" s="1029"/>
      <c r="CE82" s="1029"/>
    </row>
    <row r="83" spans="1:83" ht="16.5" customHeight="1">
      <c r="A83" s="154">
        <v>59</v>
      </c>
      <c r="B83" s="154" t="s">
        <v>6608</v>
      </c>
      <c r="C83" s="158" t="s">
        <v>6383</v>
      </c>
      <c r="D83" s="154" t="s">
        <v>6039</v>
      </c>
      <c r="E83" s="154" t="s">
        <v>13433</v>
      </c>
      <c r="F83" s="154" t="s">
        <v>14020</v>
      </c>
      <c r="G83" s="160" t="s">
        <v>6741</v>
      </c>
      <c r="H83" s="154" t="s">
        <v>14021</v>
      </c>
      <c r="I83" s="154" t="s">
        <v>14022</v>
      </c>
      <c r="J83" s="154" t="s">
        <v>4884</v>
      </c>
      <c r="K83" s="163" t="s">
        <v>14023</v>
      </c>
      <c r="L83" s="116" t="s">
        <v>14024</v>
      </c>
      <c r="M83" s="153" t="s">
        <v>14025</v>
      </c>
      <c r="N83" s="142" t="s">
        <v>4888</v>
      </c>
      <c r="O83" s="142"/>
      <c r="P83" s="142" t="s">
        <v>4884</v>
      </c>
      <c r="Q83" s="630">
        <v>566</v>
      </c>
      <c r="R83" s="630">
        <v>803</v>
      </c>
      <c r="S83" s="630">
        <v>525</v>
      </c>
      <c r="T83" s="143"/>
      <c r="U83" s="123"/>
      <c r="V83" s="143">
        <v>525</v>
      </c>
      <c r="W83" s="147">
        <v>42</v>
      </c>
      <c r="X83" s="159" t="s">
        <v>4972</v>
      </c>
      <c r="Y83" s="147"/>
      <c r="Z83" s="147">
        <v>14</v>
      </c>
      <c r="AA83" s="147"/>
      <c r="AB83" s="147">
        <v>13</v>
      </c>
      <c r="AC83" s="147"/>
      <c r="AD83" s="147"/>
      <c r="AE83" s="147">
        <v>42</v>
      </c>
      <c r="AF83" s="181" t="s">
        <v>14026</v>
      </c>
      <c r="AG83" s="127">
        <v>197</v>
      </c>
      <c r="AH83" s="127">
        <v>243</v>
      </c>
      <c r="AI83" s="792"/>
      <c r="AJ83" s="792"/>
      <c r="AK83" s="154" t="s">
        <v>5079</v>
      </c>
      <c r="AL83" s="154">
        <v>3</v>
      </c>
      <c r="AM83" s="154">
        <v>1</v>
      </c>
      <c r="AN83" s="154">
        <v>1</v>
      </c>
      <c r="AO83" s="154">
        <v>1</v>
      </c>
      <c r="AP83" s="154"/>
      <c r="AQ83" s="154"/>
      <c r="AR83" s="154"/>
      <c r="AS83" s="154"/>
      <c r="AT83" s="154">
        <v>132</v>
      </c>
      <c r="AU83" s="175" t="s">
        <v>5429</v>
      </c>
      <c r="AV83" s="175"/>
      <c r="AW83" s="127">
        <v>6879</v>
      </c>
      <c r="AX83" s="127">
        <v>52.113636363636367</v>
      </c>
      <c r="AY83" s="149"/>
      <c r="AZ83" s="149"/>
      <c r="BA83" s="149"/>
      <c r="BB83" s="149"/>
      <c r="BC83" s="149"/>
      <c r="BD83" s="149"/>
      <c r="BE83" s="149"/>
      <c r="BF83" s="150"/>
      <c r="BG83" s="259" t="s">
        <v>4897</v>
      </c>
      <c r="BH83" s="149"/>
      <c r="BI83" s="149"/>
      <c r="BJ83" s="149"/>
      <c r="BK83" s="149"/>
      <c r="BL83" s="149"/>
      <c r="BM83" s="149"/>
      <c r="BN83" s="149"/>
      <c r="BO83" s="265"/>
      <c r="BP83" s="265" t="s">
        <v>4897</v>
      </c>
      <c r="BQ83" s="228">
        <v>1</v>
      </c>
      <c r="BR83" s="154"/>
      <c r="BS83" s="228">
        <v>1</v>
      </c>
      <c r="BT83" s="154">
        <v>1</v>
      </c>
      <c r="BU83" s="154">
        <v>1</v>
      </c>
      <c r="BV83" s="154">
        <v>2</v>
      </c>
      <c r="BW83" s="154"/>
      <c r="BX83" s="154"/>
      <c r="BY83" s="154">
        <v>2</v>
      </c>
      <c r="BZ83" s="154"/>
      <c r="CA83" s="175"/>
      <c r="CB83" s="175"/>
      <c r="CC83" s="175"/>
      <c r="CD83" s="175"/>
      <c r="CE83" s="175"/>
    </row>
    <row r="84" spans="1:83" ht="16.5" customHeight="1">
      <c r="A84" s="154">
        <v>60</v>
      </c>
      <c r="B84" s="154" t="s">
        <v>6608</v>
      </c>
      <c r="C84" s="158" t="s">
        <v>6315</v>
      </c>
      <c r="D84" s="154" t="s">
        <v>6039</v>
      </c>
      <c r="E84" s="154" t="s">
        <v>13433</v>
      </c>
      <c r="F84" s="154" t="s">
        <v>14027</v>
      </c>
      <c r="G84" s="160" t="s">
        <v>14028</v>
      </c>
      <c r="H84" s="154" t="s">
        <v>14029</v>
      </c>
      <c r="I84" s="154" t="s">
        <v>14030</v>
      </c>
      <c r="J84" s="154" t="s">
        <v>4884</v>
      </c>
      <c r="K84" s="163" t="s">
        <v>14031</v>
      </c>
      <c r="L84" s="116" t="s">
        <v>14032</v>
      </c>
      <c r="M84" s="153" t="s">
        <v>14033</v>
      </c>
      <c r="N84" s="142" t="s">
        <v>4888</v>
      </c>
      <c r="O84" s="142"/>
      <c r="P84" s="1015" t="s">
        <v>4924</v>
      </c>
      <c r="Q84" s="630">
        <v>116895.2</v>
      </c>
      <c r="R84" s="630">
        <v>2373</v>
      </c>
      <c r="S84" s="630">
        <v>1299.961</v>
      </c>
      <c r="T84" s="143">
        <v>92.561999999999998</v>
      </c>
      <c r="U84" s="123"/>
      <c r="V84" s="143">
        <v>1207.3989999999999</v>
      </c>
      <c r="W84" s="147">
        <v>125.202</v>
      </c>
      <c r="X84" s="159" t="s">
        <v>4972</v>
      </c>
      <c r="Y84" s="147">
        <v>530.73</v>
      </c>
      <c r="Z84" s="147">
        <v>104.94</v>
      </c>
      <c r="AA84" s="147"/>
      <c r="AB84" s="147">
        <v>131.34</v>
      </c>
      <c r="AC84" s="147"/>
      <c r="AD84" s="147"/>
      <c r="AE84" s="147">
        <v>262</v>
      </c>
      <c r="AF84" s="181" t="s">
        <v>14034</v>
      </c>
      <c r="AG84" s="127"/>
      <c r="AH84" s="127">
        <v>264</v>
      </c>
      <c r="AI84" s="792"/>
      <c r="AJ84" s="792"/>
      <c r="AK84" s="154"/>
      <c r="AL84" s="154">
        <v>2</v>
      </c>
      <c r="AM84" s="154">
        <v>1</v>
      </c>
      <c r="AN84" s="154">
        <v>1</v>
      </c>
      <c r="AO84" s="154"/>
      <c r="AP84" s="154"/>
      <c r="AQ84" s="154"/>
      <c r="AR84" s="154"/>
      <c r="AS84" s="154"/>
      <c r="AT84" s="154">
        <v>83</v>
      </c>
      <c r="AU84" s="175" t="s">
        <v>4895</v>
      </c>
      <c r="AV84" s="175"/>
      <c r="AW84" s="127">
        <v>5396</v>
      </c>
      <c r="AX84" s="127">
        <v>65.01204819277109</v>
      </c>
      <c r="AY84" s="149"/>
      <c r="AZ84" s="149"/>
      <c r="BA84" s="149"/>
      <c r="BB84" s="149"/>
      <c r="BC84" s="149"/>
      <c r="BD84" s="149"/>
      <c r="BE84" s="149"/>
      <c r="BF84" s="150"/>
      <c r="BG84" s="259" t="s">
        <v>4897</v>
      </c>
      <c r="BH84" s="149"/>
      <c r="BI84" s="149"/>
      <c r="BJ84" s="149"/>
      <c r="BK84" s="149"/>
      <c r="BL84" s="149"/>
      <c r="BM84" s="149"/>
      <c r="BN84" s="149"/>
      <c r="BO84" s="265"/>
      <c r="BP84" s="265" t="s">
        <v>4897</v>
      </c>
      <c r="BQ84" s="228"/>
      <c r="BR84" s="154"/>
      <c r="BS84" s="228"/>
      <c r="BT84" s="154"/>
      <c r="BU84" s="154"/>
      <c r="BV84" s="154"/>
      <c r="BW84" s="154"/>
      <c r="BX84" s="154"/>
      <c r="BY84" s="154"/>
      <c r="BZ84" s="154"/>
      <c r="CA84" s="175">
        <v>1</v>
      </c>
      <c r="CB84" s="175"/>
      <c r="CC84" s="175">
        <v>3</v>
      </c>
      <c r="CD84" s="175"/>
      <c r="CE84" s="175"/>
    </row>
    <row r="85" spans="1:83" s="1018" customFormat="1" ht="16.5" customHeight="1">
      <c r="A85" s="2517" t="s">
        <v>6767</v>
      </c>
      <c r="B85" s="2517"/>
      <c r="C85" s="2517"/>
      <c r="D85" s="2517"/>
      <c r="E85" s="2517"/>
      <c r="F85" s="229">
        <v>2</v>
      </c>
      <c r="G85" s="230"/>
      <c r="H85" s="231"/>
      <c r="I85" s="232"/>
      <c r="J85" s="232"/>
      <c r="K85" s="1025"/>
      <c r="L85" s="235"/>
      <c r="M85" s="236"/>
      <c r="N85" s="237"/>
      <c r="O85" s="237"/>
      <c r="P85" s="237"/>
      <c r="Q85" s="1026"/>
      <c r="R85" s="1026"/>
      <c r="S85" s="1026"/>
      <c r="T85" s="238"/>
      <c r="U85" s="241"/>
      <c r="V85" s="238"/>
      <c r="W85" s="1026"/>
      <c r="X85" s="240"/>
      <c r="Y85" s="1026"/>
      <c r="Z85" s="1026"/>
      <c r="AA85" s="1026"/>
      <c r="AB85" s="244"/>
      <c r="AC85" s="244"/>
      <c r="AD85" s="244"/>
      <c r="AE85" s="244"/>
      <c r="AF85" s="1027"/>
      <c r="AG85" s="244"/>
      <c r="AH85" s="244"/>
      <c r="AI85" s="251"/>
      <c r="AJ85" s="1028"/>
      <c r="AK85" s="229"/>
      <c r="AL85" s="229"/>
      <c r="AM85" s="229"/>
      <c r="AN85" s="251"/>
      <c r="AO85" s="251"/>
      <c r="AP85" s="251"/>
      <c r="AQ85" s="251"/>
      <c r="AR85" s="251"/>
      <c r="AS85" s="1029"/>
      <c r="AT85" s="1030"/>
      <c r="AU85" s="1029"/>
      <c r="AV85" s="1029"/>
      <c r="AW85" s="1031"/>
      <c r="AX85" s="1031"/>
      <c r="AY85" s="1032"/>
      <c r="AZ85" s="1032"/>
      <c r="BA85" s="1032"/>
      <c r="BB85" s="1032"/>
      <c r="BC85" s="1032"/>
      <c r="BD85" s="1032"/>
      <c r="BE85" s="1032"/>
      <c r="BF85" s="1029"/>
      <c r="BG85" s="1029"/>
      <c r="BH85" s="1032"/>
      <c r="BI85" s="1032"/>
      <c r="BJ85" s="1032"/>
      <c r="BK85" s="1032"/>
      <c r="BL85" s="1032"/>
      <c r="BM85" s="1032"/>
      <c r="BN85" s="1032"/>
      <c r="BO85" s="1029"/>
      <c r="BP85" s="1029"/>
      <c r="BQ85" s="1029"/>
      <c r="BR85" s="1029"/>
      <c r="BS85" s="1029"/>
      <c r="BT85" s="1029"/>
      <c r="BU85" s="1029"/>
      <c r="BV85" s="1029"/>
      <c r="BW85" s="1029"/>
      <c r="BX85" s="1029"/>
      <c r="BY85" s="1029"/>
      <c r="BZ85" s="1029"/>
      <c r="CA85" s="1029"/>
      <c r="CB85" s="1029"/>
      <c r="CC85" s="1029"/>
      <c r="CD85" s="1029"/>
      <c r="CE85" s="1029"/>
    </row>
    <row r="86" spans="1:83" s="679" customFormat="1" ht="16.5" customHeight="1">
      <c r="A86" s="2567" t="s">
        <v>6768</v>
      </c>
      <c r="B86" s="2567"/>
      <c r="C86" s="2567"/>
      <c r="D86" s="2567"/>
      <c r="E86" s="2567"/>
      <c r="F86" s="389">
        <f>F82+F85</f>
        <v>4</v>
      </c>
      <c r="G86" s="390"/>
      <c r="H86" s="389"/>
      <c r="I86" s="389"/>
      <c r="J86" s="389"/>
      <c r="K86" s="389"/>
      <c r="L86" s="391"/>
      <c r="M86" s="391"/>
      <c r="N86" s="389"/>
      <c r="O86" s="389"/>
      <c r="P86" s="389"/>
      <c r="Q86" s="394"/>
      <c r="R86" s="394"/>
      <c r="S86" s="394"/>
      <c r="T86" s="392"/>
      <c r="U86" s="399"/>
      <c r="V86" s="392"/>
      <c r="W86" s="395"/>
      <c r="X86" s="389"/>
      <c r="Y86" s="395"/>
      <c r="Z86" s="395"/>
      <c r="AA86" s="395"/>
      <c r="AB86" s="395"/>
      <c r="AC86" s="395"/>
      <c r="AD86" s="395"/>
      <c r="AE86" s="395"/>
      <c r="AF86" s="390"/>
      <c r="AG86" s="394"/>
      <c r="AH86" s="394"/>
      <c r="AI86" s="389"/>
      <c r="AJ86" s="389"/>
      <c r="AK86" s="389"/>
      <c r="AL86" s="389"/>
      <c r="AM86" s="389"/>
      <c r="AN86" s="389"/>
      <c r="AO86" s="389"/>
      <c r="AP86" s="389"/>
      <c r="AQ86" s="389"/>
      <c r="AR86" s="389"/>
      <c r="AS86" s="389"/>
      <c r="AT86" s="396"/>
      <c r="AU86" s="389"/>
      <c r="AV86" s="389"/>
      <c r="AW86" s="394"/>
      <c r="AX86" s="394"/>
      <c r="AY86" s="398"/>
      <c r="AZ86" s="398"/>
      <c r="BA86" s="398"/>
      <c r="BB86" s="398"/>
      <c r="BC86" s="398"/>
      <c r="BD86" s="398"/>
      <c r="BE86" s="398"/>
      <c r="BF86" s="389"/>
      <c r="BG86" s="389"/>
      <c r="BH86" s="398"/>
      <c r="BI86" s="398"/>
      <c r="BJ86" s="398"/>
      <c r="BK86" s="398"/>
      <c r="BL86" s="398"/>
      <c r="BM86" s="398"/>
      <c r="BN86" s="398"/>
      <c r="BO86" s="389"/>
      <c r="BP86" s="389"/>
      <c r="BQ86" s="1060"/>
      <c r="BR86" s="389"/>
      <c r="BS86" s="1060"/>
      <c r="BT86" s="389"/>
      <c r="BU86" s="389"/>
      <c r="BV86" s="389"/>
      <c r="BW86" s="389"/>
      <c r="BX86" s="389"/>
      <c r="BY86" s="389"/>
      <c r="BZ86" s="389"/>
      <c r="CA86" s="389"/>
      <c r="CB86" s="389"/>
      <c r="CC86" s="389"/>
      <c r="CD86" s="389"/>
      <c r="CE86" s="389"/>
    </row>
    <row r="87" spans="1:83" ht="16.5" customHeight="1">
      <c r="A87" s="494"/>
      <c r="B87" s="154" t="s">
        <v>6769</v>
      </c>
      <c r="C87" s="135"/>
      <c r="D87" s="135"/>
      <c r="E87" s="135"/>
      <c r="F87" s="494"/>
      <c r="G87" s="276"/>
      <c r="H87" s="135"/>
      <c r="I87" s="135"/>
      <c r="J87" s="135"/>
      <c r="K87" s="135"/>
      <c r="L87" s="153"/>
      <c r="M87" s="153"/>
      <c r="N87" s="135"/>
      <c r="O87" s="135"/>
      <c r="P87" s="135"/>
      <c r="Q87" s="127"/>
      <c r="R87" s="127"/>
      <c r="S87" s="127"/>
      <c r="T87" s="143"/>
      <c r="U87" s="123"/>
      <c r="V87" s="143"/>
      <c r="W87" s="128"/>
      <c r="X87" s="135"/>
      <c r="Y87" s="128"/>
      <c r="Z87" s="128"/>
      <c r="AA87" s="128"/>
      <c r="AB87" s="128"/>
      <c r="AC87" s="128"/>
      <c r="AD87" s="128"/>
      <c r="AE87" s="128"/>
      <c r="AF87" s="276"/>
      <c r="AG87" s="127"/>
      <c r="AH87" s="127"/>
      <c r="AI87" s="135"/>
      <c r="AJ87" s="135"/>
      <c r="AK87" s="135"/>
      <c r="AL87" s="135"/>
      <c r="AM87" s="135"/>
      <c r="AN87" s="135"/>
      <c r="AO87" s="135"/>
      <c r="AP87" s="135"/>
      <c r="AQ87" s="135"/>
      <c r="AR87" s="135"/>
      <c r="AS87" s="135"/>
      <c r="AT87" s="494"/>
      <c r="AU87" s="135"/>
      <c r="AV87" s="135"/>
      <c r="AW87" s="127"/>
      <c r="AX87" s="127"/>
      <c r="AY87" s="134"/>
      <c r="AZ87" s="134"/>
      <c r="BA87" s="134"/>
      <c r="BB87" s="134"/>
      <c r="BC87" s="134"/>
      <c r="BD87" s="134"/>
      <c r="BE87" s="134"/>
      <c r="BF87" s="135"/>
      <c r="BG87" s="135"/>
      <c r="BH87" s="134"/>
      <c r="BI87" s="134"/>
      <c r="BJ87" s="134"/>
      <c r="BK87" s="134"/>
      <c r="BL87" s="134"/>
      <c r="BM87" s="134"/>
      <c r="BN87" s="134"/>
      <c r="BO87" s="135"/>
      <c r="BP87" s="135"/>
      <c r="BQ87" s="636"/>
      <c r="BR87" s="135"/>
      <c r="BS87" s="636"/>
      <c r="BT87" s="135"/>
      <c r="BU87" s="135"/>
      <c r="BV87" s="135"/>
      <c r="BW87" s="135"/>
      <c r="BX87" s="135"/>
      <c r="BY87" s="135"/>
      <c r="BZ87" s="135"/>
      <c r="CA87" s="135"/>
      <c r="CB87" s="135"/>
      <c r="CC87" s="135"/>
      <c r="CD87" s="135"/>
      <c r="CE87" s="135"/>
    </row>
    <row r="88" spans="1:83" ht="16.5" customHeight="1">
      <c r="A88" s="154">
        <v>61</v>
      </c>
      <c r="B88" s="135" t="s">
        <v>1217</v>
      </c>
      <c r="C88" s="135" t="s">
        <v>6968</v>
      </c>
      <c r="D88" s="135" t="s">
        <v>5111</v>
      </c>
      <c r="E88" s="154" t="s">
        <v>13433</v>
      </c>
      <c r="F88" s="135" t="s">
        <v>14035</v>
      </c>
      <c r="G88" s="276" t="s">
        <v>14036</v>
      </c>
      <c r="H88" s="154" t="s">
        <v>14037</v>
      </c>
      <c r="I88" s="135" t="s">
        <v>6369</v>
      </c>
      <c r="J88" s="154" t="s">
        <v>4884</v>
      </c>
      <c r="K88" s="135" t="s">
        <v>6369</v>
      </c>
      <c r="L88" s="153" t="s">
        <v>14038</v>
      </c>
      <c r="M88" s="268" t="s">
        <v>14039</v>
      </c>
      <c r="N88" s="135" t="s">
        <v>4924</v>
      </c>
      <c r="O88" s="142"/>
      <c r="P88" s="1015" t="s">
        <v>4924</v>
      </c>
      <c r="Q88" s="630">
        <v>14553</v>
      </c>
      <c r="R88" s="630">
        <v>3685</v>
      </c>
      <c r="S88" s="630">
        <v>2069.4</v>
      </c>
      <c r="T88" s="143">
        <v>1794.4</v>
      </c>
      <c r="U88" s="123" t="s">
        <v>4955</v>
      </c>
      <c r="V88" s="143">
        <v>275</v>
      </c>
      <c r="W88" s="147">
        <v>463.32</v>
      </c>
      <c r="X88" s="159" t="s">
        <v>4956</v>
      </c>
      <c r="Y88" s="147">
        <v>121.5</v>
      </c>
      <c r="Z88" s="147">
        <v>7</v>
      </c>
      <c r="AA88" s="147">
        <v>1481</v>
      </c>
      <c r="AB88" s="147">
        <v>275</v>
      </c>
      <c r="AC88" s="147"/>
      <c r="AD88" s="147"/>
      <c r="AE88" s="147">
        <v>32</v>
      </c>
      <c r="AF88" s="181" t="s">
        <v>14040</v>
      </c>
      <c r="AG88" s="127">
        <v>8408</v>
      </c>
      <c r="AH88" s="127">
        <v>11139</v>
      </c>
      <c r="AI88" s="792" t="s">
        <v>14041</v>
      </c>
      <c r="AJ88" s="792" t="s">
        <v>14042</v>
      </c>
      <c r="AK88" s="154" t="s">
        <v>5011</v>
      </c>
      <c r="AL88" s="154">
        <v>4</v>
      </c>
      <c r="AM88" s="154">
        <v>1</v>
      </c>
      <c r="AN88" s="154">
        <v>3</v>
      </c>
      <c r="AO88" s="154"/>
      <c r="AP88" s="154"/>
      <c r="AQ88" s="154"/>
      <c r="AR88" s="154"/>
      <c r="AS88" s="154"/>
      <c r="AT88" s="154">
        <v>186</v>
      </c>
      <c r="AU88" s="175" t="s">
        <v>13152</v>
      </c>
      <c r="AV88" s="175" t="s">
        <v>13152</v>
      </c>
      <c r="AW88" s="127">
        <v>2554</v>
      </c>
      <c r="AX88" s="127">
        <v>13.731182795698924</v>
      </c>
      <c r="AY88" s="149"/>
      <c r="AZ88" s="149"/>
      <c r="BA88" s="149"/>
      <c r="BB88" s="149"/>
      <c r="BC88" s="149"/>
      <c r="BD88" s="149"/>
      <c r="BE88" s="1019"/>
      <c r="BF88" s="150"/>
      <c r="BG88" s="150" t="s">
        <v>4945</v>
      </c>
      <c r="BH88" s="149"/>
      <c r="BI88" s="149"/>
      <c r="BJ88" s="149"/>
      <c r="BK88" s="149"/>
      <c r="BL88" s="149"/>
      <c r="BM88" s="1019"/>
      <c r="BN88" s="1019"/>
      <c r="BO88" s="1065"/>
      <c r="BP88" s="154" t="s">
        <v>4945</v>
      </c>
      <c r="BQ88" s="154">
        <v>2</v>
      </c>
      <c r="BR88" s="154"/>
      <c r="BS88" s="154">
        <v>2</v>
      </c>
      <c r="BT88" s="154">
        <v>3</v>
      </c>
      <c r="BU88" s="154"/>
      <c r="BV88" s="154">
        <v>3</v>
      </c>
      <c r="BW88" s="154">
        <v>5</v>
      </c>
      <c r="BX88" s="154"/>
      <c r="BY88" s="154"/>
      <c r="BZ88" s="175"/>
      <c r="CA88" s="175"/>
      <c r="CB88" s="175"/>
      <c r="CC88" s="134"/>
      <c r="CD88" s="134"/>
      <c r="CE88" s="134"/>
    </row>
    <row r="89" spans="1:83" s="1068" customFormat="1" ht="16.5" customHeight="1">
      <c r="A89" s="154">
        <v>62</v>
      </c>
      <c r="B89" s="154" t="s">
        <v>6769</v>
      </c>
      <c r="C89" s="154" t="s">
        <v>4963</v>
      </c>
      <c r="D89" s="154" t="s">
        <v>5082</v>
      </c>
      <c r="E89" s="154" t="s">
        <v>13433</v>
      </c>
      <c r="F89" s="154" t="s">
        <v>14043</v>
      </c>
      <c r="G89" s="160" t="s">
        <v>14044</v>
      </c>
      <c r="H89" s="154" t="s">
        <v>14045</v>
      </c>
      <c r="I89" s="154" t="s">
        <v>14046</v>
      </c>
      <c r="J89" s="154" t="s">
        <v>4884</v>
      </c>
      <c r="K89" s="154" t="s">
        <v>14047</v>
      </c>
      <c r="L89" s="153" t="s">
        <v>14048</v>
      </c>
      <c r="M89" s="154" t="s">
        <v>14049</v>
      </c>
      <c r="N89" s="175" t="s">
        <v>4888</v>
      </c>
      <c r="O89" s="175"/>
      <c r="P89" s="1015" t="s">
        <v>4924</v>
      </c>
      <c r="Q89" s="147">
        <v>6634.7</v>
      </c>
      <c r="R89" s="147">
        <v>5593</v>
      </c>
      <c r="S89" s="147">
        <v>460</v>
      </c>
      <c r="T89" s="143"/>
      <c r="U89" s="123"/>
      <c r="V89" s="143">
        <v>460</v>
      </c>
      <c r="W89" s="147">
        <v>80</v>
      </c>
      <c r="X89" s="154" t="s">
        <v>4972</v>
      </c>
      <c r="Y89" s="147">
        <v>192</v>
      </c>
      <c r="Z89" s="147">
        <v>100</v>
      </c>
      <c r="AA89" s="147">
        <v>3200</v>
      </c>
      <c r="AB89" s="147">
        <v>145</v>
      </c>
      <c r="AC89" s="147"/>
      <c r="AD89" s="147">
        <v>130</v>
      </c>
      <c r="AE89" s="147">
        <v>34</v>
      </c>
      <c r="AF89" s="160" t="s">
        <v>14050</v>
      </c>
      <c r="AG89" s="147">
        <v>131</v>
      </c>
      <c r="AH89" s="147"/>
      <c r="AI89" s="175"/>
      <c r="AJ89" s="175"/>
      <c r="AK89" s="154" t="s">
        <v>4914</v>
      </c>
      <c r="AL89" s="154">
        <v>9</v>
      </c>
      <c r="AM89" s="154">
        <v>3</v>
      </c>
      <c r="AN89" s="154">
        <v>3</v>
      </c>
      <c r="AO89" s="154">
        <v>3</v>
      </c>
      <c r="AP89" s="154"/>
      <c r="AQ89" s="154"/>
      <c r="AR89" s="154"/>
      <c r="AS89" s="154" t="s">
        <v>14051</v>
      </c>
      <c r="AT89" s="154">
        <v>313</v>
      </c>
      <c r="AU89" s="175" t="s">
        <v>14052</v>
      </c>
      <c r="AV89" s="175" t="s">
        <v>14052</v>
      </c>
      <c r="AW89" s="147">
        <v>11819</v>
      </c>
      <c r="AX89" s="127">
        <v>37.760383386581466</v>
      </c>
      <c r="AY89" s="155"/>
      <c r="AZ89" s="155"/>
      <c r="BA89" s="155"/>
      <c r="BB89" s="155"/>
      <c r="BC89" s="155"/>
      <c r="BD89" s="155"/>
      <c r="BE89" s="155"/>
      <c r="BF89" s="154"/>
      <c r="BG89" s="154"/>
      <c r="BH89" s="155"/>
      <c r="BI89" s="155"/>
      <c r="BJ89" s="155"/>
      <c r="BK89" s="155"/>
      <c r="BL89" s="155"/>
      <c r="BM89" s="155"/>
      <c r="BN89" s="155"/>
      <c r="BO89" s="154"/>
      <c r="BP89" s="154" t="s">
        <v>4897</v>
      </c>
      <c r="BQ89" s="154">
        <v>3</v>
      </c>
      <c r="BR89" s="154"/>
      <c r="BS89" s="154">
        <v>3</v>
      </c>
      <c r="BT89" s="154"/>
      <c r="BU89" s="154">
        <v>4</v>
      </c>
      <c r="BV89" s="154"/>
      <c r="BW89" s="154">
        <v>13</v>
      </c>
      <c r="BX89" s="154"/>
      <c r="BY89" s="154"/>
      <c r="BZ89" s="154"/>
      <c r="CA89" s="154"/>
      <c r="CB89" s="154"/>
      <c r="CC89" s="154"/>
      <c r="CD89" s="154"/>
      <c r="CE89" s="154"/>
    </row>
    <row r="90" spans="1:83" s="1018" customFormat="1" ht="16.5" customHeight="1">
      <c r="A90" s="2517" t="s">
        <v>6915</v>
      </c>
      <c r="B90" s="2517"/>
      <c r="C90" s="2517"/>
      <c r="D90" s="2517"/>
      <c r="E90" s="2517"/>
      <c r="F90" s="229">
        <v>2</v>
      </c>
      <c r="G90" s="230"/>
      <c r="H90" s="231"/>
      <c r="I90" s="232"/>
      <c r="J90" s="232"/>
      <c r="K90" s="1025"/>
      <c r="L90" s="235"/>
      <c r="M90" s="236"/>
      <c r="N90" s="237"/>
      <c r="O90" s="237"/>
      <c r="P90" s="237"/>
      <c r="Q90" s="1026"/>
      <c r="R90" s="1026"/>
      <c r="S90" s="1026"/>
      <c r="T90" s="238"/>
      <c r="U90" s="241"/>
      <c r="V90" s="238"/>
      <c r="W90" s="1026"/>
      <c r="X90" s="240"/>
      <c r="Y90" s="1026"/>
      <c r="Z90" s="1026"/>
      <c r="AA90" s="1026"/>
      <c r="AB90" s="244"/>
      <c r="AC90" s="244"/>
      <c r="AD90" s="244"/>
      <c r="AE90" s="244"/>
      <c r="AF90" s="1027"/>
      <c r="AG90" s="244"/>
      <c r="AH90" s="244"/>
      <c r="AI90" s="251"/>
      <c r="AJ90" s="1028"/>
      <c r="AK90" s="229"/>
      <c r="AL90" s="229"/>
      <c r="AM90" s="229"/>
      <c r="AN90" s="251"/>
      <c r="AO90" s="251"/>
      <c r="AP90" s="251"/>
      <c r="AQ90" s="251"/>
      <c r="AR90" s="251"/>
      <c r="AS90" s="1029"/>
      <c r="AT90" s="1030"/>
      <c r="AU90" s="1029"/>
      <c r="AV90" s="1029"/>
      <c r="AW90" s="1031"/>
      <c r="AX90" s="1031"/>
      <c r="AY90" s="1032"/>
      <c r="AZ90" s="1032"/>
      <c r="BA90" s="1032"/>
      <c r="BB90" s="1032"/>
      <c r="BC90" s="1032"/>
      <c r="BD90" s="1032"/>
      <c r="BE90" s="1032"/>
      <c r="BF90" s="1029"/>
      <c r="BG90" s="1029"/>
      <c r="BH90" s="1032"/>
      <c r="BI90" s="1032"/>
      <c r="BJ90" s="1032"/>
      <c r="BK90" s="1032"/>
      <c r="BL90" s="1032"/>
      <c r="BM90" s="1032"/>
      <c r="BN90" s="1032"/>
      <c r="BO90" s="1029"/>
      <c r="BP90" s="1029"/>
      <c r="BQ90" s="1029"/>
      <c r="BR90" s="1029"/>
      <c r="BS90" s="1029"/>
      <c r="BT90" s="1029"/>
      <c r="BU90" s="1029"/>
      <c r="BV90" s="1029"/>
      <c r="BW90" s="1029"/>
      <c r="BX90" s="1029"/>
      <c r="BY90" s="1029"/>
      <c r="BZ90" s="1029"/>
      <c r="CA90" s="1029"/>
      <c r="CB90" s="1029"/>
      <c r="CC90" s="1029"/>
      <c r="CD90" s="1029"/>
      <c r="CE90" s="1029"/>
    </row>
    <row r="91" spans="1:83" ht="16.5" customHeight="1">
      <c r="A91" s="154">
        <v>63</v>
      </c>
      <c r="B91" s="154" t="s">
        <v>6769</v>
      </c>
      <c r="C91" s="154" t="s">
        <v>6770</v>
      </c>
      <c r="D91" s="154" t="s">
        <v>5318</v>
      </c>
      <c r="E91" s="154" t="s">
        <v>13433</v>
      </c>
      <c r="F91" s="154" t="s">
        <v>14053</v>
      </c>
      <c r="G91" s="160" t="s">
        <v>14054</v>
      </c>
      <c r="H91" s="154" t="s">
        <v>14055</v>
      </c>
      <c r="I91" s="154" t="s">
        <v>14056</v>
      </c>
      <c r="J91" s="154" t="s">
        <v>4884</v>
      </c>
      <c r="K91" s="154" t="s">
        <v>14057</v>
      </c>
      <c r="L91" s="154" t="s">
        <v>14058</v>
      </c>
      <c r="M91" s="154" t="s">
        <v>14059</v>
      </c>
      <c r="N91" s="142" t="s">
        <v>4888</v>
      </c>
      <c r="O91" s="175"/>
      <c r="P91" s="1015" t="s">
        <v>4924</v>
      </c>
      <c r="Q91" s="147">
        <v>1600</v>
      </c>
      <c r="R91" s="147">
        <v>380</v>
      </c>
      <c r="S91" s="147">
        <v>280</v>
      </c>
      <c r="T91" s="143">
        <v>130</v>
      </c>
      <c r="U91" s="123" t="s">
        <v>5009</v>
      </c>
      <c r="V91" s="143">
        <v>150</v>
      </c>
      <c r="W91" s="147">
        <v>14</v>
      </c>
      <c r="X91" s="154" t="s">
        <v>4972</v>
      </c>
      <c r="Y91" s="147">
        <v>60</v>
      </c>
      <c r="Z91" s="147">
        <v>13</v>
      </c>
      <c r="AA91" s="147">
        <v>300</v>
      </c>
      <c r="AB91" s="147">
        <v>5</v>
      </c>
      <c r="AC91" s="147">
        <v>40</v>
      </c>
      <c r="AD91" s="147">
        <v>40</v>
      </c>
      <c r="AE91" s="147">
        <v>20</v>
      </c>
      <c r="AF91" s="160" t="s">
        <v>14060</v>
      </c>
      <c r="AG91" s="147"/>
      <c r="AH91" s="147">
        <v>300</v>
      </c>
      <c r="AI91" s="175"/>
      <c r="AJ91" s="175"/>
      <c r="AK91" s="154" t="s">
        <v>8895</v>
      </c>
      <c r="AL91" s="154">
        <v>5</v>
      </c>
      <c r="AM91" s="154"/>
      <c r="AN91" s="154"/>
      <c r="AO91" s="154">
        <v>5</v>
      </c>
      <c r="AP91" s="154"/>
      <c r="AQ91" s="154"/>
      <c r="AR91" s="154"/>
      <c r="AS91" s="154"/>
      <c r="AT91" s="154">
        <v>234</v>
      </c>
      <c r="AU91" s="175" t="s">
        <v>14061</v>
      </c>
      <c r="AV91" s="175" t="s">
        <v>5026</v>
      </c>
      <c r="AW91" s="147">
        <v>1490</v>
      </c>
      <c r="AX91" s="127">
        <v>6.3675213675213671</v>
      </c>
      <c r="AY91" s="155">
        <v>2000</v>
      </c>
      <c r="AZ91" s="155"/>
      <c r="BA91" s="155">
        <v>2000</v>
      </c>
      <c r="BB91" s="155">
        <v>2000</v>
      </c>
      <c r="BC91" s="155">
        <v>2000</v>
      </c>
      <c r="BD91" s="155"/>
      <c r="BE91" s="155"/>
      <c r="BF91" s="154" t="s">
        <v>14062</v>
      </c>
      <c r="BG91" s="154" t="s">
        <v>14063</v>
      </c>
      <c r="BH91" s="155"/>
      <c r="BI91" s="155"/>
      <c r="BJ91" s="155"/>
      <c r="BK91" s="155"/>
      <c r="BL91" s="155"/>
      <c r="BM91" s="155"/>
      <c r="BN91" s="155"/>
      <c r="BO91" s="154" t="s">
        <v>14064</v>
      </c>
      <c r="BP91" s="154"/>
      <c r="BQ91" s="154"/>
      <c r="BR91" s="154"/>
      <c r="BS91" s="154"/>
      <c r="BT91" s="154"/>
      <c r="BU91" s="154"/>
      <c r="BV91" s="154"/>
      <c r="BW91" s="154"/>
      <c r="BX91" s="154"/>
      <c r="BY91" s="154"/>
      <c r="BZ91" s="154"/>
      <c r="CA91" s="154">
        <v>1</v>
      </c>
      <c r="CB91" s="154">
        <v>2</v>
      </c>
      <c r="CC91" s="154">
        <v>1</v>
      </c>
      <c r="CD91" s="154"/>
      <c r="CE91" s="154"/>
    </row>
    <row r="92" spans="1:83" s="86" customFormat="1" ht="16.5" customHeight="1">
      <c r="A92" s="154">
        <v>64</v>
      </c>
      <c r="B92" s="154" t="s">
        <v>6769</v>
      </c>
      <c r="C92" s="154" t="s">
        <v>6770</v>
      </c>
      <c r="D92" s="154" t="s">
        <v>5318</v>
      </c>
      <c r="E92" s="154" t="s">
        <v>13433</v>
      </c>
      <c r="F92" s="154" t="s">
        <v>14065</v>
      </c>
      <c r="G92" s="160" t="s">
        <v>14066</v>
      </c>
      <c r="H92" s="154" t="s">
        <v>14067</v>
      </c>
      <c r="I92" s="154" t="s">
        <v>14056</v>
      </c>
      <c r="J92" s="154" t="s">
        <v>4884</v>
      </c>
      <c r="K92" s="154" t="s">
        <v>14068</v>
      </c>
      <c r="L92" s="154" t="s">
        <v>14069</v>
      </c>
      <c r="M92" s="154"/>
      <c r="N92" s="142" t="s">
        <v>4888</v>
      </c>
      <c r="O92" s="175"/>
      <c r="P92" s="1015" t="s">
        <v>4924</v>
      </c>
      <c r="Q92" s="147">
        <v>1157</v>
      </c>
      <c r="R92" s="147">
        <v>432</v>
      </c>
      <c r="S92" s="147"/>
      <c r="T92" s="143"/>
      <c r="U92" s="123"/>
      <c r="V92" s="143"/>
      <c r="W92" s="147"/>
      <c r="X92" s="154"/>
      <c r="Y92" s="147"/>
      <c r="Z92" s="147"/>
      <c r="AA92" s="147"/>
      <c r="AB92" s="147"/>
      <c r="AC92" s="147"/>
      <c r="AD92" s="147"/>
      <c r="AE92" s="147"/>
      <c r="AF92" s="160"/>
      <c r="AG92" s="147"/>
      <c r="AH92" s="147"/>
      <c r="AI92" s="175"/>
      <c r="AJ92" s="175"/>
      <c r="AK92" s="154"/>
      <c r="AL92" s="154"/>
      <c r="AM92" s="154"/>
      <c r="AN92" s="154"/>
      <c r="AO92" s="154"/>
      <c r="AP92" s="154"/>
      <c r="AQ92" s="154"/>
      <c r="AR92" s="154"/>
      <c r="AS92" s="154"/>
      <c r="AT92" s="154"/>
      <c r="AU92" s="154" t="s">
        <v>5429</v>
      </c>
      <c r="AV92" s="154" t="s">
        <v>5429</v>
      </c>
      <c r="AW92" s="147"/>
      <c r="AX92" s="127"/>
      <c r="AY92" s="155">
        <v>4000</v>
      </c>
      <c r="AZ92" s="155"/>
      <c r="BA92" s="155"/>
      <c r="BB92" s="155"/>
      <c r="BC92" s="155"/>
      <c r="BD92" s="155"/>
      <c r="BE92" s="155"/>
      <c r="BF92" s="154"/>
      <c r="BG92" s="154" t="s">
        <v>14070</v>
      </c>
      <c r="BH92" s="155"/>
      <c r="BI92" s="155"/>
      <c r="BJ92" s="155"/>
      <c r="BK92" s="155"/>
      <c r="BL92" s="155"/>
      <c r="BM92" s="155"/>
      <c r="BN92" s="155"/>
      <c r="BO92" s="154"/>
      <c r="BP92" s="154"/>
      <c r="BQ92" s="154"/>
      <c r="BR92" s="154"/>
      <c r="BS92" s="154"/>
      <c r="BT92" s="154"/>
      <c r="BU92" s="154"/>
      <c r="BV92" s="154"/>
      <c r="BW92" s="154"/>
      <c r="BX92" s="154"/>
      <c r="BY92" s="154"/>
      <c r="BZ92" s="154"/>
      <c r="CA92" s="154"/>
      <c r="CB92" s="154"/>
      <c r="CC92" s="154"/>
      <c r="CD92" s="154"/>
      <c r="CE92" s="154"/>
    </row>
    <row r="93" spans="1:83" s="86" customFormat="1" ht="16.5" customHeight="1">
      <c r="A93" s="154">
        <v>65</v>
      </c>
      <c r="B93" s="154" t="s">
        <v>6769</v>
      </c>
      <c r="C93" s="154" t="s">
        <v>6770</v>
      </c>
      <c r="D93" s="154" t="s">
        <v>5318</v>
      </c>
      <c r="E93" s="154" t="s">
        <v>13433</v>
      </c>
      <c r="F93" s="154" t="s">
        <v>14071</v>
      </c>
      <c r="G93" s="160" t="s">
        <v>14072</v>
      </c>
      <c r="H93" s="154" t="s">
        <v>14073</v>
      </c>
      <c r="I93" s="154" t="s">
        <v>14074</v>
      </c>
      <c r="J93" s="154" t="s">
        <v>4884</v>
      </c>
      <c r="K93" s="154" t="s">
        <v>14075</v>
      </c>
      <c r="L93" s="154" t="s">
        <v>14076</v>
      </c>
      <c r="M93" s="141" t="s">
        <v>14077</v>
      </c>
      <c r="N93" s="175" t="s">
        <v>4888</v>
      </c>
      <c r="O93" s="175"/>
      <c r="P93" s="1015" t="s">
        <v>4924</v>
      </c>
      <c r="Q93" s="147">
        <v>2980</v>
      </c>
      <c r="R93" s="147">
        <v>1986</v>
      </c>
      <c r="S93" s="147">
        <v>1066</v>
      </c>
      <c r="T93" s="143"/>
      <c r="U93" s="123"/>
      <c r="V93" s="143">
        <v>1066</v>
      </c>
      <c r="W93" s="147">
        <v>106</v>
      </c>
      <c r="X93" s="154" t="s">
        <v>4972</v>
      </c>
      <c r="Y93" s="147">
        <v>213</v>
      </c>
      <c r="Z93" s="147">
        <v>25</v>
      </c>
      <c r="AA93" s="147"/>
      <c r="AB93" s="147">
        <v>55</v>
      </c>
      <c r="AC93" s="147">
        <v>14</v>
      </c>
      <c r="AD93" s="147">
        <v>30</v>
      </c>
      <c r="AE93" s="147">
        <v>20</v>
      </c>
      <c r="AF93" s="160" t="s">
        <v>14078</v>
      </c>
      <c r="AG93" s="147"/>
      <c r="AH93" s="147">
        <v>100</v>
      </c>
      <c r="AI93" s="175"/>
      <c r="AJ93" s="175"/>
      <c r="AK93" s="154" t="s">
        <v>5079</v>
      </c>
      <c r="AL93" s="154">
        <v>31</v>
      </c>
      <c r="AM93" s="154">
        <v>2</v>
      </c>
      <c r="AN93" s="154">
        <v>12</v>
      </c>
      <c r="AO93" s="154">
        <v>17</v>
      </c>
      <c r="AP93" s="154"/>
      <c r="AQ93" s="154"/>
      <c r="AR93" s="154"/>
      <c r="AS93" s="154"/>
      <c r="AT93" s="154">
        <v>312</v>
      </c>
      <c r="AU93" s="154" t="s">
        <v>5429</v>
      </c>
      <c r="AV93" s="154" t="s">
        <v>5429</v>
      </c>
      <c r="AW93" s="1069">
        <v>12000</v>
      </c>
      <c r="AX93" s="127">
        <v>38.46153846153846</v>
      </c>
      <c r="AY93" s="1070">
        <v>13000</v>
      </c>
      <c r="AZ93" s="1070"/>
      <c r="BA93" s="1070">
        <v>7000</v>
      </c>
      <c r="BB93" s="1070">
        <v>7000</v>
      </c>
      <c r="BC93" s="1070">
        <v>13000</v>
      </c>
      <c r="BD93" s="1071">
        <v>25</v>
      </c>
      <c r="BE93" s="1071">
        <v>45</v>
      </c>
      <c r="BF93" s="541" t="s">
        <v>14079</v>
      </c>
      <c r="BG93" s="265" t="s">
        <v>14080</v>
      </c>
      <c r="BH93" s="1070">
        <v>13000</v>
      </c>
      <c r="BI93" s="1070"/>
      <c r="BJ93" s="1070"/>
      <c r="BK93" s="1070">
        <v>7000</v>
      </c>
      <c r="BL93" s="1070">
        <v>13000</v>
      </c>
      <c r="BM93" s="1072">
        <v>17</v>
      </c>
      <c r="BN93" s="1070"/>
      <c r="BO93" s="154"/>
      <c r="BP93" s="154"/>
      <c r="BQ93" s="154"/>
      <c r="BR93" s="154"/>
      <c r="BS93" s="154"/>
      <c r="BT93" s="154"/>
      <c r="BU93" s="154"/>
      <c r="BV93" s="154"/>
      <c r="BW93" s="154"/>
      <c r="BX93" s="154"/>
      <c r="BY93" s="154"/>
      <c r="BZ93" s="154"/>
      <c r="CA93" s="154">
        <v>2</v>
      </c>
      <c r="CB93" s="154">
        <v>2</v>
      </c>
      <c r="CC93" s="154">
        <v>2</v>
      </c>
      <c r="CD93" s="154"/>
      <c r="CE93" s="154"/>
    </row>
    <row r="94" spans="1:83" s="1018" customFormat="1" ht="16.5" customHeight="1">
      <c r="A94" s="2517" t="s">
        <v>7031</v>
      </c>
      <c r="B94" s="2517"/>
      <c r="C94" s="2517"/>
      <c r="D94" s="2517"/>
      <c r="E94" s="2517"/>
      <c r="F94" s="229">
        <v>3</v>
      </c>
      <c r="G94" s="230"/>
      <c r="H94" s="231"/>
      <c r="I94" s="232"/>
      <c r="J94" s="232"/>
      <c r="K94" s="1025"/>
      <c r="L94" s="235"/>
      <c r="M94" s="236"/>
      <c r="N94" s="237"/>
      <c r="O94" s="237"/>
      <c r="P94" s="237"/>
      <c r="Q94" s="1026"/>
      <c r="R94" s="1026"/>
      <c r="S94" s="1026"/>
      <c r="T94" s="238"/>
      <c r="U94" s="241"/>
      <c r="V94" s="238"/>
      <c r="W94" s="1026"/>
      <c r="X94" s="240"/>
      <c r="Y94" s="1026"/>
      <c r="Z94" s="1026"/>
      <c r="AA94" s="1026"/>
      <c r="AB94" s="244"/>
      <c r="AC94" s="244"/>
      <c r="AD94" s="244"/>
      <c r="AE94" s="244"/>
      <c r="AF94" s="1027"/>
      <c r="AG94" s="244"/>
      <c r="AH94" s="244"/>
      <c r="AI94" s="251"/>
      <c r="AJ94" s="1028"/>
      <c r="AK94" s="229"/>
      <c r="AL94" s="229"/>
      <c r="AM94" s="229"/>
      <c r="AN94" s="251"/>
      <c r="AO94" s="251"/>
      <c r="AP94" s="251"/>
      <c r="AQ94" s="251"/>
      <c r="AR94" s="251"/>
      <c r="AS94" s="1029"/>
      <c r="AT94" s="1030"/>
      <c r="AU94" s="1029"/>
      <c r="AV94" s="1029"/>
      <c r="AW94" s="1031"/>
      <c r="AX94" s="1031"/>
      <c r="AY94" s="1032"/>
      <c r="AZ94" s="1032"/>
      <c r="BA94" s="1032"/>
      <c r="BB94" s="1032"/>
      <c r="BC94" s="1032"/>
      <c r="BD94" s="1032"/>
      <c r="BE94" s="1032"/>
      <c r="BF94" s="1029"/>
      <c r="BG94" s="1029"/>
      <c r="BH94" s="1032"/>
      <c r="BI94" s="1032"/>
      <c r="BJ94" s="1032"/>
      <c r="BK94" s="1032"/>
      <c r="BL94" s="1032"/>
      <c r="BM94" s="1032"/>
      <c r="BN94" s="1032"/>
      <c r="BO94" s="1029"/>
      <c r="BP94" s="1029"/>
      <c r="BQ94" s="1029"/>
      <c r="BR94" s="1029"/>
      <c r="BS94" s="1029"/>
      <c r="BT94" s="1029"/>
      <c r="BU94" s="1029"/>
      <c r="BV94" s="1029"/>
      <c r="BW94" s="1029"/>
      <c r="BX94" s="1029"/>
      <c r="BY94" s="1029"/>
      <c r="BZ94" s="1029"/>
      <c r="CA94" s="1029"/>
      <c r="CB94" s="1029"/>
      <c r="CC94" s="1029"/>
      <c r="CD94" s="1029"/>
      <c r="CE94" s="1029"/>
    </row>
    <row r="95" spans="1:83" s="679" customFormat="1" ht="16.5" customHeight="1">
      <c r="A95" s="2567" t="s">
        <v>7041</v>
      </c>
      <c r="B95" s="2567"/>
      <c r="C95" s="2567"/>
      <c r="D95" s="2567"/>
      <c r="E95" s="2567"/>
      <c r="F95" s="389">
        <f>F90+F94</f>
        <v>5</v>
      </c>
      <c r="G95" s="390"/>
      <c r="H95" s="389"/>
      <c r="I95" s="389"/>
      <c r="J95" s="389"/>
      <c r="K95" s="389"/>
      <c r="L95" s="391"/>
      <c r="M95" s="391"/>
      <c r="N95" s="389"/>
      <c r="O95" s="389"/>
      <c r="P95" s="389"/>
      <c r="Q95" s="394"/>
      <c r="R95" s="394"/>
      <c r="S95" s="394"/>
      <c r="T95" s="392"/>
      <c r="U95" s="399"/>
      <c r="V95" s="392"/>
      <c r="W95" s="395"/>
      <c r="X95" s="389"/>
      <c r="Y95" s="395"/>
      <c r="Z95" s="395"/>
      <c r="AA95" s="395"/>
      <c r="AB95" s="395"/>
      <c r="AC95" s="395"/>
      <c r="AD95" s="395"/>
      <c r="AE95" s="395"/>
      <c r="AF95" s="390"/>
      <c r="AG95" s="394"/>
      <c r="AH95" s="394"/>
      <c r="AI95" s="389"/>
      <c r="AJ95" s="389"/>
      <c r="AK95" s="389"/>
      <c r="AL95" s="389"/>
      <c r="AM95" s="389"/>
      <c r="AN95" s="389"/>
      <c r="AO95" s="389"/>
      <c r="AP95" s="389"/>
      <c r="AQ95" s="389"/>
      <c r="AR95" s="389"/>
      <c r="AS95" s="389"/>
      <c r="AT95" s="396"/>
      <c r="AU95" s="389"/>
      <c r="AV95" s="389"/>
      <c r="AW95" s="394"/>
      <c r="AX95" s="394"/>
      <c r="AY95" s="398"/>
      <c r="AZ95" s="398"/>
      <c r="BA95" s="398"/>
      <c r="BB95" s="398"/>
      <c r="BC95" s="398"/>
      <c r="BD95" s="398"/>
      <c r="BE95" s="398"/>
      <c r="BF95" s="389"/>
      <c r="BG95" s="389"/>
      <c r="BH95" s="398"/>
      <c r="BI95" s="398"/>
      <c r="BJ95" s="398"/>
      <c r="BK95" s="398"/>
      <c r="BL95" s="398"/>
      <c r="BM95" s="398"/>
      <c r="BN95" s="398"/>
      <c r="BO95" s="389"/>
      <c r="BP95" s="389"/>
      <c r="BQ95" s="1060"/>
      <c r="BR95" s="389"/>
      <c r="BS95" s="1060"/>
      <c r="BT95" s="389"/>
      <c r="BU95" s="389"/>
      <c r="BV95" s="389"/>
      <c r="BW95" s="389"/>
      <c r="BX95" s="389"/>
      <c r="BY95" s="389"/>
      <c r="BZ95" s="389"/>
      <c r="CA95" s="389"/>
      <c r="CB95" s="389"/>
      <c r="CC95" s="389"/>
      <c r="CD95" s="389"/>
      <c r="CE95" s="389"/>
    </row>
    <row r="96" spans="1:83" ht="16.5" customHeight="1">
      <c r="A96" s="494"/>
      <c r="B96" s="154" t="s">
        <v>7042</v>
      </c>
      <c r="C96" s="135"/>
      <c r="D96" s="135"/>
      <c r="E96" s="135"/>
      <c r="F96" s="494"/>
      <c r="G96" s="276"/>
      <c r="H96" s="135"/>
      <c r="I96" s="135"/>
      <c r="J96" s="135"/>
      <c r="K96" s="135"/>
      <c r="L96" s="153"/>
      <c r="M96" s="153"/>
      <c r="N96" s="135"/>
      <c r="O96" s="135"/>
      <c r="P96" s="135"/>
      <c r="Q96" s="127"/>
      <c r="R96" s="127"/>
      <c r="S96" s="127"/>
      <c r="T96" s="143"/>
      <c r="U96" s="123"/>
      <c r="V96" s="143"/>
      <c r="W96" s="128"/>
      <c r="X96" s="135"/>
      <c r="Y96" s="128"/>
      <c r="Z96" s="128"/>
      <c r="AA96" s="128"/>
      <c r="AB96" s="128"/>
      <c r="AC96" s="128"/>
      <c r="AD96" s="128"/>
      <c r="AE96" s="128"/>
      <c r="AF96" s="276"/>
      <c r="AG96" s="127"/>
      <c r="AH96" s="127"/>
      <c r="AI96" s="135"/>
      <c r="AJ96" s="135"/>
      <c r="AK96" s="135"/>
      <c r="AL96" s="135"/>
      <c r="AM96" s="135"/>
      <c r="AN96" s="135"/>
      <c r="AO96" s="135"/>
      <c r="AP96" s="135"/>
      <c r="AQ96" s="135"/>
      <c r="AR96" s="135"/>
      <c r="AS96" s="135"/>
      <c r="AT96" s="494"/>
      <c r="AU96" s="135"/>
      <c r="AV96" s="135"/>
      <c r="AW96" s="127"/>
      <c r="AX96" s="127"/>
      <c r="AY96" s="134"/>
      <c r="AZ96" s="134"/>
      <c r="BA96" s="134"/>
      <c r="BB96" s="134"/>
      <c r="BC96" s="134"/>
      <c r="BD96" s="134"/>
      <c r="BE96" s="134"/>
      <c r="BF96" s="135"/>
      <c r="BG96" s="135"/>
      <c r="BH96" s="134"/>
      <c r="BI96" s="134"/>
      <c r="BJ96" s="134"/>
      <c r="BK96" s="134"/>
      <c r="BL96" s="134"/>
      <c r="BM96" s="134"/>
      <c r="BN96" s="134"/>
      <c r="BO96" s="135"/>
      <c r="BP96" s="135"/>
      <c r="BQ96" s="636"/>
      <c r="BR96" s="135"/>
      <c r="BS96" s="636"/>
      <c r="BT96" s="135"/>
      <c r="BU96" s="135"/>
      <c r="BV96" s="135"/>
      <c r="BW96" s="135"/>
      <c r="BX96" s="135"/>
      <c r="BY96" s="135"/>
      <c r="BZ96" s="135"/>
      <c r="CA96" s="135"/>
      <c r="CB96" s="135"/>
      <c r="CC96" s="135"/>
      <c r="CD96" s="135"/>
      <c r="CE96" s="135"/>
    </row>
    <row r="97" spans="1:83" s="86" customFormat="1" ht="16.5" customHeight="1">
      <c r="A97" s="154">
        <v>66</v>
      </c>
      <c r="B97" s="154" t="s">
        <v>7042</v>
      </c>
      <c r="C97" s="158" t="s">
        <v>6383</v>
      </c>
      <c r="D97" s="154" t="s">
        <v>5082</v>
      </c>
      <c r="E97" s="154" t="s">
        <v>13433</v>
      </c>
      <c r="F97" s="154" t="s">
        <v>14081</v>
      </c>
      <c r="G97" s="160" t="s">
        <v>14082</v>
      </c>
      <c r="H97" s="154" t="s">
        <v>14083</v>
      </c>
      <c r="I97" s="154" t="s">
        <v>14084</v>
      </c>
      <c r="J97" s="154" t="s">
        <v>4884</v>
      </c>
      <c r="K97" s="163" t="s">
        <v>9462</v>
      </c>
      <c r="L97" s="116" t="s">
        <v>14085</v>
      </c>
      <c r="M97" s="141" t="s">
        <v>14086</v>
      </c>
      <c r="N97" s="142" t="s">
        <v>4924</v>
      </c>
      <c r="O97" s="142"/>
      <c r="P97" s="142" t="s">
        <v>4884</v>
      </c>
      <c r="Q97" s="127">
        <v>143293</v>
      </c>
      <c r="R97" s="127">
        <v>13330</v>
      </c>
      <c r="S97" s="127">
        <v>2921</v>
      </c>
      <c r="T97" s="143">
        <v>2921</v>
      </c>
      <c r="U97" s="123"/>
      <c r="V97" s="143"/>
      <c r="W97" s="147">
        <v>1408</v>
      </c>
      <c r="X97" s="159" t="s">
        <v>4926</v>
      </c>
      <c r="Y97" s="147">
        <v>680</v>
      </c>
      <c r="Z97" s="147">
        <v>145.19999999999999</v>
      </c>
      <c r="AA97" s="147">
        <v>12584</v>
      </c>
      <c r="AB97" s="147">
        <v>584</v>
      </c>
      <c r="AC97" s="147"/>
      <c r="AD97" s="147">
        <v>3000</v>
      </c>
      <c r="AE97" s="147">
        <v>67</v>
      </c>
      <c r="AF97" s="162" t="s">
        <v>14087</v>
      </c>
      <c r="AG97" s="127">
        <v>5216</v>
      </c>
      <c r="AH97" s="127">
        <v>5216</v>
      </c>
      <c r="AI97" s="792"/>
      <c r="AJ97" s="792"/>
      <c r="AK97" s="154" t="s">
        <v>7262</v>
      </c>
      <c r="AL97" s="154">
        <v>54</v>
      </c>
      <c r="AM97" s="154">
        <v>2</v>
      </c>
      <c r="AN97" s="154">
        <v>50</v>
      </c>
      <c r="AO97" s="154">
        <v>2</v>
      </c>
      <c r="AP97" s="154"/>
      <c r="AQ97" s="154"/>
      <c r="AR97" s="154"/>
      <c r="AS97" s="154" t="s">
        <v>14088</v>
      </c>
      <c r="AT97" s="154">
        <v>218</v>
      </c>
      <c r="AU97" s="175" t="s">
        <v>8230</v>
      </c>
      <c r="AV97" s="175" t="s">
        <v>8230</v>
      </c>
      <c r="AW97" s="127">
        <v>47524</v>
      </c>
      <c r="AX97" s="127">
        <v>218</v>
      </c>
      <c r="AY97" s="149"/>
      <c r="AZ97" s="149"/>
      <c r="BA97" s="149"/>
      <c r="BB97" s="149"/>
      <c r="BC97" s="149"/>
      <c r="BD97" s="149"/>
      <c r="BE97" s="149"/>
      <c r="BF97" s="259"/>
      <c r="BG97" s="259" t="s">
        <v>4897</v>
      </c>
      <c r="BH97" s="149"/>
      <c r="BI97" s="149"/>
      <c r="BJ97" s="149"/>
      <c r="BK97" s="149"/>
      <c r="BL97" s="149"/>
      <c r="BM97" s="149"/>
      <c r="BN97" s="149"/>
      <c r="BO97" s="259"/>
      <c r="BP97" s="259"/>
      <c r="BQ97" s="228">
        <v>11</v>
      </c>
      <c r="BR97" s="154">
        <v>3</v>
      </c>
      <c r="BS97" s="228">
        <v>8</v>
      </c>
      <c r="BT97" s="154"/>
      <c r="BU97" s="154"/>
      <c r="BV97" s="154">
        <v>23</v>
      </c>
      <c r="BW97" s="154">
        <v>51</v>
      </c>
      <c r="BX97" s="154">
        <v>1</v>
      </c>
      <c r="BY97" s="154">
        <v>4</v>
      </c>
      <c r="BZ97" s="154">
        <v>1</v>
      </c>
      <c r="CA97" s="154"/>
      <c r="CB97" s="154"/>
      <c r="CC97" s="154"/>
      <c r="CD97" s="154"/>
      <c r="CE97" s="154"/>
    </row>
    <row r="98" spans="1:83" s="86" customFormat="1" ht="16.5" customHeight="1">
      <c r="A98" s="154">
        <v>67</v>
      </c>
      <c r="B98" s="154" t="s">
        <v>7042</v>
      </c>
      <c r="C98" s="158" t="s">
        <v>6383</v>
      </c>
      <c r="D98" s="154" t="s">
        <v>5082</v>
      </c>
      <c r="E98" s="154" t="s">
        <v>13433</v>
      </c>
      <c r="F98" s="607" t="s">
        <v>14089</v>
      </c>
      <c r="G98" s="160" t="s">
        <v>14090</v>
      </c>
      <c r="H98" s="154" t="s">
        <v>14091</v>
      </c>
      <c r="I98" s="154" t="s">
        <v>14092</v>
      </c>
      <c r="J98" s="154" t="s">
        <v>4884</v>
      </c>
      <c r="K98" s="163" t="s">
        <v>14093</v>
      </c>
      <c r="L98" s="116" t="s">
        <v>14094</v>
      </c>
      <c r="M98" s="153" t="s">
        <v>14095</v>
      </c>
      <c r="N98" s="135" t="s">
        <v>4888</v>
      </c>
      <c r="O98" s="142"/>
      <c r="P98" s="1015" t="s">
        <v>4924</v>
      </c>
      <c r="Q98" s="630">
        <v>8898</v>
      </c>
      <c r="R98" s="630">
        <v>945</v>
      </c>
      <c r="S98" s="630">
        <v>363</v>
      </c>
      <c r="T98" s="143">
        <v>138</v>
      </c>
      <c r="U98" s="123" t="s">
        <v>4925</v>
      </c>
      <c r="V98" s="143">
        <v>225</v>
      </c>
      <c r="W98" s="127">
        <v>31</v>
      </c>
      <c r="X98" s="159" t="s">
        <v>4972</v>
      </c>
      <c r="Y98" s="127"/>
      <c r="Z98" s="127"/>
      <c r="AA98" s="127"/>
      <c r="AB98" s="127">
        <v>33</v>
      </c>
      <c r="AC98" s="127"/>
      <c r="AD98" s="127"/>
      <c r="AE98" s="127">
        <v>56</v>
      </c>
      <c r="AF98" s="181" t="s">
        <v>14096</v>
      </c>
      <c r="AG98" s="127"/>
      <c r="AH98" s="127">
        <v>291</v>
      </c>
      <c r="AI98" s="792"/>
      <c r="AJ98" s="792"/>
      <c r="AK98" s="154" t="s">
        <v>14097</v>
      </c>
      <c r="AL98" s="154">
        <v>5</v>
      </c>
      <c r="AM98" s="154"/>
      <c r="AN98" s="154">
        <v>5</v>
      </c>
      <c r="AO98" s="154"/>
      <c r="AP98" s="154"/>
      <c r="AQ98" s="154"/>
      <c r="AR98" s="154"/>
      <c r="AS98" s="154"/>
      <c r="AT98" s="154">
        <v>309</v>
      </c>
      <c r="AU98" s="175" t="s">
        <v>4895</v>
      </c>
      <c r="AV98" s="175" t="s">
        <v>4895</v>
      </c>
      <c r="AW98" s="127">
        <v>5576</v>
      </c>
      <c r="AX98" s="127">
        <v>18.045307443365697</v>
      </c>
      <c r="AY98" s="149"/>
      <c r="AZ98" s="149"/>
      <c r="BA98" s="149"/>
      <c r="BB98" s="149"/>
      <c r="BC98" s="149"/>
      <c r="BD98" s="149"/>
      <c r="BE98" s="149"/>
      <c r="BF98" s="150"/>
      <c r="BG98" s="259" t="s">
        <v>4897</v>
      </c>
      <c r="BH98" s="149"/>
      <c r="BI98" s="149"/>
      <c r="BJ98" s="149"/>
      <c r="BK98" s="149"/>
      <c r="BL98" s="149"/>
      <c r="BM98" s="149"/>
      <c r="BN98" s="149"/>
      <c r="BO98" s="265"/>
      <c r="BP98" s="259" t="s">
        <v>4897</v>
      </c>
      <c r="BQ98" s="228"/>
      <c r="BR98" s="154"/>
      <c r="BS98" s="228"/>
      <c r="BT98" s="154"/>
      <c r="BU98" s="154">
        <v>1</v>
      </c>
      <c r="BV98" s="154"/>
      <c r="BW98" s="135"/>
      <c r="BX98" s="154">
        <v>1</v>
      </c>
      <c r="BY98" s="154"/>
      <c r="BZ98" s="154">
        <v>1</v>
      </c>
      <c r="CA98" s="175"/>
      <c r="CB98" s="175"/>
      <c r="CC98" s="175"/>
      <c r="CD98" s="175"/>
      <c r="CE98" s="134"/>
    </row>
    <row r="99" spans="1:83" s="86" customFormat="1" ht="16.5" customHeight="1">
      <c r="A99" s="154">
        <v>68</v>
      </c>
      <c r="B99" s="154" t="s">
        <v>7042</v>
      </c>
      <c r="C99" s="158" t="s">
        <v>6315</v>
      </c>
      <c r="D99" s="154" t="s">
        <v>5082</v>
      </c>
      <c r="E99" s="154" t="s">
        <v>6337</v>
      </c>
      <c r="F99" s="154" t="s">
        <v>14098</v>
      </c>
      <c r="G99" s="160" t="s">
        <v>14099</v>
      </c>
      <c r="H99" s="154" t="s">
        <v>14100</v>
      </c>
      <c r="I99" s="154" t="s">
        <v>11333</v>
      </c>
      <c r="J99" s="154" t="s">
        <v>4924</v>
      </c>
      <c r="K99" s="154" t="s">
        <v>6337</v>
      </c>
      <c r="L99" s="116" t="s">
        <v>6337</v>
      </c>
      <c r="M99" s="153"/>
      <c r="N99" s="202" t="s">
        <v>4924</v>
      </c>
      <c r="O99" s="142"/>
      <c r="P99" s="1015" t="s">
        <v>4924</v>
      </c>
      <c r="Q99" s="630">
        <v>158</v>
      </c>
      <c r="R99" s="630">
        <v>318</v>
      </c>
      <c r="S99" s="630">
        <v>318</v>
      </c>
      <c r="T99" s="143">
        <v>318</v>
      </c>
      <c r="U99" s="123"/>
      <c r="V99" s="143"/>
      <c r="W99" s="147"/>
      <c r="X99" s="159"/>
      <c r="Y99" s="147"/>
      <c r="Z99" s="147"/>
      <c r="AA99" s="147"/>
      <c r="AB99" s="147"/>
      <c r="AC99" s="147"/>
      <c r="AD99" s="147"/>
      <c r="AE99" s="147"/>
      <c r="AF99" s="181"/>
      <c r="AG99" s="127"/>
      <c r="AH99" s="127"/>
      <c r="AI99" s="792"/>
      <c r="AJ99" s="792"/>
      <c r="AK99" s="154" t="s">
        <v>8895</v>
      </c>
      <c r="AL99" s="154"/>
      <c r="AM99" s="154"/>
      <c r="AN99" s="154"/>
      <c r="AO99" s="154"/>
      <c r="AP99" s="154"/>
      <c r="AQ99" s="154"/>
      <c r="AR99" s="154"/>
      <c r="AS99" s="154"/>
      <c r="AT99" s="154">
        <v>120</v>
      </c>
      <c r="AU99" s="273" t="s">
        <v>4895</v>
      </c>
      <c r="AV99" s="273" t="s">
        <v>5429</v>
      </c>
      <c r="AW99" s="127">
        <v>1000</v>
      </c>
      <c r="AX99" s="127">
        <v>8.3333333333333339</v>
      </c>
      <c r="AY99" s="149"/>
      <c r="AZ99" s="149"/>
      <c r="BA99" s="149"/>
      <c r="BB99" s="149"/>
      <c r="BC99" s="149"/>
      <c r="BD99" s="149"/>
      <c r="BE99" s="149"/>
      <c r="BF99" s="150"/>
      <c r="BG99" s="259" t="s">
        <v>4897</v>
      </c>
      <c r="BH99" s="149"/>
      <c r="BI99" s="149"/>
      <c r="BJ99" s="149"/>
      <c r="BK99" s="149"/>
      <c r="BL99" s="149"/>
      <c r="BM99" s="149"/>
      <c r="BN99" s="149"/>
      <c r="BO99" s="265"/>
      <c r="BP99" s="265" t="s">
        <v>4897</v>
      </c>
      <c r="BQ99" s="228"/>
      <c r="BR99" s="154"/>
      <c r="BS99" s="228"/>
      <c r="BT99" s="154"/>
      <c r="BU99" s="154"/>
      <c r="BV99" s="154">
        <v>2</v>
      </c>
      <c r="BW99" s="154"/>
      <c r="BX99" s="154"/>
      <c r="BY99" s="154"/>
      <c r="BZ99" s="154"/>
      <c r="CA99" s="175"/>
      <c r="CB99" s="175"/>
      <c r="CC99" s="175"/>
      <c r="CD99" s="175"/>
      <c r="CE99" s="175"/>
    </row>
    <row r="100" spans="1:83" s="86" customFormat="1" ht="16.5" customHeight="1">
      <c r="A100" s="154">
        <v>69</v>
      </c>
      <c r="B100" s="154" t="s">
        <v>7042</v>
      </c>
      <c r="C100" s="158" t="s">
        <v>6315</v>
      </c>
      <c r="D100" s="154" t="s">
        <v>5082</v>
      </c>
      <c r="E100" s="154" t="s">
        <v>13433</v>
      </c>
      <c r="F100" s="154" t="s">
        <v>14101</v>
      </c>
      <c r="G100" s="160" t="s">
        <v>14102</v>
      </c>
      <c r="H100" s="180" t="s">
        <v>14103</v>
      </c>
      <c r="I100" s="154" t="s">
        <v>14104</v>
      </c>
      <c r="J100" s="154" t="s">
        <v>4884</v>
      </c>
      <c r="K100" s="163" t="s">
        <v>14105</v>
      </c>
      <c r="L100" s="184" t="s">
        <v>14106</v>
      </c>
      <c r="M100" s="136" t="s">
        <v>14107</v>
      </c>
      <c r="N100" s="202" t="s">
        <v>4924</v>
      </c>
      <c r="O100" s="202"/>
      <c r="P100" s="1015" t="s">
        <v>4924</v>
      </c>
      <c r="Q100" s="1021">
        <v>373</v>
      </c>
      <c r="R100" s="1021">
        <v>489.4</v>
      </c>
      <c r="S100" s="1021">
        <v>200</v>
      </c>
      <c r="T100" s="143">
        <v>199.82</v>
      </c>
      <c r="U100" s="123"/>
      <c r="V100" s="143"/>
      <c r="W100" s="352">
        <v>55.2</v>
      </c>
      <c r="X100" s="180" t="s">
        <v>4956</v>
      </c>
      <c r="Y100" s="352">
        <v>37</v>
      </c>
      <c r="Z100" s="352">
        <v>37</v>
      </c>
      <c r="AA100" s="352">
        <v>100</v>
      </c>
      <c r="AB100" s="352">
        <v>18</v>
      </c>
      <c r="AC100" s="352"/>
      <c r="AD100" s="352"/>
      <c r="AE100" s="352"/>
      <c r="AF100" s="181" t="s">
        <v>14108</v>
      </c>
      <c r="AG100" s="188">
        <v>534</v>
      </c>
      <c r="AH100" s="188">
        <v>534</v>
      </c>
      <c r="AI100" s="792"/>
      <c r="AJ100" s="792"/>
      <c r="AK100" s="154" t="s">
        <v>7116</v>
      </c>
      <c r="AL100" s="154">
        <v>3</v>
      </c>
      <c r="AM100" s="154">
        <v>1</v>
      </c>
      <c r="AN100" s="154">
        <v>1</v>
      </c>
      <c r="AO100" s="154">
        <v>1</v>
      </c>
      <c r="AP100" s="154"/>
      <c r="AQ100" s="154"/>
      <c r="AR100" s="154"/>
      <c r="AS100" s="154"/>
      <c r="AT100" s="154">
        <v>188</v>
      </c>
      <c r="AU100" s="273" t="s">
        <v>5429</v>
      </c>
      <c r="AV100" s="273" t="s">
        <v>5429</v>
      </c>
      <c r="AW100" s="127">
        <v>2142</v>
      </c>
      <c r="AX100" s="127">
        <v>11.393617021276595</v>
      </c>
      <c r="AY100" s="149"/>
      <c r="AZ100" s="149"/>
      <c r="BA100" s="149"/>
      <c r="BB100" s="149"/>
      <c r="BC100" s="149"/>
      <c r="BD100" s="149"/>
      <c r="BE100" s="149"/>
      <c r="BF100" s="150"/>
      <c r="BG100" s="259" t="s">
        <v>4897</v>
      </c>
      <c r="BH100" s="149"/>
      <c r="BI100" s="149"/>
      <c r="BJ100" s="149"/>
      <c r="BK100" s="149"/>
      <c r="BL100" s="149"/>
      <c r="BM100" s="149"/>
      <c r="BN100" s="149"/>
      <c r="BO100" s="265"/>
      <c r="BP100" s="265" t="s">
        <v>4897</v>
      </c>
      <c r="BQ100" s="228"/>
      <c r="BR100" s="154"/>
      <c r="BS100" s="228"/>
      <c r="BT100" s="154"/>
      <c r="BU100" s="154">
        <v>1</v>
      </c>
      <c r="BV100" s="154"/>
      <c r="BW100" s="154"/>
      <c r="BX100" s="154"/>
      <c r="BY100" s="154">
        <v>1</v>
      </c>
      <c r="BZ100" s="154"/>
      <c r="CA100" s="175"/>
      <c r="CB100" s="175"/>
      <c r="CC100" s="175"/>
      <c r="CD100" s="175"/>
      <c r="CE100" s="175"/>
    </row>
    <row r="101" spans="1:83" s="1018" customFormat="1" ht="16.5" customHeight="1">
      <c r="A101" s="2517" t="s">
        <v>7101</v>
      </c>
      <c r="B101" s="2517"/>
      <c r="C101" s="2517"/>
      <c r="D101" s="2517"/>
      <c r="E101" s="2517"/>
      <c r="F101" s="229">
        <v>4</v>
      </c>
      <c r="G101" s="230"/>
      <c r="H101" s="231"/>
      <c r="I101" s="232"/>
      <c r="J101" s="232"/>
      <c r="K101" s="1025"/>
      <c r="L101" s="235"/>
      <c r="M101" s="236"/>
      <c r="N101" s="237"/>
      <c r="O101" s="237"/>
      <c r="P101" s="237"/>
      <c r="Q101" s="1026"/>
      <c r="R101" s="1026"/>
      <c r="S101" s="1026"/>
      <c r="T101" s="238"/>
      <c r="U101" s="241"/>
      <c r="V101" s="238"/>
      <c r="W101" s="1026"/>
      <c r="X101" s="240"/>
      <c r="Y101" s="1026"/>
      <c r="Z101" s="1026"/>
      <c r="AA101" s="1026"/>
      <c r="AB101" s="244"/>
      <c r="AC101" s="244"/>
      <c r="AD101" s="244"/>
      <c r="AE101" s="244"/>
      <c r="AF101" s="1027"/>
      <c r="AG101" s="244"/>
      <c r="AH101" s="244"/>
      <c r="AI101" s="251"/>
      <c r="AJ101" s="1028"/>
      <c r="AK101" s="229"/>
      <c r="AL101" s="229"/>
      <c r="AM101" s="229"/>
      <c r="AN101" s="251"/>
      <c r="AO101" s="251"/>
      <c r="AP101" s="251"/>
      <c r="AQ101" s="251"/>
      <c r="AR101" s="251"/>
      <c r="AS101" s="1029"/>
      <c r="AT101" s="1030"/>
      <c r="AU101" s="1029"/>
      <c r="AV101" s="1029"/>
      <c r="AW101" s="1031"/>
      <c r="AX101" s="1031"/>
      <c r="AY101" s="1032"/>
      <c r="AZ101" s="1032"/>
      <c r="BA101" s="1032"/>
      <c r="BB101" s="1032"/>
      <c r="BC101" s="1032"/>
      <c r="BD101" s="1032"/>
      <c r="BE101" s="1032"/>
      <c r="BF101" s="1029"/>
      <c r="BG101" s="1029"/>
      <c r="BH101" s="1032"/>
      <c r="BI101" s="1032"/>
      <c r="BJ101" s="1032"/>
      <c r="BK101" s="1032"/>
      <c r="BL101" s="1032"/>
      <c r="BM101" s="1032"/>
      <c r="BN101" s="1032"/>
      <c r="BO101" s="1029"/>
      <c r="BP101" s="1029"/>
      <c r="BQ101" s="1029"/>
      <c r="BR101" s="1029"/>
      <c r="BS101" s="1029"/>
      <c r="BT101" s="1029"/>
      <c r="BU101" s="1029"/>
      <c r="BV101" s="1029"/>
      <c r="BW101" s="1029"/>
      <c r="BX101" s="1029"/>
      <c r="BY101" s="1029"/>
      <c r="BZ101" s="1029"/>
      <c r="CA101" s="1029"/>
      <c r="CB101" s="1029"/>
      <c r="CC101" s="1029"/>
      <c r="CD101" s="1029"/>
      <c r="CE101" s="1029"/>
    </row>
    <row r="102" spans="1:83" s="86" customFormat="1" ht="16.5" customHeight="1">
      <c r="A102" s="182">
        <v>70</v>
      </c>
      <c r="B102" s="180" t="s">
        <v>1429</v>
      </c>
      <c r="C102" s="302" t="s">
        <v>817</v>
      </c>
      <c r="D102" s="180" t="s">
        <v>168</v>
      </c>
      <c r="E102" s="180" t="s">
        <v>13574</v>
      </c>
      <c r="F102" s="180" t="s">
        <v>14109</v>
      </c>
      <c r="G102" s="303" t="s">
        <v>14110</v>
      </c>
      <c r="H102" s="154" t="s">
        <v>14111</v>
      </c>
      <c r="I102" s="154" t="s">
        <v>14112</v>
      </c>
      <c r="J102" s="154" t="s">
        <v>4884</v>
      </c>
      <c r="K102" s="163" t="s">
        <v>14113</v>
      </c>
      <c r="L102" s="184" t="s">
        <v>14114</v>
      </c>
      <c r="M102" s="153" t="s">
        <v>14115</v>
      </c>
      <c r="N102" s="142" t="s">
        <v>4924</v>
      </c>
      <c r="O102" s="142"/>
      <c r="P102" s="1015" t="s">
        <v>4924</v>
      </c>
      <c r="Q102" s="630">
        <v>248</v>
      </c>
      <c r="R102" s="630">
        <v>569</v>
      </c>
      <c r="S102" s="1007">
        <v>242</v>
      </c>
      <c r="T102" s="143">
        <v>118</v>
      </c>
      <c r="U102" s="123" t="s">
        <v>5134</v>
      </c>
      <c r="V102" s="143">
        <v>124</v>
      </c>
      <c r="W102" s="361">
        <v>139</v>
      </c>
      <c r="X102" s="180" t="s">
        <v>4956</v>
      </c>
      <c r="Y102" s="147"/>
      <c r="Z102" s="147"/>
      <c r="AA102" s="147"/>
      <c r="AB102" s="147">
        <v>215</v>
      </c>
      <c r="AC102" s="147"/>
      <c r="AD102" s="147"/>
      <c r="AE102" s="147"/>
      <c r="AF102" s="181" t="s">
        <v>14116</v>
      </c>
      <c r="AG102" s="127">
        <v>5</v>
      </c>
      <c r="AH102" s="127">
        <v>1000</v>
      </c>
      <c r="AI102" s="792"/>
      <c r="AJ102" s="792"/>
      <c r="AK102" s="154" t="s">
        <v>5256</v>
      </c>
      <c r="AL102" s="154">
        <v>3</v>
      </c>
      <c r="AM102" s="154">
        <v>1</v>
      </c>
      <c r="AN102" s="154">
        <v>1</v>
      </c>
      <c r="AO102" s="154"/>
      <c r="AP102" s="154">
        <v>1</v>
      </c>
      <c r="AQ102" s="154"/>
      <c r="AR102" s="154"/>
      <c r="AS102" s="154"/>
      <c r="AT102" s="154">
        <v>261</v>
      </c>
      <c r="AU102" s="175" t="s">
        <v>12456</v>
      </c>
      <c r="AV102" s="175" t="s">
        <v>12456</v>
      </c>
      <c r="AW102" s="127">
        <v>465</v>
      </c>
      <c r="AX102" s="127">
        <v>1.7816091954022988</v>
      </c>
      <c r="AY102" s="149"/>
      <c r="AZ102" s="149"/>
      <c r="BA102" s="149"/>
      <c r="BB102" s="149"/>
      <c r="BC102" s="149"/>
      <c r="BD102" s="149"/>
      <c r="BE102" s="149"/>
      <c r="BF102" s="150"/>
      <c r="BG102" s="259" t="s">
        <v>4897</v>
      </c>
      <c r="BH102" s="149"/>
      <c r="BI102" s="149"/>
      <c r="BJ102" s="149"/>
      <c r="BK102" s="149"/>
      <c r="BL102" s="149"/>
      <c r="BM102" s="149"/>
      <c r="BN102" s="149"/>
      <c r="BO102" s="265"/>
      <c r="BP102" s="265" t="s">
        <v>4897</v>
      </c>
      <c r="BQ102" s="228"/>
      <c r="BR102" s="154"/>
      <c r="BS102" s="228"/>
      <c r="BT102" s="154"/>
      <c r="BU102" s="154"/>
      <c r="BV102" s="154"/>
      <c r="BW102" s="154"/>
      <c r="BX102" s="154"/>
      <c r="BY102" s="154"/>
      <c r="BZ102" s="154"/>
      <c r="CA102" s="175">
        <v>3</v>
      </c>
      <c r="CB102" s="175"/>
      <c r="CC102" s="175"/>
      <c r="CD102" s="175">
        <v>2</v>
      </c>
      <c r="CE102" s="175"/>
    </row>
    <row r="103" spans="1:83" s="86" customFormat="1" ht="16.5" customHeight="1">
      <c r="A103" s="135">
        <v>71</v>
      </c>
      <c r="B103" s="182" t="s">
        <v>1429</v>
      </c>
      <c r="C103" s="195" t="s">
        <v>817</v>
      </c>
      <c r="D103" s="182" t="s">
        <v>168</v>
      </c>
      <c r="E103" s="182" t="s">
        <v>13574</v>
      </c>
      <c r="F103" s="182" t="s">
        <v>14117</v>
      </c>
      <c r="G103" s="438" t="s">
        <v>14118</v>
      </c>
      <c r="H103" s="182" t="s">
        <v>14119</v>
      </c>
      <c r="I103" s="182" t="s">
        <v>14120</v>
      </c>
      <c r="J103" s="154" t="s">
        <v>4884</v>
      </c>
      <c r="K103" s="305" t="s">
        <v>14121</v>
      </c>
      <c r="L103" s="184" t="s">
        <v>14122</v>
      </c>
      <c r="M103" s="136" t="s">
        <v>14123</v>
      </c>
      <c r="N103" s="202" t="s">
        <v>4924</v>
      </c>
      <c r="O103" s="202"/>
      <c r="P103" s="1015" t="s">
        <v>4924</v>
      </c>
      <c r="Q103" s="1021">
        <v>1405</v>
      </c>
      <c r="R103" s="1021">
        <v>964</v>
      </c>
      <c r="S103" s="1021">
        <v>376</v>
      </c>
      <c r="T103" s="143"/>
      <c r="U103" s="123"/>
      <c r="V103" s="143">
        <v>376</v>
      </c>
      <c r="W103" s="411">
        <v>40.700000000000003</v>
      </c>
      <c r="X103" s="182" t="s">
        <v>4956</v>
      </c>
      <c r="Y103" s="411">
        <v>70</v>
      </c>
      <c r="Z103" s="411"/>
      <c r="AA103" s="411"/>
      <c r="AB103" s="411">
        <v>88</v>
      </c>
      <c r="AC103" s="411"/>
      <c r="AD103" s="411"/>
      <c r="AE103" s="411">
        <v>20</v>
      </c>
      <c r="AF103" s="181" t="s">
        <v>14124</v>
      </c>
      <c r="AG103" s="188">
        <v>282</v>
      </c>
      <c r="AH103" s="188">
        <v>282</v>
      </c>
      <c r="AI103" s="1073"/>
      <c r="AJ103" s="1073"/>
      <c r="AK103" s="182" t="s">
        <v>5866</v>
      </c>
      <c r="AL103" s="182">
        <v>2</v>
      </c>
      <c r="AM103" s="182">
        <v>2</v>
      </c>
      <c r="AN103" s="182"/>
      <c r="AO103" s="182"/>
      <c r="AP103" s="182"/>
      <c r="AQ103" s="182"/>
      <c r="AR103" s="182"/>
      <c r="AS103" s="182"/>
      <c r="AT103" s="182">
        <v>309</v>
      </c>
      <c r="AU103" s="183" t="s">
        <v>5429</v>
      </c>
      <c r="AV103" s="183" t="s">
        <v>5429</v>
      </c>
      <c r="AW103" s="188">
        <v>3412</v>
      </c>
      <c r="AX103" s="127">
        <v>11.042071197411003</v>
      </c>
      <c r="AY103" s="189"/>
      <c r="AZ103" s="189"/>
      <c r="BA103" s="189"/>
      <c r="BB103" s="189"/>
      <c r="BC103" s="189"/>
      <c r="BD103" s="189"/>
      <c r="BE103" s="189"/>
      <c r="BF103" s="190"/>
      <c r="BG103" s="191" t="s">
        <v>4945</v>
      </c>
      <c r="BH103" s="189"/>
      <c r="BI103" s="189"/>
      <c r="BJ103" s="189"/>
      <c r="BK103" s="189"/>
      <c r="BL103" s="189"/>
      <c r="BM103" s="189"/>
      <c r="BN103" s="189"/>
      <c r="BO103" s="193"/>
      <c r="BP103" s="193" t="s">
        <v>4945</v>
      </c>
      <c r="BQ103" s="1074"/>
      <c r="BR103" s="182"/>
      <c r="BS103" s="1074"/>
      <c r="BT103" s="182"/>
      <c r="BU103" s="182"/>
      <c r="BV103" s="182"/>
      <c r="BW103" s="182"/>
      <c r="BX103" s="182"/>
      <c r="BY103" s="182"/>
      <c r="BZ103" s="182"/>
      <c r="CA103" s="183">
        <v>2</v>
      </c>
      <c r="CB103" s="183">
        <v>1</v>
      </c>
      <c r="CC103" s="183">
        <v>1</v>
      </c>
      <c r="CD103" s="183">
        <v>1</v>
      </c>
      <c r="CE103" s="183" t="s">
        <v>8991</v>
      </c>
    </row>
    <row r="104" spans="1:83" s="86" customFormat="1" ht="16.5" customHeight="1">
      <c r="A104" s="182">
        <v>72</v>
      </c>
      <c r="B104" s="182" t="s">
        <v>14125</v>
      </c>
      <c r="C104" s="195" t="s">
        <v>14126</v>
      </c>
      <c r="D104" s="182" t="s">
        <v>9886</v>
      </c>
      <c r="E104" s="182" t="s">
        <v>14127</v>
      </c>
      <c r="F104" s="182" t="s">
        <v>14128</v>
      </c>
      <c r="G104" s="438" t="s">
        <v>14129</v>
      </c>
      <c r="H104" s="154" t="s">
        <v>14130</v>
      </c>
      <c r="I104" s="154" t="s">
        <v>14131</v>
      </c>
      <c r="J104" s="154" t="s">
        <v>4884</v>
      </c>
      <c r="K104" s="163" t="s">
        <v>8950</v>
      </c>
      <c r="L104" s="184" t="s">
        <v>14132</v>
      </c>
      <c r="M104" s="141" t="s">
        <v>14133</v>
      </c>
      <c r="N104" s="142" t="s">
        <v>4924</v>
      </c>
      <c r="O104" s="142"/>
      <c r="P104" s="1015" t="s">
        <v>4924</v>
      </c>
      <c r="Q104" s="630">
        <v>1388</v>
      </c>
      <c r="R104" s="630">
        <v>605</v>
      </c>
      <c r="S104" s="630">
        <v>441</v>
      </c>
      <c r="T104" s="143">
        <v>187</v>
      </c>
      <c r="U104" s="123" t="s">
        <v>5134</v>
      </c>
      <c r="V104" s="143">
        <v>254</v>
      </c>
      <c r="W104" s="147">
        <v>66.5</v>
      </c>
      <c r="X104" s="159" t="s">
        <v>4972</v>
      </c>
      <c r="Y104" s="147">
        <v>100</v>
      </c>
      <c r="Z104" s="147">
        <v>43</v>
      </c>
      <c r="AA104" s="147">
        <v>2000</v>
      </c>
      <c r="AB104" s="147">
        <v>16</v>
      </c>
      <c r="AC104" s="147">
        <v>20</v>
      </c>
      <c r="AD104" s="147"/>
      <c r="AE104" s="147">
        <v>23</v>
      </c>
      <c r="AF104" s="181" t="s">
        <v>14134</v>
      </c>
      <c r="AG104" s="127"/>
      <c r="AH104" s="127">
        <v>231</v>
      </c>
      <c r="AI104" s="792"/>
      <c r="AJ104" s="792"/>
      <c r="AK104" s="154" t="s">
        <v>14135</v>
      </c>
      <c r="AL104" s="154">
        <v>2</v>
      </c>
      <c r="AM104" s="154">
        <v>1</v>
      </c>
      <c r="AN104" s="154"/>
      <c r="AO104" s="154">
        <v>1</v>
      </c>
      <c r="AP104" s="154"/>
      <c r="AQ104" s="154" t="s">
        <v>5011</v>
      </c>
      <c r="AR104" s="154"/>
      <c r="AS104" s="154"/>
      <c r="AT104" s="154">
        <v>268</v>
      </c>
      <c r="AU104" s="175" t="s">
        <v>14136</v>
      </c>
      <c r="AV104" s="175" t="s">
        <v>8230</v>
      </c>
      <c r="AW104" s="127">
        <v>632</v>
      </c>
      <c r="AX104" s="127">
        <v>2.3582089552238807</v>
      </c>
      <c r="AY104" s="149"/>
      <c r="AZ104" s="149"/>
      <c r="BA104" s="149"/>
      <c r="BB104" s="149"/>
      <c r="BC104" s="149"/>
      <c r="BD104" s="149"/>
      <c r="BE104" s="149"/>
      <c r="BF104" s="150"/>
      <c r="BG104" s="259" t="s">
        <v>4897</v>
      </c>
      <c r="BH104" s="149"/>
      <c r="BI104" s="149"/>
      <c r="BJ104" s="149"/>
      <c r="BK104" s="149"/>
      <c r="BL104" s="149"/>
      <c r="BM104" s="149"/>
      <c r="BN104" s="149"/>
      <c r="BO104" s="265"/>
      <c r="BP104" s="265"/>
      <c r="BQ104" s="228"/>
      <c r="BR104" s="154"/>
      <c r="BS104" s="228"/>
      <c r="BT104" s="154"/>
      <c r="BU104" s="154"/>
      <c r="BV104" s="154"/>
      <c r="BW104" s="154"/>
      <c r="BX104" s="154"/>
      <c r="BY104" s="154"/>
      <c r="BZ104" s="154"/>
      <c r="CA104" s="175">
        <v>3</v>
      </c>
      <c r="CB104" s="175"/>
      <c r="CC104" s="175">
        <v>2</v>
      </c>
      <c r="CD104" s="175">
        <v>2</v>
      </c>
      <c r="CE104" s="175">
        <v>40</v>
      </c>
    </row>
    <row r="105" spans="1:83" s="86" customFormat="1" ht="16.5" customHeight="1">
      <c r="A105" s="154">
        <v>73</v>
      </c>
      <c r="B105" s="154" t="s">
        <v>7042</v>
      </c>
      <c r="C105" s="158" t="s">
        <v>6315</v>
      </c>
      <c r="D105" s="154" t="s">
        <v>5318</v>
      </c>
      <c r="E105" s="154" t="s">
        <v>13433</v>
      </c>
      <c r="F105" s="154" t="s">
        <v>14137</v>
      </c>
      <c r="G105" s="160" t="s">
        <v>14138</v>
      </c>
      <c r="H105" s="154" t="s">
        <v>14139</v>
      </c>
      <c r="I105" s="154" t="s">
        <v>7058</v>
      </c>
      <c r="J105" s="154" t="s">
        <v>4884</v>
      </c>
      <c r="K105" s="163" t="s">
        <v>14140</v>
      </c>
      <c r="L105" s="116" t="s">
        <v>14141</v>
      </c>
      <c r="M105" s="141" t="s">
        <v>14142</v>
      </c>
      <c r="N105" s="142" t="s">
        <v>4924</v>
      </c>
      <c r="O105" s="142"/>
      <c r="P105" s="1015" t="s">
        <v>4924</v>
      </c>
      <c r="Q105" s="1075">
        <v>335</v>
      </c>
      <c r="R105" s="1075">
        <v>221</v>
      </c>
      <c r="S105" s="1075">
        <v>159</v>
      </c>
      <c r="T105" s="143">
        <v>48</v>
      </c>
      <c r="U105" s="123" t="s">
        <v>5254</v>
      </c>
      <c r="V105" s="143">
        <v>111</v>
      </c>
      <c r="W105" s="147">
        <v>26</v>
      </c>
      <c r="X105" s="159" t="s">
        <v>4956</v>
      </c>
      <c r="Y105" s="147"/>
      <c r="Z105" s="147">
        <v>10</v>
      </c>
      <c r="AA105" s="147">
        <v>50</v>
      </c>
      <c r="AB105" s="147">
        <v>9</v>
      </c>
      <c r="AC105" s="147"/>
      <c r="AD105" s="147"/>
      <c r="AE105" s="147">
        <v>3</v>
      </c>
      <c r="AF105" s="181" t="s">
        <v>14143</v>
      </c>
      <c r="AG105" s="285">
        <v>113</v>
      </c>
      <c r="AH105" s="285">
        <v>113</v>
      </c>
      <c r="AI105" s="135"/>
      <c r="AJ105" s="135"/>
      <c r="AK105" s="154" t="s">
        <v>14144</v>
      </c>
      <c r="AL105" s="154">
        <v>6</v>
      </c>
      <c r="AM105" s="154">
        <v>2</v>
      </c>
      <c r="AN105" s="154"/>
      <c r="AO105" s="154">
        <v>4</v>
      </c>
      <c r="AP105" s="154"/>
      <c r="AQ105" s="154" t="s">
        <v>5340</v>
      </c>
      <c r="AR105" s="154"/>
      <c r="AS105" s="154"/>
      <c r="AT105" s="154">
        <v>271</v>
      </c>
      <c r="AU105" s="175" t="s">
        <v>5429</v>
      </c>
      <c r="AV105" s="175" t="s">
        <v>5429</v>
      </c>
      <c r="AW105" s="285">
        <v>1500</v>
      </c>
      <c r="AX105" s="127">
        <v>5.5350553505535052</v>
      </c>
      <c r="AY105" s="287"/>
      <c r="AZ105" s="287"/>
      <c r="BA105" s="287"/>
      <c r="BB105" s="287"/>
      <c r="BC105" s="287"/>
      <c r="BD105" s="287"/>
      <c r="BE105" s="287"/>
      <c r="BF105" s="288"/>
      <c r="BG105" s="289" t="s">
        <v>4945</v>
      </c>
      <c r="BH105" s="287"/>
      <c r="BI105" s="287"/>
      <c r="BJ105" s="287"/>
      <c r="BK105" s="287"/>
      <c r="BL105" s="287"/>
      <c r="BM105" s="287"/>
      <c r="BN105" s="287"/>
      <c r="BO105" s="291"/>
      <c r="BP105" s="291" t="s">
        <v>4945</v>
      </c>
      <c r="BQ105" s="636"/>
      <c r="BR105" s="135"/>
      <c r="BS105" s="636"/>
      <c r="BT105" s="135"/>
      <c r="BU105" s="135"/>
      <c r="BV105" s="135"/>
      <c r="BW105" s="135"/>
      <c r="BX105" s="135"/>
      <c r="BY105" s="135"/>
      <c r="BZ105" s="135"/>
      <c r="CA105" s="175">
        <v>2</v>
      </c>
      <c r="CB105" s="175"/>
      <c r="CC105" s="175"/>
      <c r="CD105" s="175"/>
      <c r="CE105" s="175"/>
    </row>
    <row r="106" spans="1:83" s="86" customFormat="1" ht="16.5" customHeight="1">
      <c r="A106" s="175">
        <v>74</v>
      </c>
      <c r="B106" s="154" t="s">
        <v>7042</v>
      </c>
      <c r="C106" s="158" t="s">
        <v>6659</v>
      </c>
      <c r="D106" s="154" t="s">
        <v>5318</v>
      </c>
      <c r="E106" s="154" t="s">
        <v>13433</v>
      </c>
      <c r="F106" s="154" t="s">
        <v>14145</v>
      </c>
      <c r="G106" s="160" t="s">
        <v>14146</v>
      </c>
      <c r="H106" s="154" t="s">
        <v>14147</v>
      </c>
      <c r="I106" s="154" t="s">
        <v>14148</v>
      </c>
      <c r="J106" s="154" t="s">
        <v>4884</v>
      </c>
      <c r="K106" s="154" t="s">
        <v>5671</v>
      </c>
      <c r="L106" s="116" t="s">
        <v>14149</v>
      </c>
      <c r="M106" s="153" t="s">
        <v>14150</v>
      </c>
      <c r="N106" s="142" t="s">
        <v>4888</v>
      </c>
      <c r="O106" s="142"/>
      <c r="P106" s="1015" t="s">
        <v>4924</v>
      </c>
      <c r="Q106" s="127">
        <v>1326</v>
      </c>
      <c r="R106" s="127">
        <v>1139</v>
      </c>
      <c r="S106" s="127">
        <v>165</v>
      </c>
      <c r="T106" s="143">
        <v>36</v>
      </c>
      <c r="U106" s="123" t="s">
        <v>5134</v>
      </c>
      <c r="V106" s="143">
        <v>129</v>
      </c>
      <c r="W106" s="147">
        <v>84</v>
      </c>
      <c r="X106" s="159" t="s">
        <v>4956</v>
      </c>
      <c r="Y106" s="147">
        <v>129</v>
      </c>
      <c r="Z106" s="147"/>
      <c r="AA106" s="147"/>
      <c r="AB106" s="147">
        <v>60</v>
      </c>
      <c r="AC106" s="147">
        <v>27</v>
      </c>
      <c r="AD106" s="147"/>
      <c r="AE106" s="147" t="s">
        <v>14151</v>
      </c>
      <c r="AF106" s="162" t="s">
        <v>14152</v>
      </c>
      <c r="AG106" s="127">
        <v>9</v>
      </c>
      <c r="AH106" s="127">
        <v>340</v>
      </c>
      <c r="AI106" s="792"/>
      <c r="AJ106" s="792"/>
      <c r="AK106" s="154" t="s">
        <v>4894</v>
      </c>
      <c r="AL106" s="154">
        <v>3</v>
      </c>
      <c r="AM106" s="154">
        <v>2</v>
      </c>
      <c r="AN106" s="154"/>
      <c r="AO106" s="154"/>
      <c r="AP106" s="154">
        <v>1</v>
      </c>
      <c r="AQ106" s="154"/>
      <c r="AR106" s="154"/>
      <c r="AS106" s="154"/>
      <c r="AT106" s="154">
        <v>313</v>
      </c>
      <c r="AU106" s="175" t="s">
        <v>5651</v>
      </c>
      <c r="AV106" s="175" t="s">
        <v>5651</v>
      </c>
      <c r="AW106" s="127">
        <v>1878</v>
      </c>
      <c r="AX106" s="127">
        <v>6</v>
      </c>
      <c r="AY106" s="149">
        <v>3000</v>
      </c>
      <c r="AZ106" s="149">
        <v>3000</v>
      </c>
      <c r="BA106" s="149">
        <v>3000</v>
      </c>
      <c r="BB106" s="149">
        <v>3000</v>
      </c>
      <c r="BC106" s="149">
        <v>3000</v>
      </c>
      <c r="BD106" s="149"/>
      <c r="BE106" s="149"/>
      <c r="BF106" s="259" t="s">
        <v>14153</v>
      </c>
      <c r="BG106" s="259" t="s">
        <v>6936</v>
      </c>
      <c r="BH106" s="149">
        <v>3000</v>
      </c>
      <c r="BI106" s="149">
        <v>3000</v>
      </c>
      <c r="BJ106" s="149">
        <v>3000</v>
      </c>
      <c r="BK106" s="149">
        <v>3000</v>
      </c>
      <c r="BL106" s="149">
        <v>3000</v>
      </c>
      <c r="BM106" s="149"/>
      <c r="BN106" s="149"/>
      <c r="BO106" s="259" t="s">
        <v>14153</v>
      </c>
      <c r="BP106" s="259" t="s">
        <v>6936</v>
      </c>
      <c r="BQ106" s="228"/>
      <c r="BR106" s="154"/>
      <c r="BS106" s="228"/>
      <c r="BT106" s="154"/>
      <c r="BU106" s="154"/>
      <c r="BV106" s="154"/>
      <c r="BW106" s="154"/>
      <c r="BX106" s="154"/>
      <c r="BY106" s="154"/>
      <c r="BZ106" s="154"/>
      <c r="CA106" s="153">
        <v>1</v>
      </c>
      <c r="CB106" s="154"/>
      <c r="CC106" s="154"/>
      <c r="CD106" s="154">
        <v>1</v>
      </c>
      <c r="CE106" s="154"/>
    </row>
    <row r="107" spans="1:83" s="86" customFormat="1" ht="16.5" customHeight="1">
      <c r="A107" s="182">
        <v>75</v>
      </c>
      <c r="B107" s="154" t="s">
        <v>1429</v>
      </c>
      <c r="C107" s="145" t="s">
        <v>817</v>
      </c>
      <c r="D107" s="154" t="s">
        <v>168</v>
      </c>
      <c r="E107" s="154" t="s">
        <v>13433</v>
      </c>
      <c r="F107" s="154" t="s">
        <v>14154</v>
      </c>
      <c r="G107" s="160" t="s">
        <v>14155</v>
      </c>
      <c r="H107" s="154" t="s">
        <v>14156</v>
      </c>
      <c r="I107" s="154" t="s">
        <v>14157</v>
      </c>
      <c r="J107" s="154" t="s">
        <v>4884</v>
      </c>
      <c r="K107" s="163" t="s">
        <v>6696</v>
      </c>
      <c r="L107" s="184" t="s">
        <v>14158</v>
      </c>
      <c r="M107" s="141" t="s">
        <v>14159</v>
      </c>
      <c r="N107" s="142" t="s">
        <v>4888</v>
      </c>
      <c r="O107" s="142"/>
      <c r="P107" s="1015" t="s">
        <v>4924</v>
      </c>
      <c r="Q107" s="630">
        <v>441</v>
      </c>
      <c r="R107" s="630">
        <v>2608</v>
      </c>
      <c r="S107" s="630">
        <v>398</v>
      </c>
      <c r="T107" s="143"/>
      <c r="U107" s="123"/>
      <c r="V107" s="143">
        <v>398</v>
      </c>
      <c r="W107" s="147">
        <v>42</v>
      </c>
      <c r="X107" s="159" t="s">
        <v>4972</v>
      </c>
      <c r="Y107" s="147">
        <v>55</v>
      </c>
      <c r="Z107" s="147">
        <v>10</v>
      </c>
      <c r="AA107" s="147">
        <v>10000</v>
      </c>
      <c r="AB107" s="147">
        <v>39</v>
      </c>
      <c r="AC107" s="147"/>
      <c r="AD107" s="147"/>
      <c r="AE107" s="147"/>
      <c r="AF107" s="181" t="s">
        <v>14160</v>
      </c>
      <c r="AG107" s="127"/>
      <c r="AH107" s="127">
        <v>68</v>
      </c>
      <c r="AI107" s="792"/>
      <c r="AJ107" s="792"/>
      <c r="AK107" s="154" t="s">
        <v>14161</v>
      </c>
      <c r="AL107" s="154">
        <v>5</v>
      </c>
      <c r="AM107" s="154">
        <v>3</v>
      </c>
      <c r="AN107" s="154">
        <v>2</v>
      </c>
      <c r="AO107" s="154"/>
      <c r="AP107" s="154"/>
      <c r="AQ107" s="154"/>
      <c r="AR107" s="154"/>
      <c r="AS107" s="154" t="s">
        <v>14162</v>
      </c>
      <c r="AT107" s="154">
        <v>320</v>
      </c>
      <c r="AU107" s="175" t="s">
        <v>5026</v>
      </c>
      <c r="AV107" s="175" t="s">
        <v>5026</v>
      </c>
      <c r="AW107" s="127">
        <v>3521</v>
      </c>
      <c r="AX107" s="127">
        <v>11.003125000000001</v>
      </c>
      <c r="AY107" s="149"/>
      <c r="AZ107" s="149"/>
      <c r="BA107" s="149"/>
      <c r="BB107" s="149"/>
      <c r="BC107" s="149"/>
      <c r="BD107" s="149"/>
      <c r="BE107" s="149"/>
      <c r="BF107" s="150"/>
      <c r="BG107" s="259" t="s">
        <v>4897</v>
      </c>
      <c r="BH107" s="149"/>
      <c r="BI107" s="149"/>
      <c r="BJ107" s="149"/>
      <c r="BK107" s="149"/>
      <c r="BL107" s="149"/>
      <c r="BM107" s="149"/>
      <c r="BN107" s="149"/>
      <c r="BO107" s="265"/>
      <c r="BP107" s="265" t="s">
        <v>4897</v>
      </c>
      <c r="BQ107" s="228"/>
      <c r="BR107" s="154"/>
      <c r="BS107" s="228"/>
      <c r="BT107" s="154"/>
      <c r="BU107" s="154"/>
      <c r="BV107" s="154"/>
      <c r="BW107" s="154"/>
      <c r="BX107" s="154"/>
      <c r="BY107" s="154"/>
      <c r="BZ107" s="154"/>
      <c r="CA107" s="175">
        <v>5</v>
      </c>
      <c r="CB107" s="175"/>
      <c r="CC107" s="175"/>
      <c r="CD107" s="175"/>
      <c r="CE107" s="175"/>
    </row>
    <row r="108" spans="1:83" s="86" customFormat="1" ht="16.5" customHeight="1">
      <c r="A108" s="175">
        <v>76</v>
      </c>
      <c r="B108" s="182" t="s">
        <v>7042</v>
      </c>
      <c r="C108" s="158" t="s">
        <v>6659</v>
      </c>
      <c r="D108" s="154" t="s">
        <v>5318</v>
      </c>
      <c r="E108" s="154" t="s">
        <v>13433</v>
      </c>
      <c r="F108" s="154" t="s">
        <v>14163</v>
      </c>
      <c r="G108" s="303" t="s">
        <v>14164</v>
      </c>
      <c r="H108" s="154" t="s">
        <v>14165</v>
      </c>
      <c r="I108" s="154" t="s">
        <v>14166</v>
      </c>
      <c r="J108" s="154" t="s">
        <v>4884</v>
      </c>
      <c r="K108" s="163" t="s">
        <v>12284</v>
      </c>
      <c r="L108" s="184" t="s">
        <v>14167</v>
      </c>
      <c r="M108" s="141" t="s">
        <v>14168</v>
      </c>
      <c r="N108" s="142" t="s">
        <v>4888</v>
      </c>
      <c r="O108" s="142"/>
      <c r="P108" s="1015" t="s">
        <v>4924</v>
      </c>
      <c r="Q108" s="630">
        <v>6048</v>
      </c>
      <c r="R108" s="630">
        <v>1562.27</v>
      </c>
      <c r="S108" s="630">
        <v>630</v>
      </c>
      <c r="T108" s="143">
        <v>210</v>
      </c>
      <c r="U108" s="123"/>
      <c r="V108" s="143">
        <v>420</v>
      </c>
      <c r="W108" s="147">
        <v>80</v>
      </c>
      <c r="X108" s="159" t="s">
        <v>4972</v>
      </c>
      <c r="Y108" s="147">
        <v>70</v>
      </c>
      <c r="Z108" s="147"/>
      <c r="AA108" s="147"/>
      <c r="AB108" s="147">
        <v>140.81</v>
      </c>
      <c r="AC108" s="147">
        <v>30</v>
      </c>
      <c r="AD108" s="147">
        <v>80</v>
      </c>
      <c r="AE108" s="147">
        <v>6</v>
      </c>
      <c r="AF108" s="181" t="s">
        <v>14169</v>
      </c>
      <c r="AG108" s="127"/>
      <c r="AH108" s="127">
        <v>213</v>
      </c>
      <c r="AI108" s="792"/>
      <c r="AJ108" s="792"/>
      <c r="AK108" s="154"/>
      <c r="AL108" s="154">
        <v>2</v>
      </c>
      <c r="AM108" s="154"/>
      <c r="AN108" s="154"/>
      <c r="AO108" s="154">
        <v>2</v>
      </c>
      <c r="AP108" s="154"/>
      <c r="AQ108" s="154"/>
      <c r="AR108" s="154"/>
      <c r="AS108" s="154"/>
      <c r="AT108" s="154" t="s">
        <v>14170</v>
      </c>
      <c r="AU108" s="175" t="s">
        <v>13622</v>
      </c>
      <c r="AV108" s="175" t="s">
        <v>13622</v>
      </c>
      <c r="AW108" s="154" t="s">
        <v>14170</v>
      </c>
      <c r="AX108" s="154" t="s">
        <v>14170</v>
      </c>
      <c r="AY108" s="149">
        <v>2000</v>
      </c>
      <c r="AZ108" s="149"/>
      <c r="BA108" s="149">
        <v>1000</v>
      </c>
      <c r="BB108" s="149">
        <v>1000</v>
      </c>
      <c r="BC108" s="149">
        <v>2000</v>
      </c>
      <c r="BD108" s="149">
        <v>50</v>
      </c>
      <c r="BE108" s="149"/>
      <c r="BF108" s="150"/>
      <c r="BG108" s="259" t="s">
        <v>14171</v>
      </c>
      <c r="BH108" s="149"/>
      <c r="BI108" s="149"/>
      <c r="BJ108" s="149"/>
      <c r="BK108" s="149"/>
      <c r="BL108" s="149"/>
      <c r="BM108" s="149"/>
      <c r="BN108" s="149"/>
      <c r="BO108" s="265"/>
      <c r="BP108" s="265"/>
      <c r="BQ108" s="228"/>
      <c r="BR108" s="154"/>
      <c r="BS108" s="228"/>
      <c r="BT108" s="154"/>
      <c r="BU108" s="154"/>
      <c r="BV108" s="154"/>
      <c r="BW108" s="154"/>
      <c r="BX108" s="154"/>
      <c r="BY108" s="154"/>
      <c r="BZ108" s="154"/>
      <c r="CA108" s="175">
        <v>2</v>
      </c>
      <c r="CB108" s="175"/>
      <c r="CC108" s="175">
        <v>1</v>
      </c>
      <c r="CD108" s="175">
        <v>1</v>
      </c>
      <c r="CE108" s="175"/>
    </row>
    <row r="109" spans="1:83" s="86" customFormat="1" ht="16.5" customHeight="1">
      <c r="A109" s="182">
        <v>77</v>
      </c>
      <c r="B109" s="180" t="s">
        <v>14125</v>
      </c>
      <c r="C109" s="302" t="s">
        <v>14126</v>
      </c>
      <c r="D109" s="180" t="s">
        <v>9886</v>
      </c>
      <c r="E109" s="180" t="s">
        <v>14127</v>
      </c>
      <c r="F109" s="180" t="s">
        <v>14172</v>
      </c>
      <c r="G109" s="303" t="s">
        <v>14173</v>
      </c>
      <c r="H109" s="180" t="s">
        <v>14174</v>
      </c>
      <c r="I109" s="305" t="s">
        <v>14175</v>
      </c>
      <c r="J109" s="154" t="s">
        <v>4884</v>
      </c>
      <c r="K109" s="137" t="s">
        <v>14176</v>
      </c>
      <c r="L109" s="184" t="s">
        <v>14177</v>
      </c>
      <c r="M109" s="674" t="s">
        <v>14178</v>
      </c>
      <c r="N109" s="202" t="s">
        <v>4924</v>
      </c>
      <c r="O109" s="444"/>
      <c r="P109" s="1015" t="s">
        <v>4924</v>
      </c>
      <c r="Q109" s="1021">
        <v>203</v>
      </c>
      <c r="R109" s="188"/>
      <c r="S109" s="352">
        <v>125</v>
      </c>
      <c r="T109" s="143"/>
      <c r="U109" s="123" t="s">
        <v>5134</v>
      </c>
      <c r="V109" s="143">
        <v>125</v>
      </c>
      <c r="W109" s="352">
        <v>25</v>
      </c>
      <c r="X109" s="772" t="s">
        <v>4972</v>
      </c>
      <c r="Y109" s="352"/>
      <c r="Z109" s="352">
        <v>40</v>
      </c>
      <c r="AA109" s="352">
        <v>350</v>
      </c>
      <c r="AB109" s="352">
        <v>13</v>
      </c>
      <c r="AC109" s="352"/>
      <c r="AD109" s="352"/>
      <c r="AE109" s="352">
        <v>10</v>
      </c>
      <c r="AF109" s="1076" t="s">
        <v>14179</v>
      </c>
      <c r="AG109" s="352"/>
      <c r="AH109" s="188">
        <v>139</v>
      </c>
      <c r="AI109" s="273"/>
      <c r="AJ109" s="273"/>
      <c r="AK109" s="180" t="s">
        <v>4894</v>
      </c>
      <c r="AL109" s="180">
        <v>3</v>
      </c>
      <c r="AM109" s="180">
        <v>3</v>
      </c>
      <c r="AN109" s="180"/>
      <c r="AO109" s="180">
        <v>3</v>
      </c>
      <c r="AP109" s="180"/>
      <c r="AQ109" s="180"/>
      <c r="AR109" s="180"/>
      <c r="AS109" s="137"/>
      <c r="AT109" s="180">
        <v>363</v>
      </c>
      <c r="AU109" s="273" t="s">
        <v>14180</v>
      </c>
      <c r="AV109" s="273" t="s">
        <v>14180</v>
      </c>
      <c r="AW109" s="188">
        <v>1350</v>
      </c>
      <c r="AX109" s="188">
        <v>4</v>
      </c>
      <c r="AY109" s="189"/>
      <c r="AZ109" s="189"/>
      <c r="BA109" s="189"/>
      <c r="BB109" s="189"/>
      <c r="BC109" s="189"/>
      <c r="BD109" s="189"/>
      <c r="BE109" s="415"/>
      <c r="BF109" s="190"/>
      <c r="BG109" s="190" t="s">
        <v>4897</v>
      </c>
      <c r="BH109" s="189"/>
      <c r="BI109" s="189"/>
      <c r="BJ109" s="189"/>
      <c r="BK109" s="189"/>
      <c r="BL109" s="189"/>
      <c r="BM109" s="415"/>
      <c r="BN109" s="415"/>
      <c r="BO109" s="1077"/>
      <c r="BP109" s="180" t="s">
        <v>4897</v>
      </c>
      <c r="BQ109" s="180"/>
      <c r="BR109" s="180"/>
      <c r="BS109" s="180"/>
      <c r="BT109" s="180"/>
      <c r="BU109" s="180"/>
      <c r="BV109" s="180"/>
      <c r="BW109" s="180"/>
      <c r="BX109" s="180"/>
      <c r="BY109" s="180"/>
      <c r="BZ109" s="273"/>
      <c r="CA109" s="273">
        <v>3</v>
      </c>
      <c r="CB109" s="273"/>
      <c r="CC109" s="192"/>
      <c r="CD109" s="192"/>
      <c r="CE109" s="192" t="s">
        <v>4996</v>
      </c>
    </row>
    <row r="110" spans="1:83" s="1018" customFormat="1" ht="16.5" customHeight="1">
      <c r="A110" s="2517" t="s">
        <v>7127</v>
      </c>
      <c r="B110" s="2517"/>
      <c r="C110" s="2517"/>
      <c r="D110" s="2517"/>
      <c r="E110" s="2517"/>
      <c r="F110" s="229">
        <v>8</v>
      </c>
      <c r="G110" s="230"/>
      <c r="H110" s="231"/>
      <c r="I110" s="232"/>
      <c r="J110" s="232"/>
      <c r="K110" s="234"/>
      <c r="L110" s="235"/>
      <c r="M110" s="236"/>
      <c r="N110" s="237"/>
      <c r="O110" s="237"/>
      <c r="P110" s="237"/>
      <c r="Q110" s="1026"/>
      <c r="R110" s="1026"/>
      <c r="S110" s="1026"/>
      <c r="T110" s="238"/>
      <c r="U110" s="241"/>
      <c r="V110" s="238"/>
      <c r="W110" s="1026"/>
      <c r="X110" s="240"/>
      <c r="Y110" s="1026"/>
      <c r="Z110" s="1026"/>
      <c r="AA110" s="1026"/>
      <c r="AB110" s="244"/>
      <c r="AC110" s="244"/>
      <c r="AD110" s="244"/>
      <c r="AE110" s="244"/>
      <c r="AF110" s="1027"/>
      <c r="AG110" s="244"/>
      <c r="AH110" s="244"/>
      <c r="AI110" s="251"/>
      <c r="AJ110" s="1028"/>
      <c r="AK110" s="229"/>
      <c r="AL110" s="229"/>
      <c r="AM110" s="229"/>
      <c r="AN110" s="251"/>
      <c r="AO110" s="251"/>
      <c r="AP110" s="251"/>
      <c r="AQ110" s="251"/>
      <c r="AR110" s="251"/>
      <c r="AS110" s="1029"/>
      <c r="AT110" s="1030"/>
      <c r="AU110" s="1029"/>
      <c r="AV110" s="1029"/>
      <c r="AW110" s="1031"/>
      <c r="AX110" s="1031"/>
      <c r="AY110" s="1032"/>
      <c r="AZ110" s="1032"/>
      <c r="BA110" s="1032"/>
      <c r="BB110" s="1032"/>
      <c r="BC110" s="1032"/>
      <c r="BD110" s="1032"/>
      <c r="BE110" s="1032"/>
      <c r="BF110" s="1029"/>
      <c r="BG110" s="1029"/>
      <c r="BH110" s="1032"/>
      <c r="BI110" s="1032"/>
      <c r="BJ110" s="1032"/>
      <c r="BK110" s="1032"/>
      <c r="BL110" s="1032"/>
      <c r="BM110" s="1032"/>
      <c r="BN110" s="1032"/>
      <c r="BO110" s="1029"/>
      <c r="BP110" s="1029"/>
      <c r="BQ110" s="1029"/>
      <c r="BR110" s="1029"/>
      <c r="BS110" s="1029"/>
      <c r="BT110" s="1029"/>
      <c r="BU110" s="1029"/>
      <c r="BV110" s="1029"/>
      <c r="BW110" s="1029"/>
      <c r="BX110" s="1029"/>
      <c r="BY110" s="1029"/>
      <c r="BZ110" s="1029"/>
      <c r="CA110" s="1029"/>
      <c r="CB110" s="1029"/>
      <c r="CC110" s="1029"/>
      <c r="CD110" s="1029"/>
      <c r="CE110" s="1029"/>
    </row>
    <row r="111" spans="1:83" s="86" customFormat="1" ht="16.5" customHeight="1">
      <c r="A111" s="175">
        <v>78</v>
      </c>
      <c r="B111" s="182" t="s">
        <v>1429</v>
      </c>
      <c r="C111" s="449" t="s">
        <v>817</v>
      </c>
      <c r="D111" s="182" t="s">
        <v>6118</v>
      </c>
      <c r="E111" s="182" t="s">
        <v>13433</v>
      </c>
      <c r="F111" s="182" t="s">
        <v>14181</v>
      </c>
      <c r="G111" s="438" t="s">
        <v>14182</v>
      </c>
      <c r="H111" s="180" t="s">
        <v>14183</v>
      </c>
      <c r="I111" s="182" t="s">
        <v>14184</v>
      </c>
      <c r="J111" s="154" t="s">
        <v>4884</v>
      </c>
      <c r="K111" s="273" t="s">
        <v>14185</v>
      </c>
      <c r="L111" s="811" t="s">
        <v>14186</v>
      </c>
      <c r="M111" s="153" t="s">
        <v>14187</v>
      </c>
      <c r="N111" s="202" t="s">
        <v>14188</v>
      </c>
      <c r="O111" s="202"/>
      <c r="P111" s="1015" t="s">
        <v>4924</v>
      </c>
      <c r="Q111" s="1078">
        <v>3239</v>
      </c>
      <c r="R111" s="1079">
        <v>1469</v>
      </c>
      <c r="S111" s="1079">
        <v>1057</v>
      </c>
      <c r="T111" s="143"/>
      <c r="U111" s="123"/>
      <c r="V111" s="143">
        <v>1057</v>
      </c>
      <c r="W111" s="352">
        <v>157</v>
      </c>
      <c r="X111" s="180" t="s">
        <v>5233</v>
      </c>
      <c r="Y111" s="352">
        <v>163</v>
      </c>
      <c r="Z111" s="147"/>
      <c r="AA111" s="147"/>
      <c r="AB111" s="147">
        <v>62</v>
      </c>
      <c r="AC111" s="147"/>
      <c r="AD111" s="147"/>
      <c r="AE111" s="147"/>
      <c r="AF111" s="1080" t="s">
        <v>14189</v>
      </c>
      <c r="AG111" s="127"/>
      <c r="AH111" s="127">
        <v>1825</v>
      </c>
      <c r="AI111" s="792"/>
      <c r="AJ111" s="792"/>
      <c r="AK111" s="180" t="s">
        <v>14190</v>
      </c>
      <c r="AL111" s="154"/>
      <c r="AM111" s="154"/>
      <c r="AN111" s="154"/>
      <c r="AO111" s="154"/>
      <c r="AP111" s="154"/>
      <c r="AQ111" s="154"/>
      <c r="AR111" s="154"/>
      <c r="AS111" s="154"/>
      <c r="AT111" s="180">
        <v>208</v>
      </c>
      <c r="AU111" s="273" t="s">
        <v>14191</v>
      </c>
      <c r="AV111" s="273"/>
      <c r="AW111" s="188">
        <v>3039</v>
      </c>
      <c r="AX111" s="188">
        <v>14.610576923076923</v>
      </c>
      <c r="AY111" s="189"/>
      <c r="AZ111" s="189"/>
      <c r="BA111" s="189"/>
      <c r="BB111" s="189"/>
      <c r="BC111" s="189"/>
      <c r="BD111" s="189"/>
      <c r="BE111" s="189"/>
      <c r="BF111" s="190"/>
      <c r="BG111" s="191" t="s">
        <v>4945</v>
      </c>
      <c r="BH111" s="189"/>
      <c r="BI111" s="189"/>
      <c r="BJ111" s="189"/>
      <c r="BK111" s="189"/>
      <c r="BL111" s="189"/>
      <c r="BM111" s="189"/>
      <c r="BN111" s="189"/>
      <c r="BO111" s="191"/>
      <c r="BP111" s="191" t="s">
        <v>14192</v>
      </c>
      <c r="BQ111" s="228"/>
      <c r="BR111" s="154"/>
      <c r="BS111" s="228"/>
      <c r="BT111" s="154"/>
      <c r="BU111" s="154"/>
      <c r="BV111" s="154"/>
      <c r="BW111" s="154"/>
      <c r="BX111" s="154"/>
      <c r="BY111" s="154"/>
      <c r="BZ111" s="154"/>
      <c r="CA111" s="273">
        <v>4</v>
      </c>
      <c r="CB111" s="180"/>
      <c r="CC111" s="273"/>
      <c r="CD111" s="273">
        <v>3</v>
      </c>
      <c r="CE111" s="273"/>
    </row>
    <row r="112" spans="1:83" s="86" customFormat="1" ht="16.5" customHeight="1">
      <c r="A112" s="175">
        <v>79</v>
      </c>
      <c r="B112" s="182" t="s">
        <v>14193</v>
      </c>
      <c r="C112" s="158" t="s">
        <v>6315</v>
      </c>
      <c r="D112" s="182" t="s">
        <v>6118</v>
      </c>
      <c r="E112" s="154" t="s">
        <v>13433</v>
      </c>
      <c r="F112" s="154" t="s">
        <v>14194</v>
      </c>
      <c r="G112" s="160" t="s">
        <v>14195</v>
      </c>
      <c r="H112" s="154" t="s">
        <v>14196</v>
      </c>
      <c r="I112" s="154" t="s">
        <v>14197</v>
      </c>
      <c r="J112" s="154" t="s">
        <v>4884</v>
      </c>
      <c r="K112" s="163" t="s">
        <v>14198</v>
      </c>
      <c r="L112" s="116" t="s">
        <v>14199</v>
      </c>
      <c r="M112" s="153" t="s">
        <v>14200</v>
      </c>
      <c r="N112" s="142" t="s">
        <v>4888</v>
      </c>
      <c r="O112" s="142"/>
      <c r="P112" s="1015" t="s">
        <v>4924</v>
      </c>
      <c r="Q112" s="630">
        <v>1991.7</v>
      </c>
      <c r="R112" s="630">
        <v>405</v>
      </c>
      <c r="S112" s="630">
        <v>203</v>
      </c>
      <c r="T112" s="143">
        <v>135</v>
      </c>
      <c r="U112" s="123"/>
      <c r="V112" s="143">
        <v>68</v>
      </c>
      <c r="W112" s="147">
        <v>67.5</v>
      </c>
      <c r="X112" s="159" t="s">
        <v>4972</v>
      </c>
      <c r="Y112" s="147">
        <v>67.5</v>
      </c>
      <c r="Z112" s="147"/>
      <c r="AA112" s="147"/>
      <c r="AB112" s="147">
        <v>33.75</v>
      </c>
      <c r="AC112" s="147"/>
      <c r="AD112" s="147"/>
      <c r="AE112" s="147"/>
      <c r="AF112" s="181" t="s">
        <v>14201</v>
      </c>
      <c r="AG112" s="127">
        <v>90</v>
      </c>
      <c r="AH112" s="127"/>
      <c r="AI112" s="792"/>
      <c r="AJ112" s="792"/>
      <c r="AK112" s="154" t="s">
        <v>8895</v>
      </c>
      <c r="AL112" s="154"/>
      <c r="AM112" s="154"/>
      <c r="AN112" s="154"/>
      <c r="AO112" s="154"/>
      <c r="AP112" s="154"/>
      <c r="AQ112" s="154"/>
      <c r="AR112" s="154"/>
      <c r="AS112" s="154"/>
      <c r="AT112" s="154">
        <v>200</v>
      </c>
      <c r="AU112" s="175" t="s">
        <v>5026</v>
      </c>
      <c r="AV112" s="175"/>
      <c r="AW112" s="127">
        <v>10000</v>
      </c>
      <c r="AX112" s="188">
        <v>50</v>
      </c>
      <c r="AY112" s="149"/>
      <c r="AZ112" s="149"/>
      <c r="BA112" s="149"/>
      <c r="BB112" s="149"/>
      <c r="BC112" s="149"/>
      <c r="BD112" s="149"/>
      <c r="BE112" s="149"/>
      <c r="BF112" s="150"/>
      <c r="BG112" s="259" t="s">
        <v>4897</v>
      </c>
      <c r="BH112" s="149"/>
      <c r="BI112" s="149"/>
      <c r="BJ112" s="149"/>
      <c r="BK112" s="149"/>
      <c r="BL112" s="149"/>
      <c r="BM112" s="149"/>
      <c r="BN112" s="149"/>
      <c r="BO112" s="265"/>
      <c r="BP112" s="265" t="s">
        <v>4897</v>
      </c>
      <c r="BQ112" s="228"/>
      <c r="BR112" s="154"/>
      <c r="BS112" s="228"/>
      <c r="BT112" s="154"/>
      <c r="BU112" s="154"/>
      <c r="BV112" s="154"/>
      <c r="BW112" s="154"/>
      <c r="BX112" s="154"/>
      <c r="BY112" s="154"/>
      <c r="BZ112" s="154"/>
      <c r="CA112" s="228"/>
      <c r="CB112" s="175"/>
      <c r="CC112" s="175"/>
      <c r="CD112" s="175">
        <v>1</v>
      </c>
      <c r="CE112" s="175"/>
    </row>
    <row r="113" spans="1:83" s="1018" customFormat="1" ht="16.5" customHeight="1">
      <c r="A113" s="2517" t="s">
        <v>7161</v>
      </c>
      <c r="B113" s="2517"/>
      <c r="C113" s="2517"/>
      <c r="D113" s="2517"/>
      <c r="E113" s="2517"/>
      <c r="F113" s="229">
        <v>2</v>
      </c>
      <c r="G113" s="230"/>
      <c r="H113" s="231"/>
      <c r="I113" s="232"/>
      <c r="J113" s="232"/>
      <c r="K113" s="234"/>
      <c r="L113" s="235"/>
      <c r="M113" s="236"/>
      <c r="N113" s="237"/>
      <c r="O113" s="237"/>
      <c r="P113" s="237"/>
      <c r="Q113" s="1026"/>
      <c r="R113" s="1026"/>
      <c r="S113" s="1026"/>
      <c r="T113" s="238"/>
      <c r="U113" s="241"/>
      <c r="V113" s="238"/>
      <c r="W113" s="1026"/>
      <c r="X113" s="240"/>
      <c r="Y113" s="1026"/>
      <c r="Z113" s="1026"/>
      <c r="AA113" s="1026"/>
      <c r="AB113" s="244"/>
      <c r="AC113" s="244"/>
      <c r="AD113" s="244"/>
      <c r="AE113" s="244"/>
      <c r="AF113" s="1027"/>
      <c r="AG113" s="244"/>
      <c r="AH113" s="244"/>
      <c r="AI113" s="251"/>
      <c r="AJ113" s="1028"/>
      <c r="AK113" s="229"/>
      <c r="AL113" s="229"/>
      <c r="AM113" s="229"/>
      <c r="AN113" s="251"/>
      <c r="AO113" s="251"/>
      <c r="AP113" s="251"/>
      <c r="AQ113" s="251"/>
      <c r="AR113" s="251"/>
      <c r="AS113" s="1029"/>
      <c r="AT113" s="1030"/>
      <c r="AU113" s="1029"/>
      <c r="AV113" s="1029"/>
      <c r="AW113" s="1031"/>
      <c r="AX113" s="1031"/>
      <c r="AY113" s="1032"/>
      <c r="AZ113" s="1032"/>
      <c r="BA113" s="1032"/>
      <c r="BB113" s="1032"/>
      <c r="BC113" s="1032"/>
      <c r="BD113" s="1032"/>
      <c r="BE113" s="1032"/>
      <c r="BF113" s="1029"/>
      <c r="BG113" s="1029"/>
      <c r="BH113" s="1032"/>
      <c r="BI113" s="1032"/>
      <c r="BJ113" s="1032"/>
      <c r="BK113" s="1032"/>
      <c r="BL113" s="1032"/>
      <c r="BM113" s="1032"/>
      <c r="BN113" s="1032"/>
      <c r="BO113" s="1029"/>
      <c r="BP113" s="1029"/>
      <c r="BQ113" s="1029"/>
      <c r="BR113" s="1029"/>
      <c r="BS113" s="1029"/>
      <c r="BT113" s="1029"/>
      <c r="BU113" s="1029"/>
      <c r="BV113" s="1029"/>
      <c r="BW113" s="1029"/>
      <c r="BX113" s="1029"/>
      <c r="BY113" s="1029"/>
      <c r="BZ113" s="1029"/>
      <c r="CA113" s="1029"/>
      <c r="CB113" s="1029"/>
      <c r="CC113" s="1029"/>
      <c r="CD113" s="1029"/>
      <c r="CE113" s="1029"/>
    </row>
    <row r="114" spans="1:83" s="679" customFormat="1" ht="16.5" customHeight="1">
      <c r="A114" s="2567" t="s">
        <v>7162</v>
      </c>
      <c r="B114" s="2567"/>
      <c r="C114" s="2567"/>
      <c r="D114" s="2567"/>
      <c r="E114" s="2567"/>
      <c r="F114" s="389">
        <f>F101+F110+F113</f>
        <v>14</v>
      </c>
      <c r="G114" s="390"/>
      <c r="H114" s="389"/>
      <c r="I114" s="389"/>
      <c r="J114" s="389"/>
      <c r="K114" s="389"/>
      <c r="L114" s="391"/>
      <c r="M114" s="391"/>
      <c r="N114" s="389"/>
      <c r="O114" s="389"/>
      <c r="P114" s="389"/>
      <c r="Q114" s="394"/>
      <c r="R114" s="394"/>
      <c r="S114" s="394"/>
      <c r="T114" s="392"/>
      <c r="U114" s="399"/>
      <c r="V114" s="392"/>
      <c r="W114" s="395"/>
      <c r="X114" s="389"/>
      <c r="Y114" s="395"/>
      <c r="Z114" s="395"/>
      <c r="AA114" s="395"/>
      <c r="AB114" s="395"/>
      <c r="AC114" s="395"/>
      <c r="AD114" s="395"/>
      <c r="AE114" s="395"/>
      <c r="AF114" s="390"/>
      <c r="AG114" s="394"/>
      <c r="AH114" s="394"/>
      <c r="AI114" s="389"/>
      <c r="AJ114" s="389"/>
      <c r="AK114" s="389"/>
      <c r="AL114" s="389"/>
      <c r="AM114" s="389"/>
      <c r="AN114" s="389"/>
      <c r="AO114" s="389"/>
      <c r="AP114" s="389"/>
      <c r="AQ114" s="389"/>
      <c r="AR114" s="389"/>
      <c r="AS114" s="389"/>
      <c r="AT114" s="396"/>
      <c r="AU114" s="389"/>
      <c r="AV114" s="389"/>
      <c r="AW114" s="394"/>
      <c r="AX114" s="394"/>
      <c r="AY114" s="398"/>
      <c r="AZ114" s="398"/>
      <c r="BA114" s="398"/>
      <c r="BB114" s="398"/>
      <c r="BC114" s="398"/>
      <c r="BD114" s="398"/>
      <c r="BE114" s="398"/>
      <c r="BF114" s="389"/>
      <c r="BG114" s="389"/>
      <c r="BH114" s="398"/>
      <c r="BI114" s="398"/>
      <c r="BJ114" s="398"/>
      <c r="BK114" s="398"/>
      <c r="BL114" s="398"/>
      <c r="BM114" s="398"/>
      <c r="BN114" s="398"/>
      <c r="BO114" s="389"/>
      <c r="BP114" s="389"/>
      <c r="BQ114" s="1060"/>
      <c r="BR114" s="389"/>
      <c r="BS114" s="1060"/>
      <c r="BT114" s="389"/>
      <c r="BU114" s="389"/>
      <c r="BV114" s="389"/>
      <c r="BW114" s="389"/>
      <c r="BX114" s="389"/>
      <c r="BY114" s="389"/>
      <c r="BZ114" s="389"/>
      <c r="CA114" s="389"/>
      <c r="CB114" s="389"/>
      <c r="CC114" s="389"/>
      <c r="CD114" s="389"/>
      <c r="CE114" s="389"/>
    </row>
    <row r="115" spans="1:83" ht="16.5" customHeight="1">
      <c r="A115" s="494"/>
      <c r="B115" s="135" t="s">
        <v>7163</v>
      </c>
      <c r="C115" s="135"/>
      <c r="D115" s="135"/>
      <c r="E115" s="135"/>
      <c r="F115" s="494"/>
      <c r="G115" s="276"/>
      <c r="H115" s="135"/>
      <c r="I115" s="135"/>
      <c r="J115" s="135"/>
      <c r="K115" s="135"/>
      <c r="L115" s="153"/>
      <c r="M115" s="153"/>
      <c r="N115" s="135"/>
      <c r="O115" s="135"/>
      <c r="P115" s="135"/>
      <c r="Q115" s="127"/>
      <c r="R115" s="127"/>
      <c r="S115" s="127"/>
      <c r="T115" s="143"/>
      <c r="U115" s="123"/>
      <c r="V115" s="143"/>
      <c r="W115" s="128"/>
      <c r="X115" s="135"/>
      <c r="Y115" s="128"/>
      <c r="Z115" s="128"/>
      <c r="AA115" s="128"/>
      <c r="AB115" s="128"/>
      <c r="AC115" s="128"/>
      <c r="AD115" s="128"/>
      <c r="AE115" s="128"/>
      <c r="AF115" s="276"/>
      <c r="AG115" s="127"/>
      <c r="AH115" s="127"/>
      <c r="AI115" s="135"/>
      <c r="AJ115" s="135"/>
      <c r="AK115" s="135"/>
      <c r="AL115" s="135"/>
      <c r="AM115" s="135"/>
      <c r="AN115" s="135"/>
      <c r="AO115" s="135"/>
      <c r="AP115" s="135"/>
      <c r="AQ115" s="135"/>
      <c r="AR115" s="135"/>
      <c r="AS115" s="135"/>
      <c r="AT115" s="494"/>
      <c r="AU115" s="135"/>
      <c r="AV115" s="135"/>
      <c r="AW115" s="127"/>
      <c r="AX115" s="127"/>
      <c r="AY115" s="134"/>
      <c r="AZ115" s="134"/>
      <c r="BA115" s="134"/>
      <c r="BB115" s="134"/>
      <c r="BC115" s="134"/>
      <c r="BD115" s="134"/>
      <c r="BE115" s="134"/>
      <c r="BF115" s="135"/>
      <c r="BG115" s="135"/>
      <c r="BH115" s="134"/>
      <c r="BI115" s="134"/>
      <c r="BJ115" s="134"/>
      <c r="BK115" s="134"/>
      <c r="BL115" s="134"/>
      <c r="BM115" s="134"/>
      <c r="BN115" s="134"/>
      <c r="BO115" s="135"/>
      <c r="BP115" s="135"/>
      <c r="BQ115" s="636"/>
      <c r="BR115" s="135"/>
      <c r="BS115" s="636"/>
      <c r="BT115" s="135"/>
      <c r="BU115" s="135"/>
      <c r="BV115" s="135"/>
      <c r="BW115" s="135"/>
      <c r="BX115" s="135"/>
      <c r="BY115" s="135"/>
      <c r="BZ115" s="135"/>
      <c r="CA115" s="135"/>
      <c r="CB115" s="135"/>
      <c r="CC115" s="135"/>
      <c r="CD115" s="135"/>
      <c r="CE115" s="135"/>
    </row>
    <row r="116" spans="1:83" ht="16.5" customHeight="1">
      <c r="A116" s="154">
        <v>80</v>
      </c>
      <c r="B116" s="154" t="s">
        <v>7163</v>
      </c>
      <c r="C116" s="158" t="s">
        <v>6418</v>
      </c>
      <c r="D116" s="154" t="s">
        <v>5082</v>
      </c>
      <c r="E116" s="154" t="s">
        <v>13433</v>
      </c>
      <c r="F116" s="154" t="s">
        <v>14202</v>
      </c>
      <c r="G116" s="160" t="s">
        <v>14203</v>
      </c>
      <c r="H116" s="154" t="s">
        <v>14204</v>
      </c>
      <c r="I116" s="154" t="s">
        <v>14205</v>
      </c>
      <c r="J116" s="154" t="s">
        <v>4884</v>
      </c>
      <c r="K116" s="163" t="s">
        <v>14206</v>
      </c>
      <c r="L116" s="116" t="s">
        <v>14207</v>
      </c>
      <c r="M116" s="153" t="s">
        <v>14208</v>
      </c>
      <c r="N116" s="142" t="s">
        <v>4888</v>
      </c>
      <c r="O116" s="142"/>
      <c r="P116" s="1015" t="s">
        <v>4924</v>
      </c>
      <c r="Q116" s="630">
        <v>648716</v>
      </c>
      <c r="R116" s="630">
        <v>8427</v>
      </c>
      <c r="S116" s="630">
        <v>2954</v>
      </c>
      <c r="T116" s="143">
        <v>608</v>
      </c>
      <c r="U116" s="123"/>
      <c r="V116" s="143">
        <v>2346</v>
      </c>
      <c r="W116" s="127">
        <v>726</v>
      </c>
      <c r="X116" s="159" t="s">
        <v>4972</v>
      </c>
      <c r="Y116" s="127">
        <v>426</v>
      </c>
      <c r="Z116" s="127">
        <v>246</v>
      </c>
      <c r="AA116" s="127">
        <v>23937</v>
      </c>
      <c r="AB116" s="127">
        <v>205</v>
      </c>
      <c r="AC116" s="127">
        <v>70</v>
      </c>
      <c r="AD116" s="127">
        <v>157</v>
      </c>
      <c r="AE116" s="127">
        <v>18</v>
      </c>
      <c r="AF116" s="1081" t="s">
        <v>14209</v>
      </c>
      <c r="AG116" s="127">
        <v>1302</v>
      </c>
      <c r="AH116" s="127">
        <v>1302</v>
      </c>
      <c r="AI116" s="792"/>
      <c r="AJ116" s="792"/>
      <c r="AK116" s="154" t="s">
        <v>14210</v>
      </c>
      <c r="AL116" s="154">
        <v>21</v>
      </c>
      <c r="AM116" s="154">
        <v>10</v>
      </c>
      <c r="AN116" s="154">
        <v>10</v>
      </c>
      <c r="AO116" s="154">
        <v>1</v>
      </c>
      <c r="AP116" s="154"/>
      <c r="AQ116" s="154"/>
      <c r="AR116" s="154"/>
      <c r="AS116" s="154"/>
      <c r="AT116" s="154">
        <v>165</v>
      </c>
      <c r="AU116" s="154" t="s">
        <v>8230</v>
      </c>
      <c r="AV116" s="154" t="s">
        <v>8230</v>
      </c>
      <c r="AW116" s="127">
        <v>40847</v>
      </c>
      <c r="AX116" s="127">
        <v>247.55757575757576</v>
      </c>
      <c r="AY116" s="149">
        <v>500</v>
      </c>
      <c r="AZ116" s="149">
        <v>300</v>
      </c>
      <c r="BA116" s="149">
        <v>300</v>
      </c>
      <c r="BB116" s="149">
        <v>300</v>
      </c>
      <c r="BC116" s="149">
        <v>300</v>
      </c>
      <c r="BD116" s="149">
        <v>20</v>
      </c>
      <c r="BE116" s="149"/>
      <c r="BF116" s="150"/>
      <c r="BG116" s="259" t="s">
        <v>14211</v>
      </c>
      <c r="BH116" s="149">
        <v>7000</v>
      </c>
      <c r="BI116" s="149"/>
      <c r="BJ116" s="149">
        <v>3000</v>
      </c>
      <c r="BK116" s="149">
        <v>5000</v>
      </c>
      <c r="BL116" s="149">
        <v>5000</v>
      </c>
      <c r="BM116" s="149">
        <v>29</v>
      </c>
      <c r="BN116" s="149"/>
      <c r="BO116" s="265" t="s">
        <v>14212</v>
      </c>
      <c r="BP116" s="259" t="s">
        <v>14211</v>
      </c>
      <c r="BQ116" s="228">
        <v>4</v>
      </c>
      <c r="BR116" s="154"/>
      <c r="BS116" s="228">
        <v>4</v>
      </c>
      <c r="BT116" s="154">
        <v>5</v>
      </c>
      <c r="BU116" s="154"/>
      <c r="BV116" s="154">
        <v>13</v>
      </c>
      <c r="BW116" s="154">
        <v>11</v>
      </c>
      <c r="BX116" s="154">
        <v>2</v>
      </c>
      <c r="BY116" s="154">
        <v>2</v>
      </c>
      <c r="BZ116" s="154">
        <v>23</v>
      </c>
      <c r="CA116" s="175"/>
      <c r="CB116" s="175"/>
      <c r="CC116" s="175"/>
      <c r="CD116" s="175"/>
      <c r="CE116" s="134"/>
    </row>
    <row r="117" spans="1:83" ht="16.5" customHeight="1">
      <c r="A117" s="154">
        <v>81</v>
      </c>
      <c r="B117" s="154" t="s">
        <v>7163</v>
      </c>
      <c r="C117" s="158" t="s">
        <v>6418</v>
      </c>
      <c r="D117" s="154" t="s">
        <v>5082</v>
      </c>
      <c r="E117" s="154" t="s">
        <v>13433</v>
      </c>
      <c r="F117" s="154" t="s">
        <v>14213</v>
      </c>
      <c r="G117" s="160" t="s">
        <v>14214</v>
      </c>
      <c r="H117" s="154" t="s">
        <v>14215</v>
      </c>
      <c r="I117" s="154" t="s">
        <v>14216</v>
      </c>
      <c r="J117" s="154" t="s">
        <v>4884</v>
      </c>
      <c r="K117" s="163" t="s">
        <v>14217</v>
      </c>
      <c r="L117" s="116" t="s">
        <v>14218</v>
      </c>
      <c r="M117" s="153" t="s">
        <v>14219</v>
      </c>
      <c r="N117" s="142" t="s">
        <v>4884</v>
      </c>
      <c r="O117" s="142" t="s">
        <v>4909</v>
      </c>
      <c r="P117" s="142" t="s">
        <v>4884</v>
      </c>
      <c r="Q117" s="630">
        <v>8100</v>
      </c>
      <c r="R117" s="630">
        <v>2700</v>
      </c>
      <c r="S117" s="630">
        <v>472</v>
      </c>
      <c r="T117" s="143"/>
      <c r="U117" s="123"/>
      <c r="V117" s="143">
        <v>472</v>
      </c>
      <c r="W117" s="147">
        <v>568.62</v>
      </c>
      <c r="X117" s="159" t="s">
        <v>4926</v>
      </c>
      <c r="Y117" s="147">
        <v>154.44</v>
      </c>
      <c r="Z117" s="127">
        <v>57</v>
      </c>
      <c r="AA117" s="147">
        <v>2027</v>
      </c>
      <c r="AB117" s="147">
        <v>111</v>
      </c>
      <c r="AC117" s="147">
        <v>26</v>
      </c>
      <c r="AD117" s="147">
        <v>12</v>
      </c>
      <c r="AE117" s="147">
        <v>29</v>
      </c>
      <c r="AF117" s="181" t="s">
        <v>14220</v>
      </c>
      <c r="AG117" s="127">
        <v>1378</v>
      </c>
      <c r="AH117" s="127">
        <v>1378</v>
      </c>
      <c r="AI117" s="792"/>
      <c r="AJ117" s="792"/>
      <c r="AK117" s="180" t="s">
        <v>4931</v>
      </c>
      <c r="AL117" s="180">
        <v>6</v>
      </c>
      <c r="AM117" s="180">
        <v>1</v>
      </c>
      <c r="AN117" s="180">
        <v>4</v>
      </c>
      <c r="AO117" s="180">
        <v>1</v>
      </c>
      <c r="AP117" s="180"/>
      <c r="AQ117" s="180"/>
      <c r="AR117" s="180"/>
      <c r="AS117" s="180" t="s">
        <v>13583</v>
      </c>
      <c r="AT117" s="180">
        <v>161</v>
      </c>
      <c r="AU117" s="154" t="s">
        <v>14221</v>
      </c>
      <c r="AV117" s="154" t="s">
        <v>14221</v>
      </c>
      <c r="AW117" s="127">
        <v>20191</v>
      </c>
      <c r="AX117" s="127">
        <v>125.40993788819875</v>
      </c>
      <c r="AY117" s="149"/>
      <c r="AZ117" s="149"/>
      <c r="BA117" s="149"/>
      <c r="BB117" s="149"/>
      <c r="BC117" s="149"/>
      <c r="BD117" s="149"/>
      <c r="BE117" s="149"/>
      <c r="BF117" s="150"/>
      <c r="BG117" s="259"/>
      <c r="BH117" s="149">
        <v>500</v>
      </c>
      <c r="BI117" s="149"/>
      <c r="BJ117" s="149">
        <v>300</v>
      </c>
      <c r="BK117" s="149">
        <v>300</v>
      </c>
      <c r="BL117" s="149">
        <v>300</v>
      </c>
      <c r="BM117" s="149"/>
      <c r="BN117" s="149" t="s">
        <v>7177</v>
      </c>
      <c r="BO117" s="265"/>
      <c r="BP117" s="265" t="s">
        <v>14222</v>
      </c>
      <c r="BQ117" s="228">
        <v>4</v>
      </c>
      <c r="BR117" s="154"/>
      <c r="BS117" s="228">
        <v>4</v>
      </c>
      <c r="BT117" s="154">
        <v>6</v>
      </c>
      <c r="BU117" s="154"/>
      <c r="BV117" s="154"/>
      <c r="BW117" s="154">
        <v>8</v>
      </c>
      <c r="BX117" s="154"/>
      <c r="BY117" s="154"/>
      <c r="BZ117" s="180">
        <v>19</v>
      </c>
      <c r="CA117" s="175"/>
      <c r="CB117" s="175"/>
      <c r="CC117" s="175"/>
      <c r="CD117" s="175"/>
      <c r="CE117" s="175"/>
    </row>
    <row r="118" spans="1:83" s="1018" customFormat="1" ht="16.5" customHeight="1">
      <c r="A118" s="2517" t="s">
        <v>7204</v>
      </c>
      <c r="B118" s="2517"/>
      <c r="C118" s="2517"/>
      <c r="D118" s="2517"/>
      <c r="E118" s="2517"/>
      <c r="F118" s="229">
        <v>2</v>
      </c>
      <c r="G118" s="230"/>
      <c r="H118" s="231"/>
      <c r="I118" s="232"/>
      <c r="J118" s="232"/>
      <c r="K118" s="1025"/>
      <c r="L118" s="235"/>
      <c r="M118" s="236"/>
      <c r="N118" s="237"/>
      <c r="O118" s="237"/>
      <c r="P118" s="237"/>
      <c r="Q118" s="1026"/>
      <c r="R118" s="1026"/>
      <c r="S118" s="1026"/>
      <c r="T118" s="238"/>
      <c r="U118" s="241"/>
      <c r="V118" s="238"/>
      <c r="W118" s="1026"/>
      <c r="X118" s="240"/>
      <c r="Y118" s="1026"/>
      <c r="Z118" s="1026"/>
      <c r="AA118" s="1026"/>
      <c r="AB118" s="244"/>
      <c r="AC118" s="244"/>
      <c r="AD118" s="244"/>
      <c r="AE118" s="244"/>
      <c r="AF118" s="1027"/>
      <c r="AG118" s="244"/>
      <c r="AH118" s="244"/>
      <c r="AI118" s="251"/>
      <c r="AJ118" s="1028"/>
      <c r="AK118" s="229"/>
      <c r="AL118" s="229"/>
      <c r="AM118" s="229"/>
      <c r="AN118" s="251"/>
      <c r="AO118" s="251"/>
      <c r="AP118" s="251"/>
      <c r="AQ118" s="251"/>
      <c r="AR118" s="251"/>
      <c r="AS118" s="1029"/>
      <c r="AT118" s="1029"/>
      <c r="AU118" s="1082"/>
      <c r="AV118" s="1082"/>
      <c r="AW118" s="1031"/>
      <c r="AX118" s="1031"/>
      <c r="AY118" s="1031"/>
      <c r="AZ118" s="1032"/>
      <c r="BA118" s="1032"/>
      <c r="BB118" s="1032"/>
      <c r="BC118" s="1032"/>
      <c r="BD118" s="1032"/>
      <c r="BE118" s="1032"/>
      <c r="BF118" s="1029"/>
      <c r="BG118" s="1029"/>
      <c r="BH118" s="1032"/>
      <c r="BI118" s="1032"/>
      <c r="BJ118" s="1032"/>
      <c r="BK118" s="1032"/>
      <c r="BL118" s="1032"/>
      <c r="BM118" s="1032"/>
      <c r="BN118" s="1032"/>
      <c r="BO118" s="1029"/>
      <c r="BP118" s="1029"/>
      <c r="BQ118" s="1029"/>
      <c r="BR118" s="1029"/>
      <c r="BS118" s="1029"/>
      <c r="BT118" s="1029"/>
      <c r="BU118" s="1029"/>
      <c r="BV118" s="1029"/>
      <c r="BW118" s="1029"/>
      <c r="BX118" s="1029"/>
      <c r="BY118" s="1029"/>
      <c r="BZ118" s="1029"/>
      <c r="CA118" s="1029"/>
      <c r="CB118" s="1029"/>
      <c r="CC118" s="1029"/>
      <c r="CD118" s="1029"/>
      <c r="CE118" s="1029"/>
    </row>
    <row r="119" spans="1:83" ht="16.5" customHeight="1">
      <c r="A119" s="154">
        <v>82</v>
      </c>
      <c r="B119" s="154" t="s">
        <v>14223</v>
      </c>
      <c r="C119" s="158" t="s">
        <v>7164</v>
      </c>
      <c r="D119" s="154" t="s">
        <v>5318</v>
      </c>
      <c r="E119" s="154" t="s">
        <v>13433</v>
      </c>
      <c r="F119" s="154" t="s">
        <v>14224</v>
      </c>
      <c r="G119" s="160" t="s">
        <v>14225</v>
      </c>
      <c r="H119" s="154" t="s">
        <v>14226</v>
      </c>
      <c r="I119" s="154" t="s">
        <v>14227</v>
      </c>
      <c r="J119" s="154" t="s">
        <v>4884</v>
      </c>
      <c r="K119" s="163" t="s">
        <v>14228</v>
      </c>
      <c r="L119" s="116" t="s">
        <v>14229</v>
      </c>
      <c r="M119" s="153" t="s">
        <v>14230</v>
      </c>
      <c r="N119" s="142" t="s">
        <v>4924</v>
      </c>
      <c r="O119" s="142"/>
      <c r="P119" s="1015" t="s">
        <v>4924</v>
      </c>
      <c r="Q119" s="630">
        <v>430</v>
      </c>
      <c r="R119" s="630">
        <v>530</v>
      </c>
      <c r="S119" s="630">
        <v>247</v>
      </c>
      <c r="T119" s="143">
        <v>30</v>
      </c>
      <c r="U119" s="123" t="s">
        <v>5134</v>
      </c>
      <c r="V119" s="143">
        <v>217</v>
      </c>
      <c r="W119" s="147">
        <v>30</v>
      </c>
      <c r="X119" s="159" t="s">
        <v>4972</v>
      </c>
      <c r="Y119" s="147">
        <v>30</v>
      </c>
      <c r="Z119" s="147">
        <v>20</v>
      </c>
      <c r="AA119" s="147">
        <v>1000</v>
      </c>
      <c r="AB119" s="147">
        <v>10</v>
      </c>
      <c r="AC119" s="147"/>
      <c r="AD119" s="147"/>
      <c r="AE119" s="147">
        <v>7</v>
      </c>
      <c r="AF119" s="181" t="s">
        <v>14231</v>
      </c>
      <c r="AG119" s="127">
        <v>259</v>
      </c>
      <c r="AH119" s="127">
        <v>1004</v>
      </c>
      <c r="AI119" s="792"/>
      <c r="AJ119" s="792"/>
      <c r="AK119" s="154" t="s">
        <v>5079</v>
      </c>
      <c r="AL119" s="154">
        <v>1</v>
      </c>
      <c r="AM119" s="154">
        <v>1</v>
      </c>
      <c r="AN119" s="154"/>
      <c r="AO119" s="154"/>
      <c r="AP119" s="154"/>
      <c r="AQ119" s="154"/>
      <c r="AR119" s="154"/>
      <c r="AS119" s="154"/>
      <c r="AT119" s="154">
        <v>101</v>
      </c>
      <c r="AU119" s="154" t="s">
        <v>14232</v>
      </c>
      <c r="AV119" s="154" t="s">
        <v>14232</v>
      </c>
      <c r="AW119" s="127">
        <v>88</v>
      </c>
      <c r="AX119" s="127">
        <v>0.87128712871287128</v>
      </c>
      <c r="AY119" s="149"/>
      <c r="AZ119" s="149"/>
      <c r="BA119" s="149"/>
      <c r="BB119" s="149"/>
      <c r="BC119" s="149"/>
      <c r="BD119" s="149"/>
      <c r="BE119" s="149"/>
      <c r="BF119" s="150"/>
      <c r="BG119" s="259"/>
      <c r="BH119" s="149">
        <v>4000</v>
      </c>
      <c r="BI119" s="149"/>
      <c r="BJ119" s="149">
        <v>3000</v>
      </c>
      <c r="BK119" s="149">
        <v>3000</v>
      </c>
      <c r="BL119" s="149">
        <v>4000</v>
      </c>
      <c r="BM119" s="149">
        <v>25</v>
      </c>
      <c r="BN119" s="149">
        <v>25</v>
      </c>
      <c r="BO119" s="265" t="s">
        <v>14233</v>
      </c>
      <c r="BP119" s="265"/>
      <c r="BQ119" s="228"/>
      <c r="BR119" s="154"/>
      <c r="BS119" s="228"/>
      <c r="BT119" s="154"/>
      <c r="BU119" s="154"/>
      <c r="BV119" s="154"/>
      <c r="BW119" s="154"/>
      <c r="BX119" s="154"/>
      <c r="BY119" s="154"/>
      <c r="BZ119" s="154"/>
      <c r="CA119" s="175">
        <v>1</v>
      </c>
      <c r="CB119" s="175"/>
      <c r="CC119" s="175"/>
      <c r="CD119" s="175"/>
      <c r="CE119" s="175">
        <v>1</v>
      </c>
    </row>
    <row r="120" spans="1:83" s="1083" customFormat="1" ht="16.5" customHeight="1">
      <c r="A120" s="154">
        <v>83</v>
      </c>
      <c r="B120" s="154" t="s">
        <v>7163</v>
      </c>
      <c r="C120" s="158" t="s">
        <v>6418</v>
      </c>
      <c r="D120" s="154" t="s">
        <v>5318</v>
      </c>
      <c r="E120" s="154" t="s">
        <v>13574</v>
      </c>
      <c r="F120" s="154" t="s">
        <v>14234</v>
      </c>
      <c r="G120" s="160" t="s">
        <v>14235</v>
      </c>
      <c r="H120" s="154" t="s">
        <v>14236</v>
      </c>
      <c r="I120" s="154" t="s">
        <v>14237</v>
      </c>
      <c r="J120" s="154" t="s">
        <v>4884</v>
      </c>
      <c r="K120" s="163" t="s">
        <v>12636</v>
      </c>
      <c r="L120" s="116" t="s">
        <v>14238</v>
      </c>
      <c r="M120" s="153"/>
      <c r="N120" s="135"/>
      <c r="O120" s="135"/>
      <c r="P120" s="135"/>
      <c r="Q120" s="127"/>
      <c r="R120" s="127"/>
      <c r="S120" s="127"/>
      <c r="T120" s="143"/>
      <c r="U120" s="123"/>
      <c r="V120" s="143"/>
      <c r="W120" s="128"/>
      <c r="X120" s="135"/>
      <c r="Y120" s="128"/>
      <c r="Z120" s="128"/>
      <c r="AA120" s="128"/>
      <c r="AB120" s="128"/>
      <c r="AC120" s="128"/>
      <c r="AD120" s="128"/>
      <c r="AE120" s="128"/>
      <c r="AF120" s="276"/>
      <c r="AG120" s="127"/>
      <c r="AH120" s="127"/>
      <c r="AI120" s="135"/>
      <c r="AJ120" s="135"/>
      <c r="AK120" s="135"/>
      <c r="AL120" s="135"/>
      <c r="AM120" s="135"/>
      <c r="AN120" s="135"/>
      <c r="AO120" s="135"/>
      <c r="AP120" s="135"/>
      <c r="AQ120" s="135"/>
      <c r="AR120" s="135"/>
      <c r="AS120" s="135"/>
      <c r="AT120" s="135"/>
      <c r="AU120" s="135"/>
      <c r="AV120" s="135"/>
      <c r="AW120" s="127"/>
      <c r="AX120" s="127"/>
      <c r="AY120" s="134"/>
      <c r="AZ120" s="134"/>
      <c r="BA120" s="134"/>
      <c r="BB120" s="134"/>
      <c r="BC120" s="134"/>
      <c r="BD120" s="134"/>
      <c r="BE120" s="134"/>
      <c r="BF120" s="135"/>
      <c r="BG120" s="135"/>
      <c r="BH120" s="134"/>
      <c r="BI120" s="134"/>
      <c r="BJ120" s="134"/>
      <c r="BK120" s="134"/>
      <c r="BL120" s="134"/>
      <c r="BM120" s="134"/>
      <c r="BN120" s="134"/>
      <c r="BO120" s="135"/>
      <c r="BP120" s="135"/>
      <c r="BQ120" s="636"/>
      <c r="BR120" s="135"/>
      <c r="BS120" s="636"/>
      <c r="BT120" s="135"/>
      <c r="BU120" s="135"/>
      <c r="BV120" s="135"/>
      <c r="BW120" s="135"/>
      <c r="BX120" s="135"/>
      <c r="BY120" s="135"/>
      <c r="BZ120" s="135"/>
      <c r="CA120" s="135"/>
      <c r="CB120" s="135"/>
      <c r="CC120" s="135"/>
      <c r="CD120" s="135"/>
      <c r="CE120" s="135"/>
    </row>
    <row r="121" spans="1:83" ht="16.5" customHeight="1">
      <c r="A121" s="154">
        <v>84</v>
      </c>
      <c r="B121" s="154" t="s">
        <v>14223</v>
      </c>
      <c r="C121" s="158" t="s">
        <v>7164</v>
      </c>
      <c r="D121" s="154" t="s">
        <v>5318</v>
      </c>
      <c r="E121" s="154" t="s">
        <v>13433</v>
      </c>
      <c r="F121" s="154" t="s">
        <v>14239</v>
      </c>
      <c r="G121" s="160" t="s">
        <v>14240</v>
      </c>
      <c r="H121" s="154" t="s">
        <v>14241</v>
      </c>
      <c r="I121" s="154" t="s">
        <v>14242</v>
      </c>
      <c r="J121" s="154" t="s">
        <v>4884</v>
      </c>
      <c r="K121" s="163" t="s">
        <v>14243</v>
      </c>
      <c r="L121" s="116" t="s">
        <v>14244</v>
      </c>
      <c r="M121" s="1084"/>
      <c r="N121" s="142" t="s">
        <v>4924</v>
      </c>
      <c r="O121" s="142"/>
      <c r="P121" s="1015" t="s">
        <v>4924</v>
      </c>
      <c r="Q121" s="630">
        <v>1744</v>
      </c>
      <c r="R121" s="630">
        <v>1744</v>
      </c>
      <c r="S121" s="630">
        <v>1604</v>
      </c>
      <c r="T121" s="143">
        <v>1604</v>
      </c>
      <c r="U121" s="123"/>
      <c r="V121" s="143"/>
      <c r="W121" s="147"/>
      <c r="X121" s="159"/>
      <c r="Y121" s="147"/>
      <c r="Z121" s="147"/>
      <c r="AA121" s="147"/>
      <c r="AB121" s="147"/>
      <c r="AC121" s="147"/>
      <c r="AD121" s="147"/>
      <c r="AE121" s="147"/>
      <c r="AF121" s="181"/>
      <c r="AG121" s="127"/>
      <c r="AH121" s="127">
        <v>110</v>
      </c>
      <c r="AI121" s="792"/>
      <c r="AJ121" s="792" t="s">
        <v>14245</v>
      </c>
      <c r="AK121" s="154"/>
      <c r="AL121" s="154"/>
      <c r="AM121" s="154"/>
      <c r="AN121" s="154"/>
      <c r="AO121" s="154"/>
      <c r="AP121" s="154"/>
      <c r="AQ121" s="154"/>
      <c r="AR121" s="154"/>
      <c r="AS121" s="154"/>
      <c r="AT121" s="154">
        <v>120</v>
      </c>
      <c r="AU121" s="175" t="s">
        <v>14246</v>
      </c>
      <c r="AV121" s="175" t="s">
        <v>14247</v>
      </c>
      <c r="AW121" s="127">
        <v>50</v>
      </c>
      <c r="AX121" s="366">
        <v>0.41666666666666669</v>
      </c>
      <c r="AY121" s="149"/>
      <c r="AZ121" s="149"/>
      <c r="BA121" s="149"/>
      <c r="BB121" s="149"/>
      <c r="BC121" s="149"/>
      <c r="BD121" s="149"/>
      <c r="BE121" s="149"/>
      <c r="BF121" s="150"/>
      <c r="BG121" s="259" t="s">
        <v>4897</v>
      </c>
      <c r="BH121" s="149"/>
      <c r="BI121" s="149"/>
      <c r="BJ121" s="149"/>
      <c r="BK121" s="149"/>
      <c r="BL121" s="149"/>
      <c r="BM121" s="149"/>
      <c r="BN121" s="149"/>
      <c r="BO121" s="265"/>
      <c r="BP121" s="265" t="s">
        <v>4897</v>
      </c>
      <c r="BQ121" s="228"/>
      <c r="BR121" s="154"/>
      <c r="BS121" s="228"/>
      <c r="BT121" s="154"/>
      <c r="BU121" s="154"/>
      <c r="BV121" s="154"/>
      <c r="BW121" s="154"/>
      <c r="BX121" s="154"/>
      <c r="BY121" s="154"/>
      <c r="BZ121" s="154"/>
      <c r="CA121" s="175">
        <v>1</v>
      </c>
      <c r="CB121" s="175"/>
      <c r="CC121" s="175"/>
      <c r="CD121" s="175"/>
      <c r="CE121" s="175"/>
    </row>
    <row r="122" spans="1:83" s="1018" customFormat="1" ht="16.5" customHeight="1">
      <c r="A122" s="2517" t="s">
        <v>7243</v>
      </c>
      <c r="B122" s="2517"/>
      <c r="C122" s="2517"/>
      <c r="D122" s="2517"/>
      <c r="E122" s="2517"/>
      <c r="F122" s="229">
        <v>3</v>
      </c>
      <c r="G122" s="230"/>
      <c r="H122" s="231"/>
      <c r="I122" s="232"/>
      <c r="J122" s="232"/>
      <c r="K122" s="1025"/>
      <c r="L122" s="235"/>
      <c r="M122" s="236"/>
      <c r="N122" s="237"/>
      <c r="O122" s="237"/>
      <c r="P122" s="237"/>
      <c r="Q122" s="1026"/>
      <c r="R122" s="1026"/>
      <c r="S122" s="1026"/>
      <c r="T122" s="238"/>
      <c r="U122" s="241"/>
      <c r="V122" s="238"/>
      <c r="W122" s="1026"/>
      <c r="X122" s="240"/>
      <c r="Y122" s="1026"/>
      <c r="Z122" s="1026"/>
      <c r="AA122" s="1026"/>
      <c r="AB122" s="244"/>
      <c r="AC122" s="244"/>
      <c r="AD122" s="244"/>
      <c r="AE122" s="244"/>
      <c r="AF122" s="1027"/>
      <c r="AG122" s="244"/>
      <c r="AH122" s="244"/>
      <c r="AI122" s="251"/>
      <c r="AJ122" s="1028"/>
      <c r="AK122" s="229"/>
      <c r="AL122" s="229"/>
      <c r="AM122" s="229"/>
      <c r="AN122" s="251"/>
      <c r="AO122" s="251"/>
      <c r="AP122" s="251"/>
      <c r="AQ122" s="251"/>
      <c r="AR122" s="251"/>
      <c r="AS122" s="1029"/>
      <c r="AT122" s="1029"/>
      <c r="AU122" s="1029"/>
      <c r="AV122" s="1029"/>
      <c r="AW122" s="1031"/>
      <c r="AX122" s="1031"/>
      <c r="AY122" s="1029"/>
      <c r="AZ122" s="1029"/>
      <c r="BA122" s="1029"/>
      <c r="BB122" s="1029"/>
      <c r="BC122" s="1029"/>
      <c r="BD122" s="1029"/>
      <c r="BE122" s="1029"/>
      <c r="BF122" s="1029"/>
      <c r="BG122" s="1029"/>
      <c r="BH122" s="1032"/>
      <c r="BI122" s="1032"/>
      <c r="BJ122" s="1032"/>
      <c r="BK122" s="1032"/>
      <c r="BL122" s="1032"/>
      <c r="BM122" s="1032"/>
      <c r="BN122" s="1032"/>
      <c r="BO122" s="1029"/>
      <c r="BP122" s="1029"/>
      <c r="BQ122" s="1029"/>
      <c r="BR122" s="1029"/>
      <c r="BS122" s="1029"/>
      <c r="BT122" s="1029"/>
      <c r="BU122" s="1029"/>
      <c r="BV122" s="1029"/>
      <c r="BW122" s="1029"/>
      <c r="BX122" s="1029"/>
      <c r="BY122" s="1029"/>
      <c r="BZ122" s="1029"/>
      <c r="CA122" s="1029"/>
      <c r="CB122" s="1029"/>
      <c r="CC122" s="1029"/>
      <c r="CD122" s="1029"/>
      <c r="CE122" s="1029"/>
    </row>
    <row r="123" spans="1:83" s="679" customFormat="1" ht="16.5" customHeight="1">
      <c r="A123" s="2567" t="s">
        <v>7306</v>
      </c>
      <c r="B123" s="2567"/>
      <c r="C123" s="2567"/>
      <c r="D123" s="2567"/>
      <c r="E123" s="2567"/>
      <c r="F123" s="389">
        <f>F118+F122</f>
        <v>5</v>
      </c>
      <c r="G123" s="390"/>
      <c r="H123" s="389"/>
      <c r="I123" s="389"/>
      <c r="J123" s="389"/>
      <c r="K123" s="389"/>
      <c r="L123" s="391"/>
      <c r="M123" s="391"/>
      <c r="N123" s="389"/>
      <c r="O123" s="389"/>
      <c r="P123" s="389"/>
      <c r="Q123" s="394"/>
      <c r="R123" s="394"/>
      <c r="S123" s="394"/>
      <c r="T123" s="392"/>
      <c r="U123" s="399"/>
      <c r="V123" s="392"/>
      <c r="W123" s="395"/>
      <c r="X123" s="389"/>
      <c r="Y123" s="395"/>
      <c r="Z123" s="395"/>
      <c r="AA123" s="395"/>
      <c r="AB123" s="395"/>
      <c r="AC123" s="395"/>
      <c r="AD123" s="395"/>
      <c r="AE123" s="395"/>
      <c r="AF123" s="390"/>
      <c r="AG123" s="394"/>
      <c r="AH123" s="394"/>
      <c r="AI123" s="389"/>
      <c r="AJ123" s="389"/>
      <c r="AK123" s="389"/>
      <c r="AL123" s="389"/>
      <c r="AM123" s="389"/>
      <c r="AN123" s="389"/>
      <c r="AO123" s="389"/>
      <c r="AP123" s="389"/>
      <c r="AQ123" s="389"/>
      <c r="AR123" s="389"/>
      <c r="AS123" s="389"/>
      <c r="AT123" s="389"/>
      <c r="AU123" s="389"/>
      <c r="AV123" s="389"/>
      <c r="AW123" s="394"/>
      <c r="AX123" s="394"/>
      <c r="AY123" s="399"/>
      <c r="AZ123" s="399"/>
      <c r="BA123" s="399"/>
      <c r="BB123" s="399"/>
      <c r="BC123" s="399"/>
      <c r="BD123" s="399"/>
      <c r="BE123" s="399"/>
      <c r="BF123" s="389"/>
      <c r="BG123" s="389"/>
      <c r="BH123" s="398"/>
      <c r="BI123" s="398"/>
      <c r="BJ123" s="398"/>
      <c r="BK123" s="398"/>
      <c r="BL123" s="398"/>
      <c r="BM123" s="398"/>
      <c r="BN123" s="398"/>
      <c r="BO123" s="389"/>
      <c r="BP123" s="389"/>
      <c r="BQ123" s="1060"/>
      <c r="BR123" s="389"/>
      <c r="BS123" s="1060"/>
      <c r="BT123" s="389"/>
      <c r="BU123" s="389"/>
      <c r="BV123" s="389"/>
      <c r="BW123" s="389"/>
      <c r="BX123" s="389"/>
      <c r="BY123" s="389"/>
      <c r="BZ123" s="389"/>
      <c r="CA123" s="389"/>
      <c r="CB123" s="389"/>
      <c r="CC123" s="389"/>
      <c r="CD123" s="389"/>
      <c r="CE123" s="389"/>
    </row>
    <row r="124" spans="1:83" ht="16.5" customHeight="1">
      <c r="A124" s="494"/>
      <c r="B124" s="135" t="s">
        <v>7477</v>
      </c>
      <c r="C124" s="135"/>
      <c r="D124" s="135"/>
      <c r="E124" s="135"/>
      <c r="F124" s="494"/>
      <c r="G124" s="276"/>
      <c r="H124" s="135"/>
      <c r="I124" s="135"/>
      <c r="J124" s="135"/>
      <c r="K124" s="135"/>
      <c r="L124" s="153"/>
      <c r="M124" s="153"/>
      <c r="N124" s="135"/>
      <c r="O124" s="135"/>
      <c r="P124" s="135"/>
      <c r="Q124" s="127"/>
      <c r="R124" s="127"/>
      <c r="S124" s="127"/>
      <c r="T124" s="143"/>
      <c r="U124" s="123"/>
      <c r="V124" s="143"/>
      <c r="W124" s="128"/>
      <c r="X124" s="135"/>
      <c r="Y124" s="128"/>
      <c r="Z124" s="128"/>
      <c r="AA124" s="128"/>
      <c r="AB124" s="128"/>
      <c r="AC124" s="128"/>
      <c r="AD124" s="128"/>
      <c r="AE124" s="128"/>
      <c r="AF124" s="276"/>
      <c r="AG124" s="127"/>
      <c r="AH124" s="127"/>
      <c r="AI124" s="135"/>
      <c r="AJ124" s="135"/>
      <c r="AK124" s="135"/>
      <c r="AL124" s="135"/>
      <c r="AM124" s="135"/>
      <c r="AN124" s="135"/>
      <c r="AO124" s="135"/>
      <c r="AP124" s="135"/>
      <c r="AQ124" s="135"/>
      <c r="AR124" s="135"/>
      <c r="AS124" s="135"/>
      <c r="AT124" s="635"/>
      <c r="AU124" s="135"/>
      <c r="AV124" s="135"/>
      <c r="AW124" s="127"/>
      <c r="AX124" s="127"/>
      <c r="AY124" s="143"/>
      <c r="AZ124" s="143"/>
      <c r="BA124" s="143"/>
      <c r="BB124" s="143"/>
      <c r="BC124" s="143"/>
      <c r="BD124" s="143"/>
      <c r="BE124" s="143"/>
      <c r="BF124" s="135"/>
      <c r="BG124" s="135"/>
      <c r="BH124" s="127"/>
      <c r="BI124" s="127"/>
      <c r="BJ124" s="127"/>
      <c r="BK124" s="127"/>
      <c r="BL124" s="127"/>
      <c r="BM124" s="127"/>
      <c r="BN124" s="127"/>
      <c r="BO124" s="135"/>
      <c r="BP124" s="135"/>
      <c r="BQ124" s="636"/>
      <c r="BR124" s="135"/>
      <c r="BS124" s="636"/>
      <c r="BT124" s="135"/>
      <c r="BU124" s="135"/>
      <c r="BV124" s="135"/>
      <c r="BW124" s="135"/>
      <c r="BX124" s="135"/>
      <c r="BY124" s="135"/>
      <c r="BZ124" s="135"/>
      <c r="CA124" s="135"/>
      <c r="CB124" s="135"/>
      <c r="CC124" s="135"/>
      <c r="CD124" s="135"/>
      <c r="CE124" s="135"/>
    </row>
    <row r="125" spans="1:83" ht="16.5" customHeight="1">
      <c r="A125" s="154">
        <v>85</v>
      </c>
      <c r="B125" s="135" t="s">
        <v>58</v>
      </c>
      <c r="C125" s="135" t="s">
        <v>2295</v>
      </c>
      <c r="D125" s="135" t="s">
        <v>5111</v>
      </c>
      <c r="E125" s="135" t="s">
        <v>13574</v>
      </c>
      <c r="F125" s="135" t="s">
        <v>14248</v>
      </c>
      <c r="G125" s="276" t="s">
        <v>14249</v>
      </c>
      <c r="H125" s="135" t="s">
        <v>14250</v>
      </c>
      <c r="I125" s="135" t="s">
        <v>14251</v>
      </c>
      <c r="J125" s="154" t="s">
        <v>4884</v>
      </c>
      <c r="K125" s="135" t="s">
        <v>14252</v>
      </c>
      <c r="L125" s="153" t="s">
        <v>14253</v>
      </c>
      <c r="M125" s="153" t="s">
        <v>14254</v>
      </c>
      <c r="N125" s="135" t="s">
        <v>4924</v>
      </c>
      <c r="O125" s="135"/>
      <c r="P125" s="1015" t="s">
        <v>4924</v>
      </c>
      <c r="Q125" s="127">
        <v>10000</v>
      </c>
      <c r="R125" s="127">
        <v>8277</v>
      </c>
      <c r="S125" s="127">
        <v>2115</v>
      </c>
      <c r="T125" s="143">
        <v>441</v>
      </c>
      <c r="U125" s="123" t="s">
        <v>4955</v>
      </c>
      <c r="V125" s="143">
        <v>1674</v>
      </c>
      <c r="W125" s="128">
        <v>716</v>
      </c>
      <c r="X125" s="135" t="s">
        <v>4956</v>
      </c>
      <c r="Y125" s="128">
        <v>620</v>
      </c>
      <c r="Z125" s="128">
        <v>80</v>
      </c>
      <c r="AA125" s="128">
        <v>13961</v>
      </c>
      <c r="AB125" s="128">
        <v>328</v>
      </c>
      <c r="AC125" s="128">
        <v>73</v>
      </c>
      <c r="AD125" s="128">
        <v>141</v>
      </c>
      <c r="AE125" s="143" t="s">
        <v>14255</v>
      </c>
      <c r="AF125" s="276" t="s">
        <v>14256</v>
      </c>
      <c r="AG125" s="127">
        <v>670</v>
      </c>
      <c r="AH125" s="127">
        <v>670</v>
      </c>
      <c r="AI125" s="135"/>
      <c r="AJ125" s="135"/>
      <c r="AK125" s="135" t="s">
        <v>14144</v>
      </c>
      <c r="AL125" s="135">
        <v>16</v>
      </c>
      <c r="AM125" s="135"/>
      <c r="AN125" s="135">
        <v>7</v>
      </c>
      <c r="AO125" s="135">
        <v>9</v>
      </c>
      <c r="AP125" s="135"/>
      <c r="AQ125" s="135"/>
      <c r="AR125" s="135"/>
      <c r="AS125" s="135"/>
      <c r="AT125" s="135">
        <v>165</v>
      </c>
      <c r="AU125" s="135" t="s">
        <v>5429</v>
      </c>
      <c r="AV125" s="135" t="s">
        <v>5429</v>
      </c>
      <c r="AW125" s="127">
        <v>31895</v>
      </c>
      <c r="AX125" s="127">
        <v>193.30303030303031</v>
      </c>
      <c r="AY125" s="143"/>
      <c r="AZ125" s="143"/>
      <c r="BA125" s="143"/>
      <c r="BB125" s="143"/>
      <c r="BC125" s="143"/>
      <c r="BD125" s="143"/>
      <c r="BE125" s="143"/>
      <c r="BF125" s="135"/>
      <c r="BG125" s="135" t="s">
        <v>4945</v>
      </c>
      <c r="BH125" s="127"/>
      <c r="BI125" s="127"/>
      <c r="BJ125" s="127"/>
      <c r="BK125" s="127"/>
      <c r="BL125" s="127"/>
      <c r="BM125" s="127"/>
      <c r="BN125" s="127"/>
      <c r="BO125" s="135"/>
      <c r="BP125" s="135" t="s">
        <v>4945</v>
      </c>
      <c r="BQ125" s="137">
        <v>8</v>
      </c>
      <c r="BR125" s="137"/>
      <c r="BS125" s="137">
        <v>8</v>
      </c>
      <c r="BT125" s="137"/>
      <c r="BU125" s="137"/>
      <c r="BV125" s="137"/>
      <c r="BW125" s="135">
        <v>17</v>
      </c>
      <c r="BX125" s="135"/>
      <c r="BY125" s="135">
        <v>5</v>
      </c>
      <c r="BZ125" s="135">
        <v>27</v>
      </c>
      <c r="CA125" s="135"/>
      <c r="CB125" s="135"/>
      <c r="CC125" s="135"/>
      <c r="CD125" s="135"/>
      <c r="CE125" s="135"/>
    </row>
    <row r="126" spans="1:83" ht="16.5" customHeight="1">
      <c r="A126" s="154">
        <v>86</v>
      </c>
      <c r="B126" s="154" t="s">
        <v>58</v>
      </c>
      <c r="C126" s="158" t="s">
        <v>1794</v>
      </c>
      <c r="D126" s="154" t="s">
        <v>5111</v>
      </c>
      <c r="E126" s="154" t="s">
        <v>13433</v>
      </c>
      <c r="F126" s="154" t="s">
        <v>14257</v>
      </c>
      <c r="G126" s="160" t="s">
        <v>14258</v>
      </c>
      <c r="H126" s="154" t="s">
        <v>14259</v>
      </c>
      <c r="I126" s="154" t="s">
        <v>7684</v>
      </c>
      <c r="J126" s="154" t="s">
        <v>4884</v>
      </c>
      <c r="K126" s="163" t="s">
        <v>14260</v>
      </c>
      <c r="L126" s="116" t="s">
        <v>14261</v>
      </c>
      <c r="M126" s="153" t="s">
        <v>14262</v>
      </c>
      <c r="N126" s="142" t="s">
        <v>4924</v>
      </c>
      <c r="O126" s="142"/>
      <c r="P126" s="142" t="s">
        <v>4940</v>
      </c>
      <c r="Q126" s="630">
        <v>54239</v>
      </c>
      <c r="R126" s="630">
        <v>1961</v>
      </c>
      <c r="S126" s="630">
        <v>1899</v>
      </c>
      <c r="T126" s="143"/>
      <c r="U126" s="123"/>
      <c r="V126" s="143">
        <v>1899</v>
      </c>
      <c r="W126" s="147">
        <v>75.540000000000006</v>
      </c>
      <c r="X126" s="159" t="s">
        <v>4956</v>
      </c>
      <c r="Y126" s="147"/>
      <c r="Z126" s="147"/>
      <c r="AA126" s="147"/>
      <c r="AB126" s="147">
        <v>60</v>
      </c>
      <c r="AC126" s="147"/>
      <c r="AD126" s="147"/>
      <c r="AE126" s="147">
        <v>536</v>
      </c>
      <c r="AF126" s="181" t="s">
        <v>14263</v>
      </c>
      <c r="AG126" s="127"/>
      <c r="AH126" s="127">
        <v>122</v>
      </c>
      <c r="AI126" s="792"/>
      <c r="AJ126" s="792"/>
      <c r="AK126" s="154" t="s">
        <v>5866</v>
      </c>
      <c r="AL126" s="154">
        <v>9</v>
      </c>
      <c r="AM126" s="154"/>
      <c r="AN126" s="154">
        <v>9</v>
      </c>
      <c r="AO126" s="154"/>
      <c r="AP126" s="154"/>
      <c r="AQ126" s="154"/>
      <c r="AR126" s="154"/>
      <c r="AS126" s="154"/>
      <c r="AT126" s="154">
        <v>172</v>
      </c>
      <c r="AU126" s="175" t="s">
        <v>5429</v>
      </c>
      <c r="AV126" s="175" t="s">
        <v>5429</v>
      </c>
      <c r="AW126" s="127">
        <v>11740</v>
      </c>
      <c r="AX126" s="127">
        <v>68.255813953488371</v>
      </c>
      <c r="AY126" s="1085"/>
      <c r="AZ126" s="1085"/>
      <c r="BA126" s="1085"/>
      <c r="BB126" s="1085"/>
      <c r="BC126" s="1085"/>
      <c r="BD126" s="1085"/>
      <c r="BE126" s="1085"/>
      <c r="BF126" s="150"/>
      <c r="BG126" s="259"/>
      <c r="BH126" s="148">
        <v>5000</v>
      </c>
      <c r="BI126" s="148">
        <v>4000</v>
      </c>
      <c r="BJ126" s="148">
        <v>4000</v>
      </c>
      <c r="BK126" s="148">
        <v>4000</v>
      </c>
      <c r="BL126" s="148">
        <v>4000</v>
      </c>
      <c r="BM126" s="148">
        <v>20</v>
      </c>
      <c r="BN126" s="148">
        <v>40</v>
      </c>
      <c r="BO126" s="265" t="s">
        <v>14264</v>
      </c>
      <c r="BP126" s="265" t="s">
        <v>14265</v>
      </c>
      <c r="BQ126" s="159">
        <v>5</v>
      </c>
      <c r="BR126" s="159"/>
      <c r="BS126" s="159">
        <v>5</v>
      </c>
      <c r="BT126" s="159"/>
      <c r="BU126" s="159">
        <v>1</v>
      </c>
      <c r="BV126" s="159">
        <v>1</v>
      </c>
      <c r="BW126" s="154">
        <v>3</v>
      </c>
      <c r="BX126" s="154"/>
      <c r="BY126" s="154"/>
      <c r="BZ126" s="154"/>
      <c r="CA126" s="175"/>
      <c r="CB126" s="175"/>
      <c r="CC126" s="175"/>
      <c r="CD126" s="175"/>
      <c r="CE126" s="175"/>
    </row>
    <row r="127" spans="1:83" s="1023" customFormat="1" ht="16.5" customHeight="1">
      <c r="A127" s="154">
        <v>87</v>
      </c>
      <c r="B127" s="135" t="s">
        <v>58</v>
      </c>
      <c r="C127" s="135" t="s">
        <v>2295</v>
      </c>
      <c r="D127" s="135" t="s">
        <v>5111</v>
      </c>
      <c r="E127" s="135" t="s">
        <v>13574</v>
      </c>
      <c r="F127" s="135" t="s">
        <v>14266</v>
      </c>
      <c r="G127" s="276" t="s">
        <v>14267</v>
      </c>
      <c r="H127" s="135" t="s">
        <v>14268</v>
      </c>
      <c r="I127" s="135" t="s">
        <v>14269</v>
      </c>
      <c r="J127" s="154" t="s">
        <v>4884</v>
      </c>
      <c r="K127" s="135" t="s">
        <v>14270</v>
      </c>
      <c r="L127" s="153" t="s">
        <v>14271</v>
      </c>
      <c r="M127" s="153" t="s">
        <v>14272</v>
      </c>
      <c r="N127" s="135" t="s">
        <v>4888</v>
      </c>
      <c r="O127" s="135"/>
      <c r="P127" s="1015" t="s">
        <v>4924</v>
      </c>
      <c r="Q127" s="127">
        <v>11315</v>
      </c>
      <c r="R127" s="127">
        <v>3072</v>
      </c>
      <c r="S127" s="127">
        <v>2451</v>
      </c>
      <c r="T127" s="143">
        <v>649</v>
      </c>
      <c r="U127" s="123" t="s">
        <v>4955</v>
      </c>
      <c r="V127" s="143">
        <v>1802</v>
      </c>
      <c r="W127" s="128">
        <v>114</v>
      </c>
      <c r="X127" s="135" t="s">
        <v>4956</v>
      </c>
      <c r="Y127" s="128">
        <v>52</v>
      </c>
      <c r="Z127" s="128">
        <v>36</v>
      </c>
      <c r="AA127" s="128">
        <v>1000</v>
      </c>
      <c r="AB127" s="128">
        <v>85</v>
      </c>
      <c r="AC127" s="128"/>
      <c r="AD127" s="128">
        <v>108</v>
      </c>
      <c r="AE127" s="128">
        <v>33</v>
      </c>
      <c r="AF127" s="276" t="s">
        <v>14273</v>
      </c>
      <c r="AG127" s="127">
        <v>198</v>
      </c>
      <c r="AH127" s="127">
        <v>198</v>
      </c>
      <c r="AI127" s="135"/>
      <c r="AJ127" s="135"/>
      <c r="AK127" s="135" t="s">
        <v>4931</v>
      </c>
      <c r="AL127" s="135">
        <v>4</v>
      </c>
      <c r="AM127" s="135">
        <v>2</v>
      </c>
      <c r="AN127" s="135">
        <v>1</v>
      </c>
      <c r="AO127" s="135">
        <v>1</v>
      </c>
      <c r="AP127" s="135"/>
      <c r="AQ127" s="135"/>
      <c r="AR127" s="135"/>
      <c r="AS127" s="135"/>
      <c r="AT127" s="135">
        <v>200</v>
      </c>
      <c r="AU127" s="135" t="s">
        <v>5429</v>
      </c>
      <c r="AV127" s="135" t="s">
        <v>5429</v>
      </c>
      <c r="AW127" s="127">
        <v>15415</v>
      </c>
      <c r="AX127" s="127">
        <v>77.075000000000003</v>
      </c>
      <c r="AY127" s="143"/>
      <c r="AZ127" s="143"/>
      <c r="BA127" s="143"/>
      <c r="BB127" s="143"/>
      <c r="BC127" s="143"/>
      <c r="BD127" s="143"/>
      <c r="BE127" s="143"/>
      <c r="BF127" s="135"/>
      <c r="BG127" s="135" t="s">
        <v>4945</v>
      </c>
      <c r="BH127" s="127">
        <v>2000</v>
      </c>
      <c r="BI127" s="127"/>
      <c r="BJ127" s="127"/>
      <c r="BK127" s="127"/>
      <c r="BL127" s="127"/>
      <c r="BM127" s="127"/>
      <c r="BN127" s="127"/>
      <c r="BO127" s="135" t="s">
        <v>14274</v>
      </c>
      <c r="BP127" s="135" t="s">
        <v>14275</v>
      </c>
      <c r="BQ127" s="137">
        <v>2</v>
      </c>
      <c r="BR127" s="137"/>
      <c r="BS127" s="137">
        <v>2</v>
      </c>
      <c r="BT127" s="137"/>
      <c r="BU127" s="137">
        <v>1</v>
      </c>
      <c r="BV127" s="137"/>
      <c r="BW127" s="135">
        <v>3</v>
      </c>
      <c r="BX127" s="135"/>
      <c r="BY127" s="135"/>
      <c r="BZ127" s="135">
        <v>464</v>
      </c>
      <c r="CA127" s="135"/>
      <c r="CB127" s="135"/>
      <c r="CC127" s="135"/>
      <c r="CD127" s="135"/>
      <c r="CE127" s="135"/>
    </row>
    <row r="128" spans="1:83" ht="16.5" customHeight="1">
      <c r="A128" s="154">
        <v>88</v>
      </c>
      <c r="B128" s="135" t="s">
        <v>58</v>
      </c>
      <c r="C128" s="135" t="s">
        <v>1809</v>
      </c>
      <c r="D128" s="135" t="s">
        <v>5111</v>
      </c>
      <c r="E128" s="135" t="s">
        <v>13574</v>
      </c>
      <c r="F128" s="135" t="s">
        <v>14276</v>
      </c>
      <c r="G128" s="276" t="s">
        <v>14277</v>
      </c>
      <c r="H128" s="135" t="s">
        <v>14278</v>
      </c>
      <c r="I128" s="135" t="s">
        <v>14279</v>
      </c>
      <c r="J128" s="154" t="s">
        <v>4884</v>
      </c>
      <c r="K128" s="135" t="s">
        <v>14280</v>
      </c>
      <c r="L128" s="153" t="s">
        <v>14281</v>
      </c>
      <c r="M128" s="153" t="s">
        <v>14282</v>
      </c>
      <c r="N128" s="135" t="s">
        <v>4924</v>
      </c>
      <c r="O128" s="135"/>
      <c r="P128" s="1015" t="s">
        <v>4924</v>
      </c>
      <c r="Q128" s="127">
        <v>27614</v>
      </c>
      <c r="R128" s="127">
        <v>5605</v>
      </c>
      <c r="S128" s="127">
        <v>2355</v>
      </c>
      <c r="T128" s="143">
        <v>993</v>
      </c>
      <c r="U128" s="123" t="s">
        <v>4955</v>
      </c>
      <c r="V128" s="143">
        <v>1362</v>
      </c>
      <c r="W128" s="128">
        <v>309</v>
      </c>
      <c r="X128" s="135" t="s">
        <v>4956</v>
      </c>
      <c r="Y128" s="128">
        <v>117</v>
      </c>
      <c r="Z128" s="128">
        <v>273</v>
      </c>
      <c r="AA128" s="128">
        <v>9609</v>
      </c>
      <c r="AB128" s="128">
        <v>476</v>
      </c>
      <c r="AC128" s="128">
        <v>67</v>
      </c>
      <c r="AD128" s="128">
        <v>113</v>
      </c>
      <c r="AE128" s="1086" t="s">
        <v>14283</v>
      </c>
      <c r="AF128" s="276" t="s">
        <v>14284</v>
      </c>
      <c r="AG128" s="127">
        <v>271</v>
      </c>
      <c r="AH128" s="127">
        <v>271</v>
      </c>
      <c r="AI128" s="135"/>
      <c r="AJ128" s="135"/>
      <c r="AK128" s="135" t="s">
        <v>5340</v>
      </c>
      <c r="AL128" s="135">
        <v>17</v>
      </c>
      <c r="AM128" s="135">
        <v>3</v>
      </c>
      <c r="AN128" s="135">
        <v>7</v>
      </c>
      <c r="AO128" s="135">
        <v>7</v>
      </c>
      <c r="AP128" s="135"/>
      <c r="AQ128" s="135"/>
      <c r="AR128" s="135"/>
      <c r="AS128" s="153" t="s">
        <v>14285</v>
      </c>
      <c r="AT128" s="135">
        <v>168</v>
      </c>
      <c r="AU128" s="135" t="s">
        <v>5429</v>
      </c>
      <c r="AV128" s="135" t="s">
        <v>5429</v>
      </c>
      <c r="AW128" s="127">
        <v>22677</v>
      </c>
      <c r="AX128" s="127">
        <v>134.98214285714286</v>
      </c>
      <c r="AY128" s="143"/>
      <c r="AZ128" s="143"/>
      <c r="BA128" s="143"/>
      <c r="BB128" s="143"/>
      <c r="BC128" s="143"/>
      <c r="BD128" s="143"/>
      <c r="BE128" s="143"/>
      <c r="BF128" s="135"/>
      <c r="BG128" s="135" t="s">
        <v>4945</v>
      </c>
      <c r="BH128" s="127"/>
      <c r="BI128" s="127"/>
      <c r="BJ128" s="127"/>
      <c r="BK128" s="127"/>
      <c r="BL128" s="127"/>
      <c r="BM128" s="127"/>
      <c r="BN128" s="127"/>
      <c r="BO128" s="135"/>
      <c r="BP128" s="135" t="s">
        <v>4945</v>
      </c>
      <c r="BQ128" s="137">
        <v>9</v>
      </c>
      <c r="BR128" s="137"/>
      <c r="BS128" s="137">
        <v>9</v>
      </c>
      <c r="BT128" s="137"/>
      <c r="BU128" s="137">
        <v>1</v>
      </c>
      <c r="BV128" s="137"/>
      <c r="BW128" s="135">
        <v>21</v>
      </c>
      <c r="BX128" s="135"/>
      <c r="BY128" s="135"/>
      <c r="BZ128" s="135">
        <v>74</v>
      </c>
      <c r="CA128" s="135"/>
      <c r="CB128" s="135"/>
      <c r="CC128" s="135"/>
      <c r="CD128" s="135"/>
      <c r="CE128" s="135"/>
    </row>
    <row r="129" spans="1:83" ht="16.5" customHeight="1">
      <c r="A129" s="154">
        <v>89</v>
      </c>
      <c r="B129" s="135" t="s">
        <v>58</v>
      </c>
      <c r="C129" s="135" t="s">
        <v>2093</v>
      </c>
      <c r="D129" s="135" t="s">
        <v>5111</v>
      </c>
      <c r="E129" s="154" t="s">
        <v>13433</v>
      </c>
      <c r="F129" s="135" t="s">
        <v>14286</v>
      </c>
      <c r="G129" s="276" t="s">
        <v>14287</v>
      </c>
      <c r="H129" s="135" t="s">
        <v>14288</v>
      </c>
      <c r="I129" s="135" t="s">
        <v>14289</v>
      </c>
      <c r="J129" s="154" t="s">
        <v>4884</v>
      </c>
      <c r="K129" s="135" t="s">
        <v>14290</v>
      </c>
      <c r="L129" s="153" t="s">
        <v>14291</v>
      </c>
      <c r="M129" s="153" t="s">
        <v>14292</v>
      </c>
      <c r="N129" s="135" t="s">
        <v>4924</v>
      </c>
      <c r="O129" s="135"/>
      <c r="P129" s="1015" t="s">
        <v>4924</v>
      </c>
      <c r="Q129" s="127">
        <v>1131</v>
      </c>
      <c r="R129" s="127">
        <v>5023</v>
      </c>
      <c r="S129" s="127">
        <v>1131</v>
      </c>
      <c r="T129" s="143">
        <v>135</v>
      </c>
      <c r="U129" s="123"/>
      <c r="V129" s="143">
        <v>996</v>
      </c>
      <c r="W129" s="128">
        <v>132</v>
      </c>
      <c r="X129" s="135" t="s">
        <v>4956</v>
      </c>
      <c r="Y129" s="128"/>
      <c r="Z129" s="128"/>
      <c r="AA129" s="128"/>
      <c r="AB129" s="128">
        <v>85</v>
      </c>
      <c r="AC129" s="128"/>
      <c r="AD129" s="128"/>
      <c r="AE129" s="128"/>
      <c r="AF129" s="276" t="s">
        <v>14293</v>
      </c>
      <c r="AG129" s="127"/>
      <c r="AH129" s="127">
        <v>116</v>
      </c>
      <c r="AI129" s="135"/>
      <c r="AJ129" s="135"/>
      <c r="AK129" s="135" t="s">
        <v>11023</v>
      </c>
      <c r="AL129" s="135"/>
      <c r="AM129" s="135"/>
      <c r="AN129" s="135"/>
      <c r="AO129" s="135"/>
      <c r="AP129" s="135"/>
      <c r="AQ129" s="135"/>
      <c r="AR129" s="135"/>
      <c r="AS129" s="135"/>
      <c r="AT129" s="135">
        <v>136</v>
      </c>
      <c r="AU129" s="135" t="s">
        <v>14294</v>
      </c>
      <c r="AV129" s="135" t="s">
        <v>14294</v>
      </c>
      <c r="AW129" s="127">
        <v>35018</v>
      </c>
      <c r="AX129" s="127">
        <v>257.48529411764707</v>
      </c>
      <c r="AY129" s="143"/>
      <c r="AZ129" s="143"/>
      <c r="BA129" s="143"/>
      <c r="BB129" s="143"/>
      <c r="BC129" s="143"/>
      <c r="BD129" s="143"/>
      <c r="BE129" s="143"/>
      <c r="BF129" s="135"/>
      <c r="BG129" s="135" t="s">
        <v>4945</v>
      </c>
      <c r="BH129" s="127"/>
      <c r="BI129" s="127"/>
      <c r="BJ129" s="127"/>
      <c r="BK129" s="127"/>
      <c r="BL129" s="127"/>
      <c r="BM129" s="127"/>
      <c r="BN129" s="127"/>
      <c r="BO129" s="135"/>
      <c r="BP129" s="135" t="s">
        <v>14295</v>
      </c>
      <c r="BQ129" s="137">
        <v>4</v>
      </c>
      <c r="BR129" s="137"/>
      <c r="BS129" s="137">
        <v>4</v>
      </c>
      <c r="BT129" s="137"/>
      <c r="BU129" s="137"/>
      <c r="BV129" s="137"/>
      <c r="BW129" s="135">
        <v>4</v>
      </c>
      <c r="BX129" s="135"/>
      <c r="BY129" s="135">
        <v>2</v>
      </c>
      <c r="BZ129" s="135"/>
      <c r="CA129" s="135"/>
      <c r="CB129" s="135"/>
      <c r="CC129" s="135"/>
      <c r="CD129" s="135"/>
      <c r="CE129" s="135"/>
    </row>
    <row r="130" spans="1:83" s="1088" customFormat="1" ht="16.5" customHeight="1">
      <c r="A130" s="154">
        <v>90</v>
      </c>
      <c r="B130" s="154" t="s">
        <v>58</v>
      </c>
      <c r="C130" s="158" t="s">
        <v>1804</v>
      </c>
      <c r="D130" s="154" t="s">
        <v>5111</v>
      </c>
      <c r="E130" s="154" t="s">
        <v>13433</v>
      </c>
      <c r="F130" s="154" t="s">
        <v>14296</v>
      </c>
      <c r="G130" s="160" t="s">
        <v>14297</v>
      </c>
      <c r="H130" s="154" t="s">
        <v>14298</v>
      </c>
      <c r="I130" s="154" t="s">
        <v>14299</v>
      </c>
      <c r="J130" s="154" t="s">
        <v>4884</v>
      </c>
      <c r="K130" s="163" t="s">
        <v>14300</v>
      </c>
      <c r="L130" s="650" t="s">
        <v>14301</v>
      </c>
      <c r="M130" s="153" t="s">
        <v>14302</v>
      </c>
      <c r="N130" s="142" t="s">
        <v>4940</v>
      </c>
      <c r="O130" s="135"/>
      <c r="P130" s="142" t="s">
        <v>4940</v>
      </c>
      <c r="Q130" s="630">
        <v>6404</v>
      </c>
      <c r="R130" s="1087">
        <v>9661.94</v>
      </c>
      <c r="S130" s="143">
        <v>2059</v>
      </c>
      <c r="T130" s="143">
        <v>285</v>
      </c>
      <c r="U130" s="123"/>
      <c r="V130" s="143">
        <v>1774</v>
      </c>
      <c r="W130" s="499">
        <v>570</v>
      </c>
      <c r="X130" s="159" t="s">
        <v>4956</v>
      </c>
      <c r="Y130" s="147">
        <v>175.42</v>
      </c>
      <c r="Z130" s="147"/>
      <c r="AA130" s="147"/>
      <c r="AB130" s="499">
        <v>198</v>
      </c>
      <c r="AC130" s="499"/>
      <c r="AD130" s="499">
        <v>88</v>
      </c>
      <c r="AE130" s="147" t="s">
        <v>14303</v>
      </c>
      <c r="AF130" s="181" t="s">
        <v>14304</v>
      </c>
      <c r="AG130" s="127"/>
      <c r="AH130" s="127">
        <v>174</v>
      </c>
      <c r="AI130" s="792"/>
      <c r="AJ130" s="792"/>
      <c r="AK130" s="154" t="s">
        <v>5340</v>
      </c>
      <c r="AL130" s="154">
        <v>16</v>
      </c>
      <c r="AM130" s="154">
        <v>5</v>
      </c>
      <c r="AN130" s="154">
        <v>5</v>
      </c>
      <c r="AO130" s="154">
        <v>6</v>
      </c>
      <c r="AP130" s="154"/>
      <c r="AQ130" s="154" t="s">
        <v>5428</v>
      </c>
      <c r="AR130" s="154"/>
      <c r="AS130" s="154"/>
      <c r="AT130" s="154">
        <v>191</v>
      </c>
      <c r="AU130" s="154" t="s">
        <v>14305</v>
      </c>
      <c r="AV130" s="154" t="s">
        <v>14305</v>
      </c>
      <c r="AW130" s="127">
        <v>19777</v>
      </c>
      <c r="AX130" s="127">
        <v>103.54450261780104</v>
      </c>
      <c r="AY130" s="1085"/>
      <c r="AZ130" s="1085"/>
      <c r="BA130" s="1085"/>
      <c r="BB130" s="1085"/>
      <c r="BC130" s="1085"/>
      <c r="BD130" s="150"/>
      <c r="BE130" s="150"/>
      <c r="BF130" s="150"/>
      <c r="BG130" s="259"/>
      <c r="BH130" s="148">
        <v>4000</v>
      </c>
      <c r="BI130" s="148"/>
      <c r="BJ130" s="148">
        <v>1000</v>
      </c>
      <c r="BK130" s="148">
        <v>2000</v>
      </c>
      <c r="BL130" s="148">
        <v>4000</v>
      </c>
      <c r="BM130" s="148">
        <v>50</v>
      </c>
      <c r="BN130" s="148">
        <v>25</v>
      </c>
      <c r="BO130" s="265" t="s">
        <v>14306</v>
      </c>
      <c r="BP130" s="265" t="s">
        <v>14307</v>
      </c>
      <c r="BQ130" s="159"/>
      <c r="BR130" s="159"/>
      <c r="BS130" s="159"/>
      <c r="BT130" s="159">
        <v>17</v>
      </c>
      <c r="BU130" s="159"/>
      <c r="BV130" s="159">
        <v>11</v>
      </c>
      <c r="BW130" s="154">
        <v>15</v>
      </c>
      <c r="BX130" s="154">
        <v>3</v>
      </c>
      <c r="BY130" s="154"/>
      <c r="BZ130" s="154">
        <v>1055</v>
      </c>
      <c r="CA130" s="175"/>
      <c r="CB130" s="175"/>
      <c r="CC130" s="175"/>
      <c r="CD130" s="175"/>
      <c r="CE130" s="175"/>
    </row>
    <row r="131" spans="1:83" ht="16.5" customHeight="1">
      <c r="A131" s="154">
        <v>91</v>
      </c>
      <c r="B131" s="135" t="s">
        <v>58</v>
      </c>
      <c r="C131" s="135" t="s">
        <v>2407</v>
      </c>
      <c r="D131" s="135" t="s">
        <v>5111</v>
      </c>
      <c r="E131" s="135" t="s">
        <v>13574</v>
      </c>
      <c r="F131" s="135" t="s">
        <v>14308</v>
      </c>
      <c r="G131" s="276" t="s">
        <v>14309</v>
      </c>
      <c r="H131" s="135" t="s">
        <v>14310</v>
      </c>
      <c r="I131" s="135" t="s">
        <v>14311</v>
      </c>
      <c r="J131" s="154" t="s">
        <v>4884</v>
      </c>
      <c r="K131" s="135" t="s">
        <v>14312</v>
      </c>
      <c r="L131" s="153" t="s">
        <v>14313</v>
      </c>
      <c r="M131" s="153" t="s">
        <v>14314</v>
      </c>
      <c r="N131" s="135" t="s">
        <v>4888</v>
      </c>
      <c r="O131" s="135"/>
      <c r="P131" s="135" t="s">
        <v>4940</v>
      </c>
      <c r="Q131" s="127">
        <v>11278.99</v>
      </c>
      <c r="R131" s="127">
        <v>1851.58</v>
      </c>
      <c r="S131" s="127">
        <v>481.4</v>
      </c>
      <c r="T131" s="143">
        <v>133.9</v>
      </c>
      <c r="U131" s="123" t="s">
        <v>4955</v>
      </c>
      <c r="V131" s="143">
        <v>347.5</v>
      </c>
      <c r="W131" s="128">
        <v>107.2</v>
      </c>
      <c r="X131" s="624" t="s">
        <v>4956</v>
      </c>
      <c r="Y131" s="128">
        <v>158</v>
      </c>
      <c r="Z131" s="128">
        <v>45.3</v>
      </c>
      <c r="AA131" s="128">
        <v>300</v>
      </c>
      <c r="AB131" s="128">
        <v>60.2</v>
      </c>
      <c r="AC131" s="128"/>
      <c r="AD131" s="128">
        <v>75.5</v>
      </c>
      <c r="AE131" s="128">
        <v>29</v>
      </c>
      <c r="AF131" s="276" t="s">
        <v>14315</v>
      </c>
      <c r="AG131" s="127"/>
      <c r="AH131" s="127">
        <v>561</v>
      </c>
      <c r="AI131" s="135"/>
      <c r="AJ131" s="135"/>
      <c r="AK131" s="135" t="s">
        <v>14144</v>
      </c>
      <c r="AL131" s="135">
        <v>22</v>
      </c>
      <c r="AM131" s="135">
        <v>4</v>
      </c>
      <c r="AN131" s="135">
        <v>5</v>
      </c>
      <c r="AO131" s="135">
        <v>12</v>
      </c>
      <c r="AP131" s="135">
        <v>1</v>
      </c>
      <c r="AQ131" s="135" t="s">
        <v>5011</v>
      </c>
      <c r="AR131" s="135"/>
      <c r="AS131" s="135"/>
      <c r="AT131" s="135">
        <v>170</v>
      </c>
      <c r="AU131" s="135" t="s">
        <v>5382</v>
      </c>
      <c r="AV131" s="135"/>
      <c r="AW131" s="127">
        <v>38035</v>
      </c>
      <c r="AX131" s="127">
        <v>223.73529411764707</v>
      </c>
      <c r="AY131" s="143">
        <v>5000</v>
      </c>
      <c r="AZ131" s="143"/>
      <c r="BA131" s="143">
        <v>1000</v>
      </c>
      <c r="BB131" s="143">
        <v>1000</v>
      </c>
      <c r="BC131" s="143">
        <v>5000</v>
      </c>
      <c r="BD131" s="174">
        <v>20</v>
      </c>
      <c r="BE131" s="123"/>
      <c r="BF131" s="135" t="s">
        <v>8363</v>
      </c>
      <c r="BG131" s="135" t="s">
        <v>14316</v>
      </c>
      <c r="BH131" s="127">
        <v>5000</v>
      </c>
      <c r="BI131" s="127"/>
      <c r="BJ131" s="127">
        <v>1000</v>
      </c>
      <c r="BK131" s="127">
        <v>1000</v>
      </c>
      <c r="BL131" s="127">
        <v>5000</v>
      </c>
      <c r="BM131" s="127">
        <v>20</v>
      </c>
      <c r="BN131" s="127"/>
      <c r="BO131" s="135" t="s">
        <v>8363</v>
      </c>
      <c r="BP131" s="135" t="s">
        <v>14316</v>
      </c>
      <c r="BQ131" s="137"/>
      <c r="BR131" s="137"/>
      <c r="BS131" s="137"/>
      <c r="BT131" s="137">
        <v>4</v>
      </c>
      <c r="BU131" s="137">
        <v>2</v>
      </c>
      <c r="BV131" s="137">
        <v>1</v>
      </c>
      <c r="BW131" s="135">
        <v>3</v>
      </c>
      <c r="BX131" s="135">
        <v>3</v>
      </c>
      <c r="BY131" s="135"/>
      <c r="BZ131" s="135">
        <v>6</v>
      </c>
      <c r="CA131" s="135"/>
      <c r="CB131" s="135"/>
      <c r="CC131" s="135"/>
      <c r="CD131" s="135"/>
      <c r="CE131" s="135"/>
    </row>
    <row r="132" spans="1:83" ht="16.5" customHeight="1">
      <c r="A132" s="154">
        <v>92</v>
      </c>
      <c r="B132" s="135" t="s">
        <v>58</v>
      </c>
      <c r="C132" s="135" t="s">
        <v>2436</v>
      </c>
      <c r="D132" s="135" t="s">
        <v>5111</v>
      </c>
      <c r="E132" s="135" t="s">
        <v>13574</v>
      </c>
      <c r="F132" s="135" t="s">
        <v>14317</v>
      </c>
      <c r="G132" s="276" t="s">
        <v>14318</v>
      </c>
      <c r="H132" s="135" t="s">
        <v>14319</v>
      </c>
      <c r="I132" s="135" t="s">
        <v>14320</v>
      </c>
      <c r="J132" s="154" t="s">
        <v>4884</v>
      </c>
      <c r="K132" s="135" t="s">
        <v>14321</v>
      </c>
      <c r="L132" s="153" t="s">
        <v>14322</v>
      </c>
      <c r="M132" s="153" t="s">
        <v>14323</v>
      </c>
      <c r="N132" s="135" t="s">
        <v>4924</v>
      </c>
      <c r="O132" s="135"/>
      <c r="P132" s="1015" t="s">
        <v>4924</v>
      </c>
      <c r="Q132" s="127">
        <v>8069</v>
      </c>
      <c r="R132" s="127">
        <v>4185</v>
      </c>
      <c r="S132" s="127">
        <v>1685</v>
      </c>
      <c r="T132" s="143">
        <v>112</v>
      </c>
      <c r="U132" s="123" t="s">
        <v>5254</v>
      </c>
      <c r="V132" s="143">
        <v>1573</v>
      </c>
      <c r="W132" s="128">
        <v>113</v>
      </c>
      <c r="X132" s="135" t="s">
        <v>4956</v>
      </c>
      <c r="Y132" s="128">
        <v>275</v>
      </c>
      <c r="Z132" s="128">
        <v>62</v>
      </c>
      <c r="AA132" s="128">
        <v>856</v>
      </c>
      <c r="AB132" s="128">
        <v>120</v>
      </c>
      <c r="AC132" s="128"/>
      <c r="AD132" s="128"/>
      <c r="AE132" s="128" t="s">
        <v>14324</v>
      </c>
      <c r="AF132" s="276" t="s">
        <v>14325</v>
      </c>
      <c r="AG132" s="127">
        <v>318</v>
      </c>
      <c r="AH132" s="127">
        <v>318</v>
      </c>
      <c r="AI132" s="135"/>
      <c r="AJ132" s="135"/>
      <c r="AK132" s="135" t="s">
        <v>6864</v>
      </c>
      <c r="AL132" s="135">
        <v>27</v>
      </c>
      <c r="AM132" s="135">
        <v>14</v>
      </c>
      <c r="AN132" s="135">
        <v>2</v>
      </c>
      <c r="AO132" s="135">
        <v>7</v>
      </c>
      <c r="AP132" s="135">
        <v>4</v>
      </c>
      <c r="AQ132" s="135" t="s">
        <v>5011</v>
      </c>
      <c r="AR132" s="135" t="s">
        <v>5011</v>
      </c>
      <c r="AS132" s="135"/>
      <c r="AT132" s="135">
        <v>214</v>
      </c>
      <c r="AU132" s="135" t="s">
        <v>5429</v>
      </c>
      <c r="AV132" s="135" t="s">
        <v>5429</v>
      </c>
      <c r="AW132" s="127">
        <v>74358</v>
      </c>
      <c r="AX132" s="127">
        <v>347.46728971962619</v>
      </c>
      <c r="AY132" s="143"/>
      <c r="AZ132" s="143"/>
      <c r="BA132" s="143"/>
      <c r="BB132" s="143"/>
      <c r="BC132" s="143"/>
      <c r="BD132" s="123"/>
      <c r="BE132" s="123"/>
      <c r="BF132" s="135"/>
      <c r="BG132" s="135"/>
      <c r="BH132" s="127">
        <v>1000</v>
      </c>
      <c r="BI132" s="127">
        <v>500</v>
      </c>
      <c r="BJ132" s="127">
        <v>500</v>
      </c>
      <c r="BK132" s="127">
        <v>700</v>
      </c>
      <c r="BL132" s="127">
        <v>1000</v>
      </c>
      <c r="BM132" s="127"/>
      <c r="BN132" s="127"/>
      <c r="BO132" s="135" t="s">
        <v>14326</v>
      </c>
      <c r="BP132" s="135" t="s">
        <v>14327</v>
      </c>
      <c r="BQ132" s="137">
        <v>3</v>
      </c>
      <c r="BR132" s="137">
        <v>3</v>
      </c>
      <c r="BS132" s="137"/>
      <c r="BT132" s="137"/>
      <c r="BU132" s="137">
        <v>3</v>
      </c>
      <c r="BV132" s="137"/>
      <c r="BW132" s="135"/>
      <c r="BX132" s="135">
        <v>5</v>
      </c>
      <c r="BY132" s="135"/>
      <c r="BZ132" s="135">
        <v>338</v>
      </c>
      <c r="CA132" s="135"/>
      <c r="CB132" s="135"/>
      <c r="CC132" s="135"/>
      <c r="CD132" s="135"/>
      <c r="CE132" s="135"/>
    </row>
    <row r="133" spans="1:83" ht="16.5" customHeight="1">
      <c r="A133" s="154">
        <v>93</v>
      </c>
      <c r="B133" s="135" t="s">
        <v>58</v>
      </c>
      <c r="C133" s="135" t="s">
        <v>1769</v>
      </c>
      <c r="D133" s="135" t="s">
        <v>5111</v>
      </c>
      <c r="E133" s="135" t="s">
        <v>13574</v>
      </c>
      <c r="F133" s="135" t="s">
        <v>14328</v>
      </c>
      <c r="G133" s="276" t="s">
        <v>14329</v>
      </c>
      <c r="H133" s="135" t="s">
        <v>14330</v>
      </c>
      <c r="I133" s="135" t="s">
        <v>14331</v>
      </c>
      <c r="J133" s="154" t="s">
        <v>4884</v>
      </c>
      <c r="K133" s="135" t="s">
        <v>14332</v>
      </c>
      <c r="L133" s="153" t="s">
        <v>14333</v>
      </c>
      <c r="M133" s="153" t="s">
        <v>14334</v>
      </c>
      <c r="N133" s="135" t="s">
        <v>4924</v>
      </c>
      <c r="O133" s="135"/>
      <c r="P133" s="1015" t="s">
        <v>4924</v>
      </c>
      <c r="Q133" s="127">
        <v>62581</v>
      </c>
      <c r="R133" s="127">
        <v>2857.58</v>
      </c>
      <c r="S133" s="127">
        <v>2857</v>
      </c>
      <c r="T133" s="143">
        <v>1809</v>
      </c>
      <c r="U133" s="123"/>
      <c r="V133" s="143">
        <v>1048</v>
      </c>
      <c r="W133" s="128">
        <v>223</v>
      </c>
      <c r="X133" s="135" t="s">
        <v>4956</v>
      </c>
      <c r="Y133" s="128"/>
      <c r="Z133" s="128"/>
      <c r="AA133" s="128"/>
      <c r="AB133" s="128">
        <v>60</v>
      </c>
      <c r="AC133" s="128">
        <v>1.2</v>
      </c>
      <c r="AD133" s="128"/>
      <c r="AE133" s="128">
        <v>185</v>
      </c>
      <c r="AF133" s="276" t="s">
        <v>14335</v>
      </c>
      <c r="AG133" s="127">
        <v>409</v>
      </c>
      <c r="AH133" s="127">
        <v>2903</v>
      </c>
      <c r="AI133" s="135"/>
      <c r="AJ133" s="135"/>
      <c r="AK133" s="135" t="s">
        <v>5428</v>
      </c>
      <c r="AL133" s="135">
        <v>1</v>
      </c>
      <c r="AM133" s="135"/>
      <c r="AN133" s="135">
        <v>1</v>
      </c>
      <c r="AO133" s="135"/>
      <c r="AP133" s="135"/>
      <c r="AQ133" s="135" t="s">
        <v>5428</v>
      </c>
      <c r="AR133" s="135"/>
      <c r="AS133" s="135"/>
      <c r="AT133" s="135">
        <v>100</v>
      </c>
      <c r="AU133" s="135" t="s">
        <v>5382</v>
      </c>
      <c r="AV133" s="135" t="s">
        <v>5382</v>
      </c>
      <c r="AW133" s="127">
        <v>3369</v>
      </c>
      <c r="AX133" s="127">
        <v>33.69</v>
      </c>
      <c r="AY133" s="143"/>
      <c r="AZ133" s="143"/>
      <c r="BA133" s="143"/>
      <c r="BB133" s="143"/>
      <c r="BC133" s="143"/>
      <c r="BD133" s="123"/>
      <c r="BE133" s="123"/>
      <c r="BF133" s="135"/>
      <c r="BG133" s="135" t="s">
        <v>4945</v>
      </c>
      <c r="BH133" s="127"/>
      <c r="BI133" s="127"/>
      <c r="BJ133" s="127"/>
      <c r="BK133" s="127"/>
      <c r="BL133" s="127"/>
      <c r="BM133" s="127"/>
      <c r="BN133" s="127"/>
      <c r="BO133" s="135"/>
      <c r="BP133" s="135" t="s">
        <v>4945</v>
      </c>
      <c r="BQ133" s="137">
        <v>4</v>
      </c>
      <c r="BR133" s="137"/>
      <c r="BS133" s="137">
        <v>4</v>
      </c>
      <c r="BT133" s="137"/>
      <c r="BU133" s="137"/>
      <c r="BV133" s="137"/>
      <c r="BW133" s="135">
        <v>12</v>
      </c>
      <c r="BX133" s="135"/>
      <c r="BY133" s="135"/>
      <c r="BZ133" s="135"/>
      <c r="CA133" s="135"/>
      <c r="CB133" s="135"/>
      <c r="CC133" s="135"/>
      <c r="CD133" s="135"/>
      <c r="CE133" s="135"/>
    </row>
    <row r="134" spans="1:83" ht="16.5" customHeight="1">
      <c r="A134" s="154">
        <v>94</v>
      </c>
      <c r="B134" s="135" t="s">
        <v>58</v>
      </c>
      <c r="C134" s="135" t="s">
        <v>2477</v>
      </c>
      <c r="D134" s="135" t="s">
        <v>5111</v>
      </c>
      <c r="E134" s="135" t="s">
        <v>13574</v>
      </c>
      <c r="F134" s="135" t="s">
        <v>14336</v>
      </c>
      <c r="G134" s="276" t="s">
        <v>14337</v>
      </c>
      <c r="H134" s="135" t="s">
        <v>14338</v>
      </c>
      <c r="I134" s="135" t="s">
        <v>14339</v>
      </c>
      <c r="J134" s="154" t="s">
        <v>4884</v>
      </c>
      <c r="K134" s="135" t="s">
        <v>14340</v>
      </c>
      <c r="L134" s="153" t="s">
        <v>14341</v>
      </c>
      <c r="M134" s="153" t="s">
        <v>14342</v>
      </c>
      <c r="N134" s="135" t="s">
        <v>4924</v>
      </c>
      <c r="O134" s="135"/>
      <c r="P134" s="135" t="s">
        <v>4940</v>
      </c>
      <c r="Q134" s="127">
        <v>4160</v>
      </c>
      <c r="R134" s="127">
        <v>3172.62</v>
      </c>
      <c r="S134" s="127">
        <v>612.41</v>
      </c>
      <c r="T134" s="143">
        <v>612.41</v>
      </c>
      <c r="U134" s="123"/>
      <c r="V134" s="143"/>
      <c r="W134" s="128">
        <v>137.12</v>
      </c>
      <c r="X134" s="135" t="s">
        <v>4956</v>
      </c>
      <c r="Y134" s="128">
        <v>0</v>
      </c>
      <c r="Z134" s="128">
        <v>20.99</v>
      </c>
      <c r="AA134" s="128">
        <v>867</v>
      </c>
      <c r="AB134" s="128">
        <v>211.17</v>
      </c>
      <c r="AC134" s="128">
        <v>0</v>
      </c>
      <c r="AD134" s="128">
        <v>21.21</v>
      </c>
      <c r="AE134" s="128">
        <v>32</v>
      </c>
      <c r="AF134" s="276" t="s">
        <v>14343</v>
      </c>
      <c r="AG134" s="127"/>
      <c r="AH134" s="127">
        <v>127</v>
      </c>
      <c r="AI134" s="135"/>
      <c r="AJ134" s="135"/>
      <c r="AK134" s="135" t="s">
        <v>7921</v>
      </c>
      <c r="AL134" s="135">
        <v>7</v>
      </c>
      <c r="AM134" s="135"/>
      <c r="AN134" s="135"/>
      <c r="AO134" s="135">
        <v>7</v>
      </c>
      <c r="AP134" s="135"/>
      <c r="AQ134" s="135"/>
      <c r="AR134" s="135"/>
      <c r="AS134" s="135"/>
      <c r="AT134" s="135">
        <v>135</v>
      </c>
      <c r="AU134" s="135" t="s">
        <v>14294</v>
      </c>
      <c r="AV134" s="135" t="s">
        <v>14294</v>
      </c>
      <c r="AW134" s="127">
        <v>3332</v>
      </c>
      <c r="AX134" s="127">
        <v>24.68148148148148</v>
      </c>
      <c r="AY134" s="143"/>
      <c r="AZ134" s="143"/>
      <c r="BA134" s="143"/>
      <c r="BB134" s="143"/>
      <c r="BC134" s="143"/>
      <c r="BD134" s="123"/>
      <c r="BE134" s="123"/>
      <c r="BF134" s="135"/>
      <c r="BG134" s="135" t="s">
        <v>4945</v>
      </c>
      <c r="BH134" s="127"/>
      <c r="BI134" s="127"/>
      <c r="BJ134" s="127"/>
      <c r="BK134" s="127"/>
      <c r="BL134" s="127"/>
      <c r="BM134" s="127"/>
      <c r="BN134" s="127"/>
      <c r="BO134" s="135"/>
      <c r="BP134" s="135" t="s">
        <v>4945</v>
      </c>
      <c r="BQ134" s="137">
        <v>2</v>
      </c>
      <c r="BR134" s="137">
        <v>1</v>
      </c>
      <c r="BS134" s="137">
        <v>1</v>
      </c>
      <c r="BT134" s="137"/>
      <c r="BU134" s="137"/>
      <c r="BV134" s="137"/>
      <c r="BW134" s="135">
        <v>2</v>
      </c>
      <c r="BX134" s="135">
        <v>4</v>
      </c>
      <c r="BY134" s="135"/>
      <c r="BZ134" s="135"/>
      <c r="CA134" s="135"/>
      <c r="CB134" s="135"/>
      <c r="CC134" s="135"/>
      <c r="CD134" s="135"/>
      <c r="CE134" s="135"/>
    </row>
    <row r="135" spans="1:83" ht="16.5" customHeight="1">
      <c r="A135" s="154">
        <v>95</v>
      </c>
      <c r="B135" s="135" t="s">
        <v>58</v>
      </c>
      <c r="C135" s="135" t="s">
        <v>2601</v>
      </c>
      <c r="D135" s="135" t="s">
        <v>5111</v>
      </c>
      <c r="E135" s="135" t="s">
        <v>13574</v>
      </c>
      <c r="F135" s="135" t="s">
        <v>14344</v>
      </c>
      <c r="G135" s="276" t="s">
        <v>14345</v>
      </c>
      <c r="H135" s="135" t="s">
        <v>14346</v>
      </c>
      <c r="I135" s="135" t="s">
        <v>14347</v>
      </c>
      <c r="J135" s="154" t="s">
        <v>4884</v>
      </c>
      <c r="K135" s="135" t="s">
        <v>14348</v>
      </c>
      <c r="L135" s="153" t="s">
        <v>14349</v>
      </c>
      <c r="M135" s="153" t="s">
        <v>14350</v>
      </c>
      <c r="N135" s="135" t="s">
        <v>4940</v>
      </c>
      <c r="O135" s="135"/>
      <c r="P135" s="1015" t="s">
        <v>4924</v>
      </c>
      <c r="Q135" s="127">
        <v>9505</v>
      </c>
      <c r="R135" s="127">
        <v>2008</v>
      </c>
      <c r="S135" s="127">
        <v>637</v>
      </c>
      <c r="T135" s="143">
        <v>133</v>
      </c>
      <c r="U135" s="123" t="s">
        <v>5636</v>
      </c>
      <c r="V135" s="143">
        <v>504</v>
      </c>
      <c r="W135" s="128">
        <v>107</v>
      </c>
      <c r="X135" s="135" t="s">
        <v>4956</v>
      </c>
      <c r="Y135" s="128">
        <v>78</v>
      </c>
      <c r="Z135" s="128"/>
      <c r="AA135" s="128"/>
      <c r="AB135" s="128">
        <v>219</v>
      </c>
      <c r="AC135" s="128">
        <v>60</v>
      </c>
      <c r="AD135" s="128"/>
      <c r="AE135" s="128">
        <v>10</v>
      </c>
      <c r="AF135" s="276" t="s">
        <v>14351</v>
      </c>
      <c r="AG135" s="127"/>
      <c r="AH135" s="127">
        <v>1607</v>
      </c>
      <c r="AI135" s="135"/>
      <c r="AJ135" s="135"/>
      <c r="AK135" s="135" t="s">
        <v>5288</v>
      </c>
      <c r="AL135" s="135">
        <v>9</v>
      </c>
      <c r="AM135" s="135">
        <v>1</v>
      </c>
      <c r="AN135" s="135">
        <v>1</v>
      </c>
      <c r="AO135" s="135">
        <v>7</v>
      </c>
      <c r="AP135" s="135"/>
      <c r="AQ135" s="135" t="s">
        <v>5340</v>
      </c>
      <c r="AR135" s="135" t="s">
        <v>5428</v>
      </c>
      <c r="AS135" s="135"/>
      <c r="AT135" s="135">
        <v>149</v>
      </c>
      <c r="AU135" s="135" t="s">
        <v>12456</v>
      </c>
      <c r="AV135" s="135" t="s">
        <v>12456</v>
      </c>
      <c r="AW135" s="127">
        <v>4937</v>
      </c>
      <c r="AX135" s="127">
        <v>33.134228187919462</v>
      </c>
      <c r="AY135" s="143">
        <v>2000</v>
      </c>
      <c r="AZ135" s="143"/>
      <c r="BA135" s="143">
        <v>600</v>
      </c>
      <c r="BB135" s="143">
        <v>1000</v>
      </c>
      <c r="BC135" s="143">
        <v>1000</v>
      </c>
      <c r="BD135" s="123"/>
      <c r="BE135" s="157" t="s">
        <v>14352</v>
      </c>
      <c r="BF135" s="135" t="s">
        <v>14353</v>
      </c>
      <c r="BG135" s="135" t="s">
        <v>14354</v>
      </c>
      <c r="BH135" s="127">
        <v>2000</v>
      </c>
      <c r="BI135" s="127"/>
      <c r="BJ135" s="127">
        <v>600</v>
      </c>
      <c r="BK135" s="127">
        <v>1000</v>
      </c>
      <c r="BL135" s="127">
        <v>1000</v>
      </c>
      <c r="BM135" s="127"/>
      <c r="BN135" s="127" t="s">
        <v>14355</v>
      </c>
      <c r="BO135" s="135" t="s">
        <v>14353</v>
      </c>
      <c r="BP135" s="135" t="s">
        <v>14354</v>
      </c>
      <c r="BQ135" s="137"/>
      <c r="BR135" s="137"/>
      <c r="BS135" s="137"/>
      <c r="BT135" s="137"/>
      <c r="BU135" s="137">
        <v>3</v>
      </c>
      <c r="BV135" s="137"/>
      <c r="BW135" s="135"/>
      <c r="BX135" s="135">
        <v>5</v>
      </c>
      <c r="BY135" s="135">
        <v>1</v>
      </c>
      <c r="BZ135" s="135"/>
      <c r="CA135" s="135"/>
      <c r="CB135" s="135"/>
      <c r="CC135" s="135"/>
      <c r="CD135" s="135"/>
      <c r="CE135" s="135"/>
    </row>
    <row r="136" spans="1:83" s="1018" customFormat="1" ht="16.5" customHeight="1">
      <c r="A136" s="2517" t="s">
        <v>8019</v>
      </c>
      <c r="B136" s="2517"/>
      <c r="C136" s="2517"/>
      <c r="D136" s="2517"/>
      <c r="E136" s="2517"/>
      <c r="F136" s="229">
        <v>11</v>
      </c>
      <c r="G136" s="230"/>
      <c r="H136" s="231"/>
      <c r="I136" s="232"/>
      <c r="J136" s="232"/>
      <c r="K136" s="1025"/>
      <c r="L136" s="235"/>
      <c r="M136" s="236"/>
      <c r="N136" s="237"/>
      <c r="O136" s="237"/>
      <c r="P136" s="237"/>
      <c r="Q136" s="1026"/>
      <c r="R136" s="1026"/>
      <c r="S136" s="1026"/>
      <c r="T136" s="238"/>
      <c r="U136" s="241"/>
      <c r="V136" s="238"/>
      <c r="W136" s="1026"/>
      <c r="X136" s="240"/>
      <c r="Y136" s="1026"/>
      <c r="Z136" s="1026"/>
      <c r="AA136" s="1026"/>
      <c r="AB136" s="244"/>
      <c r="AC136" s="244"/>
      <c r="AD136" s="244"/>
      <c r="AE136" s="244"/>
      <c r="AF136" s="1027"/>
      <c r="AG136" s="244"/>
      <c r="AH136" s="244"/>
      <c r="AI136" s="251"/>
      <c r="AJ136" s="1028"/>
      <c r="AK136" s="229"/>
      <c r="AL136" s="229"/>
      <c r="AM136" s="229"/>
      <c r="AN136" s="251"/>
      <c r="AO136" s="251"/>
      <c r="AP136" s="251"/>
      <c r="AQ136" s="251"/>
      <c r="AR136" s="251"/>
      <c r="AS136" s="1029"/>
      <c r="AT136" s="1029"/>
      <c r="AU136" s="1029"/>
      <c r="AV136" s="1029"/>
      <c r="AW136" s="1031"/>
      <c r="AX136" s="1031"/>
      <c r="AY136" s="1031"/>
      <c r="AZ136" s="1031"/>
      <c r="BA136" s="1089"/>
      <c r="BB136" s="1089"/>
      <c r="BC136" s="1089"/>
      <c r="BD136" s="1029"/>
      <c r="BE136" s="1029"/>
      <c r="BF136" s="1029"/>
      <c r="BG136" s="1029"/>
      <c r="BH136" s="1031"/>
      <c r="BI136" s="1031"/>
      <c r="BJ136" s="1031"/>
      <c r="BK136" s="1031"/>
      <c r="BL136" s="1031"/>
      <c r="BM136" s="1031"/>
      <c r="BN136" s="1031"/>
      <c r="BO136" s="1029"/>
      <c r="BP136" s="1029"/>
      <c r="BQ136" s="1029"/>
      <c r="BR136" s="1029"/>
      <c r="BS136" s="1029"/>
      <c r="BT136" s="1029"/>
      <c r="BU136" s="1029"/>
      <c r="BV136" s="1029"/>
      <c r="BW136" s="1029"/>
      <c r="BX136" s="1029"/>
      <c r="BY136" s="1029"/>
      <c r="BZ136" s="1029"/>
      <c r="CA136" s="1029"/>
      <c r="CB136" s="1029"/>
      <c r="CC136" s="1029"/>
      <c r="CD136" s="1029"/>
      <c r="CE136" s="1029"/>
    </row>
    <row r="137" spans="1:83" ht="16.5" customHeight="1">
      <c r="A137" s="154">
        <v>96</v>
      </c>
      <c r="B137" s="135" t="s">
        <v>58</v>
      </c>
      <c r="C137" s="135" t="s">
        <v>1750</v>
      </c>
      <c r="D137" s="135" t="s">
        <v>168</v>
      </c>
      <c r="E137" s="135" t="s">
        <v>13574</v>
      </c>
      <c r="F137" s="135" t="s">
        <v>14356</v>
      </c>
      <c r="G137" s="276" t="s">
        <v>14357</v>
      </c>
      <c r="H137" s="135" t="s">
        <v>14358</v>
      </c>
      <c r="I137" s="135" t="s">
        <v>14359</v>
      </c>
      <c r="J137" s="154" t="s">
        <v>4884</v>
      </c>
      <c r="K137" s="135" t="s">
        <v>14360</v>
      </c>
      <c r="L137" s="153" t="s">
        <v>14361</v>
      </c>
      <c r="M137" s="153" t="s">
        <v>14362</v>
      </c>
      <c r="N137" s="135" t="s">
        <v>4924</v>
      </c>
      <c r="O137" s="135"/>
      <c r="P137" s="1015" t="s">
        <v>4924</v>
      </c>
      <c r="Q137" s="127">
        <v>4959</v>
      </c>
      <c r="R137" s="127">
        <v>712</v>
      </c>
      <c r="S137" s="127">
        <v>600</v>
      </c>
      <c r="T137" s="143">
        <v>50</v>
      </c>
      <c r="U137" s="123" t="s">
        <v>4955</v>
      </c>
      <c r="V137" s="143">
        <v>550</v>
      </c>
      <c r="W137" s="128">
        <v>99</v>
      </c>
      <c r="X137" s="135" t="s">
        <v>4956</v>
      </c>
      <c r="Y137" s="128">
        <v>56</v>
      </c>
      <c r="Z137" s="128"/>
      <c r="AA137" s="128"/>
      <c r="AB137" s="128">
        <v>33</v>
      </c>
      <c r="AC137" s="128"/>
      <c r="AD137" s="128">
        <v>198</v>
      </c>
      <c r="AE137" s="128">
        <v>7</v>
      </c>
      <c r="AF137" s="276" t="s">
        <v>14363</v>
      </c>
      <c r="AG137" s="127"/>
      <c r="AH137" s="127">
        <v>100</v>
      </c>
      <c r="AI137" s="135"/>
      <c r="AJ137" s="135"/>
      <c r="AK137" s="135" t="s">
        <v>14364</v>
      </c>
      <c r="AL137" s="135">
        <v>3</v>
      </c>
      <c r="AM137" s="135">
        <v>1</v>
      </c>
      <c r="AN137" s="135"/>
      <c r="AO137" s="135">
        <v>2</v>
      </c>
      <c r="AP137" s="135"/>
      <c r="AQ137" s="135" t="s">
        <v>5079</v>
      </c>
      <c r="AR137" s="135" t="s">
        <v>5477</v>
      </c>
      <c r="AS137" s="135"/>
      <c r="AT137" s="135">
        <v>250</v>
      </c>
      <c r="AU137" s="135" t="s">
        <v>14365</v>
      </c>
      <c r="AV137" s="135" t="s">
        <v>14365</v>
      </c>
      <c r="AW137" s="127">
        <v>1200</v>
      </c>
      <c r="AX137" s="127">
        <v>4.8</v>
      </c>
      <c r="AY137" s="127">
        <v>7000</v>
      </c>
      <c r="AZ137" s="127" t="s">
        <v>14366</v>
      </c>
      <c r="BA137" s="127">
        <v>5000</v>
      </c>
      <c r="BB137" s="127">
        <v>6000</v>
      </c>
      <c r="BC137" s="127"/>
      <c r="BD137" s="134"/>
      <c r="BE137" s="134"/>
      <c r="BF137" s="135"/>
      <c r="BG137" s="135" t="s">
        <v>14367</v>
      </c>
      <c r="BH137" s="127"/>
      <c r="BI137" s="127"/>
      <c r="BJ137" s="127"/>
      <c r="BK137" s="127"/>
      <c r="BL137" s="127"/>
      <c r="BM137" s="127"/>
      <c r="BN137" s="127"/>
      <c r="BO137" s="135"/>
      <c r="BP137" s="135"/>
      <c r="BQ137" s="636"/>
      <c r="BR137" s="135"/>
      <c r="BS137" s="636"/>
      <c r="BT137" s="135"/>
      <c r="BU137" s="135"/>
      <c r="BV137" s="135"/>
      <c r="BW137" s="135"/>
      <c r="BX137" s="135"/>
      <c r="BY137" s="135"/>
      <c r="BZ137" s="135"/>
      <c r="CA137" s="135">
        <v>1</v>
      </c>
      <c r="CB137" s="135">
        <v>1</v>
      </c>
      <c r="CC137" s="135">
        <v>1</v>
      </c>
      <c r="CD137" s="135"/>
      <c r="CE137" s="135"/>
    </row>
    <row r="138" spans="1:83" s="1090" customFormat="1" ht="16.5" customHeight="1">
      <c r="A138" s="182">
        <v>97</v>
      </c>
      <c r="B138" s="137" t="s">
        <v>58</v>
      </c>
      <c r="C138" s="137" t="s">
        <v>1813</v>
      </c>
      <c r="D138" s="137" t="s">
        <v>168</v>
      </c>
      <c r="E138" s="137" t="s">
        <v>13574</v>
      </c>
      <c r="F138" s="137" t="s">
        <v>14368</v>
      </c>
      <c r="G138" s="181" t="s">
        <v>14369</v>
      </c>
      <c r="H138" s="137" t="s">
        <v>14370</v>
      </c>
      <c r="I138" s="137" t="s">
        <v>14371</v>
      </c>
      <c r="J138" s="154" t="s">
        <v>4884</v>
      </c>
      <c r="K138" s="137" t="s">
        <v>14372</v>
      </c>
      <c r="L138" s="136" t="s">
        <v>14373</v>
      </c>
      <c r="M138" s="136" t="s">
        <v>14374</v>
      </c>
      <c r="N138" s="135" t="s">
        <v>4924</v>
      </c>
      <c r="O138" s="137"/>
      <c r="P138" s="1015" t="s">
        <v>4924</v>
      </c>
      <c r="Q138" s="188">
        <v>3600</v>
      </c>
      <c r="R138" s="188">
        <v>2300</v>
      </c>
      <c r="S138" s="188">
        <v>1040</v>
      </c>
      <c r="T138" s="143">
        <v>520</v>
      </c>
      <c r="U138" s="123" t="s">
        <v>14375</v>
      </c>
      <c r="V138" s="143">
        <v>520</v>
      </c>
      <c r="W138" s="128">
        <v>150</v>
      </c>
      <c r="X138" s="137" t="s">
        <v>4956</v>
      </c>
      <c r="Y138" s="128">
        <v>180</v>
      </c>
      <c r="Z138" s="128"/>
      <c r="AA138" s="128"/>
      <c r="AB138" s="128">
        <v>66</v>
      </c>
      <c r="AC138" s="128"/>
      <c r="AD138" s="128">
        <v>45</v>
      </c>
      <c r="AE138" s="128">
        <v>50</v>
      </c>
      <c r="AF138" s="181" t="s">
        <v>14376</v>
      </c>
      <c r="AG138" s="188">
        <v>180</v>
      </c>
      <c r="AH138" s="188">
        <v>240</v>
      </c>
      <c r="AI138" s="137"/>
      <c r="AJ138" s="137"/>
      <c r="AK138" s="137" t="s">
        <v>5340</v>
      </c>
      <c r="AL138" s="137">
        <v>3</v>
      </c>
      <c r="AM138" s="137"/>
      <c r="AN138" s="137">
        <v>2</v>
      </c>
      <c r="AO138" s="137">
        <v>1</v>
      </c>
      <c r="AP138" s="137"/>
      <c r="AQ138" s="137"/>
      <c r="AR138" s="137"/>
      <c r="AS138" s="137"/>
      <c r="AT138" s="137">
        <v>270</v>
      </c>
      <c r="AU138" s="137" t="s">
        <v>5382</v>
      </c>
      <c r="AV138" s="137" t="s">
        <v>5382</v>
      </c>
      <c r="AW138" s="188">
        <v>700</v>
      </c>
      <c r="AX138" s="127">
        <v>2.5925925925925926</v>
      </c>
      <c r="AY138" s="188"/>
      <c r="AZ138" s="188"/>
      <c r="BA138" s="188"/>
      <c r="BB138" s="188"/>
      <c r="BC138" s="188"/>
      <c r="BD138" s="192"/>
      <c r="BE138" s="192"/>
      <c r="BF138" s="137" t="s">
        <v>14377</v>
      </c>
      <c r="BG138" s="137" t="s">
        <v>4945</v>
      </c>
      <c r="BH138" s="188"/>
      <c r="BI138" s="188"/>
      <c r="BJ138" s="188"/>
      <c r="BK138" s="188"/>
      <c r="BL138" s="188"/>
      <c r="BM138" s="188"/>
      <c r="BN138" s="188"/>
      <c r="BO138" s="137"/>
      <c r="BP138" s="137"/>
      <c r="BQ138" s="636"/>
      <c r="BR138" s="137"/>
      <c r="BS138" s="636"/>
      <c r="BT138" s="137"/>
      <c r="BU138" s="137"/>
      <c r="BV138" s="137"/>
      <c r="BW138" s="137"/>
      <c r="BX138" s="137"/>
      <c r="BY138" s="137"/>
      <c r="BZ138" s="137"/>
      <c r="CA138" s="137">
        <v>2</v>
      </c>
      <c r="CB138" s="137"/>
      <c r="CC138" s="137">
        <v>1</v>
      </c>
      <c r="CD138" s="137"/>
      <c r="CE138" s="137">
        <v>1</v>
      </c>
    </row>
    <row r="139" spans="1:83" ht="16.5" customHeight="1">
      <c r="A139" s="154">
        <v>98</v>
      </c>
      <c r="B139" s="135" t="s">
        <v>58</v>
      </c>
      <c r="C139" s="135" t="s">
        <v>2436</v>
      </c>
      <c r="D139" s="135" t="s">
        <v>168</v>
      </c>
      <c r="E139" s="135" t="s">
        <v>13574</v>
      </c>
      <c r="F139" s="135" t="s">
        <v>14378</v>
      </c>
      <c r="G139" s="276" t="s">
        <v>14379</v>
      </c>
      <c r="H139" s="135" t="s">
        <v>14380</v>
      </c>
      <c r="I139" s="135" t="s">
        <v>14381</v>
      </c>
      <c r="J139" s="154" t="s">
        <v>4884</v>
      </c>
      <c r="K139" s="135" t="s">
        <v>14382</v>
      </c>
      <c r="L139" s="153" t="s">
        <v>14383</v>
      </c>
      <c r="M139" s="153" t="s">
        <v>14384</v>
      </c>
      <c r="N139" s="135" t="s">
        <v>4924</v>
      </c>
      <c r="O139" s="135"/>
      <c r="P139" s="1015" t="s">
        <v>4924</v>
      </c>
      <c r="Q139" s="127">
        <v>3205</v>
      </c>
      <c r="R139" s="127">
        <v>1384</v>
      </c>
      <c r="S139" s="127">
        <v>719</v>
      </c>
      <c r="T139" s="143">
        <v>637</v>
      </c>
      <c r="U139" s="123" t="s">
        <v>4983</v>
      </c>
      <c r="V139" s="143">
        <v>82</v>
      </c>
      <c r="W139" s="128">
        <v>58</v>
      </c>
      <c r="X139" s="135" t="s">
        <v>4956</v>
      </c>
      <c r="Y139" s="128"/>
      <c r="Z139" s="128">
        <v>52</v>
      </c>
      <c r="AA139" s="128">
        <v>400</v>
      </c>
      <c r="AB139" s="128">
        <v>106</v>
      </c>
      <c r="AC139" s="128"/>
      <c r="AD139" s="128"/>
      <c r="AE139" s="128" t="s">
        <v>14385</v>
      </c>
      <c r="AF139" s="276" t="s">
        <v>14386</v>
      </c>
      <c r="AG139" s="127">
        <v>2</v>
      </c>
      <c r="AH139" s="127">
        <v>113</v>
      </c>
      <c r="AI139" s="135"/>
      <c r="AJ139" s="135"/>
      <c r="AK139" s="135" t="s">
        <v>5866</v>
      </c>
      <c r="AL139" s="135">
        <v>2</v>
      </c>
      <c r="AM139" s="135">
        <v>1</v>
      </c>
      <c r="AN139" s="135">
        <v>1</v>
      </c>
      <c r="AO139" s="135"/>
      <c r="AP139" s="135"/>
      <c r="AQ139" s="135"/>
      <c r="AR139" s="135"/>
      <c r="AS139" s="135"/>
      <c r="AT139" s="135">
        <v>288</v>
      </c>
      <c r="AU139" s="135" t="s">
        <v>6015</v>
      </c>
      <c r="AV139" s="135" t="s">
        <v>6015</v>
      </c>
      <c r="AW139" s="127">
        <v>14493</v>
      </c>
      <c r="AX139" s="127">
        <v>50.322916666666664</v>
      </c>
      <c r="AY139" s="127">
        <v>12000</v>
      </c>
      <c r="AZ139" s="127"/>
      <c r="BA139" s="127">
        <v>6000</v>
      </c>
      <c r="BB139" s="127">
        <v>8000</v>
      </c>
      <c r="BC139" s="127"/>
      <c r="BD139" s="134">
        <v>17</v>
      </c>
      <c r="BE139" s="134">
        <v>17</v>
      </c>
      <c r="BF139" s="135" t="s">
        <v>14387</v>
      </c>
      <c r="BG139" s="135" t="s">
        <v>14388</v>
      </c>
      <c r="BH139" s="127">
        <v>12000</v>
      </c>
      <c r="BI139" s="127"/>
      <c r="BJ139" s="127">
        <v>6000</v>
      </c>
      <c r="BK139" s="127">
        <v>8000</v>
      </c>
      <c r="BL139" s="127"/>
      <c r="BM139" s="127">
        <v>17</v>
      </c>
      <c r="BN139" s="127">
        <v>17</v>
      </c>
      <c r="BO139" s="135" t="s">
        <v>14387</v>
      </c>
      <c r="BP139" s="135" t="s">
        <v>14388</v>
      </c>
      <c r="BQ139" s="636"/>
      <c r="BR139" s="135"/>
      <c r="BS139" s="636"/>
      <c r="BT139" s="135"/>
      <c r="BU139" s="135"/>
      <c r="BV139" s="135"/>
      <c r="BW139" s="135"/>
      <c r="BX139" s="135"/>
      <c r="BY139" s="135"/>
      <c r="BZ139" s="135"/>
      <c r="CA139" s="135">
        <v>2</v>
      </c>
      <c r="CB139" s="135">
        <v>2</v>
      </c>
      <c r="CC139" s="135">
        <v>2</v>
      </c>
      <c r="CD139" s="135"/>
      <c r="CE139" s="135"/>
    </row>
    <row r="140" spans="1:83" s="1090" customFormat="1" ht="16.5" customHeight="1">
      <c r="A140" s="182">
        <v>99</v>
      </c>
      <c r="B140" s="224" t="s">
        <v>58</v>
      </c>
      <c r="C140" s="224" t="s">
        <v>1813</v>
      </c>
      <c r="D140" s="224" t="s">
        <v>168</v>
      </c>
      <c r="E140" s="224" t="s">
        <v>13574</v>
      </c>
      <c r="F140" s="224" t="s">
        <v>14389</v>
      </c>
      <c r="G140" s="1091" t="s">
        <v>14390</v>
      </c>
      <c r="H140" s="224" t="s">
        <v>14391</v>
      </c>
      <c r="I140" s="224" t="s">
        <v>14392</v>
      </c>
      <c r="J140" s="154" t="s">
        <v>4884</v>
      </c>
      <c r="K140" s="224" t="s">
        <v>14393</v>
      </c>
      <c r="L140" s="593" t="s">
        <v>14394</v>
      </c>
      <c r="M140" s="593" t="s">
        <v>14395</v>
      </c>
      <c r="N140" s="135" t="s">
        <v>4924</v>
      </c>
      <c r="O140" s="224"/>
      <c r="P140" s="224" t="s">
        <v>4940</v>
      </c>
      <c r="Q140" s="1092">
        <v>2216</v>
      </c>
      <c r="R140" s="1092">
        <v>1498</v>
      </c>
      <c r="S140" s="1092">
        <v>565</v>
      </c>
      <c r="T140" s="143">
        <v>506</v>
      </c>
      <c r="U140" s="123" t="s">
        <v>4983</v>
      </c>
      <c r="V140" s="143">
        <v>59</v>
      </c>
      <c r="W140" s="1093">
        <v>63.2</v>
      </c>
      <c r="X140" s="224" t="s">
        <v>4956</v>
      </c>
      <c r="Y140" s="1093">
        <v>68</v>
      </c>
      <c r="Z140" s="1093">
        <v>0</v>
      </c>
      <c r="AA140" s="1093">
        <v>0</v>
      </c>
      <c r="AB140" s="1093">
        <v>24.7</v>
      </c>
      <c r="AC140" s="1093"/>
      <c r="AD140" s="1093"/>
      <c r="AE140" s="1093">
        <v>10</v>
      </c>
      <c r="AF140" s="1091" t="s">
        <v>14396</v>
      </c>
      <c r="AG140" s="1092">
        <v>7</v>
      </c>
      <c r="AH140" s="1092">
        <v>160</v>
      </c>
      <c r="AI140" s="224" t="s">
        <v>5937</v>
      </c>
      <c r="AJ140" s="224" t="s">
        <v>5937</v>
      </c>
      <c r="AK140" s="224" t="s">
        <v>7921</v>
      </c>
      <c r="AL140" s="224">
        <v>13</v>
      </c>
      <c r="AM140" s="224">
        <v>5</v>
      </c>
      <c r="AN140" s="224">
        <v>2</v>
      </c>
      <c r="AO140" s="224">
        <v>6</v>
      </c>
      <c r="AP140" s="224"/>
      <c r="AQ140" s="224"/>
      <c r="AR140" s="224"/>
      <c r="AS140" s="224"/>
      <c r="AT140" s="224">
        <v>312</v>
      </c>
      <c r="AU140" s="224" t="s">
        <v>5429</v>
      </c>
      <c r="AV140" s="224" t="s">
        <v>5382</v>
      </c>
      <c r="AW140" s="1092">
        <v>895</v>
      </c>
      <c r="AX140" s="127">
        <v>2.8685897435897436</v>
      </c>
      <c r="AY140" s="1092">
        <v>4000</v>
      </c>
      <c r="AZ140" s="1092">
        <v>1000</v>
      </c>
      <c r="BA140" s="1092">
        <v>2000</v>
      </c>
      <c r="BB140" s="1092">
        <v>2000</v>
      </c>
      <c r="BC140" s="1092">
        <v>4000</v>
      </c>
      <c r="BD140" s="1094">
        <v>20</v>
      </c>
      <c r="BE140" s="1094">
        <v>50</v>
      </c>
      <c r="BF140" s="224" t="s">
        <v>14397</v>
      </c>
      <c r="BG140" s="224" t="s">
        <v>14398</v>
      </c>
      <c r="BH140" s="1092">
        <v>4000</v>
      </c>
      <c r="BI140" s="1092">
        <v>1000</v>
      </c>
      <c r="BJ140" s="1092">
        <v>2000</v>
      </c>
      <c r="BK140" s="1092">
        <v>3000</v>
      </c>
      <c r="BL140" s="1092">
        <v>4000</v>
      </c>
      <c r="BM140" s="1092">
        <v>50</v>
      </c>
      <c r="BN140" s="1092">
        <v>50</v>
      </c>
      <c r="BO140" s="224" t="s">
        <v>14399</v>
      </c>
      <c r="BP140" s="593" t="s">
        <v>14400</v>
      </c>
      <c r="BQ140" s="1095"/>
      <c r="BR140" s="224"/>
      <c r="BS140" s="1095"/>
      <c r="BT140" s="224"/>
      <c r="BU140" s="224"/>
      <c r="BV140" s="224"/>
      <c r="BW140" s="224"/>
      <c r="BX140" s="224"/>
      <c r="BY140" s="224"/>
      <c r="BZ140" s="224"/>
      <c r="CA140" s="224">
        <v>4</v>
      </c>
      <c r="CB140" s="224"/>
      <c r="CC140" s="224"/>
      <c r="CD140" s="224">
        <v>1</v>
      </c>
      <c r="CE140" s="224"/>
    </row>
    <row r="141" spans="1:83" ht="16.5" customHeight="1">
      <c r="A141" s="154">
        <v>100</v>
      </c>
      <c r="B141" s="135" t="s">
        <v>58</v>
      </c>
      <c r="C141" s="135" t="s">
        <v>1745</v>
      </c>
      <c r="D141" s="135" t="s">
        <v>168</v>
      </c>
      <c r="E141" s="135" t="s">
        <v>13574</v>
      </c>
      <c r="F141" s="135" t="s">
        <v>14401</v>
      </c>
      <c r="G141" s="276" t="s">
        <v>14402</v>
      </c>
      <c r="H141" s="135" t="s">
        <v>14403</v>
      </c>
      <c r="I141" s="135" t="s">
        <v>14404</v>
      </c>
      <c r="J141" s="154" t="s">
        <v>4884</v>
      </c>
      <c r="K141" s="135" t="s">
        <v>14405</v>
      </c>
      <c r="L141" s="153" t="s">
        <v>14406</v>
      </c>
      <c r="M141" s="153" t="s">
        <v>14407</v>
      </c>
      <c r="N141" s="135" t="s">
        <v>4924</v>
      </c>
      <c r="O141" s="135"/>
      <c r="P141" s="1015" t="s">
        <v>4924</v>
      </c>
      <c r="Q141" s="1057">
        <v>2711</v>
      </c>
      <c r="R141" s="1057">
        <v>574</v>
      </c>
      <c r="S141" s="1057">
        <v>245</v>
      </c>
      <c r="T141" s="143"/>
      <c r="U141" s="123"/>
      <c r="V141" s="143">
        <v>245</v>
      </c>
      <c r="W141" s="1096">
        <v>17</v>
      </c>
      <c r="X141" s="135" t="s">
        <v>4956</v>
      </c>
      <c r="Y141" s="1096">
        <v>48</v>
      </c>
      <c r="Z141" s="1096">
        <v>48</v>
      </c>
      <c r="AA141" s="1096">
        <v>600</v>
      </c>
      <c r="AB141" s="1096">
        <v>24</v>
      </c>
      <c r="AC141" s="1096"/>
      <c r="AD141" s="1096">
        <v>50</v>
      </c>
      <c r="AE141" s="1096">
        <v>50</v>
      </c>
      <c r="AF141" s="276" t="s">
        <v>14408</v>
      </c>
      <c r="AG141" s="1057"/>
      <c r="AH141" s="1057">
        <v>590</v>
      </c>
      <c r="AI141" s="135"/>
      <c r="AJ141" s="135"/>
      <c r="AK141" s="135" t="s">
        <v>5866</v>
      </c>
      <c r="AL141" s="135">
        <v>8</v>
      </c>
      <c r="AM141" s="135">
        <v>2</v>
      </c>
      <c r="AN141" s="135">
        <v>2</v>
      </c>
      <c r="AO141" s="135">
        <v>4</v>
      </c>
      <c r="AP141" s="135"/>
      <c r="AQ141" s="135"/>
      <c r="AR141" s="135"/>
      <c r="AS141" s="135"/>
      <c r="AT141" s="135">
        <v>254</v>
      </c>
      <c r="AU141" s="135" t="s">
        <v>13824</v>
      </c>
      <c r="AV141" s="135" t="s">
        <v>13824</v>
      </c>
      <c r="AW141" s="1057">
        <v>4826</v>
      </c>
      <c r="AX141" s="127">
        <v>19</v>
      </c>
      <c r="AY141" s="1057"/>
      <c r="AZ141" s="1057"/>
      <c r="BA141" s="1057"/>
      <c r="BB141" s="1057"/>
      <c r="BC141" s="1057"/>
      <c r="BD141" s="1063"/>
      <c r="BE141" s="1063"/>
      <c r="BF141" s="135"/>
      <c r="BG141" s="135"/>
      <c r="BH141" s="1057">
        <v>4000</v>
      </c>
      <c r="BI141" s="1057">
        <v>0</v>
      </c>
      <c r="BJ141" s="1057">
        <v>3000</v>
      </c>
      <c r="BK141" s="1057">
        <v>3000</v>
      </c>
      <c r="BL141" s="1057">
        <v>4000</v>
      </c>
      <c r="BM141" s="1057"/>
      <c r="BN141" s="1057"/>
      <c r="BO141" s="135" t="s">
        <v>14409</v>
      </c>
      <c r="BP141" s="135" t="s">
        <v>14410</v>
      </c>
      <c r="BQ141" s="636"/>
      <c r="BR141" s="135"/>
      <c r="BS141" s="636"/>
      <c r="BT141" s="135"/>
      <c r="BU141" s="135"/>
      <c r="BV141" s="135"/>
      <c r="BW141" s="135"/>
      <c r="BX141" s="135"/>
      <c r="BY141" s="135"/>
      <c r="BZ141" s="135"/>
      <c r="CA141" s="135">
        <v>3</v>
      </c>
      <c r="CB141" s="135"/>
      <c r="CC141" s="135">
        <v>1</v>
      </c>
      <c r="CD141" s="135"/>
      <c r="CE141" s="135"/>
    </row>
    <row r="142" spans="1:83" ht="16.5" customHeight="1">
      <c r="A142" s="182">
        <v>101</v>
      </c>
      <c r="B142" s="154" t="s">
        <v>58</v>
      </c>
      <c r="C142" s="158" t="s">
        <v>1809</v>
      </c>
      <c r="D142" s="154" t="s">
        <v>168</v>
      </c>
      <c r="E142" s="154" t="s">
        <v>13433</v>
      </c>
      <c r="F142" s="154" t="s">
        <v>14411</v>
      </c>
      <c r="G142" s="160" t="s">
        <v>14412</v>
      </c>
      <c r="H142" s="154" t="s">
        <v>14413</v>
      </c>
      <c r="I142" s="154" t="s">
        <v>14414</v>
      </c>
      <c r="J142" s="154" t="s">
        <v>4884</v>
      </c>
      <c r="K142" s="163" t="s">
        <v>14415</v>
      </c>
      <c r="L142" s="116" t="s">
        <v>14416</v>
      </c>
      <c r="M142" s="153" t="s">
        <v>14417</v>
      </c>
      <c r="N142" s="142" t="s">
        <v>4924</v>
      </c>
      <c r="O142" s="142"/>
      <c r="P142" s="1015" t="s">
        <v>4924</v>
      </c>
      <c r="Q142" s="630">
        <v>3337.2</v>
      </c>
      <c r="R142" s="630">
        <v>751.7</v>
      </c>
      <c r="S142" s="630">
        <v>340</v>
      </c>
      <c r="T142" s="143">
        <v>170</v>
      </c>
      <c r="U142" s="123" t="s">
        <v>4983</v>
      </c>
      <c r="V142" s="143">
        <v>170</v>
      </c>
      <c r="W142" s="147">
        <v>101</v>
      </c>
      <c r="X142" s="159" t="s">
        <v>4956</v>
      </c>
      <c r="Y142" s="147">
        <v>259.2</v>
      </c>
      <c r="Z142" s="147">
        <v>78</v>
      </c>
      <c r="AA142" s="147">
        <v>300</v>
      </c>
      <c r="AB142" s="147">
        <v>14</v>
      </c>
      <c r="AC142" s="147">
        <v>5</v>
      </c>
      <c r="AD142" s="147"/>
      <c r="AE142" s="147">
        <v>20</v>
      </c>
      <c r="AF142" s="181" t="s">
        <v>14418</v>
      </c>
      <c r="AG142" s="127"/>
      <c r="AH142" s="127">
        <v>312</v>
      </c>
      <c r="AI142" s="792"/>
      <c r="AJ142" s="792"/>
      <c r="AK142" s="154" t="s">
        <v>5340</v>
      </c>
      <c r="AL142" s="154">
        <v>3</v>
      </c>
      <c r="AM142" s="154">
        <v>3</v>
      </c>
      <c r="AN142" s="154"/>
      <c r="AO142" s="154"/>
      <c r="AP142" s="154"/>
      <c r="AQ142" s="154"/>
      <c r="AR142" s="154"/>
      <c r="AS142" s="154"/>
      <c r="AT142" s="154">
        <v>214</v>
      </c>
      <c r="AU142" s="175" t="s">
        <v>14419</v>
      </c>
      <c r="AV142" s="175" t="s">
        <v>14420</v>
      </c>
      <c r="AW142" s="127">
        <v>241</v>
      </c>
      <c r="AX142" s="127">
        <v>1.1261682242990654</v>
      </c>
      <c r="AY142" s="148">
        <v>4000</v>
      </c>
      <c r="AZ142" s="148">
        <v>2500</v>
      </c>
      <c r="BA142" s="148">
        <v>2500</v>
      </c>
      <c r="BB142" s="148">
        <v>3000</v>
      </c>
      <c r="BC142" s="148">
        <v>4000</v>
      </c>
      <c r="BD142" s="149"/>
      <c r="BE142" s="149"/>
      <c r="BF142" s="150"/>
      <c r="BG142" s="259" t="s">
        <v>6482</v>
      </c>
      <c r="BH142" s="148">
        <v>4000</v>
      </c>
      <c r="BI142" s="148">
        <v>2500</v>
      </c>
      <c r="BJ142" s="148">
        <v>2500</v>
      </c>
      <c r="BK142" s="148">
        <v>3000</v>
      </c>
      <c r="BL142" s="148">
        <v>4000</v>
      </c>
      <c r="BM142" s="148"/>
      <c r="BN142" s="148"/>
      <c r="BO142" s="265"/>
      <c r="BP142" s="265" t="s">
        <v>6482</v>
      </c>
      <c r="BQ142" s="228"/>
      <c r="BR142" s="154"/>
      <c r="BS142" s="228"/>
      <c r="BT142" s="154"/>
      <c r="BU142" s="154"/>
      <c r="BV142" s="154"/>
      <c r="BW142" s="154"/>
      <c r="BX142" s="154"/>
      <c r="BY142" s="154"/>
      <c r="BZ142" s="154"/>
      <c r="CA142" s="175"/>
      <c r="CB142" s="175"/>
      <c r="CC142" s="175"/>
      <c r="CD142" s="175">
        <v>1</v>
      </c>
      <c r="CE142" s="175"/>
    </row>
    <row r="143" spans="1:83" s="1023" customFormat="1" ht="16.5" customHeight="1">
      <c r="A143" s="154">
        <v>102</v>
      </c>
      <c r="B143" s="135" t="s">
        <v>58</v>
      </c>
      <c r="C143" s="135" t="s">
        <v>2295</v>
      </c>
      <c r="D143" s="135" t="s">
        <v>168</v>
      </c>
      <c r="E143" s="135" t="s">
        <v>13574</v>
      </c>
      <c r="F143" s="135" t="s">
        <v>14421</v>
      </c>
      <c r="G143" s="276" t="s">
        <v>14422</v>
      </c>
      <c r="H143" s="135" t="s">
        <v>14423</v>
      </c>
      <c r="I143" s="135" t="s">
        <v>14424</v>
      </c>
      <c r="J143" s="154" t="s">
        <v>4884</v>
      </c>
      <c r="K143" s="135" t="s">
        <v>14425</v>
      </c>
      <c r="L143" s="153" t="s">
        <v>14426</v>
      </c>
      <c r="M143" s="153" t="s">
        <v>14427</v>
      </c>
      <c r="N143" s="142" t="s">
        <v>4924</v>
      </c>
      <c r="O143" s="135"/>
      <c r="P143" s="1015" t="s">
        <v>4924</v>
      </c>
      <c r="Q143" s="127">
        <v>40974</v>
      </c>
      <c r="R143" s="127">
        <v>901</v>
      </c>
      <c r="S143" s="127">
        <v>132</v>
      </c>
      <c r="T143" s="143">
        <v>132</v>
      </c>
      <c r="U143" s="123"/>
      <c r="V143" s="143"/>
      <c r="W143" s="128">
        <v>2644</v>
      </c>
      <c r="X143" s="135" t="s">
        <v>4956</v>
      </c>
      <c r="Y143" s="128"/>
      <c r="Z143" s="128">
        <v>20</v>
      </c>
      <c r="AA143" s="128"/>
      <c r="AB143" s="128">
        <v>13</v>
      </c>
      <c r="AC143" s="128">
        <v>312</v>
      </c>
      <c r="AD143" s="128">
        <v>62</v>
      </c>
      <c r="AE143" s="128">
        <v>300</v>
      </c>
      <c r="AF143" s="276" t="s">
        <v>14428</v>
      </c>
      <c r="AG143" s="127"/>
      <c r="AH143" s="127">
        <v>107</v>
      </c>
      <c r="AI143" s="135"/>
      <c r="AJ143" s="135"/>
      <c r="AK143" s="135" t="s">
        <v>5866</v>
      </c>
      <c r="AL143" s="135">
        <v>5</v>
      </c>
      <c r="AM143" s="135"/>
      <c r="AN143" s="135">
        <v>5</v>
      </c>
      <c r="AO143" s="135"/>
      <c r="AP143" s="135"/>
      <c r="AQ143" s="135"/>
      <c r="AR143" s="135"/>
      <c r="AS143" s="135"/>
      <c r="AT143" s="135">
        <v>310</v>
      </c>
      <c r="AU143" s="135" t="s">
        <v>6506</v>
      </c>
      <c r="AV143" s="135" t="s">
        <v>6506</v>
      </c>
      <c r="AW143" s="127">
        <v>45968</v>
      </c>
      <c r="AX143" s="127">
        <v>148.28387096774193</v>
      </c>
      <c r="AY143" s="127">
        <v>10000</v>
      </c>
      <c r="AZ143" s="127">
        <v>8000</v>
      </c>
      <c r="BA143" s="127">
        <v>8000</v>
      </c>
      <c r="BB143" s="127">
        <v>9000</v>
      </c>
      <c r="BC143" s="127">
        <v>10000</v>
      </c>
      <c r="BD143" s="134">
        <v>20</v>
      </c>
      <c r="BE143" s="134">
        <v>20</v>
      </c>
      <c r="BF143" s="135" t="s">
        <v>14429</v>
      </c>
      <c r="BG143" s="135" t="s">
        <v>14430</v>
      </c>
      <c r="BH143" s="127"/>
      <c r="BI143" s="127"/>
      <c r="BJ143" s="127"/>
      <c r="BK143" s="127"/>
      <c r="BL143" s="127"/>
      <c r="BM143" s="127"/>
      <c r="BN143" s="127"/>
      <c r="BO143" s="135"/>
      <c r="BP143" s="135"/>
      <c r="BQ143" s="636"/>
      <c r="BR143" s="135"/>
      <c r="BS143" s="636"/>
      <c r="BT143" s="135"/>
      <c r="BU143" s="135"/>
      <c r="BV143" s="135"/>
      <c r="BW143" s="135"/>
      <c r="BX143" s="135"/>
      <c r="BY143" s="135"/>
      <c r="BZ143" s="135"/>
      <c r="CA143" s="135">
        <v>1</v>
      </c>
      <c r="CB143" s="135">
        <v>2</v>
      </c>
      <c r="CC143" s="135"/>
      <c r="CD143" s="135"/>
      <c r="CE143" s="135"/>
    </row>
    <row r="144" spans="1:83" ht="16.5" customHeight="1">
      <c r="A144" s="182">
        <v>103</v>
      </c>
      <c r="B144" s="135" t="s">
        <v>58</v>
      </c>
      <c r="C144" s="135" t="s">
        <v>1989</v>
      </c>
      <c r="D144" s="135" t="s">
        <v>168</v>
      </c>
      <c r="E144" s="135" t="s">
        <v>13574</v>
      </c>
      <c r="F144" s="135" t="s">
        <v>14431</v>
      </c>
      <c r="G144" s="276" t="s">
        <v>14432</v>
      </c>
      <c r="H144" s="135" t="s">
        <v>14433</v>
      </c>
      <c r="I144" s="135" t="s">
        <v>14434</v>
      </c>
      <c r="J144" s="154" t="s">
        <v>4884</v>
      </c>
      <c r="K144" s="135" t="s">
        <v>14435</v>
      </c>
      <c r="L144" s="153" t="s">
        <v>14436</v>
      </c>
      <c r="M144" s="153" t="s">
        <v>14437</v>
      </c>
      <c r="N144" s="135" t="s">
        <v>4888</v>
      </c>
      <c r="O144" s="135"/>
      <c r="P144" s="1015" t="s">
        <v>4924</v>
      </c>
      <c r="Q144" s="127">
        <v>28484</v>
      </c>
      <c r="R144" s="127">
        <v>817</v>
      </c>
      <c r="S144" s="127">
        <v>494</v>
      </c>
      <c r="T144" s="143"/>
      <c r="U144" s="123"/>
      <c r="V144" s="143">
        <v>494</v>
      </c>
      <c r="W144" s="128">
        <v>202</v>
      </c>
      <c r="X144" s="135" t="s">
        <v>4956</v>
      </c>
      <c r="Y144" s="128">
        <v>262</v>
      </c>
      <c r="Z144" s="128"/>
      <c r="AA144" s="128"/>
      <c r="AB144" s="128">
        <v>32.299999999999997</v>
      </c>
      <c r="AC144" s="128"/>
      <c r="AD144" s="128">
        <v>66</v>
      </c>
      <c r="AE144" s="128">
        <v>50</v>
      </c>
      <c r="AF144" s="276" t="s">
        <v>14438</v>
      </c>
      <c r="AG144" s="127"/>
      <c r="AH144" s="127">
        <v>105</v>
      </c>
      <c r="AI144" s="135"/>
      <c r="AJ144" s="135"/>
      <c r="AK144" s="135" t="s">
        <v>5011</v>
      </c>
      <c r="AL144" s="135">
        <v>6</v>
      </c>
      <c r="AM144" s="135">
        <v>2</v>
      </c>
      <c r="AN144" s="135">
        <v>2</v>
      </c>
      <c r="AO144" s="135">
        <v>2</v>
      </c>
      <c r="AP144" s="135"/>
      <c r="AQ144" s="135" t="s">
        <v>5011</v>
      </c>
      <c r="AR144" s="135"/>
      <c r="AS144" s="135"/>
      <c r="AT144" s="135">
        <v>287</v>
      </c>
      <c r="AU144" s="135" t="s">
        <v>14439</v>
      </c>
      <c r="AV144" s="135" t="s">
        <v>14439</v>
      </c>
      <c r="AW144" s="127">
        <v>5501</v>
      </c>
      <c r="AX144" s="127">
        <v>19.167247386759581</v>
      </c>
      <c r="AY144" s="127">
        <v>5000</v>
      </c>
      <c r="AZ144" s="127">
        <v>3000</v>
      </c>
      <c r="BA144" s="127">
        <v>3000</v>
      </c>
      <c r="BB144" s="127">
        <v>4000</v>
      </c>
      <c r="BC144" s="127">
        <v>5000</v>
      </c>
      <c r="BD144" s="134"/>
      <c r="BE144" s="134">
        <v>50</v>
      </c>
      <c r="BF144" s="135" t="s">
        <v>14440</v>
      </c>
      <c r="BG144" s="135" t="s">
        <v>14441</v>
      </c>
      <c r="BH144" s="127">
        <v>5000</v>
      </c>
      <c r="BI144" s="127">
        <v>3000</v>
      </c>
      <c r="BJ144" s="127">
        <v>3000</v>
      </c>
      <c r="BK144" s="127">
        <v>4000</v>
      </c>
      <c r="BL144" s="127">
        <v>5000</v>
      </c>
      <c r="BM144" s="127"/>
      <c r="BN144" s="127">
        <v>50</v>
      </c>
      <c r="BO144" s="135" t="s">
        <v>14440</v>
      </c>
      <c r="BP144" s="135" t="s">
        <v>14441</v>
      </c>
      <c r="BQ144" s="636"/>
      <c r="BR144" s="135"/>
      <c r="BS144" s="636"/>
      <c r="BT144" s="135"/>
      <c r="BU144" s="135"/>
      <c r="BV144" s="135"/>
      <c r="BW144" s="135"/>
      <c r="BX144" s="135"/>
      <c r="BY144" s="135"/>
      <c r="BZ144" s="135"/>
      <c r="CA144" s="135">
        <v>2</v>
      </c>
      <c r="CB144" s="135">
        <v>1</v>
      </c>
      <c r="CC144" s="135">
        <v>2</v>
      </c>
      <c r="CD144" s="135">
        <v>2</v>
      </c>
      <c r="CE144" s="135"/>
    </row>
    <row r="145" spans="1:83" s="1023" customFormat="1" ht="16.5" customHeight="1">
      <c r="A145" s="154">
        <v>104</v>
      </c>
      <c r="B145" s="135" t="s">
        <v>58</v>
      </c>
      <c r="C145" s="135" t="s">
        <v>2093</v>
      </c>
      <c r="D145" s="135" t="s">
        <v>168</v>
      </c>
      <c r="E145" s="154" t="s">
        <v>13433</v>
      </c>
      <c r="F145" s="135" t="s">
        <v>14442</v>
      </c>
      <c r="G145" s="276" t="s">
        <v>14443</v>
      </c>
      <c r="H145" s="135" t="s">
        <v>14444</v>
      </c>
      <c r="I145" s="135" t="s">
        <v>14445</v>
      </c>
      <c r="J145" s="154" t="s">
        <v>4884</v>
      </c>
      <c r="K145" s="135" t="s">
        <v>14446</v>
      </c>
      <c r="L145" s="153" t="s">
        <v>14447</v>
      </c>
      <c r="M145" s="153" t="s">
        <v>14448</v>
      </c>
      <c r="N145" s="135" t="s">
        <v>4940</v>
      </c>
      <c r="O145" s="135"/>
      <c r="P145" s="1015" t="s">
        <v>4924</v>
      </c>
      <c r="Q145" s="127" t="s">
        <v>14449</v>
      </c>
      <c r="R145" s="127">
        <v>587.4</v>
      </c>
      <c r="S145" s="127">
        <v>237</v>
      </c>
      <c r="T145" s="143">
        <v>203</v>
      </c>
      <c r="U145" s="123" t="s">
        <v>4955</v>
      </c>
      <c r="V145" s="143">
        <v>34</v>
      </c>
      <c r="W145" s="128">
        <v>13.7</v>
      </c>
      <c r="X145" s="135" t="s">
        <v>4956</v>
      </c>
      <c r="Y145" s="128"/>
      <c r="Z145" s="128">
        <v>9.9</v>
      </c>
      <c r="AA145" s="128">
        <v>432</v>
      </c>
      <c r="AB145" s="128">
        <v>27.53</v>
      </c>
      <c r="AC145" s="128"/>
      <c r="AD145" s="128"/>
      <c r="AE145" s="128">
        <v>7</v>
      </c>
      <c r="AF145" s="276" t="s">
        <v>14450</v>
      </c>
      <c r="AG145" s="127">
        <v>110</v>
      </c>
      <c r="AH145" s="127">
        <v>110</v>
      </c>
      <c r="AI145" s="135"/>
      <c r="AJ145" s="135"/>
      <c r="AK145" s="135" t="s">
        <v>7921</v>
      </c>
      <c r="AL145" s="135">
        <v>6</v>
      </c>
      <c r="AM145" s="135">
        <v>4</v>
      </c>
      <c r="AN145" s="135"/>
      <c r="AO145" s="135">
        <v>2</v>
      </c>
      <c r="AP145" s="135"/>
      <c r="AQ145" s="135"/>
      <c r="AR145" s="135"/>
      <c r="AS145" s="135"/>
      <c r="AT145" s="135">
        <v>312</v>
      </c>
      <c r="AU145" s="135" t="s">
        <v>5429</v>
      </c>
      <c r="AV145" s="135" t="s">
        <v>5382</v>
      </c>
      <c r="AW145" s="127">
        <v>1240</v>
      </c>
      <c r="AX145" s="127">
        <v>3.9743589743589745</v>
      </c>
      <c r="AY145" s="127">
        <v>8000</v>
      </c>
      <c r="AZ145" s="127">
        <v>15000</v>
      </c>
      <c r="BA145" s="127">
        <v>15000</v>
      </c>
      <c r="BB145" s="127">
        <v>15000</v>
      </c>
      <c r="BC145" s="127">
        <v>8000</v>
      </c>
      <c r="BD145" s="134"/>
      <c r="BE145" s="134">
        <v>50</v>
      </c>
      <c r="BF145" s="135" t="s">
        <v>14451</v>
      </c>
      <c r="BG145" s="135" t="s">
        <v>14452</v>
      </c>
      <c r="BH145" s="127"/>
      <c r="BI145" s="127"/>
      <c r="BJ145" s="127"/>
      <c r="BK145" s="127"/>
      <c r="BL145" s="127"/>
      <c r="BM145" s="127"/>
      <c r="BN145" s="127"/>
      <c r="BO145" s="135"/>
      <c r="BP145" s="135"/>
      <c r="BQ145" s="636"/>
      <c r="BR145" s="135"/>
      <c r="BS145" s="636"/>
      <c r="BT145" s="135"/>
      <c r="BU145" s="135"/>
      <c r="BV145" s="135"/>
      <c r="BW145" s="135"/>
      <c r="BX145" s="135"/>
      <c r="BY145" s="135"/>
      <c r="BZ145" s="135"/>
      <c r="CA145" s="135">
        <v>2</v>
      </c>
      <c r="CB145" s="135">
        <v>1</v>
      </c>
      <c r="CC145" s="135"/>
      <c r="CD145" s="135"/>
      <c r="CE145" s="135"/>
    </row>
    <row r="146" spans="1:83" ht="16.5" customHeight="1">
      <c r="A146" s="182">
        <v>105</v>
      </c>
      <c r="B146" s="135" t="s">
        <v>58</v>
      </c>
      <c r="C146" s="135" t="s">
        <v>2621</v>
      </c>
      <c r="D146" s="135" t="s">
        <v>168</v>
      </c>
      <c r="E146" s="135" t="s">
        <v>13574</v>
      </c>
      <c r="F146" s="135" t="s">
        <v>14453</v>
      </c>
      <c r="G146" s="276" t="s">
        <v>14454</v>
      </c>
      <c r="H146" s="135" t="s">
        <v>14455</v>
      </c>
      <c r="I146" s="135" t="s">
        <v>14456</v>
      </c>
      <c r="J146" s="154" t="s">
        <v>4884</v>
      </c>
      <c r="K146" s="135" t="s">
        <v>14457</v>
      </c>
      <c r="L146" s="153" t="s">
        <v>14458</v>
      </c>
      <c r="M146" s="153" t="s">
        <v>14459</v>
      </c>
      <c r="N146" s="142" t="s">
        <v>4924</v>
      </c>
      <c r="O146" s="135"/>
      <c r="P146" s="1015" t="s">
        <v>4924</v>
      </c>
      <c r="Q146" s="127">
        <v>4646</v>
      </c>
      <c r="R146" s="127">
        <v>1389</v>
      </c>
      <c r="S146" s="127">
        <v>2374</v>
      </c>
      <c r="T146" s="143">
        <v>2374</v>
      </c>
      <c r="U146" s="123" t="s">
        <v>5390</v>
      </c>
      <c r="V146" s="143"/>
      <c r="W146" s="128">
        <v>152</v>
      </c>
      <c r="X146" s="135" t="s">
        <v>4956</v>
      </c>
      <c r="Y146" s="128"/>
      <c r="Z146" s="128">
        <v>25</v>
      </c>
      <c r="AA146" s="128">
        <v>500</v>
      </c>
      <c r="AB146" s="128">
        <v>24</v>
      </c>
      <c r="AC146" s="128">
        <v>191</v>
      </c>
      <c r="AD146" s="128">
        <v>151</v>
      </c>
      <c r="AE146" s="128">
        <v>23</v>
      </c>
      <c r="AF146" s="276" t="s">
        <v>14460</v>
      </c>
      <c r="AG146" s="127">
        <v>100</v>
      </c>
      <c r="AH146" s="127">
        <v>209</v>
      </c>
      <c r="AI146" s="135"/>
      <c r="AJ146" s="135"/>
      <c r="AK146" s="135" t="s">
        <v>5477</v>
      </c>
      <c r="AL146" s="135">
        <v>10</v>
      </c>
      <c r="AM146" s="135">
        <v>6</v>
      </c>
      <c r="AN146" s="135">
        <v>2</v>
      </c>
      <c r="AO146" s="135">
        <v>2</v>
      </c>
      <c r="AP146" s="135"/>
      <c r="AQ146" s="135"/>
      <c r="AR146" s="135"/>
      <c r="AS146" s="135"/>
      <c r="AT146" s="135">
        <v>265</v>
      </c>
      <c r="AU146" s="135" t="s">
        <v>5429</v>
      </c>
      <c r="AV146" s="135" t="s">
        <v>5429</v>
      </c>
      <c r="AW146" s="127">
        <v>17170</v>
      </c>
      <c r="AX146" s="127">
        <v>64.79245283018868</v>
      </c>
      <c r="AY146" s="127">
        <v>5000</v>
      </c>
      <c r="AZ146" s="127"/>
      <c r="BA146" s="127">
        <v>4000</v>
      </c>
      <c r="BB146" s="127">
        <v>4000</v>
      </c>
      <c r="BC146" s="127">
        <v>5000</v>
      </c>
      <c r="BD146" s="134">
        <v>10</v>
      </c>
      <c r="BE146" s="134">
        <v>10</v>
      </c>
      <c r="BF146" s="135"/>
      <c r="BG146" s="135" t="s">
        <v>14461</v>
      </c>
      <c r="BH146" s="127">
        <v>5000</v>
      </c>
      <c r="BI146" s="127"/>
      <c r="BJ146" s="127">
        <v>4000</v>
      </c>
      <c r="BK146" s="127">
        <v>4000</v>
      </c>
      <c r="BL146" s="127">
        <v>5000</v>
      </c>
      <c r="BM146" s="127">
        <v>10</v>
      </c>
      <c r="BN146" s="127">
        <v>10</v>
      </c>
      <c r="BO146" s="135"/>
      <c r="BP146" s="135"/>
      <c r="BQ146" s="636"/>
      <c r="BR146" s="135"/>
      <c r="BS146" s="636"/>
      <c r="BT146" s="135"/>
      <c r="BU146" s="135"/>
      <c r="BV146" s="135"/>
      <c r="BW146" s="135"/>
      <c r="BX146" s="135"/>
      <c r="BY146" s="135"/>
      <c r="BZ146" s="135"/>
      <c r="CA146" s="135">
        <v>2</v>
      </c>
      <c r="CB146" s="135">
        <v>1</v>
      </c>
      <c r="CC146" s="135">
        <v>2</v>
      </c>
      <c r="CD146" s="135"/>
      <c r="CE146" s="135"/>
    </row>
    <row r="147" spans="1:83" ht="16.5" customHeight="1">
      <c r="A147" s="154">
        <v>106</v>
      </c>
      <c r="B147" s="135" t="s">
        <v>58</v>
      </c>
      <c r="C147" s="135" t="s">
        <v>1774</v>
      </c>
      <c r="D147" s="135" t="s">
        <v>168</v>
      </c>
      <c r="E147" s="135" t="s">
        <v>13433</v>
      </c>
      <c r="F147" s="135" t="s">
        <v>14462</v>
      </c>
      <c r="G147" s="276" t="s">
        <v>14463</v>
      </c>
      <c r="H147" s="135" t="s">
        <v>14464</v>
      </c>
      <c r="I147" s="135" t="s">
        <v>14465</v>
      </c>
      <c r="J147" s="154" t="s">
        <v>4884</v>
      </c>
      <c r="K147" s="135" t="s">
        <v>14466</v>
      </c>
      <c r="L147" s="153" t="s">
        <v>14467</v>
      </c>
      <c r="M147" s="153" t="s">
        <v>14468</v>
      </c>
      <c r="N147" s="142" t="s">
        <v>4924</v>
      </c>
      <c r="O147" s="135"/>
      <c r="P147" s="1015" t="s">
        <v>4924</v>
      </c>
      <c r="Q147" s="127">
        <v>467</v>
      </c>
      <c r="R147" s="127">
        <v>372</v>
      </c>
      <c r="S147" s="127">
        <v>98</v>
      </c>
      <c r="T147" s="143">
        <v>21</v>
      </c>
      <c r="U147" s="123" t="s">
        <v>5254</v>
      </c>
      <c r="V147" s="143">
        <v>77</v>
      </c>
      <c r="W147" s="128">
        <v>25</v>
      </c>
      <c r="X147" s="135" t="s">
        <v>4956</v>
      </c>
      <c r="Y147" s="128">
        <v>30</v>
      </c>
      <c r="Z147" s="128">
        <v>42</v>
      </c>
      <c r="AA147" s="128">
        <v>250</v>
      </c>
      <c r="AB147" s="128">
        <v>12</v>
      </c>
      <c r="AC147" s="128">
        <v>30</v>
      </c>
      <c r="AD147" s="128"/>
      <c r="AE147" s="128">
        <v>3</v>
      </c>
      <c r="AF147" s="276" t="s">
        <v>14469</v>
      </c>
      <c r="AG147" s="127">
        <v>110</v>
      </c>
      <c r="AH147" s="127">
        <v>110</v>
      </c>
      <c r="AI147" s="135"/>
      <c r="AJ147" s="135"/>
      <c r="AK147" s="135" t="s">
        <v>5288</v>
      </c>
      <c r="AL147" s="135">
        <v>4</v>
      </c>
      <c r="AM147" s="135">
        <v>1</v>
      </c>
      <c r="AN147" s="135"/>
      <c r="AO147" s="135">
        <v>3</v>
      </c>
      <c r="AP147" s="135"/>
      <c r="AQ147" s="135" t="s">
        <v>5428</v>
      </c>
      <c r="AR147" s="135"/>
      <c r="AS147" s="135"/>
      <c r="AT147" s="135">
        <v>300</v>
      </c>
      <c r="AU147" s="135" t="s">
        <v>13484</v>
      </c>
      <c r="AV147" s="135" t="s">
        <v>13484</v>
      </c>
      <c r="AW147" s="127">
        <v>1500</v>
      </c>
      <c r="AX147" s="127">
        <v>5</v>
      </c>
      <c r="AY147" s="127">
        <v>5000</v>
      </c>
      <c r="AZ147" s="127">
        <v>2000</v>
      </c>
      <c r="BA147" s="127">
        <v>3000</v>
      </c>
      <c r="BB147" s="127">
        <v>3000</v>
      </c>
      <c r="BC147" s="127">
        <v>5000</v>
      </c>
      <c r="BD147" s="134"/>
      <c r="BE147" s="134"/>
      <c r="BF147" s="135" t="s">
        <v>14470</v>
      </c>
      <c r="BG147" s="135" t="s">
        <v>14471</v>
      </c>
      <c r="BH147" s="127">
        <v>5000</v>
      </c>
      <c r="BI147" s="127">
        <v>2000</v>
      </c>
      <c r="BJ147" s="127">
        <v>3000</v>
      </c>
      <c r="BK147" s="127">
        <v>3000</v>
      </c>
      <c r="BL147" s="127">
        <v>4000</v>
      </c>
      <c r="BM147" s="127"/>
      <c r="BN147" s="127"/>
      <c r="BO147" s="135" t="s">
        <v>14470</v>
      </c>
      <c r="BP147" s="135" t="s">
        <v>14472</v>
      </c>
      <c r="BQ147" s="636"/>
      <c r="BR147" s="135"/>
      <c r="BS147" s="636"/>
      <c r="BT147" s="135"/>
      <c r="BU147" s="135"/>
      <c r="BV147" s="135"/>
      <c r="BW147" s="135"/>
      <c r="BX147" s="135"/>
      <c r="BY147" s="135"/>
      <c r="BZ147" s="135"/>
      <c r="CA147" s="135">
        <v>1</v>
      </c>
      <c r="CB147" s="135">
        <v>1</v>
      </c>
      <c r="CC147" s="135"/>
      <c r="CD147" s="135"/>
      <c r="CE147" s="135"/>
    </row>
    <row r="148" spans="1:83" ht="16.5" customHeight="1">
      <c r="A148" s="182">
        <v>107</v>
      </c>
      <c r="B148" s="135" t="s">
        <v>58</v>
      </c>
      <c r="C148" s="135" t="s">
        <v>1750</v>
      </c>
      <c r="D148" s="135" t="s">
        <v>168</v>
      </c>
      <c r="E148" s="135" t="s">
        <v>13574</v>
      </c>
      <c r="F148" s="135" t="s">
        <v>14473</v>
      </c>
      <c r="G148" s="276" t="s">
        <v>14474</v>
      </c>
      <c r="H148" s="135" t="s">
        <v>14475</v>
      </c>
      <c r="I148" s="135" t="s">
        <v>14476</v>
      </c>
      <c r="J148" s="154" t="s">
        <v>4884</v>
      </c>
      <c r="K148" s="135" t="s">
        <v>14477</v>
      </c>
      <c r="L148" s="153" t="s">
        <v>14478</v>
      </c>
      <c r="M148" s="153" t="s">
        <v>14479</v>
      </c>
      <c r="N148" s="142" t="s">
        <v>4924</v>
      </c>
      <c r="O148" s="135"/>
      <c r="P148" s="1015" t="s">
        <v>4924</v>
      </c>
      <c r="Q148" s="127">
        <v>2443</v>
      </c>
      <c r="R148" s="127">
        <v>1081</v>
      </c>
      <c r="S148" s="127">
        <v>299</v>
      </c>
      <c r="T148" s="143">
        <v>72</v>
      </c>
      <c r="U148" s="123" t="s">
        <v>4955</v>
      </c>
      <c r="V148" s="143">
        <v>227</v>
      </c>
      <c r="W148" s="128">
        <v>140</v>
      </c>
      <c r="X148" s="135" t="s">
        <v>4956</v>
      </c>
      <c r="Y148" s="128"/>
      <c r="Z148" s="128">
        <v>43</v>
      </c>
      <c r="AA148" s="128">
        <v>1200</v>
      </c>
      <c r="AB148" s="128">
        <v>33</v>
      </c>
      <c r="AC148" s="128">
        <v>10</v>
      </c>
      <c r="AD148" s="128">
        <v>22</v>
      </c>
      <c r="AE148" s="128">
        <v>12</v>
      </c>
      <c r="AF148" s="276" t="s">
        <v>14480</v>
      </c>
      <c r="AG148" s="127"/>
      <c r="AH148" s="127">
        <v>517</v>
      </c>
      <c r="AI148" s="135"/>
      <c r="AJ148" s="135"/>
      <c r="AK148" s="135" t="s">
        <v>6735</v>
      </c>
      <c r="AL148" s="135">
        <v>5</v>
      </c>
      <c r="AM148" s="135">
        <v>1</v>
      </c>
      <c r="AN148" s="135">
        <v>3</v>
      </c>
      <c r="AO148" s="135">
        <v>1</v>
      </c>
      <c r="AP148" s="135"/>
      <c r="AQ148" s="135"/>
      <c r="AR148" s="135"/>
      <c r="AS148" s="135"/>
      <c r="AT148" s="135">
        <v>268</v>
      </c>
      <c r="AU148" s="135" t="s">
        <v>14481</v>
      </c>
      <c r="AV148" s="135" t="s">
        <v>14482</v>
      </c>
      <c r="AW148" s="127">
        <v>6415</v>
      </c>
      <c r="AX148" s="127">
        <v>23.936567164179106</v>
      </c>
      <c r="AY148" s="127"/>
      <c r="AZ148" s="127"/>
      <c r="BA148" s="127"/>
      <c r="BB148" s="127"/>
      <c r="BC148" s="127"/>
      <c r="BD148" s="127"/>
      <c r="BE148" s="127"/>
      <c r="BF148" s="135"/>
      <c r="BG148" s="135" t="s">
        <v>14483</v>
      </c>
      <c r="BH148" s="127"/>
      <c r="BI148" s="127"/>
      <c r="BJ148" s="127"/>
      <c r="BK148" s="127"/>
      <c r="BL148" s="127"/>
      <c r="BM148" s="127"/>
      <c r="BN148" s="127"/>
      <c r="BO148" s="135"/>
      <c r="BP148" s="135" t="s">
        <v>14484</v>
      </c>
      <c r="BQ148" s="636"/>
      <c r="BR148" s="135"/>
      <c r="BS148" s="636"/>
      <c r="BT148" s="135"/>
      <c r="BU148" s="135"/>
      <c r="BV148" s="135"/>
      <c r="BW148" s="135"/>
      <c r="BX148" s="135"/>
      <c r="BY148" s="135"/>
      <c r="BZ148" s="135"/>
      <c r="CA148" s="137">
        <v>2</v>
      </c>
      <c r="CB148" s="137">
        <v>1</v>
      </c>
      <c r="CC148" s="137"/>
      <c r="CD148" s="137"/>
      <c r="CE148" s="137">
        <v>2</v>
      </c>
    </row>
    <row r="149" spans="1:83" ht="16.5" customHeight="1">
      <c r="A149" s="154">
        <v>108</v>
      </c>
      <c r="B149" s="135" t="s">
        <v>58</v>
      </c>
      <c r="C149" s="135" t="s">
        <v>2621</v>
      </c>
      <c r="D149" s="135" t="s">
        <v>168</v>
      </c>
      <c r="E149" s="135" t="s">
        <v>13574</v>
      </c>
      <c r="F149" s="135" t="s">
        <v>14485</v>
      </c>
      <c r="G149" s="276" t="s">
        <v>14486</v>
      </c>
      <c r="H149" s="135" t="s">
        <v>14487</v>
      </c>
      <c r="I149" s="135" t="s">
        <v>14488</v>
      </c>
      <c r="J149" s="154" t="s">
        <v>4884</v>
      </c>
      <c r="K149" s="135" t="s">
        <v>14489</v>
      </c>
      <c r="L149" s="153" t="s">
        <v>14490</v>
      </c>
      <c r="M149" s="153" t="s">
        <v>14491</v>
      </c>
      <c r="N149" s="142" t="s">
        <v>4924</v>
      </c>
      <c r="O149" s="135"/>
      <c r="P149" s="1015" t="s">
        <v>4924</v>
      </c>
      <c r="Q149" s="127">
        <v>1852</v>
      </c>
      <c r="R149" s="127">
        <v>661</v>
      </c>
      <c r="S149" s="127">
        <v>271</v>
      </c>
      <c r="T149" s="143"/>
      <c r="U149" s="123"/>
      <c r="V149" s="143">
        <v>271</v>
      </c>
      <c r="W149" s="128">
        <v>45</v>
      </c>
      <c r="X149" s="135" t="s">
        <v>4956</v>
      </c>
      <c r="Y149" s="128">
        <v>87</v>
      </c>
      <c r="Z149" s="128"/>
      <c r="AA149" s="128"/>
      <c r="AB149" s="128">
        <v>34</v>
      </c>
      <c r="AC149" s="128">
        <v>14</v>
      </c>
      <c r="AD149" s="128">
        <v>84</v>
      </c>
      <c r="AE149" s="128">
        <v>8</v>
      </c>
      <c r="AF149" s="276" t="s">
        <v>14492</v>
      </c>
      <c r="AG149" s="127"/>
      <c r="AH149" s="127">
        <v>150</v>
      </c>
      <c r="AI149" s="135"/>
      <c r="AJ149" s="135"/>
      <c r="AK149" s="135" t="s">
        <v>5340</v>
      </c>
      <c r="AL149" s="135">
        <v>8</v>
      </c>
      <c r="AM149" s="135">
        <v>1</v>
      </c>
      <c r="AN149" s="135">
        <v>3</v>
      </c>
      <c r="AO149" s="135">
        <v>4</v>
      </c>
      <c r="AP149" s="135"/>
      <c r="AQ149" s="135" t="s">
        <v>5428</v>
      </c>
      <c r="AR149" s="135" t="s">
        <v>5428</v>
      </c>
      <c r="AS149" s="135"/>
      <c r="AT149" s="135">
        <v>194</v>
      </c>
      <c r="AU149" s="135" t="s">
        <v>13824</v>
      </c>
      <c r="AV149" s="135" t="s">
        <v>14493</v>
      </c>
      <c r="AW149" s="127">
        <v>3778</v>
      </c>
      <c r="AX149" s="127">
        <v>19.47422680412371</v>
      </c>
      <c r="AY149" s="127"/>
      <c r="AZ149" s="127"/>
      <c r="BA149" s="127"/>
      <c r="BB149" s="127"/>
      <c r="BC149" s="127"/>
      <c r="BD149" s="127"/>
      <c r="BE149" s="127"/>
      <c r="BF149" s="135"/>
      <c r="BG149" s="135"/>
      <c r="BH149" s="127">
        <v>5000</v>
      </c>
      <c r="BI149" s="127">
        <v>4000</v>
      </c>
      <c r="BJ149" s="127">
        <v>4000</v>
      </c>
      <c r="BK149" s="127">
        <v>4000</v>
      </c>
      <c r="BL149" s="127">
        <v>5000</v>
      </c>
      <c r="BM149" s="127">
        <v>20</v>
      </c>
      <c r="BN149" s="127"/>
      <c r="BO149" s="135" t="s">
        <v>14494</v>
      </c>
      <c r="BP149" s="135" t="s">
        <v>14495</v>
      </c>
      <c r="BQ149" s="636"/>
      <c r="BR149" s="135"/>
      <c r="BS149" s="636"/>
      <c r="BT149" s="135"/>
      <c r="BU149" s="135"/>
      <c r="BV149" s="135"/>
      <c r="BW149" s="135"/>
      <c r="BX149" s="135"/>
      <c r="BY149" s="135"/>
      <c r="BZ149" s="135"/>
      <c r="CA149" s="137">
        <v>2</v>
      </c>
      <c r="CB149" s="137">
        <v>4</v>
      </c>
      <c r="CC149" s="137"/>
      <c r="CD149" s="137">
        <v>1</v>
      </c>
      <c r="CE149" s="137">
        <v>4</v>
      </c>
    </row>
    <row r="150" spans="1:83" ht="16.5" customHeight="1">
      <c r="A150" s="182">
        <v>109</v>
      </c>
      <c r="B150" s="135" t="s">
        <v>58</v>
      </c>
      <c r="C150" s="135" t="s">
        <v>1989</v>
      </c>
      <c r="D150" s="135" t="s">
        <v>168</v>
      </c>
      <c r="E150" s="135" t="s">
        <v>13574</v>
      </c>
      <c r="F150" s="135" t="s">
        <v>14496</v>
      </c>
      <c r="G150" s="276" t="s">
        <v>14497</v>
      </c>
      <c r="H150" s="135" t="s">
        <v>14498</v>
      </c>
      <c r="I150" s="135" t="s">
        <v>14499</v>
      </c>
      <c r="J150" s="154" t="s">
        <v>4884</v>
      </c>
      <c r="K150" s="135" t="s">
        <v>14500</v>
      </c>
      <c r="L150" s="153" t="s">
        <v>14501</v>
      </c>
      <c r="M150" s="153" t="s">
        <v>14502</v>
      </c>
      <c r="N150" s="142" t="s">
        <v>4924</v>
      </c>
      <c r="O150" s="135"/>
      <c r="P150" s="1015" t="s">
        <v>4924</v>
      </c>
      <c r="Q150" s="127">
        <v>3020</v>
      </c>
      <c r="R150" s="127">
        <v>396</v>
      </c>
      <c r="S150" s="127">
        <v>280</v>
      </c>
      <c r="T150" s="143">
        <v>210</v>
      </c>
      <c r="U150" s="123"/>
      <c r="V150" s="143">
        <v>70</v>
      </c>
      <c r="W150" s="128">
        <v>28</v>
      </c>
      <c r="X150" s="135" t="s">
        <v>4956</v>
      </c>
      <c r="Y150" s="128">
        <v>29</v>
      </c>
      <c r="Z150" s="128">
        <v>14</v>
      </c>
      <c r="AA150" s="128">
        <v>2000</v>
      </c>
      <c r="AB150" s="128">
        <v>14</v>
      </c>
      <c r="AC150" s="128"/>
      <c r="AD150" s="128"/>
      <c r="AE150" s="128" t="s">
        <v>14503</v>
      </c>
      <c r="AF150" s="276" t="s">
        <v>14504</v>
      </c>
      <c r="AG150" s="127"/>
      <c r="AH150" s="127">
        <v>165</v>
      </c>
      <c r="AI150" s="135"/>
      <c r="AJ150" s="135"/>
      <c r="AK150" s="135" t="s">
        <v>4894</v>
      </c>
      <c r="AL150" s="135">
        <v>3</v>
      </c>
      <c r="AM150" s="135"/>
      <c r="AN150" s="135">
        <v>3</v>
      </c>
      <c r="AO150" s="135"/>
      <c r="AP150" s="135"/>
      <c r="AQ150" s="135"/>
      <c r="AR150" s="135"/>
      <c r="AS150" s="135"/>
      <c r="AT150" s="135">
        <v>360</v>
      </c>
      <c r="AU150" s="135" t="s">
        <v>5429</v>
      </c>
      <c r="AV150" s="135" t="s">
        <v>5429</v>
      </c>
      <c r="AW150" s="127">
        <v>7000</v>
      </c>
      <c r="AX150" s="127">
        <v>19.444444444444443</v>
      </c>
      <c r="AY150" s="127">
        <v>5000</v>
      </c>
      <c r="AZ150" s="127"/>
      <c r="BA150" s="127">
        <v>4000</v>
      </c>
      <c r="BB150" s="127">
        <v>4000</v>
      </c>
      <c r="BC150" s="127">
        <v>5000</v>
      </c>
      <c r="BD150" s="127"/>
      <c r="BE150" s="127">
        <v>20</v>
      </c>
      <c r="BF150" s="135" t="s">
        <v>14505</v>
      </c>
      <c r="BG150" s="135"/>
      <c r="BH150" s="127">
        <v>5000</v>
      </c>
      <c r="BI150" s="127"/>
      <c r="BJ150" s="127">
        <v>4000</v>
      </c>
      <c r="BK150" s="127">
        <v>4000</v>
      </c>
      <c r="BL150" s="127"/>
      <c r="BM150" s="127">
        <v>20</v>
      </c>
      <c r="BN150" s="127"/>
      <c r="BO150" s="135" t="s">
        <v>14506</v>
      </c>
      <c r="BP150" s="135" t="s">
        <v>14507</v>
      </c>
      <c r="BQ150" s="636"/>
      <c r="BR150" s="135"/>
      <c r="BS150" s="636"/>
      <c r="BT150" s="135"/>
      <c r="BU150" s="135"/>
      <c r="BV150" s="135"/>
      <c r="BW150" s="135"/>
      <c r="BX150" s="135"/>
      <c r="BY150" s="135"/>
      <c r="BZ150" s="135"/>
      <c r="CA150" s="137">
        <v>5</v>
      </c>
      <c r="CB150" s="137"/>
      <c r="CC150" s="137"/>
      <c r="CD150" s="137"/>
      <c r="CE150" s="137"/>
    </row>
    <row r="151" spans="1:83" ht="16.5" customHeight="1">
      <c r="A151" s="154">
        <v>110</v>
      </c>
      <c r="B151" s="135" t="s">
        <v>58</v>
      </c>
      <c r="C151" s="135" t="s">
        <v>1740</v>
      </c>
      <c r="D151" s="135" t="s">
        <v>168</v>
      </c>
      <c r="E151" s="135" t="s">
        <v>13574</v>
      </c>
      <c r="F151" s="135" t="s">
        <v>14508</v>
      </c>
      <c r="G151" s="276" t="s">
        <v>14509</v>
      </c>
      <c r="H151" s="135" t="s">
        <v>14510</v>
      </c>
      <c r="I151" s="135" t="s">
        <v>14511</v>
      </c>
      <c r="J151" s="154" t="s">
        <v>4884</v>
      </c>
      <c r="K151" s="135" t="s">
        <v>14512</v>
      </c>
      <c r="L151" s="153" t="s">
        <v>14513</v>
      </c>
      <c r="M151" s="153" t="s">
        <v>14514</v>
      </c>
      <c r="N151" s="142" t="s">
        <v>4924</v>
      </c>
      <c r="O151" s="135"/>
      <c r="P151" s="1015" t="s">
        <v>4924</v>
      </c>
      <c r="Q151" s="127">
        <v>2572</v>
      </c>
      <c r="R151" s="127">
        <v>1539</v>
      </c>
      <c r="S151" s="127">
        <v>742</v>
      </c>
      <c r="T151" s="143">
        <v>742</v>
      </c>
      <c r="U151" s="123"/>
      <c r="V151" s="143"/>
      <c r="W151" s="128">
        <v>71.5</v>
      </c>
      <c r="X151" s="135" t="s">
        <v>4956</v>
      </c>
      <c r="Y151" s="128">
        <v>124.16</v>
      </c>
      <c r="Z151" s="128"/>
      <c r="AA151" s="128"/>
      <c r="AB151" s="128">
        <v>40</v>
      </c>
      <c r="AC151" s="128"/>
      <c r="AD151" s="128"/>
      <c r="AE151" s="128">
        <v>20</v>
      </c>
      <c r="AF151" s="276" t="s">
        <v>14515</v>
      </c>
      <c r="AG151" s="127"/>
      <c r="AH151" s="127">
        <v>500</v>
      </c>
      <c r="AI151" s="135"/>
      <c r="AJ151" s="135"/>
      <c r="AK151" s="135"/>
      <c r="AL151" s="135"/>
      <c r="AM151" s="135"/>
      <c r="AN151" s="135"/>
      <c r="AO151" s="135"/>
      <c r="AP151" s="135"/>
      <c r="AQ151" s="135"/>
      <c r="AR151" s="135"/>
      <c r="AS151" s="135"/>
      <c r="AT151" s="135">
        <v>100</v>
      </c>
      <c r="AU151" s="135" t="s">
        <v>14516</v>
      </c>
      <c r="AV151" s="135" t="s">
        <v>14517</v>
      </c>
      <c r="AW151" s="127"/>
      <c r="AX151" s="127"/>
      <c r="AY151" s="127">
        <v>2000</v>
      </c>
      <c r="AZ151" s="127"/>
      <c r="BA151" s="127"/>
      <c r="BB151" s="127"/>
      <c r="BC151" s="127"/>
      <c r="BD151" s="127"/>
      <c r="BE151" s="127"/>
      <c r="BF151" s="135"/>
      <c r="BG151" s="135" t="s">
        <v>14518</v>
      </c>
      <c r="BH151" s="127"/>
      <c r="BI151" s="127"/>
      <c r="BJ151" s="127"/>
      <c r="BK151" s="127"/>
      <c r="BL151" s="127"/>
      <c r="BM151" s="127"/>
      <c r="BN151" s="127"/>
      <c r="BO151" s="135"/>
      <c r="BP151" s="135"/>
      <c r="BQ151" s="636"/>
      <c r="BR151" s="135"/>
      <c r="BS151" s="636"/>
      <c r="BT151" s="135"/>
      <c r="BU151" s="135"/>
      <c r="BV151" s="135"/>
      <c r="BW151" s="135"/>
      <c r="BX151" s="135"/>
      <c r="BY151" s="135"/>
      <c r="BZ151" s="135"/>
      <c r="CA151" s="137">
        <v>1</v>
      </c>
      <c r="CB151" s="137"/>
      <c r="CC151" s="137"/>
      <c r="CD151" s="137"/>
      <c r="CE151" s="137"/>
    </row>
    <row r="152" spans="1:83" s="1090" customFormat="1" ht="16.5" customHeight="1">
      <c r="A152" s="182">
        <v>111</v>
      </c>
      <c r="B152" s="1097" t="s">
        <v>58</v>
      </c>
      <c r="C152" s="1097" t="s">
        <v>1813</v>
      </c>
      <c r="D152" s="1097" t="s">
        <v>168</v>
      </c>
      <c r="E152" s="1097" t="s">
        <v>13574</v>
      </c>
      <c r="F152" s="1097" t="s">
        <v>14519</v>
      </c>
      <c r="G152" s="1098" t="s">
        <v>14520</v>
      </c>
      <c r="H152" s="1097" t="s">
        <v>14521</v>
      </c>
      <c r="I152" s="1097" t="s">
        <v>14522</v>
      </c>
      <c r="J152" s="154" t="s">
        <v>4884</v>
      </c>
      <c r="K152" s="1097" t="s">
        <v>14523</v>
      </c>
      <c r="L152" s="1099" t="s">
        <v>14524</v>
      </c>
      <c r="M152" s="1099" t="s">
        <v>14525</v>
      </c>
      <c r="N152" s="1097" t="s">
        <v>4924</v>
      </c>
      <c r="O152" s="1097"/>
      <c r="P152" s="1015" t="s">
        <v>4924</v>
      </c>
      <c r="Q152" s="371">
        <v>11220</v>
      </c>
      <c r="R152" s="371">
        <v>500.2</v>
      </c>
      <c r="S152" s="371">
        <v>104</v>
      </c>
      <c r="T152" s="143"/>
      <c r="U152" s="123" t="s">
        <v>14526</v>
      </c>
      <c r="V152" s="143">
        <v>104</v>
      </c>
      <c r="W152" s="1100">
        <v>66</v>
      </c>
      <c r="X152" s="1097" t="s">
        <v>4956</v>
      </c>
      <c r="Y152" s="1100">
        <v>50</v>
      </c>
      <c r="Z152" s="1100"/>
      <c r="AA152" s="1100">
        <v>139</v>
      </c>
      <c r="AB152" s="1100">
        <v>38</v>
      </c>
      <c r="AC152" s="1100"/>
      <c r="AD152" s="1100"/>
      <c r="AE152" s="1100" t="s">
        <v>14527</v>
      </c>
      <c r="AF152" s="1098" t="s">
        <v>14528</v>
      </c>
      <c r="AG152" s="371">
        <v>5</v>
      </c>
      <c r="AH152" s="371">
        <v>139</v>
      </c>
      <c r="AI152" s="1097"/>
      <c r="AJ152" s="1097"/>
      <c r="AK152" s="1097" t="s">
        <v>14144</v>
      </c>
      <c r="AL152" s="1097">
        <v>15</v>
      </c>
      <c r="AM152" s="1097"/>
      <c r="AN152" s="1097">
        <v>10</v>
      </c>
      <c r="AO152" s="1097">
        <v>5</v>
      </c>
      <c r="AP152" s="1097"/>
      <c r="AQ152" s="1097"/>
      <c r="AR152" s="1097"/>
      <c r="AS152" s="1097"/>
      <c r="AT152" s="1097">
        <v>300</v>
      </c>
      <c r="AU152" s="1097" t="s">
        <v>12456</v>
      </c>
      <c r="AV152" s="1097" t="s">
        <v>12456</v>
      </c>
      <c r="AW152" s="371">
        <v>1000</v>
      </c>
      <c r="AX152" s="127">
        <v>3.3333333333333335</v>
      </c>
      <c r="AY152" s="371">
        <v>3000</v>
      </c>
      <c r="AZ152" s="371"/>
      <c r="BA152" s="371">
        <v>2500</v>
      </c>
      <c r="BB152" s="371">
        <v>3000</v>
      </c>
      <c r="BC152" s="371">
        <v>3000</v>
      </c>
      <c r="BD152" s="371">
        <v>30</v>
      </c>
      <c r="BE152" s="371"/>
      <c r="BF152" s="1097"/>
      <c r="BG152" s="1099" t="s">
        <v>14529</v>
      </c>
      <c r="BH152" s="371">
        <v>3000</v>
      </c>
      <c r="BI152" s="371"/>
      <c r="BJ152" s="371">
        <v>2500</v>
      </c>
      <c r="BK152" s="371">
        <v>3000</v>
      </c>
      <c r="BL152" s="371">
        <v>3000</v>
      </c>
      <c r="BM152" s="371">
        <v>30</v>
      </c>
      <c r="BN152" s="371"/>
      <c r="BO152" s="1097"/>
      <c r="BP152" s="1099" t="s">
        <v>14530</v>
      </c>
      <c r="BQ152" s="1101"/>
      <c r="BR152" s="1097"/>
      <c r="BS152" s="1101"/>
      <c r="BT152" s="1097"/>
      <c r="BU152" s="1097"/>
      <c r="BV152" s="1097"/>
      <c r="BW152" s="1097"/>
      <c r="BX152" s="1097"/>
      <c r="BY152" s="1097"/>
      <c r="BZ152" s="1097"/>
      <c r="CA152" s="1102">
        <v>3</v>
      </c>
      <c r="CB152" s="1102"/>
      <c r="CC152" s="1102">
        <v>1</v>
      </c>
      <c r="CD152" s="1102"/>
      <c r="CE152" s="1102"/>
    </row>
    <row r="153" spans="1:83" ht="16.5" customHeight="1">
      <c r="A153" s="154">
        <v>112</v>
      </c>
      <c r="B153" s="135" t="s">
        <v>58</v>
      </c>
      <c r="C153" s="135" t="s">
        <v>2250</v>
      </c>
      <c r="D153" s="135" t="s">
        <v>168</v>
      </c>
      <c r="E153" s="135" t="s">
        <v>13574</v>
      </c>
      <c r="F153" s="135" t="s">
        <v>14531</v>
      </c>
      <c r="G153" s="276" t="s">
        <v>14532</v>
      </c>
      <c r="H153" s="135" t="s">
        <v>14533</v>
      </c>
      <c r="I153" s="135" t="s">
        <v>14534</v>
      </c>
      <c r="J153" s="154" t="s">
        <v>4884</v>
      </c>
      <c r="K153" s="135" t="s">
        <v>14534</v>
      </c>
      <c r="L153" s="153" t="s">
        <v>14535</v>
      </c>
      <c r="M153" s="153" t="s">
        <v>14536</v>
      </c>
      <c r="N153" s="135" t="s">
        <v>4924</v>
      </c>
      <c r="O153" s="135"/>
      <c r="P153" s="1015" t="s">
        <v>4924</v>
      </c>
      <c r="Q153" s="127">
        <v>3082</v>
      </c>
      <c r="R153" s="127">
        <v>961.53</v>
      </c>
      <c r="S153" s="127">
        <v>365</v>
      </c>
      <c r="T153" s="143">
        <v>274</v>
      </c>
      <c r="U153" s="123" t="s">
        <v>5423</v>
      </c>
      <c r="V153" s="143">
        <v>91</v>
      </c>
      <c r="W153" s="128">
        <v>90.25</v>
      </c>
      <c r="X153" s="624" t="s">
        <v>4956</v>
      </c>
      <c r="Y153" s="128">
        <v>52.5</v>
      </c>
      <c r="Z153" s="128">
        <v>84.8</v>
      </c>
      <c r="AA153" s="128">
        <v>9410</v>
      </c>
      <c r="AB153" s="128">
        <v>16</v>
      </c>
      <c r="AC153" s="128"/>
      <c r="AD153" s="128"/>
      <c r="AE153" s="128">
        <v>15</v>
      </c>
      <c r="AF153" s="276" t="s">
        <v>14537</v>
      </c>
      <c r="AG153" s="127">
        <v>320</v>
      </c>
      <c r="AH153" s="127"/>
      <c r="AI153" s="135"/>
      <c r="AJ153" s="135"/>
      <c r="AK153" s="135" t="s">
        <v>5428</v>
      </c>
      <c r="AL153" s="135">
        <v>2</v>
      </c>
      <c r="AM153" s="135"/>
      <c r="AN153" s="135">
        <v>1</v>
      </c>
      <c r="AO153" s="135">
        <v>1</v>
      </c>
      <c r="AP153" s="135"/>
      <c r="AQ153" s="135"/>
      <c r="AR153" s="135"/>
      <c r="AS153" s="135"/>
      <c r="AT153" s="135">
        <v>139</v>
      </c>
      <c r="AU153" s="135" t="s">
        <v>5382</v>
      </c>
      <c r="AV153" s="135" t="s">
        <v>5382</v>
      </c>
      <c r="AW153" s="127">
        <v>2587</v>
      </c>
      <c r="AX153" s="127">
        <v>18.611510791366907</v>
      </c>
      <c r="AY153" s="127">
        <v>1000</v>
      </c>
      <c r="AZ153" s="127">
        <v>500</v>
      </c>
      <c r="BA153" s="127">
        <v>500</v>
      </c>
      <c r="BB153" s="127">
        <v>500</v>
      </c>
      <c r="BC153" s="127">
        <v>1000</v>
      </c>
      <c r="BD153" s="127">
        <v>50</v>
      </c>
      <c r="BE153" s="127"/>
      <c r="BF153" s="135" t="s">
        <v>14538</v>
      </c>
      <c r="BG153" s="135" t="s">
        <v>14539</v>
      </c>
      <c r="BH153" s="127">
        <v>1000</v>
      </c>
      <c r="BI153" s="127"/>
      <c r="BJ153" s="127">
        <v>500</v>
      </c>
      <c r="BK153" s="127">
        <v>500</v>
      </c>
      <c r="BL153" s="127">
        <v>1000</v>
      </c>
      <c r="BM153" s="127">
        <v>50</v>
      </c>
      <c r="BN153" s="127"/>
      <c r="BO153" s="135" t="s">
        <v>14538</v>
      </c>
      <c r="BP153" s="135" t="s">
        <v>14539</v>
      </c>
      <c r="BQ153" s="636"/>
      <c r="BR153" s="135"/>
      <c r="BS153" s="636"/>
      <c r="BT153" s="135"/>
      <c r="BU153" s="135"/>
      <c r="BV153" s="135"/>
      <c r="BW153" s="135"/>
      <c r="BX153" s="135"/>
      <c r="BY153" s="135"/>
      <c r="BZ153" s="135"/>
      <c r="CA153" s="137">
        <v>1</v>
      </c>
      <c r="CB153" s="137"/>
      <c r="CC153" s="137">
        <v>1</v>
      </c>
      <c r="CD153" s="137"/>
      <c r="CE153" s="137"/>
    </row>
    <row r="154" spans="1:83" ht="16.5" customHeight="1">
      <c r="A154" s="182">
        <v>113</v>
      </c>
      <c r="B154" s="135" t="s">
        <v>58</v>
      </c>
      <c r="C154" s="135" t="s">
        <v>2621</v>
      </c>
      <c r="D154" s="135" t="s">
        <v>168</v>
      </c>
      <c r="E154" s="135" t="s">
        <v>13574</v>
      </c>
      <c r="F154" s="135" t="s">
        <v>14540</v>
      </c>
      <c r="G154" s="276" t="s">
        <v>14541</v>
      </c>
      <c r="H154" s="135" t="s">
        <v>14542</v>
      </c>
      <c r="I154" s="135" t="s">
        <v>13074</v>
      </c>
      <c r="J154" s="154" t="s">
        <v>4884</v>
      </c>
      <c r="K154" s="135" t="s">
        <v>13074</v>
      </c>
      <c r="L154" s="153" t="s">
        <v>14543</v>
      </c>
      <c r="M154" s="153" t="s">
        <v>14544</v>
      </c>
      <c r="N154" s="135" t="s">
        <v>4888</v>
      </c>
      <c r="O154" s="135"/>
      <c r="P154" s="1015" t="s">
        <v>4924</v>
      </c>
      <c r="Q154" s="127">
        <v>1570</v>
      </c>
      <c r="R154" s="127">
        <v>1498</v>
      </c>
      <c r="S154" s="127">
        <v>617</v>
      </c>
      <c r="T154" s="143"/>
      <c r="U154" s="123"/>
      <c r="V154" s="143">
        <v>617</v>
      </c>
      <c r="W154" s="128">
        <v>117</v>
      </c>
      <c r="X154" s="135" t="s">
        <v>4956</v>
      </c>
      <c r="Y154" s="128">
        <v>60</v>
      </c>
      <c r="Z154" s="128">
        <v>100</v>
      </c>
      <c r="AA154" s="128"/>
      <c r="AB154" s="128">
        <v>30</v>
      </c>
      <c r="AC154" s="128">
        <v>308</v>
      </c>
      <c r="AD154" s="128">
        <v>37</v>
      </c>
      <c r="AE154" s="128">
        <v>16</v>
      </c>
      <c r="AF154" s="276" t="s">
        <v>14545</v>
      </c>
      <c r="AG154" s="127">
        <v>121</v>
      </c>
      <c r="AH154" s="127">
        <v>121</v>
      </c>
      <c r="AI154" s="135"/>
      <c r="AJ154" s="135"/>
      <c r="AK154" s="135" t="s">
        <v>14144</v>
      </c>
      <c r="AL154" s="135">
        <v>9</v>
      </c>
      <c r="AM154" s="135">
        <v>9</v>
      </c>
      <c r="AN154" s="135"/>
      <c r="AO154" s="135"/>
      <c r="AP154" s="135"/>
      <c r="AQ154" s="135"/>
      <c r="AR154" s="135"/>
      <c r="AS154" s="135"/>
      <c r="AT154" s="135">
        <v>365</v>
      </c>
      <c r="AU154" s="135" t="s">
        <v>14546</v>
      </c>
      <c r="AV154" s="135" t="s">
        <v>14547</v>
      </c>
      <c r="AW154" s="127">
        <v>26084</v>
      </c>
      <c r="AX154" s="127">
        <v>71.463013698630135</v>
      </c>
      <c r="AY154" s="127">
        <v>3000</v>
      </c>
      <c r="AZ154" s="127"/>
      <c r="BA154" s="127">
        <v>3000</v>
      </c>
      <c r="BB154" s="127">
        <v>3000</v>
      </c>
      <c r="BC154" s="127">
        <v>3000</v>
      </c>
      <c r="BD154" s="127"/>
      <c r="BE154" s="127"/>
      <c r="BF154" s="135" t="s">
        <v>14548</v>
      </c>
      <c r="BG154" s="135"/>
      <c r="BH154" s="127">
        <v>3000</v>
      </c>
      <c r="BI154" s="127"/>
      <c r="BJ154" s="127"/>
      <c r="BK154" s="127">
        <v>3000</v>
      </c>
      <c r="BL154" s="127">
        <v>3000</v>
      </c>
      <c r="BM154" s="127"/>
      <c r="BN154" s="127"/>
      <c r="BO154" s="135" t="s">
        <v>14548</v>
      </c>
      <c r="BP154" s="135"/>
      <c r="BQ154" s="636"/>
      <c r="BR154" s="135"/>
      <c r="BS154" s="636"/>
      <c r="BT154" s="135"/>
      <c r="BU154" s="135"/>
      <c r="BV154" s="135"/>
      <c r="BW154" s="135"/>
      <c r="BX154" s="135"/>
      <c r="BY154" s="135"/>
      <c r="BZ154" s="135"/>
      <c r="CA154" s="137">
        <v>5</v>
      </c>
      <c r="CB154" s="137"/>
      <c r="CC154" s="137">
        <v>2</v>
      </c>
      <c r="CD154" s="137">
        <v>2</v>
      </c>
      <c r="CE154" s="137"/>
    </row>
    <row r="155" spans="1:83" ht="16.5" customHeight="1">
      <c r="A155" s="154">
        <v>114</v>
      </c>
      <c r="B155" s="135" t="s">
        <v>58</v>
      </c>
      <c r="C155" s="135" t="s">
        <v>2407</v>
      </c>
      <c r="D155" s="135" t="s">
        <v>168</v>
      </c>
      <c r="E155" s="135" t="s">
        <v>13574</v>
      </c>
      <c r="F155" s="135" t="s">
        <v>14549</v>
      </c>
      <c r="G155" s="276" t="s">
        <v>14550</v>
      </c>
      <c r="H155" s="135" t="s">
        <v>14551</v>
      </c>
      <c r="I155" s="135" t="s">
        <v>5507</v>
      </c>
      <c r="J155" s="154" t="s">
        <v>4884</v>
      </c>
      <c r="K155" s="135" t="s">
        <v>14552</v>
      </c>
      <c r="L155" s="153" t="s">
        <v>14553</v>
      </c>
      <c r="M155" s="153" t="s">
        <v>14554</v>
      </c>
      <c r="N155" s="135" t="s">
        <v>4924</v>
      </c>
      <c r="O155" s="135"/>
      <c r="P155" s="1015" t="s">
        <v>4924</v>
      </c>
      <c r="Q155" s="127">
        <v>1501</v>
      </c>
      <c r="R155" s="127">
        <v>609</v>
      </c>
      <c r="S155" s="127">
        <v>280</v>
      </c>
      <c r="T155" s="143">
        <v>32</v>
      </c>
      <c r="U155" s="123"/>
      <c r="V155" s="143">
        <v>248</v>
      </c>
      <c r="W155" s="128">
        <v>201</v>
      </c>
      <c r="X155" s="135" t="s">
        <v>4956</v>
      </c>
      <c r="Y155" s="128">
        <v>64</v>
      </c>
      <c r="Z155" s="128"/>
      <c r="AA155" s="128"/>
      <c r="AB155" s="128">
        <v>19</v>
      </c>
      <c r="AC155" s="128"/>
      <c r="AD155" s="128"/>
      <c r="AE155" s="128">
        <v>15</v>
      </c>
      <c r="AF155" s="276" t="s">
        <v>14555</v>
      </c>
      <c r="AG155" s="127">
        <v>260</v>
      </c>
      <c r="AH155" s="127">
        <v>260</v>
      </c>
      <c r="AI155" s="135"/>
      <c r="AJ155" s="135"/>
      <c r="AK155" s="135" t="s">
        <v>4931</v>
      </c>
      <c r="AL155" s="135">
        <v>1</v>
      </c>
      <c r="AM155" s="135"/>
      <c r="AN155" s="135"/>
      <c r="AO155" s="135">
        <v>1</v>
      </c>
      <c r="AP155" s="135"/>
      <c r="AQ155" s="135" t="s">
        <v>5079</v>
      </c>
      <c r="AR155" s="135"/>
      <c r="AS155" s="135"/>
      <c r="AT155" s="135">
        <v>275</v>
      </c>
      <c r="AU155" s="135" t="s">
        <v>13970</v>
      </c>
      <c r="AV155" s="135" t="s">
        <v>13970</v>
      </c>
      <c r="AW155" s="127">
        <v>1127</v>
      </c>
      <c r="AX155" s="127">
        <v>4.0981818181818186</v>
      </c>
      <c r="AY155" s="127">
        <v>3000</v>
      </c>
      <c r="AZ155" s="127"/>
      <c r="BA155" s="127">
        <v>1000</v>
      </c>
      <c r="BB155" s="127">
        <v>2000</v>
      </c>
      <c r="BC155" s="127">
        <v>3000</v>
      </c>
      <c r="BD155" s="127" t="s">
        <v>14556</v>
      </c>
      <c r="BE155" s="127"/>
      <c r="BF155" s="135" t="s">
        <v>8363</v>
      </c>
      <c r="BG155" s="135" t="s">
        <v>14557</v>
      </c>
      <c r="BH155" s="127">
        <v>3000</v>
      </c>
      <c r="BI155" s="127"/>
      <c r="BJ155" s="127">
        <v>1000</v>
      </c>
      <c r="BK155" s="127">
        <v>2000</v>
      </c>
      <c r="BL155" s="127">
        <v>3000</v>
      </c>
      <c r="BM155" s="127" t="s">
        <v>14558</v>
      </c>
      <c r="BN155" s="127"/>
      <c r="BO155" s="135" t="s">
        <v>8363</v>
      </c>
      <c r="BP155" s="135" t="s">
        <v>14557</v>
      </c>
      <c r="BQ155" s="636"/>
      <c r="BR155" s="135"/>
      <c r="BS155" s="636"/>
      <c r="BT155" s="135"/>
      <c r="BU155" s="135"/>
      <c r="BV155" s="135"/>
      <c r="BW155" s="135"/>
      <c r="BX155" s="135"/>
      <c r="BY155" s="135"/>
      <c r="BZ155" s="135"/>
      <c r="CA155" s="137">
        <v>1</v>
      </c>
      <c r="CB155" s="137">
        <v>2</v>
      </c>
      <c r="CC155" s="137"/>
      <c r="CD155" s="137"/>
      <c r="CE155" s="137"/>
    </row>
    <row r="156" spans="1:83" s="1103" customFormat="1" ht="16.5" customHeight="1">
      <c r="A156" s="182">
        <v>115</v>
      </c>
      <c r="B156" s="175" t="s">
        <v>58</v>
      </c>
      <c r="C156" s="175" t="s">
        <v>1809</v>
      </c>
      <c r="D156" s="175" t="s">
        <v>168</v>
      </c>
      <c r="E156" s="154" t="s">
        <v>13433</v>
      </c>
      <c r="F156" s="154" t="s">
        <v>14559</v>
      </c>
      <c r="G156" s="160" t="s">
        <v>14560</v>
      </c>
      <c r="H156" s="154" t="s">
        <v>14561</v>
      </c>
      <c r="I156" s="154" t="s">
        <v>14562</v>
      </c>
      <c r="J156" s="154" t="s">
        <v>4884</v>
      </c>
      <c r="K156" s="154" t="s">
        <v>14563</v>
      </c>
      <c r="L156" s="380" t="s">
        <v>14564</v>
      </c>
      <c r="M156" s="154" t="s">
        <v>14565</v>
      </c>
      <c r="N156" s="175" t="s">
        <v>4924</v>
      </c>
      <c r="O156" s="175"/>
      <c r="P156" s="1015" t="s">
        <v>4924</v>
      </c>
      <c r="Q156" s="127">
        <v>9900</v>
      </c>
      <c r="R156" s="127">
        <v>990</v>
      </c>
      <c r="S156" s="127">
        <v>299</v>
      </c>
      <c r="T156" s="143">
        <v>299</v>
      </c>
      <c r="U156" s="123"/>
      <c r="V156" s="143"/>
      <c r="W156" s="147">
        <v>99</v>
      </c>
      <c r="X156" s="146" t="s">
        <v>4956</v>
      </c>
      <c r="Y156" s="147">
        <v>45</v>
      </c>
      <c r="Z156" s="147">
        <v>166</v>
      </c>
      <c r="AA156" s="147">
        <v>8500</v>
      </c>
      <c r="AB156" s="147">
        <v>33</v>
      </c>
      <c r="AC156" s="147">
        <v>33</v>
      </c>
      <c r="AD156" s="147">
        <v>97</v>
      </c>
      <c r="AE156" s="147">
        <v>100</v>
      </c>
      <c r="AF156" s="1054" t="s">
        <v>14566</v>
      </c>
      <c r="AG156" s="127"/>
      <c r="AH156" s="127">
        <v>400</v>
      </c>
      <c r="AI156" s="792"/>
      <c r="AJ156" s="792"/>
      <c r="AK156" s="154" t="s">
        <v>12834</v>
      </c>
      <c r="AL156" s="175">
        <v>14</v>
      </c>
      <c r="AM156" s="175">
        <v>3</v>
      </c>
      <c r="AN156" s="175">
        <v>6</v>
      </c>
      <c r="AO156" s="175">
        <v>5</v>
      </c>
      <c r="AP156" s="175"/>
      <c r="AQ156" s="154"/>
      <c r="AR156" s="175"/>
      <c r="AS156" s="154"/>
      <c r="AT156" s="154">
        <v>300</v>
      </c>
      <c r="AU156" s="175" t="s">
        <v>14567</v>
      </c>
      <c r="AV156" s="175" t="s">
        <v>14567</v>
      </c>
      <c r="AW156" s="147">
        <v>3850</v>
      </c>
      <c r="AX156" s="127">
        <v>12.833333333333334</v>
      </c>
      <c r="AY156" s="127">
        <v>5000</v>
      </c>
      <c r="AZ156" s="127"/>
      <c r="BA156" s="127">
        <v>3000</v>
      </c>
      <c r="BB156" s="127">
        <v>3000</v>
      </c>
      <c r="BC156" s="127">
        <v>5000</v>
      </c>
      <c r="BD156" s="127">
        <v>20</v>
      </c>
      <c r="BE156" s="127"/>
      <c r="BF156" s="1041"/>
      <c r="BG156" s="259"/>
      <c r="BH156" s="127"/>
      <c r="BI156" s="127"/>
      <c r="BJ156" s="127"/>
      <c r="BK156" s="127"/>
      <c r="BL156" s="127"/>
      <c r="BM156" s="127"/>
      <c r="BN156" s="127"/>
      <c r="BO156" s="544"/>
      <c r="BP156" s="265"/>
      <c r="BQ156" s="146"/>
      <c r="BR156" s="146"/>
      <c r="BS156" s="146"/>
      <c r="BT156" s="146"/>
      <c r="BU156" s="146"/>
      <c r="BV156" s="146"/>
      <c r="BW156" s="146"/>
      <c r="BX156" s="146"/>
      <c r="BY156" s="146"/>
      <c r="BZ156" s="146"/>
      <c r="CA156" s="146">
        <v>7</v>
      </c>
      <c r="CB156" s="146"/>
      <c r="CC156" s="146"/>
      <c r="CD156" s="146"/>
      <c r="CE156" s="146"/>
    </row>
    <row r="157" spans="1:83" s="1023" customFormat="1" ht="16.5" customHeight="1">
      <c r="A157" s="154">
        <v>116</v>
      </c>
      <c r="B157" s="135" t="s">
        <v>58</v>
      </c>
      <c r="C157" s="137" t="s">
        <v>14568</v>
      </c>
      <c r="D157" s="135" t="s">
        <v>168</v>
      </c>
      <c r="E157" s="154" t="s">
        <v>13433</v>
      </c>
      <c r="F157" s="135" t="s">
        <v>14569</v>
      </c>
      <c r="G157" s="276" t="s">
        <v>14570</v>
      </c>
      <c r="H157" s="135" t="s">
        <v>14571</v>
      </c>
      <c r="I157" s="135" t="s">
        <v>14572</v>
      </c>
      <c r="J157" s="154" t="s">
        <v>4884</v>
      </c>
      <c r="K157" s="135" t="s">
        <v>14572</v>
      </c>
      <c r="L157" s="153" t="s">
        <v>14573</v>
      </c>
      <c r="M157" s="153" t="s">
        <v>14574</v>
      </c>
      <c r="N157" s="135" t="s">
        <v>4940</v>
      </c>
      <c r="O157" s="135"/>
      <c r="P157" s="135" t="s">
        <v>4940</v>
      </c>
      <c r="Q157" s="127">
        <v>936</v>
      </c>
      <c r="R157" s="127">
        <v>397.65</v>
      </c>
      <c r="S157" s="127">
        <v>258</v>
      </c>
      <c r="T157" s="143"/>
      <c r="U157" s="123"/>
      <c r="V157" s="143">
        <v>258</v>
      </c>
      <c r="W157" s="128">
        <v>33</v>
      </c>
      <c r="X157" s="135" t="s">
        <v>4956</v>
      </c>
      <c r="Y157" s="128">
        <v>38</v>
      </c>
      <c r="Z157" s="128">
        <v>20</v>
      </c>
      <c r="AA157" s="128"/>
      <c r="AB157" s="128">
        <v>28</v>
      </c>
      <c r="AC157" s="128"/>
      <c r="AD157" s="128">
        <v>40</v>
      </c>
      <c r="AE157" s="128">
        <v>10</v>
      </c>
      <c r="AF157" s="276" t="s">
        <v>14575</v>
      </c>
      <c r="AG157" s="127"/>
      <c r="AH157" s="127">
        <v>109</v>
      </c>
      <c r="AI157" s="135"/>
      <c r="AJ157" s="135"/>
      <c r="AK157" s="135" t="s">
        <v>5340</v>
      </c>
      <c r="AL157" s="135">
        <v>29</v>
      </c>
      <c r="AM157" s="135">
        <v>9</v>
      </c>
      <c r="AN157" s="135">
        <v>20</v>
      </c>
      <c r="AO157" s="135"/>
      <c r="AP157" s="135"/>
      <c r="AQ157" s="135"/>
      <c r="AR157" s="135"/>
      <c r="AS157" s="135"/>
      <c r="AT157" s="135">
        <v>301</v>
      </c>
      <c r="AU157" s="135" t="s">
        <v>5382</v>
      </c>
      <c r="AV157" s="135" t="s">
        <v>5382</v>
      </c>
      <c r="AW157" s="127">
        <v>1612</v>
      </c>
      <c r="AX157" s="127">
        <v>5.3554817275747508</v>
      </c>
      <c r="AY157" s="127"/>
      <c r="AZ157" s="127"/>
      <c r="BA157" s="127"/>
      <c r="BB157" s="127"/>
      <c r="BC157" s="127"/>
      <c r="BD157" s="127"/>
      <c r="BE157" s="127"/>
      <c r="BF157" s="135"/>
      <c r="BG157" s="135"/>
      <c r="BH157" s="127">
        <v>5000</v>
      </c>
      <c r="BI157" s="127"/>
      <c r="BJ157" s="127">
        <v>5000</v>
      </c>
      <c r="BK157" s="127">
        <v>5000</v>
      </c>
      <c r="BL157" s="127">
        <v>5000</v>
      </c>
      <c r="BM157" s="127">
        <v>20</v>
      </c>
      <c r="BN157" s="127">
        <v>20</v>
      </c>
      <c r="BO157" s="135" t="s">
        <v>14576</v>
      </c>
      <c r="BP157" s="135" t="s">
        <v>14577</v>
      </c>
      <c r="BQ157" s="636"/>
      <c r="BR157" s="135"/>
      <c r="BS157" s="636"/>
      <c r="BT157" s="135"/>
      <c r="BU157" s="135"/>
      <c r="BV157" s="135"/>
      <c r="BW157" s="135"/>
      <c r="BX157" s="135"/>
      <c r="BY157" s="135"/>
      <c r="BZ157" s="135"/>
      <c r="CA157" s="137">
        <v>3</v>
      </c>
      <c r="CB157" s="137">
        <v>1</v>
      </c>
      <c r="CC157" s="137">
        <v>1</v>
      </c>
      <c r="CD157" s="137"/>
      <c r="CE157" s="137"/>
    </row>
    <row r="158" spans="1:83" ht="16.5" customHeight="1">
      <c r="A158" s="182">
        <v>117</v>
      </c>
      <c r="B158" s="137" t="s">
        <v>58</v>
      </c>
      <c r="C158" s="137" t="s">
        <v>1745</v>
      </c>
      <c r="D158" s="137" t="s">
        <v>168</v>
      </c>
      <c r="E158" s="137" t="s">
        <v>13574</v>
      </c>
      <c r="F158" s="137" t="s">
        <v>14578</v>
      </c>
      <c r="G158" s="181" t="s">
        <v>14579</v>
      </c>
      <c r="H158" s="137" t="s">
        <v>14580</v>
      </c>
      <c r="I158" s="137" t="s">
        <v>14581</v>
      </c>
      <c r="J158" s="154" t="s">
        <v>4884</v>
      </c>
      <c r="K158" s="137" t="s">
        <v>14582</v>
      </c>
      <c r="L158" s="136" t="s">
        <v>14583</v>
      </c>
      <c r="M158" s="136" t="s">
        <v>14584</v>
      </c>
      <c r="N158" s="137" t="s">
        <v>4924</v>
      </c>
      <c r="O158" s="137"/>
      <c r="P158" s="1015" t="s">
        <v>4924</v>
      </c>
      <c r="Q158" s="188">
        <v>62341</v>
      </c>
      <c r="R158" s="188">
        <v>6372.42</v>
      </c>
      <c r="S158" s="188">
        <v>1234</v>
      </c>
      <c r="T158" s="143">
        <v>426</v>
      </c>
      <c r="U158" s="123" t="s">
        <v>5636</v>
      </c>
      <c r="V158" s="143">
        <v>808</v>
      </c>
      <c r="W158" s="128">
        <v>230</v>
      </c>
      <c r="X158" s="137" t="s">
        <v>4956</v>
      </c>
      <c r="Y158" s="128">
        <v>133</v>
      </c>
      <c r="Z158" s="128">
        <v>72</v>
      </c>
      <c r="AA158" s="128">
        <v>43000</v>
      </c>
      <c r="AB158" s="128">
        <v>203</v>
      </c>
      <c r="AC158" s="128">
        <v>65</v>
      </c>
      <c r="AD158" s="128">
        <v>75</v>
      </c>
      <c r="AE158" s="128">
        <v>150</v>
      </c>
      <c r="AF158" s="181" t="s">
        <v>14585</v>
      </c>
      <c r="AG158" s="188"/>
      <c r="AH158" s="188">
        <v>292</v>
      </c>
      <c r="AI158" s="137"/>
      <c r="AJ158" s="137"/>
      <c r="AK158" s="137" t="s">
        <v>12746</v>
      </c>
      <c r="AL158" s="137">
        <v>20</v>
      </c>
      <c r="AM158" s="137"/>
      <c r="AN158" s="137">
        <v>1</v>
      </c>
      <c r="AO158" s="137">
        <v>17</v>
      </c>
      <c r="AP158" s="137">
        <v>2</v>
      </c>
      <c r="AQ158" s="137"/>
      <c r="AR158" s="137"/>
      <c r="AS158" s="136" t="s">
        <v>13583</v>
      </c>
      <c r="AT158" s="137">
        <v>163</v>
      </c>
      <c r="AU158" s="137" t="s">
        <v>5429</v>
      </c>
      <c r="AV158" s="137" t="s">
        <v>5429</v>
      </c>
      <c r="AW158" s="188">
        <v>2469</v>
      </c>
      <c r="AX158" s="127">
        <v>15.14723926380368</v>
      </c>
      <c r="AY158" s="188">
        <v>8000</v>
      </c>
      <c r="AZ158" s="188">
        <v>4000</v>
      </c>
      <c r="BA158" s="188">
        <v>6000</v>
      </c>
      <c r="BB158" s="188">
        <v>6000</v>
      </c>
      <c r="BC158" s="188">
        <v>8000</v>
      </c>
      <c r="BD158" s="188" t="s">
        <v>14586</v>
      </c>
      <c r="BE158" s="188">
        <v>50</v>
      </c>
      <c r="BF158" s="137" t="s">
        <v>14587</v>
      </c>
      <c r="BG158" s="137" t="s">
        <v>14588</v>
      </c>
      <c r="BH158" s="188">
        <v>8000</v>
      </c>
      <c r="BI158" s="188">
        <v>4000</v>
      </c>
      <c r="BJ158" s="188">
        <v>6000</v>
      </c>
      <c r="BK158" s="188">
        <v>6000</v>
      </c>
      <c r="BL158" s="188">
        <v>8000</v>
      </c>
      <c r="BM158" s="188" t="s">
        <v>14586</v>
      </c>
      <c r="BN158" s="188">
        <v>50</v>
      </c>
      <c r="BO158" s="137" t="s">
        <v>14587</v>
      </c>
      <c r="BP158" s="137" t="s">
        <v>14589</v>
      </c>
      <c r="BQ158" s="636"/>
      <c r="BR158" s="137"/>
      <c r="BS158" s="636"/>
      <c r="BT158" s="137"/>
      <c r="BU158" s="137"/>
      <c r="BV158" s="137"/>
      <c r="BW158" s="137"/>
      <c r="BX158" s="137"/>
      <c r="BY158" s="137"/>
      <c r="BZ158" s="137"/>
      <c r="CA158" s="137">
        <v>6</v>
      </c>
      <c r="CB158" s="137"/>
      <c r="CC158" s="137">
        <v>6</v>
      </c>
      <c r="CD158" s="137">
        <v>2</v>
      </c>
      <c r="CE158" s="137"/>
    </row>
    <row r="159" spans="1:83" ht="16.5" customHeight="1">
      <c r="A159" s="154">
        <v>118</v>
      </c>
      <c r="B159" s="135" t="s">
        <v>58</v>
      </c>
      <c r="C159" s="135" t="s">
        <v>2295</v>
      </c>
      <c r="D159" s="135" t="s">
        <v>168</v>
      </c>
      <c r="E159" s="135" t="s">
        <v>13574</v>
      </c>
      <c r="F159" s="135" t="s">
        <v>14590</v>
      </c>
      <c r="G159" s="276" t="s">
        <v>14422</v>
      </c>
      <c r="H159" s="135" t="s">
        <v>14423</v>
      </c>
      <c r="I159" s="135" t="s">
        <v>14424</v>
      </c>
      <c r="J159" s="154" t="s">
        <v>4884</v>
      </c>
      <c r="K159" s="135" t="s">
        <v>14591</v>
      </c>
      <c r="L159" s="153" t="s">
        <v>14592</v>
      </c>
      <c r="M159" s="153" t="s">
        <v>14427</v>
      </c>
      <c r="N159" s="135" t="s">
        <v>4924</v>
      </c>
      <c r="O159" s="135"/>
      <c r="P159" s="1015" t="s">
        <v>4924</v>
      </c>
      <c r="Q159" s="127">
        <v>40974</v>
      </c>
      <c r="R159" s="127">
        <v>1802</v>
      </c>
      <c r="S159" s="127">
        <v>257</v>
      </c>
      <c r="T159" s="143"/>
      <c r="U159" s="123" t="s">
        <v>4983</v>
      </c>
      <c r="V159" s="143">
        <v>257</v>
      </c>
      <c r="W159" s="128">
        <v>4358</v>
      </c>
      <c r="X159" s="135" t="s">
        <v>4956</v>
      </c>
      <c r="Y159" s="128">
        <v>419.79</v>
      </c>
      <c r="Z159" s="128">
        <v>27</v>
      </c>
      <c r="AA159" s="128"/>
      <c r="AB159" s="128">
        <v>62</v>
      </c>
      <c r="AC159" s="128">
        <v>312</v>
      </c>
      <c r="AD159" s="128">
        <v>62</v>
      </c>
      <c r="AE159" s="128">
        <v>300</v>
      </c>
      <c r="AF159" s="276" t="s">
        <v>14593</v>
      </c>
      <c r="AG159" s="127"/>
      <c r="AH159" s="127">
        <v>137</v>
      </c>
      <c r="AI159" s="135"/>
      <c r="AJ159" s="135"/>
      <c r="AK159" s="135" t="s">
        <v>5866</v>
      </c>
      <c r="AL159" s="135">
        <v>5</v>
      </c>
      <c r="AM159" s="135"/>
      <c r="AN159" s="135">
        <v>5</v>
      </c>
      <c r="AO159" s="135"/>
      <c r="AP159" s="135"/>
      <c r="AQ159" s="135"/>
      <c r="AR159" s="135"/>
      <c r="AS159" s="135"/>
      <c r="AT159" s="135">
        <v>310</v>
      </c>
      <c r="AU159" s="135" t="s">
        <v>6506</v>
      </c>
      <c r="AV159" s="135" t="s">
        <v>6506</v>
      </c>
      <c r="AW159" s="127">
        <v>45968</v>
      </c>
      <c r="AX159" s="127">
        <v>148.28387096774193</v>
      </c>
      <c r="AY159" s="127">
        <v>10000</v>
      </c>
      <c r="AZ159" s="127">
        <v>8000</v>
      </c>
      <c r="BA159" s="127">
        <v>8000</v>
      </c>
      <c r="BB159" s="127">
        <v>9000</v>
      </c>
      <c r="BC159" s="127">
        <v>10000</v>
      </c>
      <c r="BD159" s="127">
        <v>20</v>
      </c>
      <c r="BE159" s="127">
        <v>20</v>
      </c>
      <c r="BF159" s="135" t="s">
        <v>14594</v>
      </c>
      <c r="BG159" s="135" t="s">
        <v>14430</v>
      </c>
      <c r="BH159" s="127"/>
      <c r="BI159" s="127"/>
      <c r="BJ159" s="127"/>
      <c r="BK159" s="127"/>
      <c r="BL159" s="127"/>
      <c r="BM159" s="127"/>
      <c r="BN159" s="127"/>
      <c r="BO159" s="135"/>
      <c r="BP159" s="135"/>
      <c r="BQ159" s="636"/>
      <c r="BR159" s="135"/>
      <c r="BS159" s="636"/>
      <c r="BT159" s="135"/>
      <c r="BU159" s="135"/>
      <c r="BV159" s="135"/>
      <c r="BW159" s="135"/>
      <c r="BX159" s="135"/>
      <c r="BY159" s="135"/>
      <c r="BZ159" s="135"/>
      <c r="CA159" s="137"/>
      <c r="CB159" s="137">
        <v>6</v>
      </c>
      <c r="CC159" s="137">
        <v>1</v>
      </c>
      <c r="CD159" s="137"/>
      <c r="CE159" s="137"/>
    </row>
    <row r="160" spans="1:83" ht="16.5" customHeight="1">
      <c r="A160" s="182">
        <v>119</v>
      </c>
      <c r="B160" s="135" t="s">
        <v>58</v>
      </c>
      <c r="C160" s="135" t="s">
        <v>1809</v>
      </c>
      <c r="D160" s="135" t="s">
        <v>168</v>
      </c>
      <c r="E160" s="154" t="s">
        <v>13433</v>
      </c>
      <c r="F160" s="135" t="s">
        <v>14595</v>
      </c>
      <c r="G160" s="276" t="s">
        <v>8223</v>
      </c>
      <c r="H160" s="135" t="s">
        <v>8224</v>
      </c>
      <c r="I160" s="135" t="s">
        <v>6044</v>
      </c>
      <c r="J160" s="154" t="s">
        <v>4884</v>
      </c>
      <c r="K160" s="135" t="s">
        <v>6044</v>
      </c>
      <c r="L160" s="153" t="s">
        <v>14596</v>
      </c>
      <c r="M160" s="153" t="s">
        <v>14597</v>
      </c>
      <c r="N160" s="135" t="s">
        <v>4924</v>
      </c>
      <c r="O160" s="135"/>
      <c r="P160" s="1015" t="s">
        <v>4924</v>
      </c>
      <c r="Q160" s="127">
        <v>24665</v>
      </c>
      <c r="R160" s="127">
        <v>1703</v>
      </c>
      <c r="S160" s="127">
        <v>732</v>
      </c>
      <c r="T160" s="143">
        <v>234</v>
      </c>
      <c r="U160" s="123" t="s">
        <v>4955</v>
      </c>
      <c r="V160" s="143">
        <v>498</v>
      </c>
      <c r="W160" s="128">
        <v>234</v>
      </c>
      <c r="X160" s="135" t="s">
        <v>4956</v>
      </c>
      <c r="Y160" s="128">
        <v>234</v>
      </c>
      <c r="Z160" s="128">
        <v>380</v>
      </c>
      <c r="AA160" s="128">
        <v>500</v>
      </c>
      <c r="AB160" s="128">
        <v>20</v>
      </c>
      <c r="AC160" s="128">
        <v>150</v>
      </c>
      <c r="AD160" s="128">
        <v>230</v>
      </c>
      <c r="AE160" s="128">
        <v>20</v>
      </c>
      <c r="AF160" s="276" t="s">
        <v>14598</v>
      </c>
      <c r="AG160" s="127">
        <v>250</v>
      </c>
      <c r="AH160" s="127">
        <v>150</v>
      </c>
      <c r="AI160" s="135"/>
      <c r="AJ160" s="135"/>
      <c r="AK160" s="135" t="s">
        <v>5428</v>
      </c>
      <c r="AL160" s="135">
        <v>4</v>
      </c>
      <c r="AM160" s="135"/>
      <c r="AN160" s="135">
        <v>2</v>
      </c>
      <c r="AO160" s="135">
        <v>2</v>
      </c>
      <c r="AP160" s="135"/>
      <c r="AQ160" s="135"/>
      <c r="AR160" s="135"/>
      <c r="AS160" s="135"/>
      <c r="AT160" s="135">
        <v>310</v>
      </c>
      <c r="AU160" s="135" t="s">
        <v>8230</v>
      </c>
      <c r="AV160" s="135" t="s">
        <v>8230</v>
      </c>
      <c r="AW160" s="127">
        <v>8200</v>
      </c>
      <c r="AX160" s="127">
        <v>26.451612903225808</v>
      </c>
      <c r="AY160" s="127">
        <v>9000</v>
      </c>
      <c r="AZ160" s="127"/>
      <c r="BA160" s="127">
        <v>3500</v>
      </c>
      <c r="BB160" s="127">
        <v>5000</v>
      </c>
      <c r="BC160" s="127">
        <v>9000</v>
      </c>
      <c r="BD160" s="127"/>
      <c r="BE160" s="127"/>
      <c r="BF160" s="135" t="s">
        <v>8231</v>
      </c>
      <c r="BG160" s="135"/>
      <c r="BH160" s="127"/>
      <c r="BI160" s="127"/>
      <c r="BJ160" s="127"/>
      <c r="BK160" s="127"/>
      <c r="BL160" s="127"/>
      <c r="BM160" s="127"/>
      <c r="BN160" s="127"/>
      <c r="BO160" s="135"/>
      <c r="BP160" s="135"/>
      <c r="BQ160" s="636"/>
      <c r="BR160" s="135"/>
      <c r="BS160" s="636"/>
      <c r="BT160" s="135"/>
      <c r="BU160" s="135"/>
      <c r="BV160" s="135"/>
      <c r="BW160" s="135"/>
      <c r="BX160" s="135"/>
      <c r="BY160" s="135"/>
      <c r="BZ160" s="135"/>
      <c r="CA160" s="137">
        <v>1</v>
      </c>
      <c r="CB160" s="137"/>
      <c r="CC160" s="137"/>
      <c r="CD160" s="137"/>
      <c r="CE160" s="137">
        <v>4</v>
      </c>
    </row>
    <row r="161" spans="1:83" s="1090" customFormat="1" ht="16.5" customHeight="1">
      <c r="A161" s="154">
        <v>120</v>
      </c>
      <c r="B161" s="137" t="s">
        <v>58</v>
      </c>
      <c r="C161" s="137" t="s">
        <v>1813</v>
      </c>
      <c r="D161" s="137" t="s">
        <v>168</v>
      </c>
      <c r="E161" s="137" t="s">
        <v>13574</v>
      </c>
      <c r="F161" s="137" t="s">
        <v>14599</v>
      </c>
      <c r="G161" s="276" t="s">
        <v>14600</v>
      </c>
      <c r="H161" s="135" t="s">
        <v>14601</v>
      </c>
      <c r="I161" s="135" t="s">
        <v>14602</v>
      </c>
      <c r="J161" s="154" t="s">
        <v>4884</v>
      </c>
      <c r="K161" s="135" t="s">
        <v>14603</v>
      </c>
      <c r="L161" s="153" t="s">
        <v>14604</v>
      </c>
      <c r="M161" s="153" t="s">
        <v>14605</v>
      </c>
      <c r="N161" s="135" t="s">
        <v>4924</v>
      </c>
      <c r="O161" s="135"/>
      <c r="P161" s="1015" t="s">
        <v>4924</v>
      </c>
      <c r="Q161" s="188">
        <v>7180</v>
      </c>
      <c r="R161" s="188">
        <v>168</v>
      </c>
      <c r="S161" s="188">
        <v>84</v>
      </c>
      <c r="T161" s="143"/>
      <c r="U161" s="123" t="s">
        <v>4925</v>
      </c>
      <c r="V161" s="143">
        <v>84</v>
      </c>
      <c r="W161" s="128">
        <v>12</v>
      </c>
      <c r="X161" s="135" t="s">
        <v>4956</v>
      </c>
      <c r="Y161" s="128">
        <v>84</v>
      </c>
      <c r="Z161" s="128"/>
      <c r="AA161" s="128"/>
      <c r="AB161" s="128"/>
      <c r="AC161" s="128"/>
      <c r="AD161" s="128"/>
      <c r="AE161" s="128">
        <v>20</v>
      </c>
      <c r="AF161" s="276" t="s">
        <v>14606</v>
      </c>
      <c r="AG161" s="188"/>
      <c r="AH161" s="188">
        <v>66</v>
      </c>
      <c r="AI161" s="135"/>
      <c r="AJ161" s="135"/>
      <c r="AK161" s="135" t="s">
        <v>5477</v>
      </c>
      <c r="AL161" s="135"/>
      <c r="AM161" s="135"/>
      <c r="AN161" s="135"/>
      <c r="AO161" s="135"/>
      <c r="AP161" s="135"/>
      <c r="AQ161" s="135"/>
      <c r="AR161" s="135"/>
      <c r="AS161" s="135"/>
      <c r="AT161" s="135">
        <v>350</v>
      </c>
      <c r="AU161" s="135" t="s">
        <v>13152</v>
      </c>
      <c r="AV161" s="135" t="s">
        <v>13152</v>
      </c>
      <c r="AW161" s="188">
        <v>530</v>
      </c>
      <c r="AX161" s="127">
        <v>1.5142857142857142</v>
      </c>
      <c r="AY161" s="188"/>
      <c r="AZ161" s="188"/>
      <c r="BA161" s="188"/>
      <c r="BB161" s="188"/>
      <c r="BC161" s="188"/>
      <c r="BD161" s="188"/>
      <c r="BE161" s="188"/>
      <c r="BF161" s="135"/>
      <c r="BG161" s="135" t="s">
        <v>4945</v>
      </c>
      <c r="BH161" s="188"/>
      <c r="BI161" s="188"/>
      <c r="BJ161" s="188"/>
      <c r="BK161" s="188"/>
      <c r="BL161" s="188"/>
      <c r="BM161" s="188"/>
      <c r="BN161" s="188"/>
      <c r="BO161" s="135"/>
      <c r="BP161" s="135"/>
      <c r="BQ161" s="636"/>
      <c r="BR161" s="135"/>
      <c r="BS161" s="636"/>
      <c r="BT161" s="135"/>
      <c r="BU161" s="135"/>
      <c r="BV161" s="135"/>
      <c r="BW161" s="135"/>
      <c r="BX161" s="135"/>
      <c r="BY161" s="135"/>
      <c r="BZ161" s="135"/>
      <c r="CA161" s="137">
        <v>2</v>
      </c>
      <c r="CB161" s="137"/>
      <c r="CC161" s="137"/>
      <c r="CD161" s="137"/>
      <c r="CE161" s="137"/>
    </row>
    <row r="162" spans="1:83" s="1104" customFormat="1" ht="16.5" customHeight="1">
      <c r="A162" s="182">
        <v>121</v>
      </c>
      <c r="B162" s="135" t="s">
        <v>58</v>
      </c>
      <c r="C162" s="135" t="s">
        <v>2295</v>
      </c>
      <c r="D162" s="135" t="s">
        <v>168</v>
      </c>
      <c r="E162" s="135" t="s">
        <v>13574</v>
      </c>
      <c r="F162" s="135" t="s">
        <v>14607</v>
      </c>
      <c r="G162" s="494" t="s">
        <v>14608</v>
      </c>
      <c r="H162" s="135" t="s">
        <v>14609</v>
      </c>
      <c r="I162" s="135" t="s">
        <v>14610</v>
      </c>
      <c r="J162" s="154" t="s">
        <v>4884</v>
      </c>
      <c r="K162" s="135" t="s">
        <v>14611</v>
      </c>
      <c r="L162" s="153" t="s">
        <v>14612</v>
      </c>
      <c r="M162" s="153" t="s">
        <v>14613</v>
      </c>
      <c r="N162" s="135" t="s">
        <v>4924</v>
      </c>
      <c r="O162" s="135"/>
      <c r="P162" s="1015" t="s">
        <v>4924</v>
      </c>
      <c r="Q162" s="165">
        <v>1296</v>
      </c>
      <c r="R162" s="165">
        <v>1126</v>
      </c>
      <c r="S162" s="165">
        <v>476</v>
      </c>
      <c r="T162" s="165">
        <v>120</v>
      </c>
      <c r="U162" s="123" t="s">
        <v>5390</v>
      </c>
      <c r="V162" s="266">
        <v>356</v>
      </c>
      <c r="W162" s="266">
        <v>65</v>
      </c>
      <c r="X162" s="135" t="s">
        <v>4956</v>
      </c>
      <c r="Y162" s="165">
        <v>162</v>
      </c>
      <c r="Z162" s="165">
        <v>129</v>
      </c>
      <c r="AA162" s="165">
        <v>8000</v>
      </c>
      <c r="AB162" s="165">
        <v>23</v>
      </c>
      <c r="AC162" s="165"/>
      <c r="AD162" s="266"/>
      <c r="AE162" s="1085" t="s">
        <v>14614</v>
      </c>
      <c r="AF162" s="276" t="s">
        <v>14615</v>
      </c>
      <c r="AG162" s="165"/>
      <c r="AH162" s="165">
        <v>950</v>
      </c>
      <c r="AI162" s="494"/>
      <c r="AJ162" s="494"/>
      <c r="AK162" s="135" t="s">
        <v>6735</v>
      </c>
      <c r="AL162" s="135">
        <v>4</v>
      </c>
      <c r="AM162" s="135">
        <v>2</v>
      </c>
      <c r="AN162" s="135"/>
      <c r="AO162" s="135">
        <v>2</v>
      </c>
      <c r="AP162" s="135"/>
      <c r="AQ162" s="135"/>
      <c r="AR162" s="494"/>
      <c r="AS162" s="494"/>
      <c r="AT162" s="135">
        <v>300</v>
      </c>
      <c r="AU162" s="494" t="s">
        <v>14616</v>
      </c>
      <c r="AV162" s="494" t="s">
        <v>14616</v>
      </c>
      <c r="AW162" s="634">
        <v>6000</v>
      </c>
      <c r="AX162" s="127">
        <v>20</v>
      </c>
      <c r="AY162" s="143">
        <v>4000</v>
      </c>
      <c r="AZ162" s="143"/>
      <c r="BA162" s="143">
        <v>3000</v>
      </c>
      <c r="BB162" s="143">
        <v>3000</v>
      </c>
      <c r="BC162" s="143">
        <v>4000</v>
      </c>
      <c r="BD162" s="143">
        <v>25</v>
      </c>
      <c r="BE162" s="143">
        <v>50</v>
      </c>
      <c r="BF162" s="494" t="s">
        <v>14617</v>
      </c>
      <c r="BG162" s="135" t="s">
        <v>14618</v>
      </c>
      <c r="BH162" s="143">
        <v>5000</v>
      </c>
      <c r="BI162" s="143"/>
      <c r="BJ162" s="143">
        <v>3000</v>
      </c>
      <c r="BK162" s="143">
        <v>4000</v>
      </c>
      <c r="BL162" s="143">
        <v>5000</v>
      </c>
      <c r="BM162" s="143">
        <v>20</v>
      </c>
      <c r="BN162" s="143">
        <v>50</v>
      </c>
      <c r="BO162" s="494" t="s">
        <v>14619</v>
      </c>
      <c r="BP162" s="494" t="s">
        <v>14620</v>
      </c>
      <c r="BQ162" s="636"/>
      <c r="BR162" s="135"/>
      <c r="BS162" s="636"/>
      <c r="BT162" s="135"/>
      <c r="BU162" s="135"/>
      <c r="BV162" s="135"/>
      <c r="BW162" s="135"/>
      <c r="BX162" s="135"/>
      <c r="BY162" s="135"/>
      <c r="BZ162" s="135"/>
      <c r="CA162" s="137">
        <v>2</v>
      </c>
      <c r="CB162" s="137"/>
      <c r="CC162" s="137"/>
      <c r="CD162" s="137"/>
      <c r="CE162" s="174"/>
    </row>
    <row r="163" spans="1:83" s="1023" customFormat="1" ht="16.5" customHeight="1">
      <c r="A163" s="154">
        <v>122</v>
      </c>
      <c r="B163" s="135" t="s">
        <v>58</v>
      </c>
      <c r="C163" s="135" t="s">
        <v>2295</v>
      </c>
      <c r="D163" s="135" t="s">
        <v>168</v>
      </c>
      <c r="E163" s="135" t="s">
        <v>13574</v>
      </c>
      <c r="F163" s="135" t="s">
        <v>14621</v>
      </c>
      <c r="G163" s="276" t="s">
        <v>14622</v>
      </c>
      <c r="H163" s="135" t="s">
        <v>14623</v>
      </c>
      <c r="I163" s="135" t="s">
        <v>14624</v>
      </c>
      <c r="J163" s="154" t="s">
        <v>4884</v>
      </c>
      <c r="K163" s="135" t="s">
        <v>14625</v>
      </c>
      <c r="L163" s="153" t="s">
        <v>14626</v>
      </c>
      <c r="M163" s="153" t="s">
        <v>14627</v>
      </c>
      <c r="N163" s="135" t="s">
        <v>4888</v>
      </c>
      <c r="O163" s="135" t="s">
        <v>5937</v>
      </c>
      <c r="P163" s="1015" t="s">
        <v>4924</v>
      </c>
      <c r="Q163" s="127">
        <v>5196</v>
      </c>
      <c r="R163" s="127">
        <v>595</v>
      </c>
      <c r="S163" s="127">
        <v>519</v>
      </c>
      <c r="T163" s="143">
        <v>237</v>
      </c>
      <c r="U163" s="123" t="s">
        <v>4910</v>
      </c>
      <c r="V163" s="143">
        <v>282</v>
      </c>
      <c r="W163" s="128">
        <v>38</v>
      </c>
      <c r="X163" s="135" t="s">
        <v>4956</v>
      </c>
      <c r="Y163" s="128">
        <v>96</v>
      </c>
      <c r="Z163" s="128" t="s">
        <v>5937</v>
      </c>
      <c r="AA163" s="128" t="s">
        <v>5937</v>
      </c>
      <c r="AB163" s="128">
        <v>50</v>
      </c>
      <c r="AC163" s="128">
        <v>16</v>
      </c>
      <c r="AD163" s="128">
        <v>99</v>
      </c>
      <c r="AE163" s="128">
        <v>30</v>
      </c>
      <c r="AF163" s="276" t="s">
        <v>14628</v>
      </c>
      <c r="AG163" s="127">
        <v>126</v>
      </c>
      <c r="AH163" s="127">
        <v>126</v>
      </c>
      <c r="AI163" s="135" t="s">
        <v>5937</v>
      </c>
      <c r="AJ163" s="135" t="s">
        <v>5937</v>
      </c>
      <c r="AK163" s="135" t="s">
        <v>5866</v>
      </c>
      <c r="AL163" s="135">
        <v>31</v>
      </c>
      <c r="AM163" s="135">
        <v>1</v>
      </c>
      <c r="AN163" s="135">
        <v>30</v>
      </c>
      <c r="AO163" s="135"/>
      <c r="AP163" s="135"/>
      <c r="AQ163" s="135" t="s">
        <v>5937</v>
      </c>
      <c r="AR163" s="135" t="s">
        <v>5937</v>
      </c>
      <c r="AS163" s="135" t="s">
        <v>5937</v>
      </c>
      <c r="AT163" s="135">
        <v>317</v>
      </c>
      <c r="AU163" s="135" t="s">
        <v>13484</v>
      </c>
      <c r="AV163" s="135" t="s">
        <v>13484</v>
      </c>
      <c r="AW163" s="127">
        <v>15000</v>
      </c>
      <c r="AX163" s="127">
        <v>47.318611987381701</v>
      </c>
      <c r="AY163" s="127">
        <v>7000</v>
      </c>
      <c r="AZ163" s="127">
        <v>4000</v>
      </c>
      <c r="BA163" s="127">
        <v>4000</v>
      </c>
      <c r="BB163" s="127">
        <v>4000</v>
      </c>
      <c r="BC163" s="127">
        <v>7000</v>
      </c>
      <c r="BD163" s="127">
        <v>20</v>
      </c>
      <c r="BE163" s="127">
        <v>20</v>
      </c>
      <c r="BF163" s="135"/>
      <c r="BG163" s="135" t="s">
        <v>14629</v>
      </c>
      <c r="BH163" s="127">
        <v>7000</v>
      </c>
      <c r="BI163" s="127">
        <v>4000</v>
      </c>
      <c r="BJ163" s="127">
        <v>4000</v>
      </c>
      <c r="BK163" s="127">
        <v>4000</v>
      </c>
      <c r="BL163" s="127">
        <v>7000</v>
      </c>
      <c r="BM163" s="127">
        <v>20</v>
      </c>
      <c r="BN163" s="127">
        <v>20</v>
      </c>
      <c r="BO163" s="135" t="s">
        <v>14630</v>
      </c>
      <c r="BP163" s="135" t="s">
        <v>14629</v>
      </c>
      <c r="BQ163" s="636" t="s">
        <v>5937</v>
      </c>
      <c r="BR163" s="135" t="s">
        <v>5937</v>
      </c>
      <c r="BS163" s="636" t="s">
        <v>5937</v>
      </c>
      <c r="BT163" s="135" t="s">
        <v>5937</v>
      </c>
      <c r="BU163" s="135" t="s">
        <v>5937</v>
      </c>
      <c r="BV163" s="135" t="s">
        <v>5937</v>
      </c>
      <c r="BW163" s="135" t="s">
        <v>5937</v>
      </c>
      <c r="BX163" s="135" t="s">
        <v>5937</v>
      </c>
      <c r="BY163" s="135" t="s">
        <v>5937</v>
      </c>
      <c r="BZ163" s="135" t="s">
        <v>5937</v>
      </c>
      <c r="CA163" s="137">
        <v>1</v>
      </c>
      <c r="CB163" s="137">
        <v>1</v>
      </c>
      <c r="CC163" s="137">
        <v>1</v>
      </c>
      <c r="CD163" s="137"/>
      <c r="CE163" s="137"/>
    </row>
    <row r="164" spans="1:83" ht="16.5" customHeight="1">
      <c r="A164" s="182">
        <v>123</v>
      </c>
      <c r="B164" s="135" t="s">
        <v>58</v>
      </c>
      <c r="C164" s="135" t="s">
        <v>1769</v>
      </c>
      <c r="D164" s="135" t="s">
        <v>168</v>
      </c>
      <c r="E164" s="135" t="s">
        <v>13574</v>
      </c>
      <c r="F164" s="135" t="s">
        <v>14631</v>
      </c>
      <c r="G164" s="276" t="s">
        <v>14632</v>
      </c>
      <c r="H164" s="135" t="s">
        <v>14633</v>
      </c>
      <c r="I164" s="135" t="s">
        <v>14634</v>
      </c>
      <c r="J164" s="154" t="s">
        <v>4884</v>
      </c>
      <c r="K164" s="135" t="s">
        <v>7908</v>
      </c>
      <c r="L164" s="153" t="s">
        <v>14635</v>
      </c>
      <c r="M164" s="153" t="s">
        <v>14636</v>
      </c>
      <c r="N164" s="135" t="s">
        <v>4924</v>
      </c>
      <c r="O164" s="135"/>
      <c r="P164" s="1015" t="s">
        <v>4924</v>
      </c>
      <c r="Q164" s="127">
        <v>5111</v>
      </c>
      <c r="R164" s="127">
        <v>544</v>
      </c>
      <c r="S164" s="127">
        <v>1106</v>
      </c>
      <c r="T164" s="143">
        <v>776</v>
      </c>
      <c r="U164" s="123" t="s">
        <v>6475</v>
      </c>
      <c r="V164" s="143">
        <v>330</v>
      </c>
      <c r="W164" s="128">
        <v>34</v>
      </c>
      <c r="X164" s="135" t="s">
        <v>4956</v>
      </c>
      <c r="Y164" s="128"/>
      <c r="Z164" s="128">
        <v>32</v>
      </c>
      <c r="AA164" s="128">
        <v>150</v>
      </c>
      <c r="AB164" s="128">
        <v>48</v>
      </c>
      <c r="AC164" s="128"/>
      <c r="AD164" s="128"/>
      <c r="AE164" s="128">
        <v>18</v>
      </c>
      <c r="AF164" s="276" t="s">
        <v>14637</v>
      </c>
      <c r="AG164" s="127">
        <v>6</v>
      </c>
      <c r="AH164" s="127">
        <v>3800</v>
      </c>
      <c r="AI164" s="135"/>
      <c r="AJ164" s="135"/>
      <c r="AK164" s="135" t="s">
        <v>5428</v>
      </c>
      <c r="AL164" s="135"/>
      <c r="AM164" s="135"/>
      <c r="AN164" s="135"/>
      <c r="AO164" s="135"/>
      <c r="AP164" s="135"/>
      <c r="AQ164" s="135"/>
      <c r="AR164" s="135"/>
      <c r="AS164" s="153" t="s">
        <v>14638</v>
      </c>
      <c r="AT164" s="135">
        <v>270</v>
      </c>
      <c r="AU164" s="135" t="s">
        <v>5831</v>
      </c>
      <c r="AV164" s="135" t="s">
        <v>5831</v>
      </c>
      <c r="AW164" s="127">
        <v>600</v>
      </c>
      <c r="AX164" s="127">
        <v>2.2222222222222223</v>
      </c>
      <c r="AY164" s="127"/>
      <c r="AZ164" s="127"/>
      <c r="BA164" s="127"/>
      <c r="BB164" s="127"/>
      <c r="BC164" s="127"/>
      <c r="BD164" s="127"/>
      <c r="BE164" s="127"/>
      <c r="BF164" s="135"/>
      <c r="BG164" s="135" t="s">
        <v>4945</v>
      </c>
      <c r="BH164" s="127"/>
      <c r="BI164" s="127"/>
      <c r="BJ164" s="127"/>
      <c r="BK164" s="127"/>
      <c r="BL164" s="127"/>
      <c r="BM164" s="127"/>
      <c r="BN164" s="127"/>
      <c r="BO164" s="135"/>
      <c r="BP164" s="135" t="s">
        <v>4945</v>
      </c>
      <c r="BQ164" s="636"/>
      <c r="BR164" s="135"/>
      <c r="BS164" s="636"/>
      <c r="BT164" s="135"/>
      <c r="BU164" s="135"/>
      <c r="BV164" s="135"/>
      <c r="BW164" s="135"/>
      <c r="BX164" s="135"/>
      <c r="BY164" s="135"/>
      <c r="BZ164" s="135"/>
      <c r="CA164" s="137">
        <v>1</v>
      </c>
      <c r="CB164" s="137"/>
      <c r="CC164" s="137">
        <v>1</v>
      </c>
      <c r="CD164" s="137"/>
      <c r="CE164" s="137"/>
    </row>
    <row r="165" spans="1:83" ht="16.5" customHeight="1">
      <c r="A165" s="154">
        <v>124</v>
      </c>
      <c r="B165" s="154" t="s">
        <v>58</v>
      </c>
      <c r="C165" s="158" t="s">
        <v>1794</v>
      </c>
      <c r="D165" s="154" t="s">
        <v>168</v>
      </c>
      <c r="E165" s="154" t="s">
        <v>13433</v>
      </c>
      <c r="F165" s="154" t="s">
        <v>14639</v>
      </c>
      <c r="G165" s="160" t="s">
        <v>14640</v>
      </c>
      <c r="H165" s="154" t="s">
        <v>14641</v>
      </c>
      <c r="I165" s="154" t="s">
        <v>14642</v>
      </c>
      <c r="J165" s="154" t="s">
        <v>4884</v>
      </c>
      <c r="K165" s="163" t="s">
        <v>14643</v>
      </c>
      <c r="L165" s="116" t="s">
        <v>14644</v>
      </c>
      <c r="M165" s="153" t="s">
        <v>14645</v>
      </c>
      <c r="N165" s="142" t="s">
        <v>4924</v>
      </c>
      <c r="O165" s="142"/>
      <c r="P165" s="1015" t="s">
        <v>4924</v>
      </c>
      <c r="Q165" s="630">
        <v>2836</v>
      </c>
      <c r="R165" s="630">
        <v>1482.86</v>
      </c>
      <c r="S165" s="630">
        <v>626</v>
      </c>
      <c r="T165" s="143">
        <v>626</v>
      </c>
      <c r="U165" s="123" t="s">
        <v>6475</v>
      </c>
      <c r="V165" s="143"/>
      <c r="W165" s="147">
        <v>26.4</v>
      </c>
      <c r="X165" s="159" t="s">
        <v>4956</v>
      </c>
      <c r="Y165" s="147">
        <v>130</v>
      </c>
      <c r="Z165" s="147">
        <v>50.87</v>
      </c>
      <c r="AA165" s="147">
        <v>2000</v>
      </c>
      <c r="AB165" s="147">
        <v>166.74</v>
      </c>
      <c r="AC165" s="147"/>
      <c r="AD165" s="147">
        <v>85.82</v>
      </c>
      <c r="AE165" s="147">
        <v>20</v>
      </c>
      <c r="AF165" s="181" t="s">
        <v>14646</v>
      </c>
      <c r="AG165" s="127">
        <v>45</v>
      </c>
      <c r="AH165" s="127">
        <v>264</v>
      </c>
      <c r="AI165" s="792"/>
      <c r="AJ165" s="792"/>
      <c r="AK165" s="154" t="s">
        <v>5340</v>
      </c>
      <c r="AL165" s="154">
        <v>3</v>
      </c>
      <c r="AM165" s="154"/>
      <c r="AN165" s="154">
        <v>2</v>
      </c>
      <c r="AO165" s="154">
        <v>1</v>
      </c>
      <c r="AP165" s="154"/>
      <c r="AQ165" s="154" t="s">
        <v>5428</v>
      </c>
      <c r="AR165" s="154"/>
      <c r="AS165" s="154"/>
      <c r="AT165" s="154">
        <v>318</v>
      </c>
      <c r="AU165" s="175" t="s">
        <v>5429</v>
      </c>
      <c r="AV165" s="175" t="s">
        <v>5429</v>
      </c>
      <c r="AW165" s="127">
        <v>575</v>
      </c>
      <c r="AX165" s="127">
        <v>1.8081761006289307</v>
      </c>
      <c r="AY165" s="148">
        <v>10000</v>
      </c>
      <c r="AZ165" s="148">
        <v>5000</v>
      </c>
      <c r="BA165" s="148">
        <v>5000</v>
      </c>
      <c r="BB165" s="148">
        <v>7000</v>
      </c>
      <c r="BC165" s="148">
        <v>10000</v>
      </c>
      <c r="BD165" s="148"/>
      <c r="BE165" s="148"/>
      <c r="BF165" s="150" t="s">
        <v>14647</v>
      </c>
      <c r="BG165" s="259" t="s">
        <v>14648</v>
      </c>
      <c r="BH165" s="148"/>
      <c r="BI165" s="148"/>
      <c r="BJ165" s="148"/>
      <c r="BK165" s="148"/>
      <c r="BL165" s="148"/>
      <c r="BM165" s="148"/>
      <c r="BN165" s="148"/>
      <c r="BO165" s="265"/>
      <c r="BP165" s="265"/>
      <c r="BQ165" s="228"/>
      <c r="BR165" s="154"/>
      <c r="BS165" s="228"/>
      <c r="BT165" s="154"/>
      <c r="BU165" s="154"/>
      <c r="BV165" s="154"/>
      <c r="BW165" s="154"/>
      <c r="BX165" s="154"/>
      <c r="BY165" s="154"/>
      <c r="BZ165" s="154"/>
      <c r="CA165" s="146">
        <v>2</v>
      </c>
      <c r="CB165" s="146">
        <v>1</v>
      </c>
      <c r="CC165" s="146"/>
      <c r="CD165" s="146"/>
      <c r="CE165" s="146">
        <v>4</v>
      </c>
    </row>
    <row r="166" spans="1:83" ht="16.5" customHeight="1">
      <c r="A166" s="154">
        <v>125</v>
      </c>
      <c r="B166" s="135" t="s">
        <v>58</v>
      </c>
      <c r="C166" s="135" t="s">
        <v>1809</v>
      </c>
      <c r="D166" s="135" t="s">
        <v>168</v>
      </c>
      <c r="E166" s="154" t="s">
        <v>13433</v>
      </c>
      <c r="F166" s="135" t="s">
        <v>14649</v>
      </c>
      <c r="G166" s="276" t="s">
        <v>14650</v>
      </c>
      <c r="H166" s="135" t="s">
        <v>14651</v>
      </c>
      <c r="I166" s="135" t="s">
        <v>14652</v>
      </c>
      <c r="J166" s="154" t="s">
        <v>4884</v>
      </c>
      <c r="K166" s="135" t="s">
        <v>14435</v>
      </c>
      <c r="L166" s="153" t="s">
        <v>14653</v>
      </c>
      <c r="M166" s="153" t="s">
        <v>14654</v>
      </c>
      <c r="N166" s="135" t="s">
        <v>4924</v>
      </c>
      <c r="O166" s="135"/>
      <c r="P166" s="1015" t="s">
        <v>4924</v>
      </c>
      <c r="Q166" s="127">
        <v>1649</v>
      </c>
      <c r="R166" s="127">
        <v>743</v>
      </c>
      <c r="S166" s="127">
        <v>539</v>
      </c>
      <c r="T166" s="143"/>
      <c r="U166" s="123" t="s">
        <v>4955</v>
      </c>
      <c r="V166" s="143">
        <v>539</v>
      </c>
      <c r="W166" s="128">
        <v>54</v>
      </c>
      <c r="X166" s="135" t="s">
        <v>4956</v>
      </c>
      <c r="Y166" s="128">
        <v>83</v>
      </c>
      <c r="Z166" s="128">
        <v>83</v>
      </c>
      <c r="AA166" s="128">
        <v>4000</v>
      </c>
      <c r="AB166" s="128">
        <v>15</v>
      </c>
      <c r="AC166" s="128"/>
      <c r="AD166" s="128"/>
      <c r="AE166" s="128">
        <v>20</v>
      </c>
      <c r="AF166" s="276" t="s">
        <v>14655</v>
      </c>
      <c r="AG166" s="127">
        <v>6</v>
      </c>
      <c r="AH166" s="127">
        <v>130</v>
      </c>
      <c r="AI166" s="135"/>
      <c r="AJ166" s="135"/>
      <c r="AK166" s="135" t="s">
        <v>5288</v>
      </c>
      <c r="AL166" s="135">
        <v>8</v>
      </c>
      <c r="AM166" s="135">
        <v>2</v>
      </c>
      <c r="AN166" s="135">
        <v>4</v>
      </c>
      <c r="AO166" s="135">
        <v>2</v>
      </c>
      <c r="AP166" s="135"/>
      <c r="AQ166" s="135" t="s">
        <v>5428</v>
      </c>
      <c r="AR166" s="135"/>
      <c r="AS166" s="135"/>
      <c r="AT166" s="135">
        <v>307</v>
      </c>
      <c r="AU166" s="135" t="s">
        <v>14420</v>
      </c>
      <c r="AV166" s="135" t="s">
        <v>14420</v>
      </c>
      <c r="AW166" s="127">
        <v>948</v>
      </c>
      <c r="AX166" s="127">
        <v>3.0879478827361564</v>
      </c>
      <c r="AY166" s="127">
        <v>3000</v>
      </c>
      <c r="AZ166" s="127"/>
      <c r="BA166" s="127">
        <v>700</v>
      </c>
      <c r="BB166" s="127">
        <v>1000</v>
      </c>
      <c r="BC166" s="127">
        <v>3000</v>
      </c>
      <c r="BD166" s="127"/>
      <c r="BE166" s="127"/>
      <c r="BF166" s="135" t="s">
        <v>14656</v>
      </c>
      <c r="BG166" s="135" t="s">
        <v>14657</v>
      </c>
      <c r="BH166" s="127">
        <v>3000</v>
      </c>
      <c r="BI166" s="127"/>
      <c r="BJ166" s="127">
        <v>700</v>
      </c>
      <c r="BK166" s="127">
        <v>1000</v>
      </c>
      <c r="BL166" s="127">
        <v>3000</v>
      </c>
      <c r="BM166" s="127"/>
      <c r="BN166" s="127"/>
      <c r="BO166" s="135" t="s">
        <v>14656</v>
      </c>
      <c r="BP166" s="135" t="s">
        <v>14657</v>
      </c>
      <c r="BQ166" s="636"/>
      <c r="BR166" s="135"/>
      <c r="BS166" s="636"/>
      <c r="BT166" s="135"/>
      <c r="BU166" s="135"/>
      <c r="BV166" s="135"/>
      <c r="BW166" s="135"/>
      <c r="BX166" s="135"/>
      <c r="BY166" s="135"/>
      <c r="BZ166" s="135"/>
      <c r="CA166" s="137">
        <v>3</v>
      </c>
      <c r="CB166" s="137"/>
      <c r="CC166" s="137"/>
      <c r="CD166" s="137"/>
      <c r="CE166" s="137">
        <v>1</v>
      </c>
    </row>
    <row r="167" spans="1:83" s="1088" customFormat="1" ht="16.5" customHeight="1">
      <c r="A167" s="182">
        <v>126</v>
      </c>
      <c r="B167" s="154" t="s">
        <v>58</v>
      </c>
      <c r="C167" s="146" t="s">
        <v>7523</v>
      </c>
      <c r="D167" s="154" t="s">
        <v>168</v>
      </c>
      <c r="E167" s="154" t="s">
        <v>13433</v>
      </c>
      <c r="F167" s="154" t="s">
        <v>14658</v>
      </c>
      <c r="G167" s="160" t="s">
        <v>14659</v>
      </c>
      <c r="H167" s="154" t="s">
        <v>14660</v>
      </c>
      <c r="I167" s="154" t="s">
        <v>14661</v>
      </c>
      <c r="J167" s="154" t="s">
        <v>4884</v>
      </c>
      <c r="K167" s="163" t="s">
        <v>13524</v>
      </c>
      <c r="L167" s="116" t="s">
        <v>14662</v>
      </c>
      <c r="M167" s="153" t="s">
        <v>14663</v>
      </c>
      <c r="N167" s="142" t="s">
        <v>4924</v>
      </c>
      <c r="O167" s="142"/>
      <c r="P167" s="1015" t="s">
        <v>4924</v>
      </c>
      <c r="Q167" s="630">
        <v>387</v>
      </c>
      <c r="R167" s="630">
        <v>306.67</v>
      </c>
      <c r="S167" s="630">
        <v>293</v>
      </c>
      <c r="T167" s="143">
        <v>293</v>
      </c>
      <c r="U167" s="123"/>
      <c r="V167" s="143"/>
      <c r="W167" s="147">
        <v>8.59</v>
      </c>
      <c r="X167" s="159" t="s">
        <v>4956</v>
      </c>
      <c r="Y167" s="147"/>
      <c r="Z167" s="147"/>
      <c r="AA167" s="147"/>
      <c r="AB167" s="147">
        <v>5.1100000000000003</v>
      </c>
      <c r="AC167" s="147"/>
      <c r="AD167" s="147"/>
      <c r="AE167" s="147">
        <v>6</v>
      </c>
      <c r="AF167" s="181" t="s">
        <v>14664</v>
      </c>
      <c r="AG167" s="127">
        <v>146</v>
      </c>
      <c r="AH167" s="127">
        <v>146</v>
      </c>
      <c r="AI167" s="792"/>
      <c r="AJ167" s="792"/>
      <c r="AK167" s="154" t="s">
        <v>5477</v>
      </c>
      <c r="AL167" s="154">
        <v>9</v>
      </c>
      <c r="AM167" s="154">
        <v>1</v>
      </c>
      <c r="AN167" s="154">
        <v>4</v>
      </c>
      <c r="AO167" s="154">
        <v>4</v>
      </c>
      <c r="AP167" s="154"/>
      <c r="AQ167" s="154"/>
      <c r="AR167" s="154"/>
      <c r="AS167" s="154"/>
      <c r="AT167" s="154">
        <v>190</v>
      </c>
      <c r="AU167" s="175" t="s">
        <v>5429</v>
      </c>
      <c r="AV167" s="175" t="s">
        <v>5429</v>
      </c>
      <c r="AW167" s="127">
        <v>3800</v>
      </c>
      <c r="AX167" s="127">
        <v>20</v>
      </c>
      <c r="AY167" s="148"/>
      <c r="AZ167" s="148"/>
      <c r="BA167" s="148"/>
      <c r="BB167" s="148"/>
      <c r="BC167" s="148"/>
      <c r="BD167" s="148"/>
      <c r="BE167" s="148"/>
      <c r="BF167" s="150"/>
      <c r="BG167" s="259" t="s">
        <v>4945</v>
      </c>
      <c r="BH167" s="148"/>
      <c r="BI167" s="148"/>
      <c r="BJ167" s="148"/>
      <c r="BK167" s="148"/>
      <c r="BL167" s="148"/>
      <c r="BM167" s="148"/>
      <c r="BN167" s="148"/>
      <c r="BO167" s="265"/>
      <c r="BP167" s="265" t="s">
        <v>4945</v>
      </c>
      <c r="BQ167" s="228"/>
      <c r="BR167" s="154"/>
      <c r="BS167" s="228"/>
      <c r="BT167" s="154"/>
      <c r="BU167" s="154"/>
      <c r="BV167" s="154"/>
      <c r="BW167" s="154"/>
      <c r="BX167" s="154"/>
      <c r="BY167" s="154"/>
      <c r="BZ167" s="154"/>
      <c r="CA167" s="146">
        <v>1</v>
      </c>
      <c r="CB167" s="146"/>
      <c r="CC167" s="146">
        <v>1</v>
      </c>
      <c r="CD167" s="146">
        <v>1</v>
      </c>
      <c r="CE167" s="146"/>
    </row>
    <row r="168" spans="1:83" ht="16.5" customHeight="1">
      <c r="A168" s="154">
        <v>127</v>
      </c>
      <c r="B168" s="135" t="s">
        <v>58</v>
      </c>
      <c r="C168" s="135" t="s">
        <v>2093</v>
      </c>
      <c r="D168" s="135" t="s">
        <v>168</v>
      </c>
      <c r="E168" s="154" t="s">
        <v>13433</v>
      </c>
      <c r="F168" s="135" t="s">
        <v>14665</v>
      </c>
      <c r="G168" s="276" t="s">
        <v>14666</v>
      </c>
      <c r="H168" s="135" t="s">
        <v>14667</v>
      </c>
      <c r="I168" s="135" t="s">
        <v>14445</v>
      </c>
      <c r="J168" s="154" t="s">
        <v>4884</v>
      </c>
      <c r="K168" s="135" t="s">
        <v>14446</v>
      </c>
      <c r="L168" s="153" t="s">
        <v>14668</v>
      </c>
      <c r="M168" s="153" t="s">
        <v>14669</v>
      </c>
      <c r="N168" s="135" t="s">
        <v>4924</v>
      </c>
      <c r="O168" s="135"/>
      <c r="P168" s="135" t="s">
        <v>4940</v>
      </c>
      <c r="Q168" s="127">
        <v>2656</v>
      </c>
      <c r="R168" s="127">
        <v>2700</v>
      </c>
      <c r="S168" s="127">
        <v>620</v>
      </c>
      <c r="T168" s="143"/>
      <c r="U168" s="123"/>
      <c r="V168" s="143">
        <v>620</v>
      </c>
      <c r="W168" s="128">
        <v>10</v>
      </c>
      <c r="X168" s="135" t="s">
        <v>4956</v>
      </c>
      <c r="Y168" s="128">
        <v>274</v>
      </c>
      <c r="Z168" s="128">
        <v>371</v>
      </c>
      <c r="AA168" s="128">
        <v>6000</v>
      </c>
      <c r="AB168" s="128">
        <v>214</v>
      </c>
      <c r="AC168" s="128">
        <v>19</v>
      </c>
      <c r="AD168" s="128">
        <v>11</v>
      </c>
      <c r="AE168" s="128">
        <v>2254</v>
      </c>
      <c r="AF168" s="276" t="s">
        <v>14670</v>
      </c>
      <c r="AG168" s="127"/>
      <c r="AH168" s="127">
        <v>155</v>
      </c>
      <c r="AI168" s="135"/>
      <c r="AJ168" s="135"/>
      <c r="AK168" s="135" t="s">
        <v>5866</v>
      </c>
      <c r="AL168" s="135">
        <v>48</v>
      </c>
      <c r="AM168" s="135">
        <v>1</v>
      </c>
      <c r="AN168" s="135">
        <v>31</v>
      </c>
      <c r="AO168" s="135">
        <v>16</v>
      </c>
      <c r="AP168" s="135"/>
      <c r="AQ168" s="135"/>
      <c r="AR168" s="135"/>
      <c r="AS168" s="135"/>
      <c r="AT168" s="135">
        <v>266</v>
      </c>
      <c r="AU168" s="135" t="s">
        <v>6736</v>
      </c>
      <c r="AV168" s="135" t="s">
        <v>6736</v>
      </c>
      <c r="AW168" s="127">
        <v>43000</v>
      </c>
      <c r="AX168" s="127">
        <v>161.65413533834587</v>
      </c>
      <c r="AY168" s="127"/>
      <c r="AZ168" s="127"/>
      <c r="BA168" s="127"/>
      <c r="BB168" s="127"/>
      <c r="BC168" s="127"/>
      <c r="BD168" s="127"/>
      <c r="BE168" s="127"/>
      <c r="BF168" s="135"/>
      <c r="BG168" s="135"/>
      <c r="BH168" s="127">
        <v>6000</v>
      </c>
      <c r="BI168" s="127">
        <v>6000</v>
      </c>
      <c r="BJ168" s="127">
        <v>6000</v>
      </c>
      <c r="BK168" s="127">
        <v>6000</v>
      </c>
      <c r="BL168" s="127">
        <v>6000</v>
      </c>
      <c r="BM168" s="127" t="s">
        <v>14671</v>
      </c>
      <c r="BN168" s="127" t="s">
        <v>14672</v>
      </c>
      <c r="BO168" s="135" t="s">
        <v>14673</v>
      </c>
      <c r="BP168" s="135" t="s">
        <v>14674</v>
      </c>
      <c r="BQ168" s="636"/>
      <c r="BR168" s="135"/>
      <c r="BS168" s="636"/>
      <c r="BT168" s="135"/>
      <c r="BU168" s="135"/>
      <c r="BV168" s="135"/>
      <c r="BW168" s="135"/>
      <c r="BX168" s="135"/>
      <c r="BY168" s="135"/>
      <c r="BZ168" s="135"/>
      <c r="CA168" s="137">
        <v>5</v>
      </c>
      <c r="CB168" s="137">
        <v>8</v>
      </c>
      <c r="CC168" s="137">
        <v>7</v>
      </c>
      <c r="CD168" s="137"/>
      <c r="CE168" s="137"/>
    </row>
    <row r="169" spans="1:83" s="1023" customFormat="1" ht="16.5" customHeight="1">
      <c r="A169" s="182">
        <v>128</v>
      </c>
      <c r="B169" s="135" t="s">
        <v>58</v>
      </c>
      <c r="C169" s="135" t="s">
        <v>1789</v>
      </c>
      <c r="D169" s="135" t="s">
        <v>168</v>
      </c>
      <c r="E169" s="154" t="s">
        <v>13433</v>
      </c>
      <c r="F169" s="135" t="s">
        <v>14675</v>
      </c>
      <c r="G169" s="276" t="s">
        <v>14676</v>
      </c>
      <c r="H169" s="135" t="s">
        <v>14677</v>
      </c>
      <c r="I169" s="135" t="s">
        <v>14678</v>
      </c>
      <c r="J169" s="154" t="s">
        <v>4884</v>
      </c>
      <c r="K169" s="135" t="s">
        <v>14679</v>
      </c>
      <c r="L169" s="153" t="s">
        <v>14680</v>
      </c>
      <c r="M169" s="153" t="s">
        <v>14681</v>
      </c>
      <c r="N169" s="135" t="s">
        <v>4940</v>
      </c>
      <c r="O169" s="142"/>
      <c r="P169" s="1015" t="s">
        <v>4924</v>
      </c>
      <c r="Q169" s="127">
        <v>6563</v>
      </c>
      <c r="R169" s="127">
        <v>657</v>
      </c>
      <c r="S169" s="127">
        <v>499</v>
      </c>
      <c r="T169" s="143"/>
      <c r="U169" s="123"/>
      <c r="V169" s="143">
        <v>499</v>
      </c>
      <c r="W169" s="128">
        <v>40.5</v>
      </c>
      <c r="X169" s="135" t="s">
        <v>4956</v>
      </c>
      <c r="Y169" s="128">
        <v>42</v>
      </c>
      <c r="Z169" s="128"/>
      <c r="AA169" s="128"/>
      <c r="AB169" s="128">
        <v>20</v>
      </c>
      <c r="AC169" s="128">
        <v>24</v>
      </c>
      <c r="AD169" s="128">
        <v>24</v>
      </c>
      <c r="AE169" s="128">
        <v>18</v>
      </c>
      <c r="AF169" s="276" t="s">
        <v>14682</v>
      </c>
      <c r="AG169" s="127"/>
      <c r="AH169" s="127">
        <v>106</v>
      </c>
      <c r="AI169" s="135"/>
      <c r="AJ169" s="135"/>
      <c r="AK169" s="135" t="s">
        <v>6735</v>
      </c>
      <c r="AL169" s="135">
        <v>3</v>
      </c>
      <c r="AM169" s="135"/>
      <c r="AN169" s="135"/>
      <c r="AO169" s="135">
        <v>2</v>
      </c>
      <c r="AP169" s="135">
        <v>1</v>
      </c>
      <c r="AQ169" s="135"/>
      <c r="AR169" s="135"/>
      <c r="AS169" s="135"/>
      <c r="AT169" s="135">
        <v>287</v>
      </c>
      <c r="AU169" s="135" t="s">
        <v>6736</v>
      </c>
      <c r="AV169" s="135" t="s">
        <v>6736</v>
      </c>
      <c r="AW169" s="127">
        <v>9636</v>
      </c>
      <c r="AX169" s="127">
        <v>33.57491289198606</v>
      </c>
      <c r="AY169" s="127"/>
      <c r="AZ169" s="127"/>
      <c r="BA169" s="127"/>
      <c r="BB169" s="127"/>
      <c r="BC169" s="127"/>
      <c r="BD169" s="127"/>
      <c r="BE169" s="127"/>
      <c r="BF169" s="135"/>
      <c r="BG169" s="135"/>
      <c r="BH169" s="127">
        <v>9000</v>
      </c>
      <c r="BI169" s="127"/>
      <c r="BJ169" s="127">
        <v>5000</v>
      </c>
      <c r="BK169" s="127">
        <v>7000</v>
      </c>
      <c r="BL169" s="127">
        <v>9000</v>
      </c>
      <c r="BM169" s="127"/>
      <c r="BN169" s="127"/>
      <c r="BO169" s="135"/>
      <c r="BP169" s="135" t="s">
        <v>5891</v>
      </c>
      <c r="BQ169" s="636"/>
      <c r="BR169" s="135"/>
      <c r="BS169" s="636"/>
      <c r="BT169" s="135"/>
      <c r="BU169" s="135"/>
      <c r="BV169" s="135"/>
      <c r="BW169" s="135"/>
      <c r="BX169" s="135"/>
      <c r="BY169" s="135"/>
      <c r="BZ169" s="135"/>
      <c r="CA169" s="137">
        <v>4</v>
      </c>
      <c r="CB169" s="137"/>
      <c r="CC169" s="137">
        <v>3</v>
      </c>
      <c r="CD169" s="137"/>
      <c r="CE169" s="137">
        <v>3</v>
      </c>
    </row>
    <row r="170" spans="1:83" ht="16.5" customHeight="1">
      <c r="A170" s="154">
        <v>129</v>
      </c>
      <c r="B170" s="135" t="s">
        <v>58</v>
      </c>
      <c r="C170" s="135" t="s">
        <v>2621</v>
      </c>
      <c r="D170" s="135" t="s">
        <v>168</v>
      </c>
      <c r="E170" s="135" t="s">
        <v>13574</v>
      </c>
      <c r="F170" s="135" t="s">
        <v>14683</v>
      </c>
      <c r="G170" s="276" t="s">
        <v>14684</v>
      </c>
      <c r="H170" s="135" t="s">
        <v>14685</v>
      </c>
      <c r="I170" s="135" t="s">
        <v>14686</v>
      </c>
      <c r="J170" s="154" t="s">
        <v>4884</v>
      </c>
      <c r="K170" s="135" t="s">
        <v>14686</v>
      </c>
      <c r="L170" s="153" t="s">
        <v>14687</v>
      </c>
      <c r="M170" s="153" t="s">
        <v>14688</v>
      </c>
      <c r="N170" s="135" t="s">
        <v>4924</v>
      </c>
      <c r="O170" s="135"/>
      <c r="P170" s="1015" t="s">
        <v>4924</v>
      </c>
      <c r="Q170" s="127">
        <v>1690</v>
      </c>
      <c r="R170" s="127">
        <v>1187</v>
      </c>
      <c r="S170" s="127">
        <v>796</v>
      </c>
      <c r="T170" s="143">
        <v>579</v>
      </c>
      <c r="U170" s="123" t="s">
        <v>6475</v>
      </c>
      <c r="V170" s="143">
        <v>217</v>
      </c>
      <c r="W170" s="128">
        <v>89</v>
      </c>
      <c r="X170" s="135" t="s">
        <v>4956</v>
      </c>
      <c r="Y170" s="128">
        <v>58</v>
      </c>
      <c r="Z170" s="128">
        <v>28</v>
      </c>
      <c r="AA170" s="128">
        <v>278</v>
      </c>
      <c r="AB170" s="128">
        <v>77</v>
      </c>
      <c r="AC170" s="128">
        <v>39</v>
      </c>
      <c r="AD170" s="128"/>
      <c r="AE170" s="128" t="s">
        <v>14689</v>
      </c>
      <c r="AF170" s="276" t="s">
        <v>14690</v>
      </c>
      <c r="AG170" s="127"/>
      <c r="AH170" s="127">
        <v>114</v>
      </c>
      <c r="AI170" s="135"/>
      <c r="AJ170" s="135"/>
      <c r="AK170" s="135" t="s">
        <v>5340</v>
      </c>
      <c r="AL170" s="135">
        <v>7</v>
      </c>
      <c r="AM170" s="135">
        <v>2</v>
      </c>
      <c r="AN170" s="135">
        <v>2</v>
      </c>
      <c r="AO170" s="135">
        <v>3</v>
      </c>
      <c r="AP170" s="135"/>
      <c r="AQ170" s="135"/>
      <c r="AR170" s="135"/>
      <c r="AS170" s="135"/>
      <c r="AT170" s="135">
        <v>320</v>
      </c>
      <c r="AU170" s="135" t="s">
        <v>5429</v>
      </c>
      <c r="AV170" s="135" t="s">
        <v>5429</v>
      </c>
      <c r="AW170" s="127">
        <v>9172</v>
      </c>
      <c r="AX170" s="127">
        <v>28.662500000000001</v>
      </c>
      <c r="AY170" s="127">
        <v>5000</v>
      </c>
      <c r="AZ170" s="127"/>
      <c r="BA170" s="127">
        <v>3000</v>
      </c>
      <c r="BB170" s="127">
        <v>3000</v>
      </c>
      <c r="BC170" s="127">
        <v>5000</v>
      </c>
      <c r="BD170" s="127">
        <v>33</v>
      </c>
      <c r="BE170" s="127">
        <v>50</v>
      </c>
      <c r="BF170" s="135" t="s">
        <v>14691</v>
      </c>
      <c r="BG170" s="135" t="s">
        <v>14692</v>
      </c>
      <c r="BH170" s="127">
        <v>5000</v>
      </c>
      <c r="BI170" s="127"/>
      <c r="BJ170" s="127">
        <v>3000</v>
      </c>
      <c r="BK170" s="127">
        <v>3000</v>
      </c>
      <c r="BL170" s="127">
        <v>5000</v>
      </c>
      <c r="BM170" s="127">
        <v>33</v>
      </c>
      <c r="BN170" s="127">
        <v>50</v>
      </c>
      <c r="BO170" s="135" t="s">
        <v>14691</v>
      </c>
      <c r="BP170" s="135" t="s">
        <v>14692</v>
      </c>
      <c r="BQ170" s="636"/>
      <c r="BR170" s="135"/>
      <c r="BS170" s="636"/>
      <c r="BT170" s="135"/>
      <c r="BU170" s="135"/>
      <c r="BV170" s="135"/>
      <c r="BW170" s="135"/>
      <c r="BX170" s="135"/>
      <c r="BY170" s="135"/>
      <c r="BZ170" s="135"/>
      <c r="CA170" s="137">
        <v>1</v>
      </c>
      <c r="CB170" s="137">
        <v>1</v>
      </c>
      <c r="CC170" s="137">
        <v>1</v>
      </c>
      <c r="CD170" s="137">
        <v>1</v>
      </c>
      <c r="CE170" s="137">
        <v>2</v>
      </c>
    </row>
    <row r="171" spans="1:83" ht="16.5" customHeight="1">
      <c r="A171" s="182">
        <v>130</v>
      </c>
      <c r="B171" s="135" t="s">
        <v>58</v>
      </c>
      <c r="C171" s="135" t="s">
        <v>1989</v>
      </c>
      <c r="D171" s="135" t="s">
        <v>168</v>
      </c>
      <c r="E171" s="135" t="s">
        <v>13574</v>
      </c>
      <c r="F171" s="135" t="s">
        <v>14693</v>
      </c>
      <c r="G171" s="276" t="s">
        <v>14694</v>
      </c>
      <c r="H171" s="135" t="s">
        <v>14695</v>
      </c>
      <c r="I171" s="135" t="s">
        <v>14696</v>
      </c>
      <c r="J171" s="154" t="s">
        <v>4884</v>
      </c>
      <c r="K171" s="135" t="s">
        <v>14697</v>
      </c>
      <c r="L171" s="153" t="s">
        <v>14698</v>
      </c>
      <c r="M171" s="153" t="s">
        <v>14699</v>
      </c>
      <c r="N171" s="135" t="s">
        <v>4924</v>
      </c>
      <c r="O171" s="135"/>
      <c r="P171" s="1015" t="s">
        <v>4924</v>
      </c>
      <c r="Q171" s="127">
        <v>1200</v>
      </c>
      <c r="R171" s="127">
        <v>1479.54</v>
      </c>
      <c r="S171" s="127">
        <v>937</v>
      </c>
      <c r="T171" s="143"/>
      <c r="U171" s="123"/>
      <c r="V171" s="143">
        <v>937</v>
      </c>
      <c r="W171" s="128">
        <v>36.299999999999997</v>
      </c>
      <c r="X171" s="624" t="s">
        <v>4956</v>
      </c>
      <c r="Y171" s="128">
        <v>62.3</v>
      </c>
      <c r="Z171" s="128">
        <v>52.3</v>
      </c>
      <c r="AA171" s="128">
        <v>50</v>
      </c>
      <c r="AB171" s="128">
        <v>23.1</v>
      </c>
      <c r="AC171" s="128">
        <v>16.86</v>
      </c>
      <c r="AD171" s="128">
        <v>22.44</v>
      </c>
      <c r="AE171" s="128">
        <v>15</v>
      </c>
      <c r="AF171" s="276" t="s">
        <v>14700</v>
      </c>
      <c r="AG171" s="127"/>
      <c r="AH171" s="127">
        <v>111</v>
      </c>
      <c r="AI171" s="135"/>
      <c r="AJ171" s="135"/>
      <c r="AK171" s="135" t="s">
        <v>5866</v>
      </c>
      <c r="AL171" s="135">
        <v>1</v>
      </c>
      <c r="AM171" s="135"/>
      <c r="AN171" s="135"/>
      <c r="AO171" s="135">
        <v>1</v>
      </c>
      <c r="AP171" s="135"/>
      <c r="AQ171" s="135"/>
      <c r="AR171" s="135"/>
      <c r="AS171" s="135"/>
      <c r="AT171" s="135">
        <v>360</v>
      </c>
      <c r="AU171" s="135" t="s">
        <v>14701</v>
      </c>
      <c r="AV171" s="135" t="s">
        <v>14701</v>
      </c>
      <c r="AW171" s="127">
        <v>18000</v>
      </c>
      <c r="AX171" s="127">
        <v>50</v>
      </c>
      <c r="AY171" s="127">
        <v>10000</v>
      </c>
      <c r="AZ171" s="127"/>
      <c r="BA171" s="127">
        <v>8000</v>
      </c>
      <c r="BB171" s="127">
        <v>8000</v>
      </c>
      <c r="BC171" s="127">
        <v>10000</v>
      </c>
      <c r="BD171" s="127" t="s">
        <v>14702</v>
      </c>
      <c r="BE171" s="127"/>
      <c r="BF171" s="135" t="s">
        <v>14703</v>
      </c>
      <c r="BG171" s="135" t="s">
        <v>14704</v>
      </c>
      <c r="BH171" s="127">
        <v>10000</v>
      </c>
      <c r="BI171" s="127"/>
      <c r="BJ171" s="127">
        <v>8000</v>
      </c>
      <c r="BK171" s="127">
        <v>8000</v>
      </c>
      <c r="BL171" s="127">
        <v>10000</v>
      </c>
      <c r="BM171" s="127">
        <v>20</v>
      </c>
      <c r="BN171" s="127">
        <v>20</v>
      </c>
      <c r="BO171" s="135" t="s">
        <v>14703</v>
      </c>
      <c r="BP171" s="135" t="s">
        <v>14704</v>
      </c>
      <c r="BQ171" s="636"/>
      <c r="BR171" s="135"/>
      <c r="BS171" s="636"/>
      <c r="BT171" s="135"/>
      <c r="BU171" s="135"/>
      <c r="BV171" s="135"/>
      <c r="BW171" s="135"/>
      <c r="BX171" s="135"/>
      <c r="BY171" s="135"/>
      <c r="BZ171" s="135"/>
      <c r="CA171" s="137">
        <v>1</v>
      </c>
      <c r="CB171" s="137">
        <v>1</v>
      </c>
      <c r="CC171" s="137">
        <v>1</v>
      </c>
      <c r="CD171" s="137"/>
      <c r="CE171" s="137">
        <v>1</v>
      </c>
    </row>
    <row r="172" spans="1:83" ht="16.5" customHeight="1">
      <c r="A172" s="154">
        <v>131</v>
      </c>
      <c r="B172" s="135" t="s">
        <v>58</v>
      </c>
      <c r="C172" s="135" t="s">
        <v>2621</v>
      </c>
      <c r="D172" s="135" t="s">
        <v>168</v>
      </c>
      <c r="E172" s="135" t="s">
        <v>13574</v>
      </c>
      <c r="F172" s="135" t="s">
        <v>14705</v>
      </c>
      <c r="G172" s="276" t="s">
        <v>14706</v>
      </c>
      <c r="H172" s="135" t="s">
        <v>14707</v>
      </c>
      <c r="I172" s="135" t="s">
        <v>14708</v>
      </c>
      <c r="J172" s="154" t="s">
        <v>4884</v>
      </c>
      <c r="K172" s="135" t="s">
        <v>14709</v>
      </c>
      <c r="L172" s="153" t="s">
        <v>14710</v>
      </c>
      <c r="M172" s="153" t="s">
        <v>14711</v>
      </c>
      <c r="N172" s="135" t="s">
        <v>4924</v>
      </c>
      <c r="O172" s="135"/>
      <c r="P172" s="1015" t="s">
        <v>4924</v>
      </c>
      <c r="Q172" s="127">
        <v>7759</v>
      </c>
      <c r="R172" s="127">
        <v>1132</v>
      </c>
      <c r="S172" s="127">
        <v>528</v>
      </c>
      <c r="T172" s="143">
        <v>264</v>
      </c>
      <c r="U172" s="123" t="s">
        <v>4955</v>
      </c>
      <c r="V172" s="143">
        <v>264</v>
      </c>
      <c r="W172" s="128">
        <v>200</v>
      </c>
      <c r="X172" s="135" t="s">
        <v>4956</v>
      </c>
      <c r="Y172" s="128">
        <v>70</v>
      </c>
      <c r="Z172" s="128">
        <v>26</v>
      </c>
      <c r="AA172" s="128">
        <v>1765</v>
      </c>
      <c r="AB172" s="128">
        <v>15</v>
      </c>
      <c r="AC172" s="128">
        <v>110</v>
      </c>
      <c r="AD172" s="128">
        <v>132</v>
      </c>
      <c r="AE172" s="128">
        <v>21</v>
      </c>
      <c r="AF172" s="276" t="s">
        <v>14515</v>
      </c>
      <c r="AG172" s="127"/>
      <c r="AH172" s="127">
        <v>102</v>
      </c>
      <c r="AI172" s="135"/>
      <c r="AJ172" s="135"/>
      <c r="AK172" s="135" t="s">
        <v>5988</v>
      </c>
      <c r="AL172" s="135">
        <v>5</v>
      </c>
      <c r="AM172" s="135"/>
      <c r="AN172" s="135"/>
      <c r="AO172" s="135">
        <v>5</v>
      </c>
      <c r="AP172" s="135"/>
      <c r="AQ172" s="135"/>
      <c r="AR172" s="135"/>
      <c r="AS172" s="135"/>
      <c r="AT172" s="135"/>
      <c r="AU172" s="135" t="s">
        <v>13824</v>
      </c>
      <c r="AV172" s="135" t="s">
        <v>13824</v>
      </c>
      <c r="AW172" s="127"/>
      <c r="AX172" s="127"/>
      <c r="AY172" s="127">
        <v>4000</v>
      </c>
      <c r="AZ172" s="127">
        <v>3000</v>
      </c>
      <c r="BA172" s="127">
        <v>2000</v>
      </c>
      <c r="BB172" s="127"/>
      <c r="BC172" s="127">
        <v>2000</v>
      </c>
      <c r="BD172" s="127" t="s">
        <v>14712</v>
      </c>
      <c r="BE172" s="127" t="s">
        <v>14713</v>
      </c>
      <c r="BF172" s="135" t="s">
        <v>14714</v>
      </c>
      <c r="BG172" s="135"/>
      <c r="BH172" s="127"/>
      <c r="BI172" s="127"/>
      <c r="BJ172" s="127"/>
      <c r="BK172" s="127"/>
      <c r="BL172" s="127"/>
      <c r="BM172" s="127"/>
      <c r="BN172" s="127"/>
      <c r="BO172" s="135" t="s">
        <v>14714</v>
      </c>
      <c r="BP172" s="135" t="s">
        <v>14715</v>
      </c>
      <c r="BQ172" s="636"/>
      <c r="BR172" s="135"/>
      <c r="BS172" s="636"/>
      <c r="BT172" s="135"/>
      <c r="BU172" s="135"/>
      <c r="BV172" s="135"/>
      <c r="BW172" s="135"/>
      <c r="BX172" s="135"/>
      <c r="BY172" s="135"/>
      <c r="BZ172" s="135"/>
      <c r="CA172" s="135">
        <v>1</v>
      </c>
      <c r="CB172" s="135"/>
      <c r="CC172" s="135"/>
      <c r="CD172" s="135"/>
      <c r="CE172" s="135"/>
    </row>
    <row r="173" spans="1:83" s="86" customFormat="1" ht="16.5" customHeight="1">
      <c r="A173" s="182">
        <v>132</v>
      </c>
      <c r="B173" s="135" t="s">
        <v>58</v>
      </c>
      <c r="C173" s="135" t="s">
        <v>1809</v>
      </c>
      <c r="D173" s="135" t="s">
        <v>168</v>
      </c>
      <c r="E173" s="154" t="s">
        <v>13433</v>
      </c>
      <c r="F173" s="135" t="s">
        <v>14716</v>
      </c>
      <c r="G173" s="276" t="s">
        <v>14717</v>
      </c>
      <c r="H173" s="135" t="s">
        <v>14718</v>
      </c>
      <c r="I173" s="135" t="s">
        <v>14719</v>
      </c>
      <c r="J173" s="154" t="s">
        <v>4884</v>
      </c>
      <c r="K173" s="135" t="s">
        <v>14720</v>
      </c>
      <c r="L173" s="153" t="s">
        <v>14721</v>
      </c>
      <c r="M173" s="153" t="s">
        <v>14722</v>
      </c>
      <c r="N173" s="135" t="s">
        <v>4924</v>
      </c>
      <c r="O173" s="135"/>
      <c r="P173" s="1015" t="s">
        <v>4924</v>
      </c>
      <c r="Q173" s="127"/>
      <c r="R173" s="127">
        <v>305</v>
      </c>
      <c r="S173" s="127">
        <v>118</v>
      </c>
      <c r="T173" s="143">
        <v>118</v>
      </c>
      <c r="U173" s="123" t="s">
        <v>4983</v>
      </c>
      <c r="V173" s="143"/>
      <c r="W173" s="128">
        <v>3</v>
      </c>
      <c r="X173" s="135" t="s">
        <v>4956</v>
      </c>
      <c r="Y173" s="128"/>
      <c r="Z173" s="128">
        <v>24</v>
      </c>
      <c r="AA173" s="128">
        <v>114</v>
      </c>
      <c r="AB173" s="128">
        <v>127</v>
      </c>
      <c r="AC173" s="128">
        <v>23</v>
      </c>
      <c r="AD173" s="128">
        <v>10</v>
      </c>
      <c r="AE173" s="128">
        <v>100</v>
      </c>
      <c r="AF173" s="276" t="s">
        <v>14723</v>
      </c>
      <c r="AG173" s="127">
        <v>5</v>
      </c>
      <c r="AH173" s="127">
        <v>114</v>
      </c>
      <c r="AI173" s="135"/>
      <c r="AJ173" s="135"/>
      <c r="AK173" s="135" t="s">
        <v>5079</v>
      </c>
      <c r="AL173" s="135">
        <v>16</v>
      </c>
      <c r="AM173" s="135">
        <v>5</v>
      </c>
      <c r="AN173" s="135">
        <v>7</v>
      </c>
      <c r="AO173" s="135">
        <v>2</v>
      </c>
      <c r="AP173" s="135">
        <v>2</v>
      </c>
      <c r="AQ173" s="135"/>
      <c r="AR173" s="135"/>
      <c r="AS173" s="135"/>
      <c r="AT173" s="135">
        <v>270</v>
      </c>
      <c r="AU173" s="135" t="s">
        <v>12456</v>
      </c>
      <c r="AV173" s="135" t="s">
        <v>12456</v>
      </c>
      <c r="AW173" s="127">
        <v>3000</v>
      </c>
      <c r="AX173" s="127">
        <v>11.111111111111111</v>
      </c>
      <c r="AY173" s="127">
        <v>3500</v>
      </c>
      <c r="AZ173" s="127"/>
      <c r="BA173" s="127">
        <v>2500</v>
      </c>
      <c r="BB173" s="127">
        <v>3000</v>
      </c>
      <c r="BC173" s="127">
        <v>3500</v>
      </c>
      <c r="BD173" s="127"/>
      <c r="BE173" s="127"/>
      <c r="BF173" s="135" t="s">
        <v>14724</v>
      </c>
      <c r="BG173" s="135" t="s">
        <v>14725</v>
      </c>
      <c r="BH173" s="127">
        <v>3500</v>
      </c>
      <c r="BI173" s="127"/>
      <c r="BJ173" s="127">
        <v>2500</v>
      </c>
      <c r="BK173" s="127">
        <v>3000</v>
      </c>
      <c r="BL173" s="127">
        <v>3500</v>
      </c>
      <c r="BM173" s="127">
        <v>14</v>
      </c>
      <c r="BN173" s="127"/>
      <c r="BO173" s="135" t="s">
        <v>14726</v>
      </c>
      <c r="BP173" s="135" t="s">
        <v>14727</v>
      </c>
      <c r="BQ173" s="636"/>
      <c r="BR173" s="135"/>
      <c r="BS173" s="636"/>
      <c r="BT173" s="135"/>
      <c r="BU173" s="135"/>
      <c r="BV173" s="135"/>
      <c r="BW173" s="135"/>
      <c r="BX173" s="135"/>
      <c r="BY173" s="135"/>
      <c r="BZ173" s="135"/>
      <c r="CA173" s="135">
        <v>2</v>
      </c>
      <c r="CB173" s="135"/>
      <c r="CC173" s="135">
        <v>2</v>
      </c>
      <c r="CD173" s="135"/>
      <c r="CE173" s="135">
        <v>1500</v>
      </c>
    </row>
    <row r="174" spans="1:83" s="86" customFormat="1" ht="16.5" customHeight="1">
      <c r="A174" s="154">
        <v>133</v>
      </c>
      <c r="B174" s="135" t="s">
        <v>58</v>
      </c>
      <c r="C174" s="135" t="s">
        <v>1989</v>
      </c>
      <c r="D174" s="135" t="s">
        <v>168</v>
      </c>
      <c r="E174" s="135" t="s">
        <v>13574</v>
      </c>
      <c r="F174" s="135" t="s">
        <v>14728</v>
      </c>
      <c r="G174" s="276" t="s">
        <v>14729</v>
      </c>
      <c r="H174" s="135" t="s">
        <v>14730</v>
      </c>
      <c r="I174" s="135" t="s">
        <v>14731</v>
      </c>
      <c r="J174" s="154" t="s">
        <v>4884</v>
      </c>
      <c r="K174" s="135" t="s">
        <v>14732</v>
      </c>
      <c r="L174" s="153" t="s">
        <v>14733</v>
      </c>
      <c r="M174" s="153" t="s">
        <v>14669</v>
      </c>
      <c r="N174" s="135" t="s">
        <v>4940</v>
      </c>
      <c r="O174" s="135"/>
      <c r="P174" s="135" t="s">
        <v>4940</v>
      </c>
      <c r="Q174" s="127">
        <v>667.87</v>
      </c>
      <c r="R174" s="127">
        <v>667.87</v>
      </c>
      <c r="S174" s="127">
        <v>84</v>
      </c>
      <c r="T174" s="143"/>
      <c r="U174" s="123"/>
      <c r="V174" s="143">
        <v>84</v>
      </c>
      <c r="W174" s="128">
        <v>42.76</v>
      </c>
      <c r="X174" s="624" t="s">
        <v>4956</v>
      </c>
      <c r="Y174" s="128">
        <v>168.53</v>
      </c>
      <c r="Z174" s="128">
        <v>229.75</v>
      </c>
      <c r="AA174" s="128">
        <v>2000</v>
      </c>
      <c r="AB174" s="128">
        <v>42.4</v>
      </c>
      <c r="AC174" s="128"/>
      <c r="AD174" s="128"/>
      <c r="AE174" s="128">
        <v>2702</v>
      </c>
      <c r="AF174" s="276" t="s">
        <v>14734</v>
      </c>
      <c r="AG174" s="127"/>
      <c r="AH174" s="127">
        <v>61</v>
      </c>
      <c r="AI174" s="135"/>
      <c r="AJ174" s="135"/>
      <c r="AK174" s="135" t="s">
        <v>5011</v>
      </c>
      <c r="AL174" s="135">
        <v>2</v>
      </c>
      <c r="AM174" s="135"/>
      <c r="AN174" s="135"/>
      <c r="AO174" s="135">
        <v>2</v>
      </c>
      <c r="AP174" s="135"/>
      <c r="AQ174" s="135"/>
      <c r="AR174" s="135"/>
      <c r="AS174" s="135"/>
      <c r="AT174" s="135">
        <v>58</v>
      </c>
      <c r="AU174" s="135" t="s">
        <v>14735</v>
      </c>
      <c r="AV174" s="135" t="s">
        <v>14735</v>
      </c>
      <c r="AW174" s="127">
        <v>6577</v>
      </c>
      <c r="AX174" s="127">
        <v>113.39655172413794</v>
      </c>
      <c r="AY174" s="127"/>
      <c r="AZ174" s="127"/>
      <c r="BA174" s="127"/>
      <c r="BB174" s="127"/>
      <c r="BC174" s="127"/>
      <c r="BD174" s="127"/>
      <c r="BE174" s="127"/>
      <c r="BF174" s="135"/>
      <c r="BG174" s="135" t="s">
        <v>4945</v>
      </c>
      <c r="BH174" s="127"/>
      <c r="BI174" s="127"/>
      <c r="BJ174" s="127"/>
      <c r="BK174" s="127"/>
      <c r="BL174" s="127"/>
      <c r="BM174" s="127"/>
      <c r="BN174" s="127"/>
      <c r="BO174" s="135"/>
      <c r="BP174" s="135" t="s">
        <v>4945</v>
      </c>
      <c r="BQ174" s="636"/>
      <c r="BR174" s="135"/>
      <c r="BS174" s="636"/>
      <c r="BT174" s="135"/>
      <c r="BU174" s="135"/>
      <c r="BV174" s="135"/>
      <c r="BW174" s="135"/>
      <c r="BX174" s="135"/>
      <c r="BY174" s="135"/>
      <c r="BZ174" s="135"/>
      <c r="CA174" s="135">
        <v>2</v>
      </c>
      <c r="CB174" s="135">
        <v>3</v>
      </c>
      <c r="CC174" s="135">
        <v>1</v>
      </c>
      <c r="CD174" s="135"/>
      <c r="CE174" s="135"/>
    </row>
    <row r="175" spans="1:83" s="86" customFormat="1" ht="16.5" customHeight="1">
      <c r="A175" s="182">
        <v>134</v>
      </c>
      <c r="B175" s="135" t="s">
        <v>58</v>
      </c>
      <c r="C175" s="135" t="s">
        <v>1769</v>
      </c>
      <c r="D175" s="135" t="s">
        <v>168</v>
      </c>
      <c r="E175" s="135" t="s">
        <v>13574</v>
      </c>
      <c r="F175" s="135" t="s">
        <v>14736</v>
      </c>
      <c r="G175" s="276" t="s">
        <v>14737</v>
      </c>
      <c r="H175" s="135" t="s">
        <v>14738</v>
      </c>
      <c r="I175" s="135" t="s">
        <v>14739</v>
      </c>
      <c r="J175" s="154" t="s">
        <v>4884</v>
      </c>
      <c r="K175" s="135" t="s">
        <v>14740</v>
      </c>
      <c r="L175" s="153" t="s">
        <v>14741</v>
      </c>
      <c r="M175" s="153" t="s">
        <v>14742</v>
      </c>
      <c r="N175" s="135" t="s">
        <v>4924</v>
      </c>
      <c r="O175" s="135"/>
      <c r="P175" s="1015" t="s">
        <v>4924</v>
      </c>
      <c r="Q175" s="127">
        <v>6407</v>
      </c>
      <c r="R175" s="127">
        <v>1032</v>
      </c>
      <c r="S175" s="127">
        <v>387</v>
      </c>
      <c r="T175" s="143">
        <v>53</v>
      </c>
      <c r="U175" s="123"/>
      <c r="V175" s="143">
        <v>334</v>
      </c>
      <c r="W175" s="128">
        <v>125.3</v>
      </c>
      <c r="X175" s="135" t="s">
        <v>4956</v>
      </c>
      <c r="Y175" s="128">
        <v>57.6</v>
      </c>
      <c r="Z175" s="128">
        <v>10.15</v>
      </c>
      <c r="AA175" s="128">
        <v>750</v>
      </c>
      <c r="AB175" s="128">
        <v>13.68</v>
      </c>
      <c r="AC175" s="128"/>
      <c r="AD175" s="128">
        <v>77.760000000000005</v>
      </c>
      <c r="AE175" s="128">
        <v>9</v>
      </c>
      <c r="AF175" s="276" t="s">
        <v>14743</v>
      </c>
      <c r="AG175" s="127"/>
      <c r="AH175" s="127">
        <v>740</v>
      </c>
      <c r="AI175" s="135"/>
      <c r="AJ175" s="135"/>
      <c r="AK175" s="135"/>
      <c r="AL175" s="135">
        <v>1</v>
      </c>
      <c r="AM175" s="135"/>
      <c r="AN175" s="135"/>
      <c r="AO175" s="135">
        <v>1</v>
      </c>
      <c r="AP175" s="135"/>
      <c r="AQ175" s="135"/>
      <c r="AR175" s="135"/>
      <c r="AS175" s="135"/>
      <c r="AT175" s="135">
        <v>184</v>
      </c>
      <c r="AU175" s="135" t="s">
        <v>14744</v>
      </c>
      <c r="AV175" s="135" t="s">
        <v>14745</v>
      </c>
      <c r="AW175" s="127">
        <v>3698</v>
      </c>
      <c r="AX175" s="127">
        <v>20.097826086956523</v>
      </c>
      <c r="AY175" s="127">
        <v>5000</v>
      </c>
      <c r="AZ175" s="127"/>
      <c r="BA175" s="127"/>
      <c r="BB175" s="127"/>
      <c r="BC175" s="127"/>
      <c r="BD175" s="127"/>
      <c r="BE175" s="127"/>
      <c r="BF175" s="135" t="s">
        <v>14746</v>
      </c>
      <c r="BG175" s="135" t="s">
        <v>14747</v>
      </c>
      <c r="BH175" s="127"/>
      <c r="BI175" s="127">
        <v>3000</v>
      </c>
      <c r="BJ175" s="127">
        <v>4000</v>
      </c>
      <c r="BK175" s="127">
        <v>4000</v>
      </c>
      <c r="BL175" s="127">
        <v>5000</v>
      </c>
      <c r="BM175" s="127">
        <v>20</v>
      </c>
      <c r="BN175" s="127">
        <v>50</v>
      </c>
      <c r="BO175" s="135" t="s">
        <v>14746</v>
      </c>
      <c r="BP175" s="135" t="s">
        <v>14747</v>
      </c>
      <c r="BQ175" s="636"/>
      <c r="BR175" s="135"/>
      <c r="BS175" s="636"/>
      <c r="BT175" s="135"/>
      <c r="BU175" s="135"/>
      <c r="BV175" s="135"/>
      <c r="BW175" s="135"/>
      <c r="BX175" s="135"/>
      <c r="BY175" s="135"/>
      <c r="BZ175" s="135"/>
      <c r="CA175" s="135">
        <v>1</v>
      </c>
      <c r="CB175" s="135">
        <v>1</v>
      </c>
      <c r="CC175" s="135">
        <v>1</v>
      </c>
      <c r="CD175" s="135"/>
      <c r="CE175" s="135"/>
    </row>
    <row r="176" spans="1:83" s="1018" customFormat="1" ht="16.5" customHeight="1">
      <c r="A176" s="2517" t="s">
        <v>8672</v>
      </c>
      <c r="B176" s="2517"/>
      <c r="C176" s="2517"/>
      <c r="D176" s="2517"/>
      <c r="E176" s="2517"/>
      <c r="F176" s="229">
        <v>39</v>
      </c>
      <c r="G176" s="230"/>
      <c r="H176" s="231"/>
      <c r="I176" s="232"/>
      <c r="J176" s="232"/>
      <c r="K176" s="1025"/>
      <c r="L176" s="235"/>
      <c r="M176" s="236"/>
      <c r="N176" s="237"/>
      <c r="O176" s="237"/>
      <c r="P176" s="237"/>
      <c r="Q176" s="1026"/>
      <c r="R176" s="1026"/>
      <c r="S176" s="1026"/>
      <c r="T176" s="238"/>
      <c r="U176" s="241"/>
      <c r="V176" s="238"/>
      <c r="W176" s="1026"/>
      <c r="X176" s="240"/>
      <c r="Y176" s="1026"/>
      <c r="Z176" s="1026"/>
      <c r="AA176" s="1026"/>
      <c r="AB176" s="244"/>
      <c r="AC176" s="244"/>
      <c r="AD176" s="244"/>
      <c r="AE176" s="244"/>
      <c r="AF176" s="1027"/>
      <c r="AG176" s="244"/>
      <c r="AH176" s="244"/>
      <c r="AI176" s="251"/>
      <c r="AJ176" s="1028"/>
      <c r="AK176" s="229"/>
      <c r="AL176" s="229"/>
      <c r="AM176" s="229"/>
      <c r="AN176" s="251"/>
      <c r="AO176" s="251"/>
      <c r="AP176" s="251"/>
      <c r="AQ176" s="251"/>
      <c r="AR176" s="251"/>
      <c r="AS176" s="1029"/>
      <c r="AT176" s="1029"/>
      <c r="AU176" s="1029"/>
      <c r="AV176" s="1029"/>
      <c r="AW176" s="1031"/>
      <c r="AX176" s="1031"/>
      <c r="AY176" s="1031"/>
      <c r="AZ176" s="1031"/>
      <c r="BA176" s="1031"/>
      <c r="BB176" s="1031"/>
      <c r="BC176" s="1031"/>
      <c r="BD176" s="1031"/>
      <c r="BE176" s="1031"/>
      <c r="BF176" s="1029"/>
      <c r="BG176" s="1029"/>
      <c r="BH176" s="1031"/>
      <c r="BI176" s="1031"/>
      <c r="BJ176" s="1031"/>
      <c r="BK176" s="1031"/>
      <c r="BL176" s="1031"/>
      <c r="BM176" s="1031"/>
      <c r="BN176" s="1031"/>
      <c r="BO176" s="1029"/>
      <c r="BP176" s="1029"/>
      <c r="BQ176" s="1029"/>
      <c r="BR176" s="1029"/>
      <c r="BS176" s="1029"/>
      <c r="BT176" s="1029"/>
      <c r="BU176" s="1029"/>
      <c r="BV176" s="1029"/>
      <c r="BW176" s="1029"/>
      <c r="BX176" s="1029"/>
      <c r="BY176" s="1029"/>
      <c r="BZ176" s="1029"/>
      <c r="CA176" s="1029"/>
      <c r="CB176" s="1029"/>
      <c r="CC176" s="1029"/>
      <c r="CD176" s="1029"/>
      <c r="CE176" s="1029"/>
    </row>
    <row r="177" spans="1:83" ht="16.5" customHeight="1">
      <c r="A177" s="154">
        <v>135</v>
      </c>
      <c r="B177" s="135" t="s">
        <v>58</v>
      </c>
      <c r="C177" s="135" t="s">
        <v>2346</v>
      </c>
      <c r="D177" s="135" t="s">
        <v>6118</v>
      </c>
      <c r="E177" s="135" t="s">
        <v>13574</v>
      </c>
      <c r="F177" s="135" t="s">
        <v>14748</v>
      </c>
      <c r="G177" s="276" t="s">
        <v>14749</v>
      </c>
      <c r="H177" s="135" t="s">
        <v>14750</v>
      </c>
      <c r="I177" s="135" t="s">
        <v>14751</v>
      </c>
      <c r="J177" s="154" t="s">
        <v>4884</v>
      </c>
      <c r="K177" s="135" t="s">
        <v>14752</v>
      </c>
      <c r="L177" s="153" t="s">
        <v>14753</v>
      </c>
      <c r="M177" s="153" t="s">
        <v>14754</v>
      </c>
      <c r="N177" s="135" t="s">
        <v>4924</v>
      </c>
      <c r="O177" s="135"/>
      <c r="P177" s="1015" t="s">
        <v>4924</v>
      </c>
      <c r="Q177" s="127">
        <v>1138050</v>
      </c>
      <c r="R177" s="127">
        <v>1927.19</v>
      </c>
      <c r="S177" s="127">
        <v>191.95699999999999</v>
      </c>
      <c r="T177" s="143"/>
      <c r="U177" s="123"/>
      <c r="V177" s="143">
        <v>192</v>
      </c>
      <c r="W177" s="128">
        <v>61</v>
      </c>
      <c r="X177" s="135" t="s">
        <v>4956</v>
      </c>
      <c r="Y177" s="128">
        <v>64</v>
      </c>
      <c r="Z177" s="128">
        <v>82</v>
      </c>
      <c r="AA177" s="128"/>
      <c r="AB177" s="128">
        <v>58</v>
      </c>
      <c r="AC177" s="128"/>
      <c r="AD177" s="128"/>
      <c r="AE177" s="128" t="s">
        <v>14755</v>
      </c>
      <c r="AF177" s="276" t="s">
        <v>14293</v>
      </c>
      <c r="AG177" s="127">
        <v>213</v>
      </c>
      <c r="AH177" s="127">
        <v>213</v>
      </c>
      <c r="AI177" s="135"/>
      <c r="AJ177" s="135"/>
      <c r="AK177" s="135" t="s">
        <v>5340</v>
      </c>
      <c r="AL177" s="135"/>
      <c r="AM177" s="135"/>
      <c r="AN177" s="135"/>
      <c r="AO177" s="135"/>
      <c r="AP177" s="135"/>
      <c r="AQ177" s="135"/>
      <c r="AR177" s="135"/>
      <c r="AS177" s="135"/>
      <c r="AT177" s="135">
        <v>250</v>
      </c>
      <c r="AU177" s="135" t="s">
        <v>13152</v>
      </c>
      <c r="AV177" s="135" t="s">
        <v>5639</v>
      </c>
      <c r="AW177" s="127">
        <v>2000</v>
      </c>
      <c r="AX177" s="127">
        <v>8</v>
      </c>
      <c r="AY177" s="127"/>
      <c r="AZ177" s="127"/>
      <c r="BA177" s="127"/>
      <c r="BB177" s="127"/>
      <c r="BC177" s="127"/>
      <c r="BD177" s="127"/>
      <c r="BE177" s="127"/>
      <c r="BF177" s="135"/>
      <c r="BG177" s="135"/>
      <c r="BH177" s="127"/>
      <c r="BI177" s="127"/>
      <c r="BJ177" s="127"/>
      <c r="BK177" s="127"/>
      <c r="BL177" s="127"/>
      <c r="BM177" s="127"/>
      <c r="BN177" s="127"/>
      <c r="BO177" s="135"/>
      <c r="BP177" s="135" t="s">
        <v>4945</v>
      </c>
      <c r="BQ177" s="636"/>
      <c r="BR177" s="135"/>
      <c r="BS177" s="636"/>
      <c r="BT177" s="135"/>
      <c r="BU177" s="135"/>
      <c r="BV177" s="135"/>
      <c r="BW177" s="135"/>
      <c r="BX177" s="135"/>
      <c r="BY177" s="135"/>
      <c r="BZ177" s="135"/>
      <c r="CA177" s="135">
        <v>1</v>
      </c>
      <c r="CB177" s="135"/>
      <c r="CC177" s="135">
        <v>1</v>
      </c>
      <c r="CD177" s="135"/>
      <c r="CE177" s="135">
        <v>1</v>
      </c>
    </row>
    <row r="178" spans="1:83" ht="16.5" customHeight="1">
      <c r="A178" s="154">
        <v>136</v>
      </c>
      <c r="B178" s="135" t="s">
        <v>58</v>
      </c>
      <c r="C178" s="135" t="s">
        <v>2571</v>
      </c>
      <c r="D178" s="135" t="s">
        <v>6118</v>
      </c>
      <c r="E178" s="135" t="s">
        <v>13574</v>
      </c>
      <c r="F178" s="135" t="s">
        <v>14756</v>
      </c>
      <c r="G178" s="276" t="s">
        <v>14757</v>
      </c>
      <c r="H178" s="135" t="s">
        <v>14758</v>
      </c>
      <c r="I178" s="135" t="s">
        <v>14759</v>
      </c>
      <c r="J178" s="154" t="s">
        <v>4884</v>
      </c>
      <c r="K178" s="135" t="s">
        <v>14759</v>
      </c>
      <c r="L178" s="153" t="s">
        <v>14760</v>
      </c>
      <c r="M178" s="153" t="s">
        <v>14761</v>
      </c>
      <c r="N178" s="135" t="s">
        <v>4924</v>
      </c>
      <c r="O178" s="135"/>
      <c r="P178" s="1015" t="s">
        <v>4924</v>
      </c>
      <c r="Q178" s="127">
        <v>325</v>
      </c>
      <c r="R178" s="127">
        <v>479</v>
      </c>
      <c r="S178" s="127">
        <v>479</v>
      </c>
      <c r="T178" s="143"/>
      <c r="U178" s="123" t="s">
        <v>4983</v>
      </c>
      <c r="V178" s="143">
        <v>479</v>
      </c>
      <c r="W178" s="128">
        <v>60</v>
      </c>
      <c r="X178" s="135" t="s">
        <v>4956</v>
      </c>
      <c r="Y178" s="128"/>
      <c r="Z178" s="128"/>
      <c r="AA178" s="128"/>
      <c r="AB178" s="128">
        <v>53</v>
      </c>
      <c r="AC178" s="128"/>
      <c r="AD178" s="128"/>
      <c r="AE178" s="128"/>
      <c r="AF178" s="276" t="s">
        <v>14762</v>
      </c>
      <c r="AG178" s="127"/>
      <c r="AH178" s="127">
        <v>94</v>
      </c>
      <c r="AI178" s="135"/>
      <c r="AJ178" s="135"/>
      <c r="AK178" s="135" t="s">
        <v>6735</v>
      </c>
      <c r="AL178" s="135"/>
      <c r="AM178" s="135"/>
      <c r="AN178" s="135"/>
      <c r="AO178" s="135"/>
      <c r="AP178" s="135"/>
      <c r="AQ178" s="135"/>
      <c r="AR178" s="135"/>
      <c r="AS178" s="135"/>
      <c r="AT178" s="135">
        <v>30</v>
      </c>
      <c r="AU178" s="135" t="s">
        <v>14763</v>
      </c>
      <c r="AV178" s="135" t="s">
        <v>5382</v>
      </c>
      <c r="AW178" s="127">
        <v>300</v>
      </c>
      <c r="AX178" s="127">
        <v>10</v>
      </c>
      <c r="AY178" s="127"/>
      <c r="AZ178" s="127"/>
      <c r="BA178" s="127"/>
      <c r="BB178" s="127"/>
      <c r="BC178" s="127"/>
      <c r="BD178" s="127"/>
      <c r="BE178" s="127"/>
      <c r="BF178" s="135"/>
      <c r="BG178" s="135" t="s">
        <v>4945</v>
      </c>
      <c r="BH178" s="127"/>
      <c r="BI178" s="127"/>
      <c r="BJ178" s="127"/>
      <c r="BK178" s="127"/>
      <c r="BL178" s="127"/>
      <c r="BM178" s="127"/>
      <c r="BN178" s="127"/>
      <c r="BO178" s="135"/>
      <c r="BP178" s="135"/>
      <c r="BQ178" s="636"/>
      <c r="BR178" s="135"/>
      <c r="BS178" s="636"/>
      <c r="BT178" s="135"/>
      <c r="BU178" s="135"/>
      <c r="BV178" s="135"/>
      <c r="BW178" s="135"/>
      <c r="BX178" s="135"/>
      <c r="BY178" s="135"/>
      <c r="BZ178" s="135"/>
      <c r="CA178" s="135">
        <v>1</v>
      </c>
      <c r="CB178" s="135"/>
      <c r="CC178" s="135">
        <v>1</v>
      </c>
      <c r="CD178" s="135"/>
      <c r="CE178" s="135"/>
    </row>
    <row r="179" spans="1:83" s="1023" customFormat="1" ht="16.5" customHeight="1">
      <c r="A179" s="154">
        <v>137</v>
      </c>
      <c r="B179" s="135" t="s">
        <v>58</v>
      </c>
      <c r="C179" s="135" t="s">
        <v>2093</v>
      </c>
      <c r="D179" s="135" t="s">
        <v>6118</v>
      </c>
      <c r="E179" s="154" t="s">
        <v>13433</v>
      </c>
      <c r="F179" s="135" t="s">
        <v>14764</v>
      </c>
      <c r="G179" s="276" t="s">
        <v>14765</v>
      </c>
      <c r="H179" s="135" t="s">
        <v>14766</v>
      </c>
      <c r="I179" s="135" t="s">
        <v>14767</v>
      </c>
      <c r="J179" s="154" t="s">
        <v>4884</v>
      </c>
      <c r="K179" s="135" t="s">
        <v>8256</v>
      </c>
      <c r="L179" s="153" t="s">
        <v>14768</v>
      </c>
      <c r="M179" s="153" t="s">
        <v>14769</v>
      </c>
      <c r="N179" s="142" t="s">
        <v>4924</v>
      </c>
      <c r="O179" s="135"/>
      <c r="P179" s="1015" t="s">
        <v>4924</v>
      </c>
      <c r="Q179" s="127">
        <v>165000</v>
      </c>
      <c r="R179" s="127">
        <v>3171</v>
      </c>
      <c r="S179" s="127">
        <v>495</v>
      </c>
      <c r="T179" s="143">
        <v>250</v>
      </c>
      <c r="U179" s="123" t="s">
        <v>4955</v>
      </c>
      <c r="V179" s="143">
        <v>245</v>
      </c>
      <c r="W179" s="128">
        <v>145</v>
      </c>
      <c r="X179" s="135" t="s">
        <v>4956</v>
      </c>
      <c r="Y179" s="128">
        <v>370</v>
      </c>
      <c r="Z179" s="128"/>
      <c r="AA179" s="128"/>
      <c r="AB179" s="128">
        <v>140</v>
      </c>
      <c r="AC179" s="128">
        <v>125</v>
      </c>
      <c r="AD179" s="128">
        <v>125</v>
      </c>
      <c r="AE179" s="128">
        <v>150</v>
      </c>
      <c r="AF179" s="276" t="s">
        <v>14770</v>
      </c>
      <c r="AG179" s="127">
        <v>70</v>
      </c>
      <c r="AH179" s="127">
        <v>70</v>
      </c>
      <c r="AI179" s="135"/>
      <c r="AJ179" s="135"/>
      <c r="AK179" s="135" t="s">
        <v>5866</v>
      </c>
      <c r="AL179" s="135">
        <v>2</v>
      </c>
      <c r="AM179" s="135">
        <v>1</v>
      </c>
      <c r="AN179" s="135">
        <v>1</v>
      </c>
      <c r="AO179" s="135"/>
      <c r="AP179" s="135"/>
      <c r="AQ179" s="135"/>
      <c r="AR179" s="135"/>
      <c r="AS179" s="135"/>
      <c r="AT179" s="135">
        <v>330</v>
      </c>
      <c r="AU179" s="135" t="s">
        <v>6506</v>
      </c>
      <c r="AV179" s="135" t="s">
        <v>6506</v>
      </c>
      <c r="AW179" s="127">
        <v>60401</v>
      </c>
      <c r="AX179" s="127">
        <v>183.03333333333333</v>
      </c>
      <c r="AY179" s="127">
        <v>7000</v>
      </c>
      <c r="AZ179" s="127">
        <v>3000</v>
      </c>
      <c r="BA179" s="127">
        <v>5000</v>
      </c>
      <c r="BB179" s="127">
        <v>5000</v>
      </c>
      <c r="BC179" s="127">
        <v>7000</v>
      </c>
      <c r="BD179" s="127" t="s">
        <v>14771</v>
      </c>
      <c r="BE179" s="127" t="s">
        <v>14771</v>
      </c>
      <c r="BF179" s="135" t="s">
        <v>14772</v>
      </c>
      <c r="BG179" s="135" t="s">
        <v>14773</v>
      </c>
      <c r="BH179" s="127">
        <v>7000</v>
      </c>
      <c r="BI179" s="127">
        <v>3000</v>
      </c>
      <c r="BJ179" s="127">
        <v>5000</v>
      </c>
      <c r="BK179" s="127">
        <v>5000</v>
      </c>
      <c r="BL179" s="127">
        <v>7000</v>
      </c>
      <c r="BM179" s="127" t="s">
        <v>14774</v>
      </c>
      <c r="BN179" s="127" t="s">
        <v>14774</v>
      </c>
      <c r="BO179" s="135" t="s">
        <v>14772</v>
      </c>
      <c r="BP179" s="135" t="s">
        <v>14773</v>
      </c>
      <c r="BQ179" s="636"/>
      <c r="BR179" s="135"/>
      <c r="BS179" s="636"/>
      <c r="BT179" s="135"/>
      <c r="BU179" s="135"/>
      <c r="BV179" s="135"/>
      <c r="BW179" s="135"/>
      <c r="BX179" s="135"/>
      <c r="BY179" s="135"/>
      <c r="BZ179" s="135"/>
      <c r="CA179" s="135">
        <v>1</v>
      </c>
      <c r="CB179" s="135"/>
      <c r="CC179" s="135">
        <v>16</v>
      </c>
      <c r="CD179" s="135">
        <v>1</v>
      </c>
      <c r="CE179" s="135"/>
    </row>
    <row r="180" spans="1:83" s="1018" customFormat="1" ht="16.5" customHeight="1">
      <c r="A180" s="2517" t="s">
        <v>8777</v>
      </c>
      <c r="B180" s="2517"/>
      <c r="C180" s="2517"/>
      <c r="D180" s="2517"/>
      <c r="E180" s="2517"/>
      <c r="F180" s="229">
        <v>3</v>
      </c>
      <c r="G180" s="230"/>
      <c r="H180" s="231"/>
      <c r="I180" s="232"/>
      <c r="J180" s="232"/>
      <c r="K180" s="1025"/>
      <c r="L180" s="235"/>
      <c r="M180" s="236"/>
      <c r="N180" s="237"/>
      <c r="O180" s="237"/>
      <c r="P180" s="237"/>
      <c r="Q180" s="1026"/>
      <c r="R180" s="1026"/>
      <c r="S180" s="1026"/>
      <c r="T180" s="238"/>
      <c r="U180" s="241"/>
      <c r="V180" s="238"/>
      <c r="W180" s="1026"/>
      <c r="X180" s="240"/>
      <c r="Y180" s="1026"/>
      <c r="Z180" s="1026"/>
      <c r="AA180" s="1026"/>
      <c r="AB180" s="244"/>
      <c r="AC180" s="244"/>
      <c r="AD180" s="244"/>
      <c r="AE180" s="244"/>
      <c r="AF180" s="1027"/>
      <c r="AG180" s="244"/>
      <c r="AH180" s="244"/>
      <c r="AI180" s="251"/>
      <c r="AJ180" s="1028"/>
      <c r="AK180" s="229"/>
      <c r="AL180" s="229"/>
      <c r="AM180" s="229"/>
      <c r="AN180" s="251"/>
      <c r="AO180" s="251"/>
      <c r="AP180" s="251"/>
      <c r="AQ180" s="251"/>
      <c r="AR180" s="251"/>
      <c r="AS180" s="1029"/>
      <c r="AT180" s="1029"/>
      <c r="AU180" s="1029"/>
      <c r="AV180" s="1029"/>
      <c r="AW180" s="1031"/>
      <c r="AX180" s="1031"/>
      <c r="AY180" s="1031"/>
      <c r="AZ180" s="1031"/>
      <c r="BA180" s="1031"/>
      <c r="BB180" s="1031"/>
      <c r="BC180" s="1031"/>
      <c r="BD180" s="1031"/>
      <c r="BE180" s="1031"/>
      <c r="BF180" s="1029"/>
      <c r="BG180" s="1029"/>
      <c r="BH180" s="1031"/>
      <c r="BI180" s="1031"/>
      <c r="BJ180" s="1031"/>
      <c r="BK180" s="1031"/>
      <c r="BL180" s="1031"/>
      <c r="BM180" s="1031"/>
      <c r="BN180" s="1031"/>
      <c r="BO180" s="1029"/>
      <c r="BP180" s="1029"/>
      <c r="BQ180" s="1029"/>
      <c r="BR180" s="1029"/>
      <c r="BS180" s="1029"/>
      <c r="BT180" s="1029"/>
      <c r="BU180" s="1029"/>
      <c r="BV180" s="1029"/>
      <c r="BW180" s="1029"/>
      <c r="BX180" s="1029"/>
      <c r="BY180" s="1029"/>
      <c r="BZ180" s="1029"/>
      <c r="CA180" s="1029"/>
      <c r="CB180" s="1029"/>
      <c r="CC180" s="1029"/>
      <c r="CD180" s="1029"/>
      <c r="CE180" s="1029"/>
    </row>
    <row r="181" spans="1:83" s="679" customFormat="1" ht="16.5" customHeight="1">
      <c r="A181" s="2567" t="s">
        <v>8778</v>
      </c>
      <c r="B181" s="2567"/>
      <c r="C181" s="2567"/>
      <c r="D181" s="2567"/>
      <c r="E181" s="2567"/>
      <c r="F181" s="389">
        <f>F13+F136+F176+F180</f>
        <v>54</v>
      </c>
      <c r="G181" s="390"/>
      <c r="H181" s="389"/>
      <c r="I181" s="389"/>
      <c r="J181" s="389"/>
      <c r="K181" s="389"/>
      <c r="L181" s="391"/>
      <c r="M181" s="391"/>
      <c r="N181" s="389"/>
      <c r="O181" s="389"/>
      <c r="P181" s="389"/>
      <c r="Q181" s="394"/>
      <c r="R181" s="394"/>
      <c r="S181" s="394"/>
      <c r="T181" s="392"/>
      <c r="U181" s="399"/>
      <c r="V181" s="392"/>
      <c r="W181" s="395"/>
      <c r="X181" s="389"/>
      <c r="Y181" s="395"/>
      <c r="Z181" s="395"/>
      <c r="AA181" s="395"/>
      <c r="AB181" s="395"/>
      <c r="AC181" s="395"/>
      <c r="AD181" s="395"/>
      <c r="AE181" s="395"/>
      <c r="AF181" s="390"/>
      <c r="AG181" s="394"/>
      <c r="AH181" s="394"/>
      <c r="AI181" s="389"/>
      <c r="AJ181" s="389"/>
      <c r="AK181" s="389"/>
      <c r="AL181" s="389"/>
      <c r="AM181" s="389"/>
      <c r="AN181" s="389"/>
      <c r="AO181" s="389"/>
      <c r="AP181" s="389"/>
      <c r="AQ181" s="389"/>
      <c r="AR181" s="389"/>
      <c r="AS181" s="389"/>
      <c r="AT181" s="389"/>
      <c r="AU181" s="389"/>
      <c r="AV181" s="389"/>
      <c r="AW181" s="394"/>
      <c r="AX181" s="394"/>
      <c r="AY181" s="394"/>
      <c r="AZ181" s="394"/>
      <c r="BA181" s="394"/>
      <c r="BB181" s="394"/>
      <c r="BC181" s="394"/>
      <c r="BD181" s="394"/>
      <c r="BE181" s="394"/>
      <c r="BF181" s="389"/>
      <c r="BG181" s="389"/>
      <c r="BH181" s="394"/>
      <c r="BI181" s="394"/>
      <c r="BJ181" s="394"/>
      <c r="BK181" s="394"/>
      <c r="BL181" s="394"/>
      <c r="BM181" s="394"/>
      <c r="BN181" s="394"/>
      <c r="BO181" s="389"/>
      <c r="BP181" s="389"/>
      <c r="BQ181" s="1060"/>
      <c r="BR181" s="389"/>
      <c r="BS181" s="1060"/>
      <c r="BT181" s="389"/>
      <c r="BU181" s="389"/>
      <c r="BV181" s="389"/>
      <c r="BW181" s="389"/>
      <c r="BX181" s="389"/>
      <c r="BY181" s="389"/>
      <c r="BZ181" s="389"/>
      <c r="CA181" s="389"/>
      <c r="CB181" s="389"/>
      <c r="CC181" s="389"/>
      <c r="CD181" s="389"/>
      <c r="CE181" s="389"/>
    </row>
    <row r="182" spans="1:83" ht="16.5" customHeight="1">
      <c r="A182" s="494"/>
      <c r="B182" s="135" t="s">
        <v>8779</v>
      </c>
      <c r="C182" s="135"/>
      <c r="D182" s="135"/>
      <c r="E182" s="135"/>
      <c r="F182" s="494"/>
      <c r="G182" s="276"/>
      <c r="H182" s="135"/>
      <c r="I182" s="135"/>
      <c r="J182" s="135"/>
      <c r="K182" s="135"/>
      <c r="L182" s="153"/>
      <c r="M182" s="153"/>
      <c r="N182" s="135"/>
      <c r="O182" s="135"/>
      <c r="P182" s="135"/>
      <c r="Q182" s="127"/>
      <c r="R182" s="127"/>
      <c r="S182" s="127"/>
      <c r="T182" s="143"/>
      <c r="U182" s="123"/>
      <c r="V182" s="143"/>
      <c r="W182" s="128"/>
      <c r="X182" s="135"/>
      <c r="Y182" s="128"/>
      <c r="Z182" s="128"/>
      <c r="AA182" s="128"/>
      <c r="AB182" s="128"/>
      <c r="AC182" s="128"/>
      <c r="AD182" s="128"/>
      <c r="AE182" s="128"/>
      <c r="AF182" s="276"/>
      <c r="AG182" s="127"/>
      <c r="AH182" s="127"/>
      <c r="AI182" s="135"/>
      <c r="AJ182" s="135"/>
      <c r="AK182" s="135"/>
      <c r="AL182" s="135"/>
      <c r="AM182" s="135"/>
      <c r="AN182" s="135"/>
      <c r="AO182" s="135"/>
      <c r="AP182" s="135"/>
      <c r="AQ182" s="135"/>
      <c r="AR182" s="135"/>
      <c r="AS182" s="135"/>
      <c r="AT182" s="494"/>
      <c r="AU182" s="135"/>
      <c r="AV182" s="135"/>
      <c r="AW182" s="127"/>
      <c r="AX182" s="127"/>
      <c r="AY182" s="134"/>
      <c r="AZ182" s="134"/>
      <c r="BA182" s="134"/>
      <c r="BB182" s="134"/>
      <c r="BC182" s="134"/>
      <c r="BD182" s="134"/>
      <c r="BE182" s="134"/>
      <c r="BF182" s="135"/>
      <c r="BG182" s="135"/>
      <c r="BH182" s="134"/>
      <c r="BI182" s="134"/>
      <c r="BJ182" s="134"/>
      <c r="BK182" s="134"/>
      <c r="BL182" s="134"/>
      <c r="BM182" s="134"/>
      <c r="BN182" s="134"/>
      <c r="BO182" s="135"/>
      <c r="BP182" s="135"/>
      <c r="BQ182" s="636"/>
      <c r="BR182" s="135"/>
      <c r="BS182" s="636"/>
      <c r="BT182" s="135"/>
      <c r="BU182" s="135"/>
      <c r="BV182" s="135"/>
      <c r="BW182" s="135"/>
      <c r="BX182" s="135"/>
      <c r="BY182" s="135"/>
      <c r="BZ182" s="135"/>
      <c r="CA182" s="135"/>
      <c r="CB182" s="135"/>
      <c r="CC182" s="135"/>
      <c r="CD182" s="135"/>
      <c r="CE182" s="135"/>
    </row>
    <row r="183" spans="1:83" s="86" customFormat="1" ht="16.5" customHeight="1">
      <c r="A183" s="154">
        <v>138</v>
      </c>
      <c r="B183" s="154" t="s">
        <v>8779</v>
      </c>
      <c r="C183" s="158" t="s">
        <v>8839</v>
      </c>
      <c r="D183" s="154" t="s">
        <v>5082</v>
      </c>
      <c r="E183" s="154" t="s">
        <v>13433</v>
      </c>
      <c r="F183" s="154" t="s">
        <v>14775</v>
      </c>
      <c r="G183" s="160" t="s">
        <v>14776</v>
      </c>
      <c r="H183" s="154" t="s">
        <v>14777</v>
      </c>
      <c r="I183" s="154" t="s">
        <v>8226</v>
      </c>
      <c r="J183" s="154" t="s">
        <v>4884</v>
      </c>
      <c r="K183" s="163" t="s">
        <v>14778</v>
      </c>
      <c r="L183" s="116" t="s">
        <v>14779</v>
      </c>
      <c r="M183" s="141" t="s">
        <v>14780</v>
      </c>
      <c r="N183" s="142" t="s">
        <v>4924</v>
      </c>
      <c r="O183" s="142"/>
      <c r="P183" s="1015" t="s">
        <v>4924</v>
      </c>
      <c r="Q183" s="630">
        <v>1306</v>
      </c>
      <c r="R183" s="630">
        <v>918.88</v>
      </c>
      <c r="S183" s="630">
        <v>497</v>
      </c>
      <c r="T183" s="143"/>
      <c r="U183" s="123"/>
      <c r="V183" s="143">
        <v>497</v>
      </c>
      <c r="W183" s="147">
        <v>29</v>
      </c>
      <c r="X183" s="159" t="s">
        <v>4972</v>
      </c>
      <c r="Y183" s="147">
        <v>23</v>
      </c>
      <c r="Z183" s="742"/>
      <c r="AA183" s="742"/>
      <c r="AB183" s="147">
        <v>29</v>
      </c>
      <c r="AC183" s="742"/>
      <c r="AD183" s="742"/>
      <c r="AE183" s="147">
        <v>6</v>
      </c>
      <c r="AF183" s="181" t="s">
        <v>14781</v>
      </c>
      <c r="AG183" s="742"/>
      <c r="AH183" s="127">
        <v>128</v>
      </c>
      <c r="AI183" s="142"/>
      <c r="AJ183" s="142"/>
      <c r="AK183" s="154" t="s">
        <v>5079</v>
      </c>
      <c r="AL183" s="154">
        <v>21</v>
      </c>
      <c r="AM183" s="221"/>
      <c r="AN183" s="221"/>
      <c r="AO183" s="154">
        <v>21</v>
      </c>
      <c r="AP183" s="221"/>
      <c r="AQ183" s="221"/>
      <c r="AR183" s="221"/>
      <c r="AS183" s="221"/>
      <c r="AT183" s="154">
        <v>310</v>
      </c>
      <c r="AU183" s="175" t="s">
        <v>10067</v>
      </c>
      <c r="AV183" s="175" t="s">
        <v>10067</v>
      </c>
      <c r="AW183" s="127">
        <v>22099</v>
      </c>
      <c r="AX183" s="127">
        <v>71.287096774193543</v>
      </c>
      <c r="AY183" s="149"/>
      <c r="AZ183" s="149"/>
      <c r="BA183" s="149"/>
      <c r="BB183" s="149"/>
      <c r="BC183" s="149"/>
      <c r="BD183" s="149"/>
      <c r="BE183" s="149"/>
      <c r="BF183" s="150"/>
      <c r="BG183" s="259" t="s">
        <v>4897</v>
      </c>
      <c r="BH183" s="1105"/>
      <c r="BI183" s="149"/>
      <c r="BJ183" s="1105"/>
      <c r="BK183" s="1105"/>
      <c r="BL183" s="1105"/>
      <c r="BM183" s="1105"/>
      <c r="BN183" s="1105"/>
      <c r="BO183" s="221"/>
      <c r="BP183" s="265" t="s">
        <v>4945</v>
      </c>
      <c r="BQ183" s="228"/>
      <c r="BR183" s="221"/>
      <c r="BS183" s="221"/>
      <c r="BT183" s="154">
        <v>1</v>
      </c>
      <c r="BU183" s="221"/>
      <c r="BV183" s="221"/>
      <c r="BW183" s="221"/>
      <c r="BX183" s="221"/>
      <c r="BY183" s="221"/>
      <c r="BZ183" s="221"/>
      <c r="CA183" s="175"/>
      <c r="CB183" s="175"/>
      <c r="CC183" s="175"/>
      <c r="CD183" s="175"/>
      <c r="CE183" s="175"/>
    </row>
    <row r="184" spans="1:83" s="177" customFormat="1" ht="16.5" customHeight="1">
      <c r="A184" s="154">
        <v>139</v>
      </c>
      <c r="B184" s="154" t="s">
        <v>2830</v>
      </c>
      <c r="C184" s="145" t="s">
        <v>2888</v>
      </c>
      <c r="D184" s="154" t="s">
        <v>5111</v>
      </c>
      <c r="E184" s="154" t="s">
        <v>13433</v>
      </c>
      <c r="F184" s="154" t="s">
        <v>14782</v>
      </c>
      <c r="G184" s="160" t="s">
        <v>14783</v>
      </c>
      <c r="H184" s="154" t="s">
        <v>14784</v>
      </c>
      <c r="I184" s="362" t="s">
        <v>14785</v>
      </c>
      <c r="J184" s="154" t="s">
        <v>4884</v>
      </c>
      <c r="K184" s="301" t="s">
        <v>14786</v>
      </c>
      <c r="L184" s="116" t="s">
        <v>14787</v>
      </c>
      <c r="M184" s="153" t="s">
        <v>14788</v>
      </c>
      <c r="N184" s="142" t="s">
        <v>4924</v>
      </c>
      <c r="O184" s="142"/>
      <c r="P184" s="1015" t="s">
        <v>4924</v>
      </c>
      <c r="Q184" s="671">
        <v>666</v>
      </c>
      <c r="R184" s="671">
        <v>803.95</v>
      </c>
      <c r="S184" s="671">
        <v>353</v>
      </c>
      <c r="T184" s="143"/>
      <c r="U184" s="123"/>
      <c r="V184" s="143">
        <v>353</v>
      </c>
      <c r="W184" s="147">
        <v>86</v>
      </c>
      <c r="X184" s="159" t="s">
        <v>4956</v>
      </c>
      <c r="Y184" s="147">
        <v>86</v>
      </c>
      <c r="Z184" s="147">
        <v>57</v>
      </c>
      <c r="AA184" s="147">
        <v>350</v>
      </c>
      <c r="AB184" s="147">
        <v>28</v>
      </c>
      <c r="AC184" s="147"/>
      <c r="AD184" s="147"/>
      <c r="AE184" s="147">
        <v>4</v>
      </c>
      <c r="AF184" s="181" t="s">
        <v>14789</v>
      </c>
      <c r="AG184" s="683">
        <v>160</v>
      </c>
      <c r="AH184" s="683">
        <v>160</v>
      </c>
      <c r="AI184" s="1008"/>
      <c r="AJ184" s="1008"/>
      <c r="AK184" s="154"/>
      <c r="AL184" s="154"/>
      <c r="AM184" s="154"/>
      <c r="AN184" s="154"/>
      <c r="AO184" s="154"/>
      <c r="AP184" s="154"/>
      <c r="AQ184" s="154"/>
      <c r="AR184" s="137"/>
      <c r="AS184" s="154" t="s">
        <v>14638</v>
      </c>
      <c r="AT184" s="154">
        <v>166</v>
      </c>
      <c r="AU184" s="175" t="s">
        <v>14790</v>
      </c>
      <c r="AV184" s="175" t="s">
        <v>14790</v>
      </c>
      <c r="AW184" s="683">
        <v>4577</v>
      </c>
      <c r="AX184" s="127">
        <v>27.572289156626507</v>
      </c>
      <c r="AY184" s="684"/>
      <c r="AZ184" s="684"/>
      <c r="BA184" s="684"/>
      <c r="BB184" s="684"/>
      <c r="BC184" s="684"/>
      <c r="BD184" s="684"/>
      <c r="BE184" s="684"/>
      <c r="BF184" s="685"/>
      <c r="BG184" s="686" t="s">
        <v>4945</v>
      </c>
      <c r="BH184" s="684"/>
      <c r="BI184" s="684"/>
      <c r="BJ184" s="684"/>
      <c r="BK184" s="684"/>
      <c r="BL184" s="684"/>
      <c r="BM184" s="684"/>
      <c r="BN184" s="684"/>
      <c r="BO184" s="689"/>
      <c r="BP184" s="689" t="s">
        <v>4945</v>
      </c>
      <c r="BQ184" s="228">
        <v>1</v>
      </c>
      <c r="BR184" s="154">
        <v>1</v>
      </c>
      <c r="BS184" s="228"/>
      <c r="BT184" s="154"/>
      <c r="BU184" s="154"/>
      <c r="BV184" s="154"/>
      <c r="BW184" s="154"/>
      <c r="BX184" s="154">
        <v>2</v>
      </c>
      <c r="BY184" s="154"/>
      <c r="BZ184" s="154"/>
      <c r="CA184" s="175"/>
      <c r="CB184" s="175"/>
      <c r="CC184" s="175"/>
      <c r="CD184" s="175"/>
      <c r="CE184" s="175"/>
    </row>
    <row r="185" spans="1:83" s="177" customFormat="1" ht="16.5" customHeight="1">
      <c r="A185" s="154">
        <v>140</v>
      </c>
      <c r="B185" s="154" t="s">
        <v>8779</v>
      </c>
      <c r="C185" s="158" t="s">
        <v>2864</v>
      </c>
      <c r="D185" s="154" t="s">
        <v>5082</v>
      </c>
      <c r="E185" s="154" t="s">
        <v>13433</v>
      </c>
      <c r="F185" s="154" t="s">
        <v>14791</v>
      </c>
      <c r="G185" s="160" t="s">
        <v>14792</v>
      </c>
      <c r="H185" s="154" t="s">
        <v>14793</v>
      </c>
      <c r="I185" s="154" t="s">
        <v>14794</v>
      </c>
      <c r="J185" s="154" t="s">
        <v>4884</v>
      </c>
      <c r="K185" s="163" t="s">
        <v>12709</v>
      </c>
      <c r="L185" s="116" t="s">
        <v>14795</v>
      </c>
      <c r="M185" s="268" t="s">
        <v>14796</v>
      </c>
      <c r="N185" s="142" t="s">
        <v>4940</v>
      </c>
      <c r="O185" s="142" t="s">
        <v>4941</v>
      </c>
      <c r="P185" s="1015" t="s">
        <v>4924</v>
      </c>
      <c r="Q185" s="630">
        <v>21600</v>
      </c>
      <c r="R185" s="630">
        <v>4098</v>
      </c>
      <c r="S185" s="630">
        <v>2148</v>
      </c>
      <c r="T185" s="143">
        <v>639</v>
      </c>
      <c r="U185" s="123" t="s">
        <v>4955</v>
      </c>
      <c r="V185" s="143">
        <v>1509</v>
      </c>
      <c r="W185" s="147">
        <v>227</v>
      </c>
      <c r="X185" s="159" t="s">
        <v>4890</v>
      </c>
      <c r="Y185" s="147">
        <v>182</v>
      </c>
      <c r="Z185" s="147">
        <v>33</v>
      </c>
      <c r="AA185" s="147">
        <v>300</v>
      </c>
      <c r="AB185" s="147">
        <v>32</v>
      </c>
      <c r="AC185" s="147">
        <v>40</v>
      </c>
      <c r="AD185" s="147"/>
      <c r="AE185" s="147">
        <v>30</v>
      </c>
      <c r="AF185" s="181" t="s">
        <v>14797</v>
      </c>
      <c r="AG185" s="127">
        <v>841</v>
      </c>
      <c r="AH185" s="127">
        <v>920</v>
      </c>
      <c r="AI185" s="792"/>
      <c r="AJ185" s="792"/>
      <c r="AK185" s="154" t="s">
        <v>14144</v>
      </c>
      <c r="AL185" s="154">
        <v>9</v>
      </c>
      <c r="AM185" s="154">
        <v>3</v>
      </c>
      <c r="AN185" s="154">
        <v>2</v>
      </c>
      <c r="AO185" s="154">
        <v>4</v>
      </c>
      <c r="AP185" s="154"/>
      <c r="AQ185" s="154" t="s">
        <v>14144</v>
      </c>
      <c r="AR185" s="154" t="s">
        <v>5428</v>
      </c>
      <c r="AS185" s="154"/>
      <c r="AT185" s="154">
        <v>310</v>
      </c>
      <c r="AU185" s="175" t="s">
        <v>13152</v>
      </c>
      <c r="AV185" s="175" t="s">
        <v>13152</v>
      </c>
      <c r="AW185" s="127">
        <v>21622</v>
      </c>
      <c r="AX185" s="127">
        <v>69.748387096774195</v>
      </c>
      <c r="AY185" s="149">
        <v>3000</v>
      </c>
      <c r="AZ185" s="149"/>
      <c r="BA185" s="149">
        <v>2000</v>
      </c>
      <c r="BB185" s="149">
        <v>2000</v>
      </c>
      <c r="BC185" s="149">
        <v>3000</v>
      </c>
      <c r="BD185" s="149"/>
      <c r="BE185" s="149">
        <v>50</v>
      </c>
      <c r="BF185" s="150" t="s">
        <v>14798</v>
      </c>
      <c r="BG185" s="259" t="s">
        <v>14799</v>
      </c>
      <c r="BH185" s="149">
        <v>3000</v>
      </c>
      <c r="BI185" s="149" t="s">
        <v>4941</v>
      </c>
      <c r="BJ185" s="149">
        <v>2000</v>
      </c>
      <c r="BK185" s="149">
        <v>2000</v>
      </c>
      <c r="BL185" s="149">
        <v>3000</v>
      </c>
      <c r="BM185" s="149">
        <v>30</v>
      </c>
      <c r="BN185" s="149">
        <v>50</v>
      </c>
      <c r="BO185" s="265" t="s">
        <v>14800</v>
      </c>
      <c r="BP185" s="265" t="s">
        <v>14799</v>
      </c>
      <c r="BQ185" s="228">
        <v>1</v>
      </c>
      <c r="BR185" s="154"/>
      <c r="BS185" s="228">
        <v>1</v>
      </c>
      <c r="BT185" s="154"/>
      <c r="BU185" s="154">
        <v>3</v>
      </c>
      <c r="BV185" s="154">
        <v>4</v>
      </c>
      <c r="BW185" s="154"/>
      <c r="BX185" s="154">
        <v>3</v>
      </c>
      <c r="BY185" s="154"/>
      <c r="BZ185" s="154"/>
      <c r="CA185" s="175"/>
      <c r="CB185" s="175"/>
      <c r="CC185" s="175"/>
      <c r="CD185" s="175"/>
      <c r="CE185" s="175"/>
    </row>
    <row r="186" spans="1:83" s="1023" customFormat="1" ht="16.5" customHeight="1">
      <c r="A186" s="154">
        <v>141</v>
      </c>
      <c r="B186" s="154" t="s">
        <v>8779</v>
      </c>
      <c r="C186" s="158" t="s">
        <v>8818</v>
      </c>
      <c r="D186" s="154" t="s">
        <v>5082</v>
      </c>
      <c r="E186" s="154" t="s">
        <v>6337</v>
      </c>
      <c r="F186" s="154" t="s">
        <v>14801</v>
      </c>
      <c r="G186" s="160" t="s">
        <v>14802</v>
      </c>
      <c r="H186" s="154" t="s">
        <v>14803</v>
      </c>
      <c r="I186" s="154" t="s">
        <v>14511</v>
      </c>
      <c r="J186" s="154" t="s">
        <v>4888</v>
      </c>
      <c r="K186" s="163" t="s">
        <v>6337</v>
      </c>
      <c r="L186" s="116" t="s">
        <v>6337</v>
      </c>
      <c r="M186" s="153"/>
      <c r="N186" s="142" t="s">
        <v>4924</v>
      </c>
      <c r="O186" s="142"/>
      <c r="P186" s="1015" t="s">
        <v>4924</v>
      </c>
      <c r="Q186" s="630">
        <v>1021</v>
      </c>
      <c r="R186" s="630">
        <v>1270</v>
      </c>
      <c r="S186" s="630">
        <v>426</v>
      </c>
      <c r="T186" s="143">
        <v>130</v>
      </c>
      <c r="U186" s="123"/>
      <c r="V186" s="143">
        <v>296</v>
      </c>
      <c r="W186" s="147">
        <v>60</v>
      </c>
      <c r="X186" s="159" t="s">
        <v>4972</v>
      </c>
      <c r="Y186" s="147"/>
      <c r="Z186" s="147"/>
      <c r="AA186" s="147"/>
      <c r="AB186" s="147"/>
      <c r="AC186" s="147"/>
      <c r="AD186" s="147"/>
      <c r="AE186" s="147">
        <v>7</v>
      </c>
      <c r="AF186" s="181" t="s">
        <v>14804</v>
      </c>
      <c r="AG186" s="127"/>
      <c r="AH186" s="127">
        <v>345</v>
      </c>
      <c r="AI186" s="792"/>
      <c r="AJ186" s="792"/>
      <c r="AK186" s="154" t="s">
        <v>5988</v>
      </c>
      <c r="AL186" s="154"/>
      <c r="AM186" s="154"/>
      <c r="AN186" s="154"/>
      <c r="AO186" s="154"/>
      <c r="AP186" s="154"/>
      <c r="AQ186" s="154"/>
      <c r="AR186" s="154"/>
      <c r="AS186" s="154"/>
      <c r="AT186" s="154">
        <v>183</v>
      </c>
      <c r="AU186" s="175" t="s">
        <v>14805</v>
      </c>
      <c r="AV186" s="175" t="s">
        <v>14805</v>
      </c>
      <c r="AW186" s="127">
        <v>7103</v>
      </c>
      <c r="AX186" s="127">
        <v>38.814207650273225</v>
      </c>
      <c r="AY186" s="150"/>
      <c r="AZ186" s="150"/>
      <c r="BA186" s="150"/>
      <c r="BB186" s="150"/>
      <c r="BC186" s="150"/>
      <c r="BD186" s="150"/>
      <c r="BE186" s="150"/>
      <c r="BF186" s="150"/>
      <c r="BG186" s="259" t="s">
        <v>4945</v>
      </c>
      <c r="BH186" s="149"/>
      <c r="BI186" s="149"/>
      <c r="BJ186" s="149"/>
      <c r="BK186" s="149"/>
      <c r="BL186" s="149"/>
      <c r="BM186" s="149"/>
      <c r="BN186" s="149"/>
      <c r="BO186" s="265"/>
      <c r="BP186" s="265" t="s">
        <v>14806</v>
      </c>
      <c r="BQ186" s="228">
        <v>1</v>
      </c>
      <c r="BR186" s="154"/>
      <c r="BS186" s="228">
        <v>1</v>
      </c>
      <c r="BT186" s="154"/>
      <c r="BU186" s="154"/>
      <c r="BV186" s="154"/>
      <c r="BW186" s="154"/>
      <c r="BX186" s="154">
        <v>1</v>
      </c>
      <c r="BY186" s="154"/>
      <c r="BZ186" s="154"/>
      <c r="CA186" s="175"/>
      <c r="CB186" s="175"/>
      <c r="CC186" s="175"/>
      <c r="CD186" s="175"/>
      <c r="CE186" s="175"/>
    </row>
    <row r="187" spans="1:83" s="1018" customFormat="1" ht="16.5" customHeight="1">
      <c r="A187" s="2517" t="s">
        <v>9203</v>
      </c>
      <c r="B187" s="2517"/>
      <c r="C187" s="2517"/>
      <c r="D187" s="2517"/>
      <c r="E187" s="2517"/>
      <c r="F187" s="229">
        <v>4</v>
      </c>
      <c r="G187" s="230"/>
      <c r="H187" s="231"/>
      <c r="I187" s="232"/>
      <c r="J187" s="232"/>
      <c r="K187" s="1025"/>
      <c r="L187" s="235"/>
      <c r="M187" s="236"/>
      <c r="N187" s="237"/>
      <c r="O187" s="237"/>
      <c r="P187" s="237"/>
      <c r="Q187" s="1026"/>
      <c r="R187" s="1026"/>
      <c r="S187" s="1026"/>
      <c r="T187" s="238"/>
      <c r="U187" s="241"/>
      <c r="V187" s="238"/>
      <c r="W187" s="1026"/>
      <c r="X187" s="240"/>
      <c r="Y187" s="1026"/>
      <c r="Z187" s="1026"/>
      <c r="AA187" s="1026"/>
      <c r="AB187" s="244"/>
      <c r="AC187" s="244"/>
      <c r="AD187" s="244"/>
      <c r="AE187" s="244"/>
      <c r="AF187" s="1027"/>
      <c r="AG187" s="244"/>
      <c r="AH187" s="244"/>
      <c r="AI187" s="251"/>
      <c r="AJ187" s="1028"/>
      <c r="AK187" s="229"/>
      <c r="AL187" s="229"/>
      <c r="AM187" s="229"/>
      <c r="AN187" s="251"/>
      <c r="AO187" s="251"/>
      <c r="AP187" s="251"/>
      <c r="AQ187" s="251"/>
      <c r="AR187" s="251"/>
      <c r="AS187" s="1029"/>
      <c r="AT187" s="1030"/>
      <c r="AU187" s="1029"/>
      <c r="AV187" s="1029"/>
      <c r="AW187" s="1031"/>
      <c r="AX187" s="1031"/>
      <c r="AY187" s="1031"/>
      <c r="AZ187" s="1031"/>
      <c r="BA187" s="1029"/>
      <c r="BB187" s="1029"/>
      <c r="BC187" s="1029"/>
      <c r="BD187" s="1029"/>
      <c r="BE187" s="1029"/>
      <c r="BF187" s="1029"/>
      <c r="BG187" s="1029"/>
      <c r="BH187" s="1032"/>
      <c r="BI187" s="1032"/>
      <c r="BJ187" s="1032"/>
      <c r="BK187" s="1032"/>
      <c r="BL187" s="1032"/>
      <c r="BM187" s="1032"/>
      <c r="BN187" s="1032"/>
      <c r="BO187" s="1029"/>
      <c r="BP187" s="1029"/>
      <c r="BQ187" s="1029"/>
      <c r="BR187" s="1029"/>
      <c r="BS187" s="1029"/>
      <c r="BT187" s="1029"/>
      <c r="BU187" s="1029"/>
      <c r="BV187" s="1029"/>
      <c r="BW187" s="1029"/>
      <c r="BX187" s="1029"/>
      <c r="BY187" s="1029"/>
      <c r="BZ187" s="1029"/>
      <c r="CA187" s="1029"/>
      <c r="CB187" s="1029"/>
      <c r="CC187" s="1029"/>
      <c r="CD187" s="1029"/>
      <c r="CE187" s="1029"/>
    </row>
    <row r="188" spans="1:83" ht="16.5" customHeight="1">
      <c r="A188" s="154">
        <v>142</v>
      </c>
      <c r="B188" s="154" t="s">
        <v>8780</v>
      </c>
      <c r="C188" s="145" t="s">
        <v>8781</v>
      </c>
      <c r="D188" s="154" t="s">
        <v>13206</v>
      </c>
      <c r="E188" s="154" t="s">
        <v>13433</v>
      </c>
      <c r="F188" s="154" t="s">
        <v>14807</v>
      </c>
      <c r="G188" s="160" t="s">
        <v>14808</v>
      </c>
      <c r="H188" s="154" t="s">
        <v>14809</v>
      </c>
      <c r="I188" s="154" t="s">
        <v>14810</v>
      </c>
      <c r="J188" s="154" t="s">
        <v>4884</v>
      </c>
      <c r="K188" s="154" t="s">
        <v>14811</v>
      </c>
      <c r="L188" s="277" t="s">
        <v>14812</v>
      </c>
      <c r="M188" s="153" t="s">
        <v>14813</v>
      </c>
      <c r="N188" s="142" t="s">
        <v>4924</v>
      </c>
      <c r="O188" s="142"/>
      <c r="P188" s="1015" t="s">
        <v>4924</v>
      </c>
      <c r="Q188" s="630">
        <v>12914</v>
      </c>
      <c r="R188" s="630">
        <v>3873</v>
      </c>
      <c r="S188" s="630">
        <v>178</v>
      </c>
      <c r="T188" s="143"/>
      <c r="U188" s="123"/>
      <c r="V188" s="143">
        <v>178</v>
      </c>
      <c r="W188" s="127">
        <v>19.29</v>
      </c>
      <c r="X188" s="154" t="s">
        <v>8792</v>
      </c>
      <c r="Y188" s="127">
        <v>176</v>
      </c>
      <c r="Z188" s="127">
        <v>18</v>
      </c>
      <c r="AA188" s="127">
        <v>1668</v>
      </c>
      <c r="AB188" s="127">
        <v>75.87</v>
      </c>
      <c r="AC188" s="147"/>
      <c r="AD188" s="147"/>
      <c r="AE188" s="147"/>
      <c r="AF188" s="1106" t="s">
        <v>14814</v>
      </c>
      <c r="AG188" s="127">
        <v>209</v>
      </c>
      <c r="AH188" s="127">
        <v>209</v>
      </c>
      <c r="AI188" s="792"/>
      <c r="AJ188" s="792"/>
      <c r="AK188" s="154"/>
      <c r="AL188" s="154"/>
      <c r="AM188" s="154"/>
      <c r="AN188" s="154"/>
      <c r="AO188" s="154"/>
      <c r="AP188" s="154"/>
      <c r="AQ188" s="154"/>
      <c r="AR188" s="154"/>
      <c r="AS188" s="154"/>
      <c r="AT188" s="646">
        <v>172</v>
      </c>
      <c r="AU188" s="834" t="s">
        <v>8512</v>
      </c>
      <c r="AV188" s="834" t="s">
        <v>8512</v>
      </c>
      <c r="AW188" s="127">
        <v>28158</v>
      </c>
      <c r="AX188" s="127">
        <v>163.7093023255814</v>
      </c>
      <c r="AY188" s="149"/>
      <c r="AZ188" s="149"/>
      <c r="BA188" s="149"/>
      <c r="BB188" s="149"/>
      <c r="BC188" s="149"/>
      <c r="BD188" s="149"/>
      <c r="BE188" s="149"/>
      <c r="BF188" s="150"/>
      <c r="BG188" s="259"/>
      <c r="BH188" s="149"/>
      <c r="BI188" s="149"/>
      <c r="BJ188" s="149"/>
      <c r="BK188" s="149"/>
      <c r="BL188" s="149"/>
      <c r="BM188" s="149"/>
      <c r="BN188" s="149"/>
      <c r="BO188" s="265"/>
      <c r="BP188" s="265" t="s">
        <v>4897</v>
      </c>
      <c r="BQ188" s="228"/>
      <c r="BR188" s="154"/>
      <c r="BS188" s="228"/>
      <c r="BT188" s="154"/>
      <c r="BU188" s="154"/>
      <c r="BV188" s="154"/>
      <c r="BW188" s="154"/>
      <c r="BX188" s="154"/>
      <c r="BY188" s="154"/>
      <c r="BZ188" s="154"/>
      <c r="CA188" s="1107">
        <v>2</v>
      </c>
      <c r="CB188" s="1107">
        <v>2</v>
      </c>
      <c r="CC188" s="1107"/>
      <c r="CD188" s="1107"/>
      <c r="CE188" s="1107"/>
    </row>
    <row r="189" spans="1:83" s="1023" customFormat="1" ht="16.5" customHeight="1">
      <c r="A189" s="154">
        <v>143</v>
      </c>
      <c r="B189" s="154" t="s">
        <v>8779</v>
      </c>
      <c r="C189" s="158" t="s">
        <v>9252</v>
      </c>
      <c r="D189" s="154" t="s">
        <v>5318</v>
      </c>
      <c r="E189" s="159" t="s">
        <v>13574</v>
      </c>
      <c r="F189" s="154" t="s">
        <v>14815</v>
      </c>
      <c r="G189" s="160" t="s">
        <v>14816</v>
      </c>
      <c r="H189" s="154" t="s">
        <v>14817</v>
      </c>
      <c r="I189" s="154" t="s">
        <v>14818</v>
      </c>
      <c r="J189" s="154" t="s">
        <v>4884</v>
      </c>
      <c r="K189" s="163" t="s">
        <v>6626</v>
      </c>
      <c r="L189" s="116" t="s">
        <v>14819</v>
      </c>
      <c r="M189" s="153" t="s">
        <v>14820</v>
      </c>
      <c r="N189" s="142" t="s">
        <v>4924</v>
      </c>
      <c r="O189" s="142"/>
      <c r="P189" s="1015" t="s">
        <v>4924</v>
      </c>
      <c r="Q189" s="630">
        <v>9153</v>
      </c>
      <c r="R189" s="630">
        <v>761.64499999999998</v>
      </c>
      <c r="S189" s="630">
        <v>506</v>
      </c>
      <c r="T189" s="143">
        <v>440</v>
      </c>
      <c r="U189" s="123" t="s">
        <v>5134</v>
      </c>
      <c r="V189" s="143">
        <v>66</v>
      </c>
      <c r="W189" s="147">
        <v>55.8</v>
      </c>
      <c r="X189" s="159" t="s">
        <v>4972</v>
      </c>
      <c r="Y189" s="147">
        <v>90</v>
      </c>
      <c r="Z189" s="147">
        <v>60</v>
      </c>
      <c r="AA189" s="147">
        <v>200</v>
      </c>
      <c r="AB189" s="147">
        <v>66</v>
      </c>
      <c r="AC189" s="147">
        <v>60</v>
      </c>
      <c r="AD189" s="147"/>
      <c r="AE189" s="147">
        <v>20</v>
      </c>
      <c r="AF189" s="181" t="s">
        <v>14821</v>
      </c>
      <c r="AG189" s="127">
        <v>5</v>
      </c>
      <c r="AH189" s="127">
        <v>3800</v>
      </c>
      <c r="AI189" s="792"/>
      <c r="AJ189" s="792"/>
      <c r="AK189" s="154" t="s">
        <v>5011</v>
      </c>
      <c r="AL189" s="154">
        <f>SUM(AM189:AP189)</f>
        <v>6</v>
      </c>
      <c r="AM189" s="154">
        <v>2</v>
      </c>
      <c r="AN189" s="154">
        <v>2</v>
      </c>
      <c r="AO189" s="154">
        <v>2</v>
      </c>
      <c r="AP189" s="154"/>
      <c r="AQ189" s="154" t="s">
        <v>5079</v>
      </c>
      <c r="AR189" s="154"/>
      <c r="AS189" s="154"/>
      <c r="AT189" s="154">
        <v>211</v>
      </c>
      <c r="AU189" s="175" t="s">
        <v>10067</v>
      </c>
      <c r="AV189" s="175" t="s">
        <v>10067</v>
      </c>
      <c r="AW189" s="127">
        <v>1200</v>
      </c>
      <c r="AX189" s="127">
        <v>5.6872037914691944</v>
      </c>
      <c r="AY189" s="149">
        <v>5000</v>
      </c>
      <c r="AZ189" s="149">
        <v>3000</v>
      </c>
      <c r="BA189" s="149">
        <v>4000</v>
      </c>
      <c r="BB189" s="149">
        <v>4000</v>
      </c>
      <c r="BC189" s="149">
        <v>5000</v>
      </c>
      <c r="BD189" s="149">
        <v>20</v>
      </c>
      <c r="BE189" s="149">
        <v>50</v>
      </c>
      <c r="BF189" s="150" t="s">
        <v>9363</v>
      </c>
      <c r="BG189" s="259" t="s">
        <v>9372</v>
      </c>
      <c r="BH189" s="149">
        <v>5000</v>
      </c>
      <c r="BI189" s="149">
        <v>3000</v>
      </c>
      <c r="BJ189" s="149">
        <v>4000</v>
      </c>
      <c r="BK189" s="149">
        <v>4000</v>
      </c>
      <c r="BL189" s="149">
        <v>5000</v>
      </c>
      <c r="BM189" s="149">
        <v>20</v>
      </c>
      <c r="BN189" s="149">
        <v>50</v>
      </c>
      <c r="BO189" s="150" t="s">
        <v>9363</v>
      </c>
      <c r="BP189" s="259" t="s">
        <v>9372</v>
      </c>
      <c r="BQ189" s="228"/>
      <c r="BR189" s="154"/>
      <c r="BS189" s="228"/>
      <c r="BT189" s="154"/>
      <c r="BU189" s="154"/>
      <c r="BV189" s="154"/>
      <c r="BW189" s="154"/>
      <c r="BX189" s="154"/>
      <c r="BY189" s="154"/>
      <c r="BZ189" s="154"/>
      <c r="CA189" s="175"/>
      <c r="CB189" s="175"/>
      <c r="CC189" s="175">
        <v>3</v>
      </c>
      <c r="CD189" s="175"/>
      <c r="CE189" s="175">
        <v>1</v>
      </c>
    </row>
    <row r="190" spans="1:83" ht="16.5" customHeight="1">
      <c r="A190" s="154">
        <v>144</v>
      </c>
      <c r="B190" s="154" t="s">
        <v>2830</v>
      </c>
      <c r="C190" s="158" t="s">
        <v>8827</v>
      </c>
      <c r="D190" s="154" t="s">
        <v>168</v>
      </c>
      <c r="E190" s="154" t="s">
        <v>6376</v>
      </c>
      <c r="F190" s="154" t="s">
        <v>14822</v>
      </c>
      <c r="G190" s="160" t="s">
        <v>14823</v>
      </c>
      <c r="H190" s="135"/>
      <c r="I190" s="135"/>
      <c r="J190" s="154" t="s">
        <v>4888</v>
      </c>
      <c r="K190" s="163" t="s">
        <v>6337</v>
      </c>
      <c r="L190" s="116" t="s">
        <v>6337</v>
      </c>
      <c r="M190" s="153"/>
      <c r="N190" s="135"/>
      <c r="O190" s="135"/>
      <c r="P190" s="135"/>
      <c r="Q190" s="127"/>
      <c r="R190" s="127"/>
      <c r="S190" s="127"/>
      <c r="T190" s="143"/>
      <c r="U190" s="123"/>
      <c r="V190" s="143"/>
      <c r="W190" s="128"/>
      <c r="X190" s="135"/>
      <c r="Y190" s="128"/>
      <c r="Z190" s="128"/>
      <c r="AA190" s="128"/>
      <c r="AB190" s="128"/>
      <c r="AC190" s="128"/>
      <c r="AD190" s="128"/>
      <c r="AE190" s="128"/>
      <c r="AF190" s="276"/>
      <c r="AG190" s="127"/>
      <c r="AH190" s="127"/>
      <c r="AI190" s="135"/>
      <c r="AJ190" s="135"/>
      <c r="AK190" s="135"/>
      <c r="AL190" s="135"/>
      <c r="AM190" s="135"/>
      <c r="AN190" s="135"/>
      <c r="AO190" s="135"/>
      <c r="AP190" s="135"/>
      <c r="AQ190" s="135"/>
      <c r="AR190" s="135"/>
      <c r="AS190" s="135"/>
      <c r="AT190" s="494"/>
      <c r="AU190" s="135"/>
      <c r="AV190" s="135"/>
      <c r="AW190" s="127"/>
      <c r="AX190" s="127"/>
      <c r="AY190" s="134"/>
      <c r="AZ190" s="134"/>
      <c r="BA190" s="134"/>
      <c r="BB190" s="134"/>
      <c r="BC190" s="134"/>
      <c r="BD190" s="134"/>
      <c r="BE190" s="134"/>
      <c r="BF190" s="135"/>
      <c r="BG190" s="135"/>
      <c r="BH190" s="134"/>
      <c r="BI190" s="134"/>
      <c r="BJ190" s="134"/>
      <c r="BK190" s="134"/>
      <c r="BL190" s="134"/>
      <c r="BM190" s="134"/>
      <c r="BN190" s="134"/>
      <c r="BO190" s="135"/>
      <c r="BP190" s="135"/>
      <c r="BQ190" s="636"/>
      <c r="BR190" s="135"/>
      <c r="BS190" s="636"/>
      <c r="BT190" s="135"/>
      <c r="BU190" s="135"/>
      <c r="BV190" s="135"/>
      <c r="BW190" s="135"/>
      <c r="BX190" s="135"/>
      <c r="BY190" s="135"/>
      <c r="BZ190" s="135"/>
      <c r="CA190" s="135"/>
      <c r="CB190" s="135"/>
      <c r="CC190" s="135"/>
      <c r="CD190" s="135"/>
      <c r="CE190" s="135"/>
    </row>
    <row r="191" spans="1:83" s="1023" customFormat="1" ht="16.5" customHeight="1">
      <c r="A191" s="154">
        <v>145</v>
      </c>
      <c r="B191" s="180" t="s">
        <v>2830</v>
      </c>
      <c r="C191" s="666" t="s">
        <v>2888</v>
      </c>
      <c r="D191" s="180" t="s">
        <v>168</v>
      </c>
      <c r="E191" s="180" t="s">
        <v>13433</v>
      </c>
      <c r="F191" s="180" t="s">
        <v>14824</v>
      </c>
      <c r="G191" s="303" t="s">
        <v>14825</v>
      </c>
      <c r="H191" s="180" t="s">
        <v>14826</v>
      </c>
      <c r="I191" s="180" t="s">
        <v>14827</v>
      </c>
      <c r="J191" s="154" t="s">
        <v>4884</v>
      </c>
      <c r="K191" s="305" t="s">
        <v>14828</v>
      </c>
      <c r="L191" s="184" t="s">
        <v>14829</v>
      </c>
      <c r="M191" s="593" t="s">
        <v>14830</v>
      </c>
      <c r="N191" s="142" t="s">
        <v>4924</v>
      </c>
      <c r="O191" s="202"/>
      <c r="P191" s="1015" t="s">
        <v>4924</v>
      </c>
      <c r="Q191" s="1108">
        <v>18178</v>
      </c>
      <c r="R191" s="1108">
        <v>854</v>
      </c>
      <c r="S191" s="1108">
        <v>650</v>
      </c>
      <c r="T191" s="143">
        <v>650</v>
      </c>
      <c r="U191" s="123" t="s">
        <v>4910</v>
      </c>
      <c r="V191" s="143"/>
      <c r="W191" s="352">
        <v>100</v>
      </c>
      <c r="X191" s="180" t="s">
        <v>4956</v>
      </c>
      <c r="Y191" s="352"/>
      <c r="Z191" s="352"/>
      <c r="AA191" s="352"/>
      <c r="AB191" s="352">
        <v>20</v>
      </c>
      <c r="AC191" s="352"/>
      <c r="AD191" s="352"/>
      <c r="AE191" s="352">
        <v>50</v>
      </c>
      <c r="AF191" s="1091" t="s">
        <v>14831</v>
      </c>
      <c r="AG191" s="1109">
        <v>220</v>
      </c>
      <c r="AH191" s="1109">
        <v>220</v>
      </c>
      <c r="AI191" s="1110"/>
      <c r="AJ191" s="1110"/>
      <c r="AK191" s="180" t="s">
        <v>5079</v>
      </c>
      <c r="AL191" s="180"/>
      <c r="AM191" s="180"/>
      <c r="AN191" s="180"/>
      <c r="AO191" s="180"/>
      <c r="AP191" s="180"/>
      <c r="AQ191" s="180"/>
      <c r="AR191" s="180"/>
      <c r="AS191" s="180"/>
      <c r="AT191" s="180">
        <v>300</v>
      </c>
      <c r="AU191" s="273" t="s">
        <v>5382</v>
      </c>
      <c r="AV191" s="273" t="s">
        <v>5382</v>
      </c>
      <c r="AW191" s="1109">
        <v>300</v>
      </c>
      <c r="AX191" s="127">
        <v>1</v>
      </c>
      <c r="AY191" s="1111"/>
      <c r="AZ191" s="1111"/>
      <c r="BA191" s="1111"/>
      <c r="BB191" s="1111"/>
      <c r="BC191" s="1111"/>
      <c r="BD191" s="1111"/>
      <c r="BE191" s="1111"/>
      <c r="BF191" s="1112"/>
      <c r="BG191" s="1113" t="s">
        <v>4945</v>
      </c>
      <c r="BH191" s="1111"/>
      <c r="BI191" s="1111"/>
      <c r="BJ191" s="1111"/>
      <c r="BK191" s="1111"/>
      <c r="BL191" s="1111"/>
      <c r="BM191" s="1111"/>
      <c r="BN191" s="1111"/>
      <c r="BO191" s="1114"/>
      <c r="BP191" s="1114" t="s">
        <v>4945</v>
      </c>
      <c r="BQ191" s="1022"/>
      <c r="BR191" s="180"/>
      <c r="BS191" s="1022"/>
      <c r="BT191" s="180"/>
      <c r="BU191" s="180"/>
      <c r="BV191" s="180"/>
      <c r="BW191" s="180"/>
      <c r="BX191" s="180"/>
      <c r="BY191" s="180"/>
      <c r="BZ191" s="180"/>
      <c r="CA191" s="273">
        <v>2</v>
      </c>
      <c r="CB191" s="273"/>
      <c r="CC191" s="273">
        <v>1</v>
      </c>
      <c r="CD191" s="273"/>
      <c r="CE191" s="273"/>
    </row>
    <row r="192" spans="1:83" ht="16.5" customHeight="1">
      <c r="A192" s="154">
        <v>146</v>
      </c>
      <c r="B192" s="154" t="s">
        <v>2830</v>
      </c>
      <c r="C192" s="145" t="s">
        <v>2879</v>
      </c>
      <c r="D192" s="154" t="s">
        <v>168</v>
      </c>
      <c r="E192" s="154" t="s">
        <v>13574</v>
      </c>
      <c r="F192" s="154" t="s">
        <v>14832</v>
      </c>
      <c r="G192" s="160" t="s">
        <v>14833</v>
      </c>
      <c r="H192" s="154" t="s">
        <v>14834</v>
      </c>
      <c r="I192" s="154" t="s">
        <v>9286</v>
      </c>
      <c r="J192" s="154" t="s">
        <v>4884</v>
      </c>
      <c r="K192" s="163" t="s">
        <v>6826</v>
      </c>
      <c r="L192" s="116" t="s">
        <v>9287</v>
      </c>
      <c r="M192" s="141" t="s">
        <v>14835</v>
      </c>
      <c r="N192" s="142" t="s">
        <v>4940</v>
      </c>
      <c r="O192" s="142" t="s">
        <v>4941</v>
      </c>
      <c r="P192" s="142" t="s">
        <v>4940</v>
      </c>
      <c r="Q192" s="1007">
        <v>71172</v>
      </c>
      <c r="R192" s="1007">
        <v>2464</v>
      </c>
      <c r="S192" s="1007">
        <v>554</v>
      </c>
      <c r="T192" s="143">
        <v>554</v>
      </c>
      <c r="U192" s="123" t="s">
        <v>4955</v>
      </c>
      <c r="V192" s="143"/>
      <c r="W192" s="285">
        <v>314</v>
      </c>
      <c r="X192" s="159" t="s">
        <v>4956</v>
      </c>
      <c r="Y192" s="285">
        <v>362</v>
      </c>
      <c r="Z192" s="285">
        <v>35</v>
      </c>
      <c r="AA192" s="285">
        <v>3524</v>
      </c>
      <c r="AB192" s="285">
        <v>149</v>
      </c>
      <c r="AC192" s="285">
        <v>114</v>
      </c>
      <c r="AD192" s="285">
        <v>150</v>
      </c>
      <c r="AE192" s="285">
        <v>191</v>
      </c>
      <c r="AF192" s="181" t="s">
        <v>9289</v>
      </c>
      <c r="AG192" s="311"/>
      <c r="AH192" s="311">
        <v>2200</v>
      </c>
      <c r="AI192" s="1008" t="s">
        <v>14836</v>
      </c>
      <c r="AJ192" s="1008" t="s">
        <v>14837</v>
      </c>
      <c r="AK192" s="154" t="s">
        <v>6864</v>
      </c>
      <c r="AL192" s="159">
        <v>28</v>
      </c>
      <c r="AM192" s="159">
        <v>4</v>
      </c>
      <c r="AN192" s="159">
        <v>10</v>
      </c>
      <c r="AO192" s="159">
        <v>14</v>
      </c>
      <c r="AP192" s="159"/>
      <c r="AQ192" s="154"/>
      <c r="AR192" s="154"/>
      <c r="AS192" s="154"/>
      <c r="AT192" s="154">
        <v>298</v>
      </c>
      <c r="AU192" s="154" t="s">
        <v>5429</v>
      </c>
      <c r="AV192" s="154" t="s">
        <v>5429</v>
      </c>
      <c r="AW192" s="538">
        <v>199712</v>
      </c>
      <c r="AX192" s="127">
        <v>670.17449664429535</v>
      </c>
      <c r="AY192" s="591">
        <v>18000</v>
      </c>
      <c r="AZ192" s="591"/>
      <c r="BA192" s="591">
        <v>10000</v>
      </c>
      <c r="BB192" s="591">
        <v>10000</v>
      </c>
      <c r="BC192" s="591">
        <v>14400</v>
      </c>
      <c r="BD192" s="591">
        <v>20</v>
      </c>
      <c r="BE192" s="591">
        <v>20</v>
      </c>
      <c r="BF192" s="470" t="s">
        <v>14838</v>
      </c>
      <c r="BG192" s="313" t="s">
        <v>9293</v>
      </c>
      <c r="BH192" s="591"/>
      <c r="BI192" s="591"/>
      <c r="BJ192" s="591"/>
      <c r="BK192" s="591"/>
      <c r="BL192" s="591"/>
      <c r="BM192" s="591"/>
      <c r="BN192" s="591"/>
      <c r="BO192" s="712"/>
      <c r="BP192" s="712"/>
      <c r="BQ192" s="228"/>
      <c r="BR192" s="154"/>
      <c r="BS192" s="228"/>
      <c r="BT192" s="154"/>
      <c r="BU192" s="154"/>
      <c r="BV192" s="154"/>
      <c r="BW192" s="154"/>
      <c r="BX192" s="154"/>
      <c r="BY192" s="154"/>
      <c r="BZ192" s="154"/>
      <c r="CA192" s="175">
        <v>3</v>
      </c>
      <c r="CB192" s="175">
        <v>14</v>
      </c>
      <c r="CC192" s="175"/>
      <c r="CD192" s="175"/>
      <c r="CE192" s="1115">
        <v>25</v>
      </c>
    </row>
    <row r="193" spans="1:83" s="1023" customFormat="1" ht="16.5" customHeight="1">
      <c r="A193" s="154">
        <v>147</v>
      </c>
      <c r="B193" s="154" t="s">
        <v>8779</v>
      </c>
      <c r="C193" s="158" t="s">
        <v>8818</v>
      </c>
      <c r="D193" s="154" t="s">
        <v>5318</v>
      </c>
      <c r="E193" s="154" t="s">
        <v>13433</v>
      </c>
      <c r="F193" s="154" t="s">
        <v>14839</v>
      </c>
      <c r="G193" s="160" t="s">
        <v>14840</v>
      </c>
      <c r="H193" s="154" t="s">
        <v>14841</v>
      </c>
      <c r="I193" s="154" t="s">
        <v>14842</v>
      </c>
      <c r="J193" s="154" t="s">
        <v>4884</v>
      </c>
      <c r="K193" s="163" t="s">
        <v>8872</v>
      </c>
      <c r="L193" s="116" t="s">
        <v>14843</v>
      </c>
      <c r="M193" s="141" t="s">
        <v>14844</v>
      </c>
      <c r="N193" s="142" t="s">
        <v>4924</v>
      </c>
      <c r="O193" s="142"/>
      <c r="P193" s="1015" t="s">
        <v>4924</v>
      </c>
      <c r="Q193" s="630">
        <v>914</v>
      </c>
      <c r="R193" s="630">
        <v>914</v>
      </c>
      <c r="S193" s="630">
        <v>494</v>
      </c>
      <c r="T193" s="143">
        <v>296</v>
      </c>
      <c r="U193" s="123"/>
      <c r="V193" s="143">
        <v>198</v>
      </c>
      <c r="W193" s="147">
        <v>27</v>
      </c>
      <c r="X193" s="159" t="s">
        <v>4972</v>
      </c>
      <c r="Y193" s="147">
        <v>123</v>
      </c>
      <c r="Z193" s="147">
        <v>27</v>
      </c>
      <c r="AA193" s="147"/>
      <c r="AB193" s="147">
        <v>48</v>
      </c>
      <c r="AC193" s="147">
        <v>30</v>
      </c>
      <c r="AD193" s="147">
        <v>134</v>
      </c>
      <c r="AE193" s="147">
        <v>30</v>
      </c>
      <c r="AF193" s="181" t="s">
        <v>14845</v>
      </c>
      <c r="AG193" s="127"/>
      <c r="AH193" s="127">
        <v>130</v>
      </c>
      <c r="AI193" s="792"/>
      <c r="AJ193" s="792"/>
      <c r="AK193" s="154" t="s">
        <v>4914</v>
      </c>
      <c r="AL193" s="154">
        <v>5</v>
      </c>
      <c r="AM193" s="154"/>
      <c r="AN193" s="154"/>
      <c r="AO193" s="154">
        <v>5</v>
      </c>
      <c r="AP193" s="154"/>
      <c r="AQ193" s="154"/>
      <c r="AR193" s="154"/>
      <c r="AS193" s="154"/>
      <c r="AT193" s="154">
        <v>313</v>
      </c>
      <c r="AU193" s="154" t="s">
        <v>14846</v>
      </c>
      <c r="AV193" s="154" t="s">
        <v>14846</v>
      </c>
      <c r="AW193" s="127">
        <v>40056</v>
      </c>
      <c r="AX193" s="127">
        <v>127.97444089456869</v>
      </c>
      <c r="AY193" s="149" t="s">
        <v>14847</v>
      </c>
      <c r="AZ193" s="149" t="s">
        <v>14848</v>
      </c>
      <c r="BA193" s="149">
        <v>5000</v>
      </c>
      <c r="BB193" s="149">
        <v>5000</v>
      </c>
      <c r="BC193" s="149">
        <v>9000</v>
      </c>
      <c r="BD193" s="149" t="s">
        <v>14849</v>
      </c>
      <c r="BE193" s="149" t="s">
        <v>14850</v>
      </c>
      <c r="BF193" s="150" t="s">
        <v>14851</v>
      </c>
      <c r="BG193" s="259"/>
      <c r="BH193" s="149"/>
      <c r="BI193" s="149"/>
      <c r="BJ193" s="149"/>
      <c r="BK193" s="149"/>
      <c r="BL193" s="149"/>
      <c r="BM193" s="149"/>
      <c r="BN193" s="149"/>
      <c r="BO193" s="265"/>
      <c r="BP193" s="265" t="s">
        <v>14852</v>
      </c>
      <c r="BQ193" s="228"/>
      <c r="BR193" s="154"/>
      <c r="BS193" s="228"/>
      <c r="BT193" s="154"/>
      <c r="BU193" s="154"/>
      <c r="BV193" s="154"/>
      <c r="BW193" s="154"/>
      <c r="BX193" s="154"/>
      <c r="BY193" s="154"/>
      <c r="BZ193" s="154"/>
      <c r="CA193" s="175">
        <v>1</v>
      </c>
      <c r="CB193" s="175"/>
      <c r="CC193" s="175">
        <v>1</v>
      </c>
      <c r="CD193" s="175"/>
      <c r="CE193" s="175"/>
    </row>
    <row r="194" spans="1:83" ht="16.5" customHeight="1">
      <c r="A194" s="154">
        <v>148</v>
      </c>
      <c r="B194" s="146" t="s">
        <v>8779</v>
      </c>
      <c r="C194" s="159" t="s">
        <v>8886</v>
      </c>
      <c r="D194" s="159" t="s">
        <v>5318</v>
      </c>
      <c r="E194" s="159" t="s">
        <v>13433</v>
      </c>
      <c r="F194" s="159" t="s">
        <v>14853</v>
      </c>
      <c r="G194" s="385" t="s">
        <v>14854</v>
      </c>
      <c r="H194" s="159" t="s">
        <v>14855</v>
      </c>
      <c r="I194" s="159" t="s">
        <v>8920</v>
      </c>
      <c r="J194" s="154" t="s">
        <v>4884</v>
      </c>
      <c r="K194" s="159" t="s">
        <v>8920</v>
      </c>
      <c r="L194" s="283" t="s">
        <v>14856</v>
      </c>
      <c r="M194" s="159" t="s">
        <v>14857</v>
      </c>
      <c r="N194" s="146" t="s">
        <v>4940</v>
      </c>
      <c r="O194" s="146" t="s">
        <v>4909</v>
      </c>
      <c r="P194" s="1015" t="s">
        <v>4924</v>
      </c>
      <c r="Q194" s="1116">
        <v>1334</v>
      </c>
      <c r="R194" s="1117">
        <v>2107</v>
      </c>
      <c r="S194" s="677">
        <v>1313</v>
      </c>
      <c r="T194" s="1118">
        <v>957</v>
      </c>
      <c r="U194" s="1119" t="s">
        <v>5134</v>
      </c>
      <c r="V194" s="1118">
        <v>356</v>
      </c>
      <c r="W194" s="1117">
        <v>800</v>
      </c>
      <c r="X194" s="1120"/>
      <c r="Y194" s="1117">
        <v>414</v>
      </c>
      <c r="Z194" s="1117">
        <v>130</v>
      </c>
      <c r="AA194" s="1117">
        <v>1105</v>
      </c>
      <c r="AB194" s="1117">
        <v>131</v>
      </c>
      <c r="AC194" s="1117">
        <v>200</v>
      </c>
      <c r="AD194" s="1117"/>
      <c r="AE194" s="147"/>
      <c r="AF194" s="1059" t="s">
        <v>14858</v>
      </c>
      <c r="AG194" s="127">
        <v>3</v>
      </c>
      <c r="AH194" s="127">
        <v>1105</v>
      </c>
      <c r="AI194" s="146"/>
      <c r="AJ194" s="146"/>
      <c r="AK194" s="159"/>
      <c r="AL194" s="159">
        <v>25</v>
      </c>
      <c r="AM194" s="146">
        <v>6</v>
      </c>
      <c r="AN194" s="146">
        <v>5</v>
      </c>
      <c r="AO194" s="146">
        <v>4</v>
      </c>
      <c r="AP194" s="146">
        <v>10</v>
      </c>
      <c r="AQ194" s="159"/>
      <c r="AR194" s="159"/>
      <c r="AS194" s="146"/>
      <c r="AT194" s="159">
        <v>300</v>
      </c>
      <c r="AU194" s="175" t="s">
        <v>12456</v>
      </c>
      <c r="AV194" s="175" t="s">
        <v>12456</v>
      </c>
      <c r="AW194" s="127">
        <v>5887</v>
      </c>
      <c r="AX194" s="127">
        <v>19.623333333333335</v>
      </c>
      <c r="AY194" s="594">
        <v>5000</v>
      </c>
      <c r="AZ194" s="594"/>
      <c r="BA194" s="594">
        <v>3000</v>
      </c>
      <c r="BB194" s="594">
        <v>3000</v>
      </c>
      <c r="BC194" s="594">
        <v>5000</v>
      </c>
      <c r="BD194" s="594">
        <v>20</v>
      </c>
      <c r="BE194" s="594">
        <v>20</v>
      </c>
      <c r="BF194" s="1121" t="s">
        <v>14859</v>
      </c>
      <c r="BG194" s="159" t="s">
        <v>14691</v>
      </c>
      <c r="BH194" s="149"/>
      <c r="BI194" s="149"/>
      <c r="BJ194" s="149"/>
      <c r="BK194" s="149"/>
      <c r="BL194" s="149"/>
      <c r="BM194" s="149"/>
      <c r="BN194" s="149"/>
      <c r="BO194" s="159"/>
      <c r="BP194" s="159"/>
      <c r="BQ194" s="159"/>
      <c r="BR194" s="146"/>
      <c r="BS194" s="146"/>
      <c r="BT194" s="146"/>
      <c r="BU194" s="146"/>
      <c r="BV194" s="146"/>
      <c r="BW194" s="146"/>
      <c r="BX194" s="146"/>
      <c r="BY194" s="146"/>
      <c r="BZ194" s="146"/>
      <c r="CA194" s="146">
        <v>2</v>
      </c>
      <c r="CB194" s="146">
        <v>1</v>
      </c>
      <c r="CC194" s="146"/>
      <c r="CD194" s="146"/>
      <c r="CE194" s="146"/>
    </row>
    <row r="195" spans="1:83" ht="16.5" customHeight="1">
      <c r="A195" s="154">
        <v>149</v>
      </c>
      <c r="B195" s="154" t="s">
        <v>8779</v>
      </c>
      <c r="C195" s="158" t="s">
        <v>9226</v>
      </c>
      <c r="D195" s="154" t="s">
        <v>5318</v>
      </c>
      <c r="E195" s="154" t="s">
        <v>13433</v>
      </c>
      <c r="F195" s="154" t="s">
        <v>14860</v>
      </c>
      <c r="G195" s="160" t="s">
        <v>14861</v>
      </c>
      <c r="H195" s="1122" t="s">
        <v>14862</v>
      </c>
      <c r="I195" s="154" t="s">
        <v>14863</v>
      </c>
      <c r="J195" s="154" t="s">
        <v>4884</v>
      </c>
      <c r="K195" s="163" t="s">
        <v>10642</v>
      </c>
      <c r="L195" s="116" t="s">
        <v>14864</v>
      </c>
      <c r="M195" s="153" t="s">
        <v>14865</v>
      </c>
      <c r="N195" s="142" t="s">
        <v>4888</v>
      </c>
      <c r="O195" s="142"/>
      <c r="P195" s="1015" t="s">
        <v>4924</v>
      </c>
      <c r="Q195" s="630">
        <v>995</v>
      </c>
      <c r="R195" s="630">
        <v>351</v>
      </c>
      <c r="S195" s="630">
        <v>153</v>
      </c>
      <c r="T195" s="143">
        <v>153</v>
      </c>
      <c r="U195" s="123"/>
      <c r="V195" s="143"/>
      <c r="W195" s="147">
        <v>66</v>
      </c>
      <c r="X195" s="159" t="s">
        <v>4972</v>
      </c>
      <c r="Y195" s="147">
        <v>20</v>
      </c>
      <c r="Z195" s="147">
        <v>20</v>
      </c>
      <c r="AA195" s="147"/>
      <c r="AB195" s="147">
        <v>20</v>
      </c>
      <c r="AC195" s="147"/>
      <c r="AD195" s="147"/>
      <c r="AE195" s="147">
        <v>5</v>
      </c>
      <c r="AF195" s="181" t="s">
        <v>14866</v>
      </c>
      <c r="AG195" s="127">
        <v>150</v>
      </c>
      <c r="AH195" s="127">
        <v>11</v>
      </c>
      <c r="AI195" s="792"/>
      <c r="AJ195" s="792"/>
      <c r="AK195" s="154"/>
      <c r="AL195" s="154"/>
      <c r="AM195" s="154"/>
      <c r="AN195" s="154"/>
      <c r="AO195" s="154"/>
      <c r="AP195" s="154"/>
      <c r="AQ195" s="154"/>
      <c r="AR195" s="154"/>
      <c r="AS195" s="154"/>
      <c r="AT195" s="154" t="s">
        <v>14867</v>
      </c>
      <c r="AU195" s="175" t="s">
        <v>4895</v>
      </c>
      <c r="AV195" s="175" t="s">
        <v>14868</v>
      </c>
      <c r="AW195" s="127">
        <v>500</v>
      </c>
      <c r="AX195" s="127"/>
      <c r="AY195" s="149">
        <v>5000</v>
      </c>
      <c r="AZ195" s="149">
        <v>3000</v>
      </c>
      <c r="BA195" s="149">
        <v>3000</v>
      </c>
      <c r="BB195" s="149">
        <v>3000</v>
      </c>
      <c r="BC195" s="149">
        <v>5000</v>
      </c>
      <c r="BD195" s="149"/>
      <c r="BE195" s="149"/>
      <c r="BF195" s="150" t="s">
        <v>14869</v>
      </c>
      <c r="BG195" s="259"/>
      <c r="BH195" s="149"/>
      <c r="BI195" s="149"/>
      <c r="BJ195" s="149"/>
      <c r="BK195" s="149"/>
      <c r="BL195" s="149"/>
      <c r="BM195" s="149"/>
      <c r="BN195" s="149"/>
      <c r="BO195" s="265"/>
      <c r="BP195" s="265"/>
      <c r="BQ195" s="228"/>
      <c r="BR195" s="154"/>
      <c r="BS195" s="228"/>
      <c r="BT195" s="154"/>
      <c r="BU195" s="154"/>
      <c r="BV195" s="154"/>
      <c r="BW195" s="154"/>
      <c r="BX195" s="154"/>
      <c r="BY195" s="154"/>
      <c r="BZ195" s="154"/>
      <c r="CA195" s="175">
        <v>1</v>
      </c>
      <c r="CB195" s="175"/>
      <c r="CC195" s="175"/>
      <c r="CD195" s="175"/>
      <c r="CE195" s="175"/>
    </row>
    <row r="196" spans="1:83" s="1123" customFormat="1" ht="16.5" customHeight="1">
      <c r="A196" s="154">
        <v>150</v>
      </c>
      <c r="B196" s="135" t="s">
        <v>2830</v>
      </c>
      <c r="C196" s="135" t="s">
        <v>2845</v>
      </c>
      <c r="D196" s="135" t="s">
        <v>168</v>
      </c>
      <c r="E196" s="135" t="s">
        <v>6376</v>
      </c>
      <c r="F196" s="135" t="s">
        <v>14870</v>
      </c>
      <c r="G196" s="276" t="s">
        <v>14871</v>
      </c>
      <c r="H196" s="135" t="s">
        <v>14872</v>
      </c>
      <c r="I196" s="135" t="s">
        <v>14873</v>
      </c>
      <c r="J196" s="154" t="s">
        <v>4924</v>
      </c>
      <c r="K196" s="163" t="s">
        <v>6337</v>
      </c>
      <c r="L196" s="277" t="s">
        <v>6337</v>
      </c>
      <c r="M196" s="610" t="s">
        <v>14874</v>
      </c>
      <c r="N196" s="135" t="s">
        <v>4888</v>
      </c>
      <c r="O196" s="135"/>
      <c r="P196" s="1015" t="s">
        <v>4924</v>
      </c>
      <c r="Q196" s="127">
        <v>975</v>
      </c>
      <c r="R196" s="127">
        <v>1849</v>
      </c>
      <c r="S196" s="127">
        <v>341</v>
      </c>
      <c r="T196" s="143">
        <v>341</v>
      </c>
      <c r="U196" s="123"/>
      <c r="V196" s="143"/>
      <c r="W196" s="128"/>
      <c r="X196" s="135"/>
      <c r="Y196" s="128"/>
      <c r="Z196" s="128"/>
      <c r="AA196" s="128"/>
      <c r="AB196" s="128"/>
      <c r="AC196" s="128"/>
      <c r="AD196" s="128"/>
      <c r="AE196" s="128">
        <v>15</v>
      </c>
      <c r="AF196" s="276" t="s">
        <v>14875</v>
      </c>
      <c r="AG196" s="127"/>
      <c r="AH196" s="127">
        <v>300</v>
      </c>
      <c r="AI196" s="135"/>
      <c r="AJ196" s="135"/>
      <c r="AK196" s="135" t="s">
        <v>5256</v>
      </c>
      <c r="AL196" s="135"/>
      <c r="AM196" s="135"/>
      <c r="AN196" s="135"/>
      <c r="AO196" s="135"/>
      <c r="AP196" s="135"/>
      <c r="AQ196" s="135"/>
      <c r="AR196" s="135"/>
      <c r="AS196" s="135"/>
      <c r="AT196" s="135">
        <v>200</v>
      </c>
      <c r="AU196" s="175" t="s">
        <v>4896</v>
      </c>
      <c r="AV196" s="175" t="s">
        <v>4896</v>
      </c>
      <c r="AW196" s="127">
        <v>2000</v>
      </c>
      <c r="AX196" s="127">
        <v>10</v>
      </c>
      <c r="AY196" s="149"/>
      <c r="AZ196" s="149"/>
      <c r="BA196" s="149"/>
      <c r="BB196" s="149"/>
      <c r="BC196" s="149"/>
      <c r="BD196" s="149"/>
      <c r="BE196" s="149"/>
      <c r="BF196" s="150"/>
      <c r="BG196" s="259" t="s">
        <v>4897</v>
      </c>
      <c r="BH196" s="149"/>
      <c r="BI196" s="149"/>
      <c r="BJ196" s="149"/>
      <c r="BK196" s="149"/>
      <c r="BL196" s="149"/>
      <c r="BM196" s="149"/>
      <c r="BN196" s="149"/>
      <c r="BO196" s="265"/>
      <c r="BP196" s="265" t="s">
        <v>4897</v>
      </c>
      <c r="BQ196" s="228"/>
      <c r="BR196" s="154"/>
      <c r="BS196" s="228"/>
      <c r="BT196" s="154"/>
      <c r="BU196" s="154"/>
      <c r="BV196" s="154"/>
      <c r="BW196" s="154"/>
      <c r="BX196" s="154"/>
      <c r="BY196" s="154"/>
      <c r="BZ196" s="154"/>
      <c r="CA196" s="175"/>
      <c r="CB196" s="175"/>
      <c r="CC196" s="175"/>
      <c r="CD196" s="175"/>
      <c r="CE196" s="134"/>
    </row>
    <row r="197" spans="1:83" ht="16.5" customHeight="1">
      <c r="A197" s="154">
        <v>151</v>
      </c>
      <c r="B197" s="154" t="s">
        <v>8779</v>
      </c>
      <c r="C197" s="158" t="s">
        <v>8827</v>
      </c>
      <c r="D197" s="154" t="s">
        <v>5318</v>
      </c>
      <c r="E197" s="154" t="s">
        <v>6337</v>
      </c>
      <c r="F197" s="154" t="s">
        <v>14876</v>
      </c>
      <c r="G197" s="160" t="s">
        <v>14877</v>
      </c>
      <c r="H197" s="154" t="s">
        <v>14878</v>
      </c>
      <c r="I197" s="154" t="s">
        <v>14879</v>
      </c>
      <c r="J197" s="154" t="s">
        <v>4924</v>
      </c>
      <c r="K197" s="163" t="s">
        <v>6337</v>
      </c>
      <c r="L197" s="277" t="s">
        <v>6337</v>
      </c>
      <c r="M197" s="153" t="s">
        <v>14880</v>
      </c>
      <c r="N197" s="142" t="s">
        <v>4924</v>
      </c>
      <c r="O197" s="142"/>
      <c r="P197" s="1015" t="s">
        <v>4924</v>
      </c>
      <c r="Q197" s="1075">
        <v>19299</v>
      </c>
      <c r="R197" s="1075">
        <v>4877</v>
      </c>
      <c r="S197" s="1075">
        <v>900</v>
      </c>
      <c r="T197" s="143">
        <v>600</v>
      </c>
      <c r="U197" s="123" t="s">
        <v>4910</v>
      </c>
      <c r="V197" s="143">
        <v>300</v>
      </c>
      <c r="W197" s="147">
        <v>231</v>
      </c>
      <c r="X197" s="154" t="s">
        <v>4956</v>
      </c>
      <c r="Y197" s="147">
        <v>132</v>
      </c>
      <c r="Z197" s="147">
        <v>33</v>
      </c>
      <c r="AA197" s="147">
        <v>500</v>
      </c>
      <c r="AB197" s="147">
        <v>100</v>
      </c>
      <c r="AC197" s="147">
        <v>66</v>
      </c>
      <c r="AD197" s="147">
        <v>66</v>
      </c>
      <c r="AE197" s="147">
        <v>30</v>
      </c>
      <c r="AF197" s="276" t="s">
        <v>14256</v>
      </c>
      <c r="AG197" s="285"/>
      <c r="AH197" s="285">
        <v>3000</v>
      </c>
      <c r="AI197" s="792"/>
      <c r="AJ197" s="792"/>
      <c r="AK197" s="154" t="s">
        <v>6735</v>
      </c>
      <c r="AL197" s="135">
        <v>19</v>
      </c>
      <c r="AM197" s="135"/>
      <c r="AN197" s="154">
        <v>15</v>
      </c>
      <c r="AO197" s="154">
        <v>4</v>
      </c>
      <c r="AP197" s="154"/>
      <c r="AQ197" s="154"/>
      <c r="AR197" s="154"/>
      <c r="AS197" s="154"/>
      <c r="AT197" s="154">
        <v>318</v>
      </c>
      <c r="AU197" s="175" t="s">
        <v>5429</v>
      </c>
      <c r="AV197" s="175" t="s">
        <v>5429</v>
      </c>
      <c r="AW197" s="127">
        <v>31000</v>
      </c>
      <c r="AX197" s="127">
        <v>97.484276729559753</v>
      </c>
      <c r="AY197" s="149">
        <v>6000</v>
      </c>
      <c r="AZ197" s="149"/>
      <c r="BA197" s="149">
        <v>4000</v>
      </c>
      <c r="BB197" s="149">
        <v>4000</v>
      </c>
      <c r="BC197" s="149">
        <v>6000</v>
      </c>
      <c r="BD197" s="149">
        <v>50</v>
      </c>
      <c r="BE197" s="149">
        <v>10</v>
      </c>
      <c r="BF197" s="157" t="s">
        <v>14881</v>
      </c>
      <c r="BG197" s="157" t="s">
        <v>14882</v>
      </c>
      <c r="BH197" s="149"/>
      <c r="BI197" s="149"/>
      <c r="BJ197" s="149"/>
      <c r="BK197" s="149"/>
      <c r="BL197" s="149"/>
      <c r="BM197" s="149"/>
      <c r="BN197" s="149"/>
      <c r="BO197" s="265"/>
      <c r="BP197" s="265"/>
      <c r="BQ197" s="228"/>
      <c r="BR197" s="154"/>
      <c r="BS197" s="228"/>
      <c r="BT197" s="154"/>
      <c r="BU197" s="154"/>
      <c r="BV197" s="154"/>
      <c r="BW197" s="154"/>
      <c r="BX197" s="154"/>
      <c r="BY197" s="154"/>
      <c r="BZ197" s="154"/>
      <c r="CA197" s="175">
        <v>1</v>
      </c>
      <c r="CB197" s="175"/>
      <c r="CC197" s="175">
        <v>23</v>
      </c>
      <c r="CD197" s="175"/>
      <c r="CE197" s="175"/>
    </row>
    <row r="198" spans="1:83" s="1023" customFormat="1" ht="16.5" customHeight="1">
      <c r="A198" s="154">
        <v>152</v>
      </c>
      <c r="B198" s="154" t="s">
        <v>2830</v>
      </c>
      <c r="C198" s="145" t="s">
        <v>2869</v>
      </c>
      <c r="D198" s="154" t="s">
        <v>168</v>
      </c>
      <c r="E198" s="154" t="s">
        <v>13574</v>
      </c>
      <c r="F198" s="154" t="s">
        <v>14883</v>
      </c>
      <c r="G198" s="160" t="s">
        <v>14884</v>
      </c>
      <c r="H198" s="154" t="s">
        <v>14885</v>
      </c>
      <c r="I198" s="154" t="s">
        <v>6359</v>
      </c>
      <c r="J198" s="154" t="s">
        <v>4884</v>
      </c>
      <c r="K198" s="154" t="s">
        <v>14886</v>
      </c>
      <c r="L198" s="116" t="s">
        <v>14887</v>
      </c>
      <c r="M198" s="153" t="s">
        <v>14888</v>
      </c>
      <c r="N198" s="142" t="s">
        <v>4924</v>
      </c>
      <c r="O198" s="142"/>
      <c r="P198" s="1015" t="s">
        <v>4924</v>
      </c>
      <c r="Q198" s="1075">
        <v>6200</v>
      </c>
      <c r="R198" s="1075">
        <v>2000</v>
      </c>
      <c r="S198" s="1075">
        <v>4454</v>
      </c>
      <c r="T198" s="143">
        <v>4000</v>
      </c>
      <c r="U198" s="123" t="s">
        <v>8806</v>
      </c>
      <c r="V198" s="143">
        <v>454</v>
      </c>
      <c r="W198" s="147">
        <v>27</v>
      </c>
      <c r="X198" s="159" t="s">
        <v>4956</v>
      </c>
      <c r="Y198" s="147">
        <v>50</v>
      </c>
      <c r="Z198" s="147"/>
      <c r="AA198" s="147"/>
      <c r="AB198" s="147">
        <v>16</v>
      </c>
      <c r="AC198" s="147"/>
      <c r="AD198" s="147"/>
      <c r="AE198" s="147">
        <v>30</v>
      </c>
      <c r="AF198" s="181" t="s">
        <v>14889</v>
      </c>
      <c r="AG198" s="285">
        <v>250</v>
      </c>
      <c r="AH198" s="285">
        <v>250</v>
      </c>
      <c r="AI198" s="792"/>
      <c r="AJ198" s="792"/>
      <c r="AK198" s="154"/>
      <c r="AL198" s="154"/>
      <c r="AM198" s="154"/>
      <c r="AN198" s="154"/>
      <c r="AO198" s="154"/>
      <c r="AP198" s="154"/>
      <c r="AQ198" s="154"/>
      <c r="AR198" s="154"/>
      <c r="AS198" s="154"/>
      <c r="AT198" s="154"/>
      <c r="AU198" s="175"/>
      <c r="AV198" s="175"/>
      <c r="AW198" s="127"/>
      <c r="AX198" s="127"/>
      <c r="AY198" s="149"/>
      <c r="AZ198" s="149"/>
      <c r="BA198" s="149"/>
      <c r="BB198" s="149"/>
      <c r="BC198" s="149"/>
      <c r="BD198" s="149"/>
      <c r="BE198" s="149"/>
      <c r="BF198" s="150"/>
      <c r="BG198" s="259"/>
      <c r="BH198" s="149"/>
      <c r="BI198" s="149"/>
      <c r="BJ198" s="149"/>
      <c r="BK198" s="149"/>
      <c r="BL198" s="149"/>
      <c r="BM198" s="149"/>
      <c r="BN198" s="149"/>
      <c r="BO198" s="265"/>
      <c r="BP198" s="265"/>
      <c r="BQ198" s="228"/>
      <c r="BR198" s="154"/>
      <c r="BS198" s="228"/>
      <c r="BT198" s="154"/>
      <c r="BU198" s="154"/>
      <c r="BV198" s="154"/>
      <c r="BW198" s="154"/>
      <c r="BX198" s="154"/>
      <c r="BY198" s="154"/>
      <c r="BZ198" s="154"/>
      <c r="CA198" s="175"/>
      <c r="CB198" s="175"/>
      <c r="CC198" s="175"/>
      <c r="CD198" s="175"/>
      <c r="CE198" s="175"/>
    </row>
    <row r="199" spans="1:83" ht="16.5" customHeight="1">
      <c r="A199" s="154">
        <v>153</v>
      </c>
      <c r="B199" s="154" t="s">
        <v>8779</v>
      </c>
      <c r="C199" s="158" t="s">
        <v>8827</v>
      </c>
      <c r="D199" s="154" t="s">
        <v>5318</v>
      </c>
      <c r="E199" s="154" t="s">
        <v>6337</v>
      </c>
      <c r="F199" s="154" t="s">
        <v>14890</v>
      </c>
      <c r="G199" s="160" t="s">
        <v>14891</v>
      </c>
      <c r="H199" s="154" t="s">
        <v>14892</v>
      </c>
      <c r="I199" s="154" t="s">
        <v>14893</v>
      </c>
      <c r="J199" s="154" t="s">
        <v>4924</v>
      </c>
      <c r="K199" s="163" t="s">
        <v>6337</v>
      </c>
      <c r="L199" s="277" t="s">
        <v>6337</v>
      </c>
      <c r="M199" s="153" t="s">
        <v>14894</v>
      </c>
      <c r="N199" s="142" t="s">
        <v>4888</v>
      </c>
      <c r="O199" s="142"/>
      <c r="P199" s="1015" t="s">
        <v>4924</v>
      </c>
      <c r="Q199" s="1124">
        <v>3579</v>
      </c>
      <c r="R199" s="630">
        <v>372</v>
      </c>
      <c r="S199" s="630">
        <v>251</v>
      </c>
      <c r="T199" s="143"/>
      <c r="U199" s="123"/>
      <c r="V199" s="143">
        <v>251</v>
      </c>
      <c r="W199" s="147">
        <v>27</v>
      </c>
      <c r="X199" s="159"/>
      <c r="Y199" s="147"/>
      <c r="Z199" s="147"/>
      <c r="AA199" s="147"/>
      <c r="AB199" s="147">
        <v>24</v>
      </c>
      <c r="AC199" s="147"/>
      <c r="AD199" s="147"/>
      <c r="AE199" s="147">
        <v>12</v>
      </c>
      <c r="AF199" s="181"/>
      <c r="AG199" s="127"/>
      <c r="AH199" s="127"/>
      <c r="AI199" s="792"/>
      <c r="AJ199" s="792"/>
      <c r="AK199" s="154" t="s">
        <v>4914</v>
      </c>
      <c r="AL199" s="154">
        <v>5</v>
      </c>
      <c r="AM199" s="154">
        <v>5</v>
      </c>
      <c r="AN199" s="154"/>
      <c r="AO199" s="154"/>
      <c r="AP199" s="154"/>
      <c r="AQ199" s="154"/>
      <c r="AR199" s="154"/>
      <c r="AS199" s="154"/>
      <c r="AT199" s="154">
        <v>220</v>
      </c>
      <c r="AU199" s="175" t="s">
        <v>13520</v>
      </c>
      <c r="AV199" s="175" t="s">
        <v>13520</v>
      </c>
      <c r="AW199" s="127">
        <v>7000</v>
      </c>
      <c r="AX199" s="127">
        <v>31.818181818181817</v>
      </c>
      <c r="AY199" s="149"/>
      <c r="AZ199" s="149"/>
      <c r="BA199" s="149"/>
      <c r="BB199" s="149"/>
      <c r="BC199" s="149"/>
      <c r="BD199" s="149"/>
      <c r="BE199" s="149"/>
      <c r="BF199" s="150"/>
      <c r="BG199" s="259" t="s">
        <v>4897</v>
      </c>
      <c r="BH199" s="149"/>
      <c r="BI199" s="149"/>
      <c r="BJ199" s="149"/>
      <c r="BK199" s="149"/>
      <c r="BL199" s="149"/>
      <c r="BM199" s="149"/>
      <c r="BN199" s="149"/>
      <c r="BO199" s="265"/>
      <c r="BP199" s="265"/>
      <c r="BQ199" s="228"/>
      <c r="BR199" s="154"/>
      <c r="BS199" s="228"/>
      <c r="BT199" s="154"/>
      <c r="BU199" s="154"/>
      <c r="BV199" s="154"/>
      <c r="BW199" s="154"/>
      <c r="BX199" s="154"/>
      <c r="BY199" s="154"/>
      <c r="BZ199" s="154"/>
      <c r="CA199" s="175"/>
      <c r="CB199" s="175">
        <v>1</v>
      </c>
      <c r="CC199" s="175">
        <v>1</v>
      </c>
      <c r="CD199" s="175"/>
      <c r="CE199" s="175"/>
    </row>
    <row r="200" spans="1:83" s="1023" customFormat="1" ht="16.5" customHeight="1">
      <c r="A200" s="154">
        <v>154</v>
      </c>
      <c r="B200" s="154" t="s">
        <v>8779</v>
      </c>
      <c r="C200" s="158" t="s">
        <v>9252</v>
      </c>
      <c r="D200" s="154" t="s">
        <v>5318</v>
      </c>
      <c r="E200" s="159" t="s">
        <v>13574</v>
      </c>
      <c r="F200" s="154" t="s">
        <v>14895</v>
      </c>
      <c r="G200" s="160" t="s">
        <v>14896</v>
      </c>
      <c r="H200" s="154" t="s">
        <v>14897</v>
      </c>
      <c r="I200" s="154" t="s">
        <v>14898</v>
      </c>
      <c r="J200" s="154" t="s">
        <v>4884</v>
      </c>
      <c r="K200" s="163" t="s">
        <v>6626</v>
      </c>
      <c r="L200" s="116" t="s">
        <v>14899</v>
      </c>
      <c r="M200" s="153" t="s">
        <v>14900</v>
      </c>
      <c r="N200" s="142" t="s">
        <v>4924</v>
      </c>
      <c r="O200" s="142"/>
      <c r="P200" s="1015" t="s">
        <v>4924</v>
      </c>
      <c r="Q200" s="671">
        <v>5802</v>
      </c>
      <c r="R200" s="671">
        <v>265</v>
      </c>
      <c r="S200" s="671">
        <v>138</v>
      </c>
      <c r="T200" s="143">
        <v>55.2</v>
      </c>
      <c r="U200" s="123" t="s">
        <v>5009</v>
      </c>
      <c r="V200" s="143">
        <v>83</v>
      </c>
      <c r="W200" s="147">
        <v>32</v>
      </c>
      <c r="X200" s="159" t="s">
        <v>4956</v>
      </c>
      <c r="Y200" s="147">
        <v>145</v>
      </c>
      <c r="Z200" s="147">
        <v>15</v>
      </c>
      <c r="AA200" s="147">
        <v>300</v>
      </c>
      <c r="AB200" s="147">
        <v>10</v>
      </c>
      <c r="AC200" s="147"/>
      <c r="AD200" s="147"/>
      <c r="AE200" s="147">
        <v>30</v>
      </c>
      <c r="AF200" s="181" t="s">
        <v>14901</v>
      </c>
      <c r="AG200" s="683">
        <v>2</v>
      </c>
      <c r="AH200" s="683">
        <v>508</v>
      </c>
      <c r="AI200" s="792"/>
      <c r="AJ200" s="792"/>
      <c r="AK200" s="154"/>
      <c r="AL200" s="154">
        <f>SUM(AM200:AP200)</f>
        <v>1</v>
      </c>
      <c r="AM200" s="154"/>
      <c r="AN200" s="154"/>
      <c r="AO200" s="154">
        <v>1</v>
      </c>
      <c r="AP200" s="154"/>
      <c r="AQ200" s="154"/>
      <c r="AR200" s="154"/>
      <c r="AS200" s="154"/>
      <c r="AT200" s="154">
        <v>211</v>
      </c>
      <c r="AU200" s="175" t="s">
        <v>4895</v>
      </c>
      <c r="AV200" s="175" t="s">
        <v>4895</v>
      </c>
      <c r="AW200" s="127">
        <v>158</v>
      </c>
      <c r="AX200" s="127">
        <v>0.74881516587677721</v>
      </c>
      <c r="AY200" s="149">
        <v>5000</v>
      </c>
      <c r="AZ200" s="149">
        <v>3000</v>
      </c>
      <c r="BA200" s="149">
        <v>4000</v>
      </c>
      <c r="BB200" s="149">
        <v>4000</v>
      </c>
      <c r="BC200" s="149">
        <v>5000</v>
      </c>
      <c r="BD200" s="149">
        <v>20</v>
      </c>
      <c r="BE200" s="149">
        <v>50</v>
      </c>
      <c r="BF200" s="150" t="s">
        <v>9363</v>
      </c>
      <c r="BG200" s="259" t="s">
        <v>9372</v>
      </c>
      <c r="BH200" s="149"/>
      <c r="BI200" s="149"/>
      <c r="BJ200" s="149"/>
      <c r="BK200" s="149"/>
      <c r="BL200" s="149"/>
      <c r="BM200" s="149"/>
      <c r="BN200" s="149"/>
      <c r="BO200" s="150"/>
      <c r="BP200" s="259"/>
      <c r="BQ200" s="228"/>
      <c r="BR200" s="154"/>
      <c r="BS200" s="228"/>
      <c r="BT200" s="154"/>
      <c r="BU200" s="154"/>
      <c r="BV200" s="154"/>
      <c r="BW200" s="154"/>
      <c r="BX200" s="154"/>
      <c r="BY200" s="154"/>
      <c r="BZ200" s="154"/>
      <c r="CA200" s="175"/>
      <c r="CB200" s="175">
        <v>1</v>
      </c>
      <c r="CC200" s="175"/>
      <c r="CD200" s="175"/>
      <c r="CE200" s="175"/>
    </row>
    <row r="201" spans="1:83" ht="16.5" customHeight="1">
      <c r="A201" s="154">
        <v>155</v>
      </c>
      <c r="B201" s="182" t="s">
        <v>2830</v>
      </c>
      <c r="C201" s="195" t="s">
        <v>2831</v>
      </c>
      <c r="D201" s="182" t="s">
        <v>168</v>
      </c>
      <c r="E201" s="182" t="s">
        <v>13433</v>
      </c>
      <c r="F201" s="182" t="s">
        <v>14902</v>
      </c>
      <c r="G201" s="303" t="s">
        <v>14903</v>
      </c>
      <c r="H201" s="182" t="s">
        <v>9488</v>
      </c>
      <c r="I201" s="182" t="s">
        <v>14904</v>
      </c>
      <c r="J201" s="154" t="s">
        <v>4884</v>
      </c>
      <c r="K201" s="305" t="s">
        <v>14905</v>
      </c>
      <c r="L201" s="184" t="s">
        <v>14906</v>
      </c>
      <c r="M201" s="136" t="s">
        <v>9492</v>
      </c>
      <c r="N201" s="202" t="s">
        <v>4888</v>
      </c>
      <c r="O201" s="202"/>
      <c r="P201" s="146" t="s">
        <v>4940</v>
      </c>
      <c r="Q201" s="188">
        <v>108596</v>
      </c>
      <c r="R201" s="188">
        <v>284</v>
      </c>
      <c r="S201" s="188">
        <v>177</v>
      </c>
      <c r="T201" s="143">
        <v>177</v>
      </c>
      <c r="U201" s="123" t="s">
        <v>4955</v>
      </c>
      <c r="V201" s="143"/>
      <c r="W201" s="128">
        <v>29.3</v>
      </c>
      <c r="X201" s="137" t="s">
        <v>4956</v>
      </c>
      <c r="Y201" s="128"/>
      <c r="Z201" s="128">
        <v>12.4</v>
      </c>
      <c r="AA201" s="128">
        <v>300</v>
      </c>
      <c r="AB201" s="128">
        <v>21</v>
      </c>
      <c r="AC201" s="128"/>
      <c r="AD201" s="128"/>
      <c r="AE201" s="128">
        <v>100</v>
      </c>
      <c r="AF201" s="181" t="s">
        <v>14907</v>
      </c>
      <c r="AG201" s="188">
        <v>5</v>
      </c>
      <c r="AH201" s="188">
        <v>745</v>
      </c>
      <c r="AI201" s="274"/>
      <c r="AJ201" s="274"/>
      <c r="AK201" s="182" t="s">
        <v>5079</v>
      </c>
      <c r="AL201" s="182">
        <v>11</v>
      </c>
      <c r="AM201" s="182"/>
      <c r="AN201" s="182">
        <v>1</v>
      </c>
      <c r="AO201" s="182">
        <v>10</v>
      </c>
      <c r="AP201" s="182"/>
      <c r="AQ201" s="182"/>
      <c r="AR201" s="182"/>
      <c r="AS201" s="182"/>
      <c r="AT201" s="182">
        <v>365</v>
      </c>
      <c r="AU201" s="183" t="s">
        <v>14908</v>
      </c>
      <c r="AV201" s="183" t="s">
        <v>14908</v>
      </c>
      <c r="AW201" s="188">
        <v>166000</v>
      </c>
      <c r="AX201" s="127">
        <v>454.79452054794518</v>
      </c>
      <c r="AY201" s="189">
        <v>12000</v>
      </c>
      <c r="AZ201" s="189">
        <v>11000</v>
      </c>
      <c r="BA201" s="189">
        <v>11000</v>
      </c>
      <c r="BB201" s="189">
        <v>12000</v>
      </c>
      <c r="BC201" s="189">
        <v>12000</v>
      </c>
      <c r="BD201" s="189">
        <v>10</v>
      </c>
      <c r="BE201" s="189"/>
      <c r="BF201" s="190"/>
      <c r="BG201" s="191"/>
      <c r="BH201" s="189"/>
      <c r="BI201" s="189"/>
      <c r="BJ201" s="189"/>
      <c r="BK201" s="189"/>
      <c r="BL201" s="189"/>
      <c r="BM201" s="189"/>
      <c r="BN201" s="189"/>
      <c r="BO201" s="193"/>
      <c r="BP201" s="193"/>
      <c r="BQ201" s="1074"/>
      <c r="BR201" s="182"/>
      <c r="BS201" s="1074"/>
      <c r="BT201" s="182"/>
      <c r="BU201" s="182"/>
      <c r="BV201" s="182"/>
      <c r="BW201" s="182"/>
      <c r="BX201" s="182"/>
      <c r="BY201" s="182"/>
      <c r="BZ201" s="182"/>
      <c r="CA201" s="183">
        <v>1</v>
      </c>
      <c r="CB201" s="183">
        <v>3</v>
      </c>
      <c r="CC201" s="183">
        <v>1</v>
      </c>
      <c r="CD201" s="183">
        <v>1</v>
      </c>
      <c r="CE201" s="183"/>
    </row>
    <row r="202" spans="1:83" s="1023" customFormat="1" ht="16.5" customHeight="1">
      <c r="A202" s="154">
        <v>156</v>
      </c>
      <c r="B202" s="154" t="s">
        <v>8779</v>
      </c>
      <c r="C202" s="158" t="s">
        <v>9236</v>
      </c>
      <c r="D202" s="154" t="s">
        <v>5318</v>
      </c>
      <c r="E202" s="154" t="s">
        <v>13433</v>
      </c>
      <c r="F202" s="154" t="s">
        <v>14909</v>
      </c>
      <c r="G202" s="438" t="s">
        <v>14910</v>
      </c>
      <c r="H202" s="159" t="s">
        <v>14911</v>
      </c>
      <c r="I202" s="154" t="s">
        <v>14912</v>
      </c>
      <c r="J202" s="154" t="s">
        <v>4884</v>
      </c>
      <c r="K202" s="284" t="s">
        <v>14913</v>
      </c>
      <c r="L202" s="116" t="s">
        <v>14914</v>
      </c>
      <c r="M202" s="599" t="s">
        <v>14915</v>
      </c>
      <c r="N202" s="142" t="s">
        <v>4924</v>
      </c>
      <c r="O202" s="142"/>
      <c r="P202" s="1015" t="s">
        <v>4924</v>
      </c>
      <c r="Q202" s="630"/>
      <c r="R202" s="630">
        <v>562</v>
      </c>
      <c r="S202" s="630">
        <v>562</v>
      </c>
      <c r="T202" s="143"/>
      <c r="U202" s="123" t="s">
        <v>5134</v>
      </c>
      <c r="V202" s="143">
        <v>562</v>
      </c>
      <c r="W202" s="147">
        <v>101</v>
      </c>
      <c r="X202" s="159" t="s">
        <v>4972</v>
      </c>
      <c r="Y202" s="147">
        <v>200</v>
      </c>
      <c r="Z202" s="147"/>
      <c r="AA202" s="147"/>
      <c r="AB202" s="147">
        <v>34</v>
      </c>
      <c r="AC202" s="147"/>
      <c r="AD202" s="147"/>
      <c r="AE202" s="147">
        <v>10</v>
      </c>
      <c r="AF202" s="181" t="s">
        <v>14916</v>
      </c>
      <c r="AG202" s="127">
        <v>60</v>
      </c>
      <c r="AH202" s="127">
        <v>60</v>
      </c>
      <c r="AI202" s="792"/>
      <c r="AJ202" s="792"/>
      <c r="AK202" s="154" t="s">
        <v>5079</v>
      </c>
      <c r="AL202" s="154">
        <v>4</v>
      </c>
      <c r="AM202" s="154">
        <v>2</v>
      </c>
      <c r="AN202" s="154"/>
      <c r="AO202" s="154">
        <v>2</v>
      </c>
      <c r="AP202" s="154"/>
      <c r="AQ202" s="154"/>
      <c r="AR202" s="154"/>
      <c r="AS202" s="154" t="s">
        <v>14917</v>
      </c>
      <c r="AT202" s="159">
        <v>90</v>
      </c>
      <c r="AU202" s="146" t="s">
        <v>6015</v>
      </c>
      <c r="AV202" s="146" t="s">
        <v>5429</v>
      </c>
      <c r="AW202" s="127">
        <v>3000</v>
      </c>
      <c r="AX202" s="127">
        <v>33.333333333333336</v>
      </c>
      <c r="AY202" s="149"/>
      <c r="AZ202" s="149"/>
      <c r="BA202" s="149"/>
      <c r="BB202" s="149"/>
      <c r="BC202" s="149"/>
      <c r="BD202" s="149"/>
      <c r="BE202" s="149"/>
      <c r="BF202" s="150"/>
      <c r="BG202" s="259" t="s">
        <v>4897</v>
      </c>
      <c r="BH202" s="149"/>
      <c r="BI202" s="149"/>
      <c r="BJ202" s="149"/>
      <c r="BK202" s="149"/>
      <c r="BL202" s="149"/>
      <c r="BM202" s="149"/>
      <c r="BN202" s="149"/>
      <c r="BO202" s="265"/>
      <c r="BP202" s="265"/>
      <c r="BQ202" s="228"/>
      <c r="BR202" s="154"/>
      <c r="BS202" s="228"/>
      <c r="BT202" s="154"/>
      <c r="BU202" s="154"/>
      <c r="BV202" s="154"/>
      <c r="BW202" s="154"/>
      <c r="BX202" s="154"/>
      <c r="BY202" s="154"/>
      <c r="BZ202" s="154"/>
      <c r="CA202" s="175">
        <v>2</v>
      </c>
      <c r="CB202" s="175">
        <v>2</v>
      </c>
      <c r="CC202" s="175">
        <v>1</v>
      </c>
      <c r="CD202" s="175"/>
      <c r="CE202" s="175">
        <v>3</v>
      </c>
    </row>
    <row r="203" spans="1:83" s="1103" customFormat="1" ht="16.5" customHeight="1">
      <c r="A203" s="154">
        <v>157</v>
      </c>
      <c r="B203" s="154" t="s">
        <v>8779</v>
      </c>
      <c r="C203" s="158" t="s">
        <v>8839</v>
      </c>
      <c r="D203" s="154" t="s">
        <v>5318</v>
      </c>
      <c r="E203" s="154" t="s">
        <v>13433</v>
      </c>
      <c r="F203" s="154" t="s">
        <v>14918</v>
      </c>
      <c r="G203" s="160" t="s">
        <v>14919</v>
      </c>
      <c r="H203" s="154" t="s">
        <v>14920</v>
      </c>
      <c r="I203" s="154" t="s">
        <v>14921</v>
      </c>
      <c r="J203" s="154" t="s">
        <v>4884</v>
      </c>
      <c r="K203" s="163" t="s">
        <v>14922</v>
      </c>
      <c r="L203" s="116" t="s">
        <v>14923</v>
      </c>
      <c r="M203" s="153"/>
      <c r="N203" s="142" t="s">
        <v>4888</v>
      </c>
      <c r="O203" s="142"/>
      <c r="P203" s="142" t="s">
        <v>4940</v>
      </c>
      <c r="Q203" s="630">
        <v>1430</v>
      </c>
      <c r="R203" s="630">
        <v>2265</v>
      </c>
      <c r="S203" s="630">
        <v>626</v>
      </c>
      <c r="T203" s="143">
        <v>445</v>
      </c>
      <c r="U203" s="123" t="s">
        <v>5390</v>
      </c>
      <c r="V203" s="143">
        <v>181</v>
      </c>
      <c r="W203" s="147">
        <v>49</v>
      </c>
      <c r="X203" s="159" t="s">
        <v>4972</v>
      </c>
      <c r="Y203" s="147"/>
      <c r="Z203" s="147">
        <v>121</v>
      </c>
      <c r="AA203" s="147">
        <v>178</v>
      </c>
      <c r="AB203" s="147">
        <v>21.82</v>
      </c>
      <c r="AC203" s="147"/>
      <c r="AD203" s="147">
        <v>131</v>
      </c>
      <c r="AE203" s="147">
        <v>60</v>
      </c>
      <c r="AF203" s="181" t="s">
        <v>14924</v>
      </c>
      <c r="AG203" s="127">
        <v>16</v>
      </c>
      <c r="AH203" s="127">
        <v>261</v>
      </c>
      <c r="AI203" s="792"/>
      <c r="AJ203" s="792"/>
      <c r="AK203" s="154" t="s">
        <v>5079</v>
      </c>
      <c r="AL203" s="154">
        <v>1</v>
      </c>
      <c r="AM203" s="154"/>
      <c r="AN203" s="154">
        <v>1</v>
      </c>
      <c r="AO203" s="154"/>
      <c r="AP203" s="154"/>
      <c r="AQ203" s="154"/>
      <c r="AR203" s="154"/>
      <c r="AS203" s="154"/>
      <c r="AT203" s="154">
        <v>314</v>
      </c>
      <c r="AU203" s="175" t="s">
        <v>14925</v>
      </c>
      <c r="AV203" s="175" t="s">
        <v>14926</v>
      </c>
      <c r="AW203" s="127"/>
      <c r="AX203" s="127"/>
      <c r="AY203" s="149">
        <v>10000</v>
      </c>
      <c r="AZ203" s="149"/>
      <c r="BA203" s="149">
        <v>7000</v>
      </c>
      <c r="BB203" s="149">
        <v>7000</v>
      </c>
      <c r="BC203" s="149"/>
      <c r="BD203" s="149">
        <v>20</v>
      </c>
      <c r="BE203" s="149">
        <v>10</v>
      </c>
      <c r="BF203" s="150" t="s">
        <v>14927</v>
      </c>
      <c r="BG203" s="259"/>
      <c r="BH203" s="149">
        <v>10000</v>
      </c>
      <c r="BI203" s="149"/>
      <c r="BJ203" s="149">
        <v>7000</v>
      </c>
      <c r="BK203" s="149">
        <v>7000</v>
      </c>
      <c r="BL203" s="149"/>
      <c r="BM203" s="149">
        <v>20</v>
      </c>
      <c r="BN203" s="149">
        <v>10</v>
      </c>
      <c r="BO203" s="265" t="s">
        <v>14928</v>
      </c>
      <c r="BP203" s="265" t="s">
        <v>14929</v>
      </c>
      <c r="BQ203" s="228"/>
      <c r="BR203" s="154"/>
      <c r="BS203" s="228"/>
      <c r="BT203" s="154"/>
      <c r="BU203" s="154"/>
      <c r="BV203" s="154"/>
      <c r="BW203" s="154"/>
      <c r="BX203" s="154"/>
      <c r="BY203" s="154"/>
      <c r="BZ203" s="154"/>
      <c r="CA203" s="175">
        <v>2</v>
      </c>
      <c r="CB203" s="175"/>
      <c r="CC203" s="175"/>
      <c r="CD203" s="175"/>
      <c r="CE203" s="175">
        <v>2</v>
      </c>
    </row>
    <row r="204" spans="1:83" s="1018" customFormat="1" ht="16.5" customHeight="1">
      <c r="A204" s="2517" t="s">
        <v>9593</v>
      </c>
      <c r="B204" s="2517"/>
      <c r="C204" s="2517"/>
      <c r="D204" s="2517"/>
      <c r="E204" s="2517"/>
      <c r="F204" s="229">
        <v>16</v>
      </c>
      <c r="G204" s="230"/>
      <c r="H204" s="231"/>
      <c r="I204" s="232"/>
      <c r="J204" s="232"/>
      <c r="K204" s="1025"/>
      <c r="L204" s="235"/>
      <c r="M204" s="236"/>
      <c r="N204" s="237"/>
      <c r="O204" s="237"/>
      <c r="P204" s="237"/>
      <c r="Q204" s="1026"/>
      <c r="R204" s="1026"/>
      <c r="S204" s="1026"/>
      <c r="T204" s="238"/>
      <c r="U204" s="241"/>
      <c r="V204" s="238"/>
      <c r="W204" s="1026"/>
      <c r="X204" s="240"/>
      <c r="Y204" s="1026"/>
      <c r="Z204" s="1026"/>
      <c r="AA204" s="1026"/>
      <c r="AB204" s="244"/>
      <c r="AC204" s="244"/>
      <c r="AD204" s="244"/>
      <c r="AE204" s="244"/>
      <c r="AF204" s="1027"/>
      <c r="AG204" s="244"/>
      <c r="AH204" s="244"/>
      <c r="AI204" s="251"/>
      <c r="AJ204" s="1028"/>
      <c r="AK204" s="229"/>
      <c r="AL204" s="229"/>
      <c r="AM204" s="229"/>
      <c r="AN204" s="251"/>
      <c r="AO204" s="251"/>
      <c r="AP204" s="251"/>
      <c r="AQ204" s="251"/>
      <c r="AR204" s="251"/>
      <c r="AS204" s="1029"/>
      <c r="AT204" s="1030"/>
      <c r="AU204" s="1029"/>
      <c r="AV204" s="1029"/>
      <c r="AW204" s="1031"/>
      <c r="AX204" s="1031"/>
      <c r="AY204" s="1032"/>
      <c r="AZ204" s="1032"/>
      <c r="BA204" s="1032"/>
      <c r="BB204" s="1032"/>
      <c r="BC204" s="1032"/>
      <c r="BD204" s="1032"/>
      <c r="BE204" s="1032"/>
      <c r="BF204" s="1029"/>
      <c r="BG204" s="1029"/>
      <c r="BH204" s="1032"/>
      <c r="BI204" s="1032"/>
      <c r="BJ204" s="1032"/>
      <c r="BK204" s="1032"/>
      <c r="BL204" s="1032"/>
      <c r="BM204" s="1032"/>
      <c r="BN204" s="1032"/>
      <c r="BO204" s="1029"/>
      <c r="BP204" s="1029"/>
      <c r="BQ204" s="1029"/>
      <c r="BR204" s="1029"/>
      <c r="BS204" s="1029"/>
      <c r="BT204" s="1029"/>
      <c r="BU204" s="1029"/>
      <c r="BV204" s="1029"/>
      <c r="BW204" s="1029"/>
      <c r="BX204" s="1029"/>
      <c r="BY204" s="1029"/>
      <c r="BZ204" s="1029"/>
      <c r="CA204" s="1029"/>
      <c r="CB204" s="1029"/>
      <c r="CC204" s="1029"/>
      <c r="CD204" s="1029"/>
      <c r="CE204" s="1029"/>
    </row>
    <row r="205" spans="1:83" s="679" customFormat="1" ht="16.5" customHeight="1">
      <c r="A205" s="2567" t="s">
        <v>9636</v>
      </c>
      <c r="B205" s="2567"/>
      <c r="C205" s="2567"/>
      <c r="D205" s="2567"/>
      <c r="E205" s="2567"/>
      <c r="F205" s="389">
        <f>F187+F204</f>
        <v>20</v>
      </c>
      <c r="G205" s="390"/>
      <c r="H205" s="389"/>
      <c r="I205" s="389"/>
      <c r="J205" s="389"/>
      <c r="K205" s="389"/>
      <c r="L205" s="391"/>
      <c r="M205" s="391"/>
      <c r="N205" s="389"/>
      <c r="O205" s="389"/>
      <c r="P205" s="389"/>
      <c r="Q205" s="394"/>
      <c r="R205" s="394"/>
      <c r="S205" s="394"/>
      <c r="T205" s="392"/>
      <c r="U205" s="399"/>
      <c r="V205" s="392"/>
      <c r="W205" s="395"/>
      <c r="X205" s="389"/>
      <c r="Y205" s="395"/>
      <c r="Z205" s="395"/>
      <c r="AA205" s="395"/>
      <c r="AB205" s="395"/>
      <c r="AC205" s="395"/>
      <c r="AD205" s="395"/>
      <c r="AE205" s="395"/>
      <c r="AF205" s="390"/>
      <c r="AG205" s="394"/>
      <c r="AH205" s="394"/>
      <c r="AI205" s="389"/>
      <c r="AJ205" s="389"/>
      <c r="AK205" s="389"/>
      <c r="AL205" s="389"/>
      <c r="AM205" s="389"/>
      <c r="AN205" s="389"/>
      <c r="AO205" s="389"/>
      <c r="AP205" s="389"/>
      <c r="AQ205" s="389"/>
      <c r="AR205" s="389"/>
      <c r="AS205" s="389"/>
      <c r="AT205" s="396"/>
      <c r="AU205" s="389"/>
      <c r="AV205" s="389"/>
      <c r="AW205" s="394"/>
      <c r="AX205" s="394"/>
      <c r="AY205" s="398"/>
      <c r="AZ205" s="398"/>
      <c r="BA205" s="398"/>
      <c r="BB205" s="398"/>
      <c r="BC205" s="398"/>
      <c r="BD205" s="398"/>
      <c r="BE205" s="398"/>
      <c r="BF205" s="389"/>
      <c r="BG205" s="389"/>
      <c r="BH205" s="398"/>
      <c r="BI205" s="398"/>
      <c r="BJ205" s="398"/>
      <c r="BK205" s="398"/>
      <c r="BL205" s="398"/>
      <c r="BM205" s="398"/>
      <c r="BN205" s="398"/>
      <c r="BO205" s="389"/>
      <c r="BP205" s="389"/>
      <c r="BQ205" s="1060"/>
      <c r="BR205" s="389"/>
      <c r="BS205" s="1060"/>
      <c r="BT205" s="389"/>
      <c r="BU205" s="389"/>
      <c r="BV205" s="389"/>
      <c r="BW205" s="389"/>
      <c r="BX205" s="389"/>
      <c r="BY205" s="389"/>
      <c r="BZ205" s="389"/>
      <c r="CA205" s="389"/>
      <c r="CB205" s="389"/>
      <c r="CC205" s="389"/>
      <c r="CD205" s="389"/>
      <c r="CE205" s="389"/>
    </row>
    <row r="206" spans="1:83" ht="16.5" customHeight="1">
      <c r="A206" s="494"/>
      <c r="B206" s="135" t="s">
        <v>9637</v>
      </c>
      <c r="C206" s="135"/>
      <c r="D206" s="135"/>
      <c r="E206" s="135"/>
      <c r="F206" s="494"/>
      <c r="G206" s="276"/>
      <c r="H206" s="135"/>
      <c r="I206" s="135"/>
      <c r="J206" s="135"/>
      <c r="K206" s="135"/>
      <c r="L206" s="153"/>
      <c r="M206" s="153"/>
      <c r="N206" s="135"/>
      <c r="O206" s="135"/>
      <c r="P206" s="135"/>
      <c r="Q206" s="127"/>
      <c r="R206" s="127"/>
      <c r="S206" s="127"/>
      <c r="T206" s="143"/>
      <c r="U206" s="123"/>
      <c r="V206" s="143"/>
      <c r="W206" s="128"/>
      <c r="X206" s="135"/>
      <c r="Y206" s="128"/>
      <c r="Z206" s="128"/>
      <c r="AA206" s="128"/>
      <c r="AB206" s="128"/>
      <c r="AC206" s="128"/>
      <c r="AD206" s="128"/>
      <c r="AE206" s="128"/>
      <c r="AF206" s="276"/>
      <c r="AG206" s="127"/>
      <c r="AH206" s="127"/>
      <c r="AI206" s="135"/>
      <c r="AJ206" s="135"/>
      <c r="AK206" s="135"/>
      <c r="AL206" s="135"/>
      <c r="AM206" s="135"/>
      <c r="AN206" s="135"/>
      <c r="AO206" s="135"/>
      <c r="AP206" s="135"/>
      <c r="AQ206" s="135"/>
      <c r="AR206" s="135"/>
      <c r="AS206" s="135"/>
      <c r="AT206" s="494"/>
      <c r="AU206" s="135"/>
      <c r="AV206" s="135"/>
      <c r="AW206" s="127"/>
      <c r="AX206" s="127"/>
      <c r="AY206" s="134"/>
      <c r="AZ206" s="134"/>
      <c r="BA206" s="134"/>
      <c r="BB206" s="134"/>
      <c r="BC206" s="134"/>
      <c r="BD206" s="134"/>
      <c r="BE206" s="134"/>
      <c r="BF206" s="135"/>
      <c r="BG206" s="135"/>
      <c r="BH206" s="134"/>
      <c r="BI206" s="134"/>
      <c r="BJ206" s="134"/>
      <c r="BK206" s="134"/>
      <c r="BL206" s="134"/>
      <c r="BM206" s="134"/>
      <c r="BN206" s="134"/>
      <c r="BO206" s="135"/>
      <c r="BP206" s="135"/>
      <c r="BQ206" s="636"/>
      <c r="BR206" s="135"/>
      <c r="BS206" s="636"/>
      <c r="BT206" s="135"/>
      <c r="BU206" s="135"/>
      <c r="BV206" s="135"/>
      <c r="BW206" s="135"/>
      <c r="BX206" s="135"/>
      <c r="BY206" s="135"/>
      <c r="BZ206" s="135"/>
      <c r="CA206" s="135"/>
      <c r="CB206" s="135"/>
      <c r="CC206" s="135"/>
      <c r="CD206" s="135"/>
      <c r="CE206" s="135"/>
    </row>
    <row r="207" spans="1:83" ht="16.5" customHeight="1">
      <c r="A207" s="154">
        <v>158</v>
      </c>
      <c r="B207" s="154" t="s">
        <v>9637</v>
      </c>
      <c r="C207" s="158" t="s">
        <v>9762</v>
      </c>
      <c r="D207" s="154" t="s">
        <v>5082</v>
      </c>
      <c r="E207" s="154" t="s">
        <v>6337</v>
      </c>
      <c r="F207" s="154" t="s">
        <v>14930</v>
      </c>
      <c r="G207" s="160" t="s">
        <v>14931</v>
      </c>
      <c r="H207" s="154" t="s">
        <v>14932</v>
      </c>
      <c r="I207" s="154" t="s">
        <v>14933</v>
      </c>
      <c r="J207" s="154" t="s">
        <v>4924</v>
      </c>
      <c r="K207" s="163" t="s">
        <v>6337</v>
      </c>
      <c r="L207" s="116" t="s">
        <v>6337</v>
      </c>
      <c r="M207" s="153" t="s">
        <v>14934</v>
      </c>
      <c r="N207" s="142" t="s">
        <v>4924</v>
      </c>
      <c r="O207" s="142"/>
      <c r="P207" s="1015" t="s">
        <v>4924</v>
      </c>
      <c r="Q207" s="630">
        <v>873</v>
      </c>
      <c r="R207" s="630">
        <v>730.38</v>
      </c>
      <c r="S207" s="630">
        <v>304.74</v>
      </c>
      <c r="T207" s="143">
        <v>304.74</v>
      </c>
      <c r="U207" s="123"/>
      <c r="V207" s="143"/>
      <c r="W207" s="147"/>
      <c r="X207" s="159"/>
      <c r="Y207" s="147"/>
      <c r="Z207" s="147"/>
      <c r="AA207" s="147"/>
      <c r="AB207" s="147"/>
      <c r="AC207" s="147"/>
      <c r="AD207" s="147"/>
      <c r="AE207" s="147"/>
      <c r="AF207" s="181"/>
      <c r="AG207" s="127"/>
      <c r="AH207" s="127"/>
      <c r="AI207" s="792"/>
      <c r="AJ207" s="792"/>
      <c r="AK207" s="154"/>
      <c r="AL207" s="154"/>
      <c r="AM207" s="154"/>
      <c r="AN207" s="154"/>
      <c r="AO207" s="154"/>
      <c r="AP207" s="154"/>
      <c r="AQ207" s="154"/>
      <c r="AR207" s="154"/>
      <c r="AS207" s="154"/>
      <c r="AT207" s="154">
        <v>132</v>
      </c>
      <c r="AU207" s="175" t="s">
        <v>12178</v>
      </c>
      <c r="AV207" s="175" t="s">
        <v>12178</v>
      </c>
      <c r="AW207" s="127">
        <v>4088</v>
      </c>
      <c r="AX207" s="127">
        <v>30.969696969696969</v>
      </c>
      <c r="AY207" s="149"/>
      <c r="AZ207" s="149"/>
      <c r="BA207" s="149"/>
      <c r="BB207" s="149"/>
      <c r="BC207" s="149"/>
      <c r="BD207" s="149"/>
      <c r="BE207" s="149"/>
      <c r="BF207" s="150"/>
      <c r="BG207" s="259" t="s">
        <v>4897</v>
      </c>
      <c r="BH207" s="149"/>
      <c r="BI207" s="149"/>
      <c r="BJ207" s="149"/>
      <c r="BK207" s="149"/>
      <c r="BL207" s="149"/>
      <c r="BM207" s="149"/>
      <c r="BN207" s="149"/>
      <c r="BO207" s="265"/>
      <c r="BP207" s="265"/>
      <c r="BQ207" s="228"/>
      <c r="BR207" s="154"/>
      <c r="BS207" s="228"/>
      <c r="BT207" s="154"/>
      <c r="BU207" s="154"/>
      <c r="BV207" s="154"/>
      <c r="BW207" s="154"/>
      <c r="BX207" s="154"/>
      <c r="BY207" s="154"/>
      <c r="BZ207" s="154"/>
      <c r="CA207" s="175"/>
      <c r="CB207" s="175"/>
      <c r="CC207" s="175"/>
      <c r="CD207" s="175"/>
      <c r="CE207" s="175"/>
    </row>
    <row r="208" spans="1:83" ht="16.5" customHeight="1">
      <c r="A208" s="154">
        <v>159</v>
      </c>
      <c r="B208" s="154" t="s">
        <v>9637</v>
      </c>
      <c r="C208" s="158" t="s">
        <v>9780</v>
      </c>
      <c r="D208" s="154" t="s">
        <v>5082</v>
      </c>
      <c r="E208" s="154" t="s">
        <v>13433</v>
      </c>
      <c r="F208" s="154" t="s">
        <v>14935</v>
      </c>
      <c r="G208" s="160" t="s">
        <v>14936</v>
      </c>
      <c r="H208" s="154" t="s">
        <v>14937</v>
      </c>
      <c r="I208" s="154" t="s">
        <v>14938</v>
      </c>
      <c r="J208" s="154" t="s">
        <v>4884</v>
      </c>
      <c r="K208" s="163" t="s">
        <v>14939</v>
      </c>
      <c r="L208" s="116" t="s">
        <v>14940</v>
      </c>
      <c r="M208" s="153" t="s">
        <v>14941</v>
      </c>
      <c r="N208" s="142" t="s">
        <v>4924</v>
      </c>
      <c r="O208" s="142"/>
      <c r="P208" s="1015" t="s">
        <v>4924</v>
      </c>
      <c r="Q208" s="630">
        <v>3539</v>
      </c>
      <c r="R208" s="630">
        <v>812.48</v>
      </c>
      <c r="S208" s="630">
        <v>210.08</v>
      </c>
      <c r="T208" s="143"/>
      <c r="U208" s="123"/>
      <c r="V208" s="143">
        <v>210</v>
      </c>
      <c r="W208" s="147">
        <v>40</v>
      </c>
      <c r="X208" s="159" t="s">
        <v>4972</v>
      </c>
      <c r="Y208" s="147">
        <v>63</v>
      </c>
      <c r="Z208" s="147"/>
      <c r="AA208" s="147"/>
      <c r="AB208" s="147">
        <v>43</v>
      </c>
      <c r="AC208" s="147"/>
      <c r="AD208" s="147"/>
      <c r="AE208" s="147"/>
      <c r="AF208" s="181" t="s">
        <v>14942</v>
      </c>
      <c r="AG208" s="127">
        <v>263</v>
      </c>
      <c r="AH208" s="127">
        <v>360</v>
      </c>
      <c r="AI208" s="792"/>
      <c r="AJ208" s="792"/>
      <c r="AK208" s="154" t="s">
        <v>5079</v>
      </c>
      <c r="AL208" s="154">
        <v>4</v>
      </c>
      <c r="AM208" s="154"/>
      <c r="AN208" s="154">
        <v>2</v>
      </c>
      <c r="AO208" s="154">
        <v>2</v>
      </c>
      <c r="AP208" s="154"/>
      <c r="AQ208" s="154" t="s">
        <v>5011</v>
      </c>
      <c r="AR208" s="154"/>
      <c r="AS208" s="154"/>
      <c r="AT208" s="154">
        <v>136</v>
      </c>
      <c r="AU208" s="175" t="s">
        <v>8230</v>
      </c>
      <c r="AV208" s="175" t="s">
        <v>8230</v>
      </c>
      <c r="AW208" s="127">
        <v>2224</v>
      </c>
      <c r="AX208" s="127">
        <v>16.352941176470587</v>
      </c>
      <c r="AY208" s="149"/>
      <c r="AZ208" s="149"/>
      <c r="BA208" s="149"/>
      <c r="BB208" s="149"/>
      <c r="BC208" s="149"/>
      <c r="BD208" s="149"/>
      <c r="BE208" s="149"/>
      <c r="BF208" s="150" t="s">
        <v>14943</v>
      </c>
      <c r="BG208" s="259" t="s">
        <v>4897</v>
      </c>
      <c r="BH208" s="149"/>
      <c r="BI208" s="149"/>
      <c r="BJ208" s="149"/>
      <c r="BK208" s="149"/>
      <c r="BL208" s="149"/>
      <c r="BM208" s="149"/>
      <c r="BN208" s="149"/>
      <c r="BO208" s="150" t="s">
        <v>14943</v>
      </c>
      <c r="BP208" s="150" t="s">
        <v>14943</v>
      </c>
      <c r="BQ208" s="228"/>
      <c r="BR208" s="154"/>
      <c r="BS208" s="228"/>
      <c r="BT208" s="154">
        <v>1</v>
      </c>
      <c r="BU208" s="154"/>
      <c r="BV208" s="154">
        <v>1</v>
      </c>
      <c r="BW208" s="154"/>
      <c r="BX208" s="154">
        <v>2</v>
      </c>
      <c r="BY208" s="154"/>
      <c r="BZ208" s="154"/>
      <c r="CA208" s="175"/>
      <c r="CB208" s="175"/>
      <c r="CC208" s="175"/>
      <c r="CD208" s="175"/>
      <c r="CE208" s="175"/>
    </row>
    <row r="209" spans="1:83" ht="16.5" customHeight="1">
      <c r="A209" s="154">
        <v>160</v>
      </c>
      <c r="B209" s="605" t="s">
        <v>9637</v>
      </c>
      <c r="C209" s="606" t="s">
        <v>9638</v>
      </c>
      <c r="D209" s="605" t="s">
        <v>5082</v>
      </c>
      <c r="E209" s="605" t="s">
        <v>13433</v>
      </c>
      <c r="F209" s="605" t="s">
        <v>14944</v>
      </c>
      <c r="G209" s="1125" t="s">
        <v>14945</v>
      </c>
      <c r="H209" s="605" t="s">
        <v>14946</v>
      </c>
      <c r="I209" s="605" t="s">
        <v>14381</v>
      </c>
      <c r="J209" s="154" t="s">
        <v>4884</v>
      </c>
      <c r="K209" s="756" t="s">
        <v>14947</v>
      </c>
      <c r="L209" s="1126" t="s">
        <v>14948</v>
      </c>
      <c r="M209" s="332" t="s">
        <v>14949</v>
      </c>
      <c r="N209" s="142" t="s">
        <v>4924</v>
      </c>
      <c r="O209" s="655"/>
      <c r="P209" s="1015" t="s">
        <v>4924</v>
      </c>
      <c r="Q209" s="419">
        <v>9134</v>
      </c>
      <c r="R209" s="419">
        <v>4910</v>
      </c>
      <c r="S209" s="419">
        <v>1641</v>
      </c>
      <c r="T209" s="355"/>
      <c r="U209" s="358"/>
      <c r="V209" s="355">
        <v>1641</v>
      </c>
      <c r="W209" s="1127">
        <v>613</v>
      </c>
      <c r="X209" s="1128" t="s">
        <v>4972</v>
      </c>
      <c r="Y209" s="1127">
        <v>195.9</v>
      </c>
      <c r="Z209" s="1127">
        <v>69</v>
      </c>
      <c r="AA209" s="1127">
        <v>2559</v>
      </c>
      <c r="AB209" s="1127">
        <v>174.1</v>
      </c>
      <c r="AC209" s="1127">
        <v>10</v>
      </c>
      <c r="AD209" s="1127"/>
      <c r="AE209" s="1127">
        <v>67</v>
      </c>
      <c r="AF209" s="1129" t="s">
        <v>14950</v>
      </c>
      <c r="AG209" s="419"/>
      <c r="AH209" s="1130">
        <v>284</v>
      </c>
      <c r="AI209" s="791"/>
      <c r="AJ209" s="791"/>
      <c r="AK209" s="605" t="s">
        <v>4931</v>
      </c>
      <c r="AL209" s="605">
        <v>4</v>
      </c>
      <c r="AM209" s="605">
        <v>2</v>
      </c>
      <c r="AN209" s="605">
        <v>2</v>
      </c>
      <c r="AO209" s="605"/>
      <c r="AP209" s="605"/>
      <c r="AQ209" s="605" t="s">
        <v>4931</v>
      </c>
      <c r="AR209" s="605"/>
      <c r="AS209" s="605"/>
      <c r="AT209" s="605">
        <v>176</v>
      </c>
      <c r="AU209" s="607" t="s">
        <v>14951</v>
      </c>
      <c r="AV209" s="607" t="s">
        <v>14951</v>
      </c>
      <c r="AW209" s="419">
        <v>5704</v>
      </c>
      <c r="AX209" s="127">
        <v>32.409090909090907</v>
      </c>
      <c r="AY209" s="1131"/>
      <c r="AZ209" s="1131"/>
      <c r="BA209" s="1131"/>
      <c r="BB209" s="1131"/>
      <c r="BC209" s="1131"/>
      <c r="BD209" s="1131"/>
      <c r="BE209" s="1131"/>
      <c r="BF209" s="661"/>
      <c r="BG209" s="1132"/>
      <c r="BH209" s="1131">
        <v>1000</v>
      </c>
      <c r="BI209" s="1131"/>
      <c r="BJ209" s="1131">
        <v>500</v>
      </c>
      <c r="BK209" s="1131">
        <v>700</v>
      </c>
      <c r="BL209" s="1131">
        <v>1000</v>
      </c>
      <c r="BM209" s="1131">
        <v>30</v>
      </c>
      <c r="BN209" s="1131"/>
      <c r="BO209" s="1132" t="s">
        <v>14952</v>
      </c>
      <c r="BP209" s="1132" t="s">
        <v>14953</v>
      </c>
      <c r="BQ209" s="1133">
        <v>3</v>
      </c>
      <c r="BR209" s="605"/>
      <c r="BS209" s="1133">
        <v>3</v>
      </c>
      <c r="BT209" s="605">
        <v>6</v>
      </c>
      <c r="BU209" s="605"/>
      <c r="BV209" s="605">
        <v>13</v>
      </c>
      <c r="BW209" s="605"/>
      <c r="BX209" s="605"/>
      <c r="BY209" s="605"/>
      <c r="BZ209" s="135"/>
      <c r="CA209" s="605"/>
      <c r="CB209" s="605"/>
      <c r="CC209" s="605"/>
      <c r="CD209" s="605"/>
      <c r="CE209" s="1131"/>
    </row>
    <row r="210" spans="1:83" ht="16.5" customHeight="1">
      <c r="A210" s="154">
        <v>161</v>
      </c>
      <c r="B210" s="605" t="s">
        <v>9637</v>
      </c>
      <c r="C210" s="606" t="s">
        <v>9638</v>
      </c>
      <c r="D210" s="605" t="s">
        <v>5082</v>
      </c>
      <c r="E210" s="605" t="s">
        <v>13433</v>
      </c>
      <c r="F210" s="605" t="s">
        <v>14954</v>
      </c>
      <c r="G210" s="1125" t="s">
        <v>14955</v>
      </c>
      <c r="H210" s="605" t="s">
        <v>14946</v>
      </c>
      <c r="I210" s="756" t="s">
        <v>14956</v>
      </c>
      <c r="J210" s="154" t="s">
        <v>4884</v>
      </c>
      <c r="K210" s="756" t="s">
        <v>14957</v>
      </c>
      <c r="L210" s="283" t="s">
        <v>14958</v>
      </c>
      <c r="M210" s="332" t="s">
        <v>14959</v>
      </c>
      <c r="N210" s="607" t="s">
        <v>4924</v>
      </c>
      <c r="O210" s="655"/>
      <c r="P210" s="1015" t="s">
        <v>4924</v>
      </c>
      <c r="Q210" s="1134">
        <v>4900</v>
      </c>
      <c r="R210" s="1134">
        <v>1411.34</v>
      </c>
      <c r="S210" s="1134">
        <v>446</v>
      </c>
      <c r="T210" s="355"/>
      <c r="U210" s="358"/>
      <c r="V210" s="355">
        <v>446</v>
      </c>
      <c r="W210" s="1127">
        <v>35.799999999999997</v>
      </c>
      <c r="X210" s="1128" t="s">
        <v>4972</v>
      </c>
      <c r="Y210" s="1127">
        <v>116</v>
      </c>
      <c r="Z210" s="1127"/>
      <c r="AA210" s="1127"/>
      <c r="AB210" s="1127">
        <v>132</v>
      </c>
      <c r="AC210" s="1127"/>
      <c r="AD210" s="1127"/>
      <c r="AE210" s="1127"/>
      <c r="AF210" s="1135" t="s">
        <v>14960</v>
      </c>
      <c r="AG210" s="419"/>
      <c r="AH210" s="1130">
        <v>299</v>
      </c>
      <c r="AI210" s="791"/>
      <c r="AJ210" s="791"/>
      <c r="AK210" s="605" t="s">
        <v>4894</v>
      </c>
      <c r="AL210" s="605">
        <v>3</v>
      </c>
      <c r="AM210" s="605"/>
      <c r="AN210" s="605"/>
      <c r="AO210" s="605">
        <v>3</v>
      </c>
      <c r="AP210" s="605"/>
      <c r="AQ210" s="605" t="s">
        <v>4894</v>
      </c>
      <c r="AR210" s="605"/>
      <c r="AS210" s="605"/>
      <c r="AT210" s="605">
        <v>192</v>
      </c>
      <c r="AU210" s="607" t="s">
        <v>14951</v>
      </c>
      <c r="AV210" s="607" t="s">
        <v>14951</v>
      </c>
      <c r="AW210" s="419">
        <v>8018</v>
      </c>
      <c r="AX210" s="127">
        <v>41.760416666666664</v>
      </c>
      <c r="AY210" s="1131"/>
      <c r="AZ210" s="1131"/>
      <c r="BA210" s="1131"/>
      <c r="BB210" s="1131"/>
      <c r="BC210" s="1131"/>
      <c r="BD210" s="1131"/>
      <c r="BE210" s="1131"/>
      <c r="BF210" s="661"/>
      <c r="BG210" s="1132"/>
      <c r="BH210" s="1131">
        <v>1000</v>
      </c>
      <c r="BI210" s="1131">
        <v>500</v>
      </c>
      <c r="BJ210" s="1131">
        <v>500</v>
      </c>
      <c r="BK210" s="1131">
        <v>800</v>
      </c>
      <c r="BL210" s="1131">
        <v>1000</v>
      </c>
      <c r="BM210" s="1131">
        <v>20</v>
      </c>
      <c r="BN210" s="1131">
        <v>50</v>
      </c>
      <c r="BO210" s="1136" t="s">
        <v>14961</v>
      </c>
      <c r="BP210" s="1136" t="s">
        <v>14962</v>
      </c>
      <c r="BQ210" s="1133"/>
      <c r="BR210" s="605"/>
      <c r="BS210" s="1133"/>
      <c r="BT210" s="605"/>
      <c r="BU210" s="605"/>
      <c r="BV210" s="605">
        <v>2</v>
      </c>
      <c r="BW210" s="605"/>
      <c r="BX210" s="605"/>
      <c r="BY210" s="605"/>
      <c r="BZ210" s="605"/>
      <c r="CA210" s="605"/>
      <c r="CB210" s="605"/>
      <c r="CC210" s="605"/>
      <c r="CD210" s="605"/>
      <c r="CE210" s="1131"/>
    </row>
    <row r="211" spans="1:83" ht="16.5" customHeight="1">
      <c r="A211" s="154">
        <v>162</v>
      </c>
      <c r="B211" s="605" t="s">
        <v>14963</v>
      </c>
      <c r="C211" s="605" t="s">
        <v>3128</v>
      </c>
      <c r="D211" s="605" t="s">
        <v>5111</v>
      </c>
      <c r="E211" s="605" t="s">
        <v>13574</v>
      </c>
      <c r="F211" s="605" t="s">
        <v>14964</v>
      </c>
      <c r="G211" s="1125" t="s">
        <v>14965</v>
      </c>
      <c r="H211" s="605" t="s">
        <v>14966</v>
      </c>
      <c r="I211" s="605" t="s">
        <v>14967</v>
      </c>
      <c r="J211" s="154" t="s">
        <v>4884</v>
      </c>
      <c r="K211" s="756" t="s">
        <v>14968</v>
      </c>
      <c r="L211" s="283" t="s">
        <v>14969</v>
      </c>
      <c r="M211" s="1137" t="s">
        <v>14970</v>
      </c>
      <c r="N211" s="655" t="s">
        <v>4924</v>
      </c>
      <c r="O211" s="655"/>
      <c r="P211" s="1015" t="s">
        <v>4924</v>
      </c>
      <c r="Q211" s="1138">
        <v>10911</v>
      </c>
      <c r="R211" s="1138">
        <v>14238</v>
      </c>
      <c r="S211" s="1139">
        <v>9180</v>
      </c>
      <c r="T211" s="355">
        <v>1045</v>
      </c>
      <c r="U211" s="358" t="s">
        <v>4955</v>
      </c>
      <c r="V211" s="355">
        <v>8135</v>
      </c>
      <c r="W211" s="1138">
        <v>1056</v>
      </c>
      <c r="X211" s="1128" t="s">
        <v>4956</v>
      </c>
      <c r="Y211" s="1138">
        <v>561</v>
      </c>
      <c r="Z211" s="1138">
        <v>851</v>
      </c>
      <c r="AA211" s="1138">
        <v>10000</v>
      </c>
      <c r="AB211" s="1138">
        <v>728</v>
      </c>
      <c r="AC211" s="1138">
        <v>1318</v>
      </c>
      <c r="AD211" s="1138"/>
      <c r="AE211" s="1138">
        <v>1000</v>
      </c>
      <c r="AF211" s="1140" t="s">
        <v>14971</v>
      </c>
      <c r="AG211" s="1138">
        <v>120</v>
      </c>
      <c r="AH211" s="1138">
        <v>120</v>
      </c>
      <c r="AI211" s="607"/>
      <c r="AJ211" s="607"/>
      <c r="AK211" s="605" t="s">
        <v>5866</v>
      </c>
      <c r="AL211" s="605">
        <v>5</v>
      </c>
      <c r="AM211" s="605">
        <v>3</v>
      </c>
      <c r="AN211" s="605"/>
      <c r="AO211" s="605">
        <v>2</v>
      </c>
      <c r="AP211" s="605"/>
      <c r="AQ211" s="1141"/>
      <c r="AR211" s="1141"/>
      <c r="AS211" s="605"/>
      <c r="AT211" s="605">
        <v>273</v>
      </c>
      <c r="AU211" s="607" t="s">
        <v>14972</v>
      </c>
      <c r="AV211" s="607" t="s">
        <v>14972</v>
      </c>
      <c r="AW211" s="1138">
        <v>150000</v>
      </c>
      <c r="AX211" s="127">
        <v>549.45054945054949</v>
      </c>
      <c r="AY211" s="1142"/>
      <c r="AZ211" s="1142"/>
      <c r="BA211" s="1142"/>
      <c r="BB211" s="1142"/>
      <c r="BC211" s="1142"/>
      <c r="BD211" s="1142"/>
      <c r="BE211" s="1142"/>
      <c r="BF211" s="1132"/>
      <c r="BG211" s="1132" t="s">
        <v>4945</v>
      </c>
      <c r="BH211" s="1142"/>
      <c r="BI211" s="1142"/>
      <c r="BJ211" s="1142"/>
      <c r="BK211" s="1142"/>
      <c r="BL211" s="1142"/>
      <c r="BM211" s="1142"/>
      <c r="BN211" s="1143"/>
      <c r="BO211" s="1132" t="s">
        <v>4945</v>
      </c>
      <c r="BP211" s="1133"/>
      <c r="BQ211" s="605">
        <f>BS211</f>
        <v>2</v>
      </c>
      <c r="BR211" s="1133"/>
      <c r="BS211" s="605">
        <v>2</v>
      </c>
      <c r="BT211" s="605"/>
      <c r="BU211" s="605">
        <v>5</v>
      </c>
      <c r="BV211" s="605"/>
      <c r="BW211" s="1133">
        <v>3</v>
      </c>
      <c r="BX211" s="1133">
        <v>5</v>
      </c>
      <c r="BY211" s="605"/>
      <c r="BZ211" s="605">
        <v>100</v>
      </c>
      <c r="CA211" s="605"/>
      <c r="CB211" s="605"/>
      <c r="CC211" s="605"/>
      <c r="CD211" s="605"/>
      <c r="CE211" s="605"/>
    </row>
    <row r="212" spans="1:83" s="1018" customFormat="1" ht="16.5" customHeight="1">
      <c r="A212" s="2517" t="s">
        <v>9850</v>
      </c>
      <c r="B212" s="2517"/>
      <c r="C212" s="2517"/>
      <c r="D212" s="2517"/>
      <c r="E212" s="2517"/>
      <c r="F212" s="229">
        <v>5</v>
      </c>
      <c r="G212" s="230"/>
      <c r="H212" s="231"/>
      <c r="I212" s="232"/>
      <c r="J212" s="232"/>
      <c r="K212" s="1025"/>
      <c r="L212" s="235"/>
      <c r="M212" s="236"/>
      <c r="N212" s="237"/>
      <c r="O212" s="237"/>
      <c r="P212" s="237"/>
      <c r="Q212" s="1026"/>
      <c r="R212" s="1026"/>
      <c r="S212" s="1026"/>
      <c r="T212" s="238"/>
      <c r="U212" s="241"/>
      <c r="V212" s="238"/>
      <c r="W212" s="1026"/>
      <c r="X212" s="240"/>
      <c r="Y212" s="1026"/>
      <c r="Z212" s="1026"/>
      <c r="AA212" s="1026"/>
      <c r="AB212" s="244"/>
      <c r="AC212" s="244"/>
      <c r="AD212" s="244"/>
      <c r="AE212" s="244"/>
      <c r="AF212" s="1027"/>
      <c r="AG212" s="244"/>
      <c r="AH212" s="244"/>
      <c r="AI212" s="251"/>
      <c r="AJ212" s="1028"/>
      <c r="AK212" s="229"/>
      <c r="AL212" s="229"/>
      <c r="AM212" s="229"/>
      <c r="AN212" s="251"/>
      <c r="AO212" s="251"/>
      <c r="AP212" s="251"/>
      <c r="AQ212" s="251"/>
      <c r="AR212" s="251"/>
      <c r="AS212" s="1029"/>
      <c r="AT212" s="1030"/>
      <c r="AU212" s="1029"/>
      <c r="AV212" s="1029"/>
      <c r="AW212" s="1031"/>
      <c r="AX212" s="1031"/>
      <c r="AY212" s="1032"/>
      <c r="AZ212" s="1032"/>
      <c r="BA212" s="1032"/>
      <c r="BB212" s="1032"/>
      <c r="BC212" s="1032"/>
      <c r="BD212" s="1032"/>
      <c r="BE212" s="1032"/>
      <c r="BF212" s="1029"/>
      <c r="BG212" s="1029"/>
      <c r="BH212" s="1032"/>
      <c r="BI212" s="1032"/>
      <c r="BJ212" s="1032"/>
      <c r="BK212" s="1032"/>
      <c r="BL212" s="1032"/>
      <c r="BM212" s="1032"/>
      <c r="BN212" s="1032"/>
      <c r="BO212" s="1029"/>
      <c r="BP212" s="1029"/>
      <c r="BQ212" s="1029"/>
      <c r="BR212" s="1029"/>
      <c r="BS212" s="1029"/>
      <c r="BT212" s="1029"/>
      <c r="BU212" s="1029"/>
      <c r="BV212" s="1029"/>
      <c r="BW212" s="1029"/>
      <c r="BX212" s="1029"/>
      <c r="BY212" s="1029"/>
      <c r="BZ212" s="1029"/>
      <c r="CA212" s="1029"/>
      <c r="CB212" s="1029"/>
      <c r="CC212" s="1029"/>
      <c r="CD212" s="1029"/>
      <c r="CE212" s="1029"/>
    </row>
    <row r="213" spans="1:83" s="1103" customFormat="1" ht="16.5" customHeight="1">
      <c r="A213" s="154">
        <v>163</v>
      </c>
      <c r="B213" s="154" t="s">
        <v>3078</v>
      </c>
      <c r="C213" s="158" t="s">
        <v>3141</v>
      </c>
      <c r="D213" s="154" t="s">
        <v>168</v>
      </c>
      <c r="E213" s="154" t="s">
        <v>6376</v>
      </c>
      <c r="F213" s="154" t="s">
        <v>14973</v>
      </c>
      <c r="G213" s="160" t="s">
        <v>14974</v>
      </c>
      <c r="H213" s="154" t="s">
        <v>14975</v>
      </c>
      <c r="I213" s="163" t="s">
        <v>14976</v>
      </c>
      <c r="J213" s="154" t="s">
        <v>4924</v>
      </c>
      <c r="K213" s="116" t="s">
        <v>6337</v>
      </c>
      <c r="L213" s="116" t="s">
        <v>6337</v>
      </c>
      <c r="M213" s="154"/>
      <c r="N213" s="655" t="s">
        <v>4924</v>
      </c>
      <c r="O213" s="175"/>
      <c r="P213" s="1015" t="s">
        <v>4924</v>
      </c>
      <c r="Q213" s="630">
        <v>16500</v>
      </c>
      <c r="R213" s="630">
        <v>330</v>
      </c>
      <c r="S213" s="630">
        <v>330</v>
      </c>
      <c r="T213" s="143">
        <v>330</v>
      </c>
      <c r="U213" s="123"/>
      <c r="V213" s="143"/>
      <c r="W213" s="147">
        <v>66</v>
      </c>
      <c r="X213" s="159"/>
      <c r="Y213" s="147"/>
      <c r="Z213" s="147">
        <v>33</v>
      </c>
      <c r="AA213" s="147">
        <v>500</v>
      </c>
      <c r="AB213" s="147">
        <v>17</v>
      </c>
      <c r="AC213" s="147"/>
      <c r="AD213" s="147"/>
      <c r="AE213" s="147" t="s">
        <v>14977</v>
      </c>
      <c r="AF213" s="181" t="s">
        <v>14978</v>
      </c>
      <c r="AG213" s="127">
        <v>4</v>
      </c>
      <c r="AH213" s="127">
        <v>200</v>
      </c>
      <c r="AI213" s="175"/>
      <c r="AJ213" s="175"/>
      <c r="AK213" s="154"/>
      <c r="AL213" s="154"/>
      <c r="AM213" s="154"/>
      <c r="AN213" s="154"/>
      <c r="AO213" s="154"/>
      <c r="AP213" s="154"/>
      <c r="AQ213" s="154"/>
      <c r="AR213" s="154"/>
      <c r="AS213" s="154"/>
      <c r="AT213" s="154">
        <v>365</v>
      </c>
      <c r="AU213" s="175" t="s">
        <v>12178</v>
      </c>
      <c r="AV213" s="175" t="s">
        <v>12178</v>
      </c>
      <c r="AW213" s="127">
        <v>3650</v>
      </c>
      <c r="AX213" s="127">
        <v>10</v>
      </c>
      <c r="AY213" s="155"/>
      <c r="AZ213" s="155"/>
      <c r="BA213" s="155"/>
      <c r="BB213" s="155"/>
      <c r="BC213" s="155"/>
      <c r="BD213" s="155"/>
      <c r="BE213" s="495"/>
      <c r="BF213" s="154"/>
      <c r="BG213" s="259" t="s">
        <v>4945</v>
      </c>
      <c r="BH213" s="155"/>
      <c r="BI213" s="155"/>
      <c r="BJ213" s="155"/>
      <c r="BK213" s="155"/>
      <c r="BL213" s="155"/>
      <c r="BM213" s="155"/>
      <c r="BN213" s="155"/>
      <c r="BO213" s="1065"/>
      <c r="BP213" s="154"/>
      <c r="BQ213" s="154"/>
      <c r="BR213" s="154"/>
      <c r="BS213" s="154"/>
      <c r="BT213" s="154"/>
      <c r="BU213" s="154"/>
      <c r="BV213" s="154"/>
      <c r="BW213" s="154"/>
      <c r="BX213" s="154"/>
      <c r="BY213" s="154"/>
      <c r="BZ213" s="154"/>
      <c r="CA213" s="154"/>
      <c r="CB213" s="154"/>
      <c r="CC213" s="154"/>
      <c r="CD213" s="154"/>
      <c r="CE213" s="154"/>
    </row>
    <row r="214" spans="1:83" ht="16.5" customHeight="1">
      <c r="A214" s="154">
        <v>164</v>
      </c>
      <c r="B214" s="605" t="s">
        <v>9637</v>
      </c>
      <c r="C214" s="606" t="s">
        <v>9638</v>
      </c>
      <c r="D214" s="605" t="s">
        <v>5318</v>
      </c>
      <c r="E214" s="605" t="s">
        <v>13433</v>
      </c>
      <c r="F214" s="605" t="s">
        <v>14979</v>
      </c>
      <c r="G214" s="1125" t="s">
        <v>14980</v>
      </c>
      <c r="H214" s="605" t="s">
        <v>14981</v>
      </c>
      <c r="I214" s="605" t="s">
        <v>14982</v>
      </c>
      <c r="J214" s="154" t="s">
        <v>4884</v>
      </c>
      <c r="K214" s="756" t="s">
        <v>14983</v>
      </c>
      <c r="L214" s="283" t="s">
        <v>14984</v>
      </c>
      <c r="M214" s="610" t="s">
        <v>14985</v>
      </c>
      <c r="N214" s="655" t="s">
        <v>4924</v>
      </c>
      <c r="O214" s="655"/>
      <c r="P214" s="1015" t="s">
        <v>4924</v>
      </c>
      <c r="Q214" s="1134">
        <v>3967</v>
      </c>
      <c r="R214" s="1134">
        <v>399</v>
      </c>
      <c r="S214" s="1134">
        <v>186</v>
      </c>
      <c r="T214" s="355"/>
      <c r="U214" s="358" t="s">
        <v>5009</v>
      </c>
      <c r="V214" s="355">
        <v>186</v>
      </c>
      <c r="W214" s="1127">
        <v>74</v>
      </c>
      <c r="X214" s="1128"/>
      <c r="Y214" s="1127">
        <v>43</v>
      </c>
      <c r="Z214" s="1127">
        <v>28</v>
      </c>
      <c r="AA214" s="1127">
        <v>47000</v>
      </c>
      <c r="AB214" s="1127">
        <v>110</v>
      </c>
      <c r="AC214" s="1127"/>
      <c r="AD214" s="1127"/>
      <c r="AE214" s="1127">
        <v>50</v>
      </c>
      <c r="AF214" s="1135" t="s">
        <v>14986</v>
      </c>
      <c r="AG214" s="419"/>
      <c r="AH214" s="419">
        <v>135</v>
      </c>
      <c r="AI214" s="791"/>
      <c r="AJ214" s="791"/>
      <c r="AK214" s="605" t="s">
        <v>7262</v>
      </c>
      <c r="AL214" s="605">
        <f>SUM(AM214:AP214)</f>
        <v>7</v>
      </c>
      <c r="AM214" s="605">
        <v>1</v>
      </c>
      <c r="AN214" s="605">
        <v>1</v>
      </c>
      <c r="AO214" s="605">
        <v>5</v>
      </c>
      <c r="AP214" s="605"/>
      <c r="AQ214" s="605"/>
      <c r="AR214" s="605"/>
      <c r="AS214" s="605" t="s">
        <v>14987</v>
      </c>
      <c r="AT214" s="605">
        <v>309</v>
      </c>
      <c r="AU214" s="607" t="s">
        <v>12895</v>
      </c>
      <c r="AV214" s="607" t="s">
        <v>12895</v>
      </c>
      <c r="AW214" s="419">
        <v>3400</v>
      </c>
      <c r="AX214" s="127">
        <v>11.003236245954692</v>
      </c>
      <c r="AY214" s="1131">
        <v>2000</v>
      </c>
      <c r="AZ214" s="1131"/>
      <c r="BA214" s="1131">
        <v>1000</v>
      </c>
      <c r="BB214" s="1131">
        <v>1000</v>
      </c>
      <c r="BC214" s="1131">
        <v>2000</v>
      </c>
      <c r="BD214" s="1131">
        <v>50</v>
      </c>
      <c r="BE214" s="1131">
        <v>50</v>
      </c>
      <c r="BF214" s="661" t="s">
        <v>14988</v>
      </c>
      <c r="BG214" s="1144" t="s">
        <v>14989</v>
      </c>
      <c r="BH214" s="1131">
        <v>2000</v>
      </c>
      <c r="BI214" s="1131"/>
      <c r="BJ214" s="1131">
        <v>1000</v>
      </c>
      <c r="BK214" s="1131">
        <v>1000</v>
      </c>
      <c r="BL214" s="1131">
        <v>2000</v>
      </c>
      <c r="BM214" s="1131">
        <v>50</v>
      </c>
      <c r="BN214" s="1131">
        <v>50</v>
      </c>
      <c r="BO214" s="661" t="s">
        <v>14988</v>
      </c>
      <c r="BP214" s="1144" t="s">
        <v>14989</v>
      </c>
      <c r="BQ214" s="1133"/>
      <c r="BR214" s="605"/>
      <c r="BS214" s="1133"/>
      <c r="BT214" s="605"/>
      <c r="BU214" s="605"/>
      <c r="BV214" s="605"/>
      <c r="BW214" s="605"/>
      <c r="BX214" s="605"/>
      <c r="BY214" s="605"/>
      <c r="BZ214" s="605"/>
      <c r="CA214" s="605">
        <v>2</v>
      </c>
      <c r="CB214" s="605">
        <v>1</v>
      </c>
      <c r="CC214" s="605"/>
      <c r="CD214" s="605">
        <v>2</v>
      </c>
      <c r="CE214" s="605"/>
    </row>
    <row r="215" spans="1:83" ht="16.5" customHeight="1">
      <c r="A215" s="154">
        <v>165</v>
      </c>
      <c r="B215" s="605" t="s">
        <v>9637</v>
      </c>
      <c r="C215" s="606" t="s">
        <v>9638</v>
      </c>
      <c r="D215" s="605" t="s">
        <v>5318</v>
      </c>
      <c r="E215" s="605" t="s">
        <v>13433</v>
      </c>
      <c r="F215" s="605" t="s">
        <v>14990</v>
      </c>
      <c r="G215" s="1125" t="s">
        <v>14991</v>
      </c>
      <c r="H215" s="605" t="s">
        <v>14992</v>
      </c>
      <c r="I215" s="605" t="s">
        <v>14993</v>
      </c>
      <c r="J215" s="154" t="s">
        <v>4884</v>
      </c>
      <c r="K215" s="756" t="s">
        <v>9784</v>
      </c>
      <c r="L215" s="283" t="s">
        <v>14994</v>
      </c>
      <c r="M215" s="332" t="s">
        <v>14995</v>
      </c>
      <c r="N215" s="655" t="s">
        <v>4924</v>
      </c>
      <c r="O215" s="655"/>
      <c r="P215" s="1015" t="s">
        <v>4924</v>
      </c>
      <c r="Q215" s="1134">
        <v>1520</v>
      </c>
      <c r="R215" s="1134">
        <v>981.46</v>
      </c>
      <c r="S215" s="1134">
        <v>231</v>
      </c>
      <c r="T215" s="384" t="s">
        <v>14996</v>
      </c>
      <c r="U215" s="358" t="s">
        <v>5134</v>
      </c>
      <c r="V215" s="355">
        <v>231</v>
      </c>
      <c r="W215" s="1127">
        <v>27.47</v>
      </c>
      <c r="X215" s="1128" t="s">
        <v>4972</v>
      </c>
      <c r="Y215" s="1127"/>
      <c r="Z215" s="1127">
        <v>15</v>
      </c>
      <c r="AA215" s="1127">
        <v>9000</v>
      </c>
      <c r="AB215" s="1127">
        <v>22</v>
      </c>
      <c r="AC215" s="1127"/>
      <c r="AD215" s="1127"/>
      <c r="AE215" s="1127">
        <v>13</v>
      </c>
      <c r="AF215" s="1135" t="s">
        <v>14997</v>
      </c>
      <c r="AG215" s="419"/>
      <c r="AH215" s="419">
        <v>539</v>
      </c>
      <c r="AI215" s="791"/>
      <c r="AJ215" s="791"/>
      <c r="AK215" s="605" t="s">
        <v>6375</v>
      </c>
      <c r="AL215" s="605">
        <v>12</v>
      </c>
      <c r="AM215" s="605"/>
      <c r="AN215" s="605">
        <v>1</v>
      </c>
      <c r="AO215" s="605">
        <v>11</v>
      </c>
      <c r="AP215" s="605"/>
      <c r="AQ215" s="605" t="s">
        <v>4914</v>
      </c>
      <c r="AR215" s="605"/>
      <c r="AS215" s="605"/>
      <c r="AT215" s="605">
        <v>290</v>
      </c>
      <c r="AU215" s="607" t="s">
        <v>4895</v>
      </c>
      <c r="AV215" s="607" t="s">
        <v>4895</v>
      </c>
      <c r="AW215" s="419">
        <v>2310</v>
      </c>
      <c r="AX215" s="127">
        <v>7.9655172413793105</v>
      </c>
      <c r="AY215" s="1131"/>
      <c r="AZ215" s="1131"/>
      <c r="BA215" s="1131"/>
      <c r="BB215" s="1131"/>
      <c r="BC215" s="1131"/>
      <c r="BD215" s="1131"/>
      <c r="BE215" s="1131"/>
      <c r="BF215" s="661"/>
      <c r="BG215" s="1132" t="s">
        <v>4897</v>
      </c>
      <c r="BH215" s="1131"/>
      <c r="BI215" s="1131"/>
      <c r="BJ215" s="1131"/>
      <c r="BK215" s="1131"/>
      <c r="BL215" s="1131"/>
      <c r="BM215" s="1131"/>
      <c r="BN215" s="1131"/>
      <c r="BO215" s="1136"/>
      <c r="BP215" s="1136" t="s">
        <v>4897</v>
      </c>
      <c r="BQ215" s="1133"/>
      <c r="BR215" s="605"/>
      <c r="BS215" s="1133"/>
      <c r="BT215" s="605"/>
      <c r="BU215" s="605"/>
      <c r="BV215" s="605"/>
      <c r="BW215" s="605"/>
      <c r="BX215" s="605"/>
      <c r="BY215" s="605"/>
      <c r="BZ215" s="605"/>
      <c r="CA215" s="605">
        <v>2</v>
      </c>
      <c r="CB215" s="605">
        <v>1</v>
      </c>
      <c r="CC215" s="605"/>
      <c r="CD215" s="605">
        <v>1</v>
      </c>
      <c r="CE215" s="605"/>
    </row>
    <row r="216" spans="1:83" ht="16.5" customHeight="1">
      <c r="A216" s="154">
        <v>166</v>
      </c>
      <c r="B216" s="1145" t="s">
        <v>3078</v>
      </c>
      <c r="C216" s="1145" t="s">
        <v>3128</v>
      </c>
      <c r="D216" s="1145" t="s">
        <v>168</v>
      </c>
      <c r="E216" s="1145" t="s">
        <v>13433</v>
      </c>
      <c r="F216" s="1145" t="s">
        <v>14998</v>
      </c>
      <c r="G216" s="1146" t="s">
        <v>14999</v>
      </c>
      <c r="H216" s="1145" t="s">
        <v>15000</v>
      </c>
      <c r="I216" s="605" t="s">
        <v>14993</v>
      </c>
      <c r="J216" s="154" t="s">
        <v>4884</v>
      </c>
      <c r="K216" s="756" t="s">
        <v>7727</v>
      </c>
      <c r="L216" s="283" t="s">
        <v>15001</v>
      </c>
      <c r="M216" s="1145" t="s">
        <v>15002</v>
      </c>
      <c r="N216" s="655" t="s">
        <v>4924</v>
      </c>
      <c r="O216" s="1147"/>
      <c r="P216" s="1015" t="s">
        <v>4924</v>
      </c>
      <c r="Q216" s="1148">
        <v>1447.5</v>
      </c>
      <c r="R216" s="1148">
        <v>716</v>
      </c>
      <c r="S216" s="1148">
        <v>482</v>
      </c>
      <c r="T216" s="355" t="s">
        <v>15003</v>
      </c>
      <c r="U216" s="358"/>
      <c r="V216" s="355">
        <v>482</v>
      </c>
      <c r="W216" s="1148">
        <v>43</v>
      </c>
      <c r="X216" s="1145" t="s">
        <v>4956</v>
      </c>
      <c r="Y216" s="1148">
        <v>103</v>
      </c>
      <c r="Z216" s="1148">
        <v>45</v>
      </c>
      <c r="AA216" s="1148"/>
      <c r="AB216" s="1148">
        <v>43</v>
      </c>
      <c r="AC216" s="1148"/>
      <c r="AD216" s="1148"/>
      <c r="AE216" s="1148">
        <v>12</v>
      </c>
      <c r="AF216" s="1146" t="s">
        <v>15004</v>
      </c>
      <c r="AG216" s="1148"/>
      <c r="AH216" s="1148">
        <v>224</v>
      </c>
      <c r="AI216" s="791"/>
      <c r="AJ216" s="791"/>
      <c r="AK216" s="605"/>
      <c r="AL216" s="605"/>
      <c r="AM216" s="605"/>
      <c r="AN216" s="605"/>
      <c r="AO216" s="605"/>
      <c r="AP216" s="605"/>
      <c r="AQ216" s="605"/>
      <c r="AR216" s="605"/>
      <c r="AS216" s="605"/>
      <c r="AT216" s="605"/>
      <c r="AU216" s="607"/>
      <c r="AV216" s="607"/>
      <c r="AW216" s="419"/>
      <c r="AX216" s="127"/>
      <c r="AY216" s="1131"/>
      <c r="AZ216" s="1131"/>
      <c r="BA216" s="1131"/>
      <c r="BB216" s="1131"/>
      <c r="BC216" s="1131"/>
      <c r="BD216" s="1131"/>
      <c r="BE216" s="1131"/>
      <c r="BF216" s="661"/>
      <c r="BG216" s="1132" t="s">
        <v>4897</v>
      </c>
      <c r="BH216" s="1131"/>
      <c r="BI216" s="1131"/>
      <c r="BJ216" s="1131"/>
      <c r="BK216" s="1131"/>
      <c r="BL216" s="1131"/>
      <c r="BM216" s="1131"/>
      <c r="BN216" s="1131"/>
      <c r="BO216" s="1136"/>
      <c r="BP216" s="1136" t="s">
        <v>4897</v>
      </c>
      <c r="BQ216" s="1149"/>
      <c r="BR216" s="1150"/>
      <c r="BS216" s="1149"/>
      <c r="BT216" s="1150"/>
      <c r="BU216" s="1150"/>
      <c r="BV216" s="1150"/>
      <c r="BW216" s="1150"/>
      <c r="BX216" s="1150"/>
      <c r="BY216" s="1150"/>
      <c r="BZ216" s="1150"/>
      <c r="CA216" s="1151">
        <v>1</v>
      </c>
      <c r="CB216" s="605"/>
      <c r="CC216" s="605"/>
      <c r="CD216" s="605"/>
      <c r="CE216" s="605"/>
    </row>
    <row r="217" spans="1:83" ht="16.5" customHeight="1">
      <c r="A217" s="154">
        <v>167</v>
      </c>
      <c r="B217" s="607" t="s">
        <v>9637</v>
      </c>
      <c r="C217" s="791" t="s">
        <v>9638</v>
      </c>
      <c r="D217" s="607" t="s">
        <v>5318</v>
      </c>
      <c r="E217" s="382" t="s">
        <v>13433</v>
      </c>
      <c r="F217" s="607" t="s">
        <v>15005</v>
      </c>
      <c r="G217" s="1125" t="s">
        <v>15006</v>
      </c>
      <c r="H217" s="607" t="s">
        <v>15007</v>
      </c>
      <c r="I217" s="607" t="s">
        <v>15008</v>
      </c>
      <c r="J217" s="154" t="s">
        <v>4884</v>
      </c>
      <c r="K217" s="1152" t="s">
        <v>15009</v>
      </c>
      <c r="L217" s="283" t="s">
        <v>15010</v>
      </c>
      <c r="M217" s="610" t="s">
        <v>15011</v>
      </c>
      <c r="N217" s="655" t="s">
        <v>4924</v>
      </c>
      <c r="O217" s="655"/>
      <c r="P217" s="1015" t="s">
        <v>4924</v>
      </c>
      <c r="Q217" s="1134">
        <v>686.423</v>
      </c>
      <c r="R217" s="1134">
        <v>851</v>
      </c>
      <c r="S217" s="1134">
        <v>465</v>
      </c>
      <c r="T217" s="355">
        <v>403</v>
      </c>
      <c r="U217" s="358"/>
      <c r="V217" s="355">
        <v>62</v>
      </c>
      <c r="W217" s="1127">
        <v>140</v>
      </c>
      <c r="X217" s="1153" t="s">
        <v>4926</v>
      </c>
      <c r="Y217" s="1127">
        <v>84</v>
      </c>
      <c r="Z217" s="1127"/>
      <c r="AA217" s="1127"/>
      <c r="AB217" s="1127">
        <v>108</v>
      </c>
      <c r="AC217" s="1127"/>
      <c r="AD217" s="1127"/>
      <c r="AE217" s="1127"/>
      <c r="AF217" s="1081" t="s">
        <v>15012</v>
      </c>
      <c r="AG217" s="419"/>
      <c r="AH217" s="419">
        <v>110</v>
      </c>
      <c r="AI217" s="791"/>
      <c r="AJ217" s="791"/>
      <c r="AK217" s="607" t="s">
        <v>5176</v>
      </c>
      <c r="AL217" s="607">
        <v>12</v>
      </c>
      <c r="AM217" s="607"/>
      <c r="AN217" s="607"/>
      <c r="AO217" s="607">
        <v>12</v>
      </c>
      <c r="AP217" s="607"/>
      <c r="AQ217" s="607" t="s">
        <v>5477</v>
      </c>
      <c r="AR217" s="607"/>
      <c r="AS217" s="607"/>
      <c r="AT217" s="607">
        <v>306</v>
      </c>
      <c r="AU217" s="607" t="s">
        <v>15013</v>
      </c>
      <c r="AV217" s="607" t="s">
        <v>15013</v>
      </c>
      <c r="AW217" s="419">
        <v>40778</v>
      </c>
      <c r="AX217" s="127">
        <v>133.26143790849673</v>
      </c>
      <c r="AY217" s="660"/>
      <c r="AZ217" s="660"/>
      <c r="BA217" s="660"/>
      <c r="BB217" s="660"/>
      <c r="BC217" s="660"/>
      <c r="BD217" s="660"/>
      <c r="BE217" s="660"/>
      <c r="BF217" s="659"/>
      <c r="BG217" s="1154" t="s">
        <v>4897</v>
      </c>
      <c r="BH217" s="660"/>
      <c r="BI217" s="660"/>
      <c r="BJ217" s="660"/>
      <c r="BK217" s="660"/>
      <c r="BL217" s="660"/>
      <c r="BM217" s="660"/>
      <c r="BN217" s="660"/>
      <c r="BO217" s="1155"/>
      <c r="BP217" s="1155"/>
      <c r="BQ217" s="1156"/>
      <c r="BR217" s="607"/>
      <c r="BS217" s="1156"/>
      <c r="BT217" s="607"/>
      <c r="BU217" s="607"/>
      <c r="BV217" s="607"/>
      <c r="BW217" s="607"/>
      <c r="BX217" s="607"/>
      <c r="BY217" s="607"/>
      <c r="BZ217" s="607"/>
      <c r="CA217" s="607">
        <v>3</v>
      </c>
      <c r="CB217" s="607"/>
      <c r="CC217" s="607"/>
      <c r="CD217" s="607">
        <v>1</v>
      </c>
      <c r="CE217" s="607"/>
    </row>
    <row r="218" spans="1:83" ht="16.5" customHeight="1">
      <c r="A218" s="154">
        <v>168</v>
      </c>
      <c r="B218" s="382" t="s">
        <v>9637</v>
      </c>
      <c r="C218" s="382" t="s">
        <v>9638</v>
      </c>
      <c r="D218" s="382" t="s">
        <v>5318</v>
      </c>
      <c r="E218" s="382" t="s">
        <v>13433</v>
      </c>
      <c r="F218" s="382" t="s">
        <v>15014</v>
      </c>
      <c r="G218" s="1157" t="s">
        <v>15015</v>
      </c>
      <c r="H218" s="382" t="s">
        <v>15016</v>
      </c>
      <c r="I218" s="382" t="s">
        <v>15017</v>
      </c>
      <c r="J218" s="154" t="s">
        <v>4884</v>
      </c>
      <c r="K218" s="382" t="s">
        <v>5624</v>
      </c>
      <c r="L218" s="1122" t="s">
        <v>15018</v>
      </c>
      <c r="M218" s="332" t="s">
        <v>15019</v>
      </c>
      <c r="N218" s="655" t="s">
        <v>4924</v>
      </c>
      <c r="O218" s="382"/>
      <c r="P218" s="1015" t="s">
        <v>4924</v>
      </c>
      <c r="Q218" s="419">
        <v>2645</v>
      </c>
      <c r="R218" s="419">
        <v>1408</v>
      </c>
      <c r="S218" s="419">
        <v>200</v>
      </c>
      <c r="T218" s="355"/>
      <c r="U218" s="358" t="s">
        <v>5134</v>
      </c>
      <c r="V218" s="355">
        <v>200</v>
      </c>
      <c r="W218" s="801">
        <v>211</v>
      </c>
      <c r="X218" s="382" t="s">
        <v>4972</v>
      </c>
      <c r="Y218" s="801"/>
      <c r="Z218" s="801"/>
      <c r="AA218" s="801"/>
      <c r="AB218" s="801">
        <v>37</v>
      </c>
      <c r="AC218" s="801">
        <v>72</v>
      </c>
      <c r="AD218" s="801"/>
      <c r="AE218" s="801"/>
      <c r="AF218" s="383" t="s">
        <v>15020</v>
      </c>
      <c r="AG218" s="419"/>
      <c r="AH218" s="419">
        <v>2679</v>
      </c>
      <c r="AI218" s="382"/>
      <c r="AJ218" s="382"/>
      <c r="AK218" s="382"/>
      <c r="AL218" s="382"/>
      <c r="AM218" s="382"/>
      <c r="AN218" s="382"/>
      <c r="AO218" s="382"/>
      <c r="AP218" s="382"/>
      <c r="AQ218" s="382"/>
      <c r="AR218" s="382"/>
      <c r="AS218" s="382"/>
      <c r="AT218" s="382"/>
      <c r="AU218" s="382" t="s">
        <v>5036</v>
      </c>
      <c r="AV218" s="382" t="s">
        <v>5012</v>
      </c>
      <c r="AW218" s="419"/>
      <c r="AX218" s="419"/>
      <c r="AY218" s="660">
        <v>6000</v>
      </c>
      <c r="AZ218" s="660"/>
      <c r="BA218" s="660">
        <v>4000</v>
      </c>
      <c r="BB218" s="660">
        <v>5000</v>
      </c>
      <c r="BC218" s="660">
        <v>6000</v>
      </c>
      <c r="BD218" s="660">
        <v>30</v>
      </c>
      <c r="BE218" s="660">
        <v>30</v>
      </c>
      <c r="BF218" s="382" t="s">
        <v>15021</v>
      </c>
      <c r="BG218" s="382"/>
      <c r="BH218" s="660"/>
      <c r="BI218" s="660"/>
      <c r="BJ218" s="660"/>
      <c r="BK218" s="660"/>
      <c r="BL218" s="660"/>
      <c r="BM218" s="660"/>
      <c r="BN218" s="660"/>
      <c r="BO218" s="382"/>
      <c r="BP218" s="382"/>
      <c r="BQ218" s="1158"/>
      <c r="BR218" s="382"/>
      <c r="BS218" s="1158"/>
      <c r="BT218" s="382"/>
      <c r="BU218" s="382"/>
      <c r="BV218" s="382"/>
      <c r="BW218" s="382"/>
      <c r="BX218" s="382"/>
      <c r="BY218" s="382"/>
      <c r="BZ218" s="382"/>
      <c r="CA218" s="382"/>
      <c r="CB218" s="382"/>
      <c r="CC218" s="382"/>
      <c r="CD218" s="382"/>
      <c r="CE218" s="358"/>
    </row>
    <row r="219" spans="1:83" s="1018" customFormat="1" ht="16.5" customHeight="1">
      <c r="A219" s="2517" t="s">
        <v>9957</v>
      </c>
      <c r="B219" s="2517"/>
      <c r="C219" s="2517"/>
      <c r="D219" s="2517"/>
      <c r="E219" s="2517"/>
      <c r="F219" s="229">
        <v>6</v>
      </c>
      <c r="G219" s="230"/>
      <c r="H219" s="231"/>
      <c r="I219" s="232"/>
      <c r="J219" s="232"/>
      <c r="K219" s="1025"/>
      <c r="L219" s="235"/>
      <c r="M219" s="236"/>
      <c r="N219" s="237"/>
      <c r="O219" s="237"/>
      <c r="P219" s="237"/>
      <c r="Q219" s="1026"/>
      <c r="R219" s="1026"/>
      <c r="S219" s="1026"/>
      <c r="T219" s="238"/>
      <c r="U219" s="241"/>
      <c r="V219" s="238"/>
      <c r="W219" s="1026"/>
      <c r="X219" s="240"/>
      <c r="Y219" s="1026"/>
      <c r="Z219" s="1026"/>
      <c r="AA219" s="1026"/>
      <c r="AB219" s="244"/>
      <c r="AC219" s="244"/>
      <c r="AD219" s="244"/>
      <c r="AE219" s="244"/>
      <c r="AF219" s="1027"/>
      <c r="AG219" s="244"/>
      <c r="AH219" s="244"/>
      <c r="AI219" s="251"/>
      <c r="AJ219" s="1028"/>
      <c r="AK219" s="229"/>
      <c r="AL219" s="229"/>
      <c r="AM219" s="229"/>
      <c r="AN219" s="251"/>
      <c r="AO219" s="251"/>
      <c r="AP219" s="251"/>
      <c r="AQ219" s="251"/>
      <c r="AR219" s="251"/>
      <c r="AS219" s="1029"/>
      <c r="AT219" s="1030"/>
      <c r="AU219" s="1029"/>
      <c r="AV219" s="1029"/>
      <c r="AW219" s="1031"/>
      <c r="AX219" s="1031"/>
      <c r="AY219" s="1032"/>
      <c r="AZ219" s="1032"/>
      <c r="BA219" s="1032"/>
      <c r="BB219" s="1032"/>
      <c r="BC219" s="1032"/>
      <c r="BD219" s="1032"/>
      <c r="BE219" s="1032"/>
      <c r="BF219" s="1029"/>
      <c r="BG219" s="1029"/>
      <c r="BH219" s="1032"/>
      <c r="BI219" s="1032"/>
      <c r="BJ219" s="1032"/>
      <c r="BK219" s="1032"/>
      <c r="BL219" s="1032"/>
      <c r="BM219" s="1032"/>
      <c r="BN219" s="1032"/>
      <c r="BO219" s="1029"/>
      <c r="BP219" s="1029"/>
      <c r="BQ219" s="1029"/>
      <c r="BR219" s="1029"/>
      <c r="BS219" s="1029"/>
      <c r="BT219" s="1029"/>
      <c r="BU219" s="1029"/>
      <c r="BV219" s="1029"/>
      <c r="BW219" s="1029"/>
      <c r="BX219" s="1029"/>
      <c r="BY219" s="1029"/>
      <c r="BZ219" s="1029"/>
      <c r="CA219" s="1029"/>
      <c r="CB219" s="1029"/>
      <c r="CC219" s="1029"/>
      <c r="CD219" s="1029"/>
      <c r="CE219" s="1029"/>
    </row>
    <row r="220" spans="1:83" s="679" customFormat="1" ht="16.5" customHeight="1">
      <c r="A220" s="2567" t="s">
        <v>10006</v>
      </c>
      <c r="B220" s="2567"/>
      <c r="C220" s="2567"/>
      <c r="D220" s="2567"/>
      <c r="E220" s="2567"/>
      <c r="F220" s="389">
        <f>F212+F219</f>
        <v>11</v>
      </c>
      <c r="G220" s="390"/>
      <c r="H220" s="389"/>
      <c r="I220" s="389"/>
      <c r="J220" s="389"/>
      <c r="K220" s="389"/>
      <c r="L220" s="391"/>
      <c r="M220" s="391"/>
      <c r="N220" s="389"/>
      <c r="O220" s="389"/>
      <c r="P220" s="389"/>
      <c r="Q220" s="394"/>
      <c r="R220" s="394"/>
      <c r="S220" s="394"/>
      <c r="T220" s="392"/>
      <c r="U220" s="399"/>
      <c r="V220" s="392"/>
      <c r="W220" s="395"/>
      <c r="X220" s="389"/>
      <c r="Y220" s="395"/>
      <c r="Z220" s="395"/>
      <c r="AA220" s="395"/>
      <c r="AB220" s="395"/>
      <c r="AC220" s="395"/>
      <c r="AD220" s="395"/>
      <c r="AE220" s="395"/>
      <c r="AF220" s="390"/>
      <c r="AG220" s="394"/>
      <c r="AH220" s="394"/>
      <c r="AI220" s="389"/>
      <c r="AJ220" s="389"/>
      <c r="AK220" s="389"/>
      <c r="AL220" s="389"/>
      <c r="AM220" s="389"/>
      <c r="AN220" s="389"/>
      <c r="AO220" s="389"/>
      <c r="AP220" s="389"/>
      <c r="AQ220" s="389"/>
      <c r="AR220" s="389"/>
      <c r="AS220" s="389"/>
      <c r="AT220" s="396"/>
      <c r="AU220" s="389"/>
      <c r="AV220" s="389"/>
      <c r="AW220" s="394"/>
      <c r="AX220" s="394"/>
      <c r="AY220" s="398"/>
      <c r="AZ220" s="398"/>
      <c r="BA220" s="398"/>
      <c r="BB220" s="398"/>
      <c r="BC220" s="398"/>
      <c r="BD220" s="398"/>
      <c r="BE220" s="398"/>
      <c r="BF220" s="389"/>
      <c r="BG220" s="389"/>
      <c r="BH220" s="398"/>
      <c r="BI220" s="398"/>
      <c r="BJ220" s="398"/>
      <c r="BK220" s="398"/>
      <c r="BL220" s="398"/>
      <c r="BM220" s="398"/>
      <c r="BN220" s="398"/>
      <c r="BO220" s="389"/>
      <c r="BP220" s="389"/>
      <c r="BQ220" s="1060"/>
      <c r="BR220" s="389"/>
      <c r="BS220" s="1060"/>
      <c r="BT220" s="389"/>
      <c r="BU220" s="389"/>
      <c r="BV220" s="389"/>
      <c r="BW220" s="389"/>
      <c r="BX220" s="389"/>
      <c r="BY220" s="389"/>
      <c r="BZ220" s="389"/>
      <c r="CA220" s="389"/>
      <c r="CB220" s="389"/>
      <c r="CC220" s="389"/>
      <c r="CD220" s="389"/>
      <c r="CE220" s="389"/>
    </row>
    <row r="221" spans="1:83" ht="16.5" customHeight="1">
      <c r="A221" s="494"/>
      <c r="B221" s="135" t="s">
        <v>10007</v>
      </c>
      <c r="C221" s="135"/>
      <c r="D221" s="135"/>
      <c r="E221" s="135"/>
      <c r="F221" s="494"/>
      <c r="G221" s="276"/>
      <c r="H221" s="135"/>
      <c r="I221" s="135"/>
      <c r="J221" s="135"/>
      <c r="K221" s="135"/>
      <c r="L221" s="153"/>
      <c r="M221" s="153"/>
      <c r="N221" s="135"/>
      <c r="O221" s="135"/>
      <c r="P221" s="135"/>
      <c r="Q221" s="127"/>
      <c r="R221" s="127"/>
      <c r="S221" s="127"/>
      <c r="T221" s="143"/>
      <c r="U221" s="123"/>
      <c r="V221" s="143"/>
      <c r="W221" s="128"/>
      <c r="X221" s="135"/>
      <c r="Y221" s="128"/>
      <c r="Z221" s="128"/>
      <c r="AA221" s="128"/>
      <c r="AB221" s="128"/>
      <c r="AC221" s="128"/>
      <c r="AD221" s="128"/>
      <c r="AE221" s="128"/>
      <c r="AF221" s="276"/>
      <c r="AG221" s="127"/>
      <c r="AH221" s="127"/>
      <c r="AI221" s="135"/>
      <c r="AJ221" s="135"/>
      <c r="AK221" s="135"/>
      <c r="AL221" s="135"/>
      <c r="AM221" s="135"/>
      <c r="AN221" s="135"/>
      <c r="AO221" s="135"/>
      <c r="AP221" s="135"/>
      <c r="AQ221" s="135"/>
      <c r="AR221" s="135"/>
      <c r="AS221" s="135"/>
      <c r="AT221" s="494"/>
      <c r="AU221" s="135"/>
      <c r="AV221" s="135"/>
      <c r="AW221" s="127"/>
      <c r="AX221" s="127"/>
      <c r="AY221" s="134"/>
      <c r="AZ221" s="134"/>
      <c r="BA221" s="134"/>
      <c r="BB221" s="134"/>
      <c r="BC221" s="134"/>
      <c r="BD221" s="134"/>
      <c r="BE221" s="134"/>
      <c r="BF221" s="135"/>
      <c r="BG221" s="135"/>
      <c r="BH221" s="134"/>
      <c r="BI221" s="134"/>
      <c r="BJ221" s="134"/>
      <c r="BK221" s="134"/>
      <c r="BL221" s="134"/>
      <c r="BM221" s="134"/>
      <c r="BN221" s="134"/>
      <c r="BO221" s="135"/>
      <c r="BP221" s="135"/>
      <c r="BQ221" s="636"/>
      <c r="BR221" s="135"/>
      <c r="BS221" s="636"/>
      <c r="BT221" s="135"/>
      <c r="BU221" s="135"/>
      <c r="BV221" s="135"/>
      <c r="BW221" s="135"/>
      <c r="BX221" s="135"/>
      <c r="BY221" s="135"/>
      <c r="BZ221" s="135"/>
      <c r="CA221" s="135"/>
      <c r="CB221" s="135"/>
      <c r="CC221" s="135"/>
      <c r="CD221" s="135"/>
      <c r="CE221" s="135"/>
    </row>
    <row r="222" spans="1:83" s="1020" customFormat="1" ht="16.5" customHeight="1">
      <c r="A222" s="154">
        <v>169</v>
      </c>
      <c r="B222" s="154" t="s">
        <v>3284</v>
      </c>
      <c r="C222" s="158" t="s">
        <v>3370</v>
      </c>
      <c r="D222" s="154" t="s">
        <v>5111</v>
      </c>
      <c r="E222" s="154" t="s">
        <v>13574</v>
      </c>
      <c r="F222" s="154" t="s">
        <v>15022</v>
      </c>
      <c r="G222" s="160" t="s">
        <v>15023</v>
      </c>
      <c r="H222" s="154" t="s">
        <v>15024</v>
      </c>
      <c r="I222" s="154" t="s">
        <v>15025</v>
      </c>
      <c r="J222" s="154" t="s">
        <v>4884</v>
      </c>
      <c r="K222" s="163" t="s">
        <v>15026</v>
      </c>
      <c r="L222" s="116" t="s">
        <v>15027</v>
      </c>
      <c r="M222" s="610" t="s">
        <v>15028</v>
      </c>
      <c r="N222" s="655" t="s">
        <v>4924</v>
      </c>
      <c r="O222" s="142"/>
      <c r="P222" s="1015" t="s">
        <v>4924</v>
      </c>
      <c r="Q222" s="630">
        <v>20596</v>
      </c>
      <c r="R222" s="630">
        <v>1312</v>
      </c>
      <c r="S222" s="630">
        <v>432</v>
      </c>
      <c r="T222" s="143">
        <v>299</v>
      </c>
      <c r="U222" s="123" t="s">
        <v>4955</v>
      </c>
      <c r="V222" s="143">
        <v>133</v>
      </c>
      <c r="W222" s="147">
        <v>114</v>
      </c>
      <c r="X222" s="159" t="s">
        <v>4890</v>
      </c>
      <c r="Y222" s="127">
        <v>50</v>
      </c>
      <c r="Z222" s="127">
        <v>150</v>
      </c>
      <c r="AA222" s="127">
        <v>10000</v>
      </c>
      <c r="AB222" s="127">
        <v>34</v>
      </c>
      <c r="AC222" s="147"/>
      <c r="AD222" s="387">
        <v>30</v>
      </c>
      <c r="AE222" s="127">
        <v>60</v>
      </c>
      <c r="AF222" s="181" t="s">
        <v>15029</v>
      </c>
      <c r="AG222" s="127">
        <v>819</v>
      </c>
      <c r="AH222" s="127">
        <v>969</v>
      </c>
      <c r="AI222" s="792"/>
      <c r="AJ222" s="792"/>
      <c r="AK222" s="153" t="s">
        <v>5428</v>
      </c>
      <c r="AL222" s="154">
        <v>5</v>
      </c>
      <c r="AM222" s="154"/>
      <c r="AN222" s="154"/>
      <c r="AO222" s="154">
        <v>5</v>
      </c>
      <c r="AP222" s="154"/>
      <c r="AQ222" s="154" t="s">
        <v>5011</v>
      </c>
      <c r="AR222" s="154"/>
      <c r="AS222" s="154"/>
      <c r="AT222" s="154">
        <v>203</v>
      </c>
      <c r="AU222" s="175" t="s">
        <v>15030</v>
      </c>
      <c r="AV222" s="175" t="s">
        <v>15031</v>
      </c>
      <c r="AW222" s="127">
        <v>9519</v>
      </c>
      <c r="AX222" s="127">
        <v>46.891625615763544</v>
      </c>
      <c r="AY222" s="149">
        <v>1000</v>
      </c>
      <c r="AZ222" s="149"/>
      <c r="BA222" s="149">
        <v>500</v>
      </c>
      <c r="BB222" s="149">
        <v>500</v>
      </c>
      <c r="BC222" s="149">
        <v>1000</v>
      </c>
      <c r="BD222" s="149" t="s">
        <v>15032</v>
      </c>
      <c r="BE222" s="149"/>
      <c r="BF222" s="150"/>
      <c r="BG222" s="150" t="s">
        <v>15033</v>
      </c>
      <c r="BH222" s="149">
        <v>1000</v>
      </c>
      <c r="BI222" s="149"/>
      <c r="BJ222" s="149">
        <v>500</v>
      </c>
      <c r="BK222" s="149">
        <v>500</v>
      </c>
      <c r="BL222" s="149">
        <v>1000</v>
      </c>
      <c r="BM222" s="149" t="s">
        <v>15032</v>
      </c>
      <c r="BN222" s="149"/>
      <c r="BO222" s="265"/>
      <c r="BP222" s="150" t="s">
        <v>15033</v>
      </c>
      <c r="BQ222" s="228"/>
      <c r="BR222" s="154"/>
      <c r="BS222" s="228"/>
      <c r="BT222" s="154">
        <v>2</v>
      </c>
      <c r="BU222" s="154"/>
      <c r="BV222" s="154">
        <v>2</v>
      </c>
      <c r="BW222" s="154">
        <v>4</v>
      </c>
      <c r="BX222" s="154">
        <v>1</v>
      </c>
      <c r="BY222" s="154"/>
      <c r="BZ222" s="154" t="s">
        <v>11105</v>
      </c>
      <c r="CA222" s="175"/>
      <c r="CB222" s="175"/>
      <c r="CC222" s="175"/>
      <c r="CD222" s="175"/>
      <c r="CE222" s="134"/>
    </row>
    <row r="223" spans="1:83" s="1020" customFormat="1" ht="16.5" customHeight="1">
      <c r="A223" s="154">
        <v>170</v>
      </c>
      <c r="B223" s="154" t="s">
        <v>10007</v>
      </c>
      <c r="C223" s="158" t="s">
        <v>10176</v>
      </c>
      <c r="D223" s="154" t="s">
        <v>5082</v>
      </c>
      <c r="E223" s="154" t="s">
        <v>13433</v>
      </c>
      <c r="F223" s="154" t="s">
        <v>15034</v>
      </c>
      <c r="G223" s="160" t="s">
        <v>15035</v>
      </c>
      <c r="H223" s="154" t="s">
        <v>15036</v>
      </c>
      <c r="I223" s="154" t="s">
        <v>15037</v>
      </c>
      <c r="J223" s="154" t="s">
        <v>4884</v>
      </c>
      <c r="K223" s="163" t="s">
        <v>15038</v>
      </c>
      <c r="L223" s="116" t="s">
        <v>15039</v>
      </c>
      <c r="M223" s="141" t="s">
        <v>15040</v>
      </c>
      <c r="N223" s="655" t="s">
        <v>4924</v>
      </c>
      <c r="O223" s="142"/>
      <c r="P223" s="1015" t="s">
        <v>4924</v>
      </c>
      <c r="Q223" s="285">
        <v>730</v>
      </c>
      <c r="R223" s="285">
        <v>1682</v>
      </c>
      <c r="S223" s="285">
        <v>894</v>
      </c>
      <c r="T223" s="143"/>
      <c r="U223" s="123"/>
      <c r="V223" s="143">
        <v>894</v>
      </c>
      <c r="W223" s="147">
        <v>371</v>
      </c>
      <c r="X223" s="159" t="s">
        <v>4956</v>
      </c>
      <c r="Y223" s="147">
        <v>785</v>
      </c>
      <c r="Z223" s="147">
        <v>43</v>
      </c>
      <c r="AA223" s="147">
        <v>128</v>
      </c>
      <c r="AB223" s="147">
        <v>187</v>
      </c>
      <c r="AC223" s="147"/>
      <c r="AD223" s="147"/>
      <c r="AE223" s="147">
        <v>103</v>
      </c>
      <c r="AF223" s="181" t="s">
        <v>15041</v>
      </c>
      <c r="AG223" s="285"/>
      <c r="AH223" s="285">
        <v>150</v>
      </c>
      <c r="AI223" s="792"/>
      <c r="AJ223" s="792"/>
      <c r="AK223" s="154" t="s">
        <v>4931</v>
      </c>
      <c r="AL223" s="154">
        <v>6</v>
      </c>
      <c r="AM223" s="154">
        <v>4</v>
      </c>
      <c r="AN223" s="154">
        <v>1</v>
      </c>
      <c r="AO223" s="154">
        <v>1</v>
      </c>
      <c r="AP223" s="154"/>
      <c r="AQ223" s="154"/>
      <c r="AR223" s="154"/>
      <c r="AS223" s="154"/>
      <c r="AT223" s="154">
        <v>123</v>
      </c>
      <c r="AU223" s="175" t="s">
        <v>13484</v>
      </c>
      <c r="AV223" s="175" t="s">
        <v>13484</v>
      </c>
      <c r="AW223" s="127">
        <v>7421</v>
      </c>
      <c r="AX223" s="127">
        <v>60.333333333333336</v>
      </c>
      <c r="AY223" s="149"/>
      <c r="AZ223" s="149"/>
      <c r="BA223" s="149"/>
      <c r="BB223" s="149"/>
      <c r="BC223" s="149"/>
      <c r="BD223" s="149"/>
      <c r="BE223" s="149"/>
      <c r="BF223" s="150"/>
      <c r="BG223" s="259"/>
      <c r="BH223" s="149"/>
      <c r="BI223" s="149"/>
      <c r="BJ223" s="149"/>
      <c r="BK223" s="149"/>
      <c r="BL223" s="149"/>
      <c r="BM223" s="149"/>
      <c r="BN223" s="149"/>
      <c r="BO223" s="265"/>
      <c r="BP223" s="265" t="s">
        <v>4897</v>
      </c>
      <c r="BQ223" s="228">
        <v>4</v>
      </c>
      <c r="BR223" s="154"/>
      <c r="BS223" s="228">
        <v>4</v>
      </c>
      <c r="BT223" s="154"/>
      <c r="BU223" s="154">
        <v>3</v>
      </c>
      <c r="BV223" s="154"/>
      <c r="BW223" s="154"/>
      <c r="BX223" s="154"/>
      <c r="BY223" s="154"/>
      <c r="BZ223" s="154">
        <v>27</v>
      </c>
      <c r="CA223" s="175"/>
      <c r="CB223" s="175"/>
      <c r="CC223" s="175"/>
      <c r="CD223" s="175"/>
      <c r="CE223" s="175"/>
    </row>
    <row r="224" spans="1:83" s="1018" customFormat="1" ht="16.5" customHeight="1">
      <c r="A224" s="2517" t="s">
        <v>10323</v>
      </c>
      <c r="B224" s="2517"/>
      <c r="C224" s="2517"/>
      <c r="D224" s="2517"/>
      <c r="E224" s="2517"/>
      <c r="F224" s="229">
        <v>2</v>
      </c>
      <c r="G224" s="230"/>
      <c r="H224" s="231"/>
      <c r="I224" s="232"/>
      <c r="J224" s="232"/>
      <c r="K224" s="1025"/>
      <c r="L224" s="235"/>
      <c r="M224" s="236"/>
      <c r="N224" s="237"/>
      <c r="O224" s="237"/>
      <c r="P224" s="237"/>
      <c r="Q224" s="1026"/>
      <c r="R224" s="1026"/>
      <c r="S224" s="1026"/>
      <c r="T224" s="238"/>
      <c r="U224" s="241"/>
      <c r="V224" s="238"/>
      <c r="W224" s="1026"/>
      <c r="X224" s="240"/>
      <c r="Y224" s="1026"/>
      <c r="Z224" s="1026"/>
      <c r="AA224" s="1026"/>
      <c r="AB224" s="244"/>
      <c r="AC224" s="244"/>
      <c r="AD224" s="244"/>
      <c r="AE224" s="244"/>
      <c r="AF224" s="1027"/>
      <c r="AG224" s="244"/>
      <c r="AH224" s="244"/>
      <c r="AI224" s="251"/>
      <c r="AJ224" s="1028"/>
      <c r="AK224" s="229"/>
      <c r="AL224" s="229"/>
      <c r="AM224" s="229"/>
      <c r="AN224" s="251"/>
      <c r="AO224" s="251"/>
      <c r="AP224" s="251"/>
      <c r="AQ224" s="251"/>
      <c r="AR224" s="251"/>
      <c r="AS224" s="1029"/>
      <c r="AT224" s="1030"/>
      <c r="AU224" s="1029"/>
      <c r="AV224" s="1029"/>
      <c r="AW224" s="1031"/>
      <c r="AX224" s="1031"/>
      <c r="AY224" s="1031"/>
      <c r="AZ224" s="1031"/>
      <c r="BA224" s="1032"/>
      <c r="BB224" s="1032"/>
      <c r="BC224" s="1032"/>
      <c r="BD224" s="1032"/>
      <c r="BE224" s="1032"/>
      <c r="BF224" s="1029"/>
      <c r="BG224" s="1029"/>
      <c r="BH224" s="1032"/>
      <c r="BI224" s="1032"/>
      <c r="BJ224" s="1032"/>
      <c r="BK224" s="1032"/>
      <c r="BL224" s="1032"/>
      <c r="BM224" s="1032"/>
      <c r="BN224" s="1032"/>
      <c r="BO224" s="1029"/>
      <c r="BP224" s="1029"/>
      <c r="BQ224" s="1029"/>
      <c r="BR224" s="1029"/>
      <c r="BS224" s="1029"/>
      <c r="BT224" s="1029"/>
      <c r="BU224" s="1029"/>
      <c r="BV224" s="1029"/>
      <c r="BW224" s="1029"/>
      <c r="BX224" s="1029"/>
      <c r="BY224" s="1029"/>
      <c r="BZ224" s="1029"/>
      <c r="CA224" s="1029"/>
      <c r="CB224" s="1029"/>
      <c r="CC224" s="1029"/>
      <c r="CD224" s="1029"/>
      <c r="CE224" s="1029"/>
    </row>
    <row r="225" spans="1:83" s="1049" customFormat="1" ht="16.5" customHeight="1">
      <c r="A225" s="154">
        <v>171</v>
      </c>
      <c r="B225" s="154" t="s">
        <v>3284</v>
      </c>
      <c r="C225" s="145" t="s">
        <v>3337</v>
      </c>
      <c r="D225" s="154" t="s">
        <v>168</v>
      </c>
      <c r="E225" s="154" t="s">
        <v>13433</v>
      </c>
      <c r="F225" s="154" t="s">
        <v>15042</v>
      </c>
      <c r="G225" s="160" t="s">
        <v>15043</v>
      </c>
      <c r="H225" s="154" t="s">
        <v>15044</v>
      </c>
      <c r="I225" s="154" t="s">
        <v>15045</v>
      </c>
      <c r="J225" s="154" t="s">
        <v>4884</v>
      </c>
      <c r="K225" s="154" t="s">
        <v>15046</v>
      </c>
      <c r="L225" s="155" t="s">
        <v>15047</v>
      </c>
      <c r="M225" s="268" t="s">
        <v>15048</v>
      </c>
      <c r="N225" s="655" t="s">
        <v>4924</v>
      </c>
      <c r="O225" s="142"/>
      <c r="P225" s="1015" t="s">
        <v>4924</v>
      </c>
      <c r="Q225" s="361">
        <v>89400</v>
      </c>
      <c r="R225" s="361">
        <v>485</v>
      </c>
      <c r="S225" s="1007">
        <v>203</v>
      </c>
      <c r="T225" s="143">
        <v>50</v>
      </c>
      <c r="U225" s="123" t="s">
        <v>13042</v>
      </c>
      <c r="V225" s="143">
        <v>153</v>
      </c>
      <c r="W225" s="361">
        <v>15</v>
      </c>
      <c r="X225" s="159" t="s">
        <v>15049</v>
      </c>
      <c r="Y225" s="361">
        <v>80</v>
      </c>
      <c r="Z225" s="361">
        <v>39</v>
      </c>
      <c r="AA225" s="361">
        <v>1950</v>
      </c>
      <c r="AB225" s="361">
        <v>26</v>
      </c>
      <c r="AC225" s="361"/>
      <c r="AD225" s="361">
        <v>122</v>
      </c>
      <c r="AE225" s="361">
        <v>50</v>
      </c>
      <c r="AF225" s="162" t="s">
        <v>15050</v>
      </c>
      <c r="AG225" s="127"/>
      <c r="AH225" s="127">
        <v>1000</v>
      </c>
      <c r="AI225" s="792"/>
      <c r="AJ225" s="792"/>
      <c r="AK225" s="154" t="s">
        <v>4914</v>
      </c>
      <c r="AL225" s="154">
        <v>6</v>
      </c>
      <c r="AM225" s="154"/>
      <c r="AN225" s="154">
        <v>4</v>
      </c>
      <c r="AO225" s="154">
        <v>2</v>
      </c>
      <c r="AP225" s="154"/>
      <c r="AQ225" s="154"/>
      <c r="AR225" s="154"/>
      <c r="AS225" s="154"/>
      <c r="AT225" s="154">
        <v>300</v>
      </c>
      <c r="AU225" s="175" t="s">
        <v>13520</v>
      </c>
      <c r="AV225" s="175" t="s">
        <v>13520</v>
      </c>
      <c r="AW225" s="127">
        <v>5525</v>
      </c>
      <c r="AX225" s="127">
        <v>18.416666666666668</v>
      </c>
      <c r="AY225" s="149">
        <v>4000</v>
      </c>
      <c r="AZ225" s="149">
        <v>2000</v>
      </c>
      <c r="BA225" s="149">
        <v>2000</v>
      </c>
      <c r="BB225" s="149">
        <v>2000</v>
      </c>
      <c r="BC225" s="149">
        <v>4000</v>
      </c>
      <c r="BD225" s="149"/>
      <c r="BE225" s="149"/>
      <c r="BF225" s="259"/>
      <c r="BG225" s="259" t="s">
        <v>15051</v>
      </c>
      <c r="BH225" s="149">
        <v>4000</v>
      </c>
      <c r="BI225" s="149">
        <v>2000</v>
      </c>
      <c r="BJ225" s="149">
        <v>2000</v>
      </c>
      <c r="BK225" s="149">
        <v>2000</v>
      </c>
      <c r="BL225" s="149">
        <v>4000</v>
      </c>
      <c r="BM225" s="149"/>
      <c r="BN225" s="149"/>
      <c r="BO225" s="259"/>
      <c r="BP225" s="259" t="s">
        <v>15051</v>
      </c>
      <c r="BQ225" s="228"/>
      <c r="BR225" s="154"/>
      <c r="BS225" s="228"/>
      <c r="BT225" s="154"/>
      <c r="BU225" s="154"/>
      <c r="BV225" s="154"/>
      <c r="BW225" s="154"/>
      <c r="BX225" s="154"/>
      <c r="BY225" s="154"/>
      <c r="BZ225" s="154"/>
      <c r="CA225" s="154">
        <v>2</v>
      </c>
      <c r="CB225" s="154"/>
      <c r="CC225" s="154">
        <v>4</v>
      </c>
      <c r="CD225" s="154">
        <v>1</v>
      </c>
      <c r="CE225" s="154"/>
    </row>
    <row r="226" spans="1:83" s="1023" customFormat="1" ht="16.5" customHeight="1">
      <c r="A226" s="154">
        <v>172</v>
      </c>
      <c r="B226" s="180" t="s">
        <v>3284</v>
      </c>
      <c r="C226" s="302" t="s">
        <v>10176</v>
      </c>
      <c r="D226" s="180" t="s">
        <v>168</v>
      </c>
      <c r="E226" s="180" t="s">
        <v>13433</v>
      </c>
      <c r="F226" s="180" t="s">
        <v>15052</v>
      </c>
      <c r="G226" s="303" t="s">
        <v>15053</v>
      </c>
      <c r="H226" s="180" t="s">
        <v>15054</v>
      </c>
      <c r="I226" s="180" t="s">
        <v>15055</v>
      </c>
      <c r="J226" s="154" t="s">
        <v>4884</v>
      </c>
      <c r="K226" s="305" t="s">
        <v>14252</v>
      </c>
      <c r="L226" s="184" t="s">
        <v>15056</v>
      </c>
      <c r="M226" s="136" t="s">
        <v>15057</v>
      </c>
      <c r="N226" s="655" t="s">
        <v>4924</v>
      </c>
      <c r="O226" s="202"/>
      <c r="P226" s="1015" t="s">
        <v>4924</v>
      </c>
      <c r="Q226" s="1021">
        <v>15700</v>
      </c>
      <c r="R226" s="1021">
        <v>850</v>
      </c>
      <c r="S226" s="1021">
        <v>15401</v>
      </c>
      <c r="T226" s="143">
        <v>14850</v>
      </c>
      <c r="U226" s="123" t="s">
        <v>4983</v>
      </c>
      <c r="V226" s="143">
        <v>551</v>
      </c>
      <c r="W226" s="352">
        <v>249</v>
      </c>
      <c r="X226" s="180"/>
      <c r="Y226" s="352">
        <v>46</v>
      </c>
      <c r="Z226" s="352"/>
      <c r="AA226" s="352"/>
      <c r="AB226" s="352">
        <v>45</v>
      </c>
      <c r="AC226" s="352"/>
      <c r="AD226" s="352">
        <v>281</v>
      </c>
      <c r="AE226" s="352">
        <v>20</v>
      </c>
      <c r="AF226" s="181" t="s">
        <v>15058</v>
      </c>
      <c r="AG226" s="188"/>
      <c r="AH226" s="188">
        <v>281</v>
      </c>
      <c r="AI226" s="794"/>
      <c r="AJ226" s="794"/>
      <c r="AK226" s="180" t="s">
        <v>6735</v>
      </c>
      <c r="AL226" s="180"/>
      <c r="AM226" s="180"/>
      <c r="AN226" s="180"/>
      <c r="AO226" s="180"/>
      <c r="AP226" s="180"/>
      <c r="AQ226" s="180"/>
      <c r="AR226" s="180"/>
      <c r="AS226" s="180"/>
      <c r="AT226" s="180">
        <v>365</v>
      </c>
      <c r="AU226" s="273" t="s">
        <v>13824</v>
      </c>
      <c r="AV226" s="273" t="s">
        <v>13824</v>
      </c>
      <c r="AW226" s="188">
        <v>5000</v>
      </c>
      <c r="AX226" s="127">
        <v>13.698630136986301</v>
      </c>
      <c r="AY226" s="189"/>
      <c r="AZ226" s="189"/>
      <c r="BA226" s="189"/>
      <c r="BB226" s="189"/>
      <c r="BC226" s="189"/>
      <c r="BD226" s="189"/>
      <c r="BE226" s="189"/>
      <c r="BF226" s="190"/>
      <c r="BG226" s="191" t="s">
        <v>4945</v>
      </c>
      <c r="BH226" s="189">
        <v>3000</v>
      </c>
      <c r="BI226" s="189"/>
      <c r="BJ226" s="189">
        <v>2000</v>
      </c>
      <c r="BK226" s="189">
        <v>2000</v>
      </c>
      <c r="BL226" s="189">
        <v>3000</v>
      </c>
      <c r="BM226" s="189"/>
      <c r="BN226" s="189"/>
      <c r="BO226" s="193" t="s">
        <v>15059</v>
      </c>
      <c r="BP226" s="193" t="s">
        <v>15060</v>
      </c>
      <c r="BQ226" s="1022"/>
      <c r="BR226" s="180"/>
      <c r="BS226" s="1022"/>
      <c r="BT226" s="180"/>
      <c r="BU226" s="180"/>
      <c r="BV226" s="180"/>
      <c r="BW226" s="180"/>
      <c r="BX226" s="180"/>
      <c r="BY226" s="180"/>
      <c r="BZ226" s="180"/>
      <c r="CA226" s="273">
        <v>1</v>
      </c>
      <c r="CB226" s="273"/>
      <c r="CC226" s="273"/>
      <c r="CD226" s="273"/>
      <c r="CE226" s="273"/>
    </row>
    <row r="227" spans="1:83" s="1049" customFormat="1" ht="16.5" customHeight="1">
      <c r="A227" s="154">
        <v>173</v>
      </c>
      <c r="B227" s="154" t="s">
        <v>10109</v>
      </c>
      <c r="C227" s="158" t="s">
        <v>10147</v>
      </c>
      <c r="D227" s="154" t="s">
        <v>5318</v>
      </c>
      <c r="E227" s="154" t="s">
        <v>13433</v>
      </c>
      <c r="F227" s="154" t="s">
        <v>15061</v>
      </c>
      <c r="G227" s="160" t="s">
        <v>15062</v>
      </c>
      <c r="H227" s="154" t="s">
        <v>15063</v>
      </c>
      <c r="I227" s="154" t="s">
        <v>15064</v>
      </c>
      <c r="J227" s="154" t="s">
        <v>4884</v>
      </c>
      <c r="K227" s="154" t="s">
        <v>15064</v>
      </c>
      <c r="L227" s="155" t="s">
        <v>15065</v>
      </c>
      <c r="M227" s="141" t="s">
        <v>15066</v>
      </c>
      <c r="N227" s="655" t="s">
        <v>4924</v>
      </c>
      <c r="O227" s="142"/>
      <c r="P227" s="1015" t="s">
        <v>4924</v>
      </c>
      <c r="Q227" s="127">
        <v>2979</v>
      </c>
      <c r="R227" s="127">
        <v>939</v>
      </c>
      <c r="S227" s="127">
        <v>435</v>
      </c>
      <c r="T227" s="143">
        <v>280</v>
      </c>
      <c r="U227" s="123"/>
      <c r="V227" s="143">
        <v>155</v>
      </c>
      <c r="W227" s="147">
        <v>54</v>
      </c>
      <c r="X227" s="159" t="s">
        <v>4972</v>
      </c>
      <c r="Y227" s="147">
        <v>79</v>
      </c>
      <c r="Z227" s="147">
        <v>18</v>
      </c>
      <c r="AA227" s="147"/>
      <c r="AB227" s="147">
        <v>87</v>
      </c>
      <c r="AC227" s="147"/>
      <c r="AD227" s="147">
        <v>50</v>
      </c>
      <c r="AE227" s="147">
        <v>50</v>
      </c>
      <c r="AF227" s="162" t="s">
        <v>15067</v>
      </c>
      <c r="AG227" s="127">
        <v>565</v>
      </c>
      <c r="AH227" s="127">
        <v>565</v>
      </c>
      <c r="AI227" s="792"/>
      <c r="AJ227" s="792"/>
      <c r="AK227" s="154" t="s">
        <v>6375</v>
      </c>
      <c r="AL227" s="154">
        <v>5</v>
      </c>
      <c r="AM227" s="154">
        <v>1</v>
      </c>
      <c r="AN227" s="154">
        <v>1</v>
      </c>
      <c r="AO227" s="154">
        <v>3</v>
      </c>
      <c r="AP227" s="154"/>
      <c r="AQ227" s="154"/>
      <c r="AR227" s="154" t="s">
        <v>5477</v>
      </c>
      <c r="AS227" s="154" t="s">
        <v>15068</v>
      </c>
      <c r="AT227" s="154">
        <v>330</v>
      </c>
      <c r="AU227" s="175" t="s">
        <v>15069</v>
      </c>
      <c r="AV227" s="175" t="s">
        <v>15069</v>
      </c>
      <c r="AW227" s="127">
        <v>15508</v>
      </c>
      <c r="AX227" s="127">
        <v>46.993939393939392</v>
      </c>
      <c r="AY227" s="149"/>
      <c r="AZ227" s="149"/>
      <c r="BA227" s="149"/>
      <c r="BB227" s="149"/>
      <c r="BC227" s="149"/>
      <c r="BD227" s="149"/>
      <c r="BE227" s="149"/>
      <c r="BF227" s="259"/>
      <c r="BG227" s="259" t="s">
        <v>4897</v>
      </c>
      <c r="BH227" s="149"/>
      <c r="BI227" s="149"/>
      <c r="BJ227" s="149"/>
      <c r="BK227" s="149"/>
      <c r="BL227" s="149"/>
      <c r="BM227" s="1019"/>
      <c r="BN227" s="1019"/>
      <c r="BO227" s="259"/>
      <c r="BP227" s="259" t="s">
        <v>4945</v>
      </c>
      <c r="BQ227" s="228"/>
      <c r="BR227" s="154"/>
      <c r="BS227" s="228"/>
      <c r="BT227" s="154"/>
      <c r="BU227" s="154"/>
      <c r="BV227" s="154"/>
      <c r="BW227" s="154"/>
      <c r="BX227" s="154"/>
      <c r="BY227" s="154"/>
      <c r="BZ227" s="154"/>
      <c r="CA227" s="146">
        <v>1</v>
      </c>
      <c r="CB227" s="146">
        <v>1</v>
      </c>
      <c r="CC227" s="146"/>
      <c r="CD227" s="146"/>
      <c r="CE227" s="146"/>
    </row>
    <row r="228" spans="1:83" s="1020" customFormat="1" ht="16.5" customHeight="1">
      <c r="A228" s="154">
        <v>174</v>
      </c>
      <c r="B228" s="420" t="s">
        <v>3284</v>
      </c>
      <c r="C228" s="195" t="s">
        <v>3285</v>
      </c>
      <c r="D228" s="420" t="s">
        <v>168</v>
      </c>
      <c r="E228" s="420" t="s">
        <v>13574</v>
      </c>
      <c r="F228" s="420" t="s">
        <v>15070</v>
      </c>
      <c r="G228" s="429" t="s">
        <v>15071</v>
      </c>
      <c r="H228" s="420" t="s">
        <v>15072</v>
      </c>
      <c r="I228" s="420" t="s">
        <v>8920</v>
      </c>
      <c r="J228" s="154" t="s">
        <v>4884</v>
      </c>
      <c r="K228" s="351" t="s">
        <v>8920</v>
      </c>
      <c r="L228" s="184" t="s">
        <v>15073</v>
      </c>
      <c r="M228" s="153" t="s">
        <v>15074</v>
      </c>
      <c r="N228" s="1159" t="s">
        <v>4924</v>
      </c>
      <c r="O228" s="430"/>
      <c r="P228" s="430" t="s">
        <v>4940</v>
      </c>
      <c r="Q228" s="1160">
        <v>59400</v>
      </c>
      <c r="R228" s="1160">
        <v>15000</v>
      </c>
      <c r="S228" s="1160">
        <v>650</v>
      </c>
      <c r="T228" s="143">
        <v>400</v>
      </c>
      <c r="U228" s="123" t="s">
        <v>15075</v>
      </c>
      <c r="V228" s="143">
        <v>250</v>
      </c>
      <c r="W228" s="411">
        <v>100</v>
      </c>
      <c r="X228" s="182" t="s">
        <v>4956</v>
      </c>
      <c r="Y228" s="411">
        <v>5000</v>
      </c>
      <c r="Z228" s="411">
        <v>50</v>
      </c>
      <c r="AA228" s="411">
        <v>2000</v>
      </c>
      <c r="AB228" s="411">
        <v>50</v>
      </c>
      <c r="AC228" s="411"/>
      <c r="AD228" s="411">
        <v>100</v>
      </c>
      <c r="AE228" s="411"/>
      <c r="AF228" s="181" t="s">
        <v>15076</v>
      </c>
      <c r="AG228" s="188">
        <v>20</v>
      </c>
      <c r="AH228" s="188">
        <v>5000</v>
      </c>
      <c r="AI228" s="1073"/>
      <c r="AJ228" s="1073"/>
      <c r="AK228" s="420" t="s">
        <v>5340</v>
      </c>
      <c r="AL228" s="420">
        <v>8</v>
      </c>
      <c r="AM228" s="420">
        <v>1</v>
      </c>
      <c r="AN228" s="420">
        <v>1</v>
      </c>
      <c r="AO228" s="420">
        <v>6</v>
      </c>
      <c r="AP228" s="420"/>
      <c r="AQ228" s="420" t="s">
        <v>5428</v>
      </c>
      <c r="AR228" s="420" t="s">
        <v>5428</v>
      </c>
      <c r="AS228" s="420" t="s">
        <v>15077</v>
      </c>
      <c r="AT228" s="420">
        <v>300</v>
      </c>
      <c r="AU228" s="431" t="s">
        <v>12456</v>
      </c>
      <c r="AV228" s="431" t="s">
        <v>12456</v>
      </c>
      <c r="AW228" s="188">
        <v>30000</v>
      </c>
      <c r="AX228" s="127">
        <v>100</v>
      </c>
      <c r="AY228" s="189">
        <v>5000</v>
      </c>
      <c r="AZ228" s="189"/>
      <c r="BA228" s="189">
        <v>3000</v>
      </c>
      <c r="BB228" s="189">
        <v>3000</v>
      </c>
      <c r="BC228" s="189">
        <v>5000</v>
      </c>
      <c r="BD228" s="189">
        <v>20</v>
      </c>
      <c r="BE228" s="189"/>
      <c r="BF228" s="190"/>
      <c r="BG228" s="191" t="s">
        <v>6482</v>
      </c>
      <c r="BH228" s="189">
        <v>5000</v>
      </c>
      <c r="BI228" s="189"/>
      <c r="BJ228" s="189">
        <v>3000</v>
      </c>
      <c r="BK228" s="189">
        <v>3000</v>
      </c>
      <c r="BL228" s="189">
        <v>5000</v>
      </c>
      <c r="BM228" s="189">
        <v>20</v>
      </c>
      <c r="BN228" s="189">
        <v>20</v>
      </c>
      <c r="BO228" s="353" t="s">
        <v>7634</v>
      </c>
      <c r="BP228" s="353" t="s">
        <v>7635</v>
      </c>
      <c r="BQ228" s="1074"/>
      <c r="BR228" s="420"/>
      <c r="BS228" s="1074"/>
      <c r="BT228" s="420"/>
      <c r="BU228" s="420"/>
      <c r="BV228" s="420"/>
      <c r="BW228" s="420"/>
      <c r="BX228" s="420"/>
      <c r="BY228" s="420"/>
      <c r="BZ228" s="420"/>
      <c r="CA228" s="431">
        <v>2</v>
      </c>
      <c r="CB228" s="431"/>
      <c r="CC228" s="431"/>
      <c r="CD228" s="431"/>
      <c r="CE228" s="431"/>
    </row>
    <row r="229" spans="1:83" s="1020" customFormat="1" ht="16.5" customHeight="1">
      <c r="A229" s="154">
        <v>175</v>
      </c>
      <c r="B229" s="154" t="s">
        <v>10007</v>
      </c>
      <c r="C229" s="158" t="s">
        <v>10244</v>
      </c>
      <c r="D229" s="154" t="s">
        <v>5318</v>
      </c>
      <c r="E229" s="154" t="s">
        <v>13433</v>
      </c>
      <c r="F229" s="154" t="s">
        <v>15078</v>
      </c>
      <c r="G229" s="160" t="s">
        <v>15079</v>
      </c>
      <c r="H229" s="154" t="s">
        <v>15080</v>
      </c>
      <c r="I229" s="154" t="s">
        <v>15081</v>
      </c>
      <c r="J229" s="154" t="s">
        <v>4884</v>
      </c>
      <c r="K229" s="163" t="s">
        <v>9247</v>
      </c>
      <c r="L229" s="283" t="s">
        <v>15082</v>
      </c>
      <c r="M229" s="141" t="s">
        <v>15083</v>
      </c>
      <c r="N229" s="655" t="s">
        <v>4924</v>
      </c>
      <c r="O229" s="142"/>
      <c r="P229" s="1015" t="s">
        <v>4924</v>
      </c>
      <c r="Q229" s="630">
        <v>12200</v>
      </c>
      <c r="R229" s="630">
        <v>419.25</v>
      </c>
      <c r="S229" s="630">
        <v>238</v>
      </c>
      <c r="T229" s="143">
        <v>119</v>
      </c>
      <c r="U229" s="123"/>
      <c r="V229" s="143">
        <v>119</v>
      </c>
      <c r="W229" s="147">
        <v>27</v>
      </c>
      <c r="X229" s="159" t="s">
        <v>4972</v>
      </c>
      <c r="Y229" s="147"/>
      <c r="Z229" s="147"/>
      <c r="AA229" s="147"/>
      <c r="AB229" s="147">
        <v>7.66</v>
      </c>
      <c r="AC229" s="147"/>
      <c r="AD229" s="147"/>
      <c r="AE229" s="147"/>
      <c r="AF229" s="181" t="s">
        <v>15084</v>
      </c>
      <c r="AG229" s="127"/>
      <c r="AH229" s="127">
        <v>80</v>
      </c>
      <c r="AI229" s="792"/>
      <c r="AJ229" s="792"/>
      <c r="AK229" s="154" t="s">
        <v>15085</v>
      </c>
      <c r="AL229" s="154"/>
      <c r="AM229" s="154"/>
      <c r="AN229" s="154"/>
      <c r="AO229" s="154"/>
      <c r="AP229" s="154"/>
      <c r="AQ229" s="154"/>
      <c r="AR229" s="154"/>
      <c r="AS229" s="154"/>
      <c r="AT229" s="154">
        <v>133</v>
      </c>
      <c r="AU229" s="159" t="s">
        <v>10407</v>
      </c>
      <c r="AV229" s="159" t="s">
        <v>10407</v>
      </c>
      <c r="AW229" s="127">
        <v>3571</v>
      </c>
      <c r="AX229" s="127">
        <v>26.849624060150376</v>
      </c>
      <c r="AY229" s="149">
        <v>3000</v>
      </c>
      <c r="AZ229" s="149">
        <v>3000</v>
      </c>
      <c r="BA229" s="149">
        <v>3000</v>
      </c>
      <c r="BB229" s="149">
        <v>3000</v>
      </c>
      <c r="BC229" s="149">
        <v>3000</v>
      </c>
      <c r="BD229" s="149"/>
      <c r="BE229" s="149"/>
      <c r="BF229" s="150"/>
      <c r="BG229" s="259" t="s">
        <v>4897</v>
      </c>
      <c r="BH229" s="149"/>
      <c r="BI229" s="149"/>
      <c r="BJ229" s="149"/>
      <c r="BK229" s="149"/>
      <c r="BL229" s="149"/>
      <c r="BM229" s="149"/>
      <c r="BN229" s="149"/>
      <c r="BO229" s="265"/>
      <c r="BP229" s="265" t="s">
        <v>4897</v>
      </c>
      <c r="BQ229" s="228"/>
      <c r="BR229" s="154"/>
      <c r="BS229" s="228"/>
      <c r="BT229" s="154"/>
      <c r="BU229" s="154"/>
      <c r="BV229" s="154"/>
      <c r="BW229" s="154"/>
      <c r="BX229" s="154"/>
      <c r="BY229" s="154"/>
      <c r="BZ229" s="154"/>
      <c r="CA229" s="175"/>
      <c r="CB229" s="175"/>
      <c r="CC229" s="175">
        <v>1</v>
      </c>
      <c r="CD229" s="175"/>
      <c r="CE229" s="175"/>
    </row>
    <row r="230" spans="1:83" s="1020" customFormat="1" ht="16.5" customHeight="1">
      <c r="A230" s="154">
        <v>176</v>
      </c>
      <c r="B230" s="154" t="s">
        <v>10007</v>
      </c>
      <c r="C230" s="158" t="s">
        <v>10110</v>
      </c>
      <c r="D230" s="154" t="s">
        <v>5318</v>
      </c>
      <c r="E230" s="154" t="s">
        <v>13433</v>
      </c>
      <c r="F230" s="154" t="s">
        <v>15086</v>
      </c>
      <c r="G230" s="160" t="s">
        <v>15087</v>
      </c>
      <c r="H230" s="154" t="s">
        <v>15088</v>
      </c>
      <c r="I230" s="154" t="s">
        <v>15089</v>
      </c>
      <c r="J230" s="154" t="s">
        <v>4884</v>
      </c>
      <c r="K230" s="163" t="s">
        <v>15089</v>
      </c>
      <c r="L230" s="330" t="s">
        <v>15090</v>
      </c>
      <c r="M230" s="589" t="s">
        <v>15091</v>
      </c>
      <c r="N230" s="655" t="s">
        <v>4924</v>
      </c>
      <c r="O230" s="142"/>
      <c r="P230" s="1015" t="s">
        <v>4924</v>
      </c>
      <c r="Q230" s="630">
        <v>9917</v>
      </c>
      <c r="R230" s="630">
        <v>957</v>
      </c>
      <c r="S230" s="630">
        <v>251</v>
      </c>
      <c r="T230" s="143"/>
      <c r="U230" s="123"/>
      <c r="V230" s="143">
        <v>251</v>
      </c>
      <c r="W230" s="147">
        <v>64.8</v>
      </c>
      <c r="X230" s="155" t="s">
        <v>4972</v>
      </c>
      <c r="Y230" s="147">
        <v>64.8</v>
      </c>
      <c r="Z230" s="147">
        <v>64.8</v>
      </c>
      <c r="AA230" s="147">
        <v>7200</v>
      </c>
      <c r="AB230" s="147">
        <v>64.8</v>
      </c>
      <c r="AC230" s="147"/>
      <c r="AD230" s="147">
        <v>30</v>
      </c>
      <c r="AE230" s="147">
        <v>100</v>
      </c>
      <c r="AF230" s="181" t="s">
        <v>15092</v>
      </c>
      <c r="AG230" s="127">
        <v>249</v>
      </c>
      <c r="AH230" s="127">
        <v>249</v>
      </c>
      <c r="AI230" s="792"/>
      <c r="AJ230" s="792"/>
      <c r="AK230" s="154" t="s">
        <v>5256</v>
      </c>
      <c r="AL230" s="154">
        <v>1</v>
      </c>
      <c r="AM230" s="154"/>
      <c r="AN230" s="154">
        <v>1</v>
      </c>
      <c r="AO230" s="154"/>
      <c r="AP230" s="154"/>
      <c r="AQ230" s="154"/>
      <c r="AR230" s="154"/>
      <c r="AS230" s="154"/>
      <c r="AT230" s="154">
        <v>363</v>
      </c>
      <c r="AU230" s="175" t="s">
        <v>13520</v>
      </c>
      <c r="AV230" s="175" t="s">
        <v>13520</v>
      </c>
      <c r="AW230" s="127">
        <v>101600</v>
      </c>
      <c r="AX230" s="127">
        <v>279.88980716253445</v>
      </c>
      <c r="AY230" s="149"/>
      <c r="AZ230" s="149"/>
      <c r="BA230" s="149"/>
      <c r="BB230" s="149"/>
      <c r="BC230" s="149"/>
      <c r="BD230" s="149"/>
      <c r="BE230" s="149"/>
      <c r="BF230" s="150"/>
      <c r="BG230" s="259"/>
      <c r="BH230" s="134">
        <v>6000</v>
      </c>
      <c r="BI230" s="134">
        <v>4000</v>
      </c>
      <c r="BJ230" s="134">
        <v>4000</v>
      </c>
      <c r="BK230" s="134">
        <v>4000</v>
      </c>
      <c r="BL230" s="134">
        <v>6000</v>
      </c>
      <c r="BM230" s="149"/>
      <c r="BN230" s="150" t="s">
        <v>15093</v>
      </c>
      <c r="BO230" s="150" t="s">
        <v>15094</v>
      </c>
      <c r="BP230" s="265"/>
      <c r="BQ230" s="228"/>
      <c r="BR230" s="154"/>
      <c r="BS230" s="228"/>
      <c r="BT230" s="154"/>
      <c r="BU230" s="154"/>
      <c r="BV230" s="154"/>
      <c r="BW230" s="154"/>
      <c r="BX230" s="154"/>
      <c r="BY230" s="154"/>
      <c r="BZ230" s="154"/>
      <c r="CA230" s="175">
        <v>2</v>
      </c>
      <c r="CB230" s="175">
        <v>4</v>
      </c>
      <c r="CC230" s="175"/>
      <c r="CD230" s="175"/>
      <c r="CE230" s="175"/>
    </row>
    <row r="231" spans="1:83" s="1018" customFormat="1" ht="16.5" customHeight="1">
      <c r="A231" s="2517" t="s">
        <v>10496</v>
      </c>
      <c r="B231" s="2517"/>
      <c r="C231" s="2517"/>
      <c r="D231" s="2517"/>
      <c r="E231" s="2517"/>
      <c r="F231" s="229">
        <v>6</v>
      </c>
      <c r="G231" s="230"/>
      <c r="H231" s="231"/>
      <c r="I231" s="232"/>
      <c r="J231" s="232"/>
      <c r="K231" s="1025"/>
      <c r="L231" s="235"/>
      <c r="M231" s="236"/>
      <c r="N231" s="237"/>
      <c r="O231" s="237"/>
      <c r="P231" s="237"/>
      <c r="Q231" s="1026"/>
      <c r="R231" s="1026"/>
      <c r="S231" s="1026"/>
      <c r="T231" s="238"/>
      <c r="U231" s="241"/>
      <c r="V231" s="238"/>
      <c r="W231" s="1026"/>
      <c r="X231" s="240"/>
      <c r="Y231" s="1026"/>
      <c r="Z231" s="1026"/>
      <c r="AA231" s="1026"/>
      <c r="AB231" s="244"/>
      <c r="AC231" s="244"/>
      <c r="AD231" s="244"/>
      <c r="AE231" s="244"/>
      <c r="AF231" s="1027"/>
      <c r="AG231" s="244"/>
      <c r="AH231" s="244"/>
      <c r="AI231" s="251"/>
      <c r="AJ231" s="1028"/>
      <c r="AK231" s="229"/>
      <c r="AL231" s="229"/>
      <c r="AM231" s="229"/>
      <c r="AN231" s="251"/>
      <c r="AO231" s="251"/>
      <c r="AP231" s="251"/>
      <c r="AQ231" s="251"/>
      <c r="AR231" s="251"/>
      <c r="AS231" s="1029"/>
      <c r="AT231" s="1030"/>
      <c r="AU231" s="1029"/>
      <c r="AV231" s="1029"/>
      <c r="AW231" s="1031"/>
      <c r="AX231" s="1031"/>
      <c r="AY231" s="1032"/>
      <c r="AZ231" s="1032"/>
      <c r="BA231" s="1032"/>
      <c r="BB231" s="1032"/>
      <c r="BC231" s="1032"/>
      <c r="BD231" s="1032"/>
      <c r="BE231" s="1032"/>
      <c r="BF231" s="1029"/>
      <c r="BG231" s="1029"/>
      <c r="BH231" s="1032"/>
      <c r="BI231" s="1032"/>
      <c r="BJ231" s="1032"/>
      <c r="BK231" s="1032"/>
      <c r="BL231" s="1032"/>
      <c r="BM231" s="1032"/>
      <c r="BN231" s="1032"/>
      <c r="BO231" s="1029"/>
      <c r="BP231" s="1029"/>
      <c r="BQ231" s="1029"/>
      <c r="BR231" s="1029"/>
      <c r="BS231" s="1029"/>
      <c r="BT231" s="1029"/>
      <c r="BU231" s="1029"/>
      <c r="BV231" s="1029"/>
      <c r="BW231" s="1029"/>
      <c r="BX231" s="1029"/>
      <c r="BY231" s="1029"/>
      <c r="BZ231" s="1029"/>
      <c r="CA231" s="1029"/>
      <c r="CB231" s="1029"/>
      <c r="CC231" s="1029"/>
      <c r="CD231" s="1029"/>
      <c r="CE231" s="1029"/>
    </row>
    <row r="232" spans="1:83" s="679" customFormat="1" ht="16.5" customHeight="1">
      <c r="A232" s="2567" t="s">
        <v>10539</v>
      </c>
      <c r="B232" s="2567"/>
      <c r="C232" s="2567"/>
      <c r="D232" s="2567"/>
      <c r="E232" s="2567"/>
      <c r="F232" s="389">
        <f>F224+F231</f>
        <v>8</v>
      </c>
      <c r="G232" s="390"/>
      <c r="H232" s="389"/>
      <c r="I232" s="389"/>
      <c r="J232" s="389"/>
      <c r="K232" s="389"/>
      <c r="L232" s="391"/>
      <c r="M232" s="391"/>
      <c r="N232" s="389"/>
      <c r="O232" s="389"/>
      <c r="P232" s="389"/>
      <c r="Q232" s="394"/>
      <c r="R232" s="394"/>
      <c r="S232" s="394"/>
      <c r="T232" s="392"/>
      <c r="U232" s="399"/>
      <c r="V232" s="392"/>
      <c r="W232" s="395"/>
      <c r="X232" s="389"/>
      <c r="Y232" s="395"/>
      <c r="Z232" s="395"/>
      <c r="AA232" s="395"/>
      <c r="AB232" s="395"/>
      <c r="AC232" s="395"/>
      <c r="AD232" s="395"/>
      <c r="AE232" s="395"/>
      <c r="AF232" s="390"/>
      <c r="AG232" s="394"/>
      <c r="AH232" s="394"/>
      <c r="AI232" s="389"/>
      <c r="AJ232" s="389"/>
      <c r="AK232" s="389"/>
      <c r="AL232" s="389"/>
      <c r="AM232" s="389"/>
      <c r="AN232" s="389"/>
      <c r="AO232" s="389"/>
      <c r="AP232" s="389"/>
      <c r="AQ232" s="389"/>
      <c r="AR232" s="389"/>
      <c r="AS232" s="389"/>
      <c r="AT232" s="396"/>
      <c r="AU232" s="389"/>
      <c r="AV232" s="389"/>
      <c r="AW232" s="394"/>
      <c r="AX232" s="394"/>
      <c r="AY232" s="398"/>
      <c r="AZ232" s="398"/>
      <c r="BA232" s="398"/>
      <c r="BB232" s="398"/>
      <c r="BC232" s="398"/>
      <c r="BD232" s="398"/>
      <c r="BE232" s="398"/>
      <c r="BF232" s="389"/>
      <c r="BG232" s="389"/>
      <c r="BH232" s="398"/>
      <c r="BI232" s="398"/>
      <c r="BJ232" s="398"/>
      <c r="BK232" s="398"/>
      <c r="BL232" s="398"/>
      <c r="BM232" s="398"/>
      <c r="BN232" s="398"/>
      <c r="BO232" s="389"/>
      <c r="BP232" s="389"/>
      <c r="BQ232" s="1060"/>
      <c r="BR232" s="389"/>
      <c r="BS232" s="1060"/>
      <c r="BT232" s="389"/>
      <c r="BU232" s="389"/>
      <c r="BV232" s="389"/>
      <c r="BW232" s="389"/>
      <c r="BX232" s="389"/>
      <c r="BY232" s="389"/>
      <c r="BZ232" s="389"/>
      <c r="CA232" s="389"/>
      <c r="CB232" s="389"/>
      <c r="CC232" s="389"/>
      <c r="CD232" s="389"/>
      <c r="CE232" s="389"/>
    </row>
    <row r="233" spans="1:83" s="86" customFormat="1" ht="16.5" customHeight="1">
      <c r="A233" s="494"/>
      <c r="B233" s="135" t="s">
        <v>10540</v>
      </c>
      <c r="C233" s="135"/>
      <c r="D233" s="135"/>
      <c r="E233" s="135"/>
      <c r="F233" s="494"/>
      <c r="G233" s="276"/>
      <c r="H233" s="135"/>
      <c r="I233" s="135"/>
      <c r="J233" s="135"/>
      <c r="K233" s="135"/>
      <c r="L233" s="153"/>
      <c r="M233" s="153"/>
      <c r="N233" s="135"/>
      <c r="O233" s="135"/>
      <c r="P233" s="135"/>
      <c r="Q233" s="127"/>
      <c r="R233" s="127"/>
      <c r="S233" s="127"/>
      <c r="T233" s="143"/>
      <c r="U233" s="123"/>
      <c r="V233" s="143"/>
      <c r="W233" s="128"/>
      <c r="X233" s="135"/>
      <c r="Y233" s="128"/>
      <c r="Z233" s="128"/>
      <c r="AA233" s="128"/>
      <c r="AB233" s="128"/>
      <c r="AC233" s="128"/>
      <c r="AD233" s="128"/>
      <c r="AE233" s="128"/>
      <c r="AF233" s="276"/>
      <c r="AG233" s="127"/>
      <c r="AH233" s="127"/>
      <c r="AI233" s="135"/>
      <c r="AJ233" s="135"/>
      <c r="AK233" s="135"/>
      <c r="AL233" s="135"/>
      <c r="AM233" s="135"/>
      <c r="AN233" s="135"/>
      <c r="AO233" s="135"/>
      <c r="AP233" s="135"/>
      <c r="AQ233" s="135"/>
      <c r="AR233" s="135"/>
      <c r="AS233" s="135"/>
      <c r="AT233" s="494"/>
      <c r="AU233" s="135"/>
      <c r="AV233" s="135"/>
      <c r="AW233" s="127"/>
      <c r="AX233" s="127"/>
      <c r="AY233" s="123"/>
      <c r="AZ233" s="123"/>
      <c r="BA233" s="123"/>
      <c r="BB233" s="123"/>
      <c r="BC233" s="123"/>
      <c r="BD233" s="123"/>
      <c r="BE233" s="123"/>
      <c r="BF233" s="135"/>
      <c r="BG233" s="135"/>
      <c r="BH233" s="134"/>
      <c r="BI233" s="134"/>
      <c r="BJ233" s="134"/>
      <c r="BK233" s="134"/>
      <c r="BL233" s="134"/>
      <c r="BM233" s="134"/>
      <c r="BN233" s="134"/>
      <c r="BO233" s="135"/>
      <c r="BP233" s="135"/>
      <c r="BQ233" s="636"/>
      <c r="BR233" s="135"/>
      <c r="BS233" s="636"/>
      <c r="BT233" s="135"/>
      <c r="BU233" s="135"/>
      <c r="BV233" s="135"/>
      <c r="BW233" s="135"/>
      <c r="BX233" s="135"/>
      <c r="BY233" s="135"/>
      <c r="BZ233" s="135"/>
      <c r="CA233" s="135"/>
      <c r="CB233" s="135"/>
      <c r="CC233" s="135"/>
      <c r="CD233" s="135"/>
      <c r="CE233" s="135"/>
    </row>
    <row r="234" spans="1:83" s="1020" customFormat="1" ht="16.5" customHeight="1">
      <c r="A234" s="154">
        <v>177</v>
      </c>
      <c r="B234" s="154" t="s">
        <v>10540</v>
      </c>
      <c r="C234" s="158" t="s">
        <v>10628</v>
      </c>
      <c r="D234" s="154" t="s">
        <v>5082</v>
      </c>
      <c r="E234" s="154" t="s">
        <v>13433</v>
      </c>
      <c r="F234" s="154" t="s">
        <v>15095</v>
      </c>
      <c r="G234" s="160" t="s">
        <v>15096</v>
      </c>
      <c r="H234" s="154" t="s">
        <v>15097</v>
      </c>
      <c r="I234" s="154" t="s">
        <v>15098</v>
      </c>
      <c r="J234" s="154" t="s">
        <v>4884</v>
      </c>
      <c r="K234" s="163" t="s">
        <v>15099</v>
      </c>
      <c r="L234" s="116" t="s">
        <v>15100</v>
      </c>
      <c r="M234" s="1161" t="s">
        <v>15101</v>
      </c>
      <c r="N234" s="655" t="s">
        <v>4924</v>
      </c>
      <c r="O234" s="142"/>
      <c r="P234" s="1015" t="s">
        <v>4924</v>
      </c>
      <c r="Q234" s="630">
        <v>8059</v>
      </c>
      <c r="R234" s="630">
        <v>1442</v>
      </c>
      <c r="S234" s="630">
        <v>511</v>
      </c>
      <c r="T234" s="143">
        <v>262</v>
      </c>
      <c r="U234" s="123" t="s">
        <v>5134</v>
      </c>
      <c r="V234" s="143">
        <v>249</v>
      </c>
      <c r="W234" s="147">
        <v>96</v>
      </c>
      <c r="X234" s="159" t="s">
        <v>4972</v>
      </c>
      <c r="Y234" s="147"/>
      <c r="Z234" s="147">
        <v>35</v>
      </c>
      <c r="AA234" s="147">
        <v>6216</v>
      </c>
      <c r="AB234" s="147">
        <v>58</v>
      </c>
      <c r="AC234" s="147"/>
      <c r="AD234" s="147">
        <v>130</v>
      </c>
      <c r="AE234" s="147">
        <v>50</v>
      </c>
      <c r="AF234" s="181" t="s">
        <v>15102</v>
      </c>
      <c r="AG234" s="127">
        <v>412</v>
      </c>
      <c r="AH234" s="127">
        <v>423</v>
      </c>
      <c r="AI234" s="792"/>
      <c r="AJ234" s="792"/>
      <c r="AK234" s="154" t="s">
        <v>5477</v>
      </c>
      <c r="AL234" s="154">
        <v>2</v>
      </c>
      <c r="AM234" s="154"/>
      <c r="AN234" s="154">
        <v>2</v>
      </c>
      <c r="AO234" s="154"/>
      <c r="AP234" s="154"/>
      <c r="AQ234" s="154"/>
      <c r="AR234" s="154"/>
      <c r="AS234" s="154"/>
      <c r="AT234" s="154">
        <v>186</v>
      </c>
      <c r="AU234" s="175" t="s">
        <v>4895</v>
      </c>
      <c r="AV234" s="175" t="s">
        <v>4895</v>
      </c>
      <c r="AW234" s="127">
        <v>42501</v>
      </c>
      <c r="AX234" s="127">
        <v>228.5</v>
      </c>
      <c r="AY234" s="149"/>
      <c r="AZ234" s="149"/>
      <c r="BA234" s="149"/>
      <c r="BB234" s="149"/>
      <c r="BC234" s="149"/>
      <c r="BD234" s="149"/>
      <c r="BE234" s="149"/>
      <c r="BF234" s="150"/>
      <c r="BG234" s="259" t="s">
        <v>4897</v>
      </c>
      <c r="BH234" s="149"/>
      <c r="BI234" s="149"/>
      <c r="BJ234" s="149"/>
      <c r="BK234" s="149"/>
      <c r="BL234" s="149"/>
      <c r="BM234" s="149"/>
      <c r="BN234" s="149"/>
      <c r="BO234" s="265"/>
      <c r="BP234" s="265" t="s">
        <v>4897</v>
      </c>
      <c r="BQ234" s="228">
        <v>1</v>
      </c>
      <c r="BR234" s="154"/>
      <c r="BS234" s="228">
        <v>1</v>
      </c>
      <c r="BT234" s="154"/>
      <c r="BU234" s="154">
        <v>1</v>
      </c>
      <c r="BV234" s="154">
        <v>1</v>
      </c>
      <c r="BW234" s="154"/>
      <c r="BX234" s="154">
        <v>5</v>
      </c>
      <c r="BY234" s="154"/>
      <c r="BZ234" s="154"/>
      <c r="CA234" s="175"/>
      <c r="CB234" s="175"/>
      <c r="CC234" s="175"/>
      <c r="CD234" s="175"/>
      <c r="CE234" s="175"/>
    </row>
    <row r="235" spans="1:83" s="86" customFormat="1" ht="16.5" customHeight="1">
      <c r="A235" s="154">
        <v>178</v>
      </c>
      <c r="B235" s="154" t="s">
        <v>10540</v>
      </c>
      <c r="C235" s="158" t="s">
        <v>10667</v>
      </c>
      <c r="D235" s="154" t="s">
        <v>5082</v>
      </c>
      <c r="E235" s="154" t="s">
        <v>13433</v>
      </c>
      <c r="F235" s="154" t="s">
        <v>15103</v>
      </c>
      <c r="G235" s="160" t="s">
        <v>10669</v>
      </c>
      <c r="H235" s="154" t="s">
        <v>15104</v>
      </c>
      <c r="I235" s="154" t="s">
        <v>15105</v>
      </c>
      <c r="J235" s="154" t="s">
        <v>4884</v>
      </c>
      <c r="K235" s="163" t="s">
        <v>5293</v>
      </c>
      <c r="L235" s="116" t="s">
        <v>15106</v>
      </c>
      <c r="M235" s="332" t="s">
        <v>15107</v>
      </c>
      <c r="N235" s="655" t="s">
        <v>4924</v>
      </c>
      <c r="O235" s="142"/>
      <c r="P235" s="1015" t="s">
        <v>4924</v>
      </c>
      <c r="Q235" s="630">
        <v>489</v>
      </c>
      <c r="R235" s="630">
        <v>489</v>
      </c>
      <c r="S235" s="630">
        <v>335</v>
      </c>
      <c r="T235" s="143">
        <v>201</v>
      </c>
      <c r="U235" s="123"/>
      <c r="V235" s="143">
        <v>134</v>
      </c>
      <c r="W235" s="127">
        <v>31</v>
      </c>
      <c r="X235" s="159" t="s">
        <v>4972</v>
      </c>
      <c r="Y235" s="147"/>
      <c r="Z235" s="147"/>
      <c r="AA235" s="147"/>
      <c r="AB235" s="147">
        <v>3.3</v>
      </c>
      <c r="AC235" s="147"/>
      <c r="AD235" s="147"/>
      <c r="AE235" s="127">
        <v>1463</v>
      </c>
      <c r="AF235" s="181" t="s">
        <v>15108</v>
      </c>
      <c r="AG235" s="127">
        <v>210</v>
      </c>
      <c r="AH235" s="127">
        <v>210</v>
      </c>
      <c r="AI235" s="792"/>
      <c r="AJ235" s="792"/>
      <c r="AK235" s="154"/>
      <c r="AL235" s="154"/>
      <c r="AM235" s="154"/>
      <c r="AN235" s="154"/>
      <c r="AO235" s="154"/>
      <c r="AP235" s="154"/>
      <c r="AQ235" s="154"/>
      <c r="AR235" s="154"/>
      <c r="AS235" s="154"/>
      <c r="AT235" s="154">
        <v>158</v>
      </c>
      <c r="AU235" s="175" t="s">
        <v>10067</v>
      </c>
      <c r="AV235" s="175" t="s">
        <v>10067</v>
      </c>
      <c r="AW235" s="127">
        <v>674</v>
      </c>
      <c r="AX235" s="127">
        <v>4.2658227848101262</v>
      </c>
      <c r="AY235" s="149"/>
      <c r="AZ235" s="149"/>
      <c r="BA235" s="149"/>
      <c r="BB235" s="149"/>
      <c r="BC235" s="149"/>
      <c r="BD235" s="149"/>
      <c r="BE235" s="149"/>
      <c r="BF235" s="150"/>
      <c r="BG235" s="259" t="s">
        <v>4897</v>
      </c>
      <c r="BH235" s="149"/>
      <c r="BI235" s="149"/>
      <c r="BJ235" s="149"/>
      <c r="BK235" s="149"/>
      <c r="BL235" s="149"/>
      <c r="BM235" s="149"/>
      <c r="BN235" s="149"/>
      <c r="BO235" s="265"/>
      <c r="BP235" s="265"/>
      <c r="BQ235" s="228"/>
      <c r="BR235" s="154"/>
      <c r="BS235" s="228"/>
      <c r="BT235" s="154">
        <v>1</v>
      </c>
      <c r="BU235" s="154"/>
      <c r="BV235" s="154"/>
      <c r="BW235" s="154">
        <v>1</v>
      </c>
      <c r="BX235" s="154"/>
      <c r="BY235" s="154"/>
      <c r="BZ235" s="154"/>
      <c r="CA235" s="175"/>
      <c r="CB235" s="175"/>
      <c r="CC235" s="175"/>
      <c r="CD235" s="175"/>
      <c r="CE235" s="175"/>
    </row>
    <row r="236" spans="1:83" s="1162" customFormat="1" ht="16.5" customHeight="1">
      <c r="A236" s="154">
        <v>179</v>
      </c>
      <c r="B236" s="154" t="s">
        <v>10540</v>
      </c>
      <c r="C236" s="158" t="s">
        <v>10703</v>
      </c>
      <c r="D236" s="154" t="s">
        <v>5082</v>
      </c>
      <c r="E236" s="154" t="s">
        <v>6337</v>
      </c>
      <c r="F236" s="154" t="s">
        <v>15109</v>
      </c>
      <c r="G236" s="160" t="s">
        <v>15110</v>
      </c>
      <c r="H236" s="154" t="s">
        <v>15111</v>
      </c>
      <c r="I236" s="154" t="s">
        <v>15112</v>
      </c>
      <c r="J236" s="175" t="s">
        <v>4888</v>
      </c>
      <c r="K236" s="163" t="s">
        <v>6337</v>
      </c>
      <c r="L236" s="116" t="s">
        <v>6337</v>
      </c>
      <c r="M236" s="153" t="s">
        <v>15113</v>
      </c>
      <c r="N236" s="655" t="s">
        <v>4924</v>
      </c>
      <c r="O236" s="142"/>
      <c r="P236" s="1015" t="s">
        <v>4924</v>
      </c>
      <c r="Q236" s="1007">
        <v>333</v>
      </c>
      <c r="R236" s="1007">
        <v>462</v>
      </c>
      <c r="S236" s="1007">
        <v>162</v>
      </c>
      <c r="T236" s="143">
        <v>162</v>
      </c>
      <c r="U236" s="123" t="s">
        <v>5390</v>
      </c>
      <c r="V236" s="143"/>
      <c r="W236" s="361">
        <v>36</v>
      </c>
      <c r="X236" s="159" t="s">
        <v>4926</v>
      </c>
      <c r="Y236" s="361"/>
      <c r="Z236" s="361">
        <v>73</v>
      </c>
      <c r="AA236" s="361"/>
      <c r="AB236" s="361">
        <v>52</v>
      </c>
      <c r="AC236" s="361"/>
      <c r="AD236" s="361"/>
      <c r="AE236" s="361">
        <v>47</v>
      </c>
      <c r="AF236" s="181" t="s">
        <v>15114</v>
      </c>
      <c r="AG236" s="127"/>
      <c r="AH236" s="127">
        <v>172</v>
      </c>
      <c r="AI236" s="792"/>
      <c r="AJ236" s="792"/>
      <c r="AK236" s="154" t="s">
        <v>8895</v>
      </c>
      <c r="AL236" s="154">
        <v>5</v>
      </c>
      <c r="AM236" s="154">
        <v>4</v>
      </c>
      <c r="AN236" s="154"/>
      <c r="AO236" s="154">
        <v>1</v>
      </c>
      <c r="AP236" s="154"/>
      <c r="AQ236" s="154"/>
      <c r="AR236" s="154"/>
      <c r="AS236" s="154"/>
      <c r="AT236" s="154">
        <v>310</v>
      </c>
      <c r="AU236" s="175" t="s">
        <v>8230</v>
      </c>
      <c r="AV236" s="175" t="s">
        <v>8230</v>
      </c>
      <c r="AW236" s="127">
        <v>15500</v>
      </c>
      <c r="AX236" s="127">
        <v>50</v>
      </c>
      <c r="AY236" s="149"/>
      <c r="AZ236" s="149"/>
      <c r="BA236" s="149"/>
      <c r="BB236" s="149"/>
      <c r="BC236" s="149"/>
      <c r="BD236" s="149"/>
      <c r="BE236" s="149"/>
      <c r="BF236" s="150"/>
      <c r="BG236" s="259" t="s">
        <v>4897</v>
      </c>
      <c r="BH236" s="149"/>
      <c r="BI236" s="149"/>
      <c r="BJ236" s="149"/>
      <c r="BK236" s="149"/>
      <c r="BL236" s="149"/>
      <c r="BM236" s="149"/>
      <c r="BN236" s="149"/>
      <c r="BO236" s="265"/>
      <c r="BP236" s="265"/>
      <c r="BQ236" s="228"/>
      <c r="BR236" s="154"/>
      <c r="BS236" s="228"/>
      <c r="BT236" s="154"/>
      <c r="BU236" s="154"/>
      <c r="BV236" s="154"/>
      <c r="BW236" s="154"/>
      <c r="BX236" s="154">
        <v>2</v>
      </c>
      <c r="BY236" s="154"/>
      <c r="BZ236" s="154"/>
      <c r="CA236" s="175"/>
      <c r="CB236" s="175"/>
      <c r="CC236" s="175"/>
      <c r="CD236" s="175"/>
      <c r="CE236" s="175"/>
    </row>
    <row r="237" spans="1:83" s="86" customFormat="1" ht="16.5" customHeight="1">
      <c r="A237" s="154">
        <v>180</v>
      </c>
      <c r="B237" s="154" t="s">
        <v>10540</v>
      </c>
      <c r="C237" s="158" t="s">
        <v>10541</v>
      </c>
      <c r="D237" s="154" t="s">
        <v>5082</v>
      </c>
      <c r="E237" s="154" t="s">
        <v>13433</v>
      </c>
      <c r="F237" s="154" t="s">
        <v>15115</v>
      </c>
      <c r="G237" s="160" t="s">
        <v>15116</v>
      </c>
      <c r="H237" s="154" t="s">
        <v>15117</v>
      </c>
      <c r="I237" s="154" t="s">
        <v>15118</v>
      </c>
      <c r="J237" s="154" t="s">
        <v>4884</v>
      </c>
      <c r="K237" s="163" t="s">
        <v>15119</v>
      </c>
      <c r="L237" s="116" t="s">
        <v>15120</v>
      </c>
      <c r="M237" s="141" t="s">
        <v>15121</v>
      </c>
      <c r="N237" s="655" t="s">
        <v>4924</v>
      </c>
      <c r="O237" s="142"/>
      <c r="P237" s="1015" t="s">
        <v>4924</v>
      </c>
      <c r="Q237" s="630">
        <v>21131</v>
      </c>
      <c r="R237" s="630">
        <v>1858</v>
      </c>
      <c r="S237" s="630">
        <v>1110</v>
      </c>
      <c r="T237" s="143">
        <v>630</v>
      </c>
      <c r="U237" s="123"/>
      <c r="V237" s="143">
        <v>480</v>
      </c>
      <c r="W237" s="147">
        <v>280</v>
      </c>
      <c r="X237" s="159" t="s">
        <v>4926</v>
      </c>
      <c r="Y237" s="147">
        <v>198</v>
      </c>
      <c r="Z237" s="147">
        <v>46</v>
      </c>
      <c r="AA237" s="147">
        <v>200</v>
      </c>
      <c r="AB237" s="147">
        <v>100</v>
      </c>
      <c r="AC237" s="147"/>
      <c r="AD237" s="147"/>
      <c r="AE237" s="147">
        <v>218</v>
      </c>
      <c r="AF237" s="181" t="s">
        <v>15122</v>
      </c>
      <c r="AG237" s="127">
        <v>133</v>
      </c>
      <c r="AH237" s="127">
        <v>199</v>
      </c>
      <c r="AI237" s="792"/>
      <c r="AJ237" s="792"/>
      <c r="AK237" s="154" t="s">
        <v>5079</v>
      </c>
      <c r="AL237" s="154">
        <v>6</v>
      </c>
      <c r="AM237" s="154">
        <v>6</v>
      </c>
      <c r="AN237" s="154"/>
      <c r="AO237" s="154"/>
      <c r="AP237" s="154"/>
      <c r="AQ237" s="154"/>
      <c r="AR237" s="154"/>
      <c r="AS237" s="154"/>
      <c r="AT237" s="154">
        <v>80</v>
      </c>
      <c r="AU237" s="175" t="s">
        <v>4895</v>
      </c>
      <c r="AV237" s="175" t="s">
        <v>4895</v>
      </c>
      <c r="AW237" s="127">
        <v>5008</v>
      </c>
      <c r="AX237" s="127">
        <v>62.6</v>
      </c>
      <c r="AY237" s="149"/>
      <c r="AZ237" s="149"/>
      <c r="BA237" s="149"/>
      <c r="BB237" s="149"/>
      <c r="BC237" s="149"/>
      <c r="BD237" s="149"/>
      <c r="BE237" s="149"/>
      <c r="BF237" s="150"/>
      <c r="BG237" s="313" t="s">
        <v>4945</v>
      </c>
      <c r="BH237" s="149"/>
      <c r="BI237" s="149"/>
      <c r="BJ237" s="149"/>
      <c r="BK237" s="149"/>
      <c r="BL237" s="149"/>
      <c r="BM237" s="149"/>
      <c r="BN237" s="149"/>
      <c r="BO237" s="150"/>
      <c r="BP237" s="265" t="s">
        <v>4897</v>
      </c>
      <c r="BQ237" s="228">
        <v>1</v>
      </c>
      <c r="BR237" s="154"/>
      <c r="BS237" s="228">
        <v>1</v>
      </c>
      <c r="BT237" s="154">
        <v>1</v>
      </c>
      <c r="BU237" s="154"/>
      <c r="BV237" s="154"/>
      <c r="BW237" s="154"/>
      <c r="BX237" s="154">
        <v>1</v>
      </c>
      <c r="BY237" s="154">
        <v>3</v>
      </c>
      <c r="BZ237" s="154"/>
      <c r="CA237" s="175"/>
      <c r="CB237" s="175"/>
      <c r="CC237" s="175"/>
      <c r="CD237" s="175"/>
      <c r="CE237" s="175"/>
    </row>
    <row r="238" spans="1:83" s="1162" customFormat="1" ht="16.5" customHeight="1">
      <c r="A238" s="154">
        <v>181</v>
      </c>
      <c r="B238" s="154" t="s">
        <v>10540</v>
      </c>
      <c r="C238" s="158" t="s">
        <v>10638</v>
      </c>
      <c r="D238" s="154" t="s">
        <v>5082</v>
      </c>
      <c r="E238" s="154" t="s">
        <v>13433</v>
      </c>
      <c r="F238" s="154" t="s">
        <v>15123</v>
      </c>
      <c r="G238" s="160" t="s">
        <v>15124</v>
      </c>
      <c r="H238" s="154" t="s">
        <v>15125</v>
      </c>
      <c r="I238" s="154" t="s">
        <v>15126</v>
      </c>
      <c r="J238" s="154" t="s">
        <v>4884</v>
      </c>
      <c r="K238" s="163" t="s">
        <v>15127</v>
      </c>
      <c r="L238" s="116" t="s">
        <v>15128</v>
      </c>
      <c r="M238" s="153" t="s">
        <v>15129</v>
      </c>
      <c r="N238" s="142" t="s">
        <v>4940</v>
      </c>
      <c r="O238" s="142" t="s">
        <v>4909</v>
      </c>
      <c r="P238" s="1015" t="s">
        <v>4924</v>
      </c>
      <c r="Q238" s="630">
        <v>20982.6</v>
      </c>
      <c r="R238" s="630">
        <v>8289.51</v>
      </c>
      <c r="S238" s="630">
        <v>1689</v>
      </c>
      <c r="T238" s="143">
        <v>214</v>
      </c>
      <c r="U238" s="123" t="s">
        <v>4983</v>
      </c>
      <c r="V238" s="143">
        <v>1475</v>
      </c>
      <c r="W238" s="147">
        <v>1137.18</v>
      </c>
      <c r="X238" s="159" t="s">
        <v>4972</v>
      </c>
      <c r="Y238" s="147">
        <v>515</v>
      </c>
      <c r="Z238" s="147">
        <v>140</v>
      </c>
      <c r="AA238" s="147">
        <v>2145</v>
      </c>
      <c r="AB238" s="147">
        <v>198</v>
      </c>
      <c r="AC238" s="147">
        <v>65</v>
      </c>
      <c r="AD238" s="147">
        <v>171</v>
      </c>
      <c r="AE238" s="147">
        <v>74</v>
      </c>
      <c r="AF238" s="181" t="s">
        <v>15130</v>
      </c>
      <c r="AG238" s="127"/>
      <c r="AH238" s="127">
        <v>1839</v>
      </c>
      <c r="AI238" s="792"/>
      <c r="AJ238" s="792"/>
      <c r="AK238" s="154" t="s">
        <v>4894</v>
      </c>
      <c r="AL238" s="154">
        <v>10</v>
      </c>
      <c r="AM238" s="154">
        <v>6</v>
      </c>
      <c r="AN238" s="154"/>
      <c r="AO238" s="154">
        <v>4</v>
      </c>
      <c r="AP238" s="154"/>
      <c r="AQ238" s="154"/>
      <c r="AR238" s="154"/>
      <c r="AS238" s="154"/>
      <c r="AT238" s="154">
        <v>179</v>
      </c>
      <c r="AU238" s="175" t="s">
        <v>12456</v>
      </c>
      <c r="AV238" s="175" t="s">
        <v>12456</v>
      </c>
      <c r="AW238" s="127">
        <v>27325</v>
      </c>
      <c r="AX238" s="127">
        <v>152.6536312849162</v>
      </c>
      <c r="AY238" s="149"/>
      <c r="AZ238" s="149"/>
      <c r="BA238" s="149"/>
      <c r="BB238" s="149"/>
      <c r="BC238" s="149"/>
      <c r="BD238" s="149"/>
      <c r="BE238" s="149"/>
      <c r="BF238" s="150"/>
      <c r="BG238" s="259" t="s">
        <v>4897</v>
      </c>
      <c r="BH238" s="149"/>
      <c r="BI238" s="149"/>
      <c r="BJ238" s="149"/>
      <c r="BK238" s="149"/>
      <c r="BL238" s="149"/>
      <c r="BM238" s="149"/>
      <c r="BN238" s="149"/>
      <c r="BO238" s="265"/>
      <c r="BP238" s="265" t="s">
        <v>4897</v>
      </c>
      <c r="BQ238" s="228">
        <v>5</v>
      </c>
      <c r="BR238" s="154">
        <v>2</v>
      </c>
      <c r="BS238" s="228">
        <v>3</v>
      </c>
      <c r="BT238" s="154"/>
      <c r="BU238" s="154"/>
      <c r="BV238" s="154">
        <v>8</v>
      </c>
      <c r="BW238" s="154"/>
      <c r="BX238" s="154">
        <v>7</v>
      </c>
      <c r="BY238" s="154">
        <v>5</v>
      </c>
      <c r="BZ238" s="154">
        <v>10</v>
      </c>
      <c r="CA238" s="175"/>
      <c r="CB238" s="175"/>
      <c r="CC238" s="175"/>
      <c r="CD238" s="175"/>
      <c r="CE238" s="175"/>
    </row>
    <row r="239" spans="1:83" s="86" customFormat="1" ht="16.5" customHeight="1">
      <c r="A239" s="154">
        <v>182</v>
      </c>
      <c r="B239" s="154" t="s">
        <v>10540</v>
      </c>
      <c r="C239" s="158" t="s">
        <v>10581</v>
      </c>
      <c r="D239" s="154" t="s">
        <v>5082</v>
      </c>
      <c r="E239" s="154" t="s">
        <v>13433</v>
      </c>
      <c r="F239" s="154" t="s">
        <v>15131</v>
      </c>
      <c r="G239" s="1059" t="s">
        <v>15132</v>
      </c>
      <c r="H239" s="154" t="s">
        <v>15133</v>
      </c>
      <c r="I239" s="154" t="s">
        <v>15134</v>
      </c>
      <c r="J239" s="154" t="s">
        <v>4884</v>
      </c>
      <c r="K239" s="163" t="s">
        <v>15135</v>
      </c>
      <c r="L239" s="116" t="s">
        <v>15136</v>
      </c>
      <c r="M239" s="153" t="s">
        <v>15137</v>
      </c>
      <c r="N239" s="142" t="s">
        <v>4940</v>
      </c>
      <c r="O239" s="142" t="s">
        <v>4909</v>
      </c>
      <c r="P239" s="142" t="s">
        <v>4884</v>
      </c>
      <c r="Q239" s="630">
        <v>3884</v>
      </c>
      <c r="R239" s="630">
        <v>1696.4</v>
      </c>
      <c r="S239" s="630">
        <v>638.4</v>
      </c>
      <c r="T239" s="143"/>
      <c r="U239" s="123"/>
      <c r="V239" s="143">
        <v>638.4</v>
      </c>
      <c r="W239" s="127">
        <v>83.52</v>
      </c>
      <c r="X239" s="159" t="s">
        <v>4926</v>
      </c>
      <c r="Y239" s="127">
        <v>127.68</v>
      </c>
      <c r="Z239" s="127">
        <v>25</v>
      </c>
      <c r="AA239" s="127">
        <v>350</v>
      </c>
      <c r="AB239" s="127">
        <v>52.8</v>
      </c>
      <c r="AC239" s="127"/>
      <c r="AD239" s="127" t="s">
        <v>15138</v>
      </c>
      <c r="AE239" s="127">
        <v>3</v>
      </c>
      <c r="AF239" s="162" t="s">
        <v>15139</v>
      </c>
      <c r="AG239" s="127">
        <v>209</v>
      </c>
      <c r="AH239" s="127">
        <v>209</v>
      </c>
      <c r="AI239" s="123"/>
      <c r="AJ239" s="123"/>
      <c r="AK239" s="154" t="s">
        <v>5079</v>
      </c>
      <c r="AL239" s="154">
        <v>3</v>
      </c>
      <c r="AM239" s="154"/>
      <c r="AN239" s="154">
        <v>2</v>
      </c>
      <c r="AO239" s="154">
        <v>1</v>
      </c>
      <c r="AP239" s="154"/>
      <c r="AQ239" s="154"/>
      <c r="AR239" s="154"/>
      <c r="AS239" s="154"/>
      <c r="AT239" s="154">
        <v>91</v>
      </c>
      <c r="AU239" s="175" t="s">
        <v>4895</v>
      </c>
      <c r="AV239" s="175" t="s">
        <v>4895</v>
      </c>
      <c r="AW239" s="127">
        <v>11512</v>
      </c>
      <c r="AX239" s="127">
        <v>126.50549450549451</v>
      </c>
      <c r="AY239" s="134"/>
      <c r="AZ239" s="134"/>
      <c r="BA239" s="149"/>
      <c r="BB239" s="149"/>
      <c r="BC239" s="149"/>
      <c r="BD239" s="149"/>
      <c r="BE239" s="149"/>
      <c r="BF239" s="150"/>
      <c r="BG239" s="259" t="s">
        <v>4897</v>
      </c>
      <c r="BH239" s="1019"/>
      <c r="BI239" s="1019"/>
      <c r="BJ239" s="149"/>
      <c r="BK239" s="149"/>
      <c r="BL239" s="149"/>
      <c r="BM239" s="149"/>
      <c r="BN239" s="149"/>
      <c r="BO239" s="150"/>
      <c r="BP239" s="150"/>
      <c r="BQ239" s="228">
        <v>2</v>
      </c>
      <c r="BR239" s="154"/>
      <c r="BS239" s="228">
        <v>2</v>
      </c>
      <c r="BT239" s="154"/>
      <c r="BU239" s="154">
        <v>2</v>
      </c>
      <c r="BV239" s="154">
        <v>2</v>
      </c>
      <c r="BW239" s="154"/>
      <c r="BX239" s="154"/>
      <c r="BY239" s="154"/>
      <c r="BZ239" s="154">
        <v>10</v>
      </c>
      <c r="CA239" s="154"/>
      <c r="CB239" s="154"/>
      <c r="CC239" s="154"/>
      <c r="CD239" s="154"/>
      <c r="CE239" s="134"/>
    </row>
    <row r="240" spans="1:83" s="1163" customFormat="1" ht="16.5" customHeight="1">
      <c r="A240" s="154">
        <v>183</v>
      </c>
      <c r="B240" s="154" t="s">
        <v>10540</v>
      </c>
      <c r="C240" s="158" t="s">
        <v>10562</v>
      </c>
      <c r="D240" s="154" t="s">
        <v>5082</v>
      </c>
      <c r="E240" s="154" t="s">
        <v>13433</v>
      </c>
      <c r="F240" s="154" t="s">
        <v>15140</v>
      </c>
      <c r="G240" s="160" t="s">
        <v>15141</v>
      </c>
      <c r="H240" s="154" t="s">
        <v>15142</v>
      </c>
      <c r="I240" s="154" t="s">
        <v>15143</v>
      </c>
      <c r="J240" s="154" t="s">
        <v>4884</v>
      </c>
      <c r="K240" s="154" t="s">
        <v>15144</v>
      </c>
      <c r="L240" s="155" t="s">
        <v>15145</v>
      </c>
      <c r="M240" s="153" t="s">
        <v>15146</v>
      </c>
      <c r="N240" s="142" t="s">
        <v>4888</v>
      </c>
      <c r="O240" s="142"/>
      <c r="P240" s="1015" t="s">
        <v>4924</v>
      </c>
      <c r="Q240" s="127">
        <v>1971</v>
      </c>
      <c r="R240" s="127">
        <v>1094</v>
      </c>
      <c r="S240" s="127">
        <v>546</v>
      </c>
      <c r="T240" s="143">
        <v>296</v>
      </c>
      <c r="U240" s="123" t="s">
        <v>5134</v>
      </c>
      <c r="V240" s="143">
        <v>250</v>
      </c>
      <c r="W240" s="147">
        <v>69</v>
      </c>
      <c r="X240" s="159" t="s">
        <v>4972</v>
      </c>
      <c r="Y240" s="147">
        <v>269</v>
      </c>
      <c r="Z240" s="147"/>
      <c r="AA240" s="147"/>
      <c r="AB240" s="147">
        <v>80</v>
      </c>
      <c r="AC240" s="147"/>
      <c r="AD240" s="147"/>
      <c r="AE240" s="147">
        <v>110</v>
      </c>
      <c r="AF240" s="162" t="s">
        <v>15147</v>
      </c>
      <c r="AG240" s="127">
        <v>113</v>
      </c>
      <c r="AH240" s="127">
        <v>113</v>
      </c>
      <c r="AI240" s="792"/>
      <c r="AJ240" s="792"/>
      <c r="AK240" s="154" t="s">
        <v>4894</v>
      </c>
      <c r="AL240" s="154">
        <v>2</v>
      </c>
      <c r="AM240" s="154">
        <v>1</v>
      </c>
      <c r="AN240" s="154">
        <v>1</v>
      </c>
      <c r="AO240" s="154"/>
      <c r="AP240" s="154"/>
      <c r="AQ240" s="154"/>
      <c r="AR240" s="154"/>
      <c r="AS240" s="154"/>
      <c r="AT240" s="154">
        <v>207</v>
      </c>
      <c r="AU240" s="175" t="s">
        <v>10067</v>
      </c>
      <c r="AV240" s="175" t="s">
        <v>10067</v>
      </c>
      <c r="AW240" s="127">
        <v>9262</v>
      </c>
      <c r="AX240" s="127">
        <v>44.743961352657003</v>
      </c>
      <c r="AY240" s="149"/>
      <c r="AZ240" s="149"/>
      <c r="BA240" s="149"/>
      <c r="BB240" s="149"/>
      <c r="BC240" s="149"/>
      <c r="BD240" s="149"/>
      <c r="BE240" s="149"/>
      <c r="BF240" s="259"/>
      <c r="BG240" s="259" t="s">
        <v>4897</v>
      </c>
      <c r="BH240" s="149"/>
      <c r="BI240" s="149"/>
      <c r="BJ240" s="149"/>
      <c r="BK240" s="149"/>
      <c r="BL240" s="149"/>
      <c r="BM240" s="149"/>
      <c r="BN240" s="149"/>
      <c r="BO240" s="259"/>
      <c r="BP240" s="1041" t="s">
        <v>4897</v>
      </c>
      <c r="BQ240" s="228">
        <v>1</v>
      </c>
      <c r="BR240" s="154"/>
      <c r="BS240" s="228">
        <v>1</v>
      </c>
      <c r="BT240" s="154"/>
      <c r="BU240" s="154"/>
      <c r="BV240" s="154">
        <v>1</v>
      </c>
      <c r="BW240" s="154">
        <v>1</v>
      </c>
      <c r="BX240" s="154"/>
      <c r="BY240" s="154"/>
      <c r="BZ240" s="154"/>
      <c r="CA240" s="154"/>
      <c r="CB240" s="154"/>
      <c r="CC240" s="154"/>
      <c r="CD240" s="154"/>
      <c r="CE240" s="154"/>
    </row>
    <row r="241" spans="1:83" s="1018" customFormat="1" ht="16.5" customHeight="1">
      <c r="A241" s="2517" t="s">
        <v>10826</v>
      </c>
      <c r="B241" s="2517"/>
      <c r="C241" s="2517"/>
      <c r="D241" s="2517"/>
      <c r="E241" s="2517"/>
      <c r="F241" s="229">
        <v>7</v>
      </c>
      <c r="G241" s="230"/>
      <c r="H241" s="231"/>
      <c r="I241" s="232"/>
      <c r="J241" s="232"/>
      <c r="K241" s="1025"/>
      <c r="L241" s="235"/>
      <c r="M241" s="236"/>
      <c r="N241" s="237"/>
      <c r="O241" s="237"/>
      <c r="P241" s="237"/>
      <c r="Q241" s="1026"/>
      <c r="R241" s="1026"/>
      <c r="S241" s="1026"/>
      <c r="T241" s="238"/>
      <c r="U241" s="241"/>
      <c r="V241" s="238"/>
      <c r="W241" s="1026"/>
      <c r="X241" s="240"/>
      <c r="Y241" s="1026"/>
      <c r="Z241" s="1026"/>
      <c r="AA241" s="1026"/>
      <c r="AB241" s="244"/>
      <c r="AC241" s="244"/>
      <c r="AD241" s="244"/>
      <c r="AE241" s="244"/>
      <c r="AF241" s="1027"/>
      <c r="AG241" s="244"/>
      <c r="AH241" s="244"/>
      <c r="AI241" s="251"/>
      <c r="AJ241" s="1028"/>
      <c r="AK241" s="229"/>
      <c r="AL241" s="229"/>
      <c r="AM241" s="229"/>
      <c r="AN241" s="251"/>
      <c r="AO241" s="251"/>
      <c r="AP241" s="251"/>
      <c r="AQ241" s="251"/>
      <c r="AR241" s="251"/>
      <c r="AS241" s="1029"/>
      <c r="AT241" s="1030"/>
      <c r="AU241" s="1029"/>
      <c r="AV241" s="1029"/>
      <c r="AW241" s="1031"/>
      <c r="AX241" s="1031"/>
      <c r="AY241" s="1031"/>
      <c r="AZ241" s="1032"/>
      <c r="BA241" s="1032"/>
      <c r="BB241" s="1032"/>
      <c r="BC241" s="1032"/>
      <c r="BD241" s="1032"/>
      <c r="BE241" s="1032"/>
      <c r="BF241" s="1029"/>
      <c r="BG241" s="1029"/>
      <c r="BH241" s="1032"/>
      <c r="BI241" s="1032"/>
      <c r="BJ241" s="1032"/>
      <c r="BK241" s="1032"/>
      <c r="BL241" s="1032"/>
      <c r="BM241" s="1032"/>
      <c r="BN241" s="1032"/>
      <c r="BO241" s="1029"/>
      <c r="BP241" s="1029"/>
      <c r="BQ241" s="1029"/>
      <c r="BR241" s="1029"/>
      <c r="BS241" s="1029"/>
      <c r="BT241" s="1029"/>
      <c r="BU241" s="1029"/>
      <c r="BV241" s="1029"/>
      <c r="BW241" s="1029"/>
      <c r="BX241" s="1029"/>
      <c r="BY241" s="1029"/>
      <c r="BZ241" s="1029"/>
      <c r="CA241" s="1029"/>
      <c r="CB241" s="1029"/>
      <c r="CC241" s="1029"/>
      <c r="CD241" s="1029"/>
      <c r="CE241" s="1029"/>
    </row>
    <row r="242" spans="1:83" s="86" customFormat="1" ht="16.5" customHeight="1">
      <c r="A242" s="154">
        <v>184</v>
      </c>
      <c r="B242" s="154" t="s">
        <v>3538</v>
      </c>
      <c r="C242" s="145" t="s">
        <v>3591</v>
      </c>
      <c r="D242" s="154" t="s">
        <v>168</v>
      </c>
      <c r="E242" s="154" t="s">
        <v>13433</v>
      </c>
      <c r="F242" s="154" t="s">
        <v>15148</v>
      </c>
      <c r="G242" s="160" t="s">
        <v>15149</v>
      </c>
      <c r="H242" s="154" t="s">
        <v>15150</v>
      </c>
      <c r="I242" s="154" t="s">
        <v>15151</v>
      </c>
      <c r="J242" s="154" t="s">
        <v>4884</v>
      </c>
      <c r="K242" s="163" t="s">
        <v>15152</v>
      </c>
      <c r="L242" s="116" t="s">
        <v>15153</v>
      </c>
      <c r="M242" s="141" t="s">
        <v>15154</v>
      </c>
      <c r="N242" s="142" t="s">
        <v>4924</v>
      </c>
      <c r="O242" s="142"/>
      <c r="P242" s="1015" t="s">
        <v>4924</v>
      </c>
      <c r="Q242" s="1016">
        <v>827</v>
      </c>
      <c r="R242" s="1016">
        <v>470</v>
      </c>
      <c r="S242" s="1016">
        <v>293</v>
      </c>
      <c r="T242" s="143"/>
      <c r="U242" s="123"/>
      <c r="V242" s="143">
        <v>293</v>
      </c>
      <c r="W242" s="147">
        <v>35</v>
      </c>
      <c r="X242" s="159" t="s">
        <v>4890</v>
      </c>
      <c r="Y242" s="147">
        <v>208.26</v>
      </c>
      <c r="Z242" s="147">
        <v>15</v>
      </c>
      <c r="AA242" s="147">
        <v>4620</v>
      </c>
      <c r="AB242" s="147">
        <v>13.52</v>
      </c>
      <c r="AC242" s="147"/>
      <c r="AD242" s="147"/>
      <c r="AE242" s="147">
        <v>10</v>
      </c>
      <c r="AF242" s="181" t="s">
        <v>15155</v>
      </c>
      <c r="AG242" s="311"/>
      <c r="AH242" s="311">
        <v>148</v>
      </c>
      <c r="AI242" s="1008"/>
      <c r="AJ242" s="792"/>
      <c r="AK242" s="154" t="s">
        <v>6375</v>
      </c>
      <c r="AL242" s="154">
        <v>6</v>
      </c>
      <c r="AM242" s="154"/>
      <c r="AN242" s="154">
        <v>5</v>
      </c>
      <c r="AO242" s="154">
        <v>1</v>
      </c>
      <c r="AP242" s="154"/>
      <c r="AQ242" s="154"/>
      <c r="AR242" s="154"/>
      <c r="AS242" s="154"/>
      <c r="AT242" s="154">
        <v>187</v>
      </c>
      <c r="AU242" s="175" t="s">
        <v>14294</v>
      </c>
      <c r="AV242" s="175" t="s">
        <v>14294</v>
      </c>
      <c r="AW242" s="311">
        <v>1780</v>
      </c>
      <c r="AX242" s="127">
        <v>9.5187165775401077</v>
      </c>
      <c r="AY242" s="149"/>
      <c r="AZ242" s="149"/>
      <c r="BA242" s="149"/>
      <c r="BB242" s="149"/>
      <c r="BC242" s="149"/>
      <c r="BD242" s="149"/>
      <c r="BE242" s="149"/>
      <c r="BF242" s="150"/>
      <c r="BG242" s="313" t="s">
        <v>4897</v>
      </c>
      <c r="BH242" s="591"/>
      <c r="BI242" s="591"/>
      <c r="BJ242" s="591"/>
      <c r="BK242" s="591"/>
      <c r="BL242" s="591"/>
      <c r="BM242" s="591"/>
      <c r="BN242" s="591"/>
      <c r="BO242" s="314"/>
      <c r="BP242" s="712" t="s">
        <v>4945</v>
      </c>
      <c r="BQ242" s="228"/>
      <c r="BR242" s="154"/>
      <c r="BS242" s="228"/>
      <c r="BT242" s="154"/>
      <c r="BU242" s="154"/>
      <c r="BV242" s="154"/>
      <c r="BW242" s="154"/>
      <c r="BX242" s="154"/>
      <c r="BY242" s="154"/>
      <c r="BZ242" s="154"/>
      <c r="CA242" s="175">
        <v>4</v>
      </c>
      <c r="CB242" s="175">
        <v>1</v>
      </c>
      <c r="CC242" s="175"/>
      <c r="CD242" s="175">
        <v>1</v>
      </c>
      <c r="CE242" s="175"/>
    </row>
    <row r="243" spans="1:83" s="86" customFormat="1" ht="16.5" customHeight="1">
      <c r="A243" s="154">
        <v>185</v>
      </c>
      <c r="B243" s="154" t="s">
        <v>10540</v>
      </c>
      <c r="C243" s="158" t="s">
        <v>10721</v>
      </c>
      <c r="D243" s="154" t="s">
        <v>5318</v>
      </c>
      <c r="E243" s="154" t="s">
        <v>13433</v>
      </c>
      <c r="F243" s="154" t="s">
        <v>15156</v>
      </c>
      <c r="G243" s="160" t="s">
        <v>15157</v>
      </c>
      <c r="H243" s="154" t="s">
        <v>15158</v>
      </c>
      <c r="I243" s="154" t="s">
        <v>15159</v>
      </c>
      <c r="J243" s="154" t="s">
        <v>4884</v>
      </c>
      <c r="K243" s="163" t="s">
        <v>10708</v>
      </c>
      <c r="L243" s="116" t="s">
        <v>15160</v>
      </c>
      <c r="M243" s="153" t="s">
        <v>15161</v>
      </c>
      <c r="N243" s="142" t="s">
        <v>4888</v>
      </c>
      <c r="O243" s="142"/>
      <c r="P243" s="1015" t="s">
        <v>4924</v>
      </c>
      <c r="Q243" s="630">
        <v>475.6</v>
      </c>
      <c r="R243" s="630">
        <v>405</v>
      </c>
      <c r="S243" s="630">
        <v>236</v>
      </c>
      <c r="T243" s="143">
        <v>101</v>
      </c>
      <c r="U243" s="123" t="s">
        <v>13042</v>
      </c>
      <c r="V243" s="143">
        <v>135</v>
      </c>
      <c r="W243" s="127">
        <v>13.7</v>
      </c>
      <c r="X243" s="159" t="s">
        <v>4972</v>
      </c>
      <c r="Y243" s="127">
        <v>31.77</v>
      </c>
      <c r="Z243" s="127">
        <v>28.05</v>
      </c>
      <c r="AA243" s="127">
        <v>700</v>
      </c>
      <c r="AB243" s="127">
        <v>40.770000000000003</v>
      </c>
      <c r="AC243" s="127">
        <v>12</v>
      </c>
      <c r="AD243" s="387"/>
      <c r="AE243" s="127">
        <v>6</v>
      </c>
      <c r="AF243" s="181" t="s">
        <v>15162</v>
      </c>
      <c r="AG243" s="127"/>
      <c r="AH243" s="127">
        <v>235</v>
      </c>
      <c r="AI243" s="792"/>
      <c r="AJ243" s="792"/>
      <c r="AK243" s="154" t="s">
        <v>5176</v>
      </c>
      <c r="AL243" s="154">
        <v>10</v>
      </c>
      <c r="AM243" s="154">
        <v>2</v>
      </c>
      <c r="AN243" s="154">
        <v>4</v>
      </c>
      <c r="AO243" s="154">
        <v>3</v>
      </c>
      <c r="AP243" s="154">
        <v>1</v>
      </c>
      <c r="AQ243" s="154"/>
      <c r="AR243" s="304" t="s">
        <v>5011</v>
      </c>
      <c r="AS243" s="154"/>
      <c r="AT243" s="154">
        <v>301</v>
      </c>
      <c r="AU243" s="154" t="s">
        <v>15163</v>
      </c>
      <c r="AV243" s="154" t="s">
        <v>15163</v>
      </c>
      <c r="AW243" s="127">
        <v>100000</v>
      </c>
      <c r="AX243" s="127">
        <v>332.22591362126246</v>
      </c>
      <c r="AY243" s="1105"/>
      <c r="AZ243" s="1105"/>
      <c r="BA243" s="1105"/>
      <c r="BB243" s="1105"/>
      <c r="BC243" s="1105"/>
      <c r="BD243" s="1105"/>
      <c r="BE243" s="1105"/>
      <c r="BF243" s="221"/>
      <c r="BG243" s="259" t="s">
        <v>4897</v>
      </c>
      <c r="BH243" s="149"/>
      <c r="BI243" s="149"/>
      <c r="BJ243" s="149"/>
      <c r="BK243" s="149"/>
      <c r="BL243" s="149"/>
      <c r="BM243" s="149"/>
      <c r="BN243" s="149"/>
      <c r="BO243" s="265"/>
      <c r="BP243" s="259" t="s">
        <v>4897</v>
      </c>
      <c r="BQ243" s="228"/>
      <c r="BR243" s="154"/>
      <c r="BS243" s="228"/>
      <c r="BT243" s="154"/>
      <c r="BU243" s="154"/>
      <c r="BV243" s="154"/>
      <c r="BW243" s="154"/>
      <c r="BX243" s="154"/>
      <c r="BY243" s="154"/>
      <c r="BZ243" s="154"/>
      <c r="CA243" s="175">
        <v>6</v>
      </c>
      <c r="CB243" s="175"/>
      <c r="CC243" s="175">
        <v>1</v>
      </c>
      <c r="CD243" s="175"/>
      <c r="CE243" s="175"/>
    </row>
    <row r="244" spans="1:83" s="86" customFormat="1" ht="16.5" customHeight="1">
      <c r="A244" s="154">
        <v>186</v>
      </c>
      <c r="B244" s="154" t="s">
        <v>10540</v>
      </c>
      <c r="C244" s="158" t="s">
        <v>10690</v>
      </c>
      <c r="D244" s="154" t="s">
        <v>5318</v>
      </c>
      <c r="E244" s="154" t="s">
        <v>13433</v>
      </c>
      <c r="F244" s="154" t="s">
        <v>15164</v>
      </c>
      <c r="G244" s="160" t="s">
        <v>15165</v>
      </c>
      <c r="H244" s="154" t="s">
        <v>15166</v>
      </c>
      <c r="I244" s="154" t="s">
        <v>15167</v>
      </c>
      <c r="J244" s="154" t="s">
        <v>4884</v>
      </c>
      <c r="K244" s="163" t="s">
        <v>6349</v>
      </c>
      <c r="L244" s="116" t="s">
        <v>15168</v>
      </c>
      <c r="M244" s="618" t="s">
        <v>15169</v>
      </c>
      <c r="N244" s="142" t="s">
        <v>4924</v>
      </c>
      <c r="O244" s="142"/>
      <c r="P244" s="1015" t="s">
        <v>4924</v>
      </c>
      <c r="Q244" s="630">
        <v>15000</v>
      </c>
      <c r="R244" s="630"/>
      <c r="S244" s="630">
        <v>10040</v>
      </c>
      <c r="T244" s="143">
        <v>10000</v>
      </c>
      <c r="U244" s="123"/>
      <c r="V244" s="143">
        <v>40</v>
      </c>
      <c r="W244" s="147"/>
      <c r="X244" s="147"/>
      <c r="Y244" s="147"/>
      <c r="Z244" s="147">
        <v>15</v>
      </c>
      <c r="AA244" s="147"/>
      <c r="AB244" s="147">
        <v>15</v>
      </c>
      <c r="AC244" s="147"/>
      <c r="AD244" s="147"/>
      <c r="AE244" s="147">
        <v>50</v>
      </c>
      <c r="AF244" s="1064" t="s">
        <v>15170</v>
      </c>
      <c r="AG244" s="147"/>
      <c r="AH244" s="127">
        <v>150</v>
      </c>
      <c r="AI244" s="175"/>
      <c r="AJ244" s="175"/>
      <c r="AK244" s="154" t="s">
        <v>5011</v>
      </c>
      <c r="AL244" s="154"/>
      <c r="AM244" s="154"/>
      <c r="AN244" s="154"/>
      <c r="AO244" s="154"/>
      <c r="AP244" s="154"/>
      <c r="AQ244" s="154" t="s">
        <v>5011</v>
      </c>
      <c r="AR244" s="154" t="s">
        <v>5011</v>
      </c>
      <c r="AS244" s="154"/>
      <c r="AT244" s="154">
        <v>365</v>
      </c>
      <c r="AU244" s="154" t="s">
        <v>4916</v>
      </c>
      <c r="AV244" s="154" t="s">
        <v>4916</v>
      </c>
      <c r="AW244" s="127">
        <v>4064</v>
      </c>
      <c r="AX244" s="127">
        <v>11.134246575342466</v>
      </c>
      <c r="AY244" s="149">
        <v>2000</v>
      </c>
      <c r="AZ244" s="149">
        <v>1000</v>
      </c>
      <c r="BA244" s="149">
        <v>1000</v>
      </c>
      <c r="BB244" s="149">
        <v>2000</v>
      </c>
      <c r="BC244" s="149">
        <v>2000</v>
      </c>
      <c r="BD244" s="149"/>
      <c r="BE244" s="149"/>
      <c r="BF244" s="150" t="s">
        <v>15171</v>
      </c>
      <c r="BG244" s="150"/>
      <c r="BH244" s="149"/>
      <c r="BI244" s="149"/>
      <c r="BJ244" s="149"/>
      <c r="BK244" s="1019"/>
      <c r="BL244" s="1019"/>
      <c r="BM244" s="1019"/>
      <c r="BN244" s="1019"/>
      <c r="BO244" s="1065"/>
      <c r="BP244" s="154"/>
      <c r="BQ244" s="154"/>
      <c r="BR244" s="154"/>
      <c r="BS244" s="154"/>
      <c r="BT244" s="154"/>
      <c r="BU244" s="154"/>
      <c r="BV244" s="154"/>
      <c r="BW244" s="154"/>
      <c r="BX244" s="154"/>
      <c r="BY244" s="154"/>
      <c r="BZ244" s="175"/>
      <c r="CA244" s="175">
        <v>2</v>
      </c>
      <c r="CB244" s="175">
        <v>2</v>
      </c>
      <c r="CC244" s="175">
        <v>1</v>
      </c>
      <c r="CD244" s="134"/>
      <c r="CE244" s="134"/>
    </row>
    <row r="245" spans="1:83" s="86" customFormat="1" ht="16.5" customHeight="1">
      <c r="A245" s="154">
        <v>187</v>
      </c>
      <c r="B245" s="304" t="s">
        <v>3538</v>
      </c>
      <c r="C245" s="302" t="s">
        <v>3610</v>
      </c>
      <c r="D245" s="304" t="s">
        <v>168</v>
      </c>
      <c r="E245" s="304" t="s">
        <v>13433</v>
      </c>
      <c r="F245" s="304" t="s">
        <v>15172</v>
      </c>
      <c r="G245" s="329" t="s">
        <v>15173</v>
      </c>
      <c r="H245" s="304" t="s">
        <v>15174</v>
      </c>
      <c r="I245" s="304" t="s">
        <v>15175</v>
      </c>
      <c r="J245" s="154" t="s">
        <v>4884</v>
      </c>
      <c r="K245" s="351" t="s">
        <v>15176</v>
      </c>
      <c r="L245" s="184" t="s">
        <v>15177</v>
      </c>
      <c r="M245" s="153" t="s">
        <v>15178</v>
      </c>
      <c r="N245" s="142" t="s">
        <v>4924</v>
      </c>
      <c r="O245" s="142"/>
      <c r="P245" s="1015" t="s">
        <v>4924</v>
      </c>
      <c r="Q245" s="630">
        <v>413</v>
      </c>
      <c r="R245" s="630">
        <v>922</v>
      </c>
      <c r="S245" s="630">
        <v>410</v>
      </c>
      <c r="T245" s="143">
        <v>205</v>
      </c>
      <c r="U245" s="123"/>
      <c r="V245" s="143">
        <v>205</v>
      </c>
      <c r="W245" s="127">
        <v>18</v>
      </c>
      <c r="X245" s="304" t="s">
        <v>4956</v>
      </c>
      <c r="Y245" s="127">
        <v>65</v>
      </c>
      <c r="Z245" s="127">
        <v>20</v>
      </c>
      <c r="AA245" s="127">
        <v>820</v>
      </c>
      <c r="AB245" s="127">
        <v>17</v>
      </c>
      <c r="AC245" s="127"/>
      <c r="AD245" s="127"/>
      <c r="AE245" s="127">
        <v>8</v>
      </c>
      <c r="AF245" s="276" t="s">
        <v>15179</v>
      </c>
      <c r="AG245" s="127"/>
      <c r="AH245" s="127">
        <v>125</v>
      </c>
      <c r="AI245" s="792"/>
      <c r="AJ245" s="792"/>
      <c r="AK245" s="304" t="s">
        <v>5866</v>
      </c>
      <c r="AL245" s="304">
        <v>10</v>
      </c>
      <c r="AM245" s="304">
        <v>3</v>
      </c>
      <c r="AN245" s="304">
        <v>3</v>
      </c>
      <c r="AO245" s="304">
        <v>3</v>
      </c>
      <c r="AP245" s="304">
        <v>1</v>
      </c>
      <c r="AQ245" s="304" t="s">
        <v>5428</v>
      </c>
      <c r="AR245" s="304" t="s">
        <v>5428</v>
      </c>
      <c r="AS245" s="304"/>
      <c r="AT245" s="304">
        <v>240</v>
      </c>
      <c r="AU245" s="304" t="s">
        <v>5429</v>
      </c>
      <c r="AV245" s="221" t="s">
        <v>15180</v>
      </c>
      <c r="AW245" s="644">
        <v>4200</v>
      </c>
      <c r="AX245" s="127">
        <v>17.5</v>
      </c>
      <c r="AY245" s="645"/>
      <c r="AZ245" s="645"/>
      <c r="BA245" s="645"/>
      <c r="BB245" s="645"/>
      <c r="BC245" s="645"/>
      <c r="BD245" s="645"/>
      <c r="BE245" s="645"/>
      <c r="BF245" s="646"/>
      <c r="BG245" s="259" t="s">
        <v>4945</v>
      </c>
      <c r="BH245" s="149"/>
      <c r="BI245" s="149"/>
      <c r="BJ245" s="149"/>
      <c r="BK245" s="149"/>
      <c r="BL245" s="149"/>
      <c r="BM245" s="149"/>
      <c r="BN245" s="149"/>
      <c r="BO245" s="265"/>
      <c r="BP245" s="265" t="s">
        <v>4897</v>
      </c>
      <c r="BQ245" s="228"/>
      <c r="BR245" s="154"/>
      <c r="BS245" s="228"/>
      <c r="BT245" s="154"/>
      <c r="BU245" s="154"/>
      <c r="BV245" s="154"/>
      <c r="BW245" s="154"/>
      <c r="BX245" s="154"/>
      <c r="BY245" s="154"/>
      <c r="BZ245" s="154"/>
      <c r="CA245" s="307">
        <v>2</v>
      </c>
      <c r="CB245" s="307">
        <v>1</v>
      </c>
      <c r="CC245" s="307">
        <v>1</v>
      </c>
      <c r="CD245" s="307"/>
      <c r="CE245" s="307">
        <v>1</v>
      </c>
    </row>
    <row r="246" spans="1:83" s="86" customFormat="1" ht="16.5" customHeight="1">
      <c r="A246" s="154">
        <v>188</v>
      </c>
      <c r="B246" s="502" t="s">
        <v>10540</v>
      </c>
      <c r="C246" s="503" t="s">
        <v>10628</v>
      </c>
      <c r="D246" s="502" t="s">
        <v>168</v>
      </c>
      <c r="E246" s="502" t="s">
        <v>13574</v>
      </c>
      <c r="F246" s="502" t="s">
        <v>15181</v>
      </c>
      <c r="G246" s="504" t="s">
        <v>15182</v>
      </c>
      <c r="H246" s="502" t="s">
        <v>15183</v>
      </c>
      <c r="I246" s="154" t="s">
        <v>15184</v>
      </c>
      <c r="J246" s="154" t="s">
        <v>4884</v>
      </c>
      <c r="K246" s="506" t="s">
        <v>15185</v>
      </c>
      <c r="L246" s="507" t="s">
        <v>15186</v>
      </c>
      <c r="M246" s="508" t="s">
        <v>15187</v>
      </c>
      <c r="N246" s="509" t="s">
        <v>4888</v>
      </c>
      <c r="O246" s="509"/>
      <c r="P246" s="1015" t="s">
        <v>4924</v>
      </c>
      <c r="Q246" s="1035">
        <v>11184</v>
      </c>
      <c r="R246" s="1035">
        <v>886</v>
      </c>
      <c r="S246" s="1035">
        <v>317</v>
      </c>
      <c r="T246" s="510"/>
      <c r="U246" s="1036"/>
      <c r="V246" s="510">
        <v>317</v>
      </c>
      <c r="W246" s="512">
        <v>34</v>
      </c>
      <c r="X246" s="502" t="s">
        <v>4956</v>
      </c>
      <c r="Y246" s="512">
        <v>166</v>
      </c>
      <c r="Z246" s="512">
        <v>28</v>
      </c>
      <c r="AA246" s="512">
        <v>3000</v>
      </c>
      <c r="AB246" s="512">
        <v>37</v>
      </c>
      <c r="AC246" s="512"/>
      <c r="AD246" s="512"/>
      <c r="AE246" s="512">
        <v>12</v>
      </c>
      <c r="AF246" s="1037" t="s">
        <v>15188</v>
      </c>
      <c r="AG246" s="514"/>
      <c r="AH246" s="514">
        <v>111</v>
      </c>
      <c r="AI246" s="1038"/>
      <c r="AJ246" s="1038"/>
      <c r="AK246" s="502" t="s">
        <v>4914</v>
      </c>
      <c r="AL246" s="502">
        <v>50</v>
      </c>
      <c r="AM246" s="502"/>
      <c r="AN246" s="502"/>
      <c r="AO246" s="502">
        <v>50</v>
      </c>
      <c r="AP246" s="502"/>
      <c r="AQ246" s="502"/>
      <c r="AR246" s="502"/>
      <c r="AS246" s="502"/>
      <c r="AT246" s="502">
        <v>254</v>
      </c>
      <c r="AU246" s="1164" t="s">
        <v>15189</v>
      </c>
      <c r="AV246" s="505" t="s">
        <v>15189</v>
      </c>
      <c r="AW246" s="514">
        <v>2006</v>
      </c>
      <c r="AX246" s="127">
        <v>7.8976377952755907</v>
      </c>
      <c r="AY246" s="517"/>
      <c r="AZ246" s="517"/>
      <c r="BA246" s="517"/>
      <c r="BB246" s="517"/>
      <c r="BC246" s="517"/>
      <c r="BD246" s="517"/>
      <c r="BE246" s="517"/>
      <c r="BF246" s="518"/>
      <c r="BG246" s="521"/>
      <c r="BH246" s="517">
        <v>3000</v>
      </c>
      <c r="BI246" s="517">
        <v>500</v>
      </c>
      <c r="BJ246" s="517">
        <v>2000</v>
      </c>
      <c r="BK246" s="517">
        <v>2000</v>
      </c>
      <c r="BL246" s="517">
        <v>3000</v>
      </c>
      <c r="BM246" s="517" t="s">
        <v>15190</v>
      </c>
      <c r="BN246" s="517">
        <v>50</v>
      </c>
      <c r="BO246" s="901" t="s">
        <v>15191</v>
      </c>
      <c r="BP246" s="901" t="s">
        <v>6482</v>
      </c>
      <c r="BQ246" s="1039"/>
      <c r="BR246" s="502"/>
      <c r="BS246" s="1039"/>
      <c r="BT246" s="502"/>
      <c r="BU246" s="502"/>
      <c r="BV246" s="502"/>
      <c r="BW246" s="502"/>
      <c r="BX246" s="502"/>
      <c r="BY246" s="502"/>
      <c r="BZ246" s="502"/>
      <c r="CA246" s="505">
        <v>1</v>
      </c>
      <c r="CB246" s="505"/>
      <c r="CC246" s="505"/>
      <c r="CD246" s="505"/>
      <c r="CE246" s="505"/>
    </row>
    <row r="247" spans="1:83" s="86" customFormat="1" ht="16.5" customHeight="1">
      <c r="A247" s="154">
        <v>189</v>
      </c>
      <c r="B247" s="154" t="s">
        <v>10540</v>
      </c>
      <c r="C247" s="158" t="s">
        <v>10615</v>
      </c>
      <c r="D247" s="154" t="s">
        <v>5318</v>
      </c>
      <c r="E247" s="154" t="s">
        <v>13433</v>
      </c>
      <c r="F247" s="154" t="s">
        <v>15192</v>
      </c>
      <c r="G247" s="160" t="s">
        <v>15193</v>
      </c>
      <c r="H247" s="154" t="s">
        <v>15194</v>
      </c>
      <c r="I247" s="154" t="s">
        <v>15195</v>
      </c>
      <c r="J247" s="154" t="s">
        <v>4884</v>
      </c>
      <c r="K247" s="163" t="s">
        <v>15196</v>
      </c>
      <c r="L247" s="153" t="s">
        <v>15197</v>
      </c>
      <c r="M247" s="153" t="s">
        <v>15198</v>
      </c>
      <c r="N247" s="142" t="s">
        <v>4888</v>
      </c>
      <c r="O247" s="142"/>
      <c r="P247" s="1015" t="s">
        <v>4924</v>
      </c>
      <c r="Q247" s="630">
        <v>2290</v>
      </c>
      <c r="R247" s="630">
        <v>330</v>
      </c>
      <c r="S247" s="630">
        <v>330</v>
      </c>
      <c r="T247" s="143">
        <v>330</v>
      </c>
      <c r="U247" s="123"/>
      <c r="V247" s="143"/>
      <c r="W247" s="127">
        <v>16</v>
      </c>
      <c r="X247" s="159" t="s">
        <v>4972</v>
      </c>
      <c r="Y247" s="127">
        <v>66</v>
      </c>
      <c r="Z247" s="127">
        <v>66</v>
      </c>
      <c r="AA247" s="127">
        <v>500</v>
      </c>
      <c r="AB247" s="127">
        <v>150</v>
      </c>
      <c r="AC247" s="127">
        <v>12</v>
      </c>
      <c r="AD247" s="127"/>
      <c r="AE247" s="127">
        <v>10</v>
      </c>
      <c r="AF247" s="1061" t="s">
        <v>6596</v>
      </c>
      <c r="AG247" s="810" t="s">
        <v>6596</v>
      </c>
      <c r="AH247" s="128"/>
      <c r="AI247" s="123"/>
      <c r="AJ247" s="123"/>
      <c r="AK247" s="154" t="s">
        <v>5079</v>
      </c>
      <c r="AL247" s="154">
        <v>1</v>
      </c>
      <c r="AM247" s="154"/>
      <c r="AN247" s="154"/>
      <c r="AO247" s="154">
        <v>1</v>
      </c>
      <c r="AP247" s="154"/>
      <c r="AQ247" s="154"/>
      <c r="AR247" s="154"/>
      <c r="AS247" s="154" t="s">
        <v>14638</v>
      </c>
      <c r="AT247" s="154">
        <v>300</v>
      </c>
      <c r="AU247" s="175" t="s">
        <v>5026</v>
      </c>
      <c r="AV247" s="175" t="s">
        <v>5026</v>
      </c>
      <c r="AW247" s="127">
        <v>2000</v>
      </c>
      <c r="AX247" s="127">
        <v>6.666666666666667</v>
      </c>
      <c r="AY247" s="149"/>
      <c r="AZ247" s="149"/>
      <c r="BA247" s="149"/>
      <c r="BB247" s="149"/>
      <c r="BC247" s="149"/>
      <c r="BD247" s="149"/>
      <c r="BE247" s="149"/>
      <c r="BF247" s="150"/>
      <c r="BG247" s="259" t="s">
        <v>4897</v>
      </c>
      <c r="BH247" s="149"/>
      <c r="BI247" s="149"/>
      <c r="BJ247" s="149"/>
      <c r="BK247" s="149"/>
      <c r="BL247" s="149"/>
      <c r="BM247" s="149"/>
      <c r="BN247" s="149"/>
      <c r="BO247" s="265"/>
      <c r="BP247" s="265" t="s">
        <v>4897</v>
      </c>
      <c r="BQ247" s="228"/>
      <c r="BR247" s="154"/>
      <c r="BS247" s="154"/>
      <c r="BT247" s="154"/>
      <c r="BU247" s="154"/>
      <c r="BV247" s="154"/>
      <c r="BW247" s="154"/>
      <c r="BX247" s="154"/>
      <c r="BY247" s="154"/>
      <c r="BZ247" s="154"/>
      <c r="CA247" s="175">
        <v>1</v>
      </c>
      <c r="CB247" s="175">
        <v>1</v>
      </c>
      <c r="CC247" s="175">
        <v>2</v>
      </c>
      <c r="CD247" s="175"/>
      <c r="CE247" s="175">
        <v>1</v>
      </c>
    </row>
    <row r="248" spans="1:83" s="86" customFormat="1" ht="16.5" customHeight="1">
      <c r="A248" s="154">
        <v>190</v>
      </c>
      <c r="B248" s="154" t="s">
        <v>10540</v>
      </c>
      <c r="C248" s="158" t="s">
        <v>3544</v>
      </c>
      <c r="D248" s="154" t="s">
        <v>168</v>
      </c>
      <c r="E248" s="154" t="s">
        <v>13433</v>
      </c>
      <c r="F248" s="154" t="s">
        <v>15199</v>
      </c>
      <c r="G248" s="160" t="s">
        <v>15200</v>
      </c>
      <c r="H248" s="154" t="s">
        <v>15201</v>
      </c>
      <c r="I248" s="154" t="s">
        <v>15202</v>
      </c>
      <c r="J248" s="154" t="s">
        <v>4884</v>
      </c>
      <c r="K248" s="163" t="s">
        <v>9231</v>
      </c>
      <c r="L248" s="116" t="s">
        <v>15203</v>
      </c>
      <c r="M248" s="153" t="s">
        <v>15204</v>
      </c>
      <c r="N248" s="142" t="s">
        <v>4888</v>
      </c>
      <c r="O248" s="142"/>
      <c r="P248" s="1015" t="s">
        <v>4924</v>
      </c>
      <c r="Q248" s="630">
        <v>367.6</v>
      </c>
      <c r="R248" s="630">
        <v>449.09</v>
      </c>
      <c r="S248" s="630">
        <v>449</v>
      </c>
      <c r="T248" s="143">
        <v>449</v>
      </c>
      <c r="U248" s="123" t="s">
        <v>4925</v>
      </c>
      <c r="V248" s="143"/>
      <c r="W248" s="127">
        <v>40</v>
      </c>
      <c r="X248" s="159" t="s">
        <v>4972</v>
      </c>
      <c r="Y248" s="127"/>
      <c r="Z248" s="127"/>
      <c r="AA248" s="127"/>
      <c r="AB248" s="127">
        <v>10</v>
      </c>
      <c r="AC248" s="127"/>
      <c r="AD248" s="127"/>
      <c r="AE248" s="127"/>
      <c r="AF248" s="1061" t="s">
        <v>15205</v>
      </c>
      <c r="AG248" s="810">
        <v>115</v>
      </c>
      <c r="AH248" s="128"/>
      <c r="AI248" s="123"/>
      <c r="AJ248" s="123"/>
      <c r="AK248" s="154" t="s">
        <v>4894</v>
      </c>
      <c r="AL248" s="154">
        <v>1</v>
      </c>
      <c r="AM248" s="154"/>
      <c r="AN248" s="154"/>
      <c r="AO248" s="154">
        <v>1</v>
      </c>
      <c r="AP248" s="154"/>
      <c r="AQ248" s="154"/>
      <c r="AR248" s="154"/>
      <c r="AS248" s="154"/>
      <c r="AT248" s="154">
        <v>240</v>
      </c>
      <c r="AU248" s="175" t="s">
        <v>8230</v>
      </c>
      <c r="AV248" s="175" t="s">
        <v>8230</v>
      </c>
      <c r="AW248" s="127">
        <v>2400</v>
      </c>
      <c r="AX248" s="127">
        <v>10</v>
      </c>
      <c r="AY248" s="149"/>
      <c r="AZ248" s="149"/>
      <c r="BA248" s="149"/>
      <c r="BB248" s="149"/>
      <c r="BC248" s="149"/>
      <c r="BD248" s="149"/>
      <c r="BE248" s="149"/>
      <c r="BF248" s="150"/>
      <c r="BG248" s="259" t="s">
        <v>4897</v>
      </c>
      <c r="BH248" s="149"/>
      <c r="BI248" s="149"/>
      <c r="BJ248" s="149"/>
      <c r="BK248" s="149"/>
      <c r="BL248" s="149"/>
      <c r="BM248" s="149"/>
      <c r="BN248" s="149"/>
      <c r="BO248" s="265"/>
      <c r="BP248" s="265" t="s">
        <v>4897</v>
      </c>
      <c r="BQ248" s="228"/>
      <c r="BR248" s="154"/>
      <c r="BS248" s="228"/>
      <c r="BT248" s="154"/>
      <c r="BU248" s="154"/>
      <c r="BV248" s="154"/>
      <c r="BW248" s="154"/>
      <c r="BX248" s="154"/>
      <c r="BY248" s="154"/>
      <c r="BZ248" s="154"/>
      <c r="CA248" s="175">
        <v>1</v>
      </c>
      <c r="CB248" s="175"/>
      <c r="CC248" s="175">
        <v>3</v>
      </c>
      <c r="CD248" s="175"/>
      <c r="CE248" s="175"/>
    </row>
    <row r="249" spans="1:83" s="86" customFormat="1" ht="16.5" customHeight="1">
      <c r="A249" s="154">
        <v>191</v>
      </c>
      <c r="B249" s="135" t="s">
        <v>10540</v>
      </c>
      <c r="C249" s="135" t="s">
        <v>10721</v>
      </c>
      <c r="D249" s="135" t="s">
        <v>5318</v>
      </c>
      <c r="E249" s="135" t="s">
        <v>13433</v>
      </c>
      <c r="F249" s="135" t="s">
        <v>15206</v>
      </c>
      <c r="G249" s="1165" t="s">
        <v>15207</v>
      </c>
      <c r="H249" s="154" t="s">
        <v>15208</v>
      </c>
      <c r="I249" s="1122" t="s">
        <v>15209</v>
      </c>
      <c r="J249" s="154" t="s">
        <v>4884</v>
      </c>
      <c r="K249" s="1122" t="s">
        <v>8970</v>
      </c>
      <c r="L249" s="1122" t="s">
        <v>15210</v>
      </c>
      <c r="M249" s="153" t="s">
        <v>15211</v>
      </c>
      <c r="N249" s="142" t="s">
        <v>4888</v>
      </c>
      <c r="O249" s="142"/>
      <c r="P249" s="1015" t="s">
        <v>4924</v>
      </c>
      <c r="Q249" s="630">
        <v>1526</v>
      </c>
      <c r="R249" s="1166">
        <v>418</v>
      </c>
      <c r="S249" s="1167">
        <v>163</v>
      </c>
      <c r="T249" s="143">
        <v>97</v>
      </c>
      <c r="U249" s="123"/>
      <c r="V249" s="143">
        <v>66</v>
      </c>
      <c r="W249" s="127">
        <v>10.71</v>
      </c>
      <c r="X249" s="159" t="s">
        <v>4956</v>
      </c>
      <c r="Y249" s="127">
        <v>78.66</v>
      </c>
      <c r="Z249" s="127">
        <v>18.149999999999999</v>
      </c>
      <c r="AA249" s="127">
        <v>3000</v>
      </c>
      <c r="AB249" s="127">
        <v>42.8</v>
      </c>
      <c r="AC249" s="127"/>
      <c r="AD249" s="127"/>
      <c r="AE249" s="127">
        <v>56</v>
      </c>
      <c r="AF249" s="181" t="s">
        <v>15212</v>
      </c>
      <c r="AG249" s="127">
        <v>126</v>
      </c>
      <c r="AH249" s="127">
        <v>188</v>
      </c>
      <c r="AI249" s="792"/>
      <c r="AJ249" s="792"/>
      <c r="AK249" s="154" t="s">
        <v>4914</v>
      </c>
      <c r="AL249" s="154">
        <v>27</v>
      </c>
      <c r="AM249" s="154"/>
      <c r="AN249" s="154">
        <v>3</v>
      </c>
      <c r="AO249" s="154">
        <v>24</v>
      </c>
      <c r="AP249" s="154"/>
      <c r="AQ249" s="154"/>
      <c r="AR249" s="154"/>
      <c r="AS249" s="154"/>
      <c r="AT249" s="154">
        <v>300</v>
      </c>
      <c r="AU249" s="175" t="s">
        <v>14294</v>
      </c>
      <c r="AV249" s="175" t="s">
        <v>14294</v>
      </c>
      <c r="AW249" s="127">
        <v>4634</v>
      </c>
      <c r="AX249" s="127">
        <v>15.446666666666667</v>
      </c>
      <c r="AY249" s="1168">
        <v>3000</v>
      </c>
      <c r="AZ249" s="1168">
        <v>1000</v>
      </c>
      <c r="BA249" s="1168">
        <v>2000</v>
      </c>
      <c r="BB249" s="1168">
        <v>2000</v>
      </c>
      <c r="BC249" s="134">
        <v>3000</v>
      </c>
      <c r="BD249" s="189">
        <v>20</v>
      </c>
      <c r="BE249" s="149">
        <v>50</v>
      </c>
      <c r="BF249" s="1169" t="s">
        <v>15213</v>
      </c>
      <c r="BG249" s="259" t="s">
        <v>15214</v>
      </c>
      <c r="BH249" s="149"/>
      <c r="BI249" s="149"/>
      <c r="BJ249" s="149"/>
      <c r="BK249" s="149"/>
      <c r="BL249" s="149"/>
      <c r="BM249" s="149"/>
      <c r="BN249" s="149"/>
      <c r="BO249" s="265"/>
      <c r="BP249" s="265"/>
      <c r="BQ249" s="228"/>
      <c r="BR249" s="154"/>
      <c r="BS249" s="228"/>
      <c r="BT249" s="154"/>
      <c r="BU249" s="154"/>
      <c r="BV249" s="154"/>
      <c r="BW249" s="154"/>
      <c r="BX249" s="154"/>
      <c r="BY249" s="154"/>
      <c r="BZ249" s="154"/>
      <c r="CA249" s="175">
        <v>4</v>
      </c>
      <c r="CB249" s="175"/>
      <c r="CC249" s="175"/>
      <c r="CD249" s="175">
        <v>1</v>
      </c>
      <c r="CE249" s="175"/>
    </row>
    <row r="250" spans="1:83" s="86" customFormat="1" ht="16.5" customHeight="1">
      <c r="A250" s="154">
        <v>192</v>
      </c>
      <c r="B250" s="154" t="s">
        <v>3538</v>
      </c>
      <c r="C250" s="145" t="s">
        <v>3576</v>
      </c>
      <c r="D250" s="154" t="s">
        <v>168</v>
      </c>
      <c r="E250" s="154" t="s">
        <v>13433</v>
      </c>
      <c r="F250" s="154" t="s">
        <v>15215</v>
      </c>
      <c r="G250" s="160" t="s">
        <v>15216</v>
      </c>
      <c r="H250" s="154" t="s">
        <v>15217</v>
      </c>
      <c r="I250" s="154" t="s">
        <v>15218</v>
      </c>
      <c r="J250" s="154" t="s">
        <v>4884</v>
      </c>
      <c r="K250" s="163" t="s">
        <v>15219</v>
      </c>
      <c r="L250" s="116" t="s">
        <v>15220</v>
      </c>
      <c r="M250" s="141" t="s">
        <v>15221</v>
      </c>
      <c r="N250" s="142" t="s">
        <v>4888</v>
      </c>
      <c r="O250" s="142"/>
      <c r="P250" s="1015" t="s">
        <v>4924</v>
      </c>
      <c r="Q250" s="1016">
        <v>9917</v>
      </c>
      <c r="R250" s="1016">
        <v>1112</v>
      </c>
      <c r="S250" s="1016">
        <v>800</v>
      </c>
      <c r="T250" s="143">
        <v>500</v>
      </c>
      <c r="U250" s="123" t="s">
        <v>4910</v>
      </c>
      <c r="V250" s="143">
        <v>300</v>
      </c>
      <c r="W250" s="147">
        <v>50</v>
      </c>
      <c r="X250" s="159" t="s">
        <v>4956</v>
      </c>
      <c r="Y250" s="147">
        <v>196</v>
      </c>
      <c r="Z250" s="147"/>
      <c r="AA250" s="147"/>
      <c r="AB250" s="147">
        <v>33</v>
      </c>
      <c r="AC250" s="147">
        <v>33</v>
      </c>
      <c r="AD250" s="147"/>
      <c r="AE250" s="147">
        <v>30</v>
      </c>
      <c r="AF250" s="181" t="s">
        <v>14664</v>
      </c>
      <c r="AG250" s="311"/>
      <c r="AH250" s="311">
        <v>568</v>
      </c>
      <c r="AI250" s="1008"/>
      <c r="AJ250" s="1008"/>
      <c r="AK250" s="154" t="s">
        <v>5866</v>
      </c>
      <c r="AL250" s="154">
        <v>1</v>
      </c>
      <c r="AM250" s="154"/>
      <c r="AN250" s="154">
        <v>1</v>
      </c>
      <c r="AO250" s="154"/>
      <c r="AP250" s="154"/>
      <c r="AQ250" s="154"/>
      <c r="AR250" s="154"/>
      <c r="AS250" s="154" t="s">
        <v>13583</v>
      </c>
      <c r="AT250" s="154">
        <v>200</v>
      </c>
      <c r="AU250" s="175" t="s">
        <v>5429</v>
      </c>
      <c r="AV250" s="175" t="s">
        <v>5429</v>
      </c>
      <c r="AW250" s="311">
        <v>1800</v>
      </c>
      <c r="AX250" s="127">
        <v>9</v>
      </c>
      <c r="AY250" s="591">
        <v>3000</v>
      </c>
      <c r="AZ250" s="591"/>
      <c r="BA250" s="591">
        <v>3000</v>
      </c>
      <c r="BB250" s="591">
        <v>3000</v>
      </c>
      <c r="BC250" s="591">
        <v>3000</v>
      </c>
      <c r="BD250" s="591">
        <v>20</v>
      </c>
      <c r="BE250" s="591"/>
      <c r="BF250" s="314"/>
      <c r="BG250" s="313" t="s">
        <v>15222</v>
      </c>
      <c r="BH250" s="591">
        <v>3000</v>
      </c>
      <c r="BI250" s="591"/>
      <c r="BJ250" s="591">
        <v>3000</v>
      </c>
      <c r="BK250" s="591">
        <v>3000</v>
      </c>
      <c r="BL250" s="591">
        <v>3000</v>
      </c>
      <c r="BM250" s="591"/>
      <c r="BN250" s="591"/>
      <c r="BO250" s="712"/>
      <c r="BP250" s="313" t="s">
        <v>15222</v>
      </c>
      <c r="BQ250" s="228"/>
      <c r="BR250" s="154"/>
      <c r="BS250" s="228"/>
      <c r="BT250" s="154"/>
      <c r="BU250" s="154"/>
      <c r="BV250" s="154"/>
      <c r="BW250" s="154"/>
      <c r="BX250" s="154"/>
      <c r="BY250" s="154"/>
      <c r="BZ250" s="154"/>
      <c r="CA250" s="175">
        <v>3</v>
      </c>
      <c r="CB250" s="175">
        <v>2</v>
      </c>
      <c r="CC250" s="175">
        <v>1</v>
      </c>
      <c r="CD250" s="175"/>
      <c r="CE250" s="135"/>
    </row>
    <row r="251" spans="1:83" s="86" customFormat="1" ht="16.5" customHeight="1">
      <c r="A251" s="154">
        <v>193</v>
      </c>
      <c r="B251" s="135" t="s">
        <v>10540</v>
      </c>
      <c r="C251" s="135" t="s">
        <v>10638</v>
      </c>
      <c r="D251" s="135" t="s">
        <v>5318</v>
      </c>
      <c r="E251" s="135" t="s">
        <v>13433</v>
      </c>
      <c r="F251" s="135" t="s">
        <v>15223</v>
      </c>
      <c r="G251" s="494" t="s">
        <v>15224</v>
      </c>
      <c r="H251" s="494" t="s">
        <v>15225</v>
      </c>
      <c r="I251" s="135" t="s">
        <v>15226</v>
      </c>
      <c r="J251" s="154" t="s">
        <v>4884</v>
      </c>
      <c r="K251" s="135" t="s">
        <v>15227</v>
      </c>
      <c r="L251" s="153" t="s">
        <v>15228</v>
      </c>
      <c r="M251" s="493" t="s">
        <v>15229</v>
      </c>
      <c r="N251" s="142" t="s">
        <v>4888</v>
      </c>
      <c r="O251" s="494"/>
      <c r="P251" s="1015" t="s">
        <v>4924</v>
      </c>
      <c r="Q251" s="634">
        <v>25203</v>
      </c>
      <c r="R251" s="634">
        <v>2564.13</v>
      </c>
      <c r="S251" s="634">
        <v>827</v>
      </c>
      <c r="T251" s="634">
        <v>395</v>
      </c>
      <c r="U251" s="123" t="s">
        <v>4910</v>
      </c>
      <c r="V251" s="634">
        <v>432</v>
      </c>
      <c r="W251" s="494">
        <v>46</v>
      </c>
      <c r="X251" s="135" t="s">
        <v>4972</v>
      </c>
      <c r="Y251" s="1170">
        <v>1676</v>
      </c>
      <c r="Z251" s="494">
        <v>18</v>
      </c>
      <c r="AA251" s="494">
        <v>980</v>
      </c>
      <c r="AB251" s="494">
        <v>28</v>
      </c>
      <c r="AC251" s="494"/>
      <c r="AD251" s="494">
        <v>552</v>
      </c>
      <c r="AE251" s="494">
        <v>150</v>
      </c>
      <c r="AF251" s="135" t="s">
        <v>15230</v>
      </c>
      <c r="AG251" s="123"/>
      <c r="AH251" s="123">
        <v>100</v>
      </c>
      <c r="AI251" s="494"/>
      <c r="AJ251" s="494"/>
      <c r="AK251" s="135" t="s">
        <v>4894</v>
      </c>
      <c r="AL251" s="135">
        <v>54</v>
      </c>
      <c r="AM251" s="135">
        <v>3</v>
      </c>
      <c r="AN251" s="135">
        <v>50</v>
      </c>
      <c r="AO251" s="494"/>
      <c r="AP251" s="135">
        <v>1</v>
      </c>
      <c r="AQ251" s="135">
        <v>5</v>
      </c>
      <c r="AR251" s="494"/>
      <c r="AS251" s="494"/>
      <c r="AT251" s="135">
        <v>300</v>
      </c>
      <c r="AU251" s="1171" t="s">
        <v>4896</v>
      </c>
      <c r="AV251" s="494" t="s">
        <v>13173</v>
      </c>
      <c r="AW251" s="634">
        <v>33120</v>
      </c>
      <c r="AX251" s="127">
        <v>110.4</v>
      </c>
      <c r="AY251" s="634"/>
      <c r="AZ251" s="634"/>
      <c r="BA251" s="634"/>
      <c r="BB251" s="634"/>
      <c r="BC251" s="634"/>
      <c r="BD251" s="634"/>
      <c r="BE251" s="634"/>
      <c r="BF251" s="494"/>
      <c r="BG251" s="135" t="s">
        <v>4897</v>
      </c>
      <c r="BH251" s="634"/>
      <c r="BI251" s="634"/>
      <c r="BJ251" s="634"/>
      <c r="BK251" s="634"/>
      <c r="BL251" s="634"/>
      <c r="BM251" s="634"/>
      <c r="BN251" s="634"/>
      <c r="BO251" s="494"/>
      <c r="BP251" s="494"/>
      <c r="BQ251" s="1172"/>
      <c r="BR251" s="494"/>
      <c r="BS251" s="1172"/>
      <c r="BT251" s="494"/>
      <c r="BU251" s="494"/>
      <c r="BV251" s="494"/>
      <c r="BW251" s="494"/>
      <c r="BX251" s="494"/>
      <c r="BY251" s="494"/>
      <c r="BZ251" s="494"/>
      <c r="CA251" s="494"/>
      <c r="CB251" s="135">
        <v>5</v>
      </c>
      <c r="CC251" s="135">
        <v>10</v>
      </c>
      <c r="CD251" s="135"/>
      <c r="CE251" s="494"/>
    </row>
    <row r="252" spans="1:83" s="86" customFormat="1" ht="16.5" customHeight="1">
      <c r="A252" s="154">
        <v>194</v>
      </c>
      <c r="B252" s="154" t="s">
        <v>10540</v>
      </c>
      <c r="C252" s="158" t="s">
        <v>15231</v>
      </c>
      <c r="D252" s="154" t="s">
        <v>5318</v>
      </c>
      <c r="E252" s="154" t="s">
        <v>13433</v>
      </c>
      <c r="F252" s="154" t="s">
        <v>15232</v>
      </c>
      <c r="G252" s="160" t="s">
        <v>15233</v>
      </c>
      <c r="H252" s="154" t="s">
        <v>15234</v>
      </c>
      <c r="I252" s="154" t="s">
        <v>11037</v>
      </c>
      <c r="J252" s="154" t="s">
        <v>4884</v>
      </c>
      <c r="K252" s="163" t="s">
        <v>15235</v>
      </c>
      <c r="L252" s="116" t="s">
        <v>15236</v>
      </c>
      <c r="M252" s="153" t="s">
        <v>15237</v>
      </c>
      <c r="N252" s="142" t="s">
        <v>4888</v>
      </c>
      <c r="O252" s="142"/>
      <c r="P252" s="1015" t="s">
        <v>4924</v>
      </c>
      <c r="Q252" s="1007">
        <v>993</v>
      </c>
      <c r="R252" s="1007">
        <v>223.16</v>
      </c>
      <c r="S252" s="630">
        <v>93</v>
      </c>
      <c r="T252" s="143"/>
      <c r="U252" s="123"/>
      <c r="V252" s="143">
        <v>93</v>
      </c>
      <c r="W252" s="147">
        <v>24</v>
      </c>
      <c r="X252" s="159" t="s">
        <v>4972</v>
      </c>
      <c r="Y252" s="147"/>
      <c r="Z252" s="147">
        <v>7</v>
      </c>
      <c r="AA252" s="147">
        <v>500</v>
      </c>
      <c r="AB252" s="147">
        <v>12</v>
      </c>
      <c r="AC252" s="147">
        <v>33</v>
      </c>
      <c r="AD252" s="147"/>
      <c r="AE252" s="147">
        <v>20</v>
      </c>
      <c r="AF252" s="181" t="s">
        <v>15238</v>
      </c>
      <c r="AG252" s="361">
        <v>81</v>
      </c>
      <c r="AH252" s="361">
        <v>90</v>
      </c>
      <c r="AI252" s="792"/>
      <c r="AJ252" s="792"/>
      <c r="AK252" s="154" t="s">
        <v>5256</v>
      </c>
      <c r="AL252" s="154">
        <v>6</v>
      </c>
      <c r="AM252" s="154"/>
      <c r="AN252" s="154"/>
      <c r="AO252" s="154">
        <v>6</v>
      </c>
      <c r="AP252" s="154"/>
      <c r="AQ252" s="154"/>
      <c r="AR252" s="154"/>
      <c r="AS252" s="154"/>
      <c r="AT252" s="154">
        <v>259</v>
      </c>
      <c r="AU252" s="175" t="s">
        <v>15239</v>
      </c>
      <c r="AV252" s="175" t="s">
        <v>5773</v>
      </c>
      <c r="AW252" s="127">
        <v>2000</v>
      </c>
      <c r="AX252" s="127">
        <v>7.7220077220077217</v>
      </c>
      <c r="AY252" s="149"/>
      <c r="AZ252" s="149"/>
      <c r="BA252" s="149"/>
      <c r="BB252" s="149"/>
      <c r="BC252" s="149"/>
      <c r="BD252" s="149"/>
      <c r="BE252" s="149"/>
      <c r="BF252" s="150"/>
      <c r="BG252" s="259" t="s">
        <v>4897</v>
      </c>
      <c r="BH252" s="149"/>
      <c r="BI252" s="149"/>
      <c r="BJ252" s="149"/>
      <c r="BK252" s="149"/>
      <c r="BL252" s="149"/>
      <c r="BM252" s="149"/>
      <c r="BN252" s="149"/>
      <c r="BO252" s="265"/>
      <c r="BP252" s="265" t="s">
        <v>4897</v>
      </c>
      <c r="BQ252" s="228"/>
      <c r="BR252" s="154"/>
      <c r="BS252" s="228"/>
      <c r="BT252" s="154"/>
      <c r="BU252" s="154"/>
      <c r="BV252" s="154"/>
      <c r="BW252" s="154"/>
      <c r="BX252" s="154"/>
      <c r="BY252" s="154"/>
      <c r="BZ252" s="154"/>
      <c r="CA252" s="154">
        <v>1</v>
      </c>
      <c r="CB252" s="154"/>
      <c r="CC252" s="154">
        <v>2</v>
      </c>
      <c r="CD252" s="175"/>
      <c r="CE252" s="175"/>
    </row>
    <row r="253" spans="1:83" s="1018" customFormat="1" ht="16.5" customHeight="1">
      <c r="A253" s="2517" t="s">
        <v>10905</v>
      </c>
      <c r="B253" s="2517"/>
      <c r="C253" s="2517"/>
      <c r="D253" s="2517"/>
      <c r="E253" s="2517"/>
      <c r="F253" s="229">
        <v>11</v>
      </c>
      <c r="G253" s="230"/>
      <c r="H253" s="231"/>
      <c r="I253" s="232"/>
      <c r="J253" s="232"/>
      <c r="K253" s="1025"/>
      <c r="L253" s="235"/>
      <c r="M253" s="236"/>
      <c r="N253" s="237"/>
      <c r="O253" s="237"/>
      <c r="P253" s="237"/>
      <c r="Q253" s="1026"/>
      <c r="R253" s="1026"/>
      <c r="S253" s="1026"/>
      <c r="T253" s="238"/>
      <c r="U253" s="241"/>
      <c r="V253" s="238"/>
      <c r="W253" s="1026"/>
      <c r="X253" s="240"/>
      <c r="Y253" s="1026"/>
      <c r="Z253" s="1026"/>
      <c r="AA253" s="1026"/>
      <c r="AB253" s="244"/>
      <c r="AC253" s="244"/>
      <c r="AD253" s="244"/>
      <c r="AE253" s="244"/>
      <c r="AF253" s="1027"/>
      <c r="AG253" s="244"/>
      <c r="AH253" s="244"/>
      <c r="AI253" s="251"/>
      <c r="AJ253" s="1028"/>
      <c r="AK253" s="229"/>
      <c r="AL253" s="229"/>
      <c r="AM253" s="229"/>
      <c r="AN253" s="251"/>
      <c r="AO253" s="251"/>
      <c r="AP253" s="251"/>
      <c r="AQ253" s="251"/>
      <c r="AR253" s="251"/>
      <c r="AS253" s="1029"/>
      <c r="AT253" s="1030"/>
      <c r="AU253" s="1029"/>
      <c r="AV253" s="1029"/>
      <c r="AW253" s="1031"/>
      <c r="AX253" s="1031"/>
      <c r="AY253" s="1032"/>
      <c r="AZ253" s="1032"/>
      <c r="BA253" s="1032"/>
      <c r="BB253" s="1032"/>
      <c r="BC253" s="1032"/>
      <c r="BD253" s="1032"/>
      <c r="BE253" s="1032"/>
      <c r="BF253" s="1029"/>
      <c r="BG253" s="1029"/>
      <c r="BH253" s="1032"/>
      <c r="BI253" s="1032"/>
      <c r="BJ253" s="1032"/>
      <c r="BK253" s="1032"/>
      <c r="BL253" s="1032"/>
      <c r="BM253" s="1032"/>
      <c r="BN253" s="1032"/>
      <c r="BO253" s="1029"/>
      <c r="BP253" s="1029"/>
      <c r="BQ253" s="1029"/>
      <c r="BR253" s="1029"/>
      <c r="BS253" s="1029"/>
      <c r="BT253" s="1029"/>
      <c r="BU253" s="1029"/>
      <c r="BV253" s="1029"/>
      <c r="BW253" s="1029"/>
      <c r="BX253" s="1029"/>
      <c r="BY253" s="1029"/>
      <c r="BZ253" s="1029"/>
      <c r="CA253" s="1029"/>
      <c r="CB253" s="1029"/>
      <c r="CC253" s="1029"/>
      <c r="CD253" s="1029"/>
      <c r="CE253" s="1029"/>
    </row>
    <row r="254" spans="1:83" s="679" customFormat="1" ht="16.5" customHeight="1">
      <c r="A254" s="2567" t="s">
        <v>10941</v>
      </c>
      <c r="B254" s="2567"/>
      <c r="C254" s="2567"/>
      <c r="D254" s="2567"/>
      <c r="E254" s="2567"/>
      <c r="F254" s="389">
        <f>F241+F253</f>
        <v>18</v>
      </c>
      <c r="G254" s="390"/>
      <c r="H254" s="389"/>
      <c r="I254" s="389"/>
      <c r="J254" s="389"/>
      <c r="K254" s="389"/>
      <c r="L254" s="391"/>
      <c r="M254" s="391"/>
      <c r="N254" s="389"/>
      <c r="O254" s="389"/>
      <c r="P254" s="389"/>
      <c r="Q254" s="394"/>
      <c r="R254" s="394"/>
      <c r="S254" s="394"/>
      <c r="T254" s="392"/>
      <c r="U254" s="399"/>
      <c r="V254" s="392"/>
      <c r="W254" s="395"/>
      <c r="X254" s="389"/>
      <c r="Y254" s="395"/>
      <c r="Z254" s="395"/>
      <c r="AA254" s="395"/>
      <c r="AB254" s="395"/>
      <c r="AC254" s="395"/>
      <c r="AD254" s="395"/>
      <c r="AE254" s="395"/>
      <c r="AF254" s="390"/>
      <c r="AG254" s="394"/>
      <c r="AH254" s="394"/>
      <c r="AI254" s="389"/>
      <c r="AJ254" s="389"/>
      <c r="AK254" s="389"/>
      <c r="AL254" s="389"/>
      <c r="AM254" s="389"/>
      <c r="AN254" s="389"/>
      <c r="AO254" s="389"/>
      <c r="AP254" s="389"/>
      <c r="AQ254" s="389"/>
      <c r="AR254" s="389"/>
      <c r="AS254" s="389"/>
      <c r="AT254" s="396"/>
      <c r="AU254" s="389"/>
      <c r="AV254" s="389"/>
      <c r="AW254" s="394"/>
      <c r="AX254" s="394"/>
      <c r="AY254" s="398"/>
      <c r="AZ254" s="398"/>
      <c r="BA254" s="398"/>
      <c r="BB254" s="398"/>
      <c r="BC254" s="398"/>
      <c r="BD254" s="398"/>
      <c r="BE254" s="398"/>
      <c r="BF254" s="389"/>
      <c r="BG254" s="389"/>
      <c r="BH254" s="398"/>
      <c r="BI254" s="398"/>
      <c r="BJ254" s="398"/>
      <c r="BK254" s="398"/>
      <c r="BL254" s="398"/>
      <c r="BM254" s="398"/>
      <c r="BN254" s="398"/>
      <c r="BO254" s="389"/>
      <c r="BP254" s="389"/>
      <c r="BQ254" s="1060"/>
      <c r="BR254" s="389"/>
      <c r="BS254" s="1060"/>
      <c r="BT254" s="389"/>
      <c r="BU254" s="389"/>
      <c r="BV254" s="389"/>
      <c r="BW254" s="389"/>
      <c r="BX254" s="389"/>
      <c r="BY254" s="389"/>
      <c r="BZ254" s="389"/>
      <c r="CA254" s="389"/>
      <c r="CB254" s="389"/>
      <c r="CC254" s="389"/>
      <c r="CD254" s="389"/>
      <c r="CE254" s="389"/>
    </row>
    <row r="255" spans="1:83" ht="16.5" customHeight="1">
      <c r="A255" s="494"/>
      <c r="B255" s="135" t="s">
        <v>10942</v>
      </c>
      <c r="C255" s="135"/>
      <c r="D255" s="135"/>
      <c r="E255" s="135"/>
      <c r="F255" s="494"/>
      <c r="G255" s="276"/>
      <c r="H255" s="135"/>
      <c r="I255" s="135"/>
      <c r="J255" s="135"/>
      <c r="K255" s="135"/>
      <c r="L255" s="153"/>
      <c r="M255" s="153"/>
      <c r="N255" s="135"/>
      <c r="O255" s="135"/>
      <c r="P255" s="135"/>
      <c r="Q255" s="127"/>
      <c r="R255" s="127"/>
      <c r="S255" s="127"/>
      <c r="T255" s="143"/>
      <c r="U255" s="123"/>
      <c r="V255" s="143"/>
      <c r="W255" s="128"/>
      <c r="X255" s="135"/>
      <c r="Y255" s="128"/>
      <c r="Z255" s="128"/>
      <c r="AA255" s="128"/>
      <c r="AB255" s="128"/>
      <c r="AC255" s="128"/>
      <c r="AD255" s="128"/>
      <c r="AE255" s="128"/>
      <c r="AF255" s="276"/>
      <c r="AG255" s="127"/>
      <c r="AH255" s="127"/>
      <c r="AI255" s="135"/>
      <c r="AJ255" s="135"/>
      <c r="AK255" s="135"/>
      <c r="AL255" s="135"/>
      <c r="AM255" s="135"/>
      <c r="AN255" s="135"/>
      <c r="AO255" s="135"/>
      <c r="AP255" s="135"/>
      <c r="AQ255" s="135"/>
      <c r="AR255" s="135"/>
      <c r="AS255" s="135"/>
      <c r="AT255" s="494"/>
      <c r="AU255" s="135"/>
      <c r="AV255" s="135"/>
      <c r="AW255" s="127"/>
      <c r="AX255" s="127"/>
      <c r="AY255" s="134"/>
      <c r="AZ255" s="134"/>
      <c r="BA255" s="134"/>
      <c r="BB255" s="134"/>
      <c r="BC255" s="134"/>
      <c r="BD255" s="134"/>
      <c r="BE255" s="134"/>
      <c r="BF255" s="135"/>
      <c r="BG255" s="135"/>
      <c r="BH255" s="134"/>
      <c r="BI255" s="134"/>
      <c r="BJ255" s="134"/>
      <c r="BK255" s="134"/>
      <c r="BL255" s="134"/>
      <c r="BM255" s="134"/>
      <c r="BN255" s="134"/>
      <c r="BO255" s="135"/>
      <c r="BP255" s="135"/>
      <c r="BQ255" s="636"/>
      <c r="BR255" s="135"/>
      <c r="BS255" s="636"/>
      <c r="BT255" s="135"/>
      <c r="BU255" s="135"/>
      <c r="BV255" s="135"/>
      <c r="BW255" s="135"/>
      <c r="BX255" s="135"/>
      <c r="BY255" s="135"/>
      <c r="BZ255" s="135"/>
      <c r="CA255" s="135"/>
      <c r="CB255" s="135"/>
      <c r="CC255" s="135"/>
      <c r="CD255" s="135"/>
      <c r="CE255" s="135"/>
    </row>
    <row r="256" spans="1:83" ht="16.5" customHeight="1">
      <c r="A256" s="154">
        <v>195</v>
      </c>
      <c r="B256" s="154" t="s">
        <v>3787</v>
      </c>
      <c r="C256" s="158" t="s">
        <v>3875</v>
      </c>
      <c r="D256" s="154" t="s">
        <v>5111</v>
      </c>
      <c r="E256" s="154" t="s">
        <v>13433</v>
      </c>
      <c r="F256" s="154" t="s">
        <v>15240</v>
      </c>
      <c r="G256" s="160" t="s">
        <v>11162</v>
      </c>
      <c r="H256" s="154" t="s">
        <v>15241</v>
      </c>
      <c r="I256" s="154" t="s">
        <v>10389</v>
      </c>
      <c r="J256" s="154" t="s">
        <v>4884</v>
      </c>
      <c r="K256" s="163" t="s">
        <v>15242</v>
      </c>
      <c r="L256" s="116" t="s">
        <v>15243</v>
      </c>
      <c r="M256" s="154"/>
      <c r="N256" s="142" t="s">
        <v>4888</v>
      </c>
      <c r="O256" s="142"/>
      <c r="P256" s="1015" t="s">
        <v>4924</v>
      </c>
      <c r="Q256" s="127">
        <v>3501</v>
      </c>
      <c r="R256" s="127" t="s">
        <v>15244</v>
      </c>
      <c r="S256" s="127">
        <v>575</v>
      </c>
      <c r="T256" s="143">
        <v>203</v>
      </c>
      <c r="U256" s="123"/>
      <c r="V256" s="143">
        <v>372</v>
      </c>
      <c r="W256" s="127">
        <v>146</v>
      </c>
      <c r="X256" s="1050" t="s">
        <v>4956</v>
      </c>
      <c r="Y256" s="127">
        <v>103.5</v>
      </c>
      <c r="Z256" s="127"/>
      <c r="AA256" s="127">
        <v>120</v>
      </c>
      <c r="AB256" s="127">
        <v>20.45</v>
      </c>
      <c r="AC256" s="147"/>
      <c r="AD256" s="147"/>
      <c r="AE256" s="127">
        <v>83</v>
      </c>
      <c r="AF256" s="181" t="s">
        <v>15245</v>
      </c>
      <c r="AG256" s="127">
        <v>719</v>
      </c>
      <c r="AH256" s="127">
        <v>769</v>
      </c>
      <c r="AI256" s="738"/>
      <c r="AJ256" s="738"/>
      <c r="AK256" s="154" t="s">
        <v>5256</v>
      </c>
      <c r="AL256" s="154">
        <v>4</v>
      </c>
      <c r="AM256" s="154"/>
      <c r="AN256" s="154">
        <v>2</v>
      </c>
      <c r="AO256" s="154">
        <v>2</v>
      </c>
      <c r="AP256" s="154"/>
      <c r="AQ256" s="154"/>
      <c r="AR256" s="154"/>
      <c r="AS256" s="154"/>
      <c r="AT256" s="154">
        <v>365</v>
      </c>
      <c r="AU256" s="175" t="s">
        <v>4916</v>
      </c>
      <c r="AV256" s="175" t="s">
        <v>4916</v>
      </c>
      <c r="AW256" s="127">
        <v>49828</v>
      </c>
      <c r="AX256" s="127">
        <v>136.51506849315069</v>
      </c>
      <c r="AY256" s="149"/>
      <c r="AZ256" s="149"/>
      <c r="BA256" s="149"/>
      <c r="BB256" s="149"/>
      <c r="BC256" s="149"/>
      <c r="BD256" s="149"/>
      <c r="BE256" s="149"/>
      <c r="BF256" s="150"/>
      <c r="BG256" s="259" t="s">
        <v>4897</v>
      </c>
      <c r="BH256" s="149"/>
      <c r="BI256" s="149"/>
      <c r="BJ256" s="149"/>
      <c r="BK256" s="149"/>
      <c r="BL256" s="149"/>
      <c r="BM256" s="149"/>
      <c r="BN256" s="149"/>
      <c r="BO256" s="265"/>
      <c r="BP256" s="265"/>
      <c r="BQ256" s="154"/>
      <c r="BR256" s="154"/>
      <c r="BS256" s="154"/>
      <c r="BT256" s="154">
        <v>1</v>
      </c>
      <c r="BU256" s="154"/>
      <c r="BV256" s="154"/>
      <c r="BW256" s="154"/>
      <c r="BX256" s="154">
        <v>1</v>
      </c>
      <c r="BY256" s="154"/>
      <c r="BZ256" s="154">
        <v>20</v>
      </c>
      <c r="CA256" s="154"/>
      <c r="CB256" s="154"/>
      <c r="CC256" s="154"/>
      <c r="CD256" s="154"/>
      <c r="CE256" s="154"/>
    </row>
    <row r="257" spans="1:83" s="86" customFormat="1" ht="16.5" customHeight="1">
      <c r="A257" s="154">
        <v>196</v>
      </c>
      <c r="B257" s="154" t="s">
        <v>10942</v>
      </c>
      <c r="C257" s="158" t="s">
        <v>11024</v>
      </c>
      <c r="D257" s="154" t="s">
        <v>5082</v>
      </c>
      <c r="E257" s="154" t="s">
        <v>13433</v>
      </c>
      <c r="F257" s="154" t="s">
        <v>15246</v>
      </c>
      <c r="G257" s="160" t="s">
        <v>15247</v>
      </c>
      <c r="H257" s="154" t="s">
        <v>15248</v>
      </c>
      <c r="I257" s="154" t="s">
        <v>15249</v>
      </c>
      <c r="J257" s="154" t="s">
        <v>4884</v>
      </c>
      <c r="K257" s="163" t="s">
        <v>15250</v>
      </c>
      <c r="L257" s="116" t="s">
        <v>15251</v>
      </c>
      <c r="M257" s="153" t="s">
        <v>15252</v>
      </c>
      <c r="N257" s="142" t="s">
        <v>4924</v>
      </c>
      <c r="O257" s="142"/>
      <c r="P257" s="1015" t="s">
        <v>4924</v>
      </c>
      <c r="Q257" s="630">
        <v>4420</v>
      </c>
      <c r="R257" s="361">
        <v>2554</v>
      </c>
      <c r="S257" s="1007">
        <v>804</v>
      </c>
      <c r="T257" s="143">
        <v>300</v>
      </c>
      <c r="U257" s="123"/>
      <c r="V257" s="143">
        <v>504</v>
      </c>
      <c r="W257" s="361">
        <v>132</v>
      </c>
      <c r="X257" s="159" t="s">
        <v>4956</v>
      </c>
      <c r="Y257" s="361">
        <v>165</v>
      </c>
      <c r="Z257" s="147"/>
      <c r="AA257" s="147"/>
      <c r="AB257" s="361">
        <v>82</v>
      </c>
      <c r="AC257" s="147"/>
      <c r="AD257" s="147"/>
      <c r="AE257" s="147"/>
      <c r="AF257" s="181" t="s">
        <v>15253</v>
      </c>
      <c r="AG257" s="127">
        <v>756</v>
      </c>
      <c r="AH257" s="127">
        <v>756</v>
      </c>
      <c r="AI257" s="792"/>
      <c r="AJ257" s="792"/>
      <c r="AK257" s="154" t="s">
        <v>4931</v>
      </c>
      <c r="AL257" s="154">
        <v>1</v>
      </c>
      <c r="AM257" s="154">
        <v>1</v>
      </c>
      <c r="AN257" s="135"/>
      <c r="AO257" s="135"/>
      <c r="AP257" s="135"/>
      <c r="AQ257" s="135"/>
      <c r="AR257" s="135"/>
      <c r="AS257" s="135"/>
      <c r="AT257" s="154">
        <v>196</v>
      </c>
      <c r="AU257" s="175" t="s">
        <v>4916</v>
      </c>
      <c r="AV257" s="175" t="s">
        <v>4916</v>
      </c>
      <c r="AW257" s="361">
        <v>21060</v>
      </c>
      <c r="AX257" s="127">
        <v>107.44897959183673</v>
      </c>
      <c r="AY257" s="149"/>
      <c r="AZ257" s="149"/>
      <c r="BA257" s="149"/>
      <c r="BB257" s="149"/>
      <c r="BC257" s="149"/>
      <c r="BD257" s="149"/>
      <c r="BE257" s="149"/>
      <c r="BF257" s="150"/>
      <c r="BG257" s="259" t="s">
        <v>4897</v>
      </c>
      <c r="BH257" s="149"/>
      <c r="BI257" s="149"/>
      <c r="BJ257" s="149"/>
      <c r="BK257" s="149"/>
      <c r="BL257" s="149"/>
      <c r="BM257" s="149"/>
      <c r="BN257" s="149"/>
      <c r="BO257" s="150"/>
      <c r="BP257" s="150"/>
      <c r="BQ257" s="1065"/>
      <c r="BR257" s="1065"/>
      <c r="BS257" s="1065"/>
      <c r="BT257" s="1065">
        <v>1</v>
      </c>
      <c r="BU257" s="1065"/>
      <c r="BV257" s="154">
        <v>1</v>
      </c>
      <c r="BW257" s="1065"/>
      <c r="BX257" s="154">
        <v>1</v>
      </c>
      <c r="BY257" s="1065"/>
      <c r="BZ257" s="154">
        <v>5</v>
      </c>
      <c r="CA257" s="1065"/>
      <c r="CB257" s="1065"/>
      <c r="CC257" s="1065"/>
      <c r="CD257" s="1065"/>
      <c r="CE257" s="1065"/>
    </row>
    <row r="258" spans="1:83" s="1162" customFormat="1" ht="16.5" customHeight="1">
      <c r="A258" s="154">
        <v>197</v>
      </c>
      <c r="B258" s="154" t="s">
        <v>10942</v>
      </c>
      <c r="C258" s="158" t="s">
        <v>11461</v>
      </c>
      <c r="D258" s="154" t="s">
        <v>5082</v>
      </c>
      <c r="E258" s="154" t="s">
        <v>13433</v>
      </c>
      <c r="F258" s="154" t="s">
        <v>15254</v>
      </c>
      <c r="G258" s="160" t="s">
        <v>15255</v>
      </c>
      <c r="H258" s="154" t="s">
        <v>15256</v>
      </c>
      <c r="I258" s="154" t="s">
        <v>13093</v>
      </c>
      <c r="J258" s="154" t="s">
        <v>4884</v>
      </c>
      <c r="K258" s="163" t="s">
        <v>15257</v>
      </c>
      <c r="L258" s="116" t="s">
        <v>15258</v>
      </c>
      <c r="M258" s="153" t="s">
        <v>15259</v>
      </c>
      <c r="N258" s="142" t="s">
        <v>4884</v>
      </c>
      <c r="O258" s="142" t="s">
        <v>4909</v>
      </c>
      <c r="P258" s="1015" t="s">
        <v>4924</v>
      </c>
      <c r="Q258" s="630">
        <v>7981</v>
      </c>
      <c r="R258" s="630">
        <v>2744</v>
      </c>
      <c r="S258" s="630">
        <v>1032</v>
      </c>
      <c r="T258" s="143">
        <v>445</v>
      </c>
      <c r="U258" s="123" t="s">
        <v>4925</v>
      </c>
      <c r="V258" s="143">
        <v>587</v>
      </c>
      <c r="W258" s="127">
        <v>155</v>
      </c>
      <c r="X258" s="159" t="s">
        <v>4972</v>
      </c>
      <c r="Y258" s="127">
        <v>39</v>
      </c>
      <c r="Z258" s="127">
        <v>59</v>
      </c>
      <c r="AA258" s="127">
        <v>2000</v>
      </c>
      <c r="AB258" s="127">
        <v>33</v>
      </c>
      <c r="AC258" s="127"/>
      <c r="AD258" s="127"/>
      <c r="AE258" s="127">
        <v>22</v>
      </c>
      <c r="AF258" s="181" t="s">
        <v>15260</v>
      </c>
      <c r="AG258" s="127">
        <v>308</v>
      </c>
      <c r="AH258" s="127">
        <v>308</v>
      </c>
      <c r="AI258" s="792"/>
      <c r="AJ258" s="792"/>
      <c r="AK258" s="154" t="s">
        <v>4914</v>
      </c>
      <c r="AL258" s="154">
        <v>6</v>
      </c>
      <c r="AM258" s="154"/>
      <c r="AN258" s="154">
        <v>5</v>
      </c>
      <c r="AO258" s="154">
        <v>1</v>
      </c>
      <c r="AP258" s="154"/>
      <c r="AQ258" s="154" t="s">
        <v>5011</v>
      </c>
      <c r="AR258" s="154"/>
      <c r="AS258" s="154"/>
      <c r="AT258" s="154">
        <v>219</v>
      </c>
      <c r="AU258" s="175" t="s">
        <v>4916</v>
      </c>
      <c r="AV258" s="175" t="s">
        <v>4916</v>
      </c>
      <c r="AW258" s="127">
        <v>3732</v>
      </c>
      <c r="AX258" s="127">
        <v>17.041095890410958</v>
      </c>
      <c r="AY258" s="149"/>
      <c r="AZ258" s="149"/>
      <c r="BA258" s="149"/>
      <c r="BB258" s="149"/>
      <c r="BC258" s="149"/>
      <c r="BD258" s="149"/>
      <c r="BE258" s="149"/>
      <c r="BF258" s="150"/>
      <c r="BG258" s="259" t="s">
        <v>4897</v>
      </c>
      <c r="BH258" s="149"/>
      <c r="BI258" s="149"/>
      <c r="BJ258" s="149"/>
      <c r="BK258" s="149"/>
      <c r="BL258" s="149"/>
      <c r="BM258" s="149"/>
      <c r="BN258" s="149"/>
      <c r="BO258" s="150"/>
      <c r="BP258" s="265" t="s">
        <v>4897</v>
      </c>
      <c r="BQ258" s="228">
        <v>1</v>
      </c>
      <c r="BR258" s="154"/>
      <c r="BS258" s="228">
        <v>1</v>
      </c>
      <c r="BT258" s="154">
        <v>2</v>
      </c>
      <c r="BU258" s="154">
        <v>1</v>
      </c>
      <c r="BV258" s="154">
        <v>2</v>
      </c>
      <c r="BW258" s="154"/>
      <c r="BX258" s="154"/>
      <c r="BY258" s="154"/>
      <c r="BZ258" s="154"/>
      <c r="CA258" s="175"/>
      <c r="CB258" s="175"/>
      <c r="CC258" s="175"/>
      <c r="CD258" s="175"/>
      <c r="CE258" s="175"/>
    </row>
    <row r="259" spans="1:83" s="86" customFormat="1" ht="16.5" customHeight="1">
      <c r="A259" s="154">
        <v>198</v>
      </c>
      <c r="B259" s="154" t="s">
        <v>3787</v>
      </c>
      <c r="C259" s="158" t="s">
        <v>3836</v>
      </c>
      <c r="D259" s="154" t="s">
        <v>5111</v>
      </c>
      <c r="E259" s="154" t="s">
        <v>13433</v>
      </c>
      <c r="F259" s="154" t="s">
        <v>15261</v>
      </c>
      <c r="G259" s="160" t="s">
        <v>15262</v>
      </c>
      <c r="H259" s="154" t="s">
        <v>15263</v>
      </c>
      <c r="I259" s="154" t="s">
        <v>15264</v>
      </c>
      <c r="J259" s="154" t="s">
        <v>4884</v>
      </c>
      <c r="K259" s="163" t="s">
        <v>15265</v>
      </c>
      <c r="L259" s="116" t="s">
        <v>15266</v>
      </c>
      <c r="M259" s="154"/>
      <c r="N259" s="142" t="s">
        <v>9684</v>
      </c>
      <c r="O259" s="142"/>
      <c r="P259" s="1015" t="s">
        <v>4924</v>
      </c>
      <c r="Q259" s="630">
        <v>16465</v>
      </c>
      <c r="R259" s="630">
        <v>1075</v>
      </c>
      <c r="S259" s="630">
        <v>555</v>
      </c>
      <c r="T259" s="143">
        <v>255</v>
      </c>
      <c r="U259" s="123" t="s">
        <v>4910</v>
      </c>
      <c r="V259" s="143">
        <v>300</v>
      </c>
      <c r="W259" s="147">
        <v>115</v>
      </c>
      <c r="X259" s="159" t="s">
        <v>4956</v>
      </c>
      <c r="Y259" s="147"/>
      <c r="Z259" s="147">
        <v>33</v>
      </c>
      <c r="AA259" s="147">
        <v>6000</v>
      </c>
      <c r="AB259" s="147">
        <v>21</v>
      </c>
      <c r="AC259" s="147"/>
      <c r="AD259" s="147"/>
      <c r="AE259" s="147">
        <v>100</v>
      </c>
      <c r="AF259" s="181" t="s">
        <v>15267</v>
      </c>
      <c r="AG259" s="127">
        <v>1090</v>
      </c>
      <c r="AH259" s="127">
        <v>1090</v>
      </c>
      <c r="AI259" s="792"/>
      <c r="AJ259" s="792"/>
      <c r="AK259" s="154" t="s">
        <v>5340</v>
      </c>
      <c r="AL259" s="154">
        <v>1</v>
      </c>
      <c r="AM259" s="154"/>
      <c r="AN259" s="154"/>
      <c r="AO259" s="154">
        <v>1</v>
      </c>
      <c r="AP259" s="154"/>
      <c r="AQ259" s="154"/>
      <c r="AR259" s="154"/>
      <c r="AS259" s="154"/>
      <c r="AT259" s="154">
        <v>132</v>
      </c>
      <c r="AU259" s="175" t="s">
        <v>4916</v>
      </c>
      <c r="AV259" s="175" t="s">
        <v>4916</v>
      </c>
      <c r="AW259" s="127">
        <v>3345</v>
      </c>
      <c r="AX259" s="127">
        <v>25.34090909090909</v>
      </c>
      <c r="AY259" s="149"/>
      <c r="AZ259" s="149"/>
      <c r="BA259" s="149"/>
      <c r="BB259" s="149"/>
      <c r="BC259" s="149"/>
      <c r="BD259" s="149"/>
      <c r="BE259" s="149"/>
      <c r="BF259" s="150"/>
      <c r="BG259" s="259" t="s">
        <v>4945</v>
      </c>
      <c r="BH259" s="149"/>
      <c r="BI259" s="149"/>
      <c r="BJ259" s="149"/>
      <c r="BK259" s="149"/>
      <c r="BL259" s="149"/>
      <c r="BM259" s="149"/>
      <c r="BN259" s="149"/>
      <c r="BO259" s="150"/>
      <c r="BP259" s="150"/>
      <c r="BQ259" s="228">
        <v>1</v>
      </c>
      <c r="BR259" s="154"/>
      <c r="BS259" s="228">
        <v>1</v>
      </c>
      <c r="BT259" s="154"/>
      <c r="BU259" s="154"/>
      <c r="BV259" s="154"/>
      <c r="BW259" s="154"/>
      <c r="BX259" s="154">
        <v>1</v>
      </c>
      <c r="BY259" s="154"/>
      <c r="BZ259" s="154"/>
      <c r="CA259" s="1065"/>
      <c r="CB259" s="1065"/>
      <c r="CC259" s="1065"/>
      <c r="CD259" s="1065"/>
      <c r="CE259" s="1065"/>
    </row>
    <row r="260" spans="1:83" s="1162" customFormat="1" ht="16.5" customHeight="1">
      <c r="A260" s="154">
        <v>199</v>
      </c>
      <c r="B260" s="154" t="s">
        <v>10942</v>
      </c>
      <c r="C260" s="158" t="s">
        <v>11114</v>
      </c>
      <c r="D260" s="154" t="s">
        <v>5082</v>
      </c>
      <c r="E260" s="154" t="s">
        <v>13433</v>
      </c>
      <c r="F260" s="159" t="s">
        <v>15268</v>
      </c>
      <c r="G260" s="385" t="s">
        <v>15269</v>
      </c>
      <c r="H260" s="159" t="s">
        <v>15270</v>
      </c>
      <c r="I260" s="159" t="s">
        <v>15037</v>
      </c>
      <c r="J260" s="154" t="s">
        <v>4884</v>
      </c>
      <c r="K260" s="159" t="s">
        <v>15271</v>
      </c>
      <c r="L260" s="159" t="s">
        <v>15272</v>
      </c>
      <c r="M260" s="159" t="s">
        <v>15273</v>
      </c>
      <c r="N260" s="142" t="s">
        <v>4924</v>
      </c>
      <c r="O260" s="142"/>
      <c r="P260" s="1015" t="s">
        <v>4924</v>
      </c>
      <c r="Q260" s="361">
        <v>6017</v>
      </c>
      <c r="R260" s="361">
        <v>1614</v>
      </c>
      <c r="S260" s="1007">
        <v>500</v>
      </c>
      <c r="T260" s="143">
        <v>284</v>
      </c>
      <c r="U260" s="123" t="s">
        <v>4925</v>
      </c>
      <c r="V260" s="143">
        <v>216</v>
      </c>
      <c r="W260" s="361">
        <v>216</v>
      </c>
      <c r="X260" s="146" t="s">
        <v>4926</v>
      </c>
      <c r="Y260" s="147"/>
      <c r="Z260" s="361">
        <v>31</v>
      </c>
      <c r="AA260" s="361">
        <v>2136</v>
      </c>
      <c r="AB260" s="361">
        <v>55</v>
      </c>
      <c r="AC260" s="361"/>
      <c r="AD260" s="361"/>
      <c r="AE260" s="361">
        <v>17</v>
      </c>
      <c r="AF260" s="1059" t="s">
        <v>15274</v>
      </c>
      <c r="AG260" s="361">
        <v>3540</v>
      </c>
      <c r="AH260" s="361">
        <v>4410</v>
      </c>
      <c r="AI260" s="792"/>
      <c r="AJ260" s="792"/>
      <c r="AK260" s="159" t="s">
        <v>4931</v>
      </c>
      <c r="AL260" s="154"/>
      <c r="AM260" s="154"/>
      <c r="AN260" s="154"/>
      <c r="AO260" s="154"/>
      <c r="AP260" s="154"/>
      <c r="AQ260" s="159" t="s">
        <v>5079</v>
      </c>
      <c r="AR260" s="158"/>
      <c r="AS260" s="158"/>
      <c r="AT260" s="159">
        <v>158</v>
      </c>
      <c r="AU260" s="146" t="s">
        <v>4895</v>
      </c>
      <c r="AV260" s="146" t="s">
        <v>4895</v>
      </c>
      <c r="AW260" s="361">
        <v>3251</v>
      </c>
      <c r="AX260" s="127">
        <v>20.575949367088608</v>
      </c>
      <c r="AY260" s="149"/>
      <c r="AZ260" s="149"/>
      <c r="BA260" s="149"/>
      <c r="BB260" s="149"/>
      <c r="BC260" s="149"/>
      <c r="BD260" s="149"/>
      <c r="BE260" s="149"/>
      <c r="BF260" s="150"/>
      <c r="BG260" s="159" t="s">
        <v>4897</v>
      </c>
      <c r="BH260" s="149"/>
      <c r="BI260" s="149"/>
      <c r="BJ260" s="149"/>
      <c r="BK260" s="149"/>
      <c r="BL260" s="149"/>
      <c r="BM260" s="149"/>
      <c r="BN260" s="149"/>
      <c r="BO260" s="150"/>
      <c r="BP260" s="159" t="s">
        <v>4897</v>
      </c>
      <c r="BQ260" s="228">
        <v>3</v>
      </c>
      <c r="BR260" s="154"/>
      <c r="BS260" s="228">
        <v>3</v>
      </c>
      <c r="BT260" s="154"/>
      <c r="BU260" s="154"/>
      <c r="BV260" s="154">
        <v>2</v>
      </c>
      <c r="BW260" s="154">
        <v>1</v>
      </c>
      <c r="BX260" s="154"/>
      <c r="BY260" s="154"/>
      <c r="BZ260" s="154"/>
      <c r="CA260" s="154"/>
      <c r="CB260" s="154"/>
      <c r="CC260" s="154"/>
      <c r="CD260" s="154"/>
      <c r="CE260" s="154"/>
    </row>
    <row r="261" spans="1:83" s="139" customFormat="1" ht="16.5" customHeight="1">
      <c r="A261" s="154">
        <v>200</v>
      </c>
      <c r="B261" s="154" t="s">
        <v>15275</v>
      </c>
      <c r="C261" s="158" t="s">
        <v>15276</v>
      </c>
      <c r="D261" s="154" t="s">
        <v>13922</v>
      </c>
      <c r="E261" s="154" t="s">
        <v>14006</v>
      </c>
      <c r="F261" s="154" t="s">
        <v>15277</v>
      </c>
      <c r="G261" s="160" t="s">
        <v>15278</v>
      </c>
      <c r="H261" s="154" t="s">
        <v>15279</v>
      </c>
      <c r="I261" s="154" t="s">
        <v>15280</v>
      </c>
      <c r="J261" s="154" t="s">
        <v>4884</v>
      </c>
      <c r="K261" s="163" t="s">
        <v>15281</v>
      </c>
      <c r="L261" s="116" t="s">
        <v>15282</v>
      </c>
      <c r="M261" s="153" t="s">
        <v>15283</v>
      </c>
      <c r="N261" s="142" t="s">
        <v>9684</v>
      </c>
      <c r="O261" s="142"/>
      <c r="P261" s="1015" t="s">
        <v>4924</v>
      </c>
      <c r="Q261" s="630">
        <v>14079</v>
      </c>
      <c r="R261" s="630">
        <v>1442</v>
      </c>
      <c r="S261" s="630">
        <v>992</v>
      </c>
      <c r="T261" s="143">
        <v>495.9</v>
      </c>
      <c r="U261" s="123" t="s">
        <v>15284</v>
      </c>
      <c r="V261" s="143">
        <v>496</v>
      </c>
      <c r="W261" s="147">
        <v>149</v>
      </c>
      <c r="X261" s="159" t="s">
        <v>8792</v>
      </c>
      <c r="Y261" s="147"/>
      <c r="Z261" s="147"/>
      <c r="AA261" s="147"/>
      <c r="AB261" s="147">
        <v>169</v>
      </c>
      <c r="AC261" s="147"/>
      <c r="AD261" s="147"/>
      <c r="AE261" s="147" t="s">
        <v>15285</v>
      </c>
      <c r="AF261" s="181" t="s">
        <v>15286</v>
      </c>
      <c r="AG261" s="168">
        <v>6276</v>
      </c>
      <c r="AH261" s="168">
        <v>7214</v>
      </c>
      <c r="AI261" s="792"/>
      <c r="AJ261" s="792"/>
      <c r="AK261" s="154" t="s">
        <v>15287</v>
      </c>
      <c r="AL261" s="154">
        <v>9</v>
      </c>
      <c r="AM261" s="154">
        <v>2</v>
      </c>
      <c r="AN261" s="154">
        <v>1</v>
      </c>
      <c r="AO261" s="154">
        <v>6</v>
      </c>
      <c r="AP261" s="154"/>
      <c r="AQ261" s="154"/>
      <c r="AR261" s="154"/>
      <c r="AS261" s="154"/>
      <c r="AT261" s="154">
        <v>165</v>
      </c>
      <c r="AU261" s="175" t="s">
        <v>15288</v>
      </c>
      <c r="AV261" s="175" t="s">
        <v>15288</v>
      </c>
      <c r="AW261" s="168">
        <v>5422</v>
      </c>
      <c r="AX261" s="127">
        <v>32.860606060606059</v>
      </c>
      <c r="AY261" s="171"/>
      <c r="AZ261" s="171"/>
      <c r="BA261" s="171"/>
      <c r="BB261" s="171"/>
      <c r="BC261" s="171"/>
      <c r="BD261" s="171"/>
      <c r="BE261" s="171"/>
      <c r="BF261" s="171"/>
      <c r="BG261" s="259" t="s">
        <v>4962</v>
      </c>
      <c r="BH261" s="171"/>
      <c r="BI261" s="171"/>
      <c r="BJ261" s="171"/>
      <c r="BK261" s="171"/>
      <c r="BL261" s="171"/>
      <c r="BM261" s="171"/>
      <c r="BN261" s="171"/>
      <c r="BO261" s="171"/>
      <c r="BP261" s="265" t="s">
        <v>4962</v>
      </c>
      <c r="BQ261" s="228">
        <v>1</v>
      </c>
      <c r="BR261" s="154"/>
      <c r="BS261" s="154">
        <v>1</v>
      </c>
      <c r="BT261" s="154"/>
      <c r="BU261" s="154"/>
      <c r="BV261" s="154"/>
      <c r="BW261" s="154">
        <v>2</v>
      </c>
      <c r="BX261" s="154"/>
      <c r="BY261" s="154"/>
      <c r="BZ261" s="154"/>
      <c r="CA261" s="154"/>
      <c r="CB261" s="154"/>
      <c r="CC261" s="154"/>
      <c r="CD261" s="154"/>
      <c r="CE261" s="154"/>
    </row>
    <row r="262" spans="1:83" ht="16.5" customHeight="1">
      <c r="A262" s="154">
        <v>201</v>
      </c>
      <c r="B262" s="154" t="s">
        <v>10942</v>
      </c>
      <c r="C262" s="158" t="s">
        <v>15289</v>
      </c>
      <c r="D262" s="154" t="s">
        <v>5082</v>
      </c>
      <c r="E262" s="154" t="s">
        <v>13433</v>
      </c>
      <c r="F262" s="154" t="s">
        <v>15290</v>
      </c>
      <c r="G262" s="160" t="s">
        <v>15291</v>
      </c>
      <c r="H262" s="154" t="s">
        <v>15292</v>
      </c>
      <c r="I262" s="154" t="s">
        <v>15293</v>
      </c>
      <c r="J262" s="154" t="s">
        <v>4884</v>
      </c>
      <c r="K262" s="163" t="s">
        <v>15294</v>
      </c>
      <c r="L262" s="116" t="s">
        <v>15295</v>
      </c>
      <c r="M262" s="268" t="s">
        <v>15296</v>
      </c>
      <c r="N262" s="142" t="s">
        <v>4924</v>
      </c>
      <c r="O262" s="142"/>
      <c r="P262" s="1015" t="s">
        <v>4924</v>
      </c>
      <c r="Q262" s="630">
        <v>26730</v>
      </c>
      <c r="R262" s="630">
        <v>3854</v>
      </c>
      <c r="S262" s="630">
        <v>1238</v>
      </c>
      <c r="T262" s="143">
        <v>455</v>
      </c>
      <c r="U262" s="123" t="s">
        <v>5009</v>
      </c>
      <c r="V262" s="143">
        <v>783</v>
      </c>
      <c r="W262" s="127">
        <v>300</v>
      </c>
      <c r="X262" s="159" t="s">
        <v>4972</v>
      </c>
      <c r="Y262" s="127">
        <v>288</v>
      </c>
      <c r="Z262" s="127">
        <v>21</v>
      </c>
      <c r="AA262" s="127">
        <v>1233</v>
      </c>
      <c r="AB262" s="127">
        <v>103</v>
      </c>
      <c r="AC262" s="147"/>
      <c r="AD262" s="147"/>
      <c r="AE262" s="127">
        <v>25</v>
      </c>
      <c r="AF262" s="181" t="s">
        <v>15297</v>
      </c>
      <c r="AG262" s="361">
        <v>572</v>
      </c>
      <c r="AH262" s="361">
        <v>572</v>
      </c>
      <c r="AI262" s="175"/>
      <c r="AJ262" s="175"/>
      <c r="AK262" s="154" t="s">
        <v>7116</v>
      </c>
      <c r="AL262" s="154">
        <v>3</v>
      </c>
      <c r="AM262" s="175"/>
      <c r="AN262" s="154">
        <v>1</v>
      </c>
      <c r="AO262" s="154">
        <v>2</v>
      </c>
      <c r="AP262" s="175"/>
      <c r="AQ262" s="175"/>
      <c r="AR262" s="175"/>
      <c r="AS262" s="175"/>
      <c r="AT262" s="154">
        <v>167</v>
      </c>
      <c r="AU262" s="146" t="s">
        <v>4895</v>
      </c>
      <c r="AV262" s="146" t="s">
        <v>4895</v>
      </c>
      <c r="AW262" s="127">
        <v>2673</v>
      </c>
      <c r="AX262" s="127">
        <v>16.005988023952096</v>
      </c>
      <c r="AY262" s="149"/>
      <c r="AZ262" s="149"/>
      <c r="BA262" s="149"/>
      <c r="BB262" s="149"/>
      <c r="BC262" s="149"/>
      <c r="BD262" s="149"/>
      <c r="BE262" s="149"/>
      <c r="BF262" s="150"/>
      <c r="BG262" s="259" t="s">
        <v>4897</v>
      </c>
      <c r="BH262" s="149"/>
      <c r="BI262" s="149"/>
      <c r="BJ262" s="149"/>
      <c r="BK262" s="149"/>
      <c r="BL262" s="149"/>
      <c r="BM262" s="149"/>
      <c r="BN262" s="149"/>
      <c r="BO262" s="150"/>
      <c r="BP262" s="265" t="s">
        <v>4897</v>
      </c>
      <c r="BQ262" s="228">
        <v>1</v>
      </c>
      <c r="BR262" s="154"/>
      <c r="BS262" s="228">
        <v>1</v>
      </c>
      <c r="BT262" s="154"/>
      <c r="BU262" s="154">
        <v>1</v>
      </c>
      <c r="BV262" s="154"/>
      <c r="BW262" s="154">
        <v>2</v>
      </c>
      <c r="BX262" s="154">
        <v>1</v>
      </c>
      <c r="BY262" s="154"/>
      <c r="BZ262" s="154"/>
      <c r="CA262" s="175"/>
      <c r="CB262" s="175"/>
      <c r="CC262" s="175"/>
      <c r="CD262" s="175"/>
      <c r="CE262" s="175"/>
    </row>
    <row r="263" spans="1:83" s="86" customFormat="1" ht="16.5" customHeight="1">
      <c r="A263" s="154">
        <v>202</v>
      </c>
      <c r="B263" s="154" t="s">
        <v>10942</v>
      </c>
      <c r="C263" s="158" t="s">
        <v>11305</v>
      </c>
      <c r="D263" s="154" t="s">
        <v>5082</v>
      </c>
      <c r="E263" s="154" t="s">
        <v>13433</v>
      </c>
      <c r="F263" s="154" t="s">
        <v>15298</v>
      </c>
      <c r="G263" s="160" t="s">
        <v>15299</v>
      </c>
      <c r="H263" s="154" t="s">
        <v>15300</v>
      </c>
      <c r="I263" s="154" t="s">
        <v>15301</v>
      </c>
      <c r="J263" s="154" t="s">
        <v>4884</v>
      </c>
      <c r="K263" s="163" t="s">
        <v>15302</v>
      </c>
      <c r="L263" s="116" t="s">
        <v>15303</v>
      </c>
      <c r="M263" s="141" t="s">
        <v>15304</v>
      </c>
      <c r="N263" s="142" t="s">
        <v>9684</v>
      </c>
      <c r="O263" s="142"/>
      <c r="P263" s="1015" t="s">
        <v>4924</v>
      </c>
      <c r="Q263" s="630">
        <v>142852</v>
      </c>
      <c r="R263" s="630">
        <v>1090</v>
      </c>
      <c r="S263" s="630">
        <v>387</v>
      </c>
      <c r="T263" s="143">
        <v>98.03</v>
      </c>
      <c r="U263" s="123" t="s">
        <v>5390</v>
      </c>
      <c r="V263" s="143">
        <v>289.36</v>
      </c>
      <c r="W263" s="147">
        <v>129.29</v>
      </c>
      <c r="X263" s="159" t="s">
        <v>4972</v>
      </c>
      <c r="Y263" s="147">
        <v>60</v>
      </c>
      <c r="Z263" s="147">
        <v>25.54</v>
      </c>
      <c r="AA263" s="147">
        <v>638</v>
      </c>
      <c r="AB263" s="147">
        <v>50.54</v>
      </c>
      <c r="AC263" s="147"/>
      <c r="AD263" s="147"/>
      <c r="AE263" s="147">
        <v>20</v>
      </c>
      <c r="AF263" s="181" t="s">
        <v>15305</v>
      </c>
      <c r="AG263" s="127"/>
      <c r="AH263" s="127">
        <v>480</v>
      </c>
      <c r="AI263" s="123"/>
      <c r="AJ263" s="123"/>
      <c r="AK263" s="154" t="s">
        <v>5477</v>
      </c>
      <c r="AL263" s="154">
        <v>8</v>
      </c>
      <c r="AM263" s="154">
        <v>4</v>
      </c>
      <c r="AN263" s="154">
        <v>4</v>
      </c>
      <c r="AO263" s="157"/>
      <c r="AP263" s="157"/>
      <c r="AQ263" s="157"/>
      <c r="AR263" s="157"/>
      <c r="AS263" s="157"/>
      <c r="AT263" s="154">
        <v>139</v>
      </c>
      <c r="AU263" s="175" t="s">
        <v>15306</v>
      </c>
      <c r="AV263" s="175" t="s">
        <v>15306</v>
      </c>
      <c r="AW263" s="127">
        <v>6648</v>
      </c>
      <c r="AX263" s="127">
        <v>47.827338129496404</v>
      </c>
      <c r="AY263" s="149"/>
      <c r="AZ263" s="149"/>
      <c r="BA263" s="149"/>
      <c r="BB263" s="149"/>
      <c r="BC263" s="149"/>
      <c r="BD263" s="149"/>
      <c r="BE263" s="149"/>
      <c r="BF263" s="157"/>
      <c r="BG263" s="259" t="s">
        <v>4897</v>
      </c>
      <c r="BH263" s="149"/>
      <c r="BI263" s="149"/>
      <c r="BJ263" s="149"/>
      <c r="BK263" s="149"/>
      <c r="BL263" s="149"/>
      <c r="BM263" s="149"/>
      <c r="BN263" s="149"/>
      <c r="BO263" s="157"/>
      <c r="BP263" s="265" t="s">
        <v>4897</v>
      </c>
      <c r="BQ263" s="228">
        <v>1</v>
      </c>
      <c r="BR263" s="154"/>
      <c r="BS263" s="228">
        <v>1</v>
      </c>
      <c r="BT263" s="154"/>
      <c r="BU263" s="154">
        <v>1</v>
      </c>
      <c r="BV263" s="154"/>
      <c r="BW263" s="154">
        <v>1</v>
      </c>
      <c r="BX263" s="154">
        <v>1</v>
      </c>
      <c r="BY263" s="157"/>
      <c r="BZ263" s="157"/>
      <c r="CA263" s="157"/>
      <c r="CB263" s="157"/>
      <c r="CC263" s="157"/>
      <c r="CD263" s="157"/>
      <c r="CE263" s="157"/>
    </row>
    <row r="264" spans="1:83" s="1049" customFormat="1" ht="16.5" customHeight="1">
      <c r="A264" s="154">
        <v>203</v>
      </c>
      <c r="B264" s="154" t="s">
        <v>10942</v>
      </c>
      <c r="C264" s="158" t="s">
        <v>15307</v>
      </c>
      <c r="D264" s="154" t="s">
        <v>5082</v>
      </c>
      <c r="E264" s="154" t="s">
        <v>14006</v>
      </c>
      <c r="F264" s="154" t="s">
        <v>15308</v>
      </c>
      <c r="G264" s="160" t="s">
        <v>15309</v>
      </c>
      <c r="H264" s="154" t="s">
        <v>15310</v>
      </c>
      <c r="I264" s="154" t="s">
        <v>15311</v>
      </c>
      <c r="J264" s="154" t="s">
        <v>4884</v>
      </c>
      <c r="K264" s="154" t="s">
        <v>15312</v>
      </c>
      <c r="L264" s="116" t="s">
        <v>15313</v>
      </c>
      <c r="M264" s="1084" t="s">
        <v>15314</v>
      </c>
      <c r="N264" s="142" t="s">
        <v>9684</v>
      </c>
      <c r="O264" s="142"/>
      <c r="P264" s="1015" t="s">
        <v>4924</v>
      </c>
      <c r="Q264" s="168">
        <v>17598.5</v>
      </c>
      <c r="R264" s="168">
        <v>11580.14</v>
      </c>
      <c r="S264" s="168">
        <v>2566.3200000000002</v>
      </c>
      <c r="T264" s="143"/>
      <c r="U264" s="123"/>
      <c r="V264" s="143">
        <v>2566</v>
      </c>
      <c r="W264" s="147">
        <v>1111.69</v>
      </c>
      <c r="X264" s="1173" t="s">
        <v>4890</v>
      </c>
      <c r="Y264" s="147">
        <v>668.3</v>
      </c>
      <c r="Z264" s="147">
        <v>87.93</v>
      </c>
      <c r="AA264" s="147">
        <v>2000</v>
      </c>
      <c r="AB264" s="147">
        <v>392.85</v>
      </c>
      <c r="AC264" s="147"/>
      <c r="AD264" s="147"/>
      <c r="AE264" s="147" t="s">
        <v>15315</v>
      </c>
      <c r="AF264" s="162" t="s">
        <v>15316</v>
      </c>
      <c r="AG264" s="168">
        <v>157</v>
      </c>
      <c r="AH264" s="168">
        <v>157</v>
      </c>
      <c r="AI264" s="792"/>
      <c r="AJ264" s="792"/>
      <c r="AK264" s="158"/>
      <c r="AL264" s="158"/>
      <c r="AM264" s="158"/>
      <c r="AN264" s="158"/>
      <c r="AO264" s="158"/>
      <c r="AP264" s="158"/>
      <c r="AQ264" s="158"/>
      <c r="AR264" s="158"/>
      <c r="AS264" s="158"/>
      <c r="AT264" s="154">
        <v>165</v>
      </c>
      <c r="AU264" s="175" t="s">
        <v>15288</v>
      </c>
      <c r="AV264" s="175" t="s">
        <v>15288</v>
      </c>
      <c r="AW264" s="168"/>
      <c r="AX264" s="127"/>
      <c r="AY264" s="171"/>
      <c r="AZ264" s="171"/>
      <c r="BA264" s="171"/>
      <c r="BB264" s="171"/>
      <c r="BC264" s="171"/>
      <c r="BD264" s="171"/>
      <c r="BE264" s="171"/>
      <c r="BF264" s="171"/>
      <c r="BG264" s="171"/>
      <c r="BH264" s="169"/>
      <c r="BI264" s="169"/>
      <c r="BJ264" s="169"/>
      <c r="BK264" s="169"/>
      <c r="BL264" s="169"/>
      <c r="BM264" s="169"/>
      <c r="BN264" s="169"/>
      <c r="BO264" s="259"/>
      <c r="BP264" s="259" t="s">
        <v>15317</v>
      </c>
      <c r="BQ264" s="228">
        <v>4</v>
      </c>
      <c r="BR264" s="154">
        <v>1</v>
      </c>
      <c r="BS264" s="228">
        <v>3</v>
      </c>
      <c r="BT264" s="154"/>
      <c r="BU264" s="154"/>
      <c r="BV264" s="154">
        <v>7</v>
      </c>
      <c r="BW264" s="154"/>
      <c r="BX264" s="154"/>
      <c r="BY264" s="154"/>
      <c r="BZ264" s="154"/>
      <c r="CA264" s="154"/>
      <c r="CB264" s="154"/>
      <c r="CC264" s="154"/>
      <c r="CD264" s="154"/>
      <c r="CE264" s="154"/>
    </row>
    <row r="265" spans="1:83" s="86" customFormat="1" ht="16.5" customHeight="1">
      <c r="A265" s="154">
        <v>204</v>
      </c>
      <c r="B265" s="154" t="s">
        <v>10942</v>
      </c>
      <c r="C265" s="158" t="s">
        <v>11154</v>
      </c>
      <c r="D265" s="154" t="s">
        <v>5082</v>
      </c>
      <c r="E265" s="154" t="s">
        <v>13433</v>
      </c>
      <c r="F265" s="154" t="s">
        <v>15318</v>
      </c>
      <c r="G265" s="160" t="s">
        <v>15319</v>
      </c>
      <c r="H265" s="154" t="s">
        <v>15320</v>
      </c>
      <c r="I265" s="154" t="s">
        <v>15321</v>
      </c>
      <c r="J265" s="154" t="s">
        <v>4884</v>
      </c>
      <c r="K265" s="163" t="s">
        <v>15322</v>
      </c>
      <c r="L265" s="116" t="s">
        <v>15323</v>
      </c>
      <c r="M265" s="221" t="s">
        <v>15324</v>
      </c>
      <c r="N265" s="142" t="s">
        <v>4924</v>
      </c>
      <c r="O265" s="142"/>
      <c r="P265" s="1015" t="s">
        <v>4924</v>
      </c>
      <c r="Q265" s="630">
        <v>8114</v>
      </c>
      <c r="R265" s="630">
        <v>1408.52</v>
      </c>
      <c r="S265" s="630">
        <v>665.7</v>
      </c>
      <c r="T265" s="143">
        <v>665.7</v>
      </c>
      <c r="U265" s="123"/>
      <c r="V265" s="143"/>
      <c r="W265" s="147">
        <v>72</v>
      </c>
      <c r="X265" s="159" t="s">
        <v>4972</v>
      </c>
      <c r="Y265" s="147"/>
      <c r="Z265" s="147">
        <v>18.399999999999999</v>
      </c>
      <c r="AA265" s="147"/>
      <c r="AB265" s="147">
        <v>38.880000000000003</v>
      </c>
      <c r="AC265" s="147"/>
      <c r="AD265" s="147"/>
      <c r="AE265" s="147">
        <v>100</v>
      </c>
      <c r="AF265" s="181" t="s">
        <v>15325</v>
      </c>
      <c r="AG265" s="127">
        <v>105</v>
      </c>
      <c r="AH265" s="127">
        <v>105</v>
      </c>
      <c r="AI265" s="792"/>
      <c r="AJ265" s="792"/>
      <c r="AK265" s="154" t="s">
        <v>5477</v>
      </c>
      <c r="AL265" s="154"/>
      <c r="AM265" s="154"/>
      <c r="AN265" s="154"/>
      <c r="AO265" s="154"/>
      <c r="AP265" s="154"/>
      <c r="AQ265" s="154"/>
      <c r="AR265" s="154"/>
      <c r="AS265" s="154"/>
      <c r="AT265" s="154">
        <v>312</v>
      </c>
      <c r="AU265" s="175" t="s">
        <v>12178</v>
      </c>
      <c r="AV265" s="175" t="s">
        <v>12178</v>
      </c>
      <c r="AW265" s="127">
        <v>22984</v>
      </c>
      <c r="AX265" s="127">
        <v>73.666666666666671</v>
      </c>
      <c r="AY265" s="149">
        <v>5000</v>
      </c>
      <c r="AZ265" s="149"/>
      <c r="BA265" s="149">
        <v>1000</v>
      </c>
      <c r="BB265" s="149">
        <v>3000</v>
      </c>
      <c r="BC265" s="149">
        <v>5000</v>
      </c>
      <c r="BD265" s="149">
        <v>20</v>
      </c>
      <c r="BE265" s="149"/>
      <c r="BF265" s="150"/>
      <c r="BG265" s="150"/>
      <c r="BH265" s="149"/>
      <c r="BI265" s="149"/>
      <c r="BJ265" s="149"/>
      <c r="BK265" s="149"/>
      <c r="BL265" s="149"/>
      <c r="BM265" s="149"/>
      <c r="BN265" s="149"/>
      <c r="BO265" s="150"/>
      <c r="BP265" s="150"/>
      <c r="BQ265" s="228"/>
      <c r="BR265" s="150"/>
      <c r="BS265" s="150"/>
      <c r="BT265" s="154">
        <v>1</v>
      </c>
      <c r="BU265" s="154"/>
      <c r="BV265" s="154"/>
      <c r="BW265" s="154"/>
      <c r="BX265" s="154">
        <v>2</v>
      </c>
      <c r="BY265" s="154"/>
      <c r="BZ265" s="150"/>
      <c r="CA265" s="150"/>
      <c r="CB265" s="150"/>
      <c r="CC265" s="150"/>
      <c r="CD265" s="150"/>
      <c r="CE265" s="150"/>
    </row>
    <row r="266" spans="1:83" s="86" customFormat="1" ht="16.5" customHeight="1">
      <c r="A266" s="154">
        <v>205</v>
      </c>
      <c r="B266" s="154" t="s">
        <v>10942</v>
      </c>
      <c r="C266" s="158" t="s">
        <v>11154</v>
      </c>
      <c r="D266" s="154" t="s">
        <v>5082</v>
      </c>
      <c r="E266" s="154" t="s">
        <v>6337</v>
      </c>
      <c r="F266" s="154" t="s">
        <v>15326</v>
      </c>
      <c r="G266" s="160" t="s">
        <v>15327</v>
      </c>
      <c r="H266" s="154" t="s">
        <v>15328</v>
      </c>
      <c r="I266" s="154" t="s">
        <v>10181</v>
      </c>
      <c r="J266" s="154" t="s">
        <v>4924</v>
      </c>
      <c r="K266" s="163" t="s">
        <v>6337</v>
      </c>
      <c r="L266" s="116" t="s">
        <v>6337</v>
      </c>
      <c r="M266" s="154" t="s">
        <v>11289</v>
      </c>
      <c r="N266" s="142" t="s">
        <v>4924</v>
      </c>
      <c r="O266" s="142"/>
      <c r="P266" s="1015" t="s">
        <v>4924</v>
      </c>
      <c r="Q266" s="630">
        <v>9998</v>
      </c>
      <c r="R266" s="630">
        <v>446.47</v>
      </c>
      <c r="S266" s="630">
        <v>449.45</v>
      </c>
      <c r="T266" s="143">
        <v>449.45</v>
      </c>
      <c r="U266" s="123"/>
      <c r="V266" s="143"/>
      <c r="W266" s="147"/>
      <c r="X266" s="159" t="s">
        <v>4926</v>
      </c>
      <c r="Y266" s="147"/>
      <c r="Z266" s="147"/>
      <c r="AA266" s="147"/>
      <c r="AB266" s="147"/>
      <c r="AC266" s="147"/>
      <c r="AD266" s="147"/>
      <c r="AE266" s="147">
        <v>3</v>
      </c>
      <c r="AF266" s="181" t="s">
        <v>12234</v>
      </c>
      <c r="AG266" s="127">
        <v>260</v>
      </c>
      <c r="AH266" s="127">
        <v>260</v>
      </c>
      <c r="AI266" s="792"/>
      <c r="AJ266" s="792"/>
      <c r="AK266" s="154"/>
      <c r="AL266" s="154"/>
      <c r="AM266" s="154"/>
      <c r="AN266" s="154"/>
      <c r="AO266" s="154"/>
      <c r="AP266" s="154"/>
      <c r="AQ266" s="154"/>
      <c r="AR266" s="154"/>
      <c r="AS266" s="154"/>
      <c r="AT266" s="154">
        <v>312</v>
      </c>
      <c r="AU266" s="175" t="s">
        <v>12178</v>
      </c>
      <c r="AV266" s="175" t="s">
        <v>12178</v>
      </c>
      <c r="AW266" s="127">
        <v>16513</v>
      </c>
      <c r="AX266" s="127">
        <v>52.926282051282051</v>
      </c>
      <c r="AY266" s="149">
        <v>10000</v>
      </c>
      <c r="AZ266" s="149"/>
      <c r="BA266" s="149">
        <v>3000</v>
      </c>
      <c r="BB266" s="149">
        <v>5000</v>
      </c>
      <c r="BC266" s="149">
        <v>10000</v>
      </c>
      <c r="BD266" s="150">
        <v>20</v>
      </c>
      <c r="BE266" s="149"/>
      <c r="BF266" s="150"/>
      <c r="BG266" s="150"/>
      <c r="BH266" s="149"/>
      <c r="BI266" s="149"/>
      <c r="BJ266" s="149"/>
      <c r="BK266" s="149"/>
      <c r="BL266" s="149"/>
      <c r="BM266" s="149"/>
      <c r="BN266" s="149"/>
      <c r="BO266" s="150"/>
      <c r="BP266" s="150"/>
      <c r="BQ266" s="228"/>
      <c r="BR266" s="150"/>
      <c r="BS266" s="150"/>
      <c r="BT266" s="154"/>
      <c r="BU266" s="154"/>
      <c r="BV266" s="154"/>
      <c r="BW266" s="154"/>
      <c r="BX266" s="154">
        <v>3</v>
      </c>
      <c r="BY266" s="154"/>
      <c r="BZ266" s="150"/>
      <c r="CA266" s="150"/>
      <c r="CB266" s="150"/>
      <c r="CC266" s="150"/>
      <c r="CD266" s="150"/>
      <c r="CE266" s="150"/>
    </row>
    <row r="267" spans="1:83" s="1018" customFormat="1" ht="16.5" customHeight="1">
      <c r="A267" s="2517" t="s">
        <v>11296</v>
      </c>
      <c r="B267" s="2517"/>
      <c r="C267" s="2517"/>
      <c r="D267" s="2517"/>
      <c r="E267" s="2517"/>
      <c r="F267" s="229">
        <v>11</v>
      </c>
      <c r="G267" s="230"/>
      <c r="H267" s="231"/>
      <c r="I267" s="232"/>
      <c r="J267" s="232"/>
      <c r="K267" s="1025"/>
      <c r="L267" s="235"/>
      <c r="M267" s="236"/>
      <c r="N267" s="237"/>
      <c r="O267" s="237"/>
      <c r="P267" s="237"/>
      <c r="Q267" s="1026"/>
      <c r="R267" s="1026"/>
      <c r="S267" s="1026"/>
      <c r="T267" s="238"/>
      <c r="U267" s="241"/>
      <c r="V267" s="238"/>
      <c r="W267" s="1026"/>
      <c r="X267" s="240"/>
      <c r="Y267" s="1026"/>
      <c r="Z267" s="1026"/>
      <c r="AA267" s="1026"/>
      <c r="AB267" s="244"/>
      <c r="AC267" s="244"/>
      <c r="AD267" s="244"/>
      <c r="AE267" s="244"/>
      <c r="AF267" s="1027"/>
      <c r="AG267" s="244"/>
      <c r="AH267" s="244"/>
      <c r="AI267" s="251"/>
      <c r="AJ267" s="1028"/>
      <c r="AK267" s="229"/>
      <c r="AL267" s="229"/>
      <c r="AM267" s="229"/>
      <c r="AN267" s="251"/>
      <c r="AO267" s="251"/>
      <c r="AP267" s="251"/>
      <c r="AQ267" s="251"/>
      <c r="AR267" s="251"/>
      <c r="AS267" s="1029"/>
      <c r="AT267" s="1030"/>
      <c r="AU267" s="1029"/>
      <c r="AV267" s="1029"/>
      <c r="AW267" s="1031"/>
      <c r="AX267" s="1031"/>
      <c r="AY267" s="1032"/>
      <c r="AZ267" s="1032"/>
      <c r="BA267" s="1032"/>
      <c r="BB267" s="1032"/>
      <c r="BC267" s="1032"/>
      <c r="BD267" s="1032"/>
      <c r="BE267" s="1032"/>
      <c r="BF267" s="1029"/>
      <c r="BG267" s="1029"/>
      <c r="BH267" s="1032"/>
      <c r="BI267" s="1032"/>
      <c r="BJ267" s="1032"/>
      <c r="BK267" s="1032"/>
      <c r="BL267" s="1032"/>
      <c r="BM267" s="1032"/>
      <c r="BN267" s="1032"/>
      <c r="BO267" s="1029"/>
      <c r="BP267" s="1029"/>
      <c r="BQ267" s="1029"/>
      <c r="BR267" s="1029"/>
      <c r="BS267" s="1029"/>
      <c r="BT267" s="1029"/>
      <c r="BU267" s="1029"/>
      <c r="BV267" s="1029"/>
      <c r="BW267" s="1029"/>
      <c r="BX267" s="1029"/>
      <c r="BY267" s="1029"/>
      <c r="BZ267" s="1029"/>
      <c r="CA267" s="1029"/>
      <c r="CB267" s="1029"/>
      <c r="CC267" s="1029"/>
      <c r="CD267" s="1029"/>
      <c r="CE267" s="1029"/>
    </row>
    <row r="268" spans="1:83" s="86" customFormat="1" ht="16.5" customHeight="1">
      <c r="A268" s="154">
        <v>206</v>
      </c>
      <c r="B268" s="154" t="s">
        <v>10942</v>
      </c>
      <c r="C268" s="158" t="s">
        <v>11024</v>
      </c>
      <c r="D268" s="154" t="s">
        <v>168</v>
      </c>
      <c r="E268" s="154" t="s">
        <v>13574</v>
      </c>
      <c r="F268" s="154" t="s">
        <v>15329</v>
      </c>
      <c r="G268" s="160" t="s">
        <v>15330</v>
      </c>
      <c r="H268" s="154" t="s">
        <v>15331</v>
      </c>
      <c r="I268" s="154" t="s">
        <v>15332</v>
      </c>
      <c r="J268" s="154" t="s">
        <v>4884</v>
      </c>
      <c r="K268" s="163" t="s">
        <v>13559</v>
      </c>
      <c r="L268" s="136" t="s">
        <v>15333</v>
      </c>
      <c r="M268" s="153"/>
      <c r="N268" s="142" t="s">
        <v>4924</v>
      </c>
      <c r="O268" s="142"/>
      <c r="P268" s="1015" t="s">
        <v>4924</v>
      </c>
      <c r="Q268" s="630">
        <v>290</v>
      </c>
      <c r="R268" s="1007">
        <v>265</v>
      </c>
      <c r="S268" s="1007">
        <v>132</v>
      </c>
      <c r="T268" s="143">
        <v>132</v>
      </c>
      <c r="U268" s="123" t="s">
        <v>15334</v>
      </c>
      <c r="V268" s="143"/>
      <c r="W268" s="361">
        <v>20</v>
      </c>
      <c r="X268" s="159" t="s">
        <v>4956</v>
      </c>
      <c r="Y268" s="147"/>
      <c r="Z268" s="147"/>
      <c r="AA268" s="147"/>
      <c r="AB268" s="361">
        <v>17</v>
      </c>
      <c r="AC268" s="147"/>
      <c r="AD268" s="147"/>
      <c r="AE268" s="147"/>
      <c r="AF268" s="181" t="s">
        <v>15335</v>
      </c>
      <c r="AG268" s="127">
        <v>100</v>
      </c>
      <c r="AH268" s="127">
        <v>100</v>
      </c>
      <c r="AI268" s="792"/>
      <c r="AJ268" s="792"/>
      <c r="AK268" s="135"/>
      <c r="AL268" s="154">
        <v>1</v>
      </c>
      <c r="AM268" s="135"/>
      <c r="AN268" s="154">
        <v>1</v>
      </c>
      <c r="AO268" s="135"/>
      <c r="AP268" s="135"/>
      <c r="AQ268" s="135"/>
      <c r="AR268" s="154" t="s">
        <v>5428</v>
      </c>
      <c r="AS268" s="135"/>
      <c r="AT268" s="154">
        <v>300</v>
      </c>
      <c r="AU268" s="175" t="s">
        <v>5429</v>
      </c>
      <c r="AV268" s="175" t="s">
        <v>5429</v>
      </c>
      <c r="AW268" s="361">
        <v>60000</v>
      </c>
      <c r="AX268" s="361">
        <v>200</v>
      </c>
      <c r="AY268" s="149"/>
      <c r="AZ268" s="149"/>
      <c r="BA268" s="149"/>
      <c r="BB268" s="149"/>
      <c r="BC268" s="149"/>
      <c r="BD268" s="149"/>
      <c r="BE268" s="149"/>
      <c r="BF268" s="150"/>
      <c r="BG268" s="259" t="s">
        <v>4945</v>
      </c>
      <c r="BH268" s="149"/>
      <c r="BI268" s="149"/>
      <c r="BJ268" s="149"/>
      <c r="BK268" s="149"/>
      <c r="BL268" s="149"/>
      <c r="BM268" s="149"/>
      <c r="BN268" s="149"/>
      <c r="BO268" s="150"/>
      <c r="BP268" s="150"/>
      <c r="BQ268" s="1065"/>
      <c r="BR268" s="1065"/>
      <c r="BS268" s="1065"/>
      <c r="BT268" s="1065"/>
      <c r="BU268" s="1065"/>
      <c r="BV268" s="1065"/>
      <c r="BW268" s="1065"/>
      <c r="BX268" s="1065"/>
      <c r="BY268" s="1065"/>
      <c r="BZ268" s="1065"/>
      <c r="CA268" s="1065">
        <v>1</v>
      </c>
      <c r="CB268" s="1065"/>
      <c r="CC268" s="175">
        <v>1</v>
      </c>
      <c r="CD268" s="1065"/>
      <c r="CE268" s="1065"/>
    </row>
    <row r="269" spans="1:83" s="86" customFormat="1" ht="16.5" customHeight="1">
      <c r="A269" s="154">
        <v>207</v>
      </c>
      <c r="B269" s="154" t="s">
        <v>10942</v>
      </c>
      <c r="C269" s="158" t="s">
        <v>10963</v>
      </c>
      <c r="D269" s="154" t="s">
        <v>5318</v>
      </c>
      <c r="E269" s="154" t="s">
        <v>13433</v>
      </c>
      <c r="F269" s="154" t="s">
        <v>15336</v>
      </c>
      <c r="G269" s="160" t="s">
        <v>15337</v>
      </c>
      <c r="H269" s="154" t="s">
        <v>15338</v>
      </c>
      <c r="I269" s="154" t="s">
        <v>15339</v>
      </c>
      <c r="J269" s="154" t="s">
        <v>4884</v>
      </c>
      <c r="K269" s="163" t="s">
        <v>15302</v>
      </c>
      <c r="L269" s="116" t="s">
        <v>15340</v>
      </c>
      <c r="M269" s="154"/>
      <c r="N269" s="142" t="s">
        <v>4924</v>
      </c>
      <c r="O269" s="142"/>
      <c r="P269" s="1015" t="s">
        <v>4924</v>
      </c>
      <c r="Q269" s="1007">
        <v>4369.05</v>
      </c>
      <c r="R269" s="1007">
        <v>685</v>
      </c>
      <c r="S269" s="1007">
        <v>511</v>
      </c>
      <c r="T269" s="143">
        <v>268</v>
      </c>
      <c r="U269" s="123"/>
      <c r="V269" s="143">
        <v>243</v>
      </c>
      <c r="W269" s="361">
        <v>47.04</v>
      </c>
      <c r="X269" s="159" t="s">
        <v>4926</v>
      </c>
      <c r="Y269" s="147"/>
      <c r="Z269" s="361">
        <v>42</v>
      </c>
      <c r="AA269" s="361">
        <v>10</v>
      </c>
      <c r="AB269" s="361">
        <v>85</v>
      </c>
      <c r="AC269" s="147"/>
      <c r="AD269" s="147"/>
      <c r="AE269" s="361">
        <v>4</v>
      </c>
      <c r="AF269" s="181" t="s">
        <v>14096</v>
      </c>
      <c r="AG269" s="361">
        <v>2</v>
      </c>
      <c r="AH269" s="361">
        <v>145</v>
      </c>
      <c r="AI269" s="792"/>
      <c r="AJ269" s="792"/>
      <c r="AK269" s="154" t="s">
        <v>5011</v>
      </c>
      <c r="AL269" s="158"/>
      <c r="AM269" s="158"/>
      <c r="AN269" s="158"/>
      <c r="AO269" s="158"/>
      <c r="AP269" s="158"/>
      <c r="AQ269" s="158"/>
      <c r="AR269" s="158"/>
      <c r="AS269" s="158"/>
      <c r="AT269" s="154">
        <v>313</v>
      </c>
      <c r="AU269" s="175" t="s">
        <v>6247</v>
      </c>
      <c r="AV269" s="175" t="s">
        <v>6247</v>
      </c>
      <c r="AW269" s="361">
        <v>9390</v>
      </c>
      <c r="AX269" s="361">
        <v>30</v>
      </c>
      <c r="AY269" s="155"/>
      <c r="AZ269" s="155"/>
      <c r="BA269" s="155"/>
      <c r="BB269" s="155"/>
      <c r="BC269" s="155"/>
      <c r="BD269" s="155"/>
      <c r="BE269" s="155"/>
      <c r="BF269" s="158"/>
      <c r="BG269" s="259" t="s">
        <v>4897</v>
      </c>
      <c r="BH269" s="155"/>
      <c r="BI269" s="155"/>
      <c r="BJ269" s="155"/>
      <c r="BK269" s="155"/>
      <c r="BL269" s="155"/>
      <c r="BM269" s="155"/>
      <c r="BN269" s="155"/>
      <c r="BO269" s="158"/>
      <c r="BP269" s="158"/>
      <c r="BQ269" s="158"/>
      <c r="BR269" s="158"/>
      <c r="BS269" s="158"/>
      <c r="BT269" s="158"/>
      <c r="BU269" s="158"/>
      <c r="BV269" s="158"/>
      <c r="BW269" s="158"/>
      <c r="BX269" s="158"/>
      <c r="BY269" s="158"/>
      <c r="BZ269" s="158"/>
      <c r="CA269" s="175">
        <v>1</v>
      </c>
      <c r="CB269" s="158"/>
      <c r="CC269" s="175">
        <v>1</v>
      </c>
      <c r="CD269" s="158"/>
      <c r="CE269" s="158"/>
    </row>
    <row r="270" spans="1:83" s="86" customFormat="1" ht="16.5" customHeight="1">
      <c r="A270" s="154">
        <v>208</v>
      </c>
      <c r="B270" s="154" t="s">
        <v>10942</v>
      </c>
      <c r="C270" s="158" t="s">
        <v>11024</v>
      </c>
      <c r="D270" s="154" t="s">
        <v>5318</v>
      </c>
      <c r="E270" s="154" t="s">
        <v>13433</v>
      </c>
      <c r="F270" s="154" t="s">
        <v>15341</v>
      </c>
      <c r="G270" s="160" t="s">
        <v>15342</v>
      </c>
      <c r="H270" s="154" t="s">
        <v>15343</v>
      </c>
      <c r="I270" s="154" t="s">
        <v>15344</v>
      </c>
      <c r="J270" s="154" t="s">
        <v>4884</v>
      </c>
      <c r="K270" s="163" t="s">
        <v>15345</v>
      </c>
      <c r="L270" s="136" t="s">
        <v>15346</v>
      </c>
      <c r="M270" s="153" t="s">
        <v>15347</v>
      </c>
      <c r="N270" s="142" t="s">
        <v>4924</v>
      </c>
      <c r="O270" s="142"/>
      <c r="P270" s="1015" t="s">
        <v>4924</v>
      </c>
      <c r="Q270" s="630">
        <v>329</v>
      </c>
      <c r="R270" s="1174">
        <v>140</v>
      </c>
      <c r="S270" s="1007">
        <v>114</v>
      </c>
      <c r="T270" s="143">
        <v>114</v>
      </c>
      <c r="U270" s="123"/>
      <c r="V270" s="143"/>
      <c r="W270" s="361">
        <v>14</v>
      </c>
      <c r="X270" s="159" t="s">
        <v>4956</v>
      </c>
      <c r="Y270" s="147"/>
      <c r="Z270" s="147"/>
      <c r="AA270" s="147"/>
      <c r="AB270" s="361">
        <v>14</v>
      </c>
      <c r="AC270" s="147"/>
      <c r="AD270" s="147"/>
      <c r="AE270" s="361">
        <v>12</v>
      </c>
      <c r="AF270" s="181" t="s">
        <v>15348</v>
      </c>
      <c r="AG270" s="127">
        <v>256</v>
      </c>
      <c r="AH270" s="127">
        <v>256</v>
      </c>
      <c r="AI270" s="792"/>
      <c r="AJ270" s="792"/>
      <c r="AK270" s="154" t="s">
        <v>7116</v>
      </c>
      <c r="AL270" s="154">
        <v>11</v>
      </c>
      <c r="AM270" s="154">
        <v>2</v>
      </c>
      <c r="AN270" s="154">
        <v>8</v>
      </c>
      <c r="AO270" s="154">
        <v>1</v>
      </c>
      <c r="AP270" s="135"/>
      <c r="AQ270" s="135"/>
      <c r="AR270" s="154" t="s">
        <v>5428</v>
      </c>
      <c r="AS270" s="135"/>
      <c r="AT270" s="154">
        <v>348</v>
      </c>
      <c r="AU270" s="175" t="s">
        <v>6953</v>
      </c>
      <c r="AV270" s="175" t="s">
        <v>6953</v>
      </c>
      <c r="AW270" s="1175">
        <v>125000</v>
      </c>
      <c r="AX270" s="361">
        <v>359.19540229885058</v>
      </c>
      <c r="AY270" s="149"/>
      <c r="AZ270" s="149"/>
      <c r="BA270" s="149"/>
      <c r="BB270" s="149"/>
      <c r="BC270" s="149"/>
      <c r="BD270" s="149"/>
      <c r="BE270" s="149"/>
      <c r="BF270" s="150"/>
      <c r="BG270" s="259" t="s">
        <v>4897</v>
      </c>
      <c r="BH270" s="149"/>
      <c r="BI270" s="149"/>
      <c r="BJ270" s="149"/>
      <c r="BK270" s="149"/>
      <c r="BL270" s="149"/>
      <c r="BM270" s="149"/>
      <c r="BN270" s="149"/>
      <c r="BO270" s="150"/>
      <c r="BP270" s="150"/>
      <c r="BQ270" s="1065"/>
      <c r="BR270" s="1065"/>
      <c r="BS270" s="1065"/>
      <c r="BT270" s="1065"/>
      <c r="BU270" s="1065"/>
      <c r="BV270" s="1065"/>
      <c r="BW270" s="1065"/>
      <c r="BX270" s="1065"/>
      <c r="BY270" s="1065"/>
      <c r="BZ270" s="1065"/>
      <c r="CA270" s="1065">
        <v>1</v>
      </c>
      <c r="CB270" s="175">
        <v>1</v>
      </c>
      <c r="CC270" s="1065"/>
      <c r="CD270" s="175">
        <v>1</v>
      </c>
      <c r="CE270" s="1065"/>
    </row>
    <row r="271" spans="1:83" s="86" customFormat="1" ht="16.5" customHeight="1">
      <c r="A271" s="154">
        <v>209</v>
      </c>
      <c r="B271" s="154" t="s">
        <v>10942</v>
      </c>
      <c r="C271" s="158" t="s">
        <v>11181</v>
      </c>
      <c r="D271" s="154" t="s">
        <v>5318</v>
      </c>
      <c r="E271" s="154" t="s">
        <v>14006</v>
      </c>
      <c r="F271" s="154" t="s">
        <v>15349</v>
      </c>
      <c r="G271" s="160" t="s">
        <v>15350</v>
      </c>
      <c r="H271" s="154" t="s">
        <v>15351</v>
      </c>
      <c r="I271" s="154" t="s">
        <v>6794</v>
      </c>
      <c r="J271" s="154" t="s">
        <v>4884</v>
      </c>
      <c r="K271" s="163" t="s">
        <v>12596</v>
      </c>
      <c r="L271" s="116" t="s">
        <v>15352</v>
      </c>
      <c r="M271" s="718" t="s">
        <v>15353</v>
      </c>
      <c r="N271" s="142" t="s">
        <v>4924</v>
      </c>
      <c r="O271" s="142"/>
      <c r="P271" s="1015" t="s">
        <v>4924</v>
      </c>
      <c r="Q271" s="630">
        <v>912</v>
      </c>
      <c r="R271" s="630">
        <v>373</v>
      </c>
      <c r="S271" s="630">
        <v>158</v>
      </c>
      <c r="T271" s="143">
        <v>83</v>
      </c>
      <c r="U271" s="123" t="s">
        <v>5009</v>
      </c>
      <c r="V271" s="143">
        <v>75</v>
      </c>
      <c r="W271" s="147">
        <v>23</v>
      </c>
      <c r="X271" s="159" t="s">
        <v>4972</v>
      </c>
      <c r="Y271" s="147">
        <v>34</v>
      </c>
      <c r="Z271" s="147"/>
      <c r="AA271" s="147"/>
      <c r="AB271" s="147">
        <v>8</v>
      </c>
      <c r="AC271" s="147"/>
      <c r="AD271" s="147">
        <v>28</v>
      </c>
      <c r="AE271" s="147">
        <v>5</v>
      </c>
      <c r="AF271" s="181" t="s">
        <v>15354</v>
      </c>
      <c r="AG271" s="127">
        <v>64</v>
      </c>
      <c r="AH271" s="127">
        <v>64</v>
      </c>
      <c r="AI271" s="792"/>
      <c r="AJ271" s="792"/>
      <c r="AK271" s="154" t="s">
        <v>6375</v>
      </c>
      <c r="AL271" s="154">
        <v>5</v>
      </c>
      <c r="AM271" s="158"/>
      <c r="AN271" s="154">
        <v>4</v>
      </c>
      <c r="AO271" s="154">
        <v>1</v>
      </c>
      <c r="AP271" s="158"/>
      <c r="AQ271" s="158"/>
      <c r="AR271" s="158"/>
      <c r="AS271" s="158"/>
      <c r="AT271" s="154">
        <v>300</v>
      </c>
      <c r="AU271" s="175" t="s">
        <v>4916</v>
      </c>
      <c r="AV271" s="175" t="s">
        <v>4916</v>
      </c>
      <c r="AW271" s="127">
        <v>30000</v>
      </c>
      <c r="AX271" s="361">
        <v>100</v>
      </c>
      <c r="AY271" s="149"/>
      <c r="AZ271" s="149"/>
      <c r="BA271" s="149"/>
      <c r="BB271" s="149"/>
      <c r="BC271" s="149"/>
      <c r="BD271" s="155"/>
      <c r="BE271" s="155"/>
      <c r="BF271" s="158"/>
      <c r="BG271" s="158" t="s">
        <v>4897</v>
      </c>
      <c r="BH271" s="149"/>
      <c r="BI271" s="149"/>
      <c r="BJ271" s="149"/>
      <c r="BK271" s="149"/>
      <c r="BL271" s="149"/>
      <c r="BM271" s="155"/>
      <c r="BN271" s="155"/>
      <c r="BO271" s="158"/>
      <c r="BP271" s="158"/>
      <c r="BQ271" s="158"/>
      <c r="BR271" s="158"/>
      <c r="BS271" s="158"/>
      <c r="BT271" s="158"/>
      <c r="BU271" s="158"/>
      <c r="BV271" s="158"/>
      <c r="BW271" s="158"/>
      <c r="BX271" s="158"/>
      <c r="BY271" s="158"/>
      <c r="BZ271" s="158"/>
      <c r="CA271" s="175">
        <v>1</v>
      </c>
      <c r="CB271" s="175"/>
      <c r="CC271" s="175"/>
      <c r="CD271" s="175"/>
      <c r="CE271" s="175"/>
    </row>
    <row r="272" spans="1:83" s="86" customFormat="1" ht="16.5" customHeight="1">
      <c r="A272" s="154">
        <v>210</v>
      </c>
      <c r="B272" s="154" t="s">
        <v>10942</v>
      </c>
      <c r="C272" s="158" t="s">
        <v>11160</v>
      </c>
      <c r="D272" s="154" t="s">
        <v>5318</v>
      </c>
      <c r="E272" s="154" t="s">
        <v>13433</v>
      </c>
      <c r="F272" s="154" t="s">
        <v>15355</v>
      </c>
      <c r="G272" s="160" t="s">
        <v>15356</v>
      </c>
      <c r="H272" s="116" t="s">
        <v>15357</v>
      </c>
      <c r="I272" s="154" t="s">
        <v>15358</v>
      </c>
      <c r="J272" s="154" t="s">
        <v>4884</v>
      </c>
      <c r="K272" s="154" t="s">
        <v>15359</v>
      </c>
      <c r="L272" s="155" t="s">
        <v>15360</v>
      </c>
      <c r="M272" s="154"/>
      <c r="N272" s="175" t="s">
        <v>4924</v>
      </c>
      <c r="O272" s="175"/>
      <c r="P272" s="1015" t="s">
        <v>4924</v>
      </c>
      <c r="Q272" s="630">
        <v>10670</v>
      </c>
      <c r="R272" s="630">
        <v>822</v>
      </c>
      <c r="S272" s="630">
        <v>822</v>
      </c>
      <c r="T272" s="143">
        <v>822</v>
      </c>
      <c r="U272" s="123" t="s">
        <v>5286</v>
      </c>
      <c r="V272" s="143"/>
      <c r="W272" s="147">
        <v>250</v>
      </c>
      <c r="X272" s="159" t="s">
        <v>4926</v>
      </c>
      <c r="Y272" s="147">
        <v>25</v>
      </c>
      <c r="Z272" s="147"/>
      <c r="AA272" s="147">
        <v>10000</v>
      </c>
      <c r="AB272" s="147">
        <v>25</v>
      </c>
      <c r="AC272" s="147"/>
      <c r="AD272" s="147"/>
      <c r="AE272" s="147"/>
      <c r="AF272" s="181" t="s">
        <v>15361</v>
      </c>
      <c r="AG272" s="127">
        <v>10</v>
      </c>
      <c r="AH272" s="127">
        <v>250</v>
      </c>
      <c r="AI272" s="738"/>
      <c r="AJ272" s="738"/>
      <c r="AK272" s="154" t="s">
        <v>5079</v>
      </c>
      <c r="AL272" s="154">
        <v>2</v>
      </c>
      <c r="AM272" s="154">
        <v>1</v>
      </c>
      <c r="AN272" s="154">
        <v>1</v>
      </c>
      <c r="AO272" s="154"/>
      <c r="AP272" s="154"/>
      <c r="AQ272" s="154"/>
      <c r="AR272" s="154"/>
      <c r="AS272" s="154"/>
      <c r="AT272" s="154">
        <v>200</v>
      </c>
      <c r="AU272" s="175" t="s">
        <v>4916</v>
      </c>
      <c r="AV272" s="175" t="s">
        <v>4916</v>
      </c>
      <c r="AW272" s="127">
        <v>100</v>
      </c>
      <c r="AX272" s="361">
        <v>0.5</v>
      </c>
      <c r="AY272" s="149"/>
      <c r="AZ272" s="149"/>
      <c r="BA272" s="149"/>
      <c r="BB272" s="149"/>
      <c r="BC272" s="149"/>
      <c r="BD272" s="149"/>
      <c r="BE272" s="149"/>
      <c r="BF272" s="150"/>
      <c r="BG272" s="259" t="s">
        <v>4897</v>
      </c>
      <c r="BH272" s="149"/>
      <c r="BI272" s="149"/>
      <c r="BJ272" s="149"/>
      <c r="BK272" s="149"/>
      <c r="BL272" s="149"/>
      <c r="BM272" s="149"/>
      <c r="BN272" s="149"/>
      <c r="BO272" s="149"/>
      <c r="BP272" s="149"/>
      <c r="BQ272" s="154"/>
      <c r="BR272" s="154"/>
      <c r="BS272" s="154"/>
      <c r="BT272" s="154"/>
      <c r="BU272" s="154"/>
      <c r="BV272" s="154"/>
      <c r="BW272" s="154"/>
      <c r="BX272" s="154"/>
      <c r="BY272" s="154"/>
      <c r="BZ272" s="154"/>
      <c r="CA272" s="175">
        <v>1</v>
      </c>
      <c r="CB272" s="175"/>
      <c r="CC272" s="175"/>
      <c r="CD272" s="175"/>
      <c r="CE272" s="154"/>
    </row>
    <row r="273" spans="1:83" s="86" customFormat="1" ht="16.5" customHeight="1">
      <c r="A273" s="154">
        <v>211</v>
      </c>
      <c r="B273" s="154" t="s">
        <v>10942</v>
      </c>
      <c r="C273" s="158" t="s">
        <v>11001</v>
      </c>
      <c r="D273" s="154" t="s">
        <v>5318</v>
      </c>
      <c r="E273" s="154" t="s">
        <v>13433</v>
      </c>
      <c r="F273" s="154" t="s">
        <v>15362</v>
      </c>
      <c r="G273" s="160" t="s">
        <v>15363</v>
      </c>
      <c r="H273" s="154" t="s">
        <v>15364</v>
      </c>
      <c r="I273" s="154" t="s">
        <v>15365</v>
      </c>
      <c r="J273" s="154" t="s">
        <v>4884</v>
      </c>
      <c r="K273" s="163" t="s">
        <v>15366</v>
      </c>
      <c r="L273" s="116" t="s">
        <v>15367</v>
      </c>
      <c r="M273" s="141" t="s">
        <v>15368</v>
      </c>
      <c r="N273" s="142" t="s">
        <v>4888</v>
      </c>
      <c r="O273" s="142"/>
      <c r="P273" s="1015" t="s">
        <v>4924</v>
      </c>
      <c r="Q273" s="630">
        <v>8200</v>
      </c>
      <c r="R273" s="630">
        <v>965</v>
      </c>
      <c r="S273" s="630">
        <v>242</v>
      </c>
      <c r="T273" s="143"/>
      <c r="U273" s="123"/>
      <c r="V273" s="143">
        <v>242</v>
      </c>
      <c r="W273" s="147">
        <v>34</v>
      </c>
      <c r="X273" s="159" t="s">
        <v>4972</v>
      </c>
      <c r="Y273" s="147">
        <v>198</v>
      </c>
      <c r="Z273" s="147">
        <v>34</v>
      </c>
      <c r="AA273" s="147">
        <v>2000</v>
      </c>
      <c r="AB273" s="147">
        <v>34</v>
      </c>
      <c r="AC273" s="147">
        <v>3</v>
      </c>
      <c r="AD273" s="147">
        <v>20</v>
      </c>
      <c r="AE273" s="147">
        <v>50</v>
      </c>
      <c r="AF273" s="181" t="s">
        <v>15369</v>
      </c>
      <c r="AG273" s="127">
        <v>505</v>
      </c>
      <c r="AH273" s="127">
        <v>505</v>
      </c>
      <c r="AI273" s="123"/>
      <c r="AJ273" s="123"/>
      <c r="AK273" s="154" t="s">
        <v>6375</v>
      </c>
      <c r="AL273" s="154">
        <v>3</v>
      </c>
      <c r="AM273" s="154">
        <v>1</v>
      </c>
      <c r="AN273" s="154"/>
      <c r="AO273" s="154">
        <v>2</v>
      </c>
      <c r="AP273" s="154"/>
      <c r="AQ273" s="154"/>
      <c r="AR273" s="154"/>
      <c r="AS273" s="154"/>
      <c r="AT273" s="154">
        <v>250</v>
      </c>
      <c r="AU273" s="175" t="s">
        <v>5026</v>
      </c>
      <c r="AV273" s="175" t="s">
        <v>5026</v>
      </c>
      <c r="AW273" s="127">
        <v>8000</v>
      </c>
      <c r="AX273" s="361">
        <v>32</v>
      </c>
      <c r="AY273" s="155"/>
      <c r="AZ273" s="155"/>
      <c r="BA273" s="155"/>
      <c r="BB273" s="155"/>
      <c r="BC273" s="155"/>
      <c r="BD273" s="155"/>
      <c r="BE273" s="155"/>
      <c r="BF273" s="154"/>
      <c r="BG273" s="259" t="s">
        <v>15370</v>
      </c>
      <c r="BH273" s="149">
        <v>2000</v>
      </c>
      <c r="BI273" s="149"/>
      <c r="BJ273" s="149"/>
      <c r="BK273" s="149">
        <v>2000</v>
      </c>
      <c r="BL273" s="149">
        <v>2000</v>
      </c>
      <c r="BM273" s="149">
        <v>50</v>
      </c>
      <c r="BN273" s="149"/>
      <c r="BO273" s="150"/>
      <c r="BP273" s="265" t="s">
        <v>15371</v>
      </c>
      <c r="BQ273" s="1065"/>
      <c r="BR273" s="1065"/>
      <c r="BS273" s="1065"/>
      <c r="BT273" s="1065"/>
      <c r="BU273" s="1065"/>
      <c r="BV273" s="1065"/>
      <c r="BW273" s="1065"/>
      <c r="BX273" s="1065"/>
      <c r="BY273" s="1065"/>
      <c r="BZ273" s="1065"/>
      <c r="CA273" s="175">
        <v>1</v>
      </c>
      <c r="CB273" s="154"/>
      <c r="CC273" s="154"/>
      <c r="CD273" s="154"/>
      <c r="CE273" s="175">
        <v>2</v>
      </c>
    </row>
    <row r="274" spans="1:83" s="86" customFormat="1" ht="16.5" customHeight="1">
      <c r="A274" s="154">
        <v>212</v>
      </c>
      <c r="B274" s="154" t="s">
        <v>10942</v>
      </c>
      <c r="C274" s="158" t="s">
        <v>11305</v>
      </c>
      <c r="D274" s="154" t="s">
        <v>5318</v>
      </c>
      <c r="E274" s="154" t="s">
        <v>13433</v>
      </c>
      <c r="F274" s="154" t="s">
        <v>15372</v>
      </c>
      <c r="G274" s="160" t="s">
        <v>15373</v>
      </c>
      <c r="H274" s="116" t="s">
        <v>15374</v>
      </c>
      <c r="I274" s="154" t="s">
        <v>15375</v>
      </c>
      <c r="J274" s="154" t="s">
        <v>4884</v>
      </c>
      <c r="K274" s="163" t="s">
        <v>6836</v>
      </c>
      <c r="L274" s="116" t="s">
        <v>15376</v>
      </c>
      <c r="M274" s="141" t="s">
        <v>15377</v>
      </c>
      <c r="N274" s="142" t="s">
        <v>9684</v>
      </c>
      <c r="O274" s="142"/>
      <c r="P274" s="142" t="s">
        <v>4884</v>
      </c>
      <c r="Q274" s="630">
        <v>2650</v>
      </c>
      <c r="R274" s="630">
        <v>116</v>
      </c>
      <c r="S274" s="630">
        <v>120</v>
      </c>
      <c r="T274" s="143">
        <v>40</v>
      </c>
      <c r="U274" s="123" t="s">
        <v>4925</v>
      </c>
      <c r="V274" s="143">
        <v>80</v>
      </c>
      <c r="W274" s="147">
        <v>50</v>
      </c>
      <c r="X274" s="159" t="s">
        <v>4972</v>
      </c>
      <c r="Y274" s="147">
        <v>78</v>
      </c>
      <c r="Z274" s="147">
        <v>70</v>
      </c>
      <c r="AA274" s="147">
        <v>2500</v>
      </c>
      <c r="AB274" s="147">
        <v>60</v>
      </c>
      <c r="AC274" s="147"/>
      <c r="AD274" s="147"/>
      <c r="AE274" s="147">
        <v>10</v>
      </c>
      <c r="AF274" s="181" t="s">
        <v>15378</v>
      </c>
      <c r="AG274" s="127">
        <v>100</v>
      </c>
      <c r="AH274" s="127">
        <v>200</v>
      </c>
      <c r="AI274" s="123"/>
      <c r="AJ274" s="123"/>
      <c r="AK274" s="154" t="s">
        <v>4931</v>
      </c>
      <c r="AL274" s="154">
        <v>11</v>
      </c>
      <c r="AM274" s="154">
        <v>6</v>
      </c>
      <c r="AN274" s="154">
        <v>5</v>
      </c>
      <c r="AO274" s="157"/>
      <c r="AP274" s="157"/>
      <c r="AQ274" s="157"/>
      <c r="AR274" s="157"/>
      <c r="AS274" s="157"/>
      <c r="AT274" s="154">
        <v>200</v>
      </c>
      <c r="AU274" s="175" t="s">
        <v>12895</v>
      </c>
      <c r="AV274" s="175" t="s">
        <v>12895</v>
      </c>
      <c r="AW274" s="127">
        <v>2327</v>
      </c>
      <c r="AX274" s="361">
        <v>11.635</v>
      </c>
      <c r="AY274" s="149"/>
      <c r="AZ274" s="149"/>
      <c r="BA274" s="149"/>
      <c r="BB274" s="149"/>
      <c r="BC274" s="149"/>
      <c r="BD274" s="149"/>
      <c r="BE274" s="149"/>
      <c r="BF274" s="157"/>
      <c r="BG274" s="259" t="s">
        <v>4897</v>
      </c>
      <c r="BH274" s="149"/>
      <c r="BI274" s="149"/>
      <c r="BJ274" s="149"/>
      <c r="BK274" s="149"/>
      <c r="BL274" s="149"/>
      <c r="BM274" s="149"/>
      <c r="BN274" s="149"/>
      <c r="BO274" s="157"/>
      <c r="BP274" s="265" t="s">
        <v>4897</v>
      </c>
      <c r="BQ274" s="157"/>
      <c r="BR274" s="157"/>
      <c r="BS274" s="157"/>
      <c r="BT274" s="157"/>
      <c r="BU274" s="157"/>
      <c r="BV274" s="157"/>
      <c r="BW274" s="157"/>
      <c r="BX274" s="157"/>
      <c r="BY274" s="157"/>
      <c r="BZ274" s="157"/>
      <c r="CA274" s="175">
        <v>3</v>
      </c>
      <c r="CB274" s="175">
        <v>4</v>
      </c>
      <c r="CC274" s="175">
        <v>1</v>
      </c>
      <c r="CD274" s="175">
        <v>1</v>
      </c>
      <c r="CE274" s="175">
        <v>2</v>
      </c>
    </row>
    <row r="275" spans="1:83" s="86" customFormat="1" ht="16.5" customHeight="1">
      <c r="A275" s="154">
        <v>213</v>
      </c>
      <c r="B275" s="146" t="s">
        <v>3787</v>
      </c>
      <c r="C275" s="159" t="s">
        <v>3821</v>
      </c>
      <c r="D275" s="159" t="s">
        <v>168</v>
      </c>
      <c r="E275" s="154" t="s">
        <v>14006</v>
      </c>
      <c r="F275" s="159" t="s">
        <v>15379</v>
      </c>
      <c r="G275" s="385" t="s">
        <v>15380</v>
      </c>
      <c r="H275" s="159" t="s">
        <v>15381</v>
      </c>
      <c r="I275" s="159" t="s">
        <v>15382</v>
      </c>
      <c r="J275" s="154" t="s">
        <v>4884</v>
      </c>
      <c r="K275" s="159" t="s">
        <v>15383</v>
      </c>
      <c r="L275" s="159" t="s">
        <v>15384</v>
      </c>
      <c r="M275" s="718" t="s">
        <v>15385</v>
      </c>
      <c r="N275" s="142" t="s">
        <v>4924</v>
      </c>
      <c r="O275" s="142"/>
      <c r="P275" s="1015" t="s">
        <v>4924</v>
      </c>
      <c r="Q275" s="127">
        <v>2130</v>
      </c>
      <c r="R275" s="127">
        <v>895</v>
      </c>
      <c r="S275" s="630">
        <v>416</v>
      </c>
      <c r="T275" s="143"/>
      <c r="U275" s="123" t="s">
        <v>5009</v>
      </c>
      <c r="V275" s="143">
        <v>416</v>
      </c>
      <c r="W275" s="147">
        <v>94</v>
      </c>
      <c r="X275" s="159" t="s">
        <v>4972</v>
      </c>
      <c r="Y275" s="147">
        <v>57.8</v>
      </c>
      <c r="Z275" s="147"/>
      <c r="AA275" s="147"/>
      <c r="AB275" s="147">
        <v>30</v>
      </c>
      <c r="AC275" s="147"/>
      <c r="AD275" s="147"/>
      <c r="AE275" s="147">
        <v>6</v>
      </c>
      <c r="AF275" s="1059" t="s">
        <v>15386</v>
      </c>
      <c r="AG275" s="127">
        <v>200</v>
      </c>
      <c r="AH275" s="127">
        <v>200</v>
      </c>
      <c r="AI275" s="792"/>
      <c r="AJ275" s="792"/>
      <c r="AK275" s="154" t="s">
        <v>4931</v>
      </c>
      <c r="AL275" s="154">
        <v>3</v>
      </c>
      <c r="AM275" s="154"/>
      <c r="AN275" s="158">
        <v>2</v>
      </c>
      <c r="AO275" s="154">
        <v>1</v>
      </c>
      <c r="AP275" s="158"/>
      <c r="AQ275" s="158"/>
      <c r="AR275" s="158"/>
      <c r="AS275" s="158"/>
      <c r="AT275" s="154">
        <v>365</v>
      </c>
      <c r="AU275" s="175" t="s">
        <v>4895</v>
      </c>
      <c r="AV275" s="175" t="s">
        <v>4895</v>
      </c>
      <c r="AW275" s="127">
        <v>36567</v>
      </c>
      <c r="AX275" s="361">
        <v>100.18356164383562</v>
      </c>
      <c r="AY275" s="155"/>
      <c r="AZ275" s="155"/>
      <c r="BA275" s="155"/>
      <c r="BB275" s="155"/>
      <c r="BC275" s="155"/>
      <c r="BD275" s="155"/>
      <c r="BE275" s="155"/>
      <c r="BF275" s="158"/>
      <c r="BG275" s="259" t="s">
        <v>4897</v>
      </c>
      <c r="BH275" s="155"/>
      <c r="BI275" s="155"/>
      <c r="BJ275" s="155"/>
      <c r="BK275" s="155"/>
      <c r="BL275" s="155"/>
      <c r="BM275" s="155"/>
      <c r="BN275" s="155"/>
      <c r="BO275" s="158"/>
      <c r="BP275" s="158"/>
      <c r="BQ275" s="158"/>
      <c r="BR275" s="158"/>
      <c r="BS275" s="158"/>
      <c r="BT275" s="158"/>
      <c r="BU275" s="158"/>
      <c r="BV275" s="158"/>
      <c r="BW275" s="158"/>
      <c r="BX275" s="158"/>
      <c r="BY275" s="158"/>
      <c r="BZ275" s="158"/>
      <c r="CA275" s="146">
        <v>5</v>
      </c>
      <c r="CB275" s="175"/>
      <c r="CC275" s="175"/>
      <c r="CD275" s="146"/>
      <c r="CE275" s="175"/>
    </row>
    <row r="276" spans="1:83" s="86" customFormat="1" ht="16.5" customHeight="1">
      <c r="A276" s="154">
        <v>214</v>
      </c>
      <c r="B276" s="154" t="s">
        <v>10942</v>
      </c>
      <c r="C276" s="158" t="s">
        <v>11001</v>
      </c>
      <c r="D276" s="154" t="s">
        <v>5318</v>
      </c>
      <c r="E276" s="154" t="s">
        <v>13433</v>
      </c>
      <c r="F276" s="154" t="s">
        <v>15387</v>
      </c>
      <c r="G276" s="160" t="s">
        <v>15388</v>
      </c>
      <c r="H276" s="154" t="s">
        <v>15389</v>
      </c>
      <c r="I276" s="154" t="s">
        <v>15390</v>
      </c>
      <c r="J276" s="154" t="s">
        <v>4884</v>
      </c>
      <c r="K276" s="163" t="s">
        <v>15391</v>
      </c>
      <c r="L276" s="116" t="s">
        <v>15392</v>
      </c>
      <c r="M276" s="618" t="s">
        <v>15393</v>
      </c>
      <c r="N276" s="142" t="s">
        <v>4888</v>
      </c>
      <c r="O276" s="142"/>
      <c r="P276" s="1015" t="s">
        <v>4924</v>
      </c>
      <c r="Q276" s="630">
        <v>6700</v>
      </c>
      <c r="R276" s="630">
        <v>1300</v>
      </c>
      <c r="S276" s="630">
        <v>133</v>
      </c>
      <c r="T276" s="143">
        <v>133</v>
      </c>
      <c r="U276" s="123"/>
      <c r="V276" s="143"/>
      <c r="W276" s="147">
        <v>14</v>
      </c>
      <c r="X276" s="159" t="s">
        <v>4972</v>
      </c>
      <c r="Y276" s="147">
        <v>67</v>
      </c>
      <c r="Z276" s="147">
        <v>50</v>
      </c>
      <c r="AA276" s="147"/>
      <c r="AB276" s="147"/>
      <c r="AC276" s="147"/>
      <c r="AD276" s="147"/>
      <c r="AE276" s="147">
        <v>50</v>
      </c>
      <c r="AF276" s="181" t="s">
        <v>15394</v>
      </c>
      <c r="AG276" s="127">
        <v>5</v>
      </c>
      <c r="AH276" s="127">
        <v>250</v>
      </c>
      <c r="AI276" s="123"/>
      <c r="AJ276" s="123"/>
      <c r="AK276" s="154" t="s">
        <v>5176</v>
      </c>
      <c r="AL276" s="154">
        <v>3</v>
      </c>
      <c r="AM276" s="154"/>
      <c r="AN276" s="154"/>
      <c r="AO276" s="154">
        <v>3</v>
      </c>
      <c r="AP276" s="154"/>
      <c r="AQ276" s="154"/>
      <c r="AR276" s="154"/>
      <c r="AS276" s="154"/>
      <c r="AT276" s="154">
        <v>363</v>
      </c>
      <c r="AU276" s="175" t="s">
        <v>4916</v>
      </c>
      <c r="AV276" s="175" t="s">
        <v>4916</v>
      </c>
      <c r="AW276" s="127">
        <v>10000</v>
      </c>
      <c r="AX276" s="361">
        <v>27.548209366391184</v>
      </c>
      <c r="AY276" s="155"/>
      <c r="AZ276" s="155"/>
      <c r="BA276" s="155"/>
      <c r="BB276" s="155"/>
      <c r="BC276" s="155"/>
      <c r="BD276" s="155"/>
      <c r="BE276" s="155"/>
      <c r="BF276" s="154"/>
      <c r="BG276" s="259" t="s">
        <v>4897</v>
      </c>
      <c r="BH276" s="149"/>
      <c r="BI276" s="149"/>
      <c r="BJ276" s="149"/>
      <c r="BK276" s="149"/>
      <c r="BL276" s="149"/>
      <c r="BM276" s="149"/>
      <c r="BN276" s="149"/>
      <c r="BO276" s="150"/>
      <c r="BP276" s="265" t="s">
        <v>4897</v>
      </c>
      <c r="BQ276" s="1065"/>
      <c r="BR276" s="1065"/>
      <c r="BS276" s="1065"/>
      <c r="BT276" s="1065"/>
      <c r="BU276" s="1065"/>
      <c r="BV276" s="1065"/>
      <c r="BW276" s="1065"/>
      <c r="BX276" s="1065"/>
      <c r="BY276" s="1065"/>
      <c r="BZ276" s="1065"/>
      <c r="CA276" s="175">
        <v>1</v>
      </c>
      <c r="CB276" s="175">
        <v>1</v>
      </c>
      <c r="CC276" s="154"/>
      <c r="CD276" s="175">
        <v>1</v>
      </c>
      <c r="CE276" s="154"/>
    </row>
    <row r="277" spans="1:83" s="86" customFormat="1" ht="16.5" customHeight="1">
      <c r="A277" s="154">
        <v>215</v>
      </c>
      <c r="B277" s="159" t="s">
        <v>10942</v>
      </c>
      <c r="C277" s="159" t="s">
        <v>11079</v>
      </c>
      <c r="D277" s="159" t="s">
        <v>5318</v>
      </c>
      <c r="E277" s="154" t="s">
        <v>13433</v>
      </c>
      <c r="F277" s="159" t="s">
        <v>15395</v>
      </c>
      <c r="G277" s="385" t="s">
        <v>15396</v>
      </c>
      <c r="H277" s="159" t="s">
        <v>15397</v>
      </c>
      <c r="I277" s="159" t="s">
        <v>15398</v>
      </c>
      <c r="J277" s="154" t="s">
        <v>4884</v>
      </c>
      <c r="K277" s="116" t="s">
        <v>15399</v>
      </c>
      <c r="L277" s="159" t="s">
        <v>15400</v>
      </c>
      <c r="M277" s="599" t="s">
        <v>15401</v>
      </c>
      <c r="N277" s="716" t="s">
        <v>4888</v>
      </c>
      <c r="O277" s="716"/>
      <c r="P277" s="1015" t="s">
        <v>4924</v>
      </c>
      <c r="Q277" s="630">
        <v>440</v>
      </c>
      <c r="R277" s="630">
        <v>374</v>
      </c>
      <c r="S277" s="630">
        <v>154</v>
      </c>
      <c r="T277" s="143"/>
      <c r="U277" s="123"/>
      <c r="V277" s="143">
        <v>154</v>
      </c>
      <c r="W277" s="147">
        <v>33</v>
      </c>
      <c r="X277" s="159" t="s">
        <v>4972</v>
      </c>
      <c r="Y277" s="147">
        <v>52</v>
      </c>
      <c r="Z277" s="127"/>
      <c r="AA277" s="127"/>
      <c r="AB277" s="147">
        <v>33</v>
      </c>
      <c r="AC277" s="127"/>
      <c r="AD277" s="127"/>
      <c r="AE277" s="147">
        <v>10</v>
      </c>
      <c r="AF277" s="1042" t="s">
        <v>15402</v>
      </c>
      <c r="AG277" s="127">
        <v>113</v>
      </c>
      <c r="AH277" s="127">
        <v>113</v>
      </c>
      <c r="AI277" s="174"/>
      <c r="AJ277" s="174"/>
      <c r="AK277" s="159" t="s">
        <v>4914</v>
      </c>
      <c r="AL277" s="150"/>
      <c r="AM277" s="150"/>
      <c r="AN277" s="150"/>
      <c r="AO277" s="150"/>
      <c r="AP277" s="150"/>
      <c r="AQ277" s="150"/>
      <c r="AR277" s="150"/>
      <c r="AS277" s="150"/>
      <c r="AT277" s="159">
        <v>163</v>
      </c>
      <c r="AU277" s="146" t="s">
        <v>4895</v>
      </c>
      <c r="AV277" s="146" t="s">
        <v>4895</v>
      </c>
      <c r="AW277" s="127">
        <v>1467</v>
      </c>
      <c r="AX277" s="361">
        <v>9</v>
      </c>
      <c r="AY277" s="149"/>
      <c r="AZ277" s="149"/>
      <c r="BA277" s="149"/>
      <c r="BB277" s="149"/>
      <c r="BC277" s="149"/>
      <c r="BD277" s="149"/>
      <c r="BE277" s="149"/>
      <c r="BF277" s="150"/>
      <c r="BG277" s="259" t="s">
        <v>4897</v>
      </c>
      <c r="BH277" s="149"/>
      <c r="BI277" s="149"/>
      <c r="BJ277" s="149"/>
      <c r="BK277" s="149"/>
      <c r="BL277" s="149"/>
      <c r="BM277" s="149"/>
      <c r="BN277" s="149"/>
      <c r="BO277" s="150"/>
      <c r="BP277" s="150" t="s">
        <v>4897</v>
      </c>
      <c r="BQ277" s="150"/>
      <c r="BR277" s="150"/>
      <c r="BS277" s="150"/>
      <c r="BT277" s="150"/>
      <c r="BU277" s="150"/>
      <c r="BV277" s="150"/>
      <c r="BW277" s="150"/>
      <c r="BX277" s="150"/>
      <c r="BY277" s="150"/>
      <c r="BZ277" s="150"/>
      <c r="CA277" s="159">
        <v>2</v>
      </c>
      <c r="CB277" s="159"/>
      <c r="CC277" s="159"/>
      <c r="CD277" s="159">
        <v>1</v>
      </c>
      <c r="CE277" s="159"/>
    </row>
    <row r="278" spans="1:83" s="86" customFormat="1" ht="16.5" customHeight="1">
      <c r="A278" s="154">
        <v>216</v>
      </c>
      <c r="B278" s="154" t="s">
        <v>10942</v>
      </c>
      <c r="C278" s="158" t="s">
        <v>11001</v>
      </c>
      <c r="D278" s="154" t="s">
        <v>5318</v>
      </c>
      <c r="E278" s="154" t="s">
        <v>6337</v>
      </c>
      <c r="F278" s="154" t="s">
        <v>15403</v>
      </c>
      <c r="G278" s="160" t="s">
        <v>15404</v>
      </c>
      <c r="H278" s="154" t="s">
        <v>15405</v>
      </c>
      <c r="I278" s="154" t="s">
        <v>15406</v>
      </c>
      <c r="J278" s="154" t="s">
        <v>4888</v>
      </c>
      <c r="K278" s="163" t="s">
        <v>6337</v>
      </c>
      <c r="L278" s="116" t="s">
        <v>6337</v>
      </c>
      <c r="M278" s="141" t="s">
        <v>15407</v>
      </c>
      <c r="N278" s="142" t="s">
        <v>4888</v>
      </c>
      <c r="O278" s="142"/>
      <c r="P278" s="1015" t="s">
        <v>4924</v>
      </c>
      <c r="Q278" s="630">
        <v>345</v>
      </c>
      <c r="R278" s="630">
        <v>391</v>
      </c>
      <c r="S278" s="630">
        <v>391</v>
      </c>
      <c r="T278" s="143"/>
      <c r="U278" s="123"/>
      <c r="V278" s="143">
        <v>391</v>
      </c>
      <c r="W278" s="147"/>
      <c r="X278" s="159"/>
      <c r="Y278" s="147"/>
      <c r="Z278" s="147"/>
      <c r="AA278" s="147"/>
      <c r="AB278" s="147"/>
      <c r="AC278" s="147"/>
      <c r="AD278" s="147"/>
      <c r="AE278" s="147">
        <v>2</v>
      </c>
      <c r="AF278" s="181" t="s">
        <v>15408</v>
      </c>
      <c r="AG278" s="127">
        <v>200</v>
      </c>
      <c r="AH278" s="127">
        <v>200</v>
      </c>
      <c r="AI278" s="123"/>
      <c r="AJ278" s="123"/>
      <c r="AK278" s="154" t="s">
        <v>8895</v>
      </c>
      <c r="AL278" s="154">
        <v>3</v>
      </c>
      <c r="AM278" s="154"/>
      <c r="AN278" s="154">
        <v>2</v>
      </c>
      <c r="AO278" s="154"/>
      <c r="AP278" s="154">
        <v>1</v>
      </c>
      <c r="AQ278" s="154"/>
      <c r="AR278" s="154"/>
      <c r="AS278" s="154"/>
      <c r="AT278" s="154">
        <v>313</v>
      </c>
      <c r="AU278" s="175" t="s">
        <v>9314</v>
      </c>
      <c r="AV278" s="175" t="s">
        <v>15409</v>
      </c>
      <c r="AW278" s="127">
        <v>30000</v>
      </c>
      <c r="AX278" s="361">
        <v>95.846645367412137</v>
      </c>
      <c r="AY278" s="155"/>
      <c r="AZ278" s="155"/>
      <c r="BA278" s="155"/>
      <c r="BB278" s="155"/>
      <c r="BC278" s="155"/>
      <c r="BD278" s="155"/>
      <c r="BE278" s="155"/>
      <c r="BF278" s="154"/>
      <c r="BG278" s="259" t="s">
        <v>4897</v>
      </c>
      <c r="BH278" s="149"/>
      <c r="BI278" s="149"/>
      <c r="BJ278" s="149"/>
      <c r="BK278" s="149"/>
      <c r="BL278" s="149"/>
      <c r="BM278" s="149"/>
      <c r="BN278" s="149"/>
      <c r="BO278" s="150"/>
      <c r="BP278" s="265" t="s">
        <v>4897</v>
      </c>
      <c r="BQ278" s="1065"/>
      <c r="BR278" s="1065"/>
      <c r="BS278" s="1065"/>
      <c r="BT278" s="1065"/>
      <c r="BU278" s="1065"/>
      <c r="BV278" s="1065"/>
      <c r="BW278" s="1065"/>
      <c r="BX278" s="1065"/>
      <c r="BY278" s="1065"/>
      <c r="BZ278" s="1065"/>
      <c r="CA278" s="154"/>
      <c r="CB278" s="154"/>
      <c r="CC278" s="154"/>
      <c r="CD278" s="154"/>
      <c r="CE278" s="154"/>
    </row>
    <row r="279" spans="1:83" s="86" customFormat="1" ht="16.5" customHeight="1">
      <c r="A279" s="154">
        <v>217</v>
      </c>
      <c r="B279" s="154" t="s">
        <v>10942</v>
      </c>
      <c r="C279" s="158" t="s">
        <v>11305</v>
      </c>
      <c r="D279" s="154" t="s">
        <v>5318</v>
      </c>
      <c r="E279" s="154" t="s">
        <v>13433</v>
      </c>
      <c r="F279" s="154" t="s">
        <v>15410</v>
      </c>
      <c r="G279" s="160" t="s">
        <v>15411</v>
      </c>
      <c r="H279" s="154" t="s">
        <v>15412</v>
      </c>
      <c r="I279" s="154" t="s">
        <v>15413</v>
      </c>
      <c r="J279" s="154" t="s">
        <v>4884</v>
      </c>
      <c r="K279" s="163" t="s">
        <v>5228</v>
      </c>
      <c r="L279" s="116" t="s">
        <v>15414</v>
      </c>
      <c r="M279" s="141" t="s">
        <v>15415</v>
      </c>
      <c r="N279" s="142" t="s">
        <v>9684</v>
      </c>
      <c r="O279" s="142"/>
      <c r="P279" s="1015" t="s">
        <v>4924</v>
      </c>
      <c r="Q279" s="630">
        <v>2100</v>
      </c>
      <c r="R279" s="630">
        <v>1190</v>
      </c>
      <c r="S279" s="630">
        <v>117</v>
      </c>
      <c r="T279" s="143">
        <v>100</v>
      </c>
      <c r="U279" s="123" t="s">
        <v>15416</v>
      </c>
      <c r="V279" s="143">
        <v>17</v>
      </c>
      <c r="W279" s="147">
        <v>43</v>
      </c>
      <c r="X279" s="159" t="s">
        <v>4972</v>
      </c>
      <c r="Y279" s="147">
        <v>50</v>
      </c>
      <c r="Z279" s="147">
        <v>15</v>
      </c>
      <c r="AA279" s="147">
        <v>800</v>
      </c>
      <c r="AB279" s="147">
        <v>27</v>
      </c>
      <c r="AC279" s="147">
        <v>33</v>
      </c>
      <c r="AD279" s="147">
        <v>33</v>
      </c>
      <c r="AE279" s="147">
        <v>60</v>
      </c>
      <c r="AF279" s="181" t="s">
        <v>15417</v>
      </c>
      <c r="AG279" s="127">
        <v>6</v>
      </c>
      <c r="AH279" s="127">
        <v>120</v>
      </c>
      <c r="AI279" s="123"/>
      <c r="AJ279" s="123"/>
      <c r="AK279" s="154" t="s">
        <v>5477</v>
      </c>
      <c r="AL279" s="154">
        <v>4</v>
      </c>
      <c r="AM279" s="154">
        <v>1</v>
      </c>
      <c r="AN279" s="157"/>
      <c r="AO279" s="154">
        <v>2</v>
      </c>
      <c r="AP279" s="154">
        <v>1</v>
      </c>
      <c r="AQ279" s="157"/>
      <c r="AR279" s="157"/>
      <c r="AS279" s="157"/>
      <c r="AT279" s="154">
        <v>365</v>
      </c>
      <c r="AU279" s="175" t="s">
        <v>5329</v>
      </c>
      <c r="AV279" s="175" t="s">
        <v>5329</v>
      </c>
      <c r="AW279" s="127">
        <v>9000</v>
      </c>
      <c r="AX279" s="361">
        <v>24.657534246575342</v>
      </c>
      <c r="AY279" s="149"/>
      <c r="AZ279" s="149"/>
      <c r="BA279" s="149"/>
      <c r="BB279" s="149"/>
      <c r="BC279" s="149"/>
      <c r="BD279" s="149"/>
      <c r="BE279" s="149"/>
      <c r="BF279" s="157"/>
      <c r="BG279" s="259" t="s">
        <v>4897</v>
      </c>
      <c r="BH279" s="149"/>
      <c r="BI279" s="149"/>
      <c r="BJ279" s="149"/>
      <c r="BK279" s="149"/>
      <c r="BL279" s="149"/>
      <c r="BM279" s="149"/>
      <c r="BN279" s="149"/>
      <c r="BO279" s="157"/>
      <c r="BP279" s="265" t="s">
        <v>4897</v>
      </c>
      <c r="BQ279" s="157"/>
      <c r="BR279" s="157"/>
      <c r="BS279" s="157"/>
      <c r="BT279" s="157"/>
      <c r="BU279" s="157"/>
      <c r="BV279" s="157"/>
      <c r="BW279" s="157"/>
      <c r="BX279" s="157"/>
      <c r="BY279" s="157"/>
      <c r="BZ279" s="157"/>
      <c r="CA279" s="175">
        <v>2</v>
      </c>
      <c r="CB279" s="175"/>
      <c r="CC279" s="175"/>
      <c r="CD279" s="175">
        <v>3</v>
      </c>
      <c r="CE279" s="175"/>
    </row>
    <row r="280" spans="1:83" s="86" customFormat="1" ht="16.5" customHeight="1">
      <c r="A280" s="154">
        <v>218</v>
      </c>
      <c r="B280" s="154" t="s">
        <v>10942</v>
      </c>
      <c r="C280" s="158" t="s">
        <v>11160</v>
      </c>
      <c r="D280" s="154" t="s">
        <v>5318</v>
      </c>
      <c r="E280" s="154" t="s">
        <v>13433</v>
      </c>
      <c r="F280" s="154" t="s">
        <v>15418</v>
      </c>
      <c r="G280" s="160" t="s">
        <v>15419</v>
      </c>
      <c r="H280" s="116" t="s">
        <v>15420</v>
      </c>
      <c r="I280" s="154" t="s">
        <v>14216</v>
      </c>
      <c r="J280" s="154" t="s">
        <v>4884</v>
      </c>
      <c r="K280" s="163" t="s">
        <v>15421</v>
      </c>
      <c r="L280" s="116" t="s">
        <v>15422</v>
      </c>
      <c r="M280" s="154"/>
      <c r="N280" s="142" t="s">
        <v>4884</v>
      </c>
      <c r="O280" s="142" t="s">
        <v>4909</v>
      </c>
      <c r="P280" s="142" t="s">
        <v>4884</v>
      </c>
      <c r="Q280" s="630">
        <v>12740</v>
      </c>
      <c r="R280" s="630">
        <v>248</v>
      </c>
      <c r="S280" s="630">
        <v>248</v>
      </c>
      <c r="T280" s="143">
        <v>248</v>
      </c>
      <c r="U280" s="123" t="s">
        <v>4925</v>
      </c>
      <c r="V280" s="143"/>
      <c r="W280" s="147">
        <v>17</v>
      </c>
      <c r="X280" s="159" t="s">
        <v>4972</v>
      </c>
      <c r="Y280" s="147">
        <v>124</v>
      </c>
      <c r="Z280" s="147">
        <v>34</v>
      </c>
      <c r="AA280" s="147">
        <v>10000</v>
      </c>
      <c r="AB280" s="147">
        <v>25</v>
      </c>
      <c r="AC280" s="147"/>
      <c r="AD280" s="147"/>
      <c r="AE280" s="147">
        <v>50</v>
      </c>
      <c r="AF280" s="181" t="s">
        <v>15423</v>
      </c>
      <c r="AG280" s="127">
        <v>10</v>
      </c>
      <c r="AH280" s="127">
        <v>150</v>
      </c>
      <c r="AI280" s="738"/>
      <c r="AJ280" s="738"/>
      <c r="AK280" s="154" t="s">
        <v>7262</v>
      </c>
      <c r="AL280" s="154">
        <v>9</v>
      </c>
      <c r="AM280" s="154">
        <v>3</v>
      </c>
      <c r="AN280" s="154">
        <v>3</v>
      </c>
      <c r="AO280" s="154">
        <v>3</v>
      </c>
      <c r="AP280" s="154"/>
      <c r="AQ280" s="154"/>
      <c r="AR280" s="154"/>
      <c r="AS280" s="154"/>
      <c r="AT280" s="154">
        <v>200</v>
      </c>
      <c r="AU280" s="175" t="s">
        <v>4916</v>
      </c>
      <c r="AV280" s="175" t="s">
        <v>4916</v>
      </c>
      <c r="AW280" s="127">
        <v>100</v>
      </c>
      <c r="AX280" s="361">
        <v>0.5</v>
      </c>
      <c r="AY280" s="149"/>
      <c r="AZ280" s="149"/>
      <c r="BA280" s="149"/>
      <c r="BB280" s="149"/>
      <c r="BC280" s="149"/>
      <c r="BD280" s="149"/>
      <c r="BE280" s="149"/>
      <c r="BF280" s="150"/>
      <c r="BG280" s="259" t="s">
        <v>4897</v>
      </c>
      <c r="BH280" s="149"/>
      <c r="BI280" s="149"/>
      <c r="BJ280" s="149"/>
      <c r="BK280" s="149"/>
      <c r="BL280" s="149"/>
      <c r="BM280" s="149"/>
      <c r="BN280" s="149"/>
      <c r="BO280" s="265"/>
      <c r="BP280" s="265" t="s">
        <v>4897</v>
      </c>
      <c r="BQ280" s="154"/>
      <c r="BR280" s="154"/>
      <c r="BS280" s="154"/>
      <c r="BT280" s="154"/>
      <c r="BU280" s="154"/>
      <c r="BV280" s="154"/>
      <c r="BW280" s="154"/>
      <c r="BX280" s="154"/>
      <c r="BY280" s="154"/>
      <c r="BZ280" s="154"/>
      <c r="CA280" s="175">
        <v>1</v>
      </c>
      <c r="CB280" s="175">
        <v>1</v>
      </c>
      <c r="CC280" s="175">
        <v>1</v>
      </c>
      <c r="CD280" s="175"/>
      <c r="CE280" s="154"/>
    </row>
    <row r="281" spans="1:83" s="86" customFormat="1" ht="16.5" customHeight="1">
      <c r="A281" s="154">
        <v>219</v>
      </c>
      <c r="B281" s="154" t="s">
        <v>10942</v>
      </c>
      <c r="C281" s="158" t="s">
        <v>11114</v>
      </c>
      <c r="D281" s="154" t="s">
        <v>5318</v>
      </c>
      <c r="E281" s="154" t="s">
        <v>13433</v>
      </c>
      <c r="F281" s="135" t="s">
        <v>15424</v>
      </c>
      <c r="G281" s="276" t="s">
        <v>15425</v>
      </c>
      <c r="H281" s="135" t="s">
        <v>15426</v>
      </c>
      <c r="I281" s="135" t="s">
        <v>6131</v>
      </c>
      <c r="J281" s="154" t="s">
        <v>4884</v>
      </c>
      <c r="K281" s="135" t="s">
        <v>6131</v>
      </c>
      <c r="L281" s="153" t="s">
        <v>15427</v>
      </c>
      <c r="M281" s="141" t="s">
        <v>15428</v>
      </c>
      <c r="N281" s="135" t="s">
        <v>4884</v>
      </c>
      <c r="O281" s="142" t="s">
        <v>4909</v>
      </c>
      <c r="P281" s="135" t="s">
        <v>4884</v>
      </c>
      <c r="Q281" s="361">
        <v>9917</v>
      </c>
      <c r="R281" s="361">
        <v>905</v>
      </c>
      <c r="S281" s="1007">
        <v>812</v>
      </c>
      <c r="T281" s="143">
        <v>430</v>
      </c>
      <c r="U281" s="123" t="s">
        <v>5286</v>
      </c>
      <c r="V281" s="143">
        <v>382</v>
      </c>
      <c r="W281" s="361">
        <v>25</v>
      </c>
      <c r="X281" s="135" t="s">
        <v>4972</v>
      </c>
      <c r="Y281" s="361">
        <v>56</v>
      </c>
      <c r="Z281" s="361"/>
      <c r="AA281" s="361">
        <v>15000</v>
      </c>
      <c r="AB281" s="361">
        <v>44</v>
      </c>
      <c r="AC281" s="361"/>
      <c r="AD281" s="361"/>
      <c r="AE281" s="361">
        <v>15</v>
      </c>
      <c r="AF281" s="276" t="s">
        <v>15429</v>
      </c>
      <c r="AG281" s="361">
        <v>18000</v>
      </c>
      <c r="AH281" s="361">
        <v>18000</v>
      </c>
      <c r="AI281" s="792"/>
      <c r="AJ281" s="792"/>
      <c r="AK281" s="135" t="s">
        <v>4914</v>
      </c>
      <c r="AL281" s="135">
        <v>6</v>
      </c>
      <c r="AM281" s="135">
        <v>1</v>
      </c>
      <c r="AN281" s="135">
        <v>2</v>
      </c>
      <c r="AO281" s="154">
        <v>3</v>
      </c>
      <c r="AP281" s="158"/>
      <c r="AQ281" s="158"/>
      <c r="AR281" s="158"/>
      <c r="AS281" s="158"/>
      <c r="AT281" s="135">
        <v>300</v>
      </c>
      <c r="AU281" s="175" t="s">
        <v>4916</v>
      </c>
      <c r="AV281" s="175" t="s">
        <v>4916</v>
      </c>
      <c r="AW281" s="361">
        <v>900</v>
      </c>
      <c r="AX281" s="361">
        <v>3</v>
      </c>
      <c r="AY281" s="149"/>
      <c r="AZ281" s="149"/>
      <c r="BA281" s="149"/>
      <c r="BB281" s="149"/>
      <c r="BC281" s="149"/>
      <c r="BD281" s="149"/>
      <c r="BE281" s="149"/>
      <c r="BF281" s="150"/>
      <c r="BG281" s="159" t="s">
        <v>4897</v>
      </c>
      <c r="BH281" s="149"/>
      <c r="BI281" s="149"/>
      <c r="BJ281" s="149"/>
      <c r="BK281" s="149"/>
      <c r="BL281" s="149"/>
      <c r="BM281" s="149"/>
      <c r="BN281" s="149"/>
      <c r="BO281" s="150"/>
      <c r="BP281" s="159" t="s">
        <v>4897</v>
      </c>
      <c r="BQ281" s="158"/>
      <c r="BR281" s="158"/>
      <c r="BS281" s="158"/>
      <c r="BT281" s="158"/>
      <c r="BU281" s="158"/>
      <c r="BV281" s="158"/>
      <c r="BW281" s="158"/>
      <c r="BX281" s="158"/>
      <c r="BY281" s="158"/>
      <c r="BZ281" s="158"/>
      <c r="CA281" s="175">
        <v>2</v>
      </c>
      <c r="CB281" s="154"/>
      <c r="CC281" s="175">
        <v>1</v>
      </c>
      <c r="CD281" s="154"/>
      <c r="CE281" s="154"/>
    </row>
    <row r="282" spans="1:83" s="86" customFormat="1" ht="16.5" customHeight="1">
      <c r="A282" s="154">
        <v>220</v>
      </c>
      <c r="B282" s="154" t="s">
        <v>10942</v>
      </c>
      <c r="C282" s="158" t="s">
        <v>11024</v>
      </c>
      <c r="D282" s="180" t="s">
        <v>168</v>
      </c>
      <c r="E282" s="180" t="s">
        <v>13574</v>
      </c>
      <c r="F282" s="180" t="s">
        <v>15430</v>
      </c>
      <c r="G282" s="1091" t="s">
        <v>15431</v>
      </c>
      <c r="H282" s="224" t="s">
        <v>15432</v>
      </c>
      <c r="I282" s="224" t="s">
        <v>15433</v>
      </c>
      <c r="J282" s="154" t="s">
        <v>4884</v>
      </c>
      <c r="K282" s="224" t="s">
        <v>11417</v>
      </c>
      <c r="L282" s="593" t="s">
        <v>15434</v>
      </c>
      <c r="M282" s="1176" t="s">
        <v>15435</v>
      </c>
      <c r="N282" s="202" t="s">
        <v>4924</v>
      </c>
      <c r="O282" s="202"/>
      <c r="P282" s="202" t="s">
        <v>4940</v>
      </c>
      <c r="Q282" s="1021">
        <v>396</v>
      </c>
      <c r="R282" s="285">
        <v>245</v>
      </c>
      <c r="S282" s="1160">
        <v>225</v>
      </c>
      <c r="T282" s="143">
        <v>115</v>
      </c>
      <c r="U282" s="123"/>
      <c r="V282" s="143">
        <v>110</v>
      </c>
      <c r="W282" s="285">
        <v>30</v>
      </c>
      <c r="X282" s="1177" t="s">
        <v>4956</v>
      </c>
      <c r="Y282" s="285">
        <v>115</v>
      </c>
      <c r="Z282" s="147"/>
      <c r="AA282" s="147"/>
      <c r="AB282" s="285">
        <v>10</v>
      </c>
      <c r="AC282" s="147"/>
      <c r="AD282" s="147"/>
      <c r="AE282" s="285">
        <v>6</v>
      </c>
      <c r="AF282" s="1178" t="s">
        <v>15436</v>
      </c>
      <c r="AG282" s="285">
        <v>160</v>
      </c>
      <c r="AH282" s="285">
        <v>160</v>
      </c>
      <c r="AI282" s="792"/>
      <c r="AJ282" s="792"/>
      <c r="AK282" s="1179" t="s">
        <v>7921</v>
      </c>
      <c r="AL282" s="1179">
        <v>12</v>
      </c>
      <c r="AM282" s="1179">
        <v>5</v>
      </c>
      <c r="AN282" s="1179">
        <v>4</v>
      </c>
      <c r="AO282" s="1180">
        <v>2</v>
      </c>
      <c r="AP282" s="1179">
        <v>1</v>
      </c>
      <c r="AQ282" s="1179" t="s">
        <v>5011</v>
      </c>
      <c r="AR282" s="1179" t="s">
        <v>5988</v>
      </c>
      <c r="AS282" s="135"/>
      <c r="AT282" s="1181">
        <v>300</v>
      </c>
      <c r="AU282" s="1182" t="s">
        <v>5429</v>
      </c>
      <c r="AV282" s="1182" t="s">
        <v>5429</v>
      </c>
      <c r="AW282" s="749">
        <v>7500</v>
      </c>
      <c r="AX282" s="361">
        <v>25</v>
      </c>
      <c r="AY282" s="149"/>
      <c r="AZ282" s="149"/>
      <c r="BA282" s="149"/>
      <c r="BB282" s="149"/>
      <c r="BC282" s="149"/>
      <c r="BD282" s="149"/>
      <c r="BE282" s="149"/>
      <c r="BF282" s="150"/>
      <c r="BG282" s="191" t="s">
        <v>4945</v>
      </c>
      <c r="BH282" s="149"/>
      <c r="BI282" s="149"/>
      <c r="BJ282" s="149"/>
      <c r="BK282" s="149"/>
      <c r="BL282" s="149"/>
      <c r="BM282" s="149"/>
      <c r="BN282" s="149"/>
      <c r="BO282" s="150"/>
      <c r="BP282" s="150"/>
      <c r="BQ282" s="1065"/>
      <c r="BR282" s="1065"/>
      <c r="BS282" s="1065"/>
      <c r="BT282" s="1065"/>
      <c r="BU282" s="1065"/>
      <c r="BV282" s="1065"/>
      <c r="BW282" s="1065"/>
      <c r="BX282" s="1065"/>
      <c r="BY282" s="1065"/>
      <c r="BZ282" s="1065"/>
      <c r="CA282" s="1065"/>
      <c r="CB282" s="1065"/>
      <c r="CC282" s="1065"/>
      <c r="CD282" s="1065"/>
      <c r="CE282" s="1065"/>
    </row>
    <row r="283" spans="1:83" s="496" customFormat="1" ht="16.5" customHeight="1">
      <c r="A283" s="154">
        <v>221</v>
      </c>
      <c r="B283" s="154" t="s">
        <v>10942</v>
      </c>
      <c r="C283" s="158" t="s">
        <v>11106</v>
      </c>
      <c r="D283" s="154" t="s">
        <v>5318</v>
      </c>
      <c r="E283" s="154" t="s">
        <v>14006</v>
      </c>
      <c r="F283" s="154" t="s">
        <v>15437</v>
      </c>
      <c r="G283" s="160" t="s">
        <v>15438</v>
      </c>
      <c r="H283" s="154" t="s">
        <v>15439</v>
      </c>
      <c r="I283" s="154" t="s">
        <v>15099</v>
      </c>
      <c r="J283" s="154" t="s">
        <v>4884</v>
      </c>
      <c r="K283" s="154" t="s">
        <v>15440</v>
      </c>
      <c r="L283" s="116" t="s">
        <v>15441</v>
      </c>
      <c r="M283" s="268" t="s">
        <v>15442</v>
      </c>
      <c r="N283" s="142" t="s">
        <v>4924</v>
      </c>
      <c r="O283" s="142"/>
      <c r="P283" s="1015" t="s">
        <v>4924</v>
      </c>
      <c r="Q283" s="127">
        <v>302</v>
      </c>
      <c r="R283" s="127">
        <v>540</v>
      </c>
      <c r="S283" s="127">
        <v>137</v>
      </c>
      <c r="T283" s="143"/>
      <c r="U283" s="123"/>
      <c r="V283" s="143">
        <v>137</v>
      </c>
      <c r="W283" s="127">
        <v>16</v>
      </c>
      <c r="X283" s="154" t="s">
        <v>4972</v>
      </c>
      <c r="Y283" s="127">
        <v>71</v>
      </c>
      <c r="Z283" s="127"/>
      <c r="AA283" s="127"/>
      <c r="AB283" s="127">
        <v>58</v>
      </c>
      <c r="AC283" s="127"/>
      <c r="AD283" s="127"/>
      <c r="AE283" s="127"/>
      <c r="AF283" s="276" t="s">
        <v>15443</v>
      </c>
      <c r="AG283" s="127">
        <v>131</v>
      </c>
      <c r="AH283" s="127">
        <v>131</v>
      </c>
      <c r="AI283" s="792"/>
      <c r="AJ283" s="792"/>
      <c r="AK283" s="154" t="s">
        <v>4931</v>
      </c>
      <c r="AL283" s="154">
        <v>13</v>
      </c>
      <c r="AM283" s="154">
        <v>1</v>
      </c>
      <c r="AN283" s="154">
        <v>5</v>
      </c>
      <c r="AO283" s="154">
        <v>3</v>
      </c>
      <c r="AP283" s="154">
        <v>4</v>
      </c>
      <c r="AQ283" s="154"/>
      <c r="AR283" s="154"/>
      <c r="AS283" s="154">
        <v>1</v>
      </c>
      <c r="AT283" s="1065">
        <v>277</v>
      </c>
      <c r="AU283" s="175" t="s">
        <v>4895</v>
      </c>
      <c r="AV283" s="175" t="s">
        <v>4895</v>
      </c>
      <c r="AW283" s="127">
        <v>3260</v>
      </c>
      <c r="AX283" s="361">
        <v>11.768953068592058</v>
      </c>
      <c r="AY283" s="155"/>
      <c r="AZ283" s="155"/>
      <c r="BA283" s="155"/>
      <c r="BB283" s="155"/>
      <c r="BC283" s="155"/>
      <c r="BD283" s="155"/>
      <c r="BE283" s="155"/>
      <c r="BF283" s="154"/>
      <c r="BG283" s="259" t="s">
        <v>4897</v>
      </c>
      <c r="BH283" s="155"/>
      <c r="BI283" s="155"/>
      <c r="BJ283" s="155"/>
      <c r="BK283" s="155"/>
      <c r="BL283" s="155"/>
      <c r="BM283" s="155"/>
      <c r="BN283" s="155"/>
      <c r="BO283" s="154"/>
      <c r="BP283" s="259" t="s">
        <v>4897</v>
      </c>
      <c r="BQ283" s="154"/>
      <c r="BR283" s="154"/>
      <c r="BS283" s="154"/>
      <c r="BT283" s="154"/>
      <c r="BU283" s="154"/>
      <c r="BV283" s="154"/>
      <c r="BW283" s="154"/>
      <c r="BX283" s="154"/>
      <c r="BY283" s="154"/>
      <c r="BZ283" s="154"/>
      <c r="CA283" s="175">
        <v>1</v>
      </c>
      <c r="CB283" s="175">
        <v>1</v>
      </c>
      <c r="CC283" s="175"/>
      <c r="CD283" s="175"/>
      <c r="CE283" s="175">
        <v>3</v>
      </c>
    </row>
    <row r="284" spans="1:83" s="86" customFormat="1" ht="16.5" customHeight="1">
      <c r="A284" s="154">
        <v>222</v>
      </c>
      <c r="B284" s="154" t="s">
        <v>10942</v>
      </c>
      <c r="C284" s="158" t="s">
        <v>11114</v>
      </c>
      <c r="D284" s="154" t="s">
        <v>5318</v>
      </c>
      <c r="E284" s="154" t="s">
        <v>13433</v>
      </c>
      <c r="F284" s="154" t="s">
        <v>15444</v>
      </c>
      <c r="G284" s="1125" t="s">
        <v>15445</v>
      </c>
      <c r="H284" s="154" t="s">
        <v>15446</v>
      </c>
      <c r="I284" s="154" t="s">
        <v>10260</v>
      </c>
      <c r="J284" s="154" t="s">
        <v>4884</v>
      </c>
      <c r="K284" s="163" t="s">
        <v>13854</v>
      </c>
      <c r="L284" s="153" t="s">
        <v>15447</v>
      </c>
      <c r="M284" s="268" t="s">
        <v>15448</v>
      </c>
      <c r="N284" s="142" t="s">
        <v>4924</v>
      </c>
      <c r="O284" s="142"/>
      <c r="P284" s="1015" t="s">
        <v>4924</v>
      </c>
      <c r="Q284" s="361">
        <v>1885</v>
      </c>
      <c r="R284" s="361">
        <v>1039</v>
      </c>
      <c r="S284" s="1007">
        <v>713</v>
      </c>
      <c r="T284" s="143">
        <v>387</v>
      </c>
      <c r="U284" s="123" t="s">
        <v>5390</v>
      </c>
      <c r="V284" s="143">
        <v>326</v>
      </c>
      <c r="W284" s="361">
        <v>33</v>
      </c>
      <c r="X284" s="159" t="s">
        <v>4972</v>
      </c>
      <c r="Y284" s="361"/>
      <c r="Z284" s="361"/>
      <c r="AA284" s="147"/>
      <c r="AB284" s="147">
        <v>90</v>
      </c>
      <c r="AC284" s="361"/>
      <c r="AD284" s="361"/>
      <c r="AE284" s="147">
        <v>20</v>
      </c>
      <c r="AF284" s="181" t="s">
        <v>15449</v>
      </c>
      <c r="AG284" s="361">
        <v>210</v>
      </c>
      <c r="AH284" s="361">
        <v>210</v>
      </c>
      <c r="AI284" s="792"/>
      <c r="AJ284" s="792"/>
      <c r="AK284" s="135" t="s">
        <v>5079</v>
      </c>
      <c r="AL284" s="154">
        <v>1</v>
      </c>
      <c r="AM284" s="158"/>
      <c r="AN284" s="154">
        <v>1</v>
      </c>
      <c r="AO284" s="158"/>
      <c r="AP284" s="158"/>
      <c r="AQ284" s="158"/>
      <c r="AR284" s="158"/>
      <c r="AS284" s="158"/>
      <c r="AT284" s="154">
        <v>300</v>
      </c>
      <c r="AU284" s="175" t="s">
        <v>4895</v>
      </c>
      <c r="AV284" s="175" t="s">
        <v>4895</v>
      </c>
      <c r="AW284" s="361">
        <v>400</v>
      </c>
      <c r="AX284" s="361">
        <v>1.3333333333333333</v>
      </c>
      <c r="AY284" s="149"/>
      <c r="AZ284" s="149"/>
      <c r="BA284" s="149"/>
      <c r="BB284" s="149"/>
      <c r="BC284" s="149"/>
      <c r="BD284" s="149"/>
      <c r="BE284" s="149"/>
      <c r="BF284" s="150"/>
      <c r="BG284" s="159" t="s">
        <v>4897</v>
      </c>
      <c r="BH284" s="149"/>
      <c r="BI284" s="149"/>
      <c r="BJ284" s="149"/>
      <c r="BK284" s="149"/>
      <c r="BL284" s="149"/>
      <c r="BM284" s="149"/>
      <c r="BN284" s="149"/>
      <c r="BO284" s="150"/>
      <c r="BP284" s="159" t="s">
        <v>4897</v>
      </c>
      <c r="BQ284" s="154"/>
      <c r="BR284" s="154"/>
      <c r="BS284" s="154"/>
      <c r="BT284" s="154"/>
      <c r="BU284" s="154"/>
      <c r="BV284" s="154"/>
      <c r="BW284" s="154"/>
      <c r="BX284" s="154"/>
      <c r="BY284" s="154"/>
      <c r="BZ284" s="154"/>
      <c r="CA284" s="175">
        <v>1</v>
      </c>
      <c r="CB284" s="154"/>
      <c r="CC284" s="154"/>
      <c r="CD284" s="154"/>
      <c r="CE284" s="154"/>
    </row>
    <row r="285" spans="1:83" s="86" customFormat="1" ht="16.5" customHeight="1">
      <c r="A285" s="154">
        <v>223</v>
      </c>
      <c r="B285" s="154" t="s">
        <v>3787</v>
      </c>
      <c r="C285" s="158" t="s">
        <v>3836</v>
      </c>
      <c r="D285" s="154" t="s">
        <v>168</v>
      </c>
      <c r="E285" s="154" t="s">
        <v>13574</v>
      </c>
      <c r="F285" s="154" t="s">
        <v>15450</v>
      </c>
      <c r="G285" s="160" t="s">
        <v>15451</v>
      </c>
      <c r="H285" s="154" t="s">
        <v>15452</v>
      </c>
      <c r="I285" s="154" t="s">
        <v>15453</v>
      </c>
      <c r="J285" s="154" t="s">
        <v>4884</v>
      </c>
      <c r="K285" s="154" t="s">
        <v>15454</v>
      </c>
      <c r="L285" s="155" t="s">
        <v>15455</v>
      </c>
      <c r="M285" s="268" t="s">
        <v>15456</v>
      </c>
      <c r="N285" s="142" t="s">
        <v>4924</v>
      </c>
      <c r="O285" s="142"/>
      <c r="P285" s="1015" t="s">
        <v>4924</v>
      </c>
      <c r="Q285" s="127">
        <v>3400</v>
      </c>
      <c r="R285" s="127">
        <v>150000</v>
      </c>
      <c r="S285" s="127">
        <v>359</v>
      </c>
      <c r="T285" s="143">
        <v>120</v>
      </c>
      <c r="U285" s="123" t="s">
        <v>10365</v>
      </c>
      <c r="V285" s="143">
        <v>239</v>
      </c>
      <c r="W285" s="147">
        <v>196</v>
      </c>
      <c r="X285" s="159" t="s">
        <v>4890</v>
      </c>
      <c r="Y285" s="147"/>
      <c r="Z285" s="361">
        <v>21.44</v>
      </c>
      <c r="AA285" s="361">
        <v>220</v>
      </c>
      <c r="AB285" s="361">
        <v>22.2</v>
      </c>
      <c r="AC285" s="361">
        <v>21</v>
      </c>
      <c r="AD285" s="147"/>
      <c r="AE285" s="147">
        <v>50</v>
      </c>
      <c r="AF285" s="181" t="s">
        <v>15457</v>
      </c>
      <c r="AG285" s="361">
        <v>1323</v>
      </c>
      <c r="AH285" s="361">
        <v>1323</v>
      </c>
      <c r="AI285" s="1183" t="s">
        <v>15458</v>
      </c>
      <c r="AJ285" s="1183" t="s">
        <v>7763</v>
      </c>
      <c r="AK285" s="154" t="s">
        <v>5866</v>
      </c>
      <c r="AL285" s="154">
        <v>6</v>
      </c>
      <c r="AM285" s="154">
        <v>3</v>
      </c>
      <c r="AN285" s="154">
        <v>1</v>
      </c>
      <c r="AO285" s="154">
        <v>2</v>
      </c>
      <c r="AP285" s="154"/>
      <c r="AQ285" s="154" t="s">
        <v>5428</v>
      </c>
      <c r="AR285" s="154"/>
      <c r="AS285" s="154"/>
      <c r="AT285" s="154">
        <v>260</v>
      </c>
      <c r="AU285" s="146" t="s">
        <v>5928</v>
      </c>
      <c r="AV285" s="146" t="s">
        <v>5928</v>
      </c>
      <c r="AW285" s="127">
        <v>2500</v>
      </c>
      <c r="AX285" s="361">
        <v>9.615384615384615</v>
      </c>
      <c r="AY285" s="540">
        <v>2000</v>
      </c>
      <c r="AZ285" s="149"/>
      <c r="BA285" s="540">
        <v>1000</v>
      </c>
      <c r="BB285" s="540">
        <v>1000</v>
      </c>
      <c r="BC285" s="540">
        <v>2000</v>
      </c>
      <c r="BD285" s="540">
        <v>30</v>
      </c>
      <c r="BE285" s="149"/>
      <c r="BF285" s="541" t="s">
        <v>15459</v>
      </c>
      <c r="BG285" s="259" t="s">
        <v>15460</v>
      </c>
      <c r="BH285" s="540">
        <v>2000</v>
      </c>
      <c r="BI285" s="149"/>
      <c r="BJ285" s="540">
        <v>1000</v>
      </c>
      <c r="BK285" s="540">
        <v>1000</v>
      </c>
      <c r="BL285" s="540">
        <v>1000</v>
      </c>
      <c r="BM285" s="540">
        <v>30</v>
      </c>
      <c r="BN285" s="149"/>
      <c r="BO285" s="265" t="s">
        <v>15459</v>
      </c>
      <c r="BP285" s="265" t="s">
        <v>15460</v>
      </c>
      <c r="BQ285" s="1065"/>
      <c r="BR285" s="1065"/>
      <c r="BS285" s="1065"/>
      <c r="BT285" s="1065"/>
      <c r="BU285" s="1065"/>
      <c r="BV285" s="1065"/>
      <c r="BW285" s="1065"/>
      <c r="BX285" s="1065"/>
      <c r="BY285" s="1065"/>
      <c r="BZ285" s="1065"/>
      <c r="CA285" s="154">
        <v>2</v>
      </c>
      <c r="CB285" s="1065"/>
      <c r="CC285" s="1065"/>
      <c r="CD285" s="154">
        <v>2</v>
      </c>
      <c r="CE285" s="1065"/>
    </row>
    <row r="286" spans="1:83" s="86" customFormat="1" ht="16.5" customHeight="1">
      <c r="A286" s="154">
        <v>224</v>
      </c>
      <c r="B286" s="154" t="s">
        <v>10942</v>
      </c>
      <c r="C286" s="158" t="s">
        <v>15289</v>
      </c>
      <c r="D286" s="154" t="s">
        <v>5318</v>
      </c>
      <c r="E286" s="154" t="s">
        <v>13433</v>
      </c>
      <c r="F286" s="154" t="s">
        <v>15461</v>
      </c>
      <c r="G286" s="160" t="s">
        <v>15462</v>
      </c>
      <c r="H286" s="154" t="s">
        <v>15463</v>
      </c>
      <c r="I286" s="154" t="s">
        <v>15464</v>
      </c>
      <c r="J286" s="154" t="s">
        <v>4884</v>
      </c>
      <c r="K286" s="163" t="s">
        <v>15465</v>
      </c>
      <c r="L286" s="116" t="s">
        <v>15466</v>
      </c>
      <c r="M286" s="268" t="s">
        <v>15467</v>
      </c>
      <c r="N286" s="142" t="s">
        <v>4924</v>
      </c>
      <c r="O286" s="142"/>
      <c r="P286" s="1015" t="s">
        <v>4924</v>
      </c>
      <c r="Q286" s="127">
        <v>3168</v>
      </c>
      <c r="R286" s="127">
        <v>232.29</v>
      </c>
      <c r="S286" s="127">
        <v>269</v>
      </c>
      <c r="T286" s="143">
        <v>120</v>
      </c>
      <c r="U286" s="123"/>
      <c r="V286" s="143">
        <v>149</v>
      </c>
      <c r="W286" s="127">
        <v>23</v>
      </c>
      <c r="X286" s="159" t="s">
        <v>4972</v>
      </c>
      <c r="Y286" s="147"/>
      <c r="Z286" s="147"/>
      <c r="AA286" s="147"/>
      <c r="AB286" s="127">
        <v>46.25</v>
      </c>
      <c r="AC286" s="147"/>
      <c r="AD286" s="147"/>
      <c r="AE286" s="127">
        <v>5</v>
      </c>
      <c r="AF286" s="181" t="s">
        <v>15114</v>
      </c>
      <c r="AG286" s="127">
        <v>300</v>
      </c>
      <c r="AH286" s="127">
        <v>400</v>
      </c>
      <c r="AI286" s="175"/>
      <c r="AJ286" s="175"/>
      <c r="AK286" s="154" t="s">
        <v>4914</v>
      </c>
      <c r="AL286" s="154">
        <v>4</v>
      </c>
      <c r="AM286" s="175"/>
      <c r="AN286" s="175"/>
      <c r="AO286" s="154">
        <v>4</v>
      </c>
      <c r="AP286" s="175"/>
      <c r="AQ286" s="175"/>
      <c r="AR286" s="175"/>
      <c r="AS286" s="175"/>
      <c r="AT286" s="154">
        <v>180</v>
      </c>
      <c r="AU286" s="146" t="s">
        <v>5026</v>
      </c>
      <c r="AV286" s="146" t="s">
        <v>5026</v>
      </c>
      <c r="AW286" s="127">
        <v>2000</v>
      </c>
      <c r="AX286" s="361">
        <v>11.111111111111111</v>
      </c>
      <c r="AY286" s="150"/>
      <c r="AZ286" s="150"/>
      <c r="BA286" s="150"/>
      <c r="BB286" s="150"/>
      <c r="BC286" s="150"/>
      <c r="BD286" s="150"/>
      <c r="BE286" s="150"/>
      <c r="BF286" s="150"/>
      <c r="BG286" s="259" t="s">
        <v>4897</v>
      </c>
      <c r="BH286" s="149"/>
      <c r="BI286" s="149"/>
      <c r="BJ286" s="149"/>
      <c r="BK286" s="149"/>
      <c r="BL286" s="149"/>
      <c r="BM286" s="149"/>
      <c r="BN286" s="149"/>
      <c r="BO286" s="150"/>
      <c r="BP286" s="265" t="s">
        <v>4897</v>
      </c>
      <c r="BQ286" s="175"/>
      <c r="BR286" s="175"/>
      <c r="BS286" s="175"/>
      <c r="BT286" s="175"/>
      <c r="BU286" s="175"/>
      <c r="BV286" s="175"/>
      <c r="BW286" s="175"/>
      <c r="BX286" s="175"/>
      <c r="BY286" s="175"/>
      <c r="BZ286" s="175"/>
      <c r="CA286" s="175"/>
      <c r="CB286" s="175"/>
      <c r="CC286" s="175">
        <v>1</v>
      </c>
      <c r="CD286" s="175"/>
      <c r="CE286" s="175"/>
    </row>
    <row r="287" spans="1:83" s="86" customFormat="1" ht="16.5" customHeight="1">
      <c r="A287" s="154">
        <v>225</v>
      </c>
      <c r="B287" s="154" t="s">
        <v>10942</v>
      </c>
      <c r="C287" s="158" t="s">
        <v>11160</v>
      </c>
      <c r="D287" s="154" t="s">
        <v>5318</v>
      </c>
      <c r="E287" s="154" t="s">
        <v>13433</v>
      </c>
      <c r="F287" s="154" t="s">
        <v>15468</v>
      </c>
      <c r="G287" s="160" t="s">
        <v>15469</v>
      </c>
      <c r="H287" s="154" t="s">
        <v>15470</v>
      </c>
      <c r="I287" s="154" t="s">
        <v>15471</v>
      </c>
      <c r="J287" s="154" t="s">
        <v>4884</v>
      </c>
      <c r="K287" s="163" t="s">
        <v>6369</v>
      </c>
      <c r="L287" s="116" t="s">
        <v>15472</v>
      </c>
      <c r="M287" s="268" t="s">
        <v>15473</v>
      </c>
      <c r="N287" s="142" t="s">
        <v>4884</v>
      </c>
      <c r="O287" s="142" t="s">
        <v>4909</v>
      </c>
      <c r="P287" s="1015" t="s">
        <v>4924</v>
      </c>
      <c r="Q287" s="630">
        <v>686</v>
      </c>
      <c r="R287" s="630">
        <v>686</v>
      </c>
      <c r="S287" s="630">
        <v>253</v>
      </c>
      <c r="T287" s="143">
        <v>253</v>
      </c>
      <c r="U287" s="123" t="s">
        <v>15474</v>
      </c>
      <c r="V287" s="143"/>
      <c r="W287" s="147">
        <v>40</v>
      </c>
      <c r="X287" s="159" t="s">
        <v>4926</v>
      </c>
      <c r="Y287" s="147">
        <v>66</v>
      </c>
      <c r="Z287" s="147">
        <v>33</v>
      </c>
      <c r="AA287" s="147">
        <v>1500</v>
      </c>
      <c r="AB287" s="147">
        <v>33</v>
      </c>
      <c r="AC287" s="147">
        <v>17</v>
      </c>
      <c r="AD287" s="147">
        <v>33</v>
      </c>
      <c r="AE287" s="147">
        <v>5</v>
      </c>
      <c r="AF287" s="181"/>
      <c r="AG287" s="147"/>
      <c r="AH287" s="147"/>
      <c r="AI287" s="738"/>
      <c r="AJ287" s="738"/>
      <c r="AK287" s="154"/>
      <c r="AL287" s="154"/>
      <c r="AM287" s="154"/>
      <c r="AN287" s="154"/>
      <c r="AO287" s="154"/>
      <c r="AP287" s="154"/>
      <c r="AQ287" s="154"/>
      <c r="AR287" s="154"/>
      <c r="AS287" s="154"/>
      <c r="AT287" s="154">
        <v>150</v>
      </c>
      <c r="AU287" s="175" t="s">
        <v>5136</v>
      </c>
      <c r="AV287" s="175" t="s">
        <v>5136</v>
      </c>
      <c r="AW287" s="127">
        <v>80</v>
      </c>
      <c r="AX287" s="361">
        <v>0.53333333333333333</v>
      </c>
      <c r="AY287" s="601">
        <v>2000</v>
      </c>
      <c r="AZ287" s="150"/>
      <c r="BA287" s="150"/>
      <c r="BB287" s="601">
        <v>1000</v>
      </c>
      <c r="BC287" s="601">
        <v>2000</v>
      </c>
      <c r="BD287" s="150"/>
      <c r="BE287" s="150"/>
      <c r="BF287" s="150"/>
      <c r="BG287" s="150"/>
      <c r="BH287" s="149">
        <v>2000</v>
      </c>
      <c r="BI287" s="149"/>
      <c r="BJ287" s="149"/>
      <c r="BK287" s="149"/>
      <c r="BL287" s="149"/>
      <c r="BM287" s="149"/>
      <c r="BN287" s="149"/>
      <c r="BO287" s="265"/>
      <c r="BP287" s="265"/>
      <c r="BQ287" s="154"/>
      <c r="BR287" s="154"/>
      <c r="BS287" s="154"/>
      <c r="BT287" s="154"/>
      <c r="BU287" s="154"/>
      <c r="BV287" s="154"/>
      <c r="BW287" s="154"/>
      <c r="BX287" s="154"/>
      <c r="BY287" s="154"/>
      <c r="BZ287" s="154"/>
      <c r="CA287" s="154"/>
      <c r="CB287" s="154"/>
      <c r="CC287" s="154"/>
      <c r="CD287" s="154"/>
      <c r="CE287" s="154"/>
    </row>
    <row r="288" spans="1:83" s="86" customFormat="1" ht="16.5" customHeight="1">
      <c r="A288" s="154">
        <v>226</v>
      </c>
      <c r="B288" s="154" t="s">
        <v>10942</v>
      </c>
      <c r="C288" s="158" t="s">
        <v>11160</v>
      </c>
      <c r="D288" s="154" t="s">
        <v>5318</v>
      </c>
      <c r="E288" s="154" t="s">
        <v>13433</v>
      </c>
      <c r="F288" s="154" t="s">
        <v>15475</v>
      </c>
      <c r="G288" s="160" t="s">
        <v>15476</v>
      </c>
      <c r="H288" s="116" t="s">
        <v>15477</v>
      </c>
      <c r="I288" s="154" t="s">
        <v>15478</v>
      </c>
      <c r="J288" s="154" t="s">
        <v>4884</v>
      </c>
      <c r="K288" s="154" t="s">
        <v>15478</v>
      </c>
      <c r="L288" s="155" t="s">
        <v>15479</v>
      </c>
      <c r="M288" s="268" t="s">
        <v>15480</v>
      </c>
      <c r="N288" s="142" t="s">
        <v>4884</v>
      </c>
      <c r="O288" s="142" t="s">
        <v>4909</v>
      </c>
      <c r="P288" s="142" t="s">
        <v>4884</v>
      </c>
      <c r="Q288" s="630">
        <v>548.71</v>
      </c>
      <c r="R288" s="630">
        <v>549</v>
      </c>
      <c r="S288" s="630">
        <v>549</v>
      </c>
      <c r="T288" s="143">
        <v>549</v>
      </c>
      <c r="U288" s="123" t="s">
        <v>15474</v>
      </c>
      <c r="V288" s="143"/>
      <c r="W288" s="147">
        <v>660</v>
      </c>
      <c r="X288" s="159" t="s">
        <v>4926</v>
      </c>
      <c r="Y288" s="147"/>
      <c r="Z288" s="147">
        <v>99</v>
      </c>
      <c r="AA288" s="147">
        <v>2000</v>
      </c>
      <c r="AB288" s="147">
        <v>49</v>
      </c>
      <c r="AC288" s="147"/>
      <c r="AD288" s="147"/>
      <c r="AE288" s="147">
        <v>3</v>
      </c>
      <c r="AF288" s="181" t="s">
        <v>15481</v>
      </c>
      <c r="AG288" s="127">
        <v>20</v>
      </c>
      <c r="AH288" s="127">
        <v>550</v>
      </c>
      <c r="AI288" s="738"/>
      <c r="AJ288" s="738"/>
      <c r="AK288" s="154" t="s">
        <v>4894</v>
      </c>
      <c r="AL288" s="154">
        <v>12</v>
      </c>
      <c r="AM288" s="154">
        <v>3</v>
      </c>
      <c r="AN288" s="154">
        <v>3</v>
      </c>
      <c r="AO288" s="154">
        <v>3</v>
      </c>
      <c r="AP288" s="154">
        <v>3</v>
      </c>
      <c r="AQ288" s="154"/>
      <c r="AR288" s="154"/>
      <c r="AS288" s="154"/>
      <c r="AT288" s="154">
        <v>200</v>
      </c>
      <c r="AU288" s="175" t="s">
        <v>4895</v>
      </c>
      <c r="AV288" s="175" t="s">
        <v>4895</v>
      </c>
      <c r="AW288" s="127">
        <v>120</v>
      </c>
      <c r="AX288" s="361">
        <v>0.6</v>
      </c>
      <c r="AY288" s="150"/>
      <c r="AZ288" s="150"/>
      <c r="BA288" s="150"/>
      <c r="BB288" s="150"/>
      <c r="BC288" s="150"/>
      <c r="BD288" s="150"/>
      <c r="BE288" s="150"/>
      <c r="BF288" s="150"/>
      <c r="BG288" s="259" t="s">
        <v>4897</v>
      </c>
      <c r="BH288" s="149"/>
      <c r="BI288" s="149"/>
      <c r="BJ288" s="149"/>
      <c r="BK288" s="149"/>
      <c r="BL288" s="149"/>
      <c r="BM288" s="149"/>
      <c r="BN288" s="149"/>
      <c r="BO288" s="265"/>
      <c r="BP288" s="265" t="s">
        <v>4897</v>
      </c>
      <c r="BQ288" s="154"/>
      <c r="BR288" s="154"/>
      <c r="BS288" s="154"/>
      <c r="BT288" s="154"/>
      <c r="BU288" s="154"/>
      <c r="BV288" s="154"/>
      <c r="BW288" s="154"/>
      <c r="BX288" s="154"/>
      <c r="BY288" s="154"/>
      <c r="BZ288" s="154"/>
      <c r="CA288" s="175">
        <v>4</v>
      </c>
      <c r="CB288" s="175"/>
      <c r="CC288" s="175"/>
      <c r="CD288" s="175"/>
      <c r="CE288" s="154"/>
    </row>
    <row r="289" spans="1:83" s="86" customFormat="1" ht="16.5" customHeight="1">
      <c r="A289" s="154">
        <v>227</v>
      </c>
      <c r="B289" s="154" t="s">
        <v>10942</v>
      </c>
      <c r="C289" s="158" t="s">
        <v>10963</v>
      </c>
      <c r="D289" s="154" t="s">
        <v>5318</v>
      </c>
      <c r="E289" s="154" t="s">
        <v>13433</v>
      </c>
      <c r="F289" s="154" t="s">
        <v>15482</v>
      </c>
      <c r="G289" s="160" t="s">
        <v>15483</v>
      </c>
      <c r="H289" s="163" t="s">
        <v>15484</v>
      </c>
      <c r="I289" s="116" t="s">
        <v>15485</v>
      </c>
      <c r="J289" s="154" t="s">
        <v>4884</v>
      </c>
      <c r="K289" s="221" t="s">
        <v>15486</v>
      </c>
      <c r="L289" s="116" t="s">
        <v>15487</v>
      </c>
      <c r="M289" s="141" t="s">
        <v>15488</v>
      </c>
      <c r="N289" s="175" t="s">
        <v>4884</v>
      </c>
      <c r="O289" s="142" t="s">
        <v>4909</v>
      </c>
      <c r="P289" s="1015" t="s">
        <v>4924</v>
      </c>
      <c r="Q289" s="361">
        <v>6786</v>
      </c>
      <c r="R289" s="361">
        <v>140</v>
      </c>
      <c r="S289" s="1007">
        <v>280</v>
      </c>
      <c r="T289" s="143">
        <v>140</v>
      </c>
      <c r="U289" s="123" t="s">
        <v>5390</v>
      </c>
      <c r="V289" s="143">
        <v>140</v>
      </c>
      <c r="W289" s="361">
        <v>120</v>
      </c>
      <c r="X289" s="259" t="s">
        <v>4972</v>
      </c>
      <c r="Y289" s="361">
        <v>100</v>
      </c>
      <c r="Z289" s="361">
        <v>45</v>
      </c>
      <c r="AA289" s="361">
        <v>400</v>
      </c>
      <c r="AB289" s="361">
        <v>35</v>
      </c>
      <c r="AC289" s="147"/>
      <c r="AD289" s="147"/>
      <c r="AE289" s="361">
        <v>5</v>
      </c>
      <c r="AF289" s="160" t="s">
        <v>15489</v>
      </c>
      <c r="AG289" s="361">
        <v>50</v>
      </c>
      <c r="AH289" s="361">
        <v>50</v>
      </c>
      <c r="AI289" s="792"/>
      <c r="AJ289" s="792"/>
      <c r="AK289" s="541" t="s">
        <v>5477</v>
      </c>
      <c r="AL289" s="541">
        <v>4</v>
      </c>
      <c r="AM289" s="541">
        <v>1</v>
      </c>
      <c r="AN289" s="541">
        <v>1</v>
      </c>
      <c r="AO289" s="158"/>
      <c r="AP289" s="541">
        <v>2</v>
      </c>
      <c r="AQ289" s="158"/>
      <c r="AR289" s="158"/>
      <c r="AS289" s="158"/>
      <c r="AT289" s="541">
        <v>313</v>
      </c>
      <c r="AU289" s="541" t="s">
        <v>15490</v>
      </c>
      <c r="AV289" s="541" t="s">
        <v>15490</v>
      </c>
      <c r="AW289" s="361">
        <v>626</v>
      </c>
      <c r="AX289" s="361">
        <v>2</v>
      </c>
      <c r="AY289" s="158"/>
      <c r="AZ289" s="158"/>
      <c r="BA289" s="158"/>
      <c r="BB289" s="158"/>
      <c r="BC289" s="158"/>
      <c r="BD289" s="158"/>
      <c r="BE289" s="158"/>
      <c r="BF289" s="158"/>
      <c r="BG289" s="259" t="s">
        <v>4897</v>
      </c>
      <c r="BH289" s="155"/>
      <c r="BI289" s="155"/>
      <c r="BJ289" s="155"/>
      <c r="BK289" s="155"/>
      <c r="BL289" s="155"/>
      <c r="BM289" s="155"/>
      <c r="BN289" s="155"/>
      <c r="BO289" s="158"/>
      <c r="BP289" s="158"/>
      <c r="BQ289" s="158"/>
      <c r="BR289" s="158"/>
      <c r="BS289" s="158"/>
      <c r="BT289" s="158"/>
      <c r="BU289" s="158"/>
      <c r="BV289" s="158"/>
      <c r="BW289" s="158"/>
      <c r="BX289" s="158"/>
      <c r="BY289" s="158"/>
      <c r="BZ289" s="158"/>
      <c r="CA289" s="175">
        <v>1</v>
      </c>
      <c r="CB289" s="158"/>
      <c r="CC289" s="175">
        <v>1</v>
      </c>
      <c r="CD289" s="158"/>
      <c r="CE289" s="158"/>
    </row>
    <row r="290" spans="1:83" s="86" customFormat="1" ht="16.5" customHeight="1">
      <c r="A290" s="154">
        <v>228</v>
      </c>
      <c r="B290" s="154" t="s">
        <v>10942</v>
      </c>
      <c r="C290" s="158" t="s">
        <v>10987</v>
      </c>
      <c r="D290" s="154" t="s">
        <v>5318</v>
      </c>
      <c r="E290" s="154" t="s">
        <v>13433</v>
      </c>
      <c r="F290" s="154" t="s">
        <v>15491</v>
      </c>
      <c r="G290" s="160" t="s">
        <v>15492</v>
      </c>
      <c r="H290" s="154" t="s">
        <v>15493</v>
      </c>
      <c r="I290" s="154" t="s">
        <v>15494</v>
      </c>
      <c r="J290" s="154" t="s">
        <v>4884</v>
      </c>
      <c r="K290" s="154" t="s">
        <v>15495</v>
      </c>
      <c r="L290" s="116" t="s">
        <v>15496</v>
      </c>
      <c r="M290" s="153" t="s">
        <v>15497</v>
      </c>
      <c r="N290" s="142" t="s">
        <v>9684</v>
      </c>
      <c r="O290" s="142"/>
      <c r="P290" s="175" t="s">
        <v>4884</v>
      </c>
      <c r="Q290" s="630">
        <v>100</v>
      </c>
      <c r="R290" s="630">
        <v>429</v>
      </c>
      <c r="S290" s="630">
        <v>100</v>
      </c>
      <c r="T290" s="143"/>
      <c r="U290" s="123"/>
      <c r="V290" s="143">
        <v>100</v>
      </c>
      <c r="W290" s="147">
        <v>70</v>
      </c>
      <c r="X290" s="159" t="s">
        <v>4926</v>
      </c>
      <c r="Y290" s="147">
        <v>200</v>
      </c>
      <c r="Z290" s="147">
        <v>13</v>
      </c>
      <c r="AA290" s="147">
        <v>1000</v>
      </c>
      <c r="AB290" s="147">
        <v>27</v>
      </c>
      <c r="AC290" s="147"/>
      <c r="AD290" s="147"/>
      <c r="AE290" s="147">
        <v>100</v>
      </c>
      <c r="AF290" s="181" t="s">
        <v>15498</v>
      </c>
      <c r="AG290" s="127">
        <v>600</v>
      </c>
      <c r="AH290" s="127">
        <v>600</v>
      </c>
      <c r="AI290" s="792"/>
      <c r="AJ290" s="792"/>
      <c r="AK290" s="154" t="s">
        <v>5176</v>
      </c>
      <c r="AL290" s="154">
        <v>20</v>
      </c>
      <c r="AM290" s="154">
        <v>5</v>
      </c>
      <c r="AN290" s="154">
        <v>5</v>
      </c>
      <c r="AO290" s="154">
        <v>5</v>
      </c>
      <c r="AP290" s="154">
        <v>5</v>
      </c>
      <c r="AQ290" s="154" t="s">
        <v>4914</v>
      </c>
      <c r="AR290" s="154" t="s">
        <v>5079</v>
      </c>
      <c r="AS290" s="154"/>
      <c r="AT290" s="154">
        <v>300</v>
      </c>
      <c r="AU290" s="175" t="s">
        <v>5136</v>
      </c>
      <c r="AV290" s="175" t="s">
        <v>8271</v>
      </c>
      <c r="AW290" s="127">
        <v>30000</v>
      </c>
      <c r="AX290" s="361">
        <v>100</v>
      </c>
      <c r="AY290" s="150"/>
      <c r="AZ290" s="150"/>
      <c r="BA290" s="150"/>
      <c r="BB290" s="150"/>
      <c r="BC290" s="150"/>
      <c r="BD290" s="150"/>
      <c r="BE290" s="150"/>
      <c r="BF290" s="150"/>
      <c r="BG290" s="259" t="s">
        <v>4897</v>
      </c>
      <c r="BH290" s="149"/>
      <c r="BI290" s="149"/>
      <c r="BJ290" s="149"/>
      <c r="BK290" s="149"/>
      <c r="BL290" s="149"/>
      <c r="BM290" s="149"/>
      <c r="BN290" s="149"/>
      <c r="BO290" s="265"/>
      <c r="BP290" s="265" t="s">
        <v>4897</v>
      </c>
      <c r="BQ290" s="158"/>
      <c r="BR290" s="158"/>
      <c r="BS290" s="158"/>
      <c r="BT290" s="158"/>
      <c r="BU290" s="158"/>
      <c r="BV290" s="158"/>
      <c r="BW290" s="158"/>
      <c r="BX290" s="158"/>
      <c r="BY290" s="158"/>
      <c r="BZ290" s="158"/>
      <c r="CA290" s="175">
        <v>1</v>
      </c>
      <c r="CB290" s="175">
        <v>1</v>
      </c>
      <c r="CC290" s="175"/>
      <c r="CD290" s="175"/>
      <c r="CE290" s="175"/>
    </row>
    <row r="291" spans="1:83" s="86" customFormat="1" ht="16.5" customHeight="1">
      <c r="A291" s="154">
        <v>229</v>
      </c>
      <c r="B291" s="154" t="s">
        <v>10942</v>
      </c>
      <c r="C291" s="158" t="s">
        <v>11024</v>
      </c>
      <c r="D291" s="154" t="s">
        <v>5318</v>
      </c>
      <c r="E291" s="154" t="s">
        <v>13433</v>
      </c>
      <c r="F291" s="154" t="s">
        <v>15499</v>
      </c>
      <c r="G291" s="160" t="s">
        <v>15500</v>
      </c>
      <c r="H291" s="154" t="s">
        <v>15501</v>
      </c>
      <c r="I291" s="154" t="s">
        <v>15502</v>
      </c>
      <c r="J291" s="154" t="s">
        <v>4884</v>
      </c>
      <c r="K291" s="154" t="s">
        <v>11287</v>
      </c>
      <c r="L291" s="116" t="s">
        <v>15503</v>
      </c>
      <c r="M291" s="153"/>
      <c r="N291" s="202" t="s">
        <v>4924</v>
      </c>
      <c r="O291" s="142"/>
      <c r="P291" s="1015" t="s">
        <v>4924</v>
      </c>
      <c r="Q291" s="630">
        <v>793.5</v>
      </c>
      <c r="R291" s="630">
        <v>250</v>
      </c>
      <c r="S291" s="630">
        <v>238</v>
      </c>
      <c r="T291" s="143">
        <v>238</v>
      </c>
      <c r="U291" s="123"/>
      <c r="V291" s="143"/>
      <c r="W291" s="147"/>
      <c r="X291" s="159"/>
      <c r="Y291" s="147"/>
      <c r="Z291" s="147"/>
      <c r="AA291" s="147"/>
      <c r="AB291" s="147"/>
      <c r="AC291" s="147"/>
      <c r="AD291" s="147"/>
      <c r="AE291" s="147">
        <v>5</v>
      </c>
      <c r="AF291" s="181" t="s">
        <v>15504</v>
      </c>
      <c r="AG291" s="127">
        <v>100</v>
      </c>
      <c r="AH291" s="127">
        <v>100</v>
      </c>
      <c r="AI291" s="792"/>
      <c r="AJ291" s="792"/>
      <c r="AK291" s="154"/>
      <c r="AL291" s="154"/>
      <c r="AM291" s="154"/>
      <c r="AN291" s="154"/>
      <c r="AO291" s="154"/>
      <c r="AP291" s="154"/>
      <c r="AQ291" s="154"/>
      <c r="AR291" s="154"/>
      <c r="AS291" s="154"/>
      <c r="AT291" s="154">
        <v>240</v>
      </c>
      <c r="AU291" s="1182" t="s">
        <v>5429</v>
      </c>
      <c r="AV291" s="1182" t="s">
        <v>5429</v>
      </c>
      <c r="AW291" s="127">
        <v>6000</v>
      </c>
      <c r="AX291" s="361">
        <v>25</v>
      </c>
      <c r="AY291" s="150"/>
      <c r="AZ291" s="150"/>
      <c r="BA291" s="150"/>
      <c r="BB291" s="150"/>
      <c r="BC291" s="150"/>
      <c r="BD291" s="150"/>
      <c r="BE291" s="150"/>
      <c r="BF291" s="150"/>
      <c r="BG291" s="259" t="s">
        <v>4897</v>
      </c>
      <c r="BH291" s="149"/>
      <c r="BI291" s="149"/>
      <c r="BJ291" s="149"/>
      <c r="BK291" s="149"/>
      <c r="BL291" s="149"/>
      <c r="BM291" s="149"/>
      <c r="BN291" s="149"/>
      <c r="BO291" s="265"/>
      <c r="BP291" s="265"/>
      <c r="BQ291" s="158"/>
      <c r="BR291" s="158"/>
      <c r="BS291" s="158"/>
      <c r="BT291" s="158"/>
      <c r="BU291" s="158"/>
      <c r="BV291" s="158"/>
      <c r="BW291" s="158"/>
      <c r="BX291" s="158"/>
      <c r="BY291" s="158"/>
      <c r="BZ291" s="158"/>
      <c r="CA291" s="175">
        <v>1</v>
      </c>
      <c r="CB291" s="175"/>
      <c r="CC291" s="175"/>
      <c r="CD291" s="175"/>
      <c r="CE291" s="175"/>
    </row>
    <row r="292" spans="1:83" s="1018" customFormat="1" ht="16.5" customHeight="1">
      <c r="A292" s="2517" t="s">
        <v>11452</v>
      </c>
      <c r="B292" s="2517"/>
      <c r="C292" s="2517"/>
      <c r="D292" s="2517"/>
      <c r="E292" s="2517"/>
      <c r="F292" s="229">
        <v>24</v>
      </c>
      <c r="G292" s="230"/>
      <c r="H292" s="231"/>
      <c r="I292" s="232"/>
      <c r="J292" s="232"/>
      <c r="K292" s="1025"/>
      <c r="L292" s="235"/>
      <c r="M292" s="236"/>
      <c r="N292" s="237"/>
      <c r="O292" s="237"/>
      <c r="P292" s="237"/>
      <c r="Q292" s="1026"/>
      <c r="R292" s="1026"/>
      <c r="S292" s="1026"/>
      <c r="T292" s="238"/>
      <c r="U292" s="241"/>
      <c r="V292" s="238"/>
      <c r="W292" s="1026"/>
      <c r="X292" s="240"/>
      <c r="Y292" s="1026"/>
      <c r="Z292" s="1026"/>
      <c r="AA292" s="1026"/>
      <c r="AB292" s="244"/>
      <c r="AC292" s="244"/>
      <c r="AD292" s="244"/>
      <c r="AE292" s="244"/>
      <c r="AF292" s="1027"/>
      <c r="AG292" s="244"/>
      <c r="AH292" s="244"/>
      <c r="AI292" s="251"/>
      <c r="AJ292" s="1028"/>
      <c r="AK292" s="229"/>
      <c r="AL292" s="229"/>
      <c r="AM292" s="229"/>
      <c r="AN292" s="251"/>
      <c r="AO292" s="251"/>
      <c r="AP292" s="251"/>
      <c r="AQ292" s="251"/>
      <c r="AR292" s="251"/>
      <c r="AS292" s="1029"/>
      <c r="AT292" s="1030"/>
      <c r="AU292" s="1029"/>
      <c r="AV292" s="1029"/>
      <c r="AW292" s="1031"/>
      <c r="AX292" s="1031"/>
      <c r="AY292" s="1029"/>
      <c r="AZ292" s="1029"/>
      <c r="BA292" s="1029"/>
      <c r="BB292" s="1029"/>
      <c r="BC292" s="1029"/>
      <c r="BD292" s="1029"/>
      <c r="BE292" s="1029"/>
      <c r="BF292" s="1029"/>
      <c r="BG292" s="1029"/>
      <c r="BH292" s="1029"/>
      <c r="BI292" s="1029"/>
      <c r="BJ292" s="1029"/>
      <c r="BK292" s="1029"/>
      <c r="BL292" s="1029"/>
      <c r="BM292" s="1029"/>
      <c r="BN292" s="1029"/>
      <c r="BO292" s="1029"/>
      <c r="BP292" s="1029"/>
      <c r="BQ292" s="1029"/>
      <c r="BR292" s="1029"/>
      <c r="BS292" s="1029"/>
      <c r="BT292" s="1029"/>
      <c r="BU292" s="1029"/>
      <c r="BV292" s="1029"/>
      <c r="BW292" s="1029"/>
      <c r="BX292" s="1029"/>
      <c r="BY292" s="1029"/>
      <c r="BZ292" s="1029"/>
      <c r="CA292" s="1029"/>
      <c r="CB292" s="1029"/>
      <c r="CC292" s="1029"/>
      <c r="CD292" s="1029"/>
      <c r="CE292" s="1029"/>
    </row>
    <row r="293" spans="1:83" s="679" customFormat="1" ht="16.5" customHeight="1">
      <c r="A293" s="2567" t="s">
        <v>11478</v>
      </c>
      <c r="B293" s="2567"/>
      <c r="C293" s="2567"/>
      <c r="D293" s="2567"/>
      <c r="E293" s="2567"/>
      <c r="F293" s="389">
        <f>F267+F292</f>
        <v>35</v>
      </c>
      <c r="G293" s="390"/>
      <c r="H293" s="389"/>
      <c r="I293" s="389"/>
      <c r="J293" s="389"/>
      <c r="K293" s="389"/>
      <c r="L293" s="391"/>
      <c r="M293" s="391"/>
      <c r="N293" s="389"/>
      <c r="O293" s="389"/>
      <c r="P293" s="389"/>
      <c r="Q293" s="394"/>
      <c r="R293" s="394"/>
      <c r="S293" s="394"/>
      <c r="T293" s="392"/>
      <c r="U293" s="399"/>
      <c r="V293" s="392"/>
      <c r="W293" s="395"/>
      <c r="X293" s="389"/>
      <c r="Y293" s="395"/>
      <c r="Z293" s="395"/>
      <c r="AA293" s="395"/>
      <c r="AB293" s="395"/>
      <c r="AC293" s="395"/>
      <c r="AD293" s="395"/>
      <c r="AE293" s="395"/>
      <c r="AF293" s="390"/>
      <c r="AG293" s="394"/>
      <c r="AH293" s="394"/>
      <c r="AI293" s="389"/>
      <c r="AJ293" s="389"/>
      <c r="AK293" s="389"/>
      <c r="AL293" s="389"/>
      <c r="AM293" s="389"/>
      <c r="AN293" s="389"/>
      <c r="AO293" s="389"/>
      <c r="AP293" s="389"/>
      <c r="AQ293" s="389"/>
      <c r="AR293" s="389"/>
      <c r="AS293" s="389"/>
      <c r="AT293" s="396"/>
      <c r="AU293" s="389"/>
      <c r="AV293" s="389"/>
      <c r="AW293" s="394"/>
      <c r="AX293" s="394"/>
      <c r="AY293" s="399"/>
      <c r="AZ293" s="399"/>
      <c r="BA293" s="399"/>
      <c r="BB293" s="399"/>
      <c r="BC293" s="399"/>
      <c r="BD293" s="399"/>
      <c r="BE293" s="399"/>
      <c r="BF293" s="389"/>
      <c r="BG293" s="389"/>
      <c r="BH293" s="399"/>
      <c r="BI293" s="399"/>
      <c r="BJ293" s="399"/>
      <c r="BK293" s="399"/>
      <c r="BL293" s="399"/>
      <c r="BM293" s="399"/>
      <c r="BN293" s="399"/>
      <c r="BO293" s="389"/>
      <c r="BP293" s="389"/>
      <c r="BQ293" s="1060"/>
      <c r="BR293" s="389"/>
      <c r="BS293" s="1060"/>
      <c r="BT293" s="389"/>
      <c r="BU293" s="389"/>
      <c r="BV293" s="389"/>
      <c r="BW293" s="389"/>
      <c r="BX293" s="389"/>
      <c r="BY293" s="389"/>
      <c r="BZ293" s="389"/>
      <c r="CA293" s="389"/>
      <c r="CB293" s="389"/>
      <c r="CC293" s="389"/>
      <c r="CD293" s="389"/>
      <c r="CE293" s="389"/>
    </row>
    <row r="294" spans="1:83" ht="16.5" customHeight="1">
      <c r="A294" s="494"/>
      <c r="B294" s="135" t="s">
        <v>11479</v>
      </c>
      <c r="C294" s="135"/>
      <c r="D294" s="135"/>
      <c r="E294" s="135"/>
      <c r="F294" s="494"/>
      <c r="G294" s="276"/>
      <c r="H294" s="135"/>
      <c r="I294" s="135"/>
      <c r="J294" s="135"/>
      <c r="K294" s="135"/>
      <c r="L294" s="153"/>
      <c r="M294" s="153"/>
      <c r="N294" s="135"/>
      <c r="O294" s="135"/>
      <c r="P294" s="135"/>
      <c r="Q294" s="127"/>
      <c r="R294" s="127"/>
      <c r="S294" s="127"/>
      <c r="T294" s="143"/>
      <c r="U294" s="123"/>
      <c r="V294" s="143"/>
      <c r="W294" s="128"/>
      <c r="X294" s="135"/>
      <c r="Y294" s="128"/>
      <c r="Z294" s="128"/>
      <c r="AA294" s="128"/>
      <c r="AB294" s="128"/>
      <c r="AC294" s="128"/>
      <c r="AD294" s="128"/>
      <c r="AE294" s="128"/>
      <c r="AF294" s="276"/>
      <c r="AG294" s="127"/>
      <c r="AH294" s="127"/>
      <c r="AI294" s="135"/>
      <c r="AJ294" s="135"/>
      <c r="AK294" s="135"/>
      <c r="AL294" s="135"/>
      <c r="AM294" s="135"/>
      <c r="AN294" s="135"/>
      <c r="AO294" s="135"/>
      <c r="AP294" s="135"/>
      <c r="AQ294" s="135"/>
      <c r="AR294" s="135"/>
      <c r="AS294" s="135"/>
      <c r="AT294" s="494"/>
      <c r="AU294" s="135"/>
      <c r="AV294" s="135"/>
      <c r="AW294" s="127"/>
      <c r="AX294" s="127"/>
      <c r="AY294" s="123"/>
      <c r="AZ294" s="123"/>
      <c r="BA294" s="123"/>
      <c r="BB294" s="123"/>
      <c r="BC294" s="123"/>
      <c r="BD294" s="123"/>
      <c r="BE294" s="123"/>
      <c r="BF294" s="135"/>
      <c r="BG294" s="135"/>
      <c r="BH294" s="123"/>
      <c r="BI294" s="123"/>
      <c r="BJ294" s="123"/>
      <c r="BK294" s="123"/>
      <c r="BL294" s="123"/>
      <c r="BM294" s="123"/>
      <c r="BN294" s="123"/>
      <c r="BO294" s="135"/>
      <c r="BP294" s="135"/>
      <c r="BQ294" s="636"/>
      <c r="BR294" s="135"/>
      <c r="BS294" s="636"/>
      <c r="BT294" s="135"/>
      <c r="BU294" s="135"/>
      <c r="BV294" s="135"/>
      <c r="BW294" s="135"/>
      <c r="BX294" s="135"/>
      <c r="BY294" s="135"/>
      <c r="BZ294" s="135"/>
      <c r="CA294" s="135"/>
      <c r="CB294" s="135"/>
      <c r="CC294" s="135"/>
      <c r="CD294" s="135"/>
      <c r="CE294" s="135"/>
    </row>
    <row r="295" spans="1:83" s="1020" customFormat="1" ht="16.5" customHeight="1">
      <c r="A295" s="154">
        <v>230</v>
      </c>
      <c r="B295" s="135" t="s">
        <v>4084</v>
      </c>
      <c r="C295" s="135" t="s">
        <v>4090</v>
      </c>
      <c r="D295" s="154" t="s">
        <v>5082</v>
      </c>
      <c r="E295" s="154" t="s">
        <v>13433</v>
      </c>
      <c r="F295" s="135" t="s">
        <v>15505</v>
      </c>
      <c r="G295" s="160" t="s">
        <v>15506</v>
      </c>
      <c r="H295" s="154" t="s">
        <v>15507</v>
      </c>
      <c r="I295" s="154" t="s">
        <v>15508</v>
      </c>
      <c r="J295" s="154" t="s">
        <v>4884</v>
      </c>
      <c r="K295" s="163" t="s">
        <v>15509</v>
      </c>
      <c r="L295" s="116" t="s">
        <v>15510</v>
      </c>
      <c r="M295" s="153" t="s">
        <v>15511</v>
      </c>
      <c r="N295" s="142" t="s">
        <v>4924</v>
      </c>
      <c r="O295" s="142"/>
      <c r="P295" s="142" t="s">
        <v>4884</v>
      </c>
      <c r="Q295" s="630">
        <v>14880</v>
      </c>
      <c r="R295" s="630">
        <v>1556</v>
      </c>
      <c r="S295" s="630">
        <v>660</v>
      </c>
      <c r="T295" s="143">
        <v>453</v>
      </c>
      <c r="U295" s="123" t="s">
        <v>5286</v>
      </c>
      <c r="V295" s="143">
        <v>207</v>
      </c>
      <c r="W295" s="147">
        <v>80</v>
      </c>
      <c r="X295" s="159" t="s">
        <v>4972</v>
      </c>
      <c r="Y295" s="147"/>
      <c r="Z295" s="147">
        <v>58</v>
      </c>
      <c r="AA295" s="147">
        <v>231</v>
      </c>
      <c r="AB295" s="147">
        <v>43</v>
      </c>
      <c r="AC295" s="147">
        <v>10</v>
      </c>
      <c r="AD295" s="147"/>
      <c r="AE295" s="147">
        <v>10</v>
      </c>
      <c r="AF295" s="181" t="s">
        <v>15512</v>
      </c>
      <c r="AG295" s="127">
        <v>831</v>
      </c>
      <c r="AH295" s="127">
        <v>831</v>
      </c>
      <c r="AI295" s="792"/>
      <c r="AJ295" s="792"/>
      <c r="AK295" s="154" t="s">
        <v>6375</v>
      </c>
      <c r="AL295" s="154">
        <v>3</v>
      </c>
      <c r="AM295" s="154">
        <v>1</v>
      </c>
      <c r="AN295" s="154">
        <v>2</v>
      </c>
      <c r="AO295" s="154"/>
      <c r="AP295" s="154"/>
      <c r="AQ295" s="154"/>
      <c r="AR295" s="154"/>
      <c r="AS295" s="154"/>
      <c r="AT295" s="154">
        <v>365</v>
      </c>
      <c r="AU295" s="175" t="s">
        <v>8230</v>
      </c>
      <c r="AV295" s="175" t="s">
        <v>8230</v>
      </c>
      <c r="AW295" s="127">
        <v>74316</v>
      </c>
      <c r="AX295" s="127">
        <v>203.60547945205479</v>
      </c>
      <c r="AY295" s="2539" t="s">
        <v>15513</v>
      </c>
      <c r="AZ295" s="2539"/>
      <c r="BA295" s="2539"/>
      <c r="BB295" s="2539"/>
      <c r="BC295" s="2539"/>
      <c r="BD295" s="2539"/>
      <c r="BE295" s="2539"/>
      <c r="BF295" s="2539"/>
      <c r="BG295" s="2539"/>
      <c r="BH295" s="2539" t="s">
        <v>15513</v>
      </c>
      <c r="BI295" s="2539"/>
      <c r="BJ295" s="2539"/>
      <c r="BK295" s="2539"/>
      <c r="BL295" s="2539"/>
      <c r="BM295" s="2539"/>
      <c r="BN295" s="2539"/>
      <c r="BO295" s="2539"/>
      <c r="BP295" s="2539"/>
      <c r="BQ295" s="228">
        <v>1</v>
      </c>
      <c r="BR295" s="154"/>
      <c r="BS295" s="228">
        <v>1</v>
      </c>
      <c r="BT295" s="154">
        <v>2</v>
      </c>
      <c r="BU295" s="154">
        <v>6</v>
      </c>
      <c r="BV295" s="154"/>
      <c r="BW295" s="154"/>
      <c r="BX295" s="154"/>
      <c r="BY295" s="154"/>
      <c r="BZ295" s="154"/>
      <c r="CA295" s="175"/>
      <c r="CB295" s="175"/>
      <c r="CC295" s="175"/>
      <c r="CD295" s="175"/>
      <c r="CE295" s="175"/>
    </row>
    <row r="296" spans="1:83" s="1020" customFormat="1" ht="16.5" customHeight="1">
      <c r="A296" s="154">
        <v>231</v>
      </c>
      <c r="B296" s="154" t="s">
        <v>4084</v>
      </c>
      <c r="C296" s="158" t="s">
        <v>4090</v>
      </c>
      <c r="D296" s="154" t="s">
        <v>5082</v>
      </c>
      <c r="E296" s="1184" t="s">
        <v>13433</v>
      </c>
      <c r="F296" s="154" t="s">
        <v>15514</v>
      </c>
      <c r="G296" s="271" t="s">
        <v>15515</v>
      </c>
      <c r="H296" s="154" t="s">
        <v>15516</v>
      </c>
      <c r="I296" s="154" t="s">
        <v>15517</v>
      </c>
      <c r="J296" s="154" t="s">
        <v>4884</v>
      </c>
      <c r="K296" s="163" t="s">
        <v>6680</v>
      </c>
      <c r="L296" s="116" t="s">
        <v>15518</v>
      </c>
      <c r="M296" s="153" t="s">
        <v>15519</v>
      </c>
      <c r="N296" s="142" t="s">
        <v>4924</v>
      </c>
      <c r="O296" s="142"/>
      <c r="P296" s="1015" t="s">
        <v>4924</v>
      </c>
      <c r="Q296" s="630">
        <v>31595</v>
      </c>
      <c r="R296" s="630">
        <v>3417</v>
      </c>
      <c r="S296" s="630">
        <v>2319.71</v>
      </c>
      <c r="T296" s="143"/>
      <c r="U296" s="123"/>
      <c r="V296" s="143">
        <v>2319.71</v>
      </c>
      <c r="W296" s="147">
        <v>126.94</v>
      </c>
      <c r="X296" s="159" t="s">
        <v>4972</v>
      </c>
      <c r="Y296" s="147">
        <v>1423.27</v>
      </c>
      <c r="Z296" s="147">
        <v>65.98</v>
      </c>
      <c r="AA296" s="147">
        <v>177</v>
      </c>
      <c r="AB296" s="147">
        <v>179.4</v>
      </c>
      <c r="AC296" s="147"/>
      <c r="AD296" s="147"/>
      <c r="AE296" s="147">
        <v>209</v>
      </c>
      <c r="AF296" s="181" t="s">
        <v>15520</v>
      </c>
      <c r="AG296" s="127">
        <v>357</v>
      </c>
      <c r="AH296" s="127">
        <v>357</v>
      </c>
      <c r="AI296" s="792"/>
      <c r="AJ296" s="792"/>
      <c r="AK296" s="154"/>
      <c r="AL296" s="154">
        <v>8</v>
      </c>
      <c r="AM296" s="154">
        <v>4</v>
      </c>
      <c r="AN296" s="154">
        <v>4</v>
      </c>
      <c r="AO296" s="154"/>
      <c r="AP296" s="154"/>
      <c r="AQ296" s="154"/>
      <c r="AR296" s="154"/>
      <c r="AS296" s="154" t="s">
        <v>14638</v>
      </c>
      <c r="AT296" s="154">
        <v>365</v>
      </c>
      <c r="AU296" s="175" t="s">
        <v>4895</v>
      </c>
      <c r="AV296" s="175" t="s">
        <v>4895</v>
      </c>
      <c r="AW296" s="127">
        <v>20000</v>
      </c>
      <c r="AX296" s="127">
        <v>54.794520547945204</v>
      </c>
      <c r="AY296" s="150"/>
      <c r="AZ296" s="150"/>
      <c r="BA296" s="150"/>
      <c r="BB296" s="150"/>
      <c r="BC296" s="150"/>
      <c r="BD296" s="150"/>
      <c r="BE296" s="150"/>
      <c r="BF296" s="150"/>
      <c r="BG296" s="259"/>
      <c r="BH296" s="149">
        <v>5000</v>
      </c>
      <c r="BI296" s="149"/>
      <c r="BJ296" s="149">
        <v>3000</v>
      </c>
      <c r="BK296" s="149">
        <v>3000</v>
      </c>
      <c r="BL296" s="149">
        <v>5000</v>
      </c>
      <c r="BM296" s="149">
        <v>10</v>
      </c>
      <c r="BN296" s="149">
        <v>50</v>
      </c>
      <c r="BO296" s="265" t="s">
        <v>15521</v>
      </c>
      <c r="BP296" s="265" t="s">
        <v>15522</v>
      </c>
      <c r="BQ296" s="228">
        <v>1</v>
      </c>
      <c r="BR296" s="154"/>
      <c r="BS296" s="228">
        <v>1</v>
      </c>
      <c r="BT296" s="154"/>
      <c r="BU296" s="154">
        <v>1</v>
      </c>
      <c r="BV296" s="154"/>
      <c r="BW296" s="154"/>
      <c r="BX296" s="154"/>
      <c r="BY296" s="154"/>
      <c r="BZ296" s="154">
        <v>4</v>
      </c>
      <c r="CA296" s="175"/>
      <c r="CB296" s="175"/>
      <c r="CC296" s="175"/>
      <c r="CD296" s="175"/>
      <c r="CE296" s="175"/>
    </row>
    <row r="297" spans="1:83" s="1162" customFormat="1" ht="16.5" customHeight="1">
      <c r="A297" s="154">
        <v>232</v>
      </c>
      <c r="B297" s="135" t="s">
        <v>4084</v>
      </c>
      <c r="C297" s="135" t="s">
        <v>4200</v>
      </c>
      <c r="D297" s="154" t="s">
        <v>5082</v>
      </c>
      <c r="E297" s="154" t="s">
        <v>6337</v>
      </c>
      <c r="F297" s="135" t="s">
        <v>15523</v>
      </c>
      <c r="G297" s="160" t="s">
        <v>15524</v>
      </c>
      <c r="H297" s="154" t="s">
        <v>15525</v>
      </c>
      <c r="I297" s="154" t="s">
        <v>15526</v>
      </c>
      <c r="J297" s="154" t="s">
        <v>4888</v>
      </c>
      <c r="K297" s="154" t="s">
        <v>6337</v>
      </c>
      <c r="L297" s="154" t="s">
        <v>6337</v>
      </c>
      <c r="M297" s="153"/>
      <c r="N297" s="142" t="s">
        <v>4888</v>
      </c>
      <c r="O297" s="142"/>
      <c r="P297" s="1015" t="s">
        <v>4924</v>
      </c>
      <c r="Q297" s="630">
        <v>10477</v>
      </c>
      <c r="R297" s="630">
        <v>2605</v>
      </c>
      <c r="S297" s="630">
        <v>1307</v>
      </c>
      <c r="T297" s="143">
        <v>1104</v>
      </c>
      <c r="U297" s="123" t="s">
        <v>4925</v>
      </c>
      <c r="V297" s="143">
        <v>203</v>
      </c>
      <c r="W297" s="147">
        <v>138</v>
      </c>
      <c r="X297" s="159" t="s">
        <v>4972</v>
      </c>
      <c r="Y297" s="147">
        <v>97.2</v>
      </c>
      <c r="Z297" s="147">
        <v>59.4</v>
      </c>
      <c r="AA297" s="147">
        <v>15000</v>
      </c>
      <c r="AB297" s="147">
        <v>74.400000000000006</v>
      </c>
      <c r="AC297" s="147"/>
      <c r="AD297" s="147"/>
      <c r="AE297" s="147">
        <v>10</v>
      </c>
      <c r="AF297" s="181" t="s">
        <v>15527</v>
      </c>
      <c r="AG297" s="127">
        <v>880</v>
      </c>
      <c r="AH297" s="127">
        <v>954</v>
      </c>
      <c r="AI297" s="792"/>
      <c r="AJ297" s="792"/>
      <c r="AK297" s="154" t="s">
        <v>5011</v>
      </c>
      <c r="AL297" s="154"/>
      <c r="AM297" s="154"/>
      <c r="AN297" s="154"/>
      <c r="AO297" s="154"/>
      <c r="AP297" s="154"/>
      <c r="AQ297" s="154"/>
      <c r="AR297" s="154"/>
      <c r="AS297" s="154"/>
      <c r="AT297" s="154">
        <v>170</v>
      </c>
      <c r="AU297" s="175" t="s">
        <v>12178</v>
      </c>
      <c r="AV297" s="175" t="s">
        <v>12178</v>
      </c>
      <c r="AW297" s="127">
        <v>7796</v>
      </c>
      <c r="AX297" s="127">
        <v>45.858823529411765</v>
      </c>
      <c r="AY297" s="150"/>
      <c r="AZ297" s="150"/>
      <c r="BA297" s="150"/>
      <c r="BB297" s="150"/>
      <c r="BC297" s="150"/>
      <c r="BD297" s="150"/>
      <c r="BE297" s="150"/>
      <c r="BF297" s="150"/>
      <c r="BG297" s="259" t="s">
        <v>4897</v>
      </c>
      <c r="BH297" s="149"/>
      <c r="BI297" s="149"/>
      <c r="BJ297" s="149"/>
      <c r="BK297" s="149"/>
      <c r="BL297" s="149"/>
      <c r="BM297" s="149"/>
      <c r="BN297" s="149"/>
      <c r="BO297" s="265"/>
      <c r="BP297" s="265" t="s">
        <v>4897</v>
      </c>
      <c r="BQ297" s="228">
        <f>BR297+BS297</f>
        <v>1</v>
      </c>
      <c r="BR297" s="154"/>
      <c r="BS297" s="228">
        <v>1</v>
      </c>
      <c r="BT297" s="154"/>
      <c r="BU297" s="154"/>
      <c r="BV297" s="154"/>
      <c r="BW297" s="154">
        <v>2</v>
      </c>
      <c r="BX297" s="154"/>
      <c r="BY297" s="154"/>
      <c r="BZ297" s="154"/>
      <c r="CA297" s="175"/>
      <c r="CB297" s="175"/>
      <c r="CC297" s="175"/>
      <c r="CD297" s="175"/>
      <c r="CE297" s="175"/>
    </row>
    <row r="298" spans="1:83" s="1162" customFormat="1" ht="16.5" customHeight="1">
      <c r="A298" s="154">
        <v>233</v>
      </c>
      <c r="B298" s="135" t="s">
        <v>4084</v>
      </c>
      <c r="C298" s="135" t="s">
        <v>4276</v>
      </c>
      <c r="D298" s="154" t="s">
        <v>5082</v>
      </c>
      <c r="E298" s="154" t="s">
        <v>13433</v>
      </c>
      <c r="F298" s="135" t="s">
        <v>15528</v>
      </c>
      <c r="G298" s="160" t="s">
        <v>15529</v>
      </c>
      <c r="H298" s="154" t="s">
        <v>15530</v>
      </c>
      <c r="I298" s="135" t="s">
        <v>11732</v>
      </c>
      <c r="J298" s="154" t="s">
        <v>4884</v>
      </c>
      <c r="K298" s="135" t="s">
        <v>15531</v>
      </c>
      <c r="L298" s="153" t="s">
        <v>15532</v>
      </c>
      <c r="M298" s="141" t="s">
        <v>15533</v>
      </c>
      <c r="N298" s="142" t="s">
        <v>4924</v>
      </c>
      <c r="O298" s="142"/>
      <c r="P298" s="1015" t="s">
        <v>4924</v>
      </c>
      <c r="Q298" s="630">
        <v>6752.92</v>
      </c>
      <c r="R298" s="630">
        <v>1034.5</v>
      </c>
      <c r="S298" s="630">
        <v>272.16000000000003</v>
      </c>
      <c r="T298" s="143">
        <v>155.52000000000001</v>
      </c>
      <c r="U298" s="123"/>
      <c r="V298" s="143">
        <v>116.64</v>
      </c>
      <c r="W298" s="147">
        <v>58.32</v>
      </c>
      <c r="X298" s="159" t="s">
        <v>4972</v>
      </c>
      <c r="Y298" s="147">
        <v>97.2</v>
      </c>
      <c r="Z298" s="147">
        <v>25.92</v>
      </c>
      <c r="AA298" s="147">
        <v>3000</v>
      </c>
      <c r="AB298" s="147">
        <v>25.92</v>
      </c>
      <c r="AC298" s="147"/>
      <c r="AD298" s="147"/>
      <c r="AE298" s="147">
        <v>22</v>
      </c>
      <c r="AF298" s="181" t="s">
        <v>15534</v>
      </c>
      <c r="AG298" s="127">
        <v>252</v>
      </c>
      <c r="AH298" s="127">
        <v>252</v>
      </c>
      <c r="AI298" s="792"/>
      <c r="AJ298" s="792"/>
      <c r="AK298" s="154"/>
      <c r="AL298" s="154"/>
      <c r="AM298" s="154"/>
      <c r="AN298" s="154"/>
      <c r="AO298" s="154"/>
      <c r="AP298" s="154"/>
      <c r="AQ298" s="154"/>
      <c r="AR298" s="154"/>
      <c r="AS298" s="154"/>
      <c r="AT298" s="154">
        <v>206</v>
      </c>
      <c r="AU298" s="175" t="s">
        <v>10067</v>
      </c>
      <c r="AV298" s="175" t="s">
        <v>10067</v>
      </c>
      <c r="AW298" s="127">
        <v>1941</v>
      </c>
      <c r="AX298" s="127">
        <v>9.4223300970873787</v>
      </c>
      <c r="AY298" s="150"/>
      <c r="AZ298" s="150"/>
      <c r="BA298" s="150"/>
      <c r="BB298" s="150"/>
      <c r="BC298" s="150"/>
      <c r="BD298" s="150"/>
      <c r="BE298" s="150"/>
      <c r="BF298" s="150"/>
      <c r="BG298" s="259" t="s">
        <v>4897</v>
      </c>
      <c r="BH298" s="149"/>
      <c r="BI298" s="149"/>
      <c r="BJ298" s="149"/>
      <c r="BK298" s="149"/>
      <c r="BL298" s="149"/>
      <c r="BM298" s="149"/>
      <c r="BN298" s="149"/>
      <c r="BO298" s="265"/>
      <c r="BP298" s="259" t="s">
        <v>4897</v>
      </c>
      <c r="BQ298" s="228"/>
      <c r="BR298" s="154"/>
      <c r="BS298" s="228"/>
      <c r="BT298" s="154">
        <v>1</v>
      </c>
      <c r="BU298" s="154"/>
      <c r="BV298" s="154"/>
      <c r="BW298" s="154"/>
      <c r="BX298" s="154">
        <v>1</v>
      </c>
      <c r="BY298" s="154"/>
      <c r="BZ298" s="154"/>
      <c r="CA298" s="175"/>
      <c r="CB298" s="175"/>
      <c r="CC298" s="175"/>
      <c r="CD298" s="175"/>
      <c r="CE298" s="175"/>
    </row>
    <row r="299" spans="1:83" s="1020" customFormat="1" ht="16.5" customHeight="1">
      <c r="A299" s="154">
        <v>234</v>
      </c>
      <c r="B299" s="135" t="s">
        <v>4084</v>
      </c>
      <c r="C299" s="135" t="s">
        <v>4349</v>
      </c>
      <c r="D299" s="154" t="s">
        <v>5082</v>
      </c>
      <c r="E299" s="154" t="s">
        <v>13433</v>
      </c>
      <c r="F299" s="135" t="s">
        <v>15535</v>
      </c>
      <c r="G299" s="160" t="s">
        <v>15536</v>
      </c>
      <c r="H299" s="154" t="s">
        <v>15537</v>
      </c>
      <c r="I299" s="154" t="s">
        <v>15538</v>
      </c>
      <c r="J299" s="154" t="s">
        <v>4884</v>
      </c>
      <c r="K299" s="163" t="s">
        <v>15539</v>
      </c>
      <c r="L299" s="116" t="s">
        <v>15540</v>
      </c>
      <c r="M299" s="141" t="s">
        <v>15541</v>
      </c>
      <c r="N299" s="142" t="s">
        <v>4924</v>
      </c>
      <c r="O299" s="142"/>
      <c r="P299" s="1015" t="s">
        <v>4924</v>
      </c>
      <c r="Q299" s="630">
        <v>8008</v>
      </c>
      <c r="R299" s="630">
        <v>5657</v>
      </c>
      <c r="S299" s="630">
        <v>1143</v>
      </c>
      <c r="T299" s="143"/>
      <c r="U299" s="123"/>
      <c r="V299" s="143">
        <v>1143</v>
      </c>
      <c r="W299" s="147">
        <v>681</v>
      </c>
      <c r="X299" s="159" t="s">
        <v>4926</v>
      </c>
      <c r="Y299" s="147">
        <v>124</v>
      </c>
      <c r="Z299" s="147">
        <v>79</v>
      </c>
      <c r="AA299" s="147">
        <v>8468</v>
      </c>
      <c r="AB299" s="147">
        <v>220</v>
      </c>
      <c r="AC299" s="147"/>
      <c r="AD299" s="147">
        <v>99</v>
      </c>
      <c r="AE299" s="147">
        <v>50</v>
      </c>
      <c r="AF299" s="181" t="s">
        <v>15542</v>
      </c>
      <c r="AG299" s="127"/>
      <c r="AH299" s="127">
        <v>1044</v>
      </c>
      <c r="AI299" s="792"/>
      <c r="AJ299" s="792"/>
      <c r="AK299" s="154" t="s">
        <v>8895</v>
      </c>
      <c r="AL299" s="154">
        <v>10</v>
      </c>
      <c r="AM299" s="154">
        <v>3</v>
      </c>
      <c r="AN299" s="154">
        <v>7</v>
      </c>
      <c r="AO299" s="154"/>
      <c r="AP299" s="154"/>
      <c r="AQ299" s="154"/>
      <c r="AR299" s="154"/>
      <c r="AS299" s="154"/>
      <c r="AT299" s="154">
        <v>167</v>
      </c>
      <c r="AU299" s="175" t="s">
        <v>15543</v>
      </c>
      <c r="AV299" s="175" t="s">
        <v>15543</v>
      </c>
      <c r="AW299" s="127">
        <v>14793</v>
      </c>
      <c r="AX299" s="127">
        <v>88.580838323353291</v>
      </c>
      <c r="AY299" s="150"/>
      <c r="AZ299" s="150"/>
      <c r="BA299" s="150"/>
      <c r="BB299" s="150"/>
      <c r="BC299" s="150"/>
      <c r="BD299" s="150"/>
      <c r="BE299" s="150"/>
      <c r="BF299" s="150"/>
      <c r="BG299" s="259" t="s">
        <v>7053</v>
      </c>
      <c r="BH299" s="149"/>
      <c r="BI299" s="149"/>
      <c r="BJ299" s="149"/>
      <c r="BK299" s="149"/>
      <c r="BL299" s="149"/>
      <c r="BM299" s="149"/>
      <c r="BN299" s="149"/>
      <c r="BO299" s="265"/>
      <c r="BP299" s="265" t="s">
        <v>7053</v>
      </c>
      <c r="BQ299" s="228"/>
      <c r="BR299" s="154"/>
      <c r="BS299" s="228"/>
      <c r="BT299" s="154">
        <v>6</v>
      </c>
      <c r="BU299" s="154">
        <v>2</v>
      </c>
      <c r="BV299" s="154">
        <v>4</v>
      </c>
      <c r="BW299" s="154"/>
      <c r="BX299" s="154"/>
      <c r="BY299" s="154"/>
      <c r="BZ299" s="154">
        <v>27</v>
      </c>
      <c r="CA299" s="175"/>
      <c r="CB299" s="175"/>
      <c r="CC299" s="175"/>
      <c r="CD299" s="175"/>
      <c r="CE299" s="134"/>
    </row>
    <row r="300" spans="1:83" s="1018" customFormat="1" ht="16.5" customHeight="1">
      <c r="A300" s="2517" t="s">
        <v>11855</v>
      </c>
      <c r="B300" s="2517"/>
      <c r="C300" s="2517"/>
      <c r="D300" s="2517"/>
      <c r="E300" s="2517"/>
      <c r="F300" s="229">
        <v>5</v>
      </c>
      <c r="G300" s="230"/>
      <c r="H300" s="231"/>
      <c r="I300" s="232"/>
      <c r="J300" s="232"/>
      <c r="K300" s="1025"/>
      <c r="L300" s="235"/>
      <c r="M300" s="236"/>
      <c r="N300" s="237"/>
      <c r="O300" s="237"/>
      <c r="P300" s="237"/>
      <c r="Q300" s="1026"/>
      <c r="R300" s="1026"/>
      <c r="S300" s="1026"/>
      <c r="T300" s="238"/>
      <c r="U300" s="241"/>
      <c r="V300" s="238"/>
      <c r="W300" s="1026"/>
      <c r="X300" s="240"/>
      <c r="Y300" s="1026"/>
      <c r="Z300" s="1026"/>
      <c r="AA300" s="1026"/>
      <c r="AB300" s="244"/>
      <c r="AC300" s="244"/>
      <c r="AD300" s="244"/>
      <c r="AE300" s="244"/>
      <c r="AF300" s="1027"/>
      <c r="AG300" s="244"/>
      <c r="AH300" s="244"/>
      <c r="AI300" s="251"/>
      <c r="AJ300" s="1028"/>
      <c r="AK300" s="229"/>
      <c r="AL300" s="229"/>
      <c r="AM300" s="229"/>
      <c r="AN300" s="251"/>
      <c r="AO300" s="251"/>
      <c r="AP300" s="251"/>
      <c r="AQ300" s="251"/>
      <c r="AR300" s="251"/>
      <c r="AS300" s="1029"/>
      <c r="AT300" s="1030"/>
      <c r="AU300" s="1029"/>
      <c r="AV300" s="1029"/>
      <c r="AW300" s="1031"/>
      <c r="AX300" s="1031"/>
      <c r="AY300" s="1031"/>
      <c r="AZ300" s="1032"/>
      <c r="BA300" s="1032"/>
      <c r="BB300" s="1032"/>
      <c r="BC300" s="1032"/>
      <c r="BD300" s="1032"/>
      <c r="BE300" s="1032"/>
      <c r="BF300" s="1029"/>
      <c r="BG300" s="1029"/>
      <c r="BH300" s="1032"/>
      <c r="BI300" s="1032"/>
      <c r="BJ300" s="1032"/>
      <c r="BK300" s="1032"/>
      <c r="BL300" s="1032"/>
      <c r="BM300" s="1032"/>
      <c r="BN300" s="1032"/>
      <c r="BO300" s="1029"/>
      <c r="BP300" s="1029"/>
      <c r="BQ300" s="1029"/>
      <c r="BR300" s="1029"/>
      <c r="BS300" s="1029"/>
      <c r="BT300" s="1029"/>
      <c r="BU300" s="1029"/>
      <c r="BV300" s="1029"/>
      <c r="BW300" s="1029"/>
      <c r="BX300" s="1029"/>
      <c r="BY300" s="1029"/>
      <c r="BZ300" s="1029"/>
      <c r="CA300" s="1029"/>
      <c r="CB300" s="1029"/>
      <c r="CC300" s="1029"/>
      <c r="CD300" s="1029"/>
      <c r="CE300" s="1029"/>
    </row>
    <row r="301" spans="1:83" s="388" customFormat="1" ht="16.5" customHeight="1">
      <c r="A301" s="175">
        <v>235</v>
      </c>
      <c r="B301" s="135" t="s">
        <v>4084</v>
      </c>
      <c r="C301" s="135" t="s">
        <v>4170</v>
      </c>
      <c r="D301" s="175" t="s">
        <v>5318</v>
      </c>
      <c r="E301" s="175" t="s">
        <v>13433</v>
      </c>
      <c r="F301" s="135" t="s">
        <v>15544</v>
      </c>
      <c r="G301" s="276" t="s">
        <v>15545</v>
      </c>
      <c r="H301" s="135" t="s">
        <v>15546</v>
      </c>
      <c r="I301" s="154" t="s">
        <v>15547</v>
      </c>
      <c r="J301" s="154" t="s">
        <v>4884</v>
      </c>
      <c r="K301" s="135" t="s">
        <v>15548</v>
      </c>
      <c r="L301" s="153" t="s">
        <v>15549</v>
      </c>
      <c r="M301" s="367" t="s">
        <v>15550</v>
      </c>
      <c r="N301" s="142" t="s">
        <v>4924</v>
      </c>
      <c r="O301" s="135"/>
      <c r="P301" s="135" t="s">
        <v>4884</v>
      </c>
      <c r="Q301" s="630">
        <v>17793</v>
      </c>
      <c r="R301" s="630">
        <v>4500</v>
      </c>
      <c r="S301" s="630">
        <v>900</v>
      </c>
      <c r="T301" s="143"/>
      <c r="U301" s="123"/>
      <c r="V301" s="143">
        <v>900</v>
      </c>
      <c r="W301" s="147">
        <v>100</v>
      </c>
      <c r="X301" s="135" t="s">
        <v>4972</v>
      </c>
      <c r="Y301" s="147">
        <v>230</v>
      </c>
      <c r="Z301" s="147">
        <v>80</v>
      </c>
      <c r="AA301" s="147">
        <v>650</v>
      </c>
      <c r="AB301" s="147">
        <v>45</v>
      </c>
      <c r="AC301" s="147">
        <v>3</v>
      </c>
      <c r="AD301" s="147">
        <v>80</v>
      </c>
      <c r="AE301" s="147">
        <v>150</v>
      </c>
      <c r="AF301" s="276" t="s">
        <v>15551</v>
      </c>
      <c r="AG301" s="127">
        <v>345</v>
      </c>
      <c r="AH301" s="127">
        <v>473</v>
      </c>
      <c r="AI301" s="792"/>
      <c r="AJ301" s="792"/>
      <c r="AK301" s="154" t="s">
        <v>4914</v>
      </c>
      <c r="AL301" s="154">
        <v>12</v>
      </c>
      <c r="AM301" s="154">
        <v>2</v>
      </c>
      <c r="AN301" s="154">
        <v>8</v>
      </c>
      <c r="AO301" s="154">
        <v>2</v>
      </c>
      <c r="AP301" s="154"/>
      <c r="AQ301" s="154" t="s">
        <v>4931</v>
      </c>
      <c r="AR301" s="154" t="s">
        <v>5011</v>
      </c>
      <c r="AS301" s="154"/>
      <c r="AT301" s="154">
        <v>300</v>
      </c>
      <c r="AU301" s="135" t="s">
        <v>4895</v>
      </c>
      <c r="AV301" s="135" t="s">
        <v>4895</v>
      </c>
      <c r="AW301" s="127">
        <v>38500</v>
      </c>
      <c r="AX301" s="127">
        <v>128.33333333333334</v>
      </c>
      <c r="AY301" s="134">
        <v>3000</v>
      </c>
      <c r="AZ301" s="134"/>
      <c r="BA301" s="134">
        <v>2000</v>
      </c>
      <c r="BB301" s="134">
        <v>2000</v>
      </c>
      <c r="BC301" s="134">
        <v>3000</v>
      </c>
      <c r="BD301" s="134">
        <v>20</v>
      </c>
      <c r="BE301" s="134">
        <v>50</v>
      </c>
      <c r="BF301" s="135" t="s">
        <v>15552</v>
      </c>
      <c r="BG301" s="135" t="s">
        <v>15553</v>
      </c>
      <c r="BH301" s="134"/>
      <c r="BI301" s="134"/>
      <c r="BJ301" s="134"/>
      <c r="BK301" s="134"/>
      <c r="BL301" s="134"/>
      <c r="BM301" s="134"/>
      <c r="BN301" s="134"/>
      <c r="BO301" s="544"/>
      <c r="BP301" s="265"/>
      <c r="BQ301" s="146"/>
      <c r="BR301" s="146"/>
      <c r="BS301" s="146"/>
      <c r="BT301" s="146"/>
      <c r="BU301" s="146"/>
      <c r="BV301" s="146"/>
      <c r="BW301" s="146"/>
      <c r="BX301" s="146"/>
      <c r="BY301" s="146"/>
      <c r="BZ301" s="146"/>
      <c r="CA301" s="135">
        <v>4</v>
      </c>
      <c r="CB301" s="135">
        <v>1</v>
      </c>
      <c r="CC301" s="135"/>
      <c r="CD301" s="135">
        <v>2</v>
      </c>
      <c r="CE301" s="135"/>
    </row>
    <row r="302" spans="1:83" s="1020" customFormat="1" ht="16.5" customHeight="1">
      <c r="A302" s="135">
        <v>236</v>
      </c>
      <c r="B302" s="135" t="s">
        <v>4084</v>
      </c>
      <c r="C302" s="135" t="s">
        <v>4175</v>
      </c>
      <c r="D302" s="135" t="s">
        <v>168</v>
      </c>
      <c r="E302" s="135" t="s">
        <v>13433</v>
      </c>
      <c r="F302" s="135" t="s">
        <v>15554</v>
      </c>
      <c r="G302" s="276" t="s">
        <v>15555</v>
      </c>
      <c r="H302" s="135" t="s">
        <v>15556</v>
      </c>
      <c r="I302" s="161" t="s">
        <v>15557</v>
      </c>
      <c r="J302" s="154" t="s">
        <v>4884</v>
      </c>
      <c r="K302" s="161" t="s">
        <v>11350</v>
      </c>
      <c r="L302" s="153" t="s">
        <v>15558</v>
      </c>
      <c r="M302" s="153" t="s">
        <v>15559</v>
      </c>
      <c r="N302" s="142" t="s">
        <v>4924</v>
      </c>
      <c r="O302" s="135"/>
      <c r="P302" s="1015" t="s">
        <v>4924</v>
      </c>
      <c r="Q302" s="630">
        <v>3306</v>
      </c>
      <c r="R302" s="630">
        <v>397</v>
      </c>
      <c r="S302" s="630">
        <v>218</v>
      </c>
      <c r="T302" s="143">
        <v>70</v>
      </c>
      <c r="U302" s="123" t="s">
        <v>5197</v>
      </c>
      <c r="V302" s="143">
        <v>148</v>
      </c>
      <c r="W302" s="147">
        <v>30</v>
      </c>
      <c r="X302" s="135" t="s">
        <v>4926</v>
      </c>
      <c r="Y302" s="147">
        <v>40</v>
      </c>
      <c r="Z302" s="147"/>
      <c r="AA302" s="147">
        <v>3000</v>
      </c>
      <c r="AB302" s="147">
        <v>39</v>
      </c>
      <c r="AC302" s="147"/>
      <c r="AD302" s="147"/>
      <c r="AE302" s="147">
        <v>15</v>
      </c>
      <c r="AF302" s="276" t="s">
        <v>15560</v>
      </c>
      <c r="AG302" s="127"/>
      <c r="AH302" s="127">
        <v>310</v>
      </c>
      <c r="AI302" s="135"/>
      <c r="AJ302" s="135"/>
      <c r="AK302" s="154" t="s">
        <v>6375</v>
      </c>
      <c r="AL302" s="154">
        <v>4</v>
      </c>
      <c r="AM302" s="154">
        <v>4</v>
      </c>
      <c r="AN302" s="154"/>
      <c r="AO302" s="154"/>
      <c r="AP302" s="154"/>
      <c r="AQ302" s="154"/>
      <c r="AR302" s="154"/>
      <c r="AS302" s="154" t="s">
        <v>15561</v>
      </c>
      <c r="AT302" s="154">
        <v>300</v>
      </c>
      <c r="AU302" s="135" t="s">
        <v>5026</v>
      </c>
      <c r="AV302" s="135" t="s">
        <v>5026</v>
      </c>
      <c r="AW302" s="127">
        <v>5457</v>
      </c>
      <c r="AX302" s="127">
        <v>18.190000000000001</v>
      </c>
      <c r="AY302" s="134">
        <v>2000</v>
      </c>
      <c r="AZ302" s="134">
        <v>500</v>
      </c>
      <c r="BA302" s="134">
        <v>1000</v>
      </c>
      <c r="BB302" s="134">
        <v>800</v>
      </c>
      <c r="BC302" s="134">
        <v>1200</v>
      </c>
      <c r="BD302" s="134">
        <v>10</v>
      </c>
      <c r="BE302" s="134">
        <v>50</v>
      </c>
      <c r="BF302" s="153" t="s">
        <v>15562</v>
      </c>
      <c r="BG302" s="153" t="s">
        <v>15563</v>
      </c>
      <c r="BH302" s="134">
        <v>2000</v>
      </c>
      <c r="BI302" s="134">
        <v>500</v>
      </c>
      <c r="BJ302" s="134">
        <v>1000</v>
      </c>
      <c r="BK302" s="134">
        <v>800</v>
      </c>
      <c r="BL302" s="134">
        <v>1200</v>
      </c>
      <c r="BM302" s="134">
        <v>10</v>
      </c>
      <c r="BN302" s="134">
        <v>50</v>
      </c>
      <c r="BO302" s="153" t="s">
        <v>15562</v>
      </c>
      <c r="BP302" s="153" t="s">
        <v>15564</v>
      </c>
      <c r="BQ302" s="636"/>
      <c r="BR302" s="135"/>
      <c r="BS302" s="636"/>
      <c r="BT302" s="135"/>
      <c r="BU302" s="135"/>
      <c r="BV302" s="135"/>
      <c r="BW302" s="135"/>
      <c r="BX302" s="135"/>
      <c r="BY302" s="135"/>
      <c r="BZ302" s="135"/>
      <c r="CA302" s="135">
        <v>3</v>
      </c>
      <c r="CB302" s="135">
        <v>1</v>
      </c>
      <c r="CC302" s="135">
        <v>1</v>
      </c>
      <c r="CD302" s="135"/>
      <c r="CE302" s="135">
        <v>3</v>
      </c>
    </row>
    <row r="303" spans="1:83" s="139" customFormat="1" ht="16.5" customHeight="1">
      <c r="A303" s="135">
        <v>237</v>
      </c>
      <c r="B303" s="135" t="s">
        <v>4084</v>
      </c>
      <c r="C303" s="135" t="s">
        <v>4195</v>
      </c>
      <c r="D303" s="135" t="s">
        <v>5318</v>
      </c>
      <c r="E303" s="153" t="s">
        <v>13433</v>
      </c>
      <c r="F303" s="135" t="s">
        <v>15565</v>
      </c>
      <c r="G303" s="276" t="s">
        <v>15566</v>
      </c>
      <c r="H303" s="135" t="s">
        <v>15567</v>
      </c>
      <c r="I303" s="135" t="s">
        <v>14957</v>
      </c>
      <c r="J303" s="154" t="s">
        <v>4884</v>
      </c>
      <c r="K303" s="135" t="s">
        <v>15568</v>
      </c>
      <c r="L303" s="153" t="s">
        <v>15569</v>
      </c>
      <c r="M303" s="153"/>
      <c r="N303" s="142" t="s">
        <v>4924</v>
      </c>
      <c r="O303" s="135"/>
      <c r="P303" s="1015" t="s">
        <v>4924</v>
      </c>
      <c r="Q303" s="630">
        <v>790</v>
      </c>
      <c r="R303" s="630">
        <v>300</v>
      </c>
      <c r="S303" s="630">
        <v>126</v>
      </c>
      <c r="T303" s="143">
        <v>126</v>
      </c>
      <c r="U303" s="123" t="s">
        <v>15474</v>
      </c>
      <c r="V303" s="143"/>
      <c r="W303" s="147">
        <v>50</v>
      </c>
      <c r="X303" s="135" t="s">
        <v>4972</v>
      </c>
      <c r="Y303" s="147">
        <v>108</v>
      </c>
      <c r="Z303" s="147"/>
      <c r="AA303" s="147"/>
      <c r="AB303" s="147">
        <v>16</v>
      </c>
      <c r="AC303" s="147"/>
      <c r="AD303" s="147"/>
      <c r="AE303" s="147"/>
      <c r="AF303" s="1157" t="s">
        <v>15570</v>
      </c>
      <c r="AG303" s="127"/>
      <c r="AH303" s="127">
        <v>650</v>
      </c>
      <c r="AI303" s="135"/>
      <c r="AJ303" s="135"/>
      <c r="AK303" s="154" t="s">
        <v>4894</v>
      </c>
      <c r="AL303" s="154">
        <v>30</v>
      </c>
      <c r="AM303" s="154">
        <v>1</v>
      </c>
      <c r="AN303" s="154">
        <v>8</v>
      </c>
      <c r="AO303" s="154">
        <v>21</v>
      </c>
      <c r="AP303" s="154"/>
      <c r="AQ303" s="154"/>
      <c r="AR303" s="154"/>
      <c r="AS303" s="154"/>
      <c r="AT303" s="154">
        <v>300</v>
      </c>
      <c r="AU303" s="382" t="s">
        <v>8547</v>
      </c>
      <c r="AV303" s="382" t="s">
        <v>8547</v>
      </c>
      <c r="AW303" s="127">
        <v>9000</v>
      </c>
      <c r="AX303" s="127">
        <v>30</v>
      </c>
      <c r="AY303" s="134">
        <v>2000</v>
      </c>
      <c r="AZ303" s="134"/>
      <c r="BA303" s="134">
        <v>1000</v>
      </c>
      <c r="BB303" s="134">
        <v>1000</v>
      </c>
      <c r="BC303" s="134">
        <v>2000</v>
      </c>
      <c r="BD303" s="134">
        <v>50</v>
      </c>
      <c r="BE303" s="134"/>
      <c r="BF303" s="135"/>
      <c r="BG303" s="382" t="s">
        <v>15571</v>
      </c>
      <c r="BH303" s="134">
        <v>2000</v>
      </c>
      <c r="BI303" s="134"/>
      <c r="BJ303" s="134">
        <v>1000</v>
      </c>
      <c r="BK303" s="134">
        <v>1000</v>
      </c>
      <c r="BL303" s="134">
        <v>2000</v>
      </c>
      <c r="BM303" s="134">
        <v>50</v>
      </c>
      <c r="BN303" s="134"/>
      <c r="BO303" s="135"/>
      <c r="BP303" s="135" t="s">
        <v>15571</v>
      </c>
      <c r="BQ303" s="636"/>
      <c r="BR303" s="135"/>
      <c r="BS303" s="636"/>
      <c r="BT303" s="135"/>
      <c r="BU303" s="135"/>
      <c r="BV303" s="135"/>
      <c r="BW303" s="135"/>
      <c r="BX303" s="135"/>
      <c r="BY303" s="135"/>
      <c r="BZ303" s="135"/>
      <c r="CA303" s="135">
        <v>1</v>
      </c>
      <c r="CB303" s="135">
        <v>1</v>
      </c>
      <c r="CC303" s="135">
        <v>1</v>
      </c>
      <c r="CD303" s="135">
        <v>1</v>
      </c>
      <c r="CE303" s="135"/>
    </row>
    <row r="304" spans="1:83" s="177" customFormat="1" ht="16.5" customHeight="1">
      <c r="A304" s="137">
        <v>238</v>
      </c>
      <c r="B304" s="137" t="s">
        <v>4084</v>
      </c>
      <c r="C304" s="137" t="s">
        <v>4090</v>
      </c>
      <c r="D304" s="137" t="s">
        <v>168</v>
      </c>
      <c r="E304" s="137" t="s">
        <v>13574</v>
      </c>
      <c r="F304" s="137" t="s">
        <v>15572</v>
      </c>
      <c r="G304" s="181" t="s">
        <v>15573</v>
      </c>
      <c r="H304" s="137" t="s">
        <v>15574</v>
      </c>
      <c r="I304" s="1185" t="s">
        <v>15575</v>
      </c>
      <c r="J304" s="154" t="s">
        <v>4884</v>
      </c>
      <c r="K304" s="1185" t="s">
        <v>15576</v>
      </c>
      <c r="L304" s="1185" t="s">
        <v>15577</v>
      </c>
      <c r="M304" s="136" t="s">
        <v>15578</v>
      </c>
      <c r="N304" s="142" t="s">
        <v>4924</v>
      </c>
      <c r="O304" s="137"/>
      <c r="P304" s="1015" t="s">
        <v>4924</v>
      </c>
      <c r="Q304" s="630">
        <v>9974</v>
      </c>
      <c r="R304" s="630">
        <v>5836</v>
      </c>
      <c r="S304" s="630">
        <v>2356</v>
      </c>
      <c r="T304" s="143">
        <v>886</v>
      </c>
      <c r="U304" s="123" t="s">
        <v>4955</v>
      </c>
      <c r="V304" s="143">
        <v>1470</v>
      </c>
      <c r="W304" s="147">
        <v>675</v>
      </c>
      <c r="X304" s="137" t="s">
        <v>4956</v>
      </c>
      <c r="Y304" s="147">
        <v>259</v>
      </c>
      <c r="Z304" s="147">
        <v>174</v>
      </c>
      <c r="AA304" s="147">
        <v>1500</v>
      </c>
      <c r="AB304" s="147">
        <v>229</v>
      </c>
      <c r="AC304" s="147">
        <v>115</v>
      </c>
      <c r="AD304" s="147">
        <v>138</v>
      </c>
      <c r="AE304" s="147"/>
      <c r="AF304" s="181" t="s">
        <v>13894</v>
      </c>
      <c r="AG304" s="127">
        <v>288</v>
      </c>
      <c r="AH304" s="127">
        <v>288</v>
      </c>
      <c r="AI304" s="137"/>
      <c r="AJ304" s="137"/>
      <c r="AK304" s="154" t="s">
        <v>5340</v>
      </c>
      <c r="AL304" s="154">
        <v>4</v>
      </c>
      <c r="AM304" s="154">
        <v>2</v>
      </c>
      <c r="AN304" s="154">
        <v>1</v>
      </c>
      <c r="AO304" s="154">
        <v>1</v>
      </c>
      <c r="AP304" s="154"/>
      <c r="AQ304" s="154" t="s">
        <v>5428</v>
      </c>
      <c r="AR304" s="154"/>
      <c r="AS304" s="154"/>
      <c r="AT304" s="154">
        <v>233</v>
      </c>
      <c r="AU304" s="137" t="s">
        <v>5429</v>
      </c>
      <c r="AV304" s="137" t="s">
        <v>5429</v>
      </c>
      <c r="AW304" s="188">
        <v>52084</v>
      </c>
      <c r="AX304" s="127">
        <v>223.53648068669528</v>
      </c>
      <c r="AY304" s="192"/>
      <c r="AZ304" s="192"/>
      <c r="BA304" s="192"/>
      <c r="BB304" s="192"/>
      <c r="BC304" s="192"/>
      <c r="BD304" s="495"/>
      <c r="BE304" s="495"/>
      <c r="BF304" s="137"/>
      <c r="BG304" s="137"/>
      <c r="BH304" s="192">
        <v>10000</v>
      </c>
      <c r="BI304" s="192">
        <v>6000</v>
      </c>
      <c r="BJ304" s="192">
        <v>8000</v>
      </c>
      <c r="BK304" s="192">
        <v>8000</v>
      </c>
      <c r="BL304" s="192">
        <v>10000</v>
      </c>
      <c r="BM304" s="192"/>
      <c r="BN304" s="192">
        <v>50</v>
      </c>
      <c r="BO304" s="137" t="s">
        <v>15579</v>
      </c>
      <c r="BP304" s="137" t="s">
        <v>12748</v>
      </c>
      <c r="BQ304" s="137"/>
      <c r="BR304" s="180"/>
      <c r="BS304" s="636"/>
      <c r="BT304" s="137"/>
      <c r="BU304" s="636"/>
      <c r="BV304" s="137"/>
      <c r="BW304" s="137"/>
      <c r="BX304" s="137"/>
      <c r="BY304" s="137"/>
      <c r="BZ304" s="137"/>
      <c r="CA304" s="1186">
        <v>4</v>
      </c>
      <c r="CB304" s="137"/>
      <c r="CC304" s="1186">
        <v>3</v>
      </c>
      <c r="CD304" s="1186">
        <v>1</v>
      </c>
      <c r="CE304" s="137"/>
    </row>
    <row r="305" spans="1:83" s="86" customFormat="1" ht="16.5" customHeight="1">
      <c r="A305" s="135">
        <v>239</v>
      </c>
      <c r="B305" s="135" t="s">
        <v>4084</v>
      </c>
      <c r="C305" s="135" t="s">
        <v>4185</v>
      </c>
      <c r="D305" s="135" t="s">
        <v>5318</v>
      </c>
      <c r="E305" s="135" t="s">
        <v>13433</v>
      </c>
      <c r="F305" s="135" t="s">
        <v>15580</v>
      </c>
      <c r="G305" s="276" t="s">
        <v>15581</v>
      </c>
      <c r="H305" s="135" t="s">
        <v>15582</v>
      </c>
      <c r="I305" s="135" t="s">
        <v>5615</v>
      </c>
      <c r="J305" s="154" t="s">
        <v>4884</v>
      </c>
      <c r="K305" s="135" t="s">
        <v>12557</v>
      </c>
      <c r="L305" s="153" t="s">
        <v>15583</v>
      </c>
      <c r="M305" s="141" t="s">
        <v>15584</v>
      </c>
      <c r="N305" s="142" t="s">
        <v>4924</v>
      </c>
      <c r="O305" s="135"/>
      <c r="P305" s="1015" t="s">
        <v>4924</v>
      </c>
      <c r="Q305" s="630">
        <v>4676</v>
      </c>
      <c r="R305" s="630">
        <v>787</v>
      </c>
      <c r="S305" s="630">
        <v>705</v>
      </c>
      <c r="T305" s="143">
        <v>616</v>
      </c>
      <c r="U305" s="123" t="s">
        <v>5009</v>
      </c>
      <c r="V305" s="143">
        <v>89</v>
      </c>
      <c r="W305" s="147">
        <v>68</v>
      </c>
      <c r="X305" s="135" t="s">
        <v>4956</v>
      </c>
      <c r="Y305" s="147">
        <v>89</v>
      </c>
      <c r="Z305" s="147"/>
      <c r="AA305" s="147"/>
      <c r="AB305" s="147">
        <v>18</v>
      </c>
      <c r="AC305" s="147"/>
      <c r="AD305" s="147">
        <v>81</v>
      </c>
      <c r="AE305" s="147">
        <v>15</v>
      </c>
      <c r="AF305" s="276" t="s">
        <v>15585</v>
      </c>
      <c r="AG305" s="127">
        <v>800</v>
      </c>
      <c r="AH305" s="127">
        <v>800</v>
      </c>
      <c r="AI305" s="135"/>
      <c r="AJ305" s="135"/>
      <c r="AK305" s="154" t="s">
        <v>5079</v>
      </c>
      <c r="AL305" s="154"/>
      <c r="AM305" s="154"/>
      <c r="AN305" s="154"/>
      <c r="AO305" s="154"/>
      <c r="AP305" s="154"/>
      <c r="AQ305" s="154"/>
      <c r="AR305" s="154" t="s">
        <v>4931</v>
      </c>
      <c r="AS305" s="154"/>
      <c r="AT305" s="154">
        <v>250</v>
      </c>
      <c r="AU305" s="135" t="s">
        <v>15586</v>
      </c>
      <c r="AV305" s="135" t="s">
        <v>15586</v>
      </c>
      <c r="AW305" s="127">
        <v>35000</v>
      </c>
      <c r="AX305" s="127">
        <v>140</v>
      </c>
      <c r="AY305" s="134">
        <v>3000</v>
      </c>
      <c r="AZ305" s="134"/>
      <c r="BA305" s="134">
        <v>1000</v>
      </c>
      <c r="BB305" s="134">
        <v>1500</v>
      </c>
      <c r="BC305" s="134">
        <v>3000</v>
      </c>
      <c r="BD305" s="134"/>
      <c r="BE305" s="134"/>
      <c r="BF305" s="604"/>
      <c r="BG305" s="135" t="s">
        <v>15587</v>
      </c>
      <c r="BH305" s="134"/>
      <c r="BI305" s="134"/>
      <c r="BJ305" s="134"/>
      <c r="BK305" s="134"/>
      <c r="BL305" s="134"/>
      <c r="BM305" s="134"/>
      <c r="BN305" s="134"/>
      <c r="BO305" s="135"/>
      <c r="BP305" s="135" t="s">
        <v>15587</v>
      </c>
      <c r="BQ305" s="636"/>
      <c r="BR305" s="135"/>
      <c r="BS305" s="636"/>
      <c r="BT305" s="135"/>
      <c r="BU305" s="135"/>
      <c r="BV305" s="135"/>
      <c r="BW305" s="135"/>
      <c r="BX305" s="135"/>
      <c r="BY305" s="135"/>
      <c r="BZ305" s="135"/>
      <c r="CA305" s="135">
        <v>1</v>
      </c>
      <c r="CB305" s="135"/>
      <c r="CC305" s="135">
        <v>1</v>
      </c>
      <c r="CD305" s="135"/>
      <c r="CE305" s="135"/>
    </row>
    <row r="306" spans="1:83" s="1018" customFormat="1" ht="16.5" customHeight="1">
      <c r="A306" s="2517" t="s">
        <v>12056</v>
      </c>
      <c r="B306" s="2517"/>
      <c r="C306" s="2517"/>
      <c r="D306" s="2517"/>
      <c r="E306" s="2517"/>
      <c r="F306" s="229">
        <v>5</v>
      </c>
      <c r="G306" s="230"/>
      <c r="H306" s="231"/>
      <c r="I306" s="232"/>
      <c r="J306" s="232"/>
      <c r="K306" s="1025"/>
      <c r="L306" s="235"/>
      <c r="M306" s="236"/>
      <c r="N306" s="237"/>
      <c r="O306" s="237"/>
      <c r="P306" s="237"/>
      <c r="Q306" s="1026"/>
      <c r="R306" s="1026"/>
      <c r="S306" s="1026"/>
      <c r="T306" s="238"/>
      <c r="U306" s="241"/>
      <c r="V306" s="238"/>
      <c r="W306" s="1026"/>
      <c r="X306" s="240"/>
      <c r="Y306" s="1026"/>
      <c r="Z306" s="1026"/>
      <c r="AA306" s="1026"/>
      <c r="AB306" s="244"/>
      <c r="AC306" s="244"/>
      <c r="AD306" s="244"/>
      <c r="AE306" s="244"/>
      <c r="AF306" s="1027"/>
      <c r="AG306" s="244"/>
      <c r="AH306" s="244"/>
      <c r="AI306" s="251"/>
      <c r="AJ306" s="1028"/>
      <c r="AK306" s="229"/>
      <c r="AL306" s="229"/>
      <c r="AM306" s="229"/>
      <c r="AN306" s="251"/>
      <c r="AO306" s="251"/>
      <c r="AP306" s="251"/>
      <c r="AQ306" s="251"/>
      <c r="AR306" s="251"/>
      <c r="AS306" s="1029"/>
      <c r="AT306" s="1030"/>
      <c r="AU306" s="1029"/>
      <c r="AV306" s="1029"/>
      <c r="AW306" s="1031"/>
      <c r="AX306" s="1031"/>
      <c r="AY306" s="1029"/>
      <c r="AZ306" s="1029"/>
      <c r="BA306" s="1029"/>
      <c r="BB306" s="1029"/>
      <c r="BC306" s="1029"/>
      <c r="BD306" s="1029"/>
      <c r="BE306" s="1029"/>
      <c r="BF306" s="1029"/>
      <c r="BG306" s="1029"/>
      <c r="BH306" s="1029"/>
      <c r="BI306" s="1029"/>
      <c r="BJ306" s="1029"/>
      <c r="BK306" s="1029"/>
      <c r="BL306" s="1029"/>
      <c r="BM306" s="1029"/>
      <c r="BN306" s="1029"/>
      <c r="BO306" s="1029"/>
      <c r="BP306" s="1029"/>
      <c r="BQ306" s="1029"/>
      <c r="BR306" s="1029"/>
      <c r="BS306" s="1029"/>
      <c r="BT306" s="1029"/>
      <c r="BU306" s="1029"/>
      <c r="BV306" s="1029"/>
      <c r="BW306" s="1029"/>
      <c r="BX306" s="1029"/>
      <c r="BY306" s="1029"/>
      <c r="BZ306" s="1029"/>
      <c r="CA306" s="1029"/>
      <c r="CB306" s="1029"/>
      <c r="CC306" s="1029"/>
      <c r="CD306" s="1029"/>
      <c r="CE306" s="1029"/>
    </row>
    <row r="307" spans="1:83" s="86" customFormat="1" ht="16.5" customHeight="1">
      <c r="A307" s="159">
        <v>240</v>
      </c>
      <c r="B307" s="146" t="s">
        <v>4084</v>
      </c>
      <c r="C307" s="159" t="s">
        <v>4085</v>
      </c>
      <c r="D307" s="159" t="s">
        <v>6118</v>
      </c>
      <c r="E307" s="159" t="s">
        <v>13433</v>
      </c>
      <c r="F307" s="159" t="s">
        <v>15588</v>
      </c>
      <c r="G307" s="385" t="s">
        <v>15589</v>
      </c>
      <c r="H307" s="159" t="s">
        <v>15590</v>
      </c>
      <c r="I307" s="159" t="s">
        <v>15591</v>
      </c>
      <c r="J307" s="154" t="s">
        <v>4884</v>
      </c>
      <c r="K307" s="159" t="s">
        <v>15592</v>
      </c>
      <c r="L307" s="159" t="s">
        <v>15593</v>
      </c>
      <c r="M307" s="599" t="s">
        <v>15594</v>
      </c>
      <c r="N307" s="142" t="s">
        <v>4924</v>
      </c>
      <c r="O307" s="146"/>
      <c r="P307" s="1015" t="s">
        <v>4924</v>
      </c>
      <c r="Q307" s="630">
        <v>131274</v>
      </c>
      <c r="R307" s="630">
        <v>6678</v>
      </c>
      <c r="S307" s="630">
        <v>1989</v>
      </c>
      <c r="T307" s="143">
        <v>1989</v>
      </c>
      <c r="U307" s="123" t="s">
        <v>5390</v>
      </c>
      <c r="V307" s="143"/>
      <c r="W307" s="147">
        <v>70</v>
      </c>
      <c r="X307" s="146" t="s">
        <v>4956</v>
      </c>
      <c r="Y307" s="147">
        <v>20</v>
      </c>
      <c r="Z307" s="147">
        <v>26.5</v>
      </c>
      <c r="AA307" s="147">
        <v>413</v>
      </c>
      <c r="AB307" s="147">
        <v>21</v>
      </c>
      <c r="AC307" s="147">
        <v>20</v>
      </c>
      <c r="AD307" s="147"/>
      <c r="AE307" s="147">
        <v>20</v>
      </c>
      <c r="AF307" s="1059" t="s">
        <v>15595</v>
      </c>
      <c r="AG307" s="127"/>
      <c r="AH307" s="127">
        <v>100</v>
      </c>
      <c r="AI307" s="146"/>
      <c r="AJ307" s="146"/>
      <c r="AK307" s="154"/>
      <c r="AL307" s="154"/>
      <c r="AM307" s="154"/>
      <c r="AN307" s="154"/>
      <c r="AO307" s="154"/>
      <c r="AP307" s="154"/>
      <c r="AQ307" s="154"/>
      <c r="AR307" s="154"/>
      <c r="AS307" s="154"/>
      <c r="AT307" s="154">
        <v>177</v>
      </c>
      <c r="AU307" s="146" t="s">
        <v>15596</v>
      </c>
      <c r="AV307" s="146" t="s">
        <v>14294</v>
      </c>
      <c r="AW307" s="127">
        <v>230</v>
      </c>
      <c r="AX307" s="127">
        <v>1.2994350282485876</v>
      </c>
      <c r="AY307" s="149"/>
      <c r="AZ307" s="149"/>
      <c r="BA307" s="149"/>
      <c r="BB307" s="149"/>
      <c r="BC307" s="149"/>
      <c r="BD307" s="149"/>
      <c r="BE307" s="149"/>
      <c r="BF307" s="159"/>
      <c r="BG307" s="159" t="s">
        <v>4945</v>
      </c>
      <c r="BH307" s="149"/>
      <c r="BI307" s="149"/>
      <c r="BJ307" s="149"/>
      <c r="BK307" s="149"/>
      <c r="BL307" s="149"/>
      <c r="BM307" s="149"/>
      <c r="BN307" s="149"/>
      <c r="BO307" s="159"/>
      <c r="BP307" s="159" t="s">
        <v>4945</v>
      </c>
      <c r="BQ307" s="159"/>
      <c r="BR307" s="146"/>
      <c r="BS307" s="146"/>
      <c r="BT307" s="146"/>
      <c r="BU307" s="146"/>
      <c r="BV307" s="146"/>
      <c r="BW307" s="146"/>
      <c r="BX307" s="146"/>
      <c r="BY307" s="146"/>
      <c r="BZ307" s="146"/>
      <c r="CA307" s="146">
        <v>2</v>
      </c>
      <c r="CB307" s="146"/>
      <c r="CC307" s="146"/>
      <c r="CD307" s="146">
        <v>2</v>
      </c>
      <c r="CE307" s="146"/>
    </row>
    <row r="308" spans="1:83" s="1018" customFormat="1" ht="16.5" customHeight="1">
      <c r="A308" s="2517" t="s">
        <v>12139</v>
      </c>
      <c r="B308" s="2517"/>
      <c r="C308" s="2517"/>
      <c r="D308" s="2517"/>
      <c r="E308" s="2517"/>
      <c r="F308" s="229">
        <v>1</v>
      </c>
      <c r="G308" s="230"/>
      <c r="H308" s="231"/>
      <c r="I308" s="232"/>
      <c r="J308" s="232"/>
      <c r="K308" s="1025"/>
      <c r="L308" s="235"/>
      <c r="M308" s="236"/>
      <c r="N308" s="237"/>
      <c r="O308" s="237"/>
      <c r="P308" s="237"/>
      <c r="Q308" s="1026"/>
      <c r="R308" s="1026"/>
      <c r="S308" s="1026"/>
      <c r="T308" s="238"/>
      <c r="U308" s="241"/>
      <c r="V308" s="238"/>
      <c r="W308" s="1026"/>
      <c r="X308" s="240"/>
      <c r="Y308" s="1026"/>
      <c r="Z308" s="1026"/>
      <c r="AA308" s="1026"/>
      <c r="AB308" s="244"/>
      <c r="AC308" s="244"/>
      <c r="AD308" s="244"/>
      <c r="AE308" s="244"/>
      <c r="AF308" s="1027"/>
      <c r="AG308" s="244"/>
      <c r="AH308" s="244"/>
      <c r="AI308" s="251"/>
      <c r="AJ308" s="1028"/>
      <c r="AK308" s="229"/>
      <c r="AL308" s="229"/>
      <c r="AM308" s="229"/>
      <c r="AN308" s="251"/>
      <c r="AO308" s="251"/>
      <c r="AP308" s="251"/>
      <c r="AQ308" s="251"/>
      <c r="AR308" s="251"/>
      <c r="AS308" s="1029"/>
      <c r="AT308" s="1030"/>
      <c r="AU308" s="1029"/>
      <c r="AV308" s="1029"/>
      <c r="AW308" s="1031"/>
      <c r="AX308" s="1031"/>
      <c r="AY308" s="1029"/>
      <c r="AZ308" s="1029"/>
      <c r="BA308" s="1029"/>
      <c r="BB308" s="1029"/>
      <c r="BC308" s="1029"/>
      <c r="BD308" s="1029"/>
      <c r="BE308" s="1029"/>
      <c r="BF308" s="1029"/>
      <c r="BG308" s="1029"/>
      <c r="BH308" s="1029"/>
      <c r="BI308" s="1029"/>
      <c r="BJ308" s="1029"/>
      <c r="BK308" s="1029"/>
      <c r="BL308" s="1029"/>
      <c r="BM308" s="1029"/>
      <c r="BN308" s="1029"/>
      <c r="BO308" s="1029"/>
      <c r="BP308" s="1029"/>
      <c r="BQ308" s="1029"/>
      <c r="BR308" s="1029"/>
      <c r="BS308" s="1029"/>
      <c r="BT308" s="1029"/>
      <c r="BU308" s="1029"/>
      <c r="BV308" s="1029"/>
      <c r="BW308" s="1029"/>
      <c r="BX308" s="1029"/>
      <c r="BY308" s="1029"/>
      <c r="BZ308" s="1029"/>
      <c r="CA308" s="1029"/>
      <c r="CB308" s="1029"/>
      <c r="CC308" s="1029"/>
      <c r="CD308" s="1029"/>
      <c r="CE308" s="1029"/>
    </row>
    <row r="309" spans="1:83" s="679" customFormat="1" ht="16.5" customHeight="1">
      <c r="A309" s="2567" t="s">
        <v>12140</v>
      </c>
      <c r="B309" s="2567"/>
      <c r="C309" s="2567"/>
      <c r="D309" s="2567"/>
      <c r="E309" s="2567"/>
      <c r="F309" s="389">
        <f>F300+F306+F308</f>
        <v>11</v>
      </c>
      <c r="G309" s="390"/>
      <c r="H309" s="389"/>
      <c r="I309" s="389"/>
      <c r="J309" s="389"/>
      <c r="K309" s="389"/>
      <c r="L309" s="391"/>
      <c r="M309" s="391"/>
      <c r="N309" s="389"/>
      <c r="O309" s="389"/>
      <c r="P309" s="389"/>
      <c r="Q309" s="394"/>
      <c r="R309" s="394"/>
      <c r="S309" s="394"/>
      <c r="T309" s="392"/>
      <c r="U309" s="399"/>
      <c r="V309" s="392"/>
      <c r="W309" s="395"/>
      <c r="X309" s="389"/>
      <c r="Y309" s="395"/>
      <c r="Z309" s="395"/>
      <c r="AA309" s="395"/>
      <c r="AB309" s="395"/>
      <c r="AC309" s="395"/>
      <c r="AD309" s="395"/>
      <c r="AE309" s="395"/>
      <c r="AF309" s="390"/>
      <c r="AG309" s="394"/>
      <c r="AH309" s="394"/>
      <c r="AI309" s="389"/>
      <c r="AJ309" s="389"/>
      <c r="AK309" s="389"/>
      <c r="AL309" s="389"/>
      <c r="AM309" s="389"/>
      <c r="AN309" s="389"/>
      <c r="AO309" s="389"/>
      <c r="AP309" s="389"/>
      <c r="AQ309" s="389"/>
      <c r="AR309" s="389"/>
      <c r="AS309" s="389"/>
      <c r="AT309" s="396"/>
      <c r="AU309" s="389"/>
      <c r="AV309" s="389"/>
      <c r="AW309" s="394"/>
      <c r="AX309" s="394"/>
      <c r="AY309" s="398"/>
      <c r="AZ309" s="398"/>
      <c r="BA309" s="398"/>
      <c r="BB309" s="398"/>
      <c r="BC309" s="398"/>
      <c r="BD309" s="398"/>
      <c r="BE309" s="398"/>
      <c r="BF309" s="389"/>
      <c r="BG309" s="389"/>
      <c r="BH309" s="398"/>
      <c r="BI309" s="398"/>
      <c r="BJ309" s="398"/>
      <c r="BK309" s="398"/>
      <c r="BL309" s="398"/>
      <c r="BM309" s="398"/>
      <c r="BN309" s="398"/>
      <c r="BO309" s="389"/>
      <c r="BP309" s="389"/>
      <c r="BQ309" s="1060"/>
      <c r="BR309" s="389"/>
      <c r="BS309" s="1060"/>
      <c r="BT309" s="389"/>
      <c r="BU309" s="389"/>
      <c r="BV309" s="389"/>
      <c r="BW309" s="389"/>
      <c r="BX309" s="389"/>
      <c r="BY309" s="389"/>
      <c r="BZ309" s="389"/>
      <c r="CA309" s="389"/>
      <c r="CB309" s="389"/>
      <c r="CC309" s="389"/>
      <c r="CD309" s="389"/>
      <c r="CE309" s="389"/>
    </row>
    <row r="310" spans="1:83" ht="16.5" customHeight="1">
      <c r="A310" s="494"/>
      <c r="B310" s="135" t="s">
        <v>12141</v>
      </c>
      <c r="C310" s="135"/>
      <c r="D310" s="135"/>
      <c r="E310" s="135"/>
      <c r="F310" s="494"/>
      <c r="G310" s="276"/>
      <c r="H310" s="135"/>
      <c r="I310" s="135"/>
      <c r="J310" s="1185"/>
      <c r="K310" s="135"/>
      <c r="L310" s="153"/>
      <c r="M310" s="153"/>
      <c r="N310" s="135"/>
      <c r="O310" s="135"/>
      <c r="P310" s="135"/>
      <c r="Q310" s="127"/>
      <c r="R310" s="127"/>
      <c r="S310" s="127"/>
      <c r="T310" s="143"/>
      <c r="U310" s="123"/>
      <c r="V310" s="143"/>
      <c r="W310" s="128"/>
      <c r="X310" s="135"/>
      <c r="Y310" s="128"/>
      <c r="Z310" s="128"/>
      <c r="AA310" s="128"/>
      <c r="AB310" s="128"/>
      <c r="AC310" s="128"/>
      <c r="AD310" s="128"/>
      <c r="AE310" s="128"/>
      <c r="AF310" s="276"/>
      <c r="AG310" s="127"/>
      <c r="AH310" s="127"/>
      <c r="AI310" s="135"/>
      <c r="AJ310" s="135"/>
      <c r="AK310" s="135"/>
      <c r="AL310" s="135"/>
      <c r="AM310" s="135"/>
      <c r="AN310" s="135"/>
      <c r="AO310" s="135"/>
      <c r="AP310" s="135"/>
      <c r="AQ310" s="135"/>
      <c r="AR310" s="135"/>
      <c r="AS310" s="135"/>
      <c r="AT310" s="494"/>
      <c r="AU310" s="135"/>
      <c r="AV310" s="135"/>
      <c r="AW310" s="127"/>
      <c r="AX310" s="127"/>
      <c r="AY310" s="134"/>
      <c r="AZ310" s="134"/>
      <c r="BA310" s="134"/>
      <c r="BB310" s="134"/>
      <c r="BC310" s="134"/>
      <c r="BD310" s="134"/>
      <c r="BE310" s="134"/>
      <c r="BF310" s="135"/>
      <c r="BG310" s="135"/>
      <c r="BH310" s="134"/>
      <c r="BI310" s="134"/>
      <c r="BJ310" s="134"/>
      <c r="BK310" s="134"/>
      <c r="BL310" s="134"/>
      <c r="BM310" s="134"/>
      <c r="BN310" s="134"/>
      <c r="BO310" s="135"/>
      <c r="BP310" s="135"/>
      <c r="BQ310" s="137"/>
      <c r="BR310" s="137"/>
      <c r="BS310" s="137"/>
      <c r="BT310" s="137"/>
      <c r="BU310" s="135"/>
      <c r="BV310" s="135"/>
      <c r="BW310" s="135"/>
      <c r="BX310" s="135"/>
      <c r="BY310" s="135"/>
      <c r="BZ310" s="135"/>
      <c r="CA310" s="135"/>
      <c r="CB310" s="135"/>
      <c r="CC310" s="135"/>
      <c r="CD310" s="135"/>
      <c r="CE310" s="135"/>
    </row>
    <row r="311" spans="1:83" s="139" customFormat="1" ht="16.5" customHeight="1">
      <c r="A311" s="154">
        <v>241</v>
      </c>
      <c r="B311" s="154" t="s">
        <v>12141</v>
      </c>
      <c r="C311" s="158" t="s">
        <v>12358</v>
      </c>
      <c r="D311" s="154" t="s">
        <v>5082</v>
      </c>
      <c r="E311" s="154" t="s">
        <v>13433</v>
      </c>
      <c r="F311" s="154" t="s">
        <v>15597</v>
      </c>
      <c r="G311" s="160" t="s">
        <v>15598</v>
      </c>
      <c r="H311" s="154" t="s">
        <v>15599</v>
      </c>
      <c r="I311" s="154" t="s">
        <v>15600</v>
      </c>
      <c r="J311" s="154" t="s">
        <v>4884</v>
      </c>
      <c r="K311" s="163" t="s">
        <v>15601</v>
      </c>
      <c r="L311" s="116" t="s">
        <v>15602</v>
      </c>
      <c r="M311" s="268" t="s">
        <v>15603</v>
      </c>
      <c r="N311" s="142" t="s">
        <v>4924</v>
      </c>
      <c r="O311" s="142"/>
      <c r="P311" s="1015" t="s">
        <v>4924</v>
      </c>
      <c r="Q311" s="630">
        <v>25161</v>
      </c>
      <c r="R311" s="630">
        <v>8931</v>
      </c>
      <c r="S311" s="630">
        <v>2641</v>
      </c>
      <c r="T311" s="143">
        <v>1890</v>
      </c>
      <c r="U311" s="123" t="s">
        <v>5390</v>
      </c>
      <c r="V311" s="143">
        <v>751</v>
      </c>
      <c r="W311" s="127">
        <v>789</v>
      </c>
      <c r="X311" s="159" t="s">
        <v>4926</v>
      </c>
      <c r="Y311" s="127">
        <v>307</v>
      </c>
      <c r="Z311" s="127">
        <v>158</v>
      </c>
      <c r="AA311" s="127">
        <v>19978</v>
      </c>
      <c r="AB311" s="127">
        <v>263</v>
      </c>
      <c r="AC311" s="127"/>
      <c r="AD311" s="127">
        <v>149</v>
      </c>
      <c r="AE311" s="127" t="s">
        <v>15604</v>
      </c>
      <c r="AF311" s="181" t="s">
        <v>15605</v>
      </c>
      <c r="AG311" s="127">
        <v>1332</v>
      </c>
      <c r="AH311" s="127">
        <v>1332</v>
      </c>
      <c r="AI311" s="792"/>
      <c r="AJ311" s="792"/>
      <c r="AK311" s="154" t="s">
        <v>6375</v>
      </c>
      <c r="AL311" s="154">
        <v>12</v>
      </c>
      <c r="AM311" s="154">
        <v>4</v>
      </c>
      <c r="AN311" s="154">
        <v>2</v>
      </c>
      <c r="AO311" s="154">
        <v>6</v>
      </c>
      <c r="AP311" s="154"/>
      <c r="AQ311" s="154" t="s">
        <v>5011</v>
      </c>
      <c r="AR311" s="154"/>
      <c r="AS311" s="154"/>
      <c r="AT311" s="154">
        <v>158</v>
      </c>
      <c r="AU311" s="175" t="s">
        <v>8230</v>
      </c>
      <c r="AV311" s="175" t="s">
        <v>8230</v>
      </c>
      <c r="AW311" s="127">
        <v>15610</v>
      </c>
      <c r="AX311" s="127">
        <v>98.797468354430379</v>
      </c>
      <c r="AY311" s="149">
        <v>1000</v>
      </c>
      <c r="AZ311" s="134"/>
      <c r="BA311" s="149">
        <v>500</v>
      </c>
      <c r="BB311" s="149">
        <v>700</v>
      </c>
      <c r="BC311" s="149">
        <v>700</v>
      </c>
      <c r="BD311" s="149">
        <v>30</v>
      </c>
      <c r="BE311" s="149">
        <v>50</v>
      </c>
      <c r="BF311" s="150" t="s">
        <v>15606</v>
      </c>
      <c r="BG311" s="259" t="s">
        <v>15607</v>
      </c>
      <c r="BH311" s="149">
        <v>1000</v>
      </c>
      <c r="BI311" s="149"/>
      <c r="BJ311" s="149">
        <v>500</v>
      </c>
      <c r="BK311" s="149">
        <v>700</v>
      </c>
      <c r="BL311" s="149">
        <v>700</v>
      </c>
      <c r="BM311" s="149">
        <v>30</v>
      </c>
      <c r="BN311" s="149">
        <v>50</v>
      </c>
      <c r="BO311" s="150" t="s">
        <v>15606</v>
      </c>
      <c r="BP311" s="259" t="s">
        <v>15607</v>
      </c>
      <c r="BQ311" s="159">
        <v>7</v>
      </c>
      <c r="BR311" s="159"/>
      <c r="BS311" s="159">
        <v>7</v>
      </c>
      <c r="BT311" s="159"/>
      <c r="BU311" s="154"/>
      <c r="BV311" s="154">
        <v>8</v>
      </c>
      <c r="BW311" s="154">
        <v>13</v>
      </c>
      <c r="BX311" s="154">
        <v>5</v>
      </c>
      <c r="BY311" s="135">
        <v>4</v>
      </c>
      <c r="BZ311" s="154"/>
      <c r="CA311" s="175"/>
      <c r="CB311" s="175"/>
      <c r="CC311" s="175"/>
      <c r="CD311" s="175"/>
      <c r="CE311" s="175"/>
    </row>
    <row r="312" spans="1:83" s="1020" customFormat="1" ht="16.5" customHeight="1">
      <c r="A312" s="154">
        <v>242</v>
      </c>
      <c r="B312" s="154" t="s">
        <v>12141</v>
      </c>
      <c r="C312" s="158" t="s">
        <v>12248</v>
      </c>
      <c r="D312" s="154" t="s">
        <v>5111</v>
      </c>
      <c r="E312" s="154" t="s">
        <v>13433</v>
      </c>
      <c r="F312" s="154" t="s">
        <v>15608</v>
      </c>
      <c r="G312" s="160" t="s">
        <v>15609</v>
      </c>
      <c r="H312" s="154" t="s">
        <v>15610</v>
      </c>
      <c r="I312" s="154" t="s">
        <v>5473</v>
      </c>
      <c r="J312" s="154" t="s">
        <v>4884</v>
      </c>
      <c r="K312" s="163" t="s">
        <v>15611</v>
      </c>
      <c r="L312" s="116" t="s">
        <v>15612</v>
      </c>
      <c r="M312" s="154" t="s">
        <v>15613</v>
      </c>
      <c r="N312" s="142" t="s">
        <v>4924</v>
      </c>
      <c r="O312" s="142"/>
      <c r="P312" s="1015" t="s">
        <v>4924</v>
      </c>
      <c r="Q312" s="630">
        <v>33058</v>
      </c>
      <c r="R312" s="1187">
        <v>1534</v>
      </c>
      <c r="S312" s="1187">
        <v>1399.62</v>
      </c>
      <c r="T312" s="143"/>
      <c r="U312" s="123"/>
      <c r="V312" s="143">
        <v>1399.62</v>
      </c>
      <c r="W312" s="147">
        <v>134</v>
      </c>
      <c r="X312" s="159" t="s">
        <v>4972</v>
      </c>
      <c r="Y312" s="147"/>
      <c r="Z312" s="147"/>
      <c r="AA312" s="147"/>
      <c r="AB312" s="147"/>
      <c r="AC312" s="147"/>
      <c r="AD312" s="147"/>
      <c r="AE312" s="147">
        <v>350</v>
      </c>
      <c r="AF312" s="181" t="s">
        <v>15614</v>
      </c>
      <c r="AG312" s="127">
        <v>352</v>
      </c>
      <c r="AH312" s="127">
        <v>352</v>
      </c>
      <c r="AI312" s="792"/>
      <c r="AJ312" s="792"/>
      <c r="AK312" s="154"/>
      <c r="AL312" s="154"/>
      <c r="AM312" s="154"/>
      <c r="AN312" s="154"/>
      <c r="AO312" s="154"/>
      <c r="AP312" s="154"/>
      <c r="AQ312" s="154"/>
      <c r="AR312" s="154"/>
      <c r="AS312" s="154"/>
      <c r="AT312" s="154">
        <v>177</v>
      </c>
      <c r="AU312" s="175" t="s">
        <v>8230</v>
      </c>
      <c r="AV312" s="175" t="s">
        <v>8230</v>
      </c>
      <c r="AW312" s="127">
        <v>9749</v>
      </c>
      <c r="AX312" s="127">
        <v>55.079096045197737</v>
      </c>
      <c r="AY312" s="149"/>
      <c r="AZ312" s="149"/>
      <c r="BA312" s="149"/>
      <c r="BB312" s="149"/>
      <c r="BC312" s="149"/>
      <c r="BD312" s="149"/>
      <c r="BE312" s="149"/>
      <c r="BF312" s="150"/>
      <c r="BG312" s="259"/>
      <c r="BH312" s="149"/>
      <c r="BI312" s="149"/>
      <c r="BJ312" s="149"/>
      <c r="BK312" s="149"/>
      <c r="BL312" s="149"/>
      <c r="BM312" s="149"/>
      <c r="BN312" s="149"/>
      <c r="BO312" s="150"/>
      <c r="BP312" s="265" t="s">
        <v>4897</v>
      </c>
      <c r="BQ312" s="159">
        <v>1</v>
      </c>
      <c r="BR312" s="159">
        <v>1</v>
      </c>
      <c r="BS312" s="159"/>
      <c r="BT312" s="159"/>
      <c r="BU312" s="154"/>
      <c r="BV312" s="154"/>
      <c r="BW312" s="154">
        <v>4</v>
      </c>
      <c r="BX312" s="154"/>
      <c r="BY312" s="154"/>
      <c r="BZ312" s="154"/>
      <c r="CA312" s="175"/>
      <c r="CB312" s="175"/>
      <c r="CC312" s="175"/>
      <c r="CD312" s="175"/>
      <c r="CE312" s="175"/>
    </row>
    <row r="313" spans="1:83" s="139" customFormat="1" ht="16.5" customHeight="1">
      <c r="A313" s="154">
        <v>243</v>
      </c>
      <c r="B313" s="135" t="s">
        <v>4377</v>
      </c>
      <c r="C313" s="135" t="s">
        <v>4451</v>
      </c>
      <c r="D313" s="135" t="s">
        <v>5111</v>
      </c>
      <c r="E313" s="135" t="s">
        <v>13433</v>
      </c>
      <c r="F313" s="135" t="s">
        <v>15615</v>
      </c>
      <c r="G313" s="276" t="s">
        <v>15616</v>
      </c>
      <c r="H313" s="135" t="s">
        <v>15617</v>
      </c>
      <c r="I313" s="154" t="s">
        <v>7952</v>
      </c>
      <c r="J313" s="154" t="s">
        <v>4884</v>
      </c>
      <c r="K313" s="163" t="s">
        <v>15618</v>
      </c>
      <c r="L313" s="116" t="s">
        <v>15619</v>
      </c>
      <c r="M313" s="610" t="s">
        <v>15620</v>
      </c>
      <c r="N313" s="142" t="s">
        <v>4924</v>
      </c>
      <c r="O313" s="142"/>
      <c r="P313" s="1015" t="s">
        <v>4924</v>
      </c>
      <c r="Q313" s="127">
        <v>13003</v>
      </c>
      <c r="R313" s="127">
        <v>1110</v>
      </c>
      <c r="S313" s="127">
        <v>377</v>
      </c>
      <c r="T313" s="143">
        <v>130</v>
      </c>
      <c r="U313" s="123"/>
      <c r="V313" s="143">
        <v>247</v>
      </c>
      <c r="W313" s="361">
        <v>132</v>
      </c>
      <c r="X313" s="135" t="s">
        <v>4972</v>
      </c>
      <c r="Y313" s="361">
        <v>95</v>
      </c>
      <c r="Z313" s="147"/>
      <c r="AA313" s="147"/>
      <c r="AB313" s="361">
        <v>145</v>
      </c>
      <c r="AC313" s="147"/>
      <c r="AD313" s="147"/>
      <c r="AE313" s="361">
        <v>9</v>
      </c>
      <c r="AF313" s="276" t="s">
        <v>15621</v>
      </c>
      <c r="AG313" s="361"/>
      <c r="AH313" s="127">
        <v>376</v>
      </c>
      <c r="AI313" s="792"/>
      <c r="AJ313" s="792"/>
      <c r="AK313" s="135" t="s">
        <v>4931</v>
      </c>
      <c r="AL313" s="135">
        <v>3</v>
      </c>
      <c r="AM313" s="135"/>
      <c r="AN313" s="135">
        <v>2</v>
      </c>
      <c r="AO313" s="135">
        <v>1</v>
      </c>
      <c r="AP313" s="135"/>
      <c r="AQ313" s="154"/>
      <c r="AR313" s="154"/>
      <c r="AS313" s="154"/>
      <c r="AT313" s="154"/>
      <c r="AU313" s="154" t="s">
        <v>12519</v>
      </c>
      <c r="AV313" s="154" t="s">
        <v>12519</v>
      </c>
      <c r="AW313" s="127">
        <v>7681</v>
      </c>
      <c r="AX313" s="127"/>
      <c r="AY313" s="543">
        <v>2000</v>
      </c>
      <c r="AZ313" s="543"/>
      <c r="BA313" s="543">
        <v>500</v>
      </c>
      <c r="BB313" s="543">
        <v>1000</v>
      </c>
      <c r="BC313" s="543">
        <v>2000</v>
      </c>
      <c r="BD313" s="543">
        <v>20</v>
      </c>
      <c r="BE313" s="543">
        <v>50</v>
      </c>
      <c r="BF313" s="153" t="s">
        <v>12520</v>
      </c>
      <c r="BG313" s="541" t="s">
        <v>12521</v>
      </c>
      <c r="BH313" s="543">
        <v>2000</v>
      </c>
      <c r="BI313" s="543"/>
      <c r="BJ313" s="543">
        <v>500</v>
      </c>
      <c r="BK313" s="543">
        <v>1000</v>
      </c>
      <c r="BL313" s="543">
        <v>2000</v>
      </c>
      <c r="BM313" s="543">
        <v>20</v>
      </c>
      <c r="BN313" s="543">
        <v>50</v>
      </c>
      <c r="BO313" s="153" t="s">
        <v>12520</v>
      </c>
      <c r="BP313" s="541" t="s">
        <v>12521</v>
      </c>
      <c r="BQ313" s="159"/>
      <c r="BR313" s="159"/>
      <c r="BS313" s="159"/>
      <c r="BT313" s="159">
        <v>1</v>
      </c>
      <c r="BU313" s="154"/>
      <c r="BV313" s="154"/>
      <c r="BW313" s="154"/>
      <c r="BX313" s="154">
        <v>1</v>
      </c>
      <c r="BY313" s="154">
        <v>1</v>
      </c>
      <c r="BZ313" s="154">
        <v>24</v>
      </c>
      <c r="CA313" s="175"/>
      <c r="CB313" s="175"/>
      <c r="CC313" s="175"/>
      <c r="CD313" s="175"/>
      <c r="CE313" s="175"/>
    </row>
    <row r="314" spans="1:83" s="1020" customFormat="1" ht="16.5" customHeight="1">
      <c r="A314" s="154">
        <v>244</v>
      </c>
      <c r="B314" s="135" t="s">
        <v>12141</v>
      </c>
      <c r="C314" s="135" t="s">
        <v>12358</v>
      </c>
      <c r="D314" s="135" t="s">
        <v>5082</v>
      </c>
      <c r="E314" s="135" t="s">
        <v>13433</v>
      </c>
      <c r="F314" s="135" t="s">
        <v>15622</v>
      </c>
      <c r="G314" s="276" t="s">
        <v>15623</v>
      </c>
      <c r="H314" s="135" t="s">
        <v>15624</v>
      </c>
      <c r="I314" s="153" t="s">
        <v>15625</v>
      </c>
      <c r="J314" s="154" t="s">
        <v>4884</v>
      </c>
      <c r="K314" s="135" t="s">
        <v>15626</v>
      </c>
      <c r="L314" s="153" t="s">
        <v>15627</v>
      </c>
      <c r="M314" s="141" t="s">
        <v>15628</v>
      </c>
      <c r="N314" s="135" t="s">
        <v>15629</v>
      </c>
      <c r="O314" s="135"/>
      <c r="P314" s="1015" t="s">
        <v>4924</v>
      </c>
      <c r="Q314" s="127">
        <v>7058</v>
      </c>
      <c r="R314" s="127">
        <v>1049</v>
      </c>
      <c r="S314" s="127">
        <v>1048</v>
      </c>
      <c r="T314" s="143">
        <v>661</v>
      </c>
      <c r="U314" s="123" t="s">
        <v>4925</v>
      </c>
      <c r="V314" s="143">
        <v>387</v>
      </c>
      <c r="W314" s="128">
        <v>69</v>
      </c>
      <c r="X314" s="135" t="s">
        <v>4926</v>
      </c>
      <c r="Y314" s="128">
        <v>600</v>
      </c>
      <c r="Z314" s="128"/>
      <c r="AA314" s="128"/>
      <c r="AB314" s="128">
        <v>92</v>
      </c>
      <c r="AC314" s="128"/>
      <c r="AD314" s="128"/>
      <c r="AE314" s="128">
        <v>45</v>
      </c>
      <c r="AF314" s="276" t="s">
        <v>15630</v>
      </c>
      <c r="AG314" s="127"/>
      <c r="AH314" s="127">
        <v>3985</v>
      </c>
      <c r="AI314" s="135"/>
      <c r="AJ314" s="135"/>
      <c r="AK314" s="135" t="s">
        <v>4931</v>
      </c>
      <c r="AL314" s="135">
        <v>4</v>
      </c>
      <c r="AM314" s="135"/>
      <c r="AN314" s="135">
        <v>1</v>
      </c>
      <c r="AO314" s="135">
        <v>3</v>
      </c>
      <c r="AP314" s="135"/>
      <c r="AQ314" s="135" t="s">
        <v>5477</v>
      </c>
      <c r="AR314" s="135"/>
      <c r="AS314" s="135"/>
      <c r="AT314" s="135">
        <v>178</v>
      </c>
      <c r="AU314" s="135" t="s">
        <v>4916</v>
      </c>
      <c r="AV314" s="135" t="s">
        <v>4916</v>
      </c>
      <c r="AW314" s="127">
        <v>8880</v>
      </c>
      <c r="AX314" s="127">
        <v>49.887640449438202</v>
      </c>
      <c r="AY314" s="134">
        <v>500</v>
      </c>
      <c r="AZ314" s="134"/>
      <c r="BA314" s="134">
        <v>200</v>
      </c>
      <c r="BB314" s="134">
        <v>200</v>
      </c>
      <c r="BC314" s="134">
        <v>200</v>
      </c>
      <c r="BD314" s="134"/>
      <c r="BE314" s="134"/>
      <c r="BF314" s="135"/>
      <c r="BG314" s="135" t="s">
        <v>15631</v>
      </c>
      <c r="BH314" s="134">
        <v>500</v>
      </c>
      <c r="BI314" s="134"/>
      <c r="BJ314" s="134">
        <v>200</v>
      </c>
      <c r="BK314" s="134">
        <v>200</v>
      </c>
      <c r="BL314" s="134">
        <v>200</v>
      </c>
      <c r="BM314" s="134"/>
      <c r="BN314" s="134"/>
      <c r="BO314" s="135"/>
      <c r="BP314" s="135" t="s">
        <v>15631</v>
      </c>
      <c r="BQ314" s="137">
        <v>2</v>
      </c>
      <c r="BR314" s="137"/>
      <c r="BS314" s="137">
        <v>2</v>
      </c>
      <c r="BT314" s="137"/>
      <c r="BU314" s="135"/>
      <c r="BV314" s="135">
        <v>2</v>
      </c>
      <c r="BW314" s="135"/>
      <c r="BX314" s="135"/>
      <c r="BY314" s="135"/>
      <c r="BZ314" s="135">
        <v>35</v>
      </c>
      <c r="CA314" s="135"/>
      <c r="CB314" s="135"/>
      <c r="CC314" s="135"/>
      <c r="CD314" s="135"/>
      <c r="CE314" s="135"/>
    </row>
    <row r="315" spans="1:83" s="1020" customFormat="1" ht="16.5" customHeight="1">
      <c r="A315" s="154">
        <v>245</v>
      </c>
      <c r="B315" s="154" t="s">
        <v>12141</v>
      </c>
      <c r="C315" s="158" t="s">
        <v>12248</v>
      </c>
      <c r="D315" s="154" t="s">
        <v>5082</v>
      </c>
      <c r="E315" s="154" t="s">
        <v>13433</v>
      </c>
      <c r="F315" s="154" t="s">
        <v>15632</v>
      </c>
      <c r="G315" s="160" t="s">
        <v>15633</v>
      </c>
      <c r="H315" s="154" t="s">
        <v>15634</v>
      </c>
      <c r="I315" s="154" t="s">
        <v>5334</v>
      </c>
      <c r="J315" s="154" t="s">
        <v>4884</v>
      </c>
      <c r="K315" s="163" t="s">
        <v>15635</v>
      </c>
      <c r="L315" s="116" t="s">
        <v>15636</v>
      </c>
      <c r="M315" s="154" t="s">
        <v>15637</v>
      </c>
      <c r="N315" s="142" t="s">
        <v>4940</v>
      </c>
      <c r="O315" s="142" t="s">
        <v>4909</v>
      </c>
      <c r="P315" s="142" t="s">
        <v>4940</v>
      </c>
      <c r="Q315" s="630">
        <v>41925</v>
      </c>
      <c r="R315" s="630">
        <v>11814</v>
      </c>
      <c r="S315" s="630">
        <v>1817</v>
      </c>
      <c r="T315" s="143"/>
      <c r="U315" s="123"/>
      <c r="V315" s="143">
        <v>1817</v>
      </c>
      <c r="W315" s="147">
        <v>659</v>
      </c>
      <c r="X315" s="159" t="s">
        <v>4972</v>
      </c>
      <c r="Y315" s="147">
        <v>192</v>
      </c>
      <c r="Z315" s="147">
        <v>75</v>
      </c>
      <c r="AA315" s="147"/>
      <c r="AB315" s="147">
        <v>240</v>
      </c>
      <c r="AC315" s="147"/>
      <c r="AD315" s="147"/>
      <c r="AE315" s="147">
        <v>203</v>
      </c>
      <c r="AF315" s="181" t="s">
        <v>15638</v>
      </c>
      <c r="AG315" s="127">
        <v>1291</v>
      </c>
      <c r="AH315" s="127">
        <v>1291</v>
      </c>
      <c r="AI315" s="792"/>
      <c r="AJ315" s="792"/>
      <c r="AK315" s="154" t="s">
        <v>5477</v>
      </c>
      <c r="AL315" s="154">
        <v>10</v>
      </c>
      <c r="AM315" s="154"/>
      <c r="AN315" s="154">
        <v>3</v>
      </c>
      <c r="AO315" s="154">
        <v>7</v>
      </c>
      <c r="AP315" s="154"/>
      <c r="AQ315" s="154"/>
      <c r="AR315" s="154"/>
      <c r="AS315" s="154"/>
      <c r="AT315" s="154">
        <v>224</v>
      </c>
      <c r="AU315" s="175" t="s">
        <v>4895</v>
      </c>
      <c r="AV315" s="175" t="s">
        <v>5429</v>
      </c>
      <c r="AW315" s="127">
        <v>65050</v>
      </c>
      <c r="AX315" s="127">
        <v>290.40178571428572</v>
      </c>
      <c r="AY315" s="149">
        <v>2000</v>
      </c>
      <c r="AZ315" s="149"/>
      <c r="BA315" s="149">
        <v>500</v>
      </c>
      <c r="BB315" s="149">
        <v>1000</v>
      </c>
      <c r="BC315" s="149">
        <v>2000</v>
      </c>
      <c r="BD315" s="149">
        <v>20</v>
      </c>
      <c r="BE315" s="149" t="s">
        <v>15639</v>
      </c>
      <c r="BF315" s="150" t="s">
        <v>15640</v>
      </c>
      <c r="BG315" s="259" t="s">
        <v>15641</v>
      </c>
      <c r="BH315" s="149">
        <v>2000</v>
      </c>
      <c r="BI315" s="149"/>
      <c r="BJ315" s="149">
        <v>500</v>
      </c>
      <c r="BK315" s="149">
        <v>1000</v>
      </c>
      <c r="BL315" s="149">
        <v>2000</v>
      </c>
      <c r="BM315" s="149">
        <v>20</v>
      </c>
      <c r="BN315" s="149" t="s">
        <v>15639</v>
      </c>
      <c r="BO315" s="150" t="s">
        <v>15640</v>
      </c>
      <c r="BP315" s="259" t="s">
        <v>15641</v>
      </c>
      <c r="BQ315" s="228">
        <v>14</v>
      </c>
      <c r="BR315" s="154"/>
      <c r="BS315" s="228">
        <v>14</v>
      </c>
      <c r="BT315" s="154"/>
      <c r="BU315" s="154"/>
      <c r="BV315" s="154"/>
      <c r="BW315" s="154">
        <v>43</v>
      </c>
      <c r="BX315" s="154"/>
      <c r="BY315" s="154"/>
      <c r="BZ315" s="154"/>
      <c r="CA315" s="175"/>
      <c r="CB315" s="175"/>
      <c r="CC315" s="175"/>
      <c r="CD315" s="175"/>
      <c r="CE315" s="175"/>
    </row>
    <row r="316" spans="1:83" s="1018" customFormat="1" ht="16.5" customHeight="1">
      <c r="A316" s="2517" t="s">
        <v>12553</v>
      </c>
      <c r="B316" s="2517"/>
      <c r="C316" s="2517"/>
      <c r="D316" s="2517"/>
      <c r="E316" s="2517"/>
      <c r="F316" s="229">
        <v>5</v>
      </c>
      <c r="G316" s="230"/>
      <c r="H316" s="231"/>
      <c r="I316" s="232"/>
      <c r="J316" s="232"/>
      <c r="K316" s="1025"/>
      <c r="L316" s="235"/>
      <c r="M316" s="236"/>
      <c r="N316" s="237"/>
      <c r="O316" s="237"/>
      <c r="P316" s="237"/>
      <c r="Q316" s="1026"/>
      <c r="R316" s="1026"/>
      <c r="S316" s="1026"/>
      <c r="T316" s="238"/>
      <c r="U316" s="241"/>
      <c r="V316" s="238"/>
      <c r="W316" s="1026"/>
      <c r="X316" s="240"/>
      <c r="Y316" s="1026"/>
      <c r="Z316" s="1026"/>
      <c r="AA316" s="1026"/>
      <c r="AB316" s="244"/>
      <c r="AC316" s="244"/>
      <c r="AD316" s="244"/>
      <c r="AE316" s="244"/>
      <c r="AF316" s="1027"/>
      <c r="AG316" s="244"/>
      <c r="AH316" s="244"/>
      <c r="AI316" s="251"/>
      <c r="AJ316" s="1028"/>
      <c r="AK316" s="229"/>
      <c r="AL316" s="229"/>
      <c r="AM316" s="229"/>
      <c r="AN316" s="251"/>
      <c r="AO316" s="251"/>
      <c r="AP316" s="251"/>
      <c r="AQ316" s="251"/>
      <c r="AR316" s="251"/>
      <c r="AS316" s="1029"/>
      <c r="AT316" s="1030"/>
      <c r="AU316" s="1029"/>
      <c r="AV316" s="1029"/>
      <c r="AW316" s="1031"/>
      <c r="AX316" s="1031"/>
      <c r="AY316" s="1031"/>
      <c r="AZ316" s="1031"/>
      <c r="BA316" s="1029"/>
      <c r="BB316" s="1029"/>
      <c r="BC316" s="1029"/>
      <c r="BD316" s="1029"/>
      <c r="BE316" s="1029"/>
      <c r="BF316" s="1029"/>
      <c r="BG316" s="1029"/>
      <c r="BH316" s="1029"/>
      <c r="BI316" s="1029"/>
      <c r="BJ316" s="1029"/>
      <c r="BK316" s="1029"/>
      <c r="BL316" s="1029"/>
      <c r="BM316" s="1029"/>
      <c r="BN316" s="1029"/>
      <c r="BO316" s="1029"/>
      <c r="BP316" s="1029"/>
      <c r="BQ316" s="1029"/>
      <c r="BR316" s="1029"/>
      <c r="BS316" s="1029"/>
      <c r="BT316" s="1029"/>
      <c r="BU316" s="1029"/>
      <c r="BV316" s="1029"/>
      <c r="BW316" s="1029"/>
      <c r="BX316" s="1029"/>
      <c r="BY316" s="1029"/>
      <c r="BZ316" s="1029"/>
      <c r="CA316" s="1029"/>
      <c r="CB316" s="1029"/>
      <c r="CC316" s="1029"/>
      <c r="CD316" s="1029"/>
      <c r="CE316" s="1029"/>
    </row>
    <row r="317" spans="1:83" s="1020" customFormat="1" ht="16.5" customHeight="1">
      <c r="A317" s="154">
        <v>246</v>
      </c>
      <c r="B317" s="154" t="s">
        <v>12141</v>
      </c>
      <c r="C317" s="158" t="s">
        <v>12358</v>
      </c>
      <c r="D317" s="154" t="s">
        <v>5318</v>
      </c>
      <c r="E317" s="154" t="s">
        <v>13433</v>
      </c>
      <c r="F317" s="154" t="s">
        <v>15642</v>
      </c>
      <c r="G317" s="160" t="s">
        <v>15643</v>
      </c>
      <c r="H317" s="154" t="s">
        <v>15644</v>
      </c>
      <c r="I317" s="154" t="s">
        <v>15645</v>
      </c>
      <c r="J317" s="154" t="s">
        <v>4884</v>
      </c>
      <c r="K317" s="154" t="s">
        <v>15646</v>
      </c>
      <c r="L317" s="155" t="s">
        <v>15647</v>
      </c>
      <c r="M317" s="141" t="s">
        <v>15648</v>
      </c>
      <c r="N317" s="142" t="s">
        <v>4888</v>
      </c>
      <c r="O317" s="142"/>
      <c r="P317" s="1015" t="s">
        <v>4924</v>
      </c>
      <c r="Q317" s="1188">
        <v>2595</v>
      </c>
      <c r="R317" s="1188">
        <v>584</v>
      </c>
      <c r="S317" s="1188">
        <v>436</v>
      </c>
      <c r="T317" s="1189">
        <v>271</v>
      </c>
      <c r="U317" s="1190" t="s">
        <v>5390</v>
      </c>
      <c r="V317" s="1189">
        <v>165</v>
      </c>
      <c r="W317" s="1191">
        <v>100</v>
      </c>
      <c r="X317" s="1192" t="s">
        <v>4972</v>
      </c>
      <c r="Y317" s="1191">
        <v>198</v>
      </c>
      <c r="Z317" s="1191">
        <v>66</v>
      </c>
      <c r="AA317" s="1191">
        <v>6800</v>
      </c>
      <c r="AB317" s="1191">
        <v>72.59</v>
      </c>
      <c r="AC317" s="147">
        <v>16.5</v>
      </c>
      <c r="AD317" s="147"/>
      <c r="AE317" s="147">
        <v>10</v>
      </c>
      <c r="AF317" s="181" t="s">
        <v>15649</v>
      </c>
      <c r="AG317" s="127">
        <v>430</v>
      </c>
      <c r="AH317" s="127">
        <v>430</v>
      </c>
      <c r="AI317" s="792"/>
      <c r="AJ317" s="792"/>
      <c r="AK317" s="154" t="s">
        <v>4894</v>
      </c>
      <c r="AL317" s="154">
        <v>5</v>
      </c>
      <c r="AM317" s="154">
        <v>1</v>
      </c>
      <c r="AN317" s="154">
        <v>3</v>
      </c>
      <c r="AO317" s="154">
        <v>1</v>
      </c>
      <c r="AP317" s="154"/>
      <c r="AQ317" s="154"/>
      <c r="AR317" s="154" t="s">
        <v>4914</v>
      </c>
      <c r="AS317" s="154"/>
      <c r="AT317" s="154">
        <v>288</v>
      </c>
      <c r="AU317" s="175" t="s">
        <v>4916</v>
      </c>
      <c r="AV317" s="175" t="s">
        <v>4916</v>
      </c>
      <c r="AW317" s="127">
        <v>6320</v>
      </c>
      <c r="AX317" s="127">
        <v>21.944444444444443</v>
      </c>
      <c r="AY317" s="149">
        <v>2000</v>
      </c>
      <c r="AZ317" s="149">
        <v>1000</v>
      </c>
      <c r="BA317" s="149">
        <v>1000</v>
      </c>
      <c r="BB317" s="149">
        <v>1000</v>
      </c>
      <c r="BC317" s="149">
        <v>2000</v>
      </c>
      <c r="BD317" s="149"/>
      <c r="BE317" s="149">
        <v>50</v>
      </c>
      <c r="BF317" s="150" t="s">
        <v>15650</v>
      </c>
      <c r="BG317" s="259" t="s">
        <v>15651</v>
      </c>
      <c r="BH317" s="149">
        <v>2000</v>
      </c>
      <c r="BI317" s="149"/>
      <c r="BJ317" s="149">
        <v>1000</v>
      </c>
      <c r="BK317" s="149">
        <v>1000</v>
      </c>
      <c r="BL317" s="149">
        <v>2000</v>
      </c>
      <c r="BM317" s="149">
        <v>10</v>
      </c>
      <c r="BN317" s="149">
        <v>50</v>
      </c>
      <c r="BO317" s="265" t="s">
        <v>15651</v>
      </c>
      <c r="BP317" s="265" t="s">
        <v>15652</v>
      </c>
      <c r="BQ317" s="228"/>
      <c r="BR317" s="154"/>
      <c r="BS317" s="228"/>
      <c r="BT317" s="154"/>
      <c r="BU317" s="154"/>
      <c r="BV317" s="154"/>
      <c r="BW317" s="154"/>
      <c r="BX317" s="154"/>
      <c r="BY317" s="154"/>
      <c r="BZ317" s="154"/>
      <c r="CA317" s="175">
        <v>2</v>
      </c>
      <c r="CB317" s="175">
        <v>1</v>
      </c>
      <c r="CC317" s="175"/>
      <c r="CD317" s="175"/>
      <c r="CE317" s="175">
        <v>1</v>
      </c>
    </row>
    <row r="318" spans="1:83" s="1023" customFormat="1" ht="16.5" customHeight="1">
      <c r="A318" s="154">
        <v>247</v>
      </c>
      <c r="B318" s="420" t="s">
        <v>12141</v>
      </c>
      <c r="C318" s="195" t="s">
        <v>15653</v>
      </c>
      <c r="D318" s="420" t="s">
        <v>5318</v>
      </c>
      <c r="E318" s="420" t="s">
        <v>13433</v>
      </c>
      <c r="F318" s="420" t="s">
        <v>15654</v>
      </c>
      <c r="G318" s="429" t="s">
        <v>15655</v>
      </c>
      <c r="H318" s="420" t="s">
        <v>15656</v>
      </c>
      <c r="I318" s="420" t="s">
        <v>15657</v>
      </c>
      <c r="J318" s="154" t="s">
        <v>4884</v>
      </c>
      <c r="K318" s="351" t="s">
        <v>15658</v>
      </c>
      <c r="L318" s="184" t="s">
        <v>15659</v>
      </c>
      <c r="M318" s="153" t="s">
        <v>15660</v>
      </c>
      <c r="N318" s="306" t="s">
        <v>4888</v>
      </c>
      <c r="O318" s="306"/>
      <c r="P318" s="1015" t="s">
        <v>4924</v>
      </c>
      <c r="Q318" s="1021">
        <v>1172</v>
      </c>
      <c r="R318" s="1021">
        <v>1287</v>
      </c>
      <c r="S318" s="1021">
        <v>314</v>
      </c>
      <c r="T318" s="143">
        <v>169</v>
      </c>
      <c r="U318" s="123" t="s">
        <v>15661</v>
      </c>
      <c r="V318" s="143">
        <v>145</v>
      </c>
      <c r="W318" s="411">
        <v>14</v>
      </c>
      <c r="X318" s="182" t="s">
        <v>4972</v>
      </c>
      <c r="Y318" s="411">
        <v>48</v>
      </c>
      <c r="Z318" s="411">
        <v>13</v>
      </c>
      <c r="AA318" s="411">
        <v>1000</v>
      </c>
      <c r="AB318" s="411">
        <v>36</v>
      </c>
      <c r="AC318" s="411"/>
      <c r="AD318" s="411"/>
      <c r="AE318" s="411">
        <v>25</v>
      </c>
      <c r="AF318" s="181" t="s">
        <v>15662</v>
      </c>
      <c r="AG318" s="188">
        <v>246</v>
      </c>
      <c r="AH318" s="188">
        <v>270</v>
      </c>
      <c r="AI318" s="1073"/>
      <c r="AJ318" s="1073"/>
      <c r="AK318" s="420" t="s">
        <v>7116</v>
      </c>
      <c r="AL318" s="420">
        <v>28</v>
      </c>
      <c r="AM318" s="420">
        <v>7</v>
      </c>
      <c r="AN318" s="420">
        <v>8</v>
      </c>
      <c r="AO318" s="420">
        <v>12</v>
      </c>
      <c r="AP318" s="420">
        <v>1</v>
      </c>
      <c r="AQ318" s="420"/>
      <c r="AR318" s="420"/>
      <c r="AS318" s="420"/>
      <c r="AT318" s="420">
        <v>169</v>
      </c>
      <c r="AU318" s="431" t="s">
        <v>6506</v>
      </c>
      <c r="AV318" s="431" t="s">
        <v>6506</v>
      </c>
      <c r="AW318" s="188">
        <v>4898</v>
      </c>
      <c r="AX318" s="127">
        <v>28.982248520710058</v>
      </c>
      <c r="AY318" s="189">
        <v>4000</v>
      </c>
      <c r="AZ318" s="189">
        <v>2000</v>
      </c>
      <c r="BA318" s="189">
        <v>3000</v>
      </c>
      <c r="BB318" s="189">
        <v>3000</v>
      </c>
      <c r="BC318" s="189">
        <v>4000</v>
      </c>
      <c r="BD318" s="189">
        <v>30</v>
      </c>
      <c r="BE318" s="189">
        <v>50</v>
      </c>
      <c r="BF318" s="190" t="s">
        <v>15663</v>
      </c>
      <c r="BG318" s="191" t="s">
        <v>15664</v>
      </c>
      <c r="BH318" s="189">
        <v>8000</v>
      </c>
      <c r="BI318" s="189">
        <v>2000</v>
      </c>
      <c r="BJ318" s="189">
        <v>5000</v>
      </c>
      <c r="BK318" s="189">
        <v>6000</v>
      </c>
      <c r="BL318" s="189">
        <v>4000</v>
      </c>
      <c r="BM318" s="189">
        <v>50</v>
      </c>
      <c r="BN318" s="189">
        <v>50</v>
      </c>
      <c r="BO318" s="353" t="s">
        <v>15665</v>
      </c>
      <c r="BP318" s="353" t="s">
        <v>15666</v>
      </c>
      <c r="BQ318" s="1074"/>
      <c r="BR318" s="420"/>
      <c r="BS318" s="1074"/>
      <c r="BT318" s="420"/>
      <c r="BU318" s="420"/>
      <c r="BV318" s="420"/>
      <c r="BW318" s="420"/>
      <c r="BX318" s="420"/>
      <c r="BY318" s="420"/>
      <c r="BZ318" s="420"/>
      <c r="CA318" s="431">
        <v>5</v>
      </c>
      <c r="CB318" s="431">
        <v>1</v>
      </c>
      <c r="CC318" s="431">
        <v>1</v>
      </c>
      <c r="CD318" s="431"/>
      <c r="CE318" s="431"/>
    </row>
    <row r="319" spans="1:83" s="1020" customFormat="1" ht="16.5" customHeight="1">
      <c r="A319" s="154">
        <v>248</v>
      </c>
      <c r="B319" s="154" t="s">
        <v>4377</v>
      </c>
      <c r="C319" s="158" t="s">
        <v>4482</v>
      </c>
      <c r="D319" s="154" t="s">
        <v>168</v>
      </c>
      <c r="E319" s="154" t="s">
        <v>13574</v>
      </c>
      <c r="F319" s="154" t="s">
        <v>15667</v>
      </c>
      <c r="G319" s="160" t="s">
        <v>15668</v>
      </c>
      <c r="H319" s="154" t="s">
        <v>15669</v>
      </c>
      <c r="I319" s="154" t="s">
        <v>15670</v>
      </c>
      <c r="J319" s="154" t="s">
        <v>4884</v>
      </c>
      <c r="K319" s="163" t="s">
        <v>15671</v>
      </c>
      <c r="L319" s="116" t="s">
        <v>15672</v>
      </c>
      <c r="M319" s="153"/>
      <c r="N319" s="306" t="s">
        <v>4888</v>
      </c>
      <c r="O319" s="142"/>
      <c r="P319" s="1015" t="s">
        <v>4924</v>
      </c>
      <c r="Q319" s="630">
        <v>660</v>
      </c>
      <c r="R319" s="630">
        <v>464</v>
      </c>
      <c r="S319" s="630">
        <v>176</v>
      </c>
      <c r="T319" s="143">
        <v>88</v>
      </c>
      <c r="U319" s="123" t="s">
        <v>4983</v>
      </c>
      <c r="V319" s="143">
        <v>88</v>
      </c>
      <c r="W319" s="147">
        <v>17</v>
      </c>
      <c r="X319" s="159" t="s">
        <v>4956</v>
      </c>
      <c r="Y319" s="147">
        <v>33</v>
      </c>
      <c r="Z319" s="147"/>
      <c r="AA319" s="147"/>
      <c r="AB319" s="147">
        <v>33</v>
      </c>
      <c r="AC319" s="147">
        <v>88</v>
      </c>
      <c r="AD319" s="147"/>
      <c r="AE319" s="147">
        <v>15</v>
      </c>
      <c r="AF319" s="181" t="s">
        <v>15673</v>
      </c>
      <c r="AG319" s="127">
        <v>80</v>
      </c>
      <c r="AH319" s="127">
        <v>80</v>
      </c>
      <c r="AI319" s="792"/>
      <c r="AJ319" s="792"/>
      <c r="AK319" s="154" t="s">
        <v>5079</v>
      </c>
      <c r="AL319" s="154">
        <v>1</v>
      </c>
      <c r="AM319" s="154">
        <v>1</v>
      </c>
      <c r="AN319" s="154"/>
      <c r="AO319" s="154"/>
      <c r="AP319" s="154"/>
      <c r="AQ319" s="154"/>
      <c r="AR319" s="154" t="s">
        <v>5428</v>
      </c>
      <c r="AS319" s="154"/>
      <c r="AT319" s="154">
        <v>267</v>
      </c>
      <c r="AU319" s="175" t="s">
        <v>5382</v>
      </c>
      <c r="AV319" s="175" t="s">
        <v>5382</v>
      </c>
      <c r="AW319" s="127">
        <v>14400</v>
      </c>
      <c r="AX319" s="127">
        <v>53.932584269662918</v>
      </c>
      <c r="AY319" s="149"/>
      <c r="AZ319" s="149"/>
      <c r="BA319" s="149"/>
      <c r="BB319" s="149"/>
      <c r="BC319" s="149"/>
      <c r="BD319" s="149"/>
      <c r="BE319" s="149"/>
      <c r="BF319" s="150"/>
      <c r="BG319" s="259" t="s">
        <v>4945</v>
      </c>
      <c r="BH319" s="149"/>
      <c r="BI319" s="149"/>
      <c r="BJ319" s="149"/>
      <c r="BK319" s="149"/>
      <c r="BL319" s="149"/>
      <c r="BM319" s="149"/>
      <c r="BN319" s="149"/>
      <c r="BO319" s="265"/>
      <c r="BP319" s="265" t="s">
        <v>10197</v>
      </c>
      <c r="BQ319" s="228"/>
      <c r="BR319" s="154"/>
      <c r="BS319" s="228"/>
      <c r="BT319" s="154"/>
      <c r="BU319" s="154"/>
      <c r="BV319" s="154"/>
      <c r="BW319" s="154"/>
      <c r="BX319" s="154"/>
      <c r="BY319" s="154"/>
      <c r="BZ319" s="154"/>
      <c r="CA319" s="175"/>
      <c r="CB319" s="175"/>
      <c r="CC319" s="175"/>
      <c r="CD319" s="175"/>
      <c r="CE319" s="175">
        <v>2</v>
      </c>
    </row>
    <row r="320" spans="1:83" s="1020" customFormat="1" ht="16.5" customHeight="1">
      <c r="A320" s="154">
        <v>249</v>
      </c>
      <c r="B320" s="154" t="s">
        <v>4377</v>
      </c>
      <c r="C320" s="158" t="s">
        <v>4482</v>
      </c>
      <c r="D320" s="154" t="s">
        <v>168</v>
      </c>
      <c r="E320" s="154" t="s">
        <v>13574</v>
      </c>
      <c r="F320" s="154" t="s">
        <v>15674</v>
      </c>
      <c r="G320" s="160" t="s">
        <v>15675</v>
      </c>
      <c r="H320" s="154" t="s">
        <v>15676</v>
      </c>
      <c r="I320" s="154" t="s">
        <v>15677</v>
      </c>
      <c r="J320" s="154" t="s">
        <v>4884</v>
      </c>
      <c r="K320" s="163" t="s">
        <v>15678</v>
      </c>
      <c r="L320" s="116" t="s">
        <v>15679</v>
      </c>
      <c r="M320" s="153" t="s">
        <v>15680</v>
      </c>
      <c r="N320" s="306" t="s">
        <v>4888</v>
      </c>
      <c r="O320" s="142"/>
      <c r="P320" s="1015" t="s">
        <v>4924</v>
      </c>
      <c r="Q320" s="630">
        <v>4364</v>
      </c>
      <c r="R320" s="630">
        <v>937</v>
      </c>
      <c r="S320" s="630">
        <v>303</v>
      </c>
      <c r="T320" s="143">
        <v>214</v>
      </c>
      <c r="U320" s="123" t="s">
        <v>4910</v>
      </c>
      <c r="V320" s="143">
        <v>89</v>
      </c>
      <c r="W320" s="147">
        <v>25</v>
      </c>
      <c r="X320" s="159" t="s">
        <v>4890</v>
      </c>
      <c r="Y320" s="147">
        <v>259</v>
      </c>
      <c r="Z320" s="147"/>
      <c r="AA320" s="147"/>
      <c r="AB320" s="147">
        <v>14</v>
      </c>
      <c r="AC320" s="147">
        <v>67</v>
      </c>
      <c r="AD320" s="147">
        <v>67</v>
      </c>
      <c r="AE320" s="147">
        <v>50</v>
      </c>
      <c r="AF320" s="181" t="s">
        <v>15681</v>
      </c>
      <c r="AG320" s="127"/>
      <c r="AH320" s="127">
        <v>280</v>
      </c>
      <c r="AI320" s="792"/>
      <c r="AJ320" s="792"/>
      <c r="AK320" s="154" t="s">
        <v>5011</v>
      </c>
      <c r="AL320" s="154">
        <v>1</v>
      </c>
      <c r="AM320" s="154">
        <v>1</v>
      </c>
      <c r="AN320" s="154"/>
      <c r="AO320" s="154"/>
      <c r="AP320" s="154"/>
      <c r="AQ320" s="154"/>
      <c r="AR320" s="154" t="s">
        <v>13494</v>
      </c>
      <c r="AS320" s="154"/>
      <c r="AT320" s="154">
        <v>254</v>
      </c>
      <c r="AU320" s="175" t="s">
        <v>14294</v>
      </c>
      <c r="AV320" s="175" t="s">
        <v>14294</v>
      </c>
      <c r="AW320" s="127">
        <v>4306</v>
      </c>
      <c r="AX320" s="127">
        <v>16.952755905511811</v>
      </c>
      <c r="AY320" s="149">
        <v>3000</v>
      </c>
      <c r="AZ320" s="149">
        <v>1000</v>
      </c>
      <c r="BA320" s="149">
        <v>1000</v>
      </c>
      <c r="BB320" s="149">
        <v>2000</v>
      </c>
      <c r="BC320" s="149">
        <v>3000</v>
      </c>
      <c r="BD320" s="149">
        <v>25</v>
      </c>
      <c r="BE320" s="149">
        <v>50</v>
      </c>
      <c r="BF320" s="150" t="s">
        <v>15682</v>
      </c>
      <c r="BG320" s="259" t="s">
        <v>15683</v>
      </c>
      <c r="BH320" s="149">
        <v>3000</v>
      </c>
      <c r="BI320" s="149"/>
      <c r="BJ320" s="149">
        <v>1000</v>
      </c>
      <c r="BK320" s="149">
        <v>2000</v>
      </c>
      <c r="BL320" s="149">
        <v>3000</v>
      </c>
      <c r="BM320" s="149">
        <v>25</v>
      </c>
      <c r="BN320" s="149">
        <v>50</v>
      </c>
      <c r="BO320" s="265" t="s">
        <v>15682</v>
      </c>
      <c r="BP320" s="265" t="s">
        <v>15683</v>
      </c>
      <c r="BQ320" s="228"/>
      <c r="BR320" s="154"/>
      <c r="BS320" s="228"/>
      <c r="BT320" s="154"/>
      <c r="BU320" s="154"/>
      <c r="BV320" s="154"/>
      <c r="BW320" s="154"/>
      <c r="BX320" s="154"/>
      <c r="BY320" s="154"/>
      <c r="BZ320" s="154"/>
      <c r="CA320" s="175"/>
      <c r="CB320" s="175"/>
      <c r="CC320" s="175">
        <v>2</v>
      </c>
      <c r="CD320" s="175">
        <v>1</v>
      </c>
      <c r="CE320" s="175"/>
    </row>
    <row r="321" spans="1:83" s="1023" customFormat="1" ht="16.5" customHeight="1">
      <c r="A321" s="154">
        <v>250</v>
      </c>
      <c r="B321" s="420" t="s">
        <v>12141</v>
      </c>
      <c r="C321" s="195" t="s">
        <v>15653</v>
      </c>
      <c r="D321" s="420" t="s">
        <v>5318</v>
      </c>
      <c r="E321" s="420" t="s">
        <v>13433</v>
      </c>
      <c r="F321" s="420" t="s">
        <v>15684</v>
      </c>
      <c r="G321" s="429" t="s">
        <v>15685</v>
      </c>
      <c r="H321" s="420" t="s">
        <v>15686</v>
      </c>
      <c r="I321" s="1193" t="s">
        <v>15687</v>
      </c>
      <c r="J321" s="154" t="s">
        <v>4884</v>
      </c>
      <c r="K321" s="1194" t="s">
        <v>15688</v>
      </c>
      <c r="L321" s="184" t="s">
        <v>15689</v>
      </c>
      <c r="M321" s="141" t="s">
        <v>15690</v>
      </c>
      <c r="N321" s="306" t="s">
        <v>4888</v>
      </c>
      <c r="O321" s="306"/>
      <c r="P321" s="1015" t="s">
        <v>4924</v>
      </c>
      <c r="Q321" s="1021">
        <v>395</v>
      </c>
      <c r="R321" s="1021"/>
      <c r="S321" s="1021">
        <v>111</v>
      </c>
      <c r="T321" s="143"/>
      <c r="U321" s="123" t="s">
        <v>5104</v>
      </c>
      <c r="V321" s="143">
        <v>111</v>
      </c>
      <c r="W321" s="411">
        <v>7</v>
      </c>
      <c r="X321" s="182" t="s">
        <v>4972</v>
      </c>
      <c r="Y321" s="411"/>
      <c r="Z321" s="411">
        <v>3.9</v>
      </c>
      <c r="AA321" s="411">
        <v>50</v>
      </c>
      <c r="AB321" s="411">
        <v>12.2</v>
      </c>
      <c r="AC321" s="411"/>
      <c r="AD321" s="411"/>
      <c r="AE321" s="411">
        <v>12</v>
      </c>
      <c r="AF321" s="181"/>
      <c r="AG321" s="188"/>
      <c r="AH321" s="188">
        <v>108</v>
      </c>
      <c r="AI321" s="1073"/>
      <c r="AJ321" s="1073"/>
      <c r="AK321" s="420" t="s">
        <v>8895</v>
      </c>
      <c r="AL321" s="420">
        <v>4</v>
      </c>
      <c r="AM321" s="420">
        <v>2</v>
      </c>
      <c r="AN321" s="420"/>
      <c r="AO321" s="420">
        <v>2</v>
      </c>
      <c r="AP321" s="420"/>
      <c r="AQ321" s="420"/>
      <c r="AR321" s="420"/>
      <c r="AS321" s="420"/>
      <c r="AT321" s="154">
        <v>180</v>
      </c>
      <c r="AU321" s="1195">
        <v>0.375</v>
      </c>
      <c r="AV321" s="1195">
        <v>0.375</v>
      </c>
      <c r="AW321" s="188">
        <v>500</v>
      </c>
      <c r="AX321" s="127">
        <v>2.7777777777777777</v>
      </c>
      <c r="AY321" s="189">
        <v>10000</v>
      </c>
      <c r="AZ321" s="189"/>
      <c r="BA321" s="189">
        <v>6000</v>
      </c>
      <c r="BB321" s="189">
        <v>6000</v>
      </c>
      <c r="BC321" s="189">
        <v>6000</v>
      </c>
      <c r="BD321" s="189">
        <v>50</v>
      </c>
      <c r="BE321" s="189">
        <v>50</v>
      </c>
      <c r="BF321" s="1196">
        <v>0.5</v>
      </c>
      <c r="BG321" s="353" t="s">
        <v>15691</v>
      </c>
      <c r="BH321" s="189"/>
      <c r="BI321" s="189"/>
      <c r="BJ321" s="189"/>
      <c r="BK321" s="189"/>
      <c r="BL321" s="189"/>
      <c r="BM321" s="189"/>
      <c r="BN321" s="189"/>
      <c r="BO321" s="353"/>
      <c r="BP321" s="353"/>
      <c r="BQ321" s="1074"/>
      <c r="BR321" s="420"/>
      <c r="BS321" s="1074"/>
      <c r="BT321" s="420"/>
      <c r="BU321" s="420"/>
      <c r="BV321" s="420"/>
      <c r="BW321" s="420"/>
      <c r="BX321" s="420"/>
      <c r="BY321" s="420"/>
      <c r="BZ321" s="420"/>
      <c r="CA321" s="431"/>
      <c r="CB321" s="431"/>
      <c r="CC321" s="431">
        <v>2</v>
      </c>
      <c r="CD321" s="431"/>
      <c r="CE321" s="431"/>
    </row>
    <row r="322" spans="1:83" s="1018" customFormat="1" ht="16.5" customHeight="1">
      <c r="A322" s="2517" t="s">
        <v>12784</v>
      </c>
      <c r="B322" s="2517"/>
      <c r="C322" s="2517"/>
      <c r="D322" s="2517"/>
      <c r="E322" s="2517"/>
      <c r="F322" s="229">
        <v>5</v>
      </c>
      <c r="G322" s="230"/>
      <c r="H322" s="231"/>
      <c r="I322" s="232"/>
      <c r="J322" s="232"/>
      <c r="K322" s="1025"/>
      <c r="L322" s="235"/>
      <c r="M322" s="236"/>
      <c r="N322" s="237"/>
      <c r="O322" s="237"/>
      <c r="P322" s="237"/>
      <c r="Q322" s="1026"/>
      <c r="R322" s="1026"/>
      <c r="S322" s="1026"/>
      <c r="T322" s="238"/>
      <c r="U322" s="241"/>
      <c r="V322" s="238"/>
      <c r="W322" s="1026"/>
      <c r="X322" s="240"/>
      <c r="Y322" s="1026"/>
      <c r="Z322" s="1026"/>
      <c r="AA322" s="1026"/>
      <c r="AB322" s="244"/>
      <c r="AC322" s="244"/>
      <c r="AD322" s="244"/>
      <c r="AE322" s="244"/>
      <c r="AF322" s="1027"/>
      <c r="AG322" s="244"/>
      <c r="AH322" s="244"/>
      <c r="AI322" s="251"/>
      <c r="AJ322" s="1028"/>
      <c r="AK322" s="229"/>
      <c r="AL322" s="229"/>
      <c r="AM322" s="229"/>
      <c r="AN322" s="251"/>
      <c r="AO322" s="251"/>
      <c r="AP322" s="251"/>
      <c r="AQ322" s="251"/>
      <c r="AR322" s="251"/>
      <c r="AS322" s="1029"/>
      <c r="AT322" s="1030"/>
      <c r="AU322" s="1029"/>
      <c r="AV322" s="1029"/>
      <c r="AW322" s="1031"/>
      <c r="AX322" s="1031"/>
      <c r="AY322" s="1029"/>
      <c r="AZ322" s="1029"/>
      <c r="BA322" s="1029"/>
      <c r="BB322" s="1029"/>
      <c r="BC322" s="1029"/>
      <c r="BD322" s="1029"/>
      <c r="BE322" s="1029"/>
      <c r="BF322" s="1029"/>
      <c r="BG322" s="1029"/>
      <c r="BH322" s="1029"/>
      <c r="BI322" s="1029"/>
      <c r="BJ322" s="1029"/>
      <c r="BK322" s="1029"/>
      <c r="BL322" s="1029"/>
      <c r="BM322" s="1029"/>
      <c r="BN322" s="1029"/>
      <c r="BO322" s="1029"/>
      <c r="BP322" s="1029"/>
      <c r="BQ322" s="1029"/>
      <c r="BR322" s="1029"/>
      <c r="BS322" s="1029"/>
      <c r="BT322" s="1029"/>
      <c r="BU322" s="1029"/>
      <c r="BV322" s="1029"/>
      <c r="BW322" s="1029"/>
      <c r="BX322" s="1029"/>
      <c r="BY322" s="1029"/>
      <c r="BZ322" s="1029"/>
      <c r="CA322" s="1029"/>
      <c r="CB322" s="1029"/>
      <c r="CC322" s="1029"/>
      <c r="CD322" s="1029"/>
      <c r="CE322" s="1029"/>
    </row>
    <row r="323" spans="1:83" s="679" customFormat="1" ht="16.5" customHeight="1">
      <c r="A323" s="2567" t="s">
        <v>12836</v>
      </c>
      <c r="B323" s="2567"/>
      <c r="C323" s="2567"/>
      <c r="D323" s="2567"/>
      <c r="E323" s="2567"/>
      <c r="F323" s="389">
        <f>F316+F322</f>
        <v>10</v>
      </c>
      <c r="G323" s="390"/>
      <c r="H323" s="389"/>
      <c r="I323" s="389"/>
      <c r="J323" s="389"/>
      <c r="K323" s="389"/>
      <c r="L323" s="391"/>
      <c r="M323" s="391"/>
      <c r="N323" s="389"/>
      <c r="O323" s="389"/>
      <c r="P323" s="389"/>
      <c r="Q323" s="395"/>
      <c r="R323" s="395"/>
      <c r="S323" s="394"/>
      <c r="T323" s="392"/>
      <c r="U323" s="399"/>
      <c r="V323" s="392"/>
      <c r="W323" s="395"/>
      <c r="X323" s="389"/>
      <c r="Y323" s="395"/>
      <c r="Z323" s="395"/>
      <c r="AA323" s="395"/>
      <c r="AB323" s="395"/>
      <c r="AC323" s="395"/>
      <c r="AD323" s="395"/>
      <c r="AE323" s="395"/>
      <c r="AF323" s="390"/>
      <c r="AG323" s="394"/>
      <c r="AH323" s="394"/>
      <c r="AI323" s="389"/>
      <c r="AJ323" s="389"/>
      <c r="AK323" s="389"/>
      <c r="AL323" s="389"/>
      <c r="AM323" s="389"/>
      <c r="AN323" s="389"/>
      <c r="AO323" s="389"/>
      <c r="AP323" s="389"/>
      <c r="AQ323" s="389"/>
      <c r="AR323" s="389"/>
      <c r="AS323" s="389"/>
      <c r="AT323" s="396"/>
      <c r="AU323" s="389"/>
      <c r="AV323" s="389"/>
      <c r="AW323" s="394"/>
      <c r="AX323" s="394"/>
      <c r="AY323" s="398"/>
      <c r="AZ323" s="398"/>
      <c r="BA323" s="398"/>
      <c r="BB323" s="398"/>
      <c r="BC323" s="398"/>
      <c r="BD323" s="398"/>
      <c r="BE323" s="398"/>
      <c r="BF323" s="389"/>
      <c r="BG323" s="389"/>
      <c r="BH323" s="398"/>
      <c r="BI323" s="398"/>
      <c r="BJ323" s="398"/>
      <c r="BK323" s="398"/>
      <c r="BL323" s="398"/>
      <c r="BM323" s="398"/>
      <c r="BN323" s="398"/>
      <c r="BO323" s="389"/>
      <c r="BP323" s="389"/>
      <c r="BQ323" s="1060"/>
      <c r="BR323" s="389"/>
      <c r="BS323" s="1060"/>
      <c r="BT323" s="389"/>
      <c r="BU323" s="389"/>
      <c r="BV323" s="389"/>
      <c r="BW323" s="389"/>
      <c r="BX323" s="389"/>
      <c r="BY323" s="389"/>
      <c r="BZ323" s="389"/>
      <c r="CA323" s="389"/>
      <c r="CB323" s="389"/>
      <c r="CC323" s="389"/>
      <c r="CD323" s="389"/>
      <c r="CE323" s="389"/>
    </row>
    <row r="324" spans="1:83" s="86" customFormat="1" ht="16.5" customHeight="1">
      <c r="A324" s="494"/>
      <c r="B324" s="135" t="s">
        <v>12837</v>
      </c>
      <c r="C324" s="135"/>
      <c r="D324" s="135"/>
      <c r="E324" s="135"/>
      <c r="F324" s="494"/>
      <c r="G324" s="276"/>
      <c r="H324" s="135"/>
      <c r="I324" s="135"/>
      <c r="J324" s="135"/>
      <c r="K324" s="135"/>
      <c r="L324" s="153"/>
      <c r="M324" s="153"/>
      <c r="N324" s="135"/>
      <c r="O324" s="135"/>
      <c r="P324" s="135"/>
      <c r="Q324" s="127"/>
      <c r="R324" s="127"/>
      <c r="S324" s="127"/>
      <c r="T324" s="143"/>
      <c r="U324" s="123"/>
      <c r="V324" s="143"/>
      <c r="W324" s="128"/>
      <c r="X324" s="135"/>
      <c r="Y324" s="128"/>
      <c r="Z324" s="128"/>
      <c r="AA324" s="128"/>
      <c r="AB324" s="128"/>
      <c r="AC324" s="128"/>
      <c r="AD324" s="128"/>
      <c r="AE324" s="128"/>
      <c r="AF324" s="276"/>
      <c r="AG324" s="127"/>
      <c r="AH324" s="127"/>
      <c r="AI324" s="135"/>
      <c r="AJ324" s="135"/>
      <c r="AK324" s="135"/>
      <c r="AL324" s="135"/>
      <c r="AM324" s="135"/>
      <c r="AN324" s="135"/>
      <c r="AO324" s="135"/>
      <c r="AP324" s="135"/>
      <c r="AQ324" s="135"/>
      <c r="AR324" s="135"/>
      <c r="AS324" s="135"/>
      <c r="AT324" s="494"/>
      <c r="AU324" s="135"/>
      <c r="AV324" s="135"/>
      <c r="AW324" s="127"/>
      <c r="AX324" s="127"/>
      <c r="AY324" s="123"/>
      <c r="AZ324" s="123"/>
      <c r="BA324" s="123"/>
      <c r="BB324" s="123"/>
      <c r="BC324" s="123"/>
      <c r="BD324" s="123"/>
      <c r="BE324" s="123"/>
      <c r="BF324" s="135"/>
      <c r="BG324" s="135"/>
      <c r="BH324" s="134"/>
      <c r="BI324" s="134"/>
      <c r="BJ324" s="134"/>
      <c r="BK324" s="134"/>
      <c r="BL324" s="134"/>
      <c r="BM324" s="134"/>
      <c r="BN324" s="134"/>
      <c r="BO324" s="135"/>
      <c r="BP324" s="135"/>
      <c r="BQ324" s="636"/>
      <c r="BR324" s="135"/>
      <c r="BS324" s="636"/>
      <c r="BT324" s="135"/>
      <c r="BU324" s="135"/>
      <c r="BV324" s="135"/>
      <c r="BW324" s="135"/>
      <c r="BX324" s="135"/>
      <c r="BY324" s="135"/>
      <c r="BZ324" s="135"/>
      <c r="CA324" s="135"/>
      <c r="CB324" s="135"/>
      <c r="CC324" s="135"/>
      <c r="CD324" s="135"/>
      <c r="CE324" s="135"/>
    </row>
    <row r="325" spans="1:83" s="86" customFormat="1" ht="16.5" customHeight="1">
      <c r="A325" s="154">
        <v>251</v>
      </c>
      <c r="B325" s="154" t="s">
        <v>12837</v>
      </c>
      <c r="C325" s="158" t="s">
        <v>12850</v>
      </c>
      <c r="D325" s="154" t="s">
        <v>5082</v>
      </c>
      <c r="E325" s="135" t="s">
        <v>13433</v>
      </c>
      <c r="F325" s="154" t="s">
        <v>15692</v>
      </c>
      <c r="G325" s="160" t="s">
        <v>15693</v>
      </c>
      <c r="H325" s="154" t="s">
        <v>15694</v>
      </c>
      <c r="I325" s="154" t="s">
        <v>15695</v>
      </c>
      <c r="J325" s="154" t="s">
        <v>4884</v>
      </c>
      <c r="K325" s="154" t="s">
        <v>15696</v>
      </c>
      <c r="L325" s="155" t="s">
        <v>15697</v>
      </c>
      <c r="M325" s="153" t="s">
        <v>15698</v>
      </c>
      <c r="N325" s="306" t="s">
        <v>4888</v>
      </c>
      <c r="O325" s="142"/>
      <c r="P325" s="1015" t="s">
        <v>4924</v>
      </c>
      <c r="Q325" s="127">
        <v>11279</v>
      </c>
      <c r="R325" s="127">
        <v>1230.42</v>
      </c>
      <c r="S325" s="127">
        <f>T325+V325</f>
        <v>601</v>
      </c>
      <c r="T325" s="143">
        <v>231</v>
      </c>
      <c r="U325" s="123"/>
      <c r="V325" s="143">
        <v>370</v>
      </c>
      <c r="W325" s="127">
        <v>339</v>
      </c>
      <c r="X325" s="159" t="s">
        <v>4972</v>
      </c>
      <c r="Y325" s="127">
        <v>45.6</v>
      </c>
      <c r="Z325" s="127"/>
      <c r="AA325" s="127"/>
      <c r="AB325" s="127">
        <v>30</v>
      </c>
      <c r="AC325" s="127">
        <v>7.6</v>
      </c>
      <c r="AD325" s="127"/>
      <c r="AE325" s="127">
        <v>20</v>
      </c>
      <c r="AF325" s="162" t="s">
        <v>15699</v>
      </c>
      <c r="AG325" s="127">
        <v>680</v>
      </c>
      <c r="AH325" s="127">
        <v>680</v>
      </c>
      <c r="AI325" s="123"/>
      <c r="AJ325" s="135"/>
      <c r="AK325" s="154" t="s">
        <v>4931</v>
      </c>
      <c r="AL325" s="154">
        <v>3</v>
      </c>
      <c r="AM325" s="154">
        <v>2</v>
      </c>
      <c r="AN325" s="154"/>
      <c r="AO325" s="154">
        <v>1</v>
      </c>
      <c r="AP325" s="154"/>
      <c r="AQ325" s="154"/>
      <c r="AR325" s="154"/>
      <c r="AS325" s="154"/>
      <c r="AT325" s="154">
        <v>310</v>
      </c>
      <c r="AU325" s="175" t="s">
        <v>6506</v>
      </c>
      <c r="AV325" s="175" t="s">
        <v>6506</v>
      </c>
      <c r="AW325" s="127">
        <v>7230</v>
      </c>
      <c r="AX325" s="127">
        <v>23.322580645161292</v>
      </c>
      <c r="AY325" s="149">
        <v>1000</v>
      </c>
      <c r="AZ325" s="149"/>
      <c r="BA325" s="149">
        <v>300</v>
      </c>
      <c r="BB325" s="149">
        <v>500</v>
      </c>
      <c r="BC325" s="149">
        <v>500</v>
      </c>
      <c r="BD325" s="149">
        <v>50</v>
      </c>
      <c r="BE325" s="149">
        <v>50</v>
      </c>
      <c r="BF325" s="259" t="s">
        <v>15700</v>
      </c>
      <c r="BG325" s="259" t="s">
        <v>15701</v>
      </c>
      <c r="BH325" s="149">
        <v>1000</v>
      </c>
      <c r="BI325" s="149"/>
      <c r="BJ325" s="149">
        <v>300</v>
      </c>
      <c r="BK325" s="149">
        <v>500</v>
      </c>
      <c r="BL325" s="149">
        <v>500</v>
      </c>
      <c r="BM325" s="149">
        <v>50</v>
      </c>
      <c r="BN325" s="149">
        <v>50</v>
      </c>
      <c r="BO325" s="259" t="s">
        <v>15700</v>
      </c>
      <c r="BP325" s="259" t="s">
        <v>15701</v>
      </c>
      <c r="BQ325" s="159">
        <f>BR325+BS325</f>
        <v>1</v>
      </c>
      <c r="BR325" s="159"/>
      <c r="BS325" s="159">
        <v>1</v>
      </c>
      <c r="BT325" s="159"/>
      <c r="BU325" s="159"/>
      <c r="BV325" s="159"/>
      <c r="BW325" s="159">
        <v>2</v>
      </c>
      <c r="BX325" s="159">
        <v>1</v>
      </c>
      <c r="BY325" s="137"/>
      <c r="BZ325" s="159">
        <v>2</v>
      </c>
      <c r="CA325" s="154"/>
      <c r="CB325" s="154"/>
      <c r="CC325" s="154"/>
      <c r="CD325" s="154"/>
      <c r="CE325" s="154"/>
    </row>
    <row r="326" spans="1:83" s="139" customFormat="1" ht="16.5" customHeight="1">
      <c r="A326" s="154">
        <v>252</v>
      </c>
      <c r="B326" s="154" t="s">
        <v>12837</v>
      </c>
      <c r="C326" s="158" t="s">
        <v>12850</v>
      </c>
      <c r="D326" s="154" t="s">
        <v>5082</v>
      </c>
      <c r="E326" s="135" t="s">
        <v>13433</v>
      </c>
      <c r="F326" s="154" t="s">
        <v>15702</v>
      </c>
      <c r="G326" s="160" t="s">
        <v>15703</v>
      </c>
      <c r="H326" s="154" t="s">
        <v>15704</v>
      </c>
      <c r="I326" s="154" t="s">
        <v>15705</v>
      </c>
      <c r="J326" s="154" t="s">
        <v>4884</v>
      </c>
      <c r="K326" s="163" t="s">
        <v>15706</v>
      </c>
      <c r="L326" s="116" t="s">
        <v>15707</v>
      </c>
      <c r="M326" s="153" t="s">
        <v>15708</v>
      </c>
      <c r="N326" s="306" t="s">
        <v>4888</v>
      </c>
      <c r="O326" s="142"/>
      <c r="P326" s="1015" t="s">
        <v>4924</v>
      </c>
      <c r="Q326" s="127">
        <v>1903</v>
      </c>
      <c r="R326" s="127">
        <v>1523</v>
      </c>
      <c r="S326" s="127">
        <v>351</v>
      </c>
      <c r="T326" s="143">
        <v>228</v>
      </c>
      <c r="U326" s="123" t="s">
        <v>4925</v>
      </c>
      <c r="V326" s="143">
        <v>123</v>
      </c>
      <c r="W326" s="127">
        <v>62</v>
      </c>
      <c r="X326" s="146" t="s">
        <v>4972</v>
      </c>
      <c r="Y326" s="127">
        <v>62</v>
      </c>
      <c r="Z326" s="127">
        <v>20</v>
      </c>
      <c r="AA326" s="127">
        <v>100</v>
      </c>
      <c r="AB326" s="127">
        <v>50</v>
      </c>
      <c r="AC326" s="127"/>
      <c r="AD326" s="127"/>
      <c r="AE326" s="127">
        <v>9</v>
      </c>
      <c r="AF326" s="1054" t="s">
        <v>15709</v>
      </c>
      <c r="AG326" s="127">
        <v>686</v>
      </c>
      <c r="AH326" s="127">
        <v>686</v>
      </c>
      <c r="AI326" s="123"/>
      <c r="AJ326" s="135"/>
      <c r="AK326" s="154" t="s">
        <v>4931</v>
      </c>
      <c r="AL326" s="154">
        <v>2</v>
      </c>
      <c r="AM326" s="154"/>
      <c r="AN326" s="154">
        <v>2</v>
      </c>
      <c r="AO326" s="154"/>
      <c r="AP326" s="154"/>
      <c r="AQ326" s="154"/>
      <c r="AR326" s="154"/>
      <c r="AS326" s="154"/>
      <c r="AT326" s="154">
        <v>178</v>
      </c>
      <c r="AU326" s="175" t="s">
        <v>6506</v>
      </c>
      <c r="AV326" s="175" t="s">
        <v>6506</v>
      </c>
      <c r="AW326" s="127">
        <v>3817</v>
      </c>
      <c r="AX326" s="127">
        <v>21.443820224719101</v>
      </c>
      <c r="AY326" s="149"/>
      <c r="AZ326" s="149"/>
      <c r="BA326" s="149"/>
      <c r="BB326" s="149"/>
      <c r="BC326" s="149"/>
      <c r="BD326" s="149"/>
      <c r="BE326" s="149"/>
      <c r="BF326" s="150"/>
      <c r="BG326" s="259" t="s">
        <v>4897</v>
      </c>
      <c r="BH326" s="149"/>
      <c r="BI326" s="149"/>
      <c r="BJ326" s="149"/>
      <c r="BK326" s="149"/>
      <c r="BL326" s="149"/>
      <c r="BM326" s="149"/>
      <c r="BN326" s="149"/>
      <c r="BO326" s="265"/>
      <c r="BP326" s="265"/>
      <c r="BQ326" s="159">
        <v>1</v>
      </c>
      <c r="BR326" s="159"/>
      <c r="BS326" s="159">
        <v>1</v>
      </c>
      <c r="BT326" s="159"/>
      <c r="BU326" s="159"/>
      <c r="BV326" s="159"/>
      <c r="BW326" s="159">
        <v>2</v>
      </c>
      <c r="BX326" s="159">
        <v>1</v>
      </c>
      <c r="BY326" s="137"/>
      <c r="BZ326" s="159">
        <v>2</v>
      </c>
      <c r="CA326" s="154"/>
      <c r="CB326" s="175"/>
      <c r="CC326" s="175"/>
      <c r="CD326" s="175"/>
      <c r="CE326" s="175"/>
    </row>
    <row r="327" spans="1:83" s="86" customFormat="1" ht="16.5" customHeight="1">
      <c r="A327" s="154">
        <v>253</v>
      </c>
      <c r="B327" s="154" t="s">
        <v>12837</v>
      </c>
      <c r="C327" s="158" t="s">
        <v>12850</v>
      </c>
      <c r="D327" s="154" t="s">
        <v>5082</v>
      </c>
      <c r="E327" s="135" t="s">
        <v>13433</v>
      </c>
      <c r="F327" s="154" t="s">
        <v>15710</v>
      </c>
      <c r="G327" s="160" t="s">
        <v>15711</v>
      </c>
      <c r="H327" s="154" t="s">
        <v>15712</v>
      </c>
      <c r="I327" s="154" t="s">
        <v>15713</v>
      </c>
      <c r="J327" s="154" t="s">
        <v>4884</v>
      </c>
      <c r="K327" s="163" t="s">
        <v>15714</v>
      </c>
      <c r="L327" s="116" t="s">
        <v>15715</v>
      </c>
      <c r="M327" s="153" t="s">
        <v>15716</v>
      </c>
      <c r="N327" s="306" t="s">
        <v>4888</v>
      </c>
      <c r="O327" s="142"/>
      <c r="P327" s="1015" t="s">
        <v>4924</v>
      </c>
      <c r="Q327" s="630">
        <v>9100</v>
      </c>
      <c r="R327" s="630">
        <v>589</v>
      </c>
      <c r="S327" s="630">
        <v>194</v>
      </c>
      <c r="T327" s="143">
        <v>120</v>
      </c>
      <c r="U327" s="123" t="s">
        <v>5009</v>
      </c>
      <c r="V327" s="143">
        <v>74</v>
      </c>
      <c r="W327" s="127">
        <v>41</v>
      </c>
      <c r="X327" s="159" t="s">
        <v>4972</v>
      </c>
      <c r="Y327" s="127"/>
      <c r="Z327" s="127"/>
      <c r="AA327" s="127"/>
      <c r="AB327" s="127">
        <v>35</v>
      </c>
      <c r="AC327" s="127">
        <v>86</v>
      </c>
      <c r="AD327" s="127"/>
      <c r="AE327" s="127">
        <v>39</v>
      </c>
      <c r="AF327" s="181" t="s">
        <v>15717</v>
      </c>
      <c r="AG327" s="127">
        <v>286</v>
      </c>
      <c r="AH327" s="127">
        <v>286</v>
      </c>
      <c r="AI327" s="123"/>
      <c r="AJ327" s="135"/>
      <c r="AK327" s="154" t="s">
        <v>4931</v>
      </c>
      <c r="AL327" s="154">
        <v>20</v>
      </c>
      <c r="AM327" s="154"/>
      <c r="AN327" s="154"/>
      <c r="AO327" s="154">
        <v>20</v>
      </c>
      <c r="AP327" s="154"/>
      <c r="AQ327" s="154"/>
      <c r="AR327" s="154"/>
      <c r="AS327" s="154"/>
      <c r="AT327" s="154">
        <v>179</v>
      </c>
      <c r="AU327" s="175" t="s">
        <v>6506</v>
      </c>
      <c r="AV327" s="175" t="s">
        <v>6506</v>
      </c>
      <c r="AW327" s="127">
        <v>46567</v>
      </c>
      <c r="AX327" s="127">
        <v>260.15083798882682</v>
      </c>
      <c r="AY327" s="149">
        <v>1500</v>
      </c>
      <c r="AZ327" s="149"/>
      <c r="BA327" s="149">
        <v>400</v>
      </c>
      <c r="BB327" s="149">
        <v>800</v>
      </c>
      <c r="BC327" s="149">
        <v>800</v>
      </c>
      <c r="BD327" s="149">
        <v>50</v>
      </c>
      <c r="BE327" s="149">
        <v>50</v>
      </c>
      <c r="BF327" s="259" t="s">
        <v>15700</v>
      </c>
      <c r="BG327" s="259" t="s">
        <v>15718</v>
      </c>
      <c r="BH327" s="149">
        <v>1500</v>
      </c>
      <c r="BI327" s="149"/>
      <c r="BJ327" s="149">
        <v>400</v>
      </c>
      <c r="BK327" s="149">
        <v>800</v>
      </c>
      <c r="BL327" s="149">
        <v>800</v>
      </c>
      <c r="BM327" s="149">
        <v>50</v>
      </c>
      <c r="BN327" s="149">
        <v>50</v>
      </c>
      <c r="BO327" s="259" t="s">
        <v>15700</v>
      </c>
      <c r="BP327" s="259" t="s">
        <v>15718</v>
      </c>
      <c r="BQ327" s="159">
        <v>1</v>
      </c>
      <c r="BR327" s="159"/>
      <c r="BS327" s="159">
        <v>1</v>
      </c>
      <c r="BT327" s="159">
        <v>1</v>
      </c>
      <c r="BU327" s="159"/>
      <c r="BV327" s="159"/>
      <c r="BW327" s="159">
        <v>5</v>
      </c>
      <c r="BX327" s="159"/>
      <c r="BY327" s="137"/>
      <c r="BZ327" s="159">
        <v>2</v>
      </c>
      <c r="CA327" s="154"/>
      <c r="CB327" s="175"/>
      <c r="CC327" s="175"/>
      <c r="CD327" s="175"/>
      <c r="CE327" s="175"/>
    </row>
    <row r="328" spans="1:83" s="86" customFormat="1" ht="16.5" customHeight="1">
      <c r="A328" s="154">
        <v>254</v>
      </c>
      <c r="B328" s="154" t="s">
        <v>12837</v>
      </c>
      <c r="C328" s="158" t="s">
        <v>12838</v>
      </c>
      <c r="D328" s="154" t="s">
        <v>5082</v>
      </c>
      <c r="E328" s="135" t="s">
        <v>13433</v>
      </c>
      <c r="F328" s="154" t="s">
        <v>15719</v>
      </c>
      <c r="G328" s="160" t="s">
        <v>15720</v>
      </c>
      <c r="H328" s="154" t="s">
        <v>15721</v>
      </c>
      <c r="I328" s="154" t="s">
        <v>15722</v>
      </c>
      <c r="J328" s="154" t="s">
        <v>4884</v>
      </c>
      <c r="K328" s="163" t="s">
        <v>15723</v>
      </c>
      <c r="L328" s="116" t="s">
        <v>15724</v>
      </c>
      <c r="M328" s="913" t="s">
        <v>15725</v>
      </c>
      <c r="N328" s="306" t="s">
        <v>4888</v>
      </c>
      <c r="O328" s="142"/>
      <c r="P328" s="1015" t="s">
        <v>4924</v>
      </c>
      <c r="Q328" s="1075">
        <v>4990</v>
      </c>
      <c r="R328" s="1075">
        <v>1587</v>
      </c>
      <c r="S328" s="1075">
        <f>SUM(T328,V328)</f>
        <v>434.67</v>
      </c>
      <c r="T328" s="143">
        <v>162.839</v>
      </c>
      <c r="U328" s="123" t="s">
        <v>5390</v>
      </c>
      <c r="V328" s="143">
        <v>271.83100000000002</v>
      </c>
      <c r="W328" s="127">
        <v>147.52000000000001</v>
      </c>
      <c r="X328" s="159" t="s">
        <v>4956</v>
      </c>
      <c r="Y328" s="127">
        <v>148</v>
      </c>
      <c r="Z328" s="127"/>
      <c r="AA328" s="127"/>
      <c r="AB328" s="127">
        <v>77</v>
      </c>
      <c r="AC328" s="127">
        <v>62</v>
      </c>
      <c r="AD328" s="127">
        <v>62</v>
      </c>
      <c r="AE328" s="127">
        <v>16</v>
      </c>
      <c r="AF328" s="1197" t="s">
        <v>15726</v>
      </c>
      <c r="AG328" s="127">
        <v>233</v>
      </c>
      <c r="AH328" s="127">
        <v>233</v>
      </c>
      <c r="AI328" s="123"/>
      <c r="AJ328" s="135"/>
      <c r="AK328" s="154" t="s">
        <v>4931</v>
      </c>
      <c r="AL328" s="154">
        <v>3</v>
      </c>
      <c r="AM328" s="154"/>
      <c r="AN328" s="154"/>
      <c r="AO328" s="154">
        <v>3</v>
      </c>
      <c r="AP328" s="154"/>
      <c r="AQ328" s="154"/>
      <c r="AR328" s="154"/>
      <c r="AS328" s="154"/>
      <c r="AT328" s="154">
        <v>177</v>
      </c>
      <c r="AU328" s="175" t="s">
        <v>4916</v>
      </c>
      <c r="AV328" s="175" t="s">
        <v>4916</v>
      </c>
      <c r="AW328" s="127">
        <v>22041</v>
      </c>
      <c r="AX328" s="127">
        <v>124.52542372881356</v>
      </c>
      <c r="AY328" s="149">
        <v>2000</v>
      </c>
      <c r="AZ328" s="149"/>
      <c r="BA328" s="149">
        <v>500</v>
      </c>
      <c r="BB328" s="149">
        <v>1000</v>
      </c>
      <c r="BC328" s="149">
        <v>1000</v>
      </c>
      <c r="BD328" s="287">
        <v>30</v>
      </c>
      <c r="BE328" s="287">
        <v>50</v>
      </c>
      <c r="BF328" s="288" t="s">
        <v>15727</v>
      </c>
      <c r="BG328" s="1198" t="s">
        <v>15728</v>
      </c>
      <c r="BH328" s="149">
        <v>2000</v>
      </c>
      <c r="BI328" s="149"/>
      <c r="BJ328" s="149">
        <v>500</v>
      </c>
      <c r="BK328" s="149">
        <v>1000</v>
      </c>
      <c r="BL328" s="149">
        <v>1000</v>
      </c>
      <c r="BM328" s="287">
        <v>30</v>
      </c>
      <c r="BN328" s="287">
        <v>50</v>
      </c>
      <c r="BO328" s="288" t="s">
        <v>15727</v>
      </c>
      <c r="BP328" s="289" t="s">
        <v>15729</v>
      </c>
      <c r="BQ328" s="159">
        <v>2</v>
      </c>
      <c r="BR328" s="159"/>
      <c r="BS328" s="159">
        <v>2</v>
      </c>
      <c r="BT328" s="159"/>
      <c r="BU328" s="159"/>
      <c r="BV328" s="159">
        <v>6</v>
      </c>
      <c r="BW328" s="159"/>
      <c r="BX328" s="159">
        <v>1</v>
      </c>
      <c r="BY328" s="137"/>
      <c r="BZ328" s="159"/>
      <c r="CA328" s="154"/>
      <c r="CB328" s="175"/>
      <c r="CC328" s="175"/>
      <c r="CD328" s="175"/>
      <c r="CE328" s="175"/>
    </row>
    <row r="329" spans="1:83" s="86" customFormat="1" ht="16.5" customHeight="1">
      <c r="A329" s="154">
        <v>255</v>
      </c>
      <c r="B329" s="154" t="s">
        <v>4690</v>
      </c>
      <c r="C329" s="158" t="s">
        <v>4704</v>
      </c>
      <c r="D329" s="154" t="s">
        <v>5111</v>
      </c>
      <c r="E329" s="135" t="s">
        <v>13433</v>
      </c>
      <c r="F329" s="154" t="s">
        <v>15730</v>
      </c>
      <c r="G329" s="160" t="s">
        <v>15731</v>
      </c>
      <c r="H329" s="154" t="s">
        <v>15732</v>
      </c>
      <c r="I329" s="154" t="s">
        <v>14982</v>
      </c>
      <c r="J329" s="154" t="s">
        <v>4884</v>
      </c>
      <c r="K329" s="163" t="s">
        <v>15733</v>
      </c>
      <c r="L329" s="116" t="s">
        <v>15734</v>
      </c>
      <c r="M329" s="153" t="s">
        <v>15735</v>
      </c>
      <c r="N329" s="306" t="s">
        <v>4888</v>
      </c>
      <c r="O329" s="142"/>
      <c r="P329" s="1015" t="s">
        <v>4924</v>
      </c>
      <c r="Q329" s="630">
        <v>39759</v>
      </c>
      <c r="R329" s="630">
        <v>7087.09</v>
      </c>
      <c r="S329" s="630">
        <v>2300</v>
      </c>
      <c r="T329" s="143">
        <v>220</v>
      </c>
      <c r="U329" s="123" t="s">
        <v>4955</v>
      </c>
      <c r="V329" s="143">
        <v>2080</v>
      </c>
      <c r="W329" s="127">
        <v>547.66</v>
      </c>
      <c r="X329" s="159" t="s">
        <v>4956</v>
      </c>
      <c r="Y329" s="127">
        <v>32327</v>
      </c>
      <c r="Z329" s="127">
        <v>105.63</v>
      </c>
      <c r="AA329" s="127">
        <v>6200</v>
      </c>
      <c r="AB329" s="127">
        <v>267.44</v>
      </c>
      <c r="AC329" s="127">
        <v>211.1</v>
      </c>
      <c r="AD329" s="127">
        <v>27.36</v>
      </c>
      <c r="AE329" s="127">
        <v>91</v>
      </c>
      <c r="AF329" s="181" t="s">
        <v>15736</v>
      </c>
      <c r="AG329" s="127">
        <v>843</v>
      </c>
      <c r="AH329" s="127">
        <v>843</v>
      </c>
      <c r="AI329" s="135"/>
      <c r="AJ329" s="135"/>
      <c r="AK329" s="154" t="s">
        <v>7921</v>
      </c>
      <c r="AL329" s="154">
        <v>8</v>
      </c>
      <c r="AM329" s="154">
        <v>4</v>
      </c>
      <c r="AN329" s="154">
        <v>4</v>
      </c>
      <c r="AO329" s="154"/>
      <c r="AP329" s="154"/>
      <c r="AQ329" s="154"/>
      <c r="AR329" s="154"/>
      <c r="AS329" s="154"/>
      <c r="AT329" s="154">
        <v>179</v>
      </c>
      <c r="AU329" s="175" t="s">
        <v>6506</v>
      </c>
      <c r="AV329" s="175" t="s">
        <v>6506</v>
      </c>
      <c r="AW329" s="127">
        <v>61572</v>
      </c>
      <c r="AX329" s="127">
        <v>343.97765363128491</v>
      </c>
      <c r="AY329" s="149">
        <v>2000</v>
      </c>
      <c r="AZ329" s="149"/>
      <c r="BA329" s="149">
        <v>500</v>
      </c>
      <c r="BB329" s="149">
        <v>1000</v>
      </c>
      <c r="BC329" s="149">
        <v>2000</v>
      </c>
      <c r="BD329" s="149">
        <v>30</v>
      </c>
      <c r="BE329" s="149">
        <v>50</v>
      </c>
      <c r="BF329" s="150" t="s">
        <v>15737</v>
      </c>
      <c r="BG329" s="259" t="s">
        <v>15738</v>
      </c>
      <c r="BH329" s="149">
        <v>2000</v>
      </c>
      <c r="BI329" s="149"/>
      <c r="BJ329" s="149">
        <v>500</v>
      </c>
      <c r="BK329" s="149">
        <v>1000</v>
      </c>
      <c r="BL329" s="149">
        <v>2000</v>
      </c>
      <c r="BM329" s="149">
        <v>30</v>
      </c>
      <c r="BN329" s="149">
        <v>50</v>
      </c>
      <c r="BO329" s="265" t="s">
        <v>15737</v>
      </c>
      <c r="BP329" s="265" t="s">
        <v>15738</v>
      </c>
      <c r="BQ329" s="159">
        <v>5</v>
      </c>
      <c r="BR329" s="159">
        <v>1</v>
      </c>
      <c r="BS329" s="159">
        <v>4</v>
      </c>
      <c r="BT329" s="159"/>
      <c r="BU329" s="159"/>
      <c r="BV329" s="159">
        <v>4</v>
      </c>
      <c r="BW329" s="159">
        <v>5</v>
      </c>
      <c r="BX329" s="159">
        <v>4</v>
      </c>
      <c r="BY329" s="137"/>
      <c r="BZ329" s="159">
        <v>27</v>
      </c>
      <c r="CA329" s="154"/>
      <c r="CB329" s="175"/>
      <c r="CC329" s="175"/>
      <c r="CD329" s="175"/>
      <c r="CE329" s="175"/>
    </row>
    <row r="330" spans="1:83" s="86" customFormat="1" ht="16.5" customHeight="1">
      <c r="A330" s="154">
        <v>256</v>
      </c>
      <c r="B330" s="154" t="s">
        <v>4690</v>
      </c>
      <c r="C330" s="158" t="s">
        <v>4691</v>
      </c>
      <c r="D330" s="154" t="s">
        <v>5111</v>
      </c>
      <c r="E330" s="135" t="s">
        <v>13433</v>
      </c>
      <c r="F330" s="154" t="s">
        <v>15739</v>
      </c>
      <c r="G330" s="160" t="s">
        <v>15740</v>
      </c>
      <c r="H330" s="154" t="s">
        <v>15741</v>
      </c>
      <c r="I330" s="154" t="s">
        <v>15742</v>
      </c>
      <c r="J330" s="154" t="s">
        <v>4884</v>
      </c>
      <c r="K330" s="163" t="s">
        <v>15743</v>
      </c>
      <c r="L330" s="116" t="s">
        <v>15744</v>
      </c>
      <c r="M330" s="153" t="s">
        <v>15745</v>
      </c>
      <c r="N330" s="306" t="s">
        <v>4888</v>
      </c>
      <c r="O330" s="142"/>
      <c r="P330" s="1015" t="s">
        <v>4924</v>
      </c>
      <c r="Q330" s="630">
        <v>1618</v>
      </c>
      <c r="R330" s="630">
        <v>1194</v>
      </c>
      <c r="S330" s="630">
        <v>496</v>
      </c>
      <c r="T330" s="143">
        <v>496</v>
      </c>
      <c r="U330" s="123" t="s">
        <v>4983</v>
      </c>
      <c r="V330" s="143"/>
      <c r="W330" s="127">
        <v>38</v>
      </c>
      <c r="X330" s="159" t="s">
        <v>4956</v>
      </c>
      <c r="Y330" s="127"/>
      <c r="Z330" s="127"/>
      <c r="AA330" s="127"/>
      <c r="AB330" s="127">
        <v>165</v>
      </c>
      <c r="AC330" s="127"/>
      <c r="AD330" s="127"/>
      <c r="AE330" s="127">
        <v>67</v>
      </c>
      <c r="AF330" s="181" t="s">
        <v>15746</v>
      </c>
      <c r="AG330" s="127"/>
      <c r="AH330" s="127">
        <v>161</v>
      </c>
      <c r="AI330" s="792" t="s">
        <v>15747</v>
      </c>
      <c r="AJ330" s="792" t="s">
        <v>15748</v>
      </c>
      <c r="AK330" s="154" t="s">
        <v>5340</v>
      </c>
      <c r="AL330" s="154">
        <v>8</v>
      </c>
      <c r="AM330" s="154"/>
      <c r="AN330" s="154">
        <v>2</v>
      </c>
      <c r="AO330" s="154">
        <v>5</v>
      </c>
      <c r="AP330" s="154">
        <v>1</v>
      </c>
      <c r="AQ330" s="154"/>
      <c r="AR330" s="154"/>
      <c r="AS330" s="154"/>
      <c r="AT330" s="154">
        <v>176</v>
      </c>
      <c r="AU330" s="175" t="s">
        <v>6506</v>
      </c>
      <c r="AV330" s="175" t="s">
        <v>6506</v>
      </c>
      <c r="AW330" s="127">
        <v>22314</v>
      </c>
      <c r="AX330" s="127">
        <v>126.78409090909091</v>
      </c>
      <c r="AY330" s="149"/>
      <c r="AZ330" s="149"/>
      <c r="BA330" s="149"/>
      <c r="BB330" s="149"/>
      <c r="BC330" s="149"/>
      <c r="BD330" s="149"/>
      <c r="BE330" s="149"/>
      <c r="BF330" s="150"/>
      <c r="BG330" s="259" t="s">
        <v>4945</v>
      </c>
      <c r="BH330" s="149"/>
      <c r="BI330" s="149"/>
      <c r="BJ330" s="149"/>
      <c r="BK330" s="149"/>
      <c r="BL330" s="149"/>
      <c r="BM330" s="149"/>
      <c r="BN330" s="149"/>
      <c r="BO330" s="265"/>
      <c r="BP330" s="265"/>
      <c r="BQ330" s="137">
        <v>1</v>
      </c>
      <c r="BR330" s="137"/>
      <c r="BS330" s="137">
        <v>1</v>
      </c>
      <c r="BT330" s="137">
        <v>3</v>
      </c>
      <c r="BU330" s="137">
        <v>3</v>
      </c>
      <c r="BV330" s="137">
        <v>3</v>
      </c>
      <c r="BW330" s="137">
        <v>3</v>
      </c>
      <c r="BX330" s="137"/>
      <c r="BY330" s="137"/>
      <c r="BZ330" s="137">
        <v>108</v>
      </c>
      <c r="CA330" s="135"/>
      <c r="CB330" s="135"/>
      <c r="CC330" s="135"/>
      <c r="CD330" s="135"/>
      <c r="CE330" s="135"/>
    </row>
    <row r="331" spans="1:83" s="86" customFormat="1" ht="16.5" customHeight="1">
      <c r="A331" s="154">
        <v>257</v>
      </c>
      <c r="B331" s="135" t="s">
        <v>4690</v>
      </c>
      <c r="C331" s="135" t="s">
        <v>4704</v>
      </c>
      <c r="D331" s="135" t="s">
        <v>5111</v>
      </c>
      <c r="E331" s="135" t="s">
        <v>13433</v>
      </c>
      <c r="F331" s="154" t="s">
        <v>15749</v>
      </c>
      <c r="G331" s="276" t="s">
        <v>15750</v>
      </c>
      <c r="H331" s="135" t="s">
        <v>15751</v>
      </c>
      <c r="I331" s="135" t="s">
        <v>11751</v>
      </c>
      <c r="J331" s="154" t="s">
        <v>4884</v>
      </c>
      <c r="K331" s="135" t="s">
        <v>13198</v>
      </c>
      <c r="L331" s="153" t="s">
        <v>15752</v>
      </c>
      <c r="M331" s="153" t="s">
        <v>15753</v>
      </c>
      <c r="N331" s="306" t="s">
        <v>4888</v>
      </c>
      <c r="O331" s="135"/>
      <c r="P331" s="1015" t="s">
        <v>4924</v>
      </c>
      <c r="Q331" s="127">
        <v>7963</v>
      </c>
      <c r="R331" s="127">
        <v>2107</v>
      </c>
      <c r="S331" s="127">
        <v>1030</v>
      </c>
      <c r="T331" s="143">
        <v>257</v>
      </c>
      <c r="U331" s="123" t="s">
        <v>4955</v>
      </c>
      <c r="V331" s="143">
        <v>773</v>
      </c>
      <c r="W331" s="127">
        <v>127</v>
      </c>
      <c r="X331" s="135" t="s">
        <v>4956</v>
      </c>
      <c r="Y331" s="127">
        <v>99</v>
      </c>
      <c r="Z331" s="127">
        <v>44</v>
      </c>
      <c r="AA331" s="127">
        <v>1350</v>
      </c>
      <c r="AB331" s="127">
        <v>110</v>
      </c>
      <c r="AC331" s="127">
        <v>85</v>
      </c>
      <c r="AD331" s="127"/>
      <c r="AE331" s="127">
        <v>28</v>
      </c>
      <c r="AF331" s="276" t="s">
        <v>14545</v>
      </c>
      <c r="AG331" s="127">
        <v>539</v>
      </c>
      <c r="AH331" s="127">
        <v>539</v>
      </c>
      <c r="AI331" s="135"/>
      <c r="AJ331" s="135"/>
      <c r="AK331" s="135" t="s">
        <v>7921</v>
      </c>
      <c r="AL331" s="135">
        <v>5</v>
      </c>
      <c r="AM331" s="135">
        <v>1</v>
      </c>
      <c r="AN331" s="135">
        <v>4</v>
      </c>
      <c r="AO331" s="135"/>
      <c r="AP331" s="135"/>
      <c r="AQ331" s="154"/>
      <c r="AR331" s="154"/>
      <c r="AS331" s="154"/>
      <c r="AT331" s="135">
        <v>179</v>
      </c>
      <c r="AU331" s="175" t="s">
        <v>6506</v>
      </c>
      <c r="AV331" s="175" t="s">
        <v>6506</v>
      </c>
      <c r="AW331" s="127">
        <v>21836</v>
      </c>
      <c r="AX331" s="127">
        <v>121.98882681564245</v>
      </c>
      <c r="AY331" s="134">
        <v>2000</v>
      </c>
      <c r="AZ331" s="134"/>
      <c r="BA331" s="134">
        <v>500</v>
      </c>
      <c r="BB331" s="134">
        <v>1000</v>
      </c>
      <c r="BC331" s="134">
        <v>2000</v>
      </c>
      <c r="BD331" s="134">
        <v>30</v>
      </c>
      <c r="BE331" s="134">
        <v>50</v>
      </c>
      <c r="BF331" s="135" t="s">
        <v>15737</v>
      </c>
      <c r="BG331" s="135" t="s">
        <v>15738</v>
      </c>
      <c r="BH331" s="134">
        <v>2000</v>
      </c>
      <c r="BI331" s="134"/>
      <c r="BJ331" s="134">
        <v>500</v>
      </c>
      <c r="BK331" s="134">
        <v>1000</v>
      </c>
      <c r="BL331" s="134">
        <v>2000</v>
      </c>
      <c r="BM331" s="134">
        <v>30</v>
      </c>
      <c r="BN331" s="134">
        <v>50</v>
      </c>
      <c r="BO331" s="135" t="s">
        <v>15737</v>
      </c>
      <c r="BP331" s="153" t="s">
        <v>15738</v>
      </c>
      <c r="BQ331" s="137">
        <v>3</v>
      </c>
      <c r="BR331" s="137">
        <v>1</v>
      </c>
      <c r="BS331" s="137">
        <v>2</v>
      </c>
      <c r="BT331" s="137"/>
      <c r="BU331" s="137"/>
      <c r="BV331" s="137">
        <v>2</v>
      </c>
      <c r="BW331" s="137">
        <v>8</v>
      </c>
      <c r="BX331" s="137">
        <v>3</v>
      </c>
      <c r="BY331" s="137"/>
      <c r="BZ331" s="137">
        <v>10</v>
      </c>
      <c r="CA331" s="135"/>
      <c r="CB331" s="135"/>
      <c r="CC331" s="135"/>
      <c r="CD331" s="135"/>
      <c r="CE331" s="135"/>
    </row>
    <row r="332" spans="1:83" s="1216" customFormat="1" ht="16.5" customHeight="1">
      <c r="A332" s="2568" t="s">
        <v>12986</v>
      </c>
      <c r="B332" s="2568"/>
      <c r="C332" s="2568"/>
      <c r="D332" s="2568"/>
      <c r="E332" s="2568"/>
      <c r="F332" s="1199">
        <v>7</v>
      </c>
      <c r="G332" s="1200"/>
      <c r="H332" s="924"/>
      <c r="I332" s="1201"/>
      <c r="J332" s="1201"/>
      <c r="K332" s="1202"/>
      <c r="L332" s="1203"/>
      <c r="M332" s="1204"/>
      <c r="N332" s="1205"/>
      <c r="O332" s="1205"/>
      <c r="P332" s="1205"/>
      <c r="Q332" s="1206"/>
      <c r="R332" s="1206"/>
      <c r="S332" s="1206"/>
      <c r="T332" s="927"/>
      <c r="U332" s="1207"/>
      <c r="V332" s="927"/>
      <c r="W332" s="1206"/>
      <c r="X332" s="1208"/>
      <c r="Y332" s="1206"/>
      <c r="Z332" s="1206"/>
      <c r="AA332" s="1206"/>
      <c r="AB332" s="1209"/>
      <c r="AC332" s="1209"/>
      <c r="AD332" s="1209"/>
      <c r="AE332" s="1209"/>
      <c r="AF332" s="1210"/>
      <c r="AG332" s="1209"/>
      <c r="AH332" s="1209"/>
      <c r="AI332" s="1211"/>
      <c r="AJ332" s="1212"/>
      <c r="AK332" s="1199"/>
      <c r="AL332" s="1199"/>
      <c r="AM332" s="1199"/>
      <c r="AN332" s="1211"/>
      <c r="AO332" s="1211"/>
      <c r="AP332" s="1211"/>
      <c r="AQ332" s="1211"/>
      <c r="AR332" s="1211"/>
      <c r="AS332" s="1213"/>
      <c r="AT332" s="1213"/>
      <c r="AU332" s="1213"/>
      <c r="AV332" s="1213"/>
      <c r="AW332" s="1214"/>
      <c r="AX332" s="1214"/>
      <c r="AY332" s="1215"/>
      <c r="AZ332" s="1215"/>
      <c r="BA332" s="1215"/>
      <c r="BB332" s="1215"/>
      <c r="BC332" s="1215"/>
      <c r="BD332" s="1215"/>
      <c r="BE332" s="1215"/>
      <c r="BF332" s="1213"/>
      <c r="BG332" s="1213"/>
      <c r="BH332" s="1215"/>
      <c r="BI332" s="1215"/>
      <c r="BJ332" s="1215"/>
      <c r="BK332" s="1215"/>
      <c r="BL332" s="1215"/>
      <c r="BM332" s="1215"/>
      <c r="BN332" s="1215"/>
      <c r="BO332" s="1213"/>
      <c r="BP332" s="1213"/>
      <c r="BQ332" s="1213"/>
      <c r="BR332" s="1213"/>
      <c r="BS332" s="1213"/>
      <c r="BT332" s="1213"/>
      <c r="BU332" s="1213"/>
      <c r="BV332" s="1213"/>
      <c r="BW332" s="1213"/>
      <c r="BX332" s="1213"/>
      <c r="BY332" s="1213"/>
      <c r="BZ332" s="1213"/>
      <c r="CA332" s="1213"/>
      <c r="CB332" s="1213"/>
      <c r="CC332" s="1213"/>
      <c r="CD332" s="1213"/>
      <c r="CE332" s="1213"/>
    </row>
    <row r="333" spans="1:83" s="86" customFormat="1" ht="16.5" customHeight="1">
      <c r="A333" s="154">
        <v>258</v>
      </c>
      <c r="B333" s="154" t="s">
        <v>12837</v>
      </c>
      <c r="C333" s="158" t="s">
        <v>12850</v>
      </c>
      <c r="D333" s="154" t="s">
        <v>5318</v>
      </c>
      <c r="E333" s="154" t="s">
        <v>13433</v>
      </c>
      <c r="F333" s="154" t="s">
        <v>15754</v>
      </c>
      <c r="G333" s="160" t="s">
        <v>15755</v>
      </c>
      <c r="H333" s="154" t="s">
        <v>15756</v>
      </c>
      <c r="I333" s="154" t="s">
        <v>15757</v>
      </c>
      <c r="J333" s="154" t="s">
        <v>4884</v>
      </c>
      <c r="K333" s="277" t="s">
        <v>15758</v>
      </c>
      <c r="L333" s="116" t="s">
        <v>15759</v>
      </c>
      <c r="M333" s="153" t="s">
        <v>15760</v>
      </c>
      <c r="N333" s="142" t="s">
        <v>4924</v>
      </c>
      <c r="O333" s="142"/>
      <c r="P333" s="1015" t="s">
        <v>4924</v>
      </c>
      <c r="Q333" s="630">
        <v>8651</v>
      </c>
      <c r="R333" s="630">
        <v>947</v>
      </c>
      <c r="S333" s="630">
        <v>610</v>
      </c>
      <c r="T333" s="143">
        <v>610</v>
      </c>
      <c r="U333" s="123" t="s">
        <v>5390</v>
      </c>
      <c r="V333" s="143"/>
      <c r="W333" s="127">
        <v>149</v>
      </c>
      <c r="X333" s="159" t="s">
        <v>4972</v>
      </c>
      <c r="Y333" s="127"/>
      <c r="Z333" s="127"/>
      <c r="AA333" s="127"/>
      <c r="AB333" s="127">
        <v>66</v>
      </c>
      <c r="AC333" s="127">
        <v>26</v>
      </c>
      <c r="AD333" s="127"/>
      <c r="AE333" s="127">
        <v>50</v>
      </c>
      <c r="AF333" s="181" t="s">
        <v>15761</v>
      </c>
      <c r="AG333" s="127">
        <f>549+118</f>
        <v>667</v>
      </c>
      <c r="AH333" s="127">
        <f>660+211</f>
        <v>871</v>
      </c>
      <c r="AI333" s="1217"/>
      <c r="AJ333" s="1217"/>
      <c r="AK333" s="154" t="s">
        <v>5477</v>
      </c>
      <c r="AL333" s="154">
        <v>1</v>
      </c>
      <c r="AM333" s="154"/>
      <c r="AN333" s="154"/>
      <c r="AO333" s="154">
        <v>1</v>
      </c>
      <c r="AP333" s="154"/>
      <c r="AQ333" s="154"/>
      <c r="AR333" s="154"/>
      <c r="AS333" s="154"/>
      <c r="AT333" s="154">
        <v>310</v>
      </c>
      <c r="AU333" s="175" t="s">
        <v>5012</v>
      </c>
      <c r="AV333" s="175" t="s">
        <v>5012</v>
      </c>
      <c r="AW333" s="127">
        <v>4938</v>
      </c>
      <c r="AX333" s="127">
        <v>15.929032258064517</v>
      </c>
      <c r="AY333" s="149">
        <v>4500</v>
      </c>
      <c r="AZ333" s="149">
        <v>1500</v>
      </c>
      <c r="BA333" s="149">
        <v>1500</v>
      </c>
      <c r="BB333" s="149">
        <v>3000</v>
      </c>
      <c r="BC333" s="149">
        <v>4500</v>
      </c>
      <c r="BD333" s="149"/>
      <c r="BE333" s="149"/>
      <c r="BF333" s="150" t="s">
        <v>15762</v>
      </c>
      <c r="BG333" s="259" t="s">
        <v>15763</v>
      </c>
      <c r="BH333" s="149"/>
      <c r="BI333" s="149"/>
      <c r="BJ333" s="149"/>
      <c r="BK333" s="149"/>
      <c r="BL333" s="149"/>
      <c r="BM333" s="149"/>
      <c r="BN333" s="149"/>
      <c r="BO333" s="265"/>
      <c r="BP333" s="265"/>
      <c r="BQ333" s="228"/>
      <c r="BR333" s="154"/>
      <c r="BS333" s="228"/>
      <c r="BT333" s="154"/>
      <c r="BU333" s="154"/>
      <c r="BV333" s="154"/>
      <c r="BW333" s="154"/>
      <c r="BX333" s="154"/>
      <c r="BY333" s="154"/>
      <c r="BZ333" s="135"/>
      <c r="CA333" s="175">
        <v>1</v>
      </c>
      <c r="CB333" s="175"/>
      <c r="CC333" s="175">
        <v>4</v>
      </c>
      <c r="CD333" s="175"/>
      <c r="CE333" s="175"/>
    </row>
    <row r="334" spans="1:83" s="86" customFormat="1" ht="16.5" customHeight="1">
      <c r="A334" s="154">
        <v>259</v>
      </c>
      <c r="B334" s="154" t="s">
        <v>12837</v>
      </c>
      <c r="C334" s="158" t="s">
        <v>12838</v>
      </c>
      <c r="D334" s="154" t="s">
        <v>5318</v>
      </c>
      <c r="E334" s="154" t="s">
        <v>13433</v>
      </c>
      <c r="F334" s="154" t="s">
        <v>15764</v>
      </c>
      <c r="G334" s="160" t="s">
        <v>15765</v>
      </c>
      <c r="H334" s="116" t="s">
        <v>15766</v>
      </c>
      <c r="I334" s="154" t="s">
        <v>15767</v>
      </c>
      <c r="J334" s="154" t="s">
        <v>4884</v>
      </c>
      <c r="K334" s="163" t="s">
        <v>15768</v>
      </c>
      <c r="L334" s="116" t="s">
        <v>15769</v>
      </c>
      <c r="M334" s="153"/>
      <c r="N334" s="142" t="s">
        <v>4924</v>
      </c>
      <c r="O334" s="142"/>
      <c r="P334" s="1015" t="s">
        <v>4924</v>
      </c>
      <c r="Q334" s="630">
        <v>14876</v>
      </c>
      <c r="R334" s="1075">
        <v>56</v>
      </c>
      <c r="S334" s="1075">
        <v>8264</v>
      </c>
      <c r="T334" s="143">
        <v>8264</v>
      </c>
      <c r="U334" s="123"/>
      <c r="V334" s="143"/>
      <c r="W334" s="127">
        <v>73</v>
      </c>
      <c r="X334" s="159" t="s">
        <v>4972</v>
      </c>
      <c r="Y334" s="127"/>
      <c r="Z334" s="127"/>
      <c r="AA334" s="127">
        <v>130</v>
      </c>
      <c r="AB334" s="127">
        <v>83</v>
      </c>
      <c r="AC334" s="127"/>
      <c r="AD334" s="127"/>
      <c r="AE334" s="127">
        <v>20</v>
      </c>
      <c r="AF334" s="181" t="s">
        <v>15770</v>
      </c>
      <c r="AG334" s="127"/>
      <c r="AH334" s="127">
        <v>300</v>
      </c>
      <c r="AI334" s="792"/>
      <c r="AJ334" s="792"/>
      <c r="AK334" s="154" t="s">
        <v>5477</v>
      </c>
      <c r="AL334" s="154">
        <v>5</v>
      </c>
      <c r="AM334" s="154">
        <v>2</v>
      </c>
      <c r="AN334" s="154"/>
      <c r="AO334" s="154">
        <v>2</v>
      </c>
      <c r="AP334" s="154">
        <v>1</v>
      </c>
      <c r="AQ334" s="154"/>
      <c r="AR334" s="154" t="s">
        <v>5011</v>
      </c>
      <c r="AS334" s="154"/>
      <c r="AT334" s="154">
        <v>363</v>
      </c>
      <c r="AU334" s="175" t="s">
        <v>6506</v>
      </c>
      <c r="AV334" s="175" t="s">
        <v>6506</v>
      </c>
      <c r="AW334" s="127">
        <v>12195</v>
      </c>
      <c r="AX334" s="127">
        <v>33.595041322314053</v>
      </c>
      <c r="AY334" s="149">
        <v>6000</v>
      </c>
      <c r="AZ334" s="149">
        <v>4000</v>
      </c>
      <c r="BA334" s="149">
        <v>4000</v>
      </c>
      <c r="BB334" s="149">
        <v>4000</v>
      </c>
      <c r="BC334" s="149">
        <v>6000</v>
      </c>
      <c r="BD334" s="149">
        <v>16.600000000000001</v>
      </c>
      <c r="BE334" s="149">
        <v>33.299999999999997</v>
      </c>
      <c r="BF334" s="150" t="s">
        <v>15771</v>
      </c>
      <c r="BG334" s="259" t="s">
        <v>15772</v>
      </c>
      <c r="BH334" s="149">
        <v>6000</v>
      </c>
      <c r="BI334" s="149">
        <v>4000</v>
      </c>
      <c r="BJ334" s="149">
        <v>4000</v>
      </c>
      <c r="BK334" s="149">
        <v>4000</v>
      </c>
      <c r="BL334" s="149">
        <v>6000</v>
      </c>
      <c r="BM334" s="149">
        <v>16.7</v>
      </c>
      <c r="BN334" s="149">
        <v>33.299999999999997</v>
      </c>
      <c r="BO334" s="150" t="s">
        <v>15771</v>
      </c>
      <c r="BP334" s="259" t="s">
        <v>15772</v>
      </c>
      <c r="BQ334" s="228"/>
      <c r="BR334" s="154"/>
      <c r="BS334" s="228"/>
      <c r="BT334" s="154"/>
      <c r="BU334" s="154"/>
      <c r="BV334" s="154"/>
      <c r="BW334" s="154"/>
      <c r="BX334" s="154"/>
      <c r="BY334" s="154"/>
      <c r="BZ334" s="135"/>
      <c r="CA334" s="175">
        <v>1</v>
      </c>
      <c r="CB334" s="175"/>
      <c r="CC334" s="175">
        <v>3</v>
      </c>
      <c r="CD334" s="175"/>
      <c r="CE334" s="175"/>
    </row>
    <row r="335" spans="1:83" s="86" customFormat="1" ht="16.5" customHeight="1">
      <c r="A335" s="154">
        <v>260</v>
      </c>
      <c r="B335" s="154" t="s">
        <v>12837</v>
      </c>
      <c r="C335" s="158" t="s">
        <v>12850</v>
      </c>
      <c r="D335" s="154" t="s">
        <v>5318</v>
      </c>
      <c r="E335" s="154" t="s">
        <v>13433</v>
      </c>
      <c r="F335" s="154" t="s">
        <v>15773</v>
      </c>
      <c r="G335" s="160" t="s">
        <v>15774</v>
      </c>
      <c r="H335" s="154" t="s">
        <v>15775</v>
      </c>
      <c r="I335" s="154" t="s">
        <v>14339</v>
      </c>
      <c r="J335" s="154" t="s">
        <v>4884</v>
      </c>
      <c r="K335" s="163" t="s">
        <v>15776</v>
      </c>
      <c r="L335" s="116" t="s">
        <v>15777</v>
      </c>
      <c r="M335" s="156" t="s">
        <v>15778</v>
      </c>
      <c r="N335" s="142" t="s">
        <v>4888</v>
      </c>
      <c r="O335" s="142"/>
      <c r="P335" s="1015" t="s">
        <v>4924</v>
      </c>
      <c r="Q335" s="630">
        <v>20950</v>
      </c>
      <c r="R335" s="630">
        <v>4608</v>
      </c>
      <c r="S335" s="630">
        <v>2667</v>
      </c>
      <c r="T335" s="143">
        <v>2452</v>
      </c>
      <c r="U335" s="123"/>
      <c r="V335" s="143">
        <v>215</v>
      </c>
      <c r="W335" s="127">
        <v>84</v>
      </c>
      <c r="X335" s="159" t="s">
        <v>4972</v>
      </c>
      <c r="Y335" s="127">
        <v>33</v>
      </c>
      <c r="Z335" s="127">
        <v>14</v>
      </c>
      <c r="AA335" s="127">
        <v>150</v>
      </c>
      <c r="AB335" s="127">
        <v>101</v>
      </c>
      <c r="AC335" s="127">
        <v>227</v>
      </c>
      <c r="AD335" s="127">
        <v>336</v>
      </c>
      <c r="AE335" s="127">
        <v>110</v>
      </c>
      <c r="AF335" s="181" t="s">
        <v>15779</v>
      </c>
      <c r="AG335" s="127">
        <v>135</v>
      </c>
      <c r="AH335" s="127">
        <v>163</v>
      </c>
      <c r="AI335" s="792"/>
      <c r="AJ335" s="792"/>
      <c r="AK335" s="154"/>
      <c r="AL335" s="154"/>
      <c r="AM335" s="154"/>
      <c r="AN335" s="154"/>
      <c r="AO335" s="154"/>
      <c r="AP335" s="154"/>
      <c r="AQ335" s="154"/>
      <c r="AR335" s="154"/>
      <c r="AS335" s="154"/>
      <c r="AT335" s="154">
        <v>365</v>
      </c>
      <c r="AU335" s="175" t="s">
        <v>15780</v>
      </c>
      <c r="AV335" s="175" t="s">
        <v>15780</v>
      </c>
      <c r="AW335" s="127">
        <v>160000</v>
      </c>
      <c r="AX335" s="127">
        <v>438.35616438356163</v>
      </c>
      <c r="AY335" s="149">
        <v>12000</v>
      </c>
      <c r="AZ335" s="149">
        <v>10000</v>
      </c>
      <c r="BA335" s="149">
        <v>10000</v>
      </c>
      <c r="BB335" s="149">
        <v>11000</v>
      </c>
      <c r="BC335" s="149">
        <v>12000</v>
      </c>
      <c r="BD335" s="149">
        <v>25</v>
      </c>
      <c r="BE335" s="149" t="s">
        <v>15781</v>
      </c>
      <c r="BF335" s="150" t="s">
        <v>15782</v>
      </c>
      <c r="BG335" s="259" t="s">
        <v>5480</v>
      </c>
      <c r="BH335" s="149"/>
      <c r="BI335" s="149"/>
      <c r="BJ335" s="149"/>
      <c r="BK335" s="149"/>
      <c r="BL335" s="149"/>
      <c r="BM335" s="149"/>
      <c r="BN335" s="149"/>
      <c r="BO335" s="265"/>
      <c r="BP335" s="265"/>
      <c r="BQ335" s="228"/>
      <c r="BR335" s="154"/>
      <c r="BS335" s="228"/>
      <c r="BT335" s="154"/>
      <c r="BU335" s="154"/>
      <c r="BV335" s="154"/>
      <c r="BW335" s="154"/>
      <c r="BX335" s="154"/>
      <c r="BY335" s="154"/>
      <c r="BZ335" s="135"/>
      <c r="CA335" s="175">
        <v>1</v>
      </c>
      <c r="CB335" s="175"/>
      <c r="CC335" s="175">
        <v>20</v>
      </c>
      <c r="CD335" s="175"/>
      <c r="CE335" s="175"/>
    </row>
    <row r="336" spans="1:83" s="86" customFormat="1" ht="16.5" customHeight="1">
      <c r="A336" s="154">
        <v>261</v>
      </c>
      <c r="B336" s="146" t="s">
        <v>12837</v>
      </c>
      <c r="C336" s="159" t="s">
        <v>12838</v>
      </c>
      <c r="D336" s="159" t="s">
        <v>5318</v>
      </c>
      <c r="E336" s="154" t="s">
        <v>13433</v>
      </c>
      <c r="F336" s="159" t="s">
        <v>15783</v>
      </c>
      <c r="G336" s="385" t="s">
        <v>15784</v>
      </c>
      <c r="H336" s="159" t="s">
        <v>15785</v>
      </c>
      <c r="I336" s="159" t="s">
        <v>9268</v>
      </c>
      <c r="J336" s="154" t="s">
        <v>4884</v>
      </c>
      <c r="K336" s="159" t="s">
        <v>15786</v>
      </c>
      <c r="L336" s="159" t="s">
        <v>15787</v>
      </c>
      <c r="M336" s="153"/>
      <c r="N336" s="142" t="s">
        <v>4888</v>
      </c>
      <c r="O336" s="135"/>
      <c r="P336" s="1015" t="s">
        <v>4924</v>
      </c>
      <c r="Q336" s="127"/>
      <c r="R336" s="127"/>
      <c r="S336" s="127"/>
      <c r="T336" s="143"/>
      <c r="U336" s="123"/>
      <c r="V336" s="143"/>
      <c r="W336" s="128"/>
      <c r="X336" s="135"/>
      <c r="Y336" s="128"/>
      <c r="Z336" s="128"/>
      <c r="AA336" s="128"/>
      <c r="AB336" s="128"/>
      <c r="AC336" s="128"/>
      <c r="AD336" s="128"/>
      <c r="AE336" s="128"/>
      <c r="AF336" s="276"/>
      <c r="AG336" s="127"/>
      <c r="AH336" s="127"/>
      <c r="AI336" s="135"/>
      <c r="AJ336" s="135"/>
      <c r="AK336" s="135"/>
      <c r="AL336" s="135"/>
      <c r="AM336" s="135"/>
      <c r="AN336" s="135"/>
      <c r="AO336" s="135"/>
      <c r="AP336" s="135"/>
      <c r="AQ336" s="135"/>
      <c r="AR336" s="135"/>
      <c r="AS336" s="135"/>
      <c r="AT336" s="135"/>
      <c r="AU336" s="135"/>
      <c r="AV336" s="135"/>
      <c r="AW336" s="127"/>
      <c r="AX336" s="127"/>
      <c r="AY336" s="134"/>
      <c r="AZ336" s="134"/>
      <c r="BA336" s="134"/>
      <c r="BB336" s="134"/>
      <c r="BC336" s="134"/>
      <c r="BD336" s="134"/>
      <c r="BE336" s="134"/>
      <c r="BF336" s="135"/>
      <c r="BG336" s="135"/>
      <c r="BH336" s="134"/>
      <c r="BI336" s="134"/>
      <c r="BJ336" s="134"/>
      <c r="BK336" s="134"/>
      <c r="BL336" s="134"/>
      <c r="BM336" s="134"/>
      <c r="BN336" s="134"/>
      <c r="BO336" s="135"/>
      <c r="BP336" s="135"/>
      <c r="BQ336" s="636"/>
      <c r="BR336" s="135"/>
      <c r="BS336" s="636"/>
      <c r="BT336" s="135"/>
      <c r="BU336" s="135"/>
      <c r="BV336" s="135"/>
      <c r="BW336" s="135"/>
      <c r="BX336" s="135"/>
      <c r="BY336" s="135"/>
      <c r="BZ336" s="135"/>
      <c r="CA336" s="135"/>
      <c r="CB336" s="135"/>
      <c r="CC336" s="135"/>
      <c r="CD336" s="135"/>
      <c r="CE336" s="135"/>
    </row>
    <row r="337" spans="1:83" s="86" customFormat="1" ht="16.5" customHeight="1">
      <c r="A337" s="154">
        <v>262</v>
      </c>
      <c r="B337" s="154" t="s">
        <v>12837</v>
      </c>
      <c r="C337" s="158" t="s">
        <v>12838</v>
      </c>
      <c r="D337" s="154" t="s">
        <v>5318</v>
      </c>
      <c r="E337" s="154" t="s">
        <v>13433</v>
      </c>
      <c r="F337" s="154" t="s">
        <v>15788</v>
      </c>
      <c r="G337" s="160" t="s">
        <v>15789</v>
      </c>
      <c r="H337" s="154" t="s">
        <v>15790</v>
      </c>
      <c r="I337" s="154" t="s">
        <v>15791</v>
      </c>
      <c r="J337" s="154" t="s">
        <v>4884</v>
      </c>
      <c r="K337" s="301" t="s">
        <v>15792</v>
      </c>
      <c r="L337" s="116" t="s">
        <v>15793</v>
      </c>
      <c r="M337" s="156" t="s">
        <v>15794</v>
      </c>
      <c r="N337" s="142" t="s">
        <v>4884</v>
      </c>
      <c r="O337" s="142" t="s">
        <v>4909</v>
      </c>
      <c r="P337" s="1015" t="s">
        <v>4924</v>
      </c>
      <c r="Q337" s="127">
        <v>2493</v>
      </c>
      <c r="R337" s="127">
        <v>5715</v>
      </c>
      <c r="S337" s="127">
        <v>4798</v>
      </c>
      <c r="T337" s="143">
        <v>3622</v>
      </c>
      <c r="U337" s="123" t="s">
        <v>4983</v>
      </c>
      <c r="V337" s="143">
        <v>1176</v>
      </c>
      <c r="W337" s="127">
        <v>448</v>
      </c>
      <c r="X337" s="146" t="s">
        <v>4972</v>
      </c>
      <c r="Y337" s="127"/>
      <c r="Z337" s="127">
        <v>17</v>
      </c>
      <c r="AA337" s="127">
        <v>50</v>
      </c>
      <c r="AB337" s="127">
        <v>149</v>
      </c>
      <c r="AC337" s="127">
        <v>125</v>
      </c>
      <c r="AD337" s="127">
        <v>178</v>
      </c>
      <c r="AE337" s="127">
        <v>18</v>
      </c>
      <c r="AF337" s="181" t="s">
        <v>15795</v>
      </c>
      <c r="AG337" s="127"/>
      <c r="AH337" s="127">
        <v>350</v>
      </c>
      <c r="AI337" s="792"/>
      <c r="AJ337" s="792"/>
      <c r="AK337" s="154" t="s">
        <v>5079</v>
      </c>
      <c r="AL337" s="154"/>
      <c r="AM337" s="154"/>
      <c r="AN337" s="154"/>
      <c r="AO337" s="154"/>
      <c r="AP337" s="154"/>
      <c r="AQ337" s="154"/>
      <c r="AR337" s="154"/>
      <c r="AS337" s="154"/>
      <c r="AT337" s="159">
        <v>311</v>
      </c>
      <c r="AU337" s="175" t="s">
        <v>4896</v>
      </c>
      <c r="AV337" s="175" t="s">
        <v>4896</v>
      </c>
      <c r="AW337" s="127">
        <v>21066</v>
      </c>
      <c r="AX337" s="127">
        <v>67.736334405144689</v>
      </c>
      <c r="AY337" s="149">
        <v>12000</v>
      </c>
      <c r="AZ337" s="149">
        <v>5000</v>
      </c>
      <c r="BA337" s="149">
        <v>5000</v>
      </c>
      <c r="BB337" s="149">
        <v>8000</v>
      </c>
      <c r="BC337" s="149"/>
      <c r="BD337" s="149">
        <v>10</v>
      </c>
      <c r="BE337" s="149">
        <v>10</v>
      </c>
      <c r="BF337" s="159" t="s">
        <v>15796</v>
      </c>
      <c r="BG337" s="259"/>
      <c r="BH337" s="149"/>
      <c r="BI337" s="149"/>
      <c r="BJ337" s="149"/>
      <c r="BK337" s="149"/>
      <c r="BL337" s="149"/>
      <c r="BM337" s="149"/>
      <c r="BN337" s="149"/>
      <c r="BO337" s="265"/>
      <c r="BP337" s="265"/>
      <c r="BQ337" s="228"/>
      <c r="BR337" s="154"/>
      <c r="BS337" s="228"/>
      <c r="BT337" s="154"/>
      <c r="BU337" s="154"/>
      <c r="BV337" s="154"/>
      <c r="BW337" s="154"/>
      <c r="BX337" s="154"/>
      <c r="BY337" s="154"/>
      <c r="BZ337" s="135"/>
      <c r="CA337" s="175">
        <v>2</v>
      </c>
      <c r="CB337" s="146"/>
      <c r="CC337" s="146">
        <v>2</v>
      </c>
      <c r="CD337" s="146"/>
      <c r="CE337" s="175"/>
    </row>
    <row r="338" spans="1:83" s="86" customFormat="1" ht="16.5" customHeight="1">
      <c r="A338" s="154">
        <v>263</v>
      </c>
      <c r="B338" s="154" t="s">
        <v>12837</v>
      </c>
      <c r="C338" s="158" t="s">
        <v>12850</v>
      </c>
      <c r="D338" s="154" t="s">
        <v>5318</v>
      </c>
      <c r="E338" s="154" t="s">
        <v>13433</v>
      </c>
      <c r="F338" s="154" t="s">
        <v>15797</v>
      </c>
      <c r="G338" s="160" t="s">
        <v>15798</v>
      </c>
      <c r="H338" s="154" t="s">
        <v>15799</v>
      </c>
      <c r="I338" s="154" t="s">
        <v>15800</v>
      </c>
      <c r="J338" s="154" t="s">
        <v>4884</v>
      </c>
      <c r="K338" s="154" t="s">
        <v>15801</v>
      </c>
      <c r="L338" s="155" t="s">
        <v>15802</v>
      </c>
      <c r="M338" s="156" t="s">
        <v>15803</v>
      </c>
      <c r="N338" s="142" t="s">
        <v>4924</v>
      </c>
      <c r="O338" s="142"/>
      <c r="P338" s="1015" t="s">
        <v>4924</v>
      </c>
      <c r="Q338" s="630">
        <v>2481</v>
      </c>
      <c r="R338" s="630">
        <v>999.25</v>
      </c>
      <c r="S338" s="630">
        <v>335</v>
      </c>
      <c r="T338" s="143">
        <v>257</v>
      </c>
      <c r="U338" s="123" t="s">
        <v>15474</v>
      </c>
      <c r="V338" s="143">
        <v>78</v>
      </c>
      <c r="W338" s="127">
        <v>74</v>
      </c>
      <c r="X338" s="159" t="s">
        <v>4972</v>
      </c>
      <c r="Y338" s="127">
        <v>46</v>
      </c>
      <c r="Z338" s="127">
        <v>45</v>
      </c>
      <c r="AA338" s="127">
        <v>1320</v>
      </c>
      <c r="AB338" s="127">
        <v>25</v>
      </c>
      <c r="AC338" s="127">
        <v>42</v>
      </c>
      <c r="AD338" s="127">
        <v>32</v>
      </c>
      <c r="AE338" s="127">
        <v>7</v>
      </c>
      <c r="AF338" s="162" t="s">
        <v>15804</v>
      </c>
      <c r="AG338" s="127"/>
      <c r="AH338" s="127">
        <v>590</v>
      </c>
      <c r="AI338" s="792"/>
      <c r="AJ338" s="792"/>
      <c r="AK338" s="154" t="s">
        <v>5011</v>
      </c>
      <c r="AL338" s="154"/>
      <c r="AM338" s="154"/>
      <c r="AN338" s="154"/>
      <c r="AO338" s="154"/>
      <c r="AP338" s="154"/>
      <c r="AQ338" s="154"/>
      <c r="AR338" s="154"/>
      <c r="AS338" s="154"/>
      <c r="AT338" s="154">
        <v>313</v>
      </c>
      <c r="AU338" s="175" t="s">
        <v>4895</v>
      </c>
      <c r="AV338" s="175" t="s">
        <v>4895</v>
      </c>
      <c r="AW338" s="127">
        <v>11034</v>
      </c>
      <c r="AX338" s="127">
        <v>35.252396166134183</v>
      </c>
      <c r="AY338" s="149">
        <v>5000</v>
      </c>
      <c r="AZ338" s="134"/>
      <c r="BA338" s="149">
        <v>3000</v>
      </c>
      <c r="BB338" s="149">
        <v>3000</v>
      </c>
      <c r="BC338" s="149">
        <v>5000</v>
      </c>
      <c r="BD338" s="149">
        <v>40</v>
      </c>
      <c r="BE338" s="1019">
        <v>40</v>
      </c>
      <c r="BF338" s="265" t="s">
        <v>15805</v>
      </c>
      <c r="BG338" s="153" t="s">
        <v>15806</v>
      </c>
      <c r="BH338" s="134">
        <v>5000</v>
      </c>
      <c r="BI338" s="149"/>
      <c r="BJ338" s="149">
        <v>3000</v>
      </c>
      <c r="BK338" s="149">
        <v>3000</v>
      </c>
      <c r="BL338" s="149">
        <v>5000</v>
      </c>
      <c r="BM338" s="155">
        <v>40</v>
      </c>
      <c r="BN338" s="155">
        <v>40</v>
      </c>
      <c r="BO338" s="265" t="s">
        <v>15805</v>
      </c>
      <c r="BP338" s="153" t="s">
        <v>15806</v>
      </c>
      <c r="BQ338" s="175"/>
      <c r="BR338" s="175"/>
      <c r="BS338" s="154"/>
      <c r="BT338" s="135"/>
      <c r="BU338" s="135"/>
      <c r="BV338" s="135"/>
      <c r="BW338" s="135"/>
      <c r="BX338" s="135"/>
      <c r="BY338" s="135"/>
      <c r="BZ338" s="135"/>
      <c r="CA338" s="175">
        <v>2</v>
      </c>
      <c r="CB338" s="175">
        <v>1</v>
      </c>
      <c r="CC338" s="175">
        <v>2</v>
      </c>
      <c r="CD338" s="175"/>
      <c r="CE338" s="175"/>
    </row>
    <row r="339" spans="1:83" s="86" customFormat="1" ht="16.5" customHeight="1">
      <c r="A339" s="154">
        <v>264</v>
      </c>
      <c r="B339" s="154" t="s">
        <v>12837</v>
      </c>
      <c r="C339" s="158" t="s">
        <v>15807</v>
      </c>
      <c r="D339" s="154" t="s">
        <v>5318</v>
      </c>
      <c r="E339" s="154" t="s">
        <v>13433</v>
      </c>
      <c r="F339" s="154" t="s">
        <v>15808</v>
      </c>
      <c r="G339" s="160" t="s">
        <v>15809</v>
      </c>
      <c r="H339" s="154" t="s">
        <v>15810</v>
      </c>
      <c r="I339" s="163" t="s">
        <v>15421</v>
      </c>
      <c r="J339" s="154" t="s">
        <v>4884</v>
      </c>
      <c r="K339" s="116" t="s">
        <v>15811</v>
      </c>
      <c r="L339" s="116" t="s">
        <v>15812</v>
      </c>
      <c r="M339" s="153" t="s">
        <v>15813</v>
      </c>
      <c r="N339" s="142" t="s">
        <v>4884</v>
      </c>
      <c r="O339" s="142" t="s">
        <v>4909</v>
      </c>
      <c r="P339" s="142" t="s">
        <v>4884</v>
      </c>
      <c r="Q339" s="630">
        <v>58950</v>
      </c>
      <c r="R339" s="630">
        <v>2821</v>
      </c>
      <c r="S339" s="147">
        <v>1184</v>
      </c>
      <c r="T339" s="143">
        <v>1184</v>
      </c>
      <c r="U339" s="123"/>
      <c r="V339" s="143"/>
      <c r="W339" s="147">
        <v>83</v>
      </c>
      <c r="X339" s="738" t="s">
        <v>4926</v>
      </c>
      <c r="Y339" s="147"/>
      <c r="Z339" s="147"/>
      <c r="AA339" s="147"/>
      <c r="AB339" s="147">
        <v>19</v>
      </c>
      <c r="AC339" s="147"/>
      <c r="AD339" s="147"/>
      <c r="AE339" s="147"/>
      <c r="AF339" s="181" t="s">
        <v>15814</v>
      </c>
      <c r="AG339" s="127"/>
      <c r="AH339" s="147">
        <v>121</v>
      </c>
      <c r="AI339" s="175"/>
      <c r="AJ339" s="175"/>
      <c r="AK339" s="154"/>
      <c r="AL339" s="154">
        <v>1</v>
      </c>
      <c r="AM339" s="154"/>
      <c r="AN339" s="154">
        <v>1</v>
      </c>
      <c r="AO339" s="154"/>
      <c r="AP339" s="154"/>
      <c r="AQ339" s="154"/>
      <c r="AR339" s="154"/>
      <c r="AS339" s="154"/>
      <c r="AT339" s="134">
        <v>312</v>
      </c>
      <c r="AU339" s="175" t="s">
        <v>6506</v>
      </c>
      <c r="AV339" s="175" t="s">
        <v>6506</v>
      </c>
      <c r="AW339" s="127">
        <v>20000</v>
      </c>
      <c r="AX339" s="127">
        <v>64.102564102564102</v>
      </c>
      <c r="AY339" s="149">
        <v>12000</v>
      </c>
      <c r="AZ339" s="149"/>
      <c r="BA339" s="149"/>
      <c r="BB339" s="149">
        <v>9000</v>
      </c>
      <c r="BC339" s="149">
        <v>12000</v>
      </c>
      <c r="BD339" s="149">
        <v>25</v>
      </c>
      <c r="BE339" s="149" t="s">
        <v>7375</v>
      </c>
      <c r="BF339" s="150" t="s">
        <v>15815</v>
      </c>
      <c r="BG339" s="259" t="s">
        <v>15816</v>
      </c>
      <c r="BH339" s="149"/>
      <c r="BI339" s="149"/>
      <c r="BJ339" s="149"/>
      <c r="BK339" s="1019"/>
      <c r="BL339" s="1019"/>
      <c r="BM339" s="155"/>
      <c r="BN339" s="155"/>
      <c r="BO339" s="154"/>
      <c r="BP339" s="154"/>
      <c r="BQ339" s="228"/>
      <c r="BR339" s="228"/>
      <c r="BS339" s="154"/>
      <c r="BT339" s="154"/>
      <c r="BU339" s="154"/>
      <c r="BV339" s="154"/>
      <c r="BW339" s="154"/>
      <c r="BX339" s="175"/>
      <c r="BY339" s="154"/>
      <c r="BZ339" s="135"/>
      <c r="CA339" s="175">
        <v>1</v>
      </c>
      <c r="CB339" s="134">
        <v>3</v>
      </c>
      <c r="CC339" s="134">
        <v>3</v>
      </c>
      <c r="CD339" s="134"/>
      <c r="CE339" s="134"/>
    </row>
    <row r="340" spans="1:83" s="177" customFormat="1" ht="16.5" customHeight="1">
      <c r="A340" s="154">
        <v>265</v>
      </c>
      <c r="B340" s="135" t="s">
        <v>4690</v>
      </c>
      <c r="C340" s="135" t="s">
        <v>4691</v>
      </c>
      <c r="D340" s="135" t="s">
        <v>168</v>
      </c>
      <c r="E340" s="154" t="s">
        <v>13433</v>
      </c>
      <c r="F340" s="135" t="s">
        <v>15817</v>
      </c>
      <c r="G340" s="276" t="s">
        <v>15818</v>
      </c>
      <c r="H340" s="135" t="s">
        <v>15819</v>
      </c>
      <c r="I340" s="135" t="s">
        <v>15820</v>
      </c>
      <c r="J340" s="154" t="s">
        <v>4884</v>
      </c>
      <c r="K340" s="135" t="s">
        <v>13148</v>
      </c>
      <c r="L340" s="153" t="s">
        <v>15821</v>
      </c>
      <c r="M340" s="153" t="s">
        <v>15822</v>
      </c>
      <c r="N340" s="142" t="s">
        <v>4888</v>
      </c>
      <c r="O340" s="135"/>
      <c r="P340" s="135" t="s">
        <v>4940</v>
      </c>
      <c r="Q340" s="127">
        <v>13467</v>
      </c>
      <c r="R340" s="127">
        <v>1087</v>
      </c>
      <c r="S340" s="127">
        <v>829</v>
      </c>
      <c r="T340" s="143">
        <v>829</v>
      </c>
      <c r="U340" s="123" t="s">
        <v>4955</v>
      </c>
      <c r="V340" s="143"/>
      <c r="W340" s="127">
        <v>49</v>
      </c>
      <c r="X340" s="135" t="s">
        <v>4956</v>
      </c>
      <c r="Y340" s="127">
        <v>95</v>
      </c>
      <c r="Z340" s="127">
        <v>95</v>
      </c>
      <c r="AA340" s="127">
        <v>10000</v>
      </c>
      <c r="AB340" s="127">
        <v>31</v>
      </c>
      <c r="AC340" s="127"/>
      <c r="AD340" s="127"/>
      <c r="AE340" s="127">
        <v>100</v>
      </c>
      <c r="AF340" s="276" t="s">
        <v>13839</v>
      </c>
      <c r="AG340" s="127">
        <v>7</v>
      </c>
      <c r="AH340" s="127">
        <v>600</v>
      </c>
      <c r="AI340" s="135"/>
      <c r="AJ340" s="135"/>
      <c r="AK340" s="135" t="s">
        <v>5428</v>
      </c>
      <c r="AL340" s="135">
        <v>10</v>
      </c>
      <c r="AM340" s="135">
        <v>3</v>
      </c>
      <c r="AN340" s="135">
        <v>5</v>
      </c>
      <c r="AO340" s="135">
        <v>1</v>
      </c>
      <c r="AP340" s="135">
        <v>1</v>
      </c>
      <c r="AQ340" s="135" t="s">
        <v>5866</v>
      </c>
      <c r="AR340" s="135"/>
      <c r="AS340" s="135"/>
      <c r="AT340" s="135">
        <v>365</v>
      </c>
      <c r="AU340" s="135" t="s">
        <v>5026</v>
      </c>
      <c r="AV340" s="135" t="s">
        <v>5026</v>
      </c>
      <c r="AW340" s="127">
        <v>5400</v>
      </c>
      <c r="AX340" s="127">
        <v>14.794520547945206</v>
      </c>
      <c r="AY340" s="134">
        <v>3000</v>
      </c>
      <c r="AZ340" s="134"/>
      <c r="BA340" s="134">
        <v>1000</v>
      </c>
      <c r="BB340" s="134">
        <v>1000</v>
      </c>
      <c r="BC340" s="134">
        <v>3000</v>
      </c>
      <c r="BD340" s="134">
        <v>60</v>
      </c>
      <c r="BE340" s="134"/>
      <c r="BF340" s="135" t="s">
        <v>15823</v>
      </c>
      <c r="BG340" s="135"/>
      <c r="BH340" s="134"/>
      <c r="BI340" s="134"/>
      <c r="BJ340" s="134"/>
      <c r="BK340" s="134"/>
      <c r="BL340" s="134"/>
      <c r="BM340" s="134"/>
      <c r="BN340" s="134"/>
      <c r="BO340" s="135"/>
      <c r="BP340" s="135"/>
      <c r="BQ340" s="636"/>
      <c r="BR340" s="135"/>
      <c r="BS340" s="636"/>
      <c r="BT340" s="135"/>
      <c r="BU340" s="135"/>
      <c r="BV340" s="135"/>
      <c r="BW340" s="135"/>
      <c r="BX340" s="135"/>
      <c r="BY340" s="135"/>
      <c r="BZ340" s="137"/>
      <c r="CA340" s="135"/>
      <c r="CB340" s="135">
        <v>1</v>
      </c>
      <c r="CC340" s="135">
        <v>1</v>
      </c>
      <c r="CD340" s="135">
        <v>1</v>
      </c>
      <c r="CE340" s="135"/>
    </row>
    <row r="341" spans="1:83" s="86" customFormat="1" ht="16.5" customHeight="1">
      <c r="A341" s="154">
        <v>266</v>
      </c>
      <c r="B341" s="154" t="s">
        <v>12837</v>
      </c>
      <c r="C341" s="158" t="s">
        <v>12838</v>
      </c>
      <c r="D341" s="154" t="s">
        <v>5318</v>
      </c>
      <c r="E341" s="154" t="s">
        <v>13433</v>
      </c>
      <c r="F341" s="154" t="s">
        <v>15824</v>
      </c>
      <c r="G341" s="160" t="s">
        <v>15825</v>
      </c>
      <c r="H341" s="154" t="s">
        <v>15826</v>
      </c>
      <c r="I341" s="154" t="s">
        <v>15827</v>
      </c>
      <c r="J341" s="154" t="s">
        <v>4884</v>
      </c>
      <c r="K341" s="163" t="s">
        <v>13102</v>
      </c>
      <c r="L341" s="116" t="s">
        <v>15828</v>
      </c>
      <c r="M341" s="153" t="s">
        <v>15829</v>
      </c>
      <c r="N341" s="142" t="s">
        <v>4924</v>
      </c>
      <c r="O341" s="142"/>
      <c r="P341" s="1015" t="s">
        <v>4924</v>
      </c>
      <c r="Q341" s="630">
        <v>29700</v>
      </c>
      <c r="R341" s="1124">
        <v>2650</v>
      </c>
      <c r="S341" s="630">
        <v>1074.2</v>
      </c>
      <c r="T341" s="143">
        <v>1074</v>
      </c>
      <c r="U341" s="123"/>
      <c r="V341" s="143"/>
      <c r="W341" s="127">
        <v>108</v>
      </c>
      <c r="X341" s="159" t="s">
        <v>4926</v>
      </c>
      <c r="Y341" s="127">
        <v>158.4</v>
      </c>
      <c r="Z341" s="127"/>
      <c r="AA341" s="127"/>
      <c r="AB341" s="127">
        <v>275</v>
      </c>
      <c r="AC341" s="127">
        <v>252</v>
      </c>
      <c r="AD341" s="127">
        <v>147.5</v>
      </c>
      <c r="AE341" s="127">
        <v>80</v>
      </c>
      <c r="AF341" s="181" t="s">
        <v>15830</v>
      </c>
      <c r="AG341" s="127">
        <v>193</v>
      </c>
      <c r="AH341" s="127"/>
      <c r="AI341" s="792"/>
      <c r="AJ341" s="792"/>
      <c r="AK341" s="154"/>
      <c r="AL341" s="154"/>
      <c r="AM341" s="154"/>
      <c r="AN341" s="154"/>
      <c r="AO341" s="154"/>
      <c r="AP341" s="154"/>
      <c r="AQ341" s="154"/>
      <c r="AR341" s="154"/>
      <c r="AS341" s="154"/>
      <c r="AT341" s="154">
        <v>365</v>
      </c>
      <c r="AU341" s="175" t="s">
        <v>15831</v>
      </c>
      <c r="AV341" s="175" t="s">
        <v>15831</v>
      </c>
      <c r="AW341" s="127">
        <v>87276</v>
      </c>
      <c r="AX341" s="127">
        <v>239.1123287671233</v>
      </c>
      <c r="AY341" s="149">
        <v>12000</v>
      </c>
      <c r="AZ341" s="149"/>
      <c r="BA341" s="149"/>
      <c r="BB341" s="149"/>
      <c r="BC341" s="149">
        <v>12000</v>
      </c>
      <c r="BD341" s="149">
        <v>17</v>
      </c>
      <c r="BE341" s="149">
        <v>17</v>
      </c>
      <c r="BF341" s="150" t="s">
        <v>15832</v>
      </c>
      <c r="BG341" s="259" t="s">
        <v>15833</v>
      </c>
      <c r="BH341" s="149"/>
      <c r="BI341" s="149"/>
      <c r="BJ341" s="149"/>
      <c r="BK341" s="149"/>
      <c r="BL341" s="149"/>
      <c r="BM341" s="149"/>
      <c r="BN341" s="149"/>
      <c r="BO341" s="265"/>
      <c r="BP341" s="265"/>
      <c r="BQ341" s="228"/>
      <c r="BR341" s="154"/>
      <c r="BS341" s="228"/>
      <c r="BT341" s="154"/>
      <c r="BU341" s="154"/>
      <c r="BV341" s="154"/>
      <c r="BW341" s="154"/>
      <c r="BX341" s="154"/>
      <c r="BY341" s="154"/>
      <c r="BZ341" s="135"/>
      <c r="CA341" s="175">
        <v>2</v>
      </c>
      <c r="CB341" s="175"/>
      <c r="CC341" s="175">
        <v>4</v>
      </c>
      <c r="CD341" s="175"/>
      <c r="CE341" s="175"/>
    </row>
    <row r="342" spans="1:83" s="86" customFormat="1" ht="16.5" customHeight="1">
      <c r="A342" s="154">
        <v>267</v>
      </c>
      <c r="B342" s="154" t="s">
        <v>12837</v>
      </c>
      <c r="C342" s="158" t="s">
        <v>12838</v>
      </c>
      <c r="D342" s="154" t="s">
        <v>5318</v>
      </c>
      <c r="E342" s="154" t="s">
        <v>13433</v>
      </c>
      <c r="F342" s="154" t="s">
        <v>15834</v>
      </c>
      <c r="G342" s="160" t="s">
        <v>15835</v>
      </c>
      <c r="H342" s="154" t="s">
        <v>15836</v>
      </c>
      <c r="I342" s="154" t="s">
        <v>15837</v>
      </c>
      <c r="J342" s="154" t="s">
        <v>4884</v>
      </c>
      <c r="K342" s="163" t="s">
        <v>15838</v>
      </c>
      <c r="L342" s="116" t="s">
        <v>15839</v>
      </c>
      <c r="M342" s="153"/>
      <c r="N342" s="142" t="s">
        <v>4924</v>
      </c>
      <c r="O342" s="142"/>
      <c r="P342" s="1015" t="s">
        <v>4924</v>
      </c>
      <c r="Q342" s="630">
        <v>376</v>
      </c>
      <c r="R342" s="630"/>
      <c r="S342" s="630">
        <v>148</v>
      </c>
      <c r="T342" s="143">
        <v>62</v>
      </c>
      <c r="U342" s="123" t="s">
        <v>5286</v>
      </c>
      <c r="V342" s="143">
        <v>86</v>
      </c>
      <c r="W342" s="127">
        <v>25.12</v>
      </c>
      <c r="X342" s="159" t="s">
        <v>4972</v>
      </c>
      <c r="Y342" s="127">
        <v>85</v>
      </c>
      <c r="Z342" s="127"/>
      <c r="AA342" s="127"/>
      <c r="AB342" s="127">
        <v>8.25</v>
      </c>
      <c r="AC342" s="127">
        <v>20</v>
      </c>
      <c r="AD342" s="127">
        <v>50</v>
      </c>
      <c r="AE342" s="127">
        <v>11</v>
      </c>
      <c r="AF342" s="181" t="s">
        <v>15840</v>
      </c>
      <c r="AG342" s="127">
        <v>2</v>
      </c>
      <c r="AH342" s="127">
        <v>63</v>
      </c>
      <c r="AI342" s="792"/>
      <c r="AJ342" s="792"/>
      <c r="AK342" s="154" t="s">
        <v>5477</v>
      </c>
      <c r="AL342" s="154">
        <v>2</v>
      </c>
      <c r="AM342" s="154"/>
      <c r="AN342" s="154"/>
      <c r="AO342" s="154">
        <v>2</v>
      </c>
      <c r="AP342" s="154"/>
      <c r="AQ342" s="154"/>
      <c r="AR342" s="154"/>
      <c r="AS342" s="154"/>
      <c r="AT342" s="154">
        <v>300</v>
      </c>
      <c r="AU342" s="175" t="s">
        <v>5026</v>
      </c>
      <c r="AV342" s="175" t="s">
        <v>5026</v>
      </c>
      <c r="AW342" s="127">
        <v>2152</v>
      </c>
      <c r="AX342" s="127">
        <v>7.1733333333333329</v>
      </c>
      <c r="AY342" s="149"/>
      <c r="AZ342" s="149"/>
      <c r="BA342" s="149"/>
      <c r="BB342" s="149"/>
      <c r="BC342" s="149"/>
      <c r="BD342" s="149"/>
      <c r="BE342" s="149"/>
      <c r="BF342" s="150"/>
      <c r="BG342" s="259" t="s">
        <v>4897</v>
      </c>
      <c r="BH342" s="149"/>
      <c r="BI342" s="149"/>
      <c r="BJ342" s="149"/>
      <c r="BK342" s="149"/>
      <c r="BL342" s="149"/>
      <c r="BM342" s="149"/>
      <c r="BN342" s="149"/>
      <c r="BO342" s="265"/>
      <c r="BP342" s="265"/>
      <c r="BQ342" s="228"/>
      <c r="BR342" s="154"/>
      <c r="BS342" s="228"/>
      <c r="BT342" s="154"/>
      <c r="BU342" s="154"/>
      <c r="BV342" s="154"/>
      <c r="BW342" s="154"/>
      <c r="BX342" s="154"/>
      <c r="BY342" s="154"/>
      <c r="BZ342" s="135"/>
      <c r="CA342" s="175">
        <v>1</v>
      </c>
      <c r="CB342" s="175"/>
      <c r="CC342" s="175"/>
      <c r="CD342" s="175"/>
      <c r="CE342" s="175"/>
    </row>
    <row r="343" spans="1:83" s="86" customFormat="1" ht="16.5" customHeight="1">
      <c r="A343" s="154">
        <v>268</v>
      </c>
      <c r="B343" s="154" t="s">
        <v>12837</v>
      </c>
      <c r="C343" s="158" t="s">
        <v>12838</v>
      </c>
      <c r="D343" s="154" t="s">
        <v>5318</v>
      </c>
      <c r="E343" s="154" t="s">
        <v>13433</v>
      </c>
      <c r="F343" s="154" t="s">
        <v>15841</v>
      </c>
      <c r="G343" s="160" t="s">
        <v>15842</v>
      </c>
      <c r="H343" s="154" t="s">
        <v>15843</v>
      </c>
      <c r="I343" s="154" t="s">
        <v>15844</v>
      </c>
      <c r="J343" s="154" t="s">
        <v>4884</v>
      </c>
      <c r="K343" s="163" t="s">
        <v>15706</v>
      </c>
      <c r="L343" s="116" t="s">
        <v>15845</v>
      </c>
      <c r="M343" s="156" t="s">
        <v>15846</v>
      </c>
      <c r="N343" s="142" t="s">
        <v>4888</v>
      </c>
      <c r="O343" s="142"/>
      <c r="P343" s="1015" t="s">
        <v>4924</v>
      </c>
      <c r="Q343" s="630">
        <v>15526</v>
      </c>
      <c r="R343" s="630">
        <v>3173</v>
      </c>
      <c r="S343" s="630">
        <v>15526</v>
      </c>
      <c r="T343" s="143">
        <v>15526</v>
      </c>
      <c r="U343" s="123"/>
      <c r="V343" s="143"/>
      <c r="W343" s="127">
        <v>32</v>
      </c>
      <c r="X343" s="159"/>
      <c r="Y343" s="127">
        <v>148</v>
      </c>
      <c r="Z343" s="127"/>
      <c r="AA343" s="127"/>
      <c r="AB343" s="127">
        <v>31</v>
      </c>
      <c r="AC343" s="127">
        <v>465</v>
      </c>
      <c r="AD343" s="127">
        <v>20</v>
      </c>
      <c r="AE343" s="127">
        <v>97</v>
      </c>
      <c r="AF343" s="181" t="s">
        <v>15847</v>
      </c>
      <c r="AG343" s="127"/>
      <c r="AH343" s="127">
        <v>322</v>
      </c>
      <c r="AI343" s="792"/>
      <c r="AJ343" s="792"/>
      <c r="AK343" s="154"/>
      <c r="AL343" s="154"/>
      <c r="AM343" s="154"/>
      <c r="AN343" s="154"/>
      <c r="AO343" s="154"/>
      <c r="AP343" s="154"/>
      <c r="AQ343" s="154"/>
      <c r="AR343" s="154"/>
      <c r="AS343" s="154"/>
      <c r="AT343" s="154">
        <v>365</v>
      </c>
      <c r="AU343" s="175" t="s">
        <v>4988</v>
      </c>
      <c r="AV343" s="175" t="s">
        <v>4988</v>
      </c>
      <c r="AW343" s="127">
        <v>116575</v>
      </c>
      <c r="AX343" s="127">
        <v>319.38356164383561</v>
      </c>
      <c r="AY343" s="149">
        <v>11000</v>
      </c>
      <c r="AZ343" s="149">
        <v>8000</v>
      </c>
      <c r="BA343" s="149">
        <v>8000</v>
      </c>
      <c r="BB343" s="149">
        <v>9000</v>
      </c>
      <c r="BC343" s="149">
        <v>11000</v>
      </c>
      <c r="BD343" s="149">
        <v>18</v>
      </c>
      <c r="BE343" s="149">
        <v>10</v>
      </c>
      <c r="BF343" s="150" t="s">
        <v>15848</v>
      </c>
      <c r="BG343" s="259"/>
      <c r="BH343" s="149"/>
      <c r="BI343" s="149"/>
      <c r="BJ343" s="149"/>
      <c r="BK343" s="149"/>
      <c r="BL343" s="149"/>
      <c r="BM343" s="149"/>
      <c r="BN343" s="149"/>
      <c r="BO343" s="265"/>
      <c r="BP343" s="265"/>
      <c r="BQ343" s="228"/>
      <c r="BR343" s="154"/>
      <c r="BS343" s="228"/>
      <c r="BT343" s="154"/>
      <c r="BU343" s="154"/>
      <c r="BV343" s="154"/>
      <c r="BW343" s="154"/>
      <c r="BX343" s="154"/>
      <c r="BY343" s="154"/>
      <c r="BZ343" s="135"/>
      <c r="CA343" s="175">
        <v>4</v>
      </c>
      <c r="CB343" s="175"/>
      <c r="CC343" s="175">
        <v>12</v>
      </c>
      <c r="CD343" s="175"/>
      <c r="CE343" s="175"/>
    </row>
    <row r="344" spans="1:83" s="110" customFormat="1" ht="16.5" customHeight="1">
      <c r="A344" s="154">
        <v>269</v>
      </c>
      <c r="B344" s="137" t="s">
        <v>4690</v>
      </c>
      <c r="C344" s="137" t="s">
        <v>4691</v>
      </c>
      <c r="D344" s="137" t="s">
        <v>168</v>
      </c>
      <c r="E344" s="137" t="s">
        <v>13574</v>
      </c>
      <c r="F344" s="137" t="s">
        <v>15849</v>
      </c>
      <c r="G344" s="181" t="s">
        <v>15850</v>
      </c>
      <c r="H344" s="137" t="s">
        <v>15851</v>
      </c>
      <c r="I344" s="137" t="s">
        <v>15852</v>
      </c>
      <c r="J344" s="154" t="s">
        <v>4884</v>
      </c>
      <c r="K344" s="137" t="s">
        <v>15768</v>
      </c>
      <c r="L344" s="136" t="s">
        <v>15853</v>
      </c>
      <c r="M344" s="136" t="s">
        <v>15854</v>
      </c>
      <c r="N344" s="137" t="s">
        <v>4924</v>
      </c>
      <c r="O344" s="137"/>
      <c r="P344" s="1015" t="s">
        <v>4924</v>
      </c>
      <c r="Q344" s="188">
        <v>412286</v>
      </c>
      <c r="R344" s="188">
        <v>1688.12</v>
      </c>
      <c r="S344" s="188">
        <v>354</v>
      </c>
      <c r="T344" s="143">
        <v>354</v>
      </c>
      <c r="U344" s="123"/>
      <c r="V344" s="143"/>
      <c r="W344" s="188"/>
      <c r="X344" s="137"/>
      <c r="Y344" s="188"/>
      <c r="Z344" s="188"/>
      <c r="AA344" s="188"/>
      <c r="AB344" s="188"/>
      <c r="AC344" s="188"/>
      <c r="AD344" s="188">
        <v>33</v>
      </c>
      <c r="AE344" s="188">
        <v>50</v>
      </c>
      <c r="AF344" s="181" t="s">
        <v>15855</v>
      </c>
      <c r="AG344" s="188"/>
      <c r="AH344" s="188">
        <v>150</v>
      </c>
      <c r="AI344" s="137"/>
      <c r="AJ344" s="137"/>
      <c r="AK344" s="137"/>
      <c r="AL344" s="137"/>
      <c r="AM344" s="137"/>
      <c r="AN344" s="137"/>
      <c r="AO344" s="137"/>
      <c r="AP344" s="137"/>
      <c r="AQ344" s="137"/>
      <c r="AR344" s="137"/>
      <c r="AS344" s="137"/>
      <c r="AT344" s="137">
        <v>365</v>
      </c>
      <c r="AU344" s="183" t="s">
        <v>6506</v>
      </c>
      <c r="AV344" s="183" t="s">
        <v>6506</v>
      </c>
      <c r="AW344" s="188">
        <v>36000</v>
      </c>
      <c r="AX344" s="127">
        <v>98.630136986301366</v>
      </c>
      <c r="AY344" s="192"/>
      <c r="AZ344" s="192"/>
      <c r="BA344" s="192"/>
      <c r="BB344" s="192"/>
      <c r="BC344" s="192"/>
      <c r="BD344" s="192"/>
      <c r="BE344" s="192"/>
      <c r="BF344" s="137" t="s">
        <v>15856</v>
      </c>
      <c r="BG344" s="137" t="s">
        <v>4945</v>
      </c>
      <c r="BH344" s="192"/>
      <c r="BI344" s="192"/>
      <c r="BJ344" s="192"/>
      <c r="BK344" s="192"/>
      <c r="BL344" s="192"/>
      <c r="BM344" s="192"/>
      <c r="BN344" s="192"/>
      <c r="BO344" s="137"/>
      <c r="BP344" s="137"/>
      <c r="BQ344" s="636"/>
      <c r="BR344" s="137"/>
      <c r="BS344" s="636"/>
      <c r="BT344" s="137"/>
      <c r="BU344" s="137"/>
      <c r="BV344" s="137"/>
      <c r="BW344" s="137"/>
      <c r="BX344" s="137"/>
      <c r="BY344" s="137"/>
      <c r="BZ344" s="137"/>
      <c r="CA344" s="137">
        <v>1</v>
      </c>
      <c r="CB344" s="137"/>
      <c r="CC344" s="137">
        <v>1</v>
      </c>
      <c r="CD344" s="137"/>
      <c r="CE344" s="137"/>
    </row>
    <row r="345" spans="1:83" s="86" customFormat="1" ht="16.5" customHeight="1">
      <c r="A345" s="154">
        <v>270</v>
      </c>
      <c r="B345" s="154" t="s">
        <v>12837</v>
      </c>
      <c r="C345" s="158" t="s">
        <v>12850</v>
      </c>
      <c r="D345" s="154" t="s">
        <v>5318</v>
      </c>
      <c r="E345" s="154" t="s">
        <v>6376</v>
      </c>
      <c r="F345" s="154" t="s">
        <v>15857</v>
      </c>
      <c r="G345" s="160" t="s">
        <v>15858</v>
      </c>
      <c r="H345" s="154" t="s">
        <v>15859</v>
      </c>
      <c r="I345" s="154" t="s">
        <v>15860</v>
      </c>
      <c r="J345" s="154" t="s">
        <v>4924</v>
      </c>
      <c r="K345" s="163" t="s">
        <v>6337</v>
      </c>
      <c r="L345" s="116" t="s">
        <v>6337</v>
      </c>
      <c r="M345" s="268" t="s">
        <v>15861</v>
      </c>
      <c r="N345" s="135" t="s">
        <v>4924</v>
      </c>
      <c r="O345" s="1218"/>
      <c r="P345" s="142" t="s">
        <v>4884</v>
      </c>
      <c r="Q345" s="630">
        <v>2979.15</v>
      </c>
      <c r="R345" s="630">
        <v>2979.15</v>
      </c>
      <c r="S345" s="630">
        <v>1380</v>
      </c>
      <c r="T345" s="143">
        <v>1380</v>
      </c>
      <c r="U345" s="123"/>
      <c r="V345" s="143"/>
      <c r="W345" s="147"/>
      <c r="X345" s="159"/>
      <c r="Y345" s="147"/>
      <c r="Z345" s="147"/>
      <c r="AA345" s="147"/>
      <c r="AB345" s="147">
        <f>32+72</f>
        <v>104</v>
      </c>
      <c r="AC345" s="147">
        <v>81</v>
      </c>
      <c r="AD345" s="147"/>
      <c r="AE345" s="147">
        <v>100</v>
      </c>
      <c r="AF345" s="276"/>
      <c r="AG345" s="127"/>
      <c r="AH345" s="127"/>
      <c r="AI345" s="123"/>
      <c r="AJ345" s="135"/>
      <c r="AK345" s="135" t="s">
        <v>5011</v>
      </c>
      <c r="AL345" s="154"/>
      <c r="AM345" s="154"/>
      <c r="AN345" s="154"/>
      <c r="AO345" s="154"/>
      <c r="AP345" s="154"/>
      <c r="AQ345" s="154"/>
      <c r="AR345" s="154"/>
      <c r="AS345" s="154"/>
      <c r="AT345" s="154">
        <v>365</v>
      </c>
      <c r="AU345" s="175" t="s">
        <v>13520</v>
      </c>
      <c r="AV345" s="175" t="s">
        <v>13520</v>
      </c>
      <c r="AW345" s="127">
        <v>405258</v>
      </c>
      <c r="AX345" s="127">
        <v>1110.2958904109589</v>
      </c>
      <c r="AY345" s="149"/>
      <c r="AZ345" s="149"/>
      <c r="BA345" s="134"/>
      <c r="BB345" s="134"/>
      <c r="BC345" s="134"/>
      <c r="BD345" s="495"/>
      <c r="BE345" s="495"/>
      <c r="BF345" s="135"/>
      <c r="BG345" s="123"/>
      <c r="BH345" s="149">
        <v>15000</v>
      </c>
      <c r="BI345" s="149">
        <v>8000</v>
      </c>
      <c r="BJ345" s="149">
        <v>9000</v>
      </c>
      <c r="BK345" s="149">
        <v>11000</v>
      </c>
      <c r="BL345" s="149">
        <v>15000</v>
      </c>
      <c r="BM345" s="1219"/>
      <c r="BN345" s="1219"/>
      <c r="BO345" s="265" t="s">
        <v>15862</v>
      </c>
      <c r="BP345" s="265" t="s">
        <v>15863</v>
      </c>
      <c r="BQ345" s="135"/>
      <c r="BR345" s="135"/>
      <c r="BS345" s="636"/>
      <c r="BT345" s="135"/>
      <c r="BU345" s="636"/>
      <c r="BV345" s="135"/>
      <c r="BW345" s="135"/>
      <c r="BX345" s="135"/>
      <c r="BY345" s="135"/>
      <c r="BZ345" s="135"/>
      <c r="CA345" s="154"/>
      <c r="CB345" s="159"/>
      <c r="CC345" s="135"/>
      <c r="CD345" s="135"/>
      <c r="CE345" s="135"/>
    </row>
    <row r="346" spans="1:83" s="86" customFormat="1" ht="16.5" customHeight="1">
      <c r="A346" s="154">
        <v>271</v>
      </c>
      <c r="B346" s="135" t="s">
        <v>12837</v>
      </c>
      <c r="C346" s="135" t="s">
        <v>4704</v>
      </c>
      <c r="D346" s="135" t="s">
        <v>168</v>
      </c>
      <c r="E346" s="154" t="s">
        <v>13433</v>
      </c>
      <c r="F346" s="135" t="s">
        <v>15864</v>
      </c>
      <c r="G346" s="276" t="s">
        <v>15865</v>
      </c>
      <c r="H346" s="135" t="s">
        <v>15866</v>
      </c>
      <c r="I346" s="135" t="s">
        <v>15867</v>
      </c>
      <c r="J346" s="154" t="s">
        <v>4884</v>
      </c>
      <c r="K346" s="135" t="s">
        <v>15868</v>
      </c>
      <c r="L346" s="153" t="s">
        <v>15869</v>
      </c>
      <c r="M346" s="153" t="s">
        <v>15870</v>
      </c>
      <c r="N346" s="135" t="s">
        <v>4924</v>
      </c>
      <c r="O346" s="135"/>
      <c r="P346" s="1015" t="s">
        <v>4924</v>
      </c>
      <c r="Q346" s="127">
        <v>730</v>
      </c>
      <c r="R346" s="127">
        <v>280</v>
      </c>
      <c r="S346" s="127">
        <v>160</v>
      </c>
      <c r="T346" s="143">
        <v>160</v>
      </c>
      <c r="U346" s="123" t="s">
        <v>4983</v>
      </c>
      <c r="V346" s="143"/>
      <c r="W346" s="127">
        <v>10.8</v>
      </c>
      <c r="X346" s="135" t="s">
        <v>4890</v>
      </c>
      <c r="Y346" s="127"/>
      <c r="Z346" s="127">
        <v>24</v>
      </c>
      <c r="AA346" s="127">
        <v>50</v>
      </c>
      <c r="AB346" s="127">
        <v>22.4</v>
      </c>
      <c r="AC346" s="127">
        <v>24</v>
      </c>
      <c r="AD346" s="127">
        <v>105.6</v>
      </c>
      <c r="AE346" s="127">
        <v>30</v>
      </c>
      <c r="AF346" s="276" t="s">
        <v>15871</v>
      </c>
      <c r="AG346" s="127">
        <v>105</v>
      </c>
      <c r="AH346" s="127">
        <v>105</v>
      </c>
      <c r="AI346" s="135"/>
      <c r="AJ346" s="135"/>
      <c r="AK346" s="135" t="s">
        <v>4894</v>
      </c>
      <c r="AL346" s="135">
        <v>23</v>
      </c>
      <c r="AM346" s="135">
        <v>14</v>
      </c>
      <c r="AN346" s="135">
        <v>3</v>
      </c>
      <c r="AO346" s="135">
        <v>5</v>
      </c>
      <c r="AP346" s="135">
        <v>1</v>
      </c>
      <c r="AQ346" s="135" t="s">
        <v>5428</v>
      </c>
      <c r="AR346" s="135" t="s">
        <v>5428</v>
      </c>
      <c r="AS346" s="135"/>
      <c r="AT346" s="135">
        <v>300</v>
      </c>
      <c r="AU346" s="135" t="s">
        <v>15872</v>
      </c>
      <c r="AV346" s="135" t="s">
        <v>15873</v>
      </c>
      <c r="AW346" s="127">
        <v>6240</v>
      </c>
      <c r="AX346" s="127">
        <v>20.8</v>
      </c>
      <c r="AY346" s="134">
        <v>4500</v>
      </c>
      <c r="AZ346" s="134"/>
      <c r="BA346" s="134">
        <v>1500</v>
      </c>
      <c r="BB346" s="134">
        <v>3000</v>
      </c>
      <c r="BC346" s="134">
        <v>4500</v>
      </c>
      <c r="BD346" s="134"/>
      <c r="BE346" s="134"/>
      <c r="BF346" s="135" t="s">
        <v>15874</v>
      </c>
      <c r="BG346" s="135" t="s">
        <v>15875</v>
      </c>
      <c r="BH346" s="134">
        <v>4500</v>
      </c>
      <c r="BI346" s="134"/>
      <c r="BJ346" s="134">
        <v>1500</v>
      </c>
      <c r="BK346" s="134">
        <v>3000</v>
      </c>
      <c r="BL346" s="134">
        <v>4500</v>
      </c>
      <c r="BM346" s="134"/>
      <c r="BN346" s="134"/>
      <c r="BO346" s="135" t="s">
        <v>15876</v>
      </c>
      <c r="BP346" s="135" t="s">
        <v>15877</v>
      </c>
      <c r="BQ346" s="636"/>
      <c r="BR346" s="135"/>
      <c r="BS346" s="636"/>
      <c r="BT346" s="135"/>
      <c r="BU346" s="135"/>
      <c r="BV346" s="135"/>
      <c r="BW346" s="135"/>
      <c r="BX346" s="135"/>
      <c r="BY346" s="135"/>
      <c r="BZ346" s="135"/>
      <c r="CA346" s="135">
        <v>1</v>
      </c>
      <c r="CB346" s="135"/>
      <c r="CC346" s="135">
        <v>2</v>
      </c>
      <c r="CD346" s="135"/>
      <c r="CE346" s="135"/>
    </row>
    <row r="347" spans="1:83" s="1018" customFormat="1" ht="16.5" customHeight="1">
      <c r="A347" s="2517" t="s">
        <v>13406</v>
      </c>
      <c r="B347" s="2517"/>
      <c r="C347" s="2517"/>
      <c r="D347" s="2517"/>
      <c r="E347" s="2517"/>
      <c r="F347" s="229">
        <v>14</v>
      </c>
      <c r="G347" s="230"/>
      <c r="H347" s="231"/>
      <c r="I347" s="232"/>
      <c r="J347" s="232"/>
      <c r="K347" s="1025"/>
      <c r="L347" s="235"/>
      <c r="M347" s="237"/>
      <c r="N347" s="237"/>
      <c r="O347" s="237"/>
      <c r="P347" s="237"/>
      <c r="Q347" s="1026"/>
      <c r="R347" s="1026"/>
      <c r="S347" s="1026"/>
      <c r="T347" s="238"/>
      <c r="U347" s="241"/>
      <c r="V347" s="238"/>
      <c r="W347" s="1026"/>
      <c r="X347" s="240"/>
      <c r="Y347" s="1026"/>
      <c r="Z347" s="1026"/>
      <c r="AA347" s="1026"/>
      <c r="AB347" s="244"/>
      <c r="AC347" s="244"/>
      <c r="AD347" s="244"/>
      <c r="AE347" s="244"/>
      <c r="AF347" s="1027"/>
      <c r="AG347" s="244"/>
      <c r="AH347" s="244"/>
      <c r="AI347" s="251"/>
      <c r="AJ347" s="1028"/>
      <c r="AK347" s="229"/>
      <c r="AL347" s="249"/>
      <c r="AM347" s="249"/>
      <c r="AN347" s="251"/>
      <c r="AO347" s="251"/>
      <c r="AP347" s="251"/>
      <c r="AQ347" s="251"/>
      <c r="AR347" s="251"/>
      <c r="AS347" s="1030"/>
      <c r="AT347" s="1030"/>
      <c r="AU347" s="1030"/>
      <c r="AV347" s="1030"/>
      <c r="AW347" s="1031"/>
      <c r="AX347" s="1031"/>
      <c r="AY347" s="1029"/>
      <c r="AZ347" s="1029"/>
      <c r="BA347" s="1029"/>
      <c r="BB347" s="1029"/>
      <c r="BC347" s="1029"/>
      <c r="BD347" s="1029"/>
      <c r="BE347" s="1029"/>
      <c r="BF347" s="1029"/>
      <c r="BG347" s="1029"/>
      <c r="BH347" s="1032"/>
      <c r="BI347" s="1032"/>
      <c r="BJ347" s="1032"/>
      <c r="BK347" s="1032"/>
      <c r="BL347" s="1032"/>
      <c r="BM347" s="1032"/>
      <c r="BN347" s="1032"/>
      <c r="BO347" s="1029"/>
      <c r="BP347" s="1029"/>
      <c r="BQ347" s="1029"/>
      <c r="BR347" s="1029"/>
      <c r="BS347" s="1029"/>
      <c r="BT347" s="1029"/>
      <c r="BU347" s="1029"/>
      <c r="BV347" s="1029"/>
      <c r="BW347" s="1029"/>
      <c r="BX347" s="1029"/>
      <c r="BY347" s="1029"/>
      <c r="BZ347" s="1029"/>
      <c r="CA347" s="1029"/>
      <c r="CB347" s="1029"/>
      <c r="CC347" s="1029"/>
      <c r="CD347" s="1029"/>
      <c r="CE347" s="1029"/>
    </row>
    <row r="348" spans="1:83" s="679" customFormat="1" ht="16.5" customHeight="1">
      <c r="A348" s="2567" t="s">
        <v>13417</v>
      </c>
      <c r="B348" s="2567"/>
      <c r="C348" s="2567"/>
      <c r="D348" s="2567"/>
      <c r="E348" s="2567"/>
      <c r="F348" s="389">
        <f>F332+F347</f>
        <v>21</v>
      </c>
      <c r="G348" s="390"/>
      <c r="H348" s="389"/>
      <c r="I348" s="389"/>
      <c r="J348" s="389"/>
      <c r="K348" s="389"/>
      <c r="L348" s="391"/>
      <c r="M348" s="389"/>
      <c r="N348" s="396"/>
      <c r="O348" s="396"/>
      <c r="P348" s="396"/>
      <c r="Q348" s="394"/>
      <c r="R348" s="394"/>
      <c r="S348" s="394"/>
      <c r="T348" s="392"/>
      <c r="U348" s="399"/>
      <c r="V348" s="392"/>
      <c r="W348" s="395"/>
      <c r="X348" s="389"/>
      <c r="Y348" s="395"/>
      <c r="Z348" s="395"/>
      <c r="AA348" s="395"/>
      <c r="AB348" s="395"/>
      <c r="AC348" s="395"/>
      <c r="AD348" s="395"/>
      <c r="AE348" s="395"/>
      <c r="AF348" s="390"/>
      <c r="AG348" s="394"/>
      <c r="AH348" s="394"/>
      <c r="AI348" s="389"/>
      <c r="AJ348" s="389"/>
      <c r="AK348" s="389"/>
      <c r="AL348" s="396"/>
      <c r="AM348" s="396"/>
      <c r="AN348" s="396"/>
      <c r="AO348" s="396"/>
      <c r="AP348" s="396"/>
      <c r="AQ348" s="396"/>
      <c r="AR348" s="396"/>
      <c r="AS348" s="396"/>
      <c r="AT348" s="396"/>
      <c r="AU348" s="396"/>
      <c r="AV348" s="396"/>
      <c r="AW348" s="394"/>
      <c r="AX348" s="394"/>
      <c r="AY348" s="399"/>
      <c r="AZ348" s="399"/>
      <c r="BA348" s="399"/>
      <c r="BB348" s="399"/>
      <c r="BC348" s="399"/>
      <c r="BD348" s="399"/>
      <c r="BE348" s="399"/>
      <c r="BF348" s="389"/>
      <c r="BG348" s="389"/>
      <c r="BH348" s="398"/>
      <c r="BI348" s="398"/>
      <c r="BJ348" s="398"/>
      <c r="BK348" s="398"/>
      <c r="BL348" s="398"/>
      <c r="BM348" s="398"/>
      <c r="BN348" s="398"/>
      <c r="BO348" s="389"/>
      <c r="BP348" s="389"/>
      <c r="BQ348" s="1060"/>
      <c r="BR348" s="389"/>
      <c r="BS348" s="1060"/>
      <c r="BT348" s="389"/>
      <c r="BU348" s="389"/>
      <c r="BV348" s="389"/>
      <c r="BW348" s="389"/>
      <c r="BX348" s="389"/>
      <c r="BY348" s="389"/>
      <c r="BZ348" s="389"/>
      <c r="CA348" s="389"/>
      <c r="CB348" s="389"/>
      <c r="CC348" s="389"/>
      <c r="CD348" s="389"/>
      <c r="CE348" s="389"/>
    </row>
    <row r="349" spans="1:83" ht="16.5" customHeight="1"/>
    <row r="350" spans="1:83" ht="16.5" customHeight="1"/>
    <row r="351" spans="1:83" ht="16.5" customHeight="1"/>
    <row r="352" spans="1:83"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sheetData>
  <mergeCells count="170">
    <mergeCell ref="A347:E347"/>
    <mergeCell ref="A348:E348"/>
    <mergeCell ref="A308:E308"/>
    <mergeCell ref="A309:E309"/>
    <mergeCell ref="A316:E316"/>
    <mergeCell ref="A322:E322"/>
    <mergeCell ref="A323:E323"/>
    <mergeCell ref="A332:E332"/>
    <mergeCell ref="A292:E292"/>
    <mergeCell ref="A293:E293"/>
    <mergeCell ref="AY295:BG295"/>
    <mergeCell ref="BH295:BP295"/>
    <mergeCell ref="A300:E300"/>
    <mergeCell ref="A306:E306"/>
    <mergeCell ref="A231:E231"/>
    <mergeCell ref="A232:E232"/>
    <mergeCell ref="A241:E241"/>
    <mergeCell ref="A253:E253"/>
    <mergeCell ref="A254:E254"/>
    <mergeCell ref="A267:E267"/>
    <mergeCell ref="A204:E204"/>
    <mergeCell ref="A205:E205"/>
    <mergeCell ref="A212:E212"/>
    <mergeCell ref="A219:E219"/>
    <mergeCell ref="A220:E220"/>
    <mergeCell ref="A224:E224"/>
    <mergeCell ref="A123:E123"/>
    <mergeCell ref="A136:E136"/>
    <mergeCell ref="A176:E176"/>
    <mergeCell ref="A180:E180"/>
    <mergeCell ref="A181:E181"/>
    <mergeCell ref="A187:E187"/>
    <mergeCell ref="A101:E101"/>
    <mergeCell ref="A110:E110"/>
    <mergeCell ref="A113:E113"/>
    <mergeCell ref="A114:E114"/>
    <mergeCell ref="A118:E118"/>
    <mergeCell ref="A122:E122"/>
    <mergeCell ref="A82:E82"/>
    <mergeCell ref="A85:E85"/>
    <mergeCell ref="A86:E86"/>
    <mergeCell ref="A90:E90"/>
    <mergeCell ref="A94:E94"/>
    <mergeCell ref="A95:E95"/>
    <mergeCell ref="A65:E65"/>
    <mergeCell ref="A69:E69"/>
    <mergeCell ref="A74:E74"/>
    <mergeCell ref="A77:E77"/>
    <mergeCell ref="A78:E78"/>
    <mergeCell ref="A13:E13"/>
    <mergeCell ref="A22:E22"/>
    <mergeCell ref="BH35:BL35"/>
    <mergeCell ref="BH49:BL49"/>
    <mergeCell ref="BH56:BL56"/>
    <mergeCell ref="A58:E58"/>
    <mergeCell ref="A64:E64"/>
    <mergeCell ref="CC6:CC8"/>
    <mergeCell ref="CD6:CD8"/>
    <mergeCell ref="BP6:BP8"/>
    <mergeCell ref="BQ6:BQ8"/>
    <mergeCell ref="BR6:BS6"/>
    <mergeCell ref="BT6:BT8"/>
    <mergeCell ref="BU6:BU8"/>
    <mergeCell ref="BV6:BV8"/>
    <mergeCell ref="BR7:BR8"/>
    <mergeCell ref="BS7:BS8"/>
    <mergeCell ref="CA5:CA8"/>
    <mergeCell ref="CB5:CD5"/>
    <mergeCell ref="BW6:BW8"/>
    <mergeCell ref="BX6:BX8"/>
    <mergeCell ref="BY6:BY8"/>
    <mergeCell ref="BZ5:BZ8"/>
    <mergeCell ref="BM7:BM8"/>
    <mergeCell ref="BH6:BH8"/>
    <mergeCell ref="BI6:BI8"/>
    <mergeCell ref="BJ6:BJ8"/>
    <mergeCell ref="BK6:BK8"/>
    <mergeCell ref="BL6:BL8"/>
    <mergeCell ref="BM6:BO6"/>
    <mergeCell ref="AL6:AL8"/>
    <mergeCell ref="CB6:CB8"/>
    <mergeCell ref="BN7:BN8"/>
    <mergeCell ref="BO7:BO8"/>
    <mergeCell ref="AQ6:AQ8"/>
    <mergeCell ref="AR6:AR8"/>
    <mergeCell ref="AS6:AS8"/>
    <mergeCell ref="AY6:AY8"/>
    <mergeCell ref="AZ6:AZ8"/>
    <mergeCell ref="BA6:BA8"/>
    <mergeCell ref="BD7:BD8"/>
    <mergeCell ref="BE7:BE8"/>
    <mergeCell ref="AM6:AM8"/>
    <mergeCell ref="AN6:AO6"/>
    <mergeCell ref="AP6:AP8"/>
    <mergeCell ref="AN7:AN8"/>
    <mergeCell ref="AO7:AO8"/>
    <mergeCell ref="X6:X8"/>
    <mergeCell ref="Z6:Z8"/>
    <mergeCell ref="AA6:AA8"/>
    <mergeCell ref="AF6:AF8"/>
    <mergeCell ref="AG6:AH6"/>
    <mergeCell ref="AG7:AG8"/>
    <mergeCell ref="AH7:AH8"/>
    <mergeCell ref="V6:V8"/>
    <mergeCell ref="BF7:BF8"/>
    <mergeCell ref="AB5:AB8"/>
    <mergeCell ref="AC5:AC8"/>
    <mergeCell ref="AD5:AD8"/>
    <mergeCell ref="AE5:AE8"/>
    <mergeCell ref="AF5:AH5"/>
    <mergeCell ref="AI5:AJ5"/>
    <mergeCell ref="AI6:AI8"/>
    <mergeCell ref="AJ6:AJ8"/>
    <mergeCell ref="CE5:CE8"/>
    <mergeCell ref="B6:B8"/>
    <mergeCell ref="C6:C8"/>
    <mergeCell ref="D6:D8"/>
    <mergeCell ref="E6:E8"/>
    <mergeCell ref="M6:M8"/>
    <mergeCell ref="N6:N8"/>
    <mergeCell ref="AW5:AW8"/>
    <mergeCell ref="AX5:AX8"/>
    <mergeCell ref="AY5:BG5"/>
    <mergeCell ref="BH5:BP5"/>
    <mergeCell ref="BQ5:BU5"/>
    <mergeCell ref="BV5:BY5"/>
    <mergeCell ref="BB6:BB8"/>
    <mergeCell ref="BC6:BC8"/>
    <mergeCell ref="BD6:BF6"/>
    <mergeCell ref="BG6:BG8"/>
    <mergeCell ref="AK5:AK8"/>
    <mergeCell ref="AL5:AP5"/>
    <mergeCell ref="AQ5:AR5"/>
    <mergeCell ref="AT5:AT8"/>
    <mergeCell ref="AU5:AU8"/>
    <mergeCell ref="AV5:AV8"/>
    <mergeCell ref="W6:W8"/>
    <mergeCell ref="CA4:CE4"/>
    <mergeCell ref="A5:A8"/>
    <mergeCell ref="B5:C5"/>
    <mergeCell ref="D5:E5"/>
    <mergeCell ref="F5:F8"/>
    <mergeCell ref="G5:G8"/>
    <mergeCell ref="H5:H8"/>
    <mergeCell ref="I5:I8"/>
    <mergeCell ref="J5:J8"/>
    <mergeCell ref="K5:K8"/>
    <mergeCell ref="L5:L8"/>
    <mergeCell ref="N5:P5"/>
    <mergeCell ref="O6:O8"/>
    <mergeCell ref="P6:P8"/>
    <mergeCell ref="AT4:AV4"/>
    <mergeCell ref="Q5:Q8"/>
    <mergeCell ref="R5:R8"/>
    <mergeCell ref="S5:V5"/>
    <mergeCell ref="W5:X5"/>
    <mergeCell ref="Y5:Y8"/>
    <mergeCell ref="Z5:AA5"/>
    <mergeCell ref="S6:S8"/>
    <mergeCell ref="T6:T8"/>
    <mergeCell ref="U6:U8"/>
    <mergeCell ref="A4:L4"/>
    <mergeCell ref="M4:P4"/>
    <mergeCell ref="Q4:AE4"/>
    <mergeCell ref="AF4:AJ4"/>
    <mergeCell ref="AK4:AS4"/>
    <mergeCell ref="AW4:AX4"/>
    <mergeCell ref="AY4:BP4"/>
    <mergeCell ref="BQ4:BZ4"/>
    <mergeCell ref="A2:D2"/>
  </mergeCells>
  <phoneticPr fontId="2" type="noConversion"/>
  <hyperlinks>
    <hyperlink ref="M9" r:id="rId1" xr:uid="{CEA0379F-2FC2-4CF7-A45D-47AFB9F243D4}"/>
    <hyperlink ref="M16" r:id="rId2" xr:uid="{7878550C-C1B1-4C7A-A9B6-27C264B00309}"/>
    <hyperlink ref="M17" r:id="rId3" xr:uid="{3D613FFE-EE9C-4398-A378-BE0E8FFE6303}"/>
    <hyperlink ref="M31" r:id="rId4" xr:uid="{EC5F2DA0-D387-47A6-B096-7013AB846950}"/>
    <hyperlink ref="M38" r:id="rId5" display="www.soma.kspo.or.kr" xr:uid="{84733AF2-273A-46F8-A0B4-177F785B1067}"/>
    <hyperlink ref="M43" r:id="rId6" xr:uid="{248DEB6B-0C0B-4C07-97FD-9B554F1233D7}"/>
    <hyperlink ref="M50" r:id="rId7" xr:uid="{5CDB6015-E819-4AC7-A317-D87C2043693E}"/>
    <hyperlink ref="M52" r:id="rId8" xr:uid="{9688D8D2-D9CF-431B-A020-0D00949D1950}"/>
    <hyperlink ref="M32" r:id="rId9" xr:uid="{C380B689-1B33-4149-9354-9D27173D0EE1}"/>
    <hyperlink ref="M23" r:id="rId10" xr:uid="{28E67ABF-DD17-4DE8-98F7-2AE203A183FF}"/>
    <hyperlink ref="M55" r:id="rId11" xr:uid="{B4A63CD4-6E4B-4549-995C-0F9BE3E83F31}"/>
    <hyperlink ref="M21" r:id="rId12" xr:uid="{7A632B8E-A0D6-416E-87E2-046F2EE07557}"/>
    <hyperlink ref="M28" r:id="rId13" xr:uid="{E28C7442-D079-477A-BA81-3F200C2C67FC}"/>
    <hyperlink ref="M30" r:id="rId14" xr:uid="{CC6B1482-8708-449C-9F0A-FDF927A511CE}"/>
    <hyperlink ref="M33" r:id="rId15" xr:uid="{1BBF9967-A410-4A06-ABFC-9627CAB38469}"/>
    <hyperlink ref="M20" r:id="rId16" xr:uid="{D94F163B-2DF2-465C-B8F7-1244F5DFED50}"/>
    <hyperlink ref="M26" r:id="rId17" xr:uid="{AB13892D-F45D-4D47-B8E9-F4B0BF3BBD36}"/>
    <hyperlink ref="M29" r:id="rId18" xr:uid="{D621362D-E17A-4835-A14F-509E012C090D}"/>
    <hyperlink ref="M34" r:id="rId19" xr:uid="{5EE60037-5FFC-492E-AEA5-0A988CABCB92}"/>
    <hyperlink ref="M35" r:id="rId20" xr:uid="{E2CC5C80-BAC1-456D-B712-946385625722}"/>
    <hyperlink ref="M36" r:id="rId21" xr:uid="{F44D53B6-3341-4DE5-ACAD-0A353856489C}"/>
    <hyperlink ref="M39" r:id="rId22" xr:uid="{8BFC2D2F-DF11-4E09-8EE7-B92CADDBE072}"/>
    <hyperlink ref="M40" r:id="rId23" xr:uid="{B2DF0DE7-04D3-47C0-B7E9-D13DB4E5F71A}"/>
    <hyperlink ref="M42" r:id="rId24" xr:uid="{CE7899CF-075B-485D-86DF-070E5A95469A}"/>
    <hyperlink ref="M48" r:id="rId25" xr:uid="{46233548-B652-4AE4-91ED-E8F58AAFA591}"/>
    <hyperlink ref="M49" r:id="rId26" xr:uid="{9932711E-2CDC-4492-A893-F8AC0A6DCC55}"/>
    <hyperlink ref="M56" r:id="rId27" xr:uid="{6AF1DCC7-9B2E-4A1C-8E63-497B798E6671}"/>
    <hyperlink ref="M60" r:id="rId28" xr:uid="{09961415-D1B4-48CF-86A7-DD4DB48F2959}"/>
    <hyperlink ref="M53" r:id="rId29" xr:uid="{A55EDB1F-3D3E-4005-B027-811BE5BB25B1}"/>
    <hyperlink ref="M61" r:id="rId30" xr:uid="{CBA8BA98-F835-4387-852A-7268CF253456}"/>
    <hyperlink ref="M54" r:id="rId31" xr:uid="{54644E0F-0062-4095-B1A7-B5A2CE4D9015}"/>
    <hyperlink ref="M68" r:id="rId32" xr:uid="{8D227399-9635-4C30-8E7A-5046744E93B9}"/>
    <hyperlink ref="M73" r:id="rId33" xr:uid="{6F020B5D-2262-42DE-85F7-3EAAC302B22E}"/>
    <hyperlink ref="M75" r:id="rId34" xr:uid="{F10F507F-70F2-4101-8D56-E9C08A6534CA}"/>
    <hyperlink ref="M76" r:id="rId35" display="https://cms1.ks.ac.kr/culture" xr:uid="{A1CB3439-E05C-45EE-AD76-F04E3F6C2C8B}"/>
    <hyperlink ref="M67" r:id="rId36" xr:uid="{411B1838-C624-4C8E-B369-35DC60FE60F3}"/>
    <hyperlink ref="M80" r:id="rId37" xr:uid="{EDEF9E0D-A59F-44AC-9CEA-E4755228EEDC}"/>
    <hyperlink ref="M88" r:id="rId38" xr:uid="{E1DA853D-FF24-475A-B658-ADA9204E7877}"/>
    <hyperlink ref="M89" r:id="rId39" xr:uid="{2BC8FB6A-5E29-45A9-918F-1F9C45873769}"/>
    <hyperlink ref="M91" r:id="rId40" display="www.deorimimuseum.com" xr:uid="{C622C213-749A-4482-A2C5-F5D6FD7AD5CA}"/>
    <hyperlink ref="M93" r:id="rId41" xr:uid="{DE06DCD9-B5BA-4AEB-ACA7-C68B05BBD3BD}"/>
    <hyperlink ref="M100" r:id="rId42" tooltip="http://www.lkh-artmuseum.com/" xr:uid="{A4892E93-D7EE-4B06-8D14-3EE47F75F9BC}"/>
    <hyperlink ref="M105" r:id="rId43" xr:uid="{C0F61F2F-906E-4BE9-8EE9-9A8DD346A70A}"/>
    <hyperlink ref="M109" r:id="rId44" xr:uid="{2C8BC057-D0BB-4949-978D-074B3084CFC8}"/>
    <hyperlink ref="M112" r:id="rId45" display="www.saom-museum.com" xr:uid="{2C6CD42F-7840-4012-8C6A-B12262C8EB12}"/>
    <hyperlink ref="M97" r:id="rId46" xr:uid="{28379016-3C9E-491E-8E50-E2F67B18FEE9}"/>
    <hyperlink ref="M104" r:id="rId47" xr:uid="{13807B2A-C8D1-42F2-ADB8-7B5A23AF5D18}"/>
    <hyperlink ref="M107" r:id="rId48" xr:uid="{63A8FA6C-FCBF-4F7A-B8F5-9C21022B7765}"/>
    <hyperlink ref="M119" r:id="rId49" xr:uid="{BC59A37B-A25F-4E3C-B069-113BEBC35626}"/>
    <hyperlink ref="M214" r:id="rId50" xr:uid="{F54E16B7-428E-4B61-926A-9D6EF9957C95}"/>
    <hyperlink ref="M216" r:id="rId51" xr:uid="{465F88CC-3B69-4862-8BB2-7A4D81579663}"/>
    <hyperlink ref="M217" r:id="rId52" xr:uid="{DE4BB2A5-3BD8-4203-BC35-CC5344E0646C}"/>
    <hyperlink ref="M226" r:id="rId53" xr:uid="{45780B4C-2550-4A24-B473-E9D95EDECB35}"/>
    <hyperlink ref="M223" r:id="rId54" xr:uid="{9D0305AC-FEAA-48C6-94CD-300F716D96ED}"/>
    <hyperlink ref="M227" r:id="rId55" xr:uid="{7DAAB16A-64C1-4542-B5D3-57919A85295D}"/>
    <hyperlink ref="M225" r:id="rId56" xr:uid="{468435B0-9FB6-4077-9DC0-3449AC443BB0}"/>
    <hyperlink ref="M230" r:id="rId57" xr:uid="{B7FFE6A4-64C7-4859-8B56-31035FD4FDB6}"/>
    <hyperlink ref="M222" r:id="rId58" xr:uid="{87BB072A-53CC-4049-936A-17AA05DA54C9}"/>
    <hyperlink ref="M229" r:id="rId59" xr:uid="{4C928E3C-01C0-4E73-9B96-FEE08FAFC995}"/>
    <hyperlink ref="M234" r:id="rId60" xr:uid="{65C6413B-E0CC-41F9-BD52-DA0F4F8D2B12}"/>
    <hyperlink ref="M246" r:id="rId61" xr:uid="{BB5F0F58-CDCA-47C7-A81A-D3749C3C7091}"/>
    <hyperlink ref="M237" r:id="rId62" xr:uid="{F2C905C3-2B3F-4F4B-8C7B-6AD6E89AF757}"/>
    <hyperlink ref="M242" r:id="rId63" xr:uid="{597D5684-67CE-4F7C-B0C2-4800234F957A}"/>
    <hyperlink ref="M250" r:id="rId64" xr:uid="{C7C92510-E0B9-4D01-A46C-D77DE92BF009}"/>
    <hyperlink ref="M244" r:id="rId65" xr:uid="{DC19D2A1-9765-4A20-8DFE-71B86FC2E1EB}"/>
    <hyperlink ref="M262" r:id="rId66" xr:uid="{AF3EC489-8CCA-47CE-B4A8-552B36910C3B}"/>
    <hyperlink ref="M263" r:id="rId67" xr:uid="{5BC62EED-7DA1-41BB-AAAA-75B7485C2B61}"/>
    <hyperlink ref="M271" r:id="rId68" xr:uid="{D4CB9201-25F7-42BD-9662-30835128822E}"/>
    <hyperlink ref="M273" r:id="rId69" xr:uid="{93BD8E1A-91A9-4357-B8BD-588E22D41F9F}"/>
    <hyperlink ref="M274" r:id="rId70" xr:uid="{9F7718C6-3AA1-404B-BD0A-94B45731CEAB}"/>
    <hyperlink ref="M275" r:id="rId71" xr:uid="{6793EC03-1655-4D94-B397-EA7B14F1E554}"/>
    <hyperlink ref="M276" r:id="rId72" xr:uid="{5D29F40A-098D-4C0F-9D30-E73420303C37}"/>
    <hyperlink ref="M278" r:id="rId73" xr:uid="{D2EE850A-CD21-4D64-B38C-199BA1A14797}"/>
    <hyperlink ref="M279" r:id="rId74" xr:uid="{FF531F75-5860-4ED0-9C7E-AD1EEDA52104}"/>
    <hyperlink ref="M281" r:id="rId75" xr:uid="{864404A0-64C0-46AF-8E87-D57AD4E8AEF2}"/>
    <hyperlink ref="M283" r:id="rId76" xr:uid="{34A821CE-B434-42B1-AED7-FB464DD8CE33}"/>
    <hyperlink ref="M282" r:id="rId77" xr:uid="{00C95A78-6091-42B8-99EC-8CC2B713719A}"/>
    <hyperlink ref="M284" r:id="rId78" xr:uid="{26C74938-0ED6-4CB6-859C-CCB65ABC4DA8}"/>
    <hyperlink ref="M285" r:id="rId79" xr:uid="{90AE4D1F-592F-4217-B0A1-3E25956564EB}"/>
    <hyperlink ref="M286" r:id="rId80" xr:uid="{F71E537F-F18D-4B6B-8631-A8CBF519C1BF}"/>
    <hyperlink ref="M287" r:id="rId81" xr:uid="{F34B70A0-B214-4715-A76A-4833BBFC0B78}"/>
    <hyperlink ref="M288" r:id="rId82" xr:uid="{855F13D7-E0C3-44C4-A0D2-7EA5BCE01EB9}"/>
    <hyperlink ref="M289" r:id="rId83" xr:uid="{7E67BFB3-6822-46FF-9E93-9A179E084CED}"/>
    <hyperlink ref="M299" r:id="rId84" xr:uid="{1737DD17-A8DB-4BD7-921C-E7A3BA25CD24}"/>
    <hyperlink ref="M298" r:id="rId85" xr:uid="{3A84E51A-B17E-42A6-BD1B-FEF7970AC336}"/>
    <hyperlink ref="M305" r:id="rId86" display="http://www.hyangam.co.kr/" xr:uid="{7008830D-A93D-48AD-AE22-0CA027D9A00F}"/>
    <hyperlink ref="M301" r:id="rId87" xr:uid="{64B1631F-B64A-4D90-838C-ED5F990630B0}"/>
    <hyperlink ref="M295" r:id="rId88" xr:uid="{FDF524B7-DCAC-40B2-9E54-C9E93DF3430F}"/>
    <hyperlink ref="M307" r:id="rId89" xr:uid="{7B1A8D7E-62B2-4ECF-8D81-CE45A90529DA}"/>
    <hyperlink ref="M311" r:id="rId90" xr:uid="{0087FD2B-34FD-420B-82C0-6C70B9C1A6CB}"/>
    <hyperlink ref="M312" r:id="rId91" xr:uid="{C22A5304-0CFE-4A20-8302-1E53821705A4}"/>
    <hyperlink ref="M313" r:id="rId92" xr:uid="{321F7CD5-3CAB-4CF6-9E67-BA21013CAF06}"/>
    <hyperlink ref="M314" r:id="rId93" xr:uid="{97CED560-AD3F-466B-84B9-129234B9E38E}"/>
    <hyperlink ref="M315" r:id="rId94" xr:uid="{99F48A71-5B57-49B3-88DB-6A5BBA995C04}"/>
    <hyperlink ref="M317" r:id="rId95" xr:uid="{8770522B-50AF-4D92-8796-E1DECBCB6978}"/>
    <hyperlink ref="M321" r:id="rId96" xr:uid="{98E3600F-2CBC-4A77-89D0-F2AC119C583B}"/>
    <hyperlink ref="M338" r:id="rId97" xr:uid="{7242C0CF-9282-443D-8CC4-E6A7E616F121}"/>
    <hyperlink ref="L338" r:id="rId98" display="www.walartmuseum.or.kr" xr:uid="{1366918D-35B9-43AA-940F-D2575A09B56D}"/>
    <hyperlink ref="M343" r:id="rId99" xr:uid="{BF5EE56B-EAE3-4B38-982C-C9887F879100}"/>
    <hyperlink ref="M335" r:id="rId100" xr:uid="{C2E35421-017C-4774-BB30-19F5351599EF}"/>
    <hyperlink ref="M337" r:id="rId101" xr:uid="{09395C05-8EB3-49C5-981C-255B1F1ABC1B}"/>
    <hyperlink ref="M345" r:id="rId102" xr:uid="{BE638E99-BBC7-43D9-B4BF-7A54A523B1E8}"/>
    <hyperlink ref="M183" r:id="rId103" xr:uid="{9434806B-8FBA-442E-939D-A1218B372651}"/>
    <hyperlink ref="M185" r:id="rId104" xr:uid="{9D4C3156-EEE5-47C8-9BD2-B3E22F214B59}"/>
    <hyperlink ref="M191" r:id="rId105" tooltip="http://www.baekgong.com/" xr:uid="{3EF0FA6E-CA7F-4F08-8A07-8E6FA61CAFAA}"/>
    <hyperlink ref="M192" r:id="rId106" xr:uid="{56D86E45-609A-4E1B-9AE7-CD535B945917}"/>
    <hyperlink ref="M193" r:id="rId107" xr:uid="{D9ECAA22-EE12-4D62-816D-4D1E08BA9704}"/>
    <hyperlink ref="M202" r:id="rId108" display="http://www.museum507.org/" xr:uid="{E1FF6BFF-ECAF-4AFE-9800-937CC09890F3}"/>
    <hyperlink ref="M196" r:id="rId109" xr:uid="{6D8BE8D4-B701-4815-AA18-44241ED37B14}"/>
  </hyperlinks>
  <pageMargins left="0.23622047244094491" right="0.23622047244094491" top="0.74803149606299213" bottom="0.74803149606299213" header="0.31496062992125984" footer="0.31496062992125984"/>
  <pageSetup paperSize="9" scale="10" fitToHeight="0" orientation="landscape" r:id="rId1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8CF19-1714-4072-9B57-F6F0AFA01BD7}">
  <dimension ref="A1:S153"/>
  <sheetViews>
    <sheetView view="pageBreakPreview" zoomScaleNormal="100" zoomScaleSheetLayoutView="100" workbookViewId="0">
      <selection activeCell="A7" sqref="A7"/>
    </sheetView>
  </sheetViews>
  <sheetFormatPr defaultRowHeight="16.5" customHeight="1"/>
  <cols>
    <col min="1" max="1" width="6.625" style="1243" customWidth="1"/>
    <col min="2" max="3" width="9" style="1243"/>
    <col min="4" max="4" width="26.75" style="1243" customWidth="1"/>
    <col min="5" max="5" width="13.625" style="1243" customWidth="1"/>
    <col min="6" max="6" width="23.25" style="1243" customWidth="1"/>
    <col min="7" max="10" width="9" style="1243" customWidth="1"/>
    <col min="11" max="11" width="44.5" style="1243" customWidth="1"/>
    <col min="12" max="12" width="16.5" style="1243" customWidth="1"/>
    <col min="13" max="13" width="25.5" style="1244" customWidth="1"/>
    <col min="14" max="17" width="9" style="1243" customWidth="1"/>
    <col min="18" max="18" width="18.25" style="1243" customWidth="1"/>
    <col min="19" max="19" width="9" style="1243" customWidth="1"/>
    <col min="20" max="16384" width="9" style="1243"/>
  </cols>
  <sheetData>
    <row r="1" spans="1:19" s="1251" customFormat="1" ht="16.5" customHeight="1">
      <c r="A1" s="1685"/>
      <c r="B1" s="1686"/>
      <c r="C1" s="1686"/>
      <c r="D1" s="1686"/>
      <c r="E1" s="1686"/>
      <c r="F1" s="1224" t="s">
        <v>15923</v>
      </c>
      <c r="G1" s="1247"/>
      <c r="H1" s="1247"/>
      <c r="I1" s="1247"/>
      <c r="J1" s="1255"/>
      <c r="K1" s="1248"/>
      <c r="L1" s="1247"/>
      <c r="M1" s="1249"/>
      <c r="N1" s="1247"/>
      <c r="O1" s="1250"/>
      <c r="P1" s="1250"/>
      <c r="Q1" s="1247"/>
      <c r="R1" s="1248"/>
      <c r="S1" s="1248"/>
    </row>
    <row r="2" spans="1:19" s="1246" customFormat="1" ht="16.5" customHeight="1">
      <c r="A2" s="2569" t="s">
        <v>22510</v>
      </c>
      <c r="B2" s="2570"/>
      <c r="C2" s="2570"/>
      <c r="D2" s="2570"/>
      <c r="E2" s="1254"/>
      <c r="F2" s="1254"/>
      <c r="G2" s="1254"/>
      <c r="H2" s="1254"/>
      <c r="I2" s="1254"/>
      <c r="J2" s="1254"/>
      <c r="K2" s="1254"/>
      <c r="L2" s="1254"/>
      <c r="M2" s="1245"/>
    </row>
    <row r="3" spans="1:19" s="1252" customFormat="1" ht="16.5" customHeight="1">
      <c r="A3" s="1252" t="s">
        <v>15878</v>
      </c>
      <c r="B3" s="1253"/>
      <c r="C3" s="1253"/>
      <c r="D3" s="1253"/>
      <c r="E3" s="1253"/>
      <c r="F3" s="1253"/>
      <c r="G3" s="1253"/>
      <c r="H3" s="1253"/>
      <c r="I3" s="1253"/>
      <c r="J3" s="1253"/>
      <c r="K3" s="1253"/>
      <c r="L3" s="1253"/>
      <c r="M3" s="1253"/>
      <c r="N3" s="1253"/>
      <c r="O3" s="1253"/>
      <c r="P3" s="1253"/>
      <c r="Q3" s="1253"/>
      <c r="R3" s="1253"/>
      <c r="S3" s="1253"/>
    </row>
    <row r="4" spans="1:19" s="1223" customFormat="1" ht="16.5" customHeight="1">
      <c r="A4" s="2572" t="s">
        <v>15879</v>
      </c>
      <c r="B4" s="2572" t="s">
        <v>15880</v>
      </c>
      <c r="C4" s="2572" t="s">
        <v>4825</v>
      </c>
      <c r="D4" s="2572" t="s">
        <v>15881</v>
      </c>
      <c r="E4" s="2572" t="s">
        <v>15882</v>
      </c>
      <c r="F4" s="2572" t="s">
        <v>15883</v>
      </c>
      <c r="G4" s="2572" t="s">
        <v>15884</v>
      </c>
      <c r="H4" s="2572" t="s">
        <v>15885</v>
      </c>
      <c r="I4" s="2573" t="s">
        <v>15886</v>
      </c>
      <c r="J4" s="2574" t="s">
        <v>15887</v>
      </c>
      <c r="K4" s="2572" t="s">
        <v>15888</v>
      </c>
      <c r="L4" s="2572" t="s">
        <v>15889</v>
      </c>
      <c r="M4" s="2572" t="s">
        <v>15890</v>
      </c>
      <c r="N4" s="2571" t="s">
        <v>15891</v>
      </c>
      <c r="O4" s="2571"/>
      <c r="P4" s="2571"/>
      <c r="Q4" s="2571"/>
      <c r="R4" s="2572" t="s">
        <v>15892</v>
      </c>
      <c r="S4" s="2572" t="s">
        <v>15893</v>
      </c>
    </row>
    <row r="5" spans="1:19" s="1223" customFormat="1" ht="16.5" customHeight="1">
      <c r="A5" s="2572"/>
      <c r="B5" s="2572"/>
      <c r="C5" s="2572"/>
      <c r="D5" s="2572"/>
      <c r="E5" s="2572"/>
      <c r="F5" s="2572"/>
      <c r="G5" s="2572"/>
      <c r="H5" s="2572"/>
      <c r="I5" s="2573"/>
      <c r="J5" s="2574"/>
      <c r="K5" s="2572"/>
      <c r="L5" s="2572"/>
      <c r="M5" s="2572"/>
      <c r="N5" s="2572" t="s">
        <v>15894</v>
      </c>
      <c r="O5" s="2572" t="s">
        <v>15895</v>
      </c>
      <c r="P5" s="2572" t="s">
        <v>15896</v>
      </c>
      <c r="Q5" s="2572" t="s">
        <v>15897</v>
      </c>
      <c r="R5" s="2572"/>
      <c r="S5" s="2572"/>
    </row>
    <row r="6" spans="1:19" s="1223" customFormat="1" ht="16.5" customHeight="1">
      <c r="A6" s="2572"/>
      <c r="B6" s="2572"/>
      <c r="C6" s="2572"/>
      <c r="D6" s="2572"/>
      <c r="E6" s="2572"/>
      <c r="F6" s="2572"/>
      <c r="G6" s="2572"/>
      <c r="H6" s="2572"/>
      <c r="I6" s="2573"/>
      <c r="J6" s="2574"/>
      <c r="K6" s="2572"/>
      <c r="L6" s="2572"/>
      <c r="M6" s="2572"/>
      <c r="N6" s="2572"/>
      <c r="O6" s="2572"/>
      <c r="P6" s="2572"/>
      <c r="Q6" s="2572"/>
      <c r="R6" s="2572"/>
      <c r="S6" s="2572"/>
    </row>
    <row r="7" spans="1:19" s="1227" customFormat="1" ht="16.5" customHeight="1">
      <c r="A7" s="1224">
        <v>1</v>
      </c>
      <c r="B7" s="1224" t="s">
        <v>15898</v>
      </c>
      <c r="C7" s="1224" t="s">
        <v>15899</v>
      </c>
      <c r="D7" s="1224" t="s">
        <v>15900</v>
      </c>
      <c r="E7" s="1224" t="s">
        <v>15901</v>
      </c>
      <c r="F7" s="1224" t="s">
        <v>15902</v>
      </c>
      <c r="G7" s="1224" t="s">
        <v>15903</v>
      </c>
      <c r="H7" s="1224">
        <v>2019</v>
      </c>
      <c r="I7" s="1225">
        <v>2020</v>
      </c>
      <c r="J7" s="1256" t="s">
        <v>15904</v>
      </c>
      <c r="K7" s="1226" t="s">
        <v>15905</v>
      </c>
      <c r="L7" s="1224" t="s">
        <v>15906</v>
      </c>
      <c r="M7" s="1224"/>
      <c r="N7" s="1224" t="s">
        <v>15907</v>
      </c>
      <c r="O7" s="1224" t="s">
        <v>15908</v>
      </c>
      <c r="P7" s="1224" t="s">
        <v>15909</v>
      </c>
      <c r="Q7" s="1224" t="s">
        <v>15909</v>
      </c>
      <c r="R7" s="1224" t="s">
        <v>15910</v>
      </c>
      <c r="S7" s="1224">
        <v>7</v>
      </c>
    </row>
    <row r="8" spans="1:19" s="1227" customFormat="1" ht="16.5" customHeight="1">
      <c r="A8" s="1224">
        <v>2</v>
      </c>
      <c r="B8" s="1224" t="s">
        <v>4876</v>
      </c>
      <c r="C8" s="1224" t="s">
        <v>15911</v>
      </c>
      <c r="D8" s="1224" t="s">
        <v>15912</v>
      </c>
      <c r="E8" s="1224" t="s">
        <v>15913</v>
      </c>
      <c r="F8" s="1224" t="s">
        <v>15914</v>
      </c>
      <c r="G8" s="1224" t="s">
        <v>15915</v>
      </c>
      <c r="H8" s="1224">
        <v>2015</v>
      </c>
      <c r="I8" s="1224">
        <v>2017</v>
      </c>
      <c r="J8" s="1257" t="s">
        <v>15916</v>
      </c>
      <c r="K8" s="1228" t="s">
        <v>15917</v>
      </c>
      <c r="L8" s="1224" t="s">
        <v>15918</v>
      </c>
      <c r="M8" s="1224"/>
      <c r="N8" s="1224" t="s">
        <v>15919</v>
      </c>
      <c r="O8" s="1229" t="s">
        <v>8963</v>
      </c>
      <c r="P8" s="1229" t="s">
        <v>8963</v>
      </c>
      <c r="Q8" s="1229" t="s">
        <v>8963</v>
      </c>
      <c r="R8" s="1224" t="s">
        <v>15920</v>
      </c>
      <c r="S8" s="1225">
        <v>5</v>
      </c>
    </row>
    <row r="9" spans="1:19" s="1227" customFormat="1" ht="16.5" customHeight="1">
      <c r="A9" s="1224">
        <v>3</v>
      </c>
      <c r="B9" s="1224" t="s">
        <v>4876</v>
      </c>
      <c r="C9" s="1224" t="s">
        <v>5223</v>
      </c>
      <c r="D9" s="1224" t="s">
        <v>15921</v>
      </c>
      <c r="E9" s="1224" t="s">
        <v>15922</v>
      </c>
      <c r="F9" s="1224" t="s">
        <v>15933</v>
      </c>
      <c r="G9" s="1224" t="s">
        <v>15924</v>
      </c>
      <c r="H9" s="1224">
        <v>2016</v>
      </c>
      <c r="I9" s="1224">
        <v>2017</v>
      </c>
      <c r="J9" s="1257" t="s">
        <v>15925</v>
      </c>
      <c r="K9" s="1228" t="s">
        <v>15926</v>
      </c>
      <c r="L9" s="1224" t="s">
        <v>15927</v>
      </c>
      <c r="M9" s="1230" t="s">
        <v>15928</v>
      </c>
      <c r="N9" s="1224" t="s">
        <v>15929</v>
      </c>
      <c r="O9" s="1224" t="s">
        <v>15930</v>
      </c>
      <c r="P9" s="1229" t="s">
        <v>8963</v>
      </c>
      <c r="Q9" s="1229" t="s">
        <v>8963</v>
      </c>
      <c r="R9" s="1224" t="s">
        <v>15931</v>
      </c>
      <c r="S9" s="1225">
        <v>5</v>
      </c>
    </row>
    <row r="10" spans="1:19" s="1227" customFormat="1" ht="16.5" customHeight="1">
      <c r="A10" s="1224">
        <v>4</v>
      </c>
      <c r="B10" s="1224" t="s">
        <v>4876</v>
      </c>
      <c r="C10" s="1224" t="s">
        <v>4901</v>
      </c>
      <c r="D10" s="1224" t="s">
        <v>15932</v>
      </c>
      <c r="E10" s="1224" t="s">
        <v>15922</v>
      </c>
      <c r="F10" s="1224" t="s">
        <v>15923</v>
      </c>
      <c r="G10" s="1224" t="s">
        <v>15924</v>
      </c>
      <c r="H10" s="1224">
        <v>2016</v>
      </c>
      <c r="I10" s="1224">
        <v>2018</v>
      </c>
      <c r="J10" s="1257" t="s">
        <v>15934</v>
      </c>
      <c r="K10" s="1228" t="s">
        <v>15935</v>
      </c>
      <c r="L10" s="1260" t="s">
        <v>15936</v>
      </c>
      <c r="M10" s="1265" t="s">
        <v>15937</v>
      </c>
      <c r="N10" s="1261" t="s">
        <v>15938</v>
      </c>
      <c r="O10" s="1224" t="s">
        <v>15929</v>
      </c>
      <c r="P10" s="1224" t="s">
        <v>15929</v>
      </c>
      <c r="Q10" s="1229" t="s">
        <v>8963</v>
      </c>
      <c r="R10" s="1224" t="s">
        <v>15939</v>
      </c>
      <c r="S10" s="1225">
        <v>4</v>
      </c>
    </row>
    <row r="11" spans="1:19" s="1227" customFormat="1" ht="16.5" customHeight="1">
      <c r="A11" s="1224">
        <v>5</v>
      </c>
      <c r="B11" s="1224" t="s">
        <v>15898</v>
      </c>
      <c r="C11" s="1224" t="s">
        <v>15940</v>
      </c>
      <c r="D11" s="1224" t="s">
        <v>15941</v>
      </c>
      <c r="E11" s="1224" t="s">
        <v>15942</v>
      </c>
      <c r="F11" s="1224" t="s">
        <v>15943</v>
      </c>
      <c r="G11" s="1224" t="s">
        <v>15944</v>
      </c>
      <c r="H11" s="1224">
        <v>2019</v>
      </c>
      <c r="I11" s="1224">
        <v>2020</v>
      </c>
      <c r="J11" s="1257" t="s">
        <v>15945</v>
      </c>
      <c r="K11" s="1228" t="s">
        <v>15946</v>
      </c>
      <c r="L11" s="1260" t="s">
        <v>15947</v>
      </c>
      <c r="M11" s="1230"/>
      <c r="N11" s="1261" t="s">
        <v>15948</v>
      </c>
      <c r="O11" s="1224" t="s">
        <v>15949</v>
      </c>
      <c r="P11" s="1224" t="s">
        <v>15909</v>
      </c>
      <c r="Q11" s="1229" t="s">
        <v>15909</v>
      </c>
      <c r="R11" s="1224" t="s">
        <v>15950</v>
      </c>
      <c r="S11" s="1225">
        <v>1</v>
      </c>
    </row>
    <row r="12" spans="1:19" s="1236" customFormat="1" ht="16.5" customHeight="1">
      <c r="A12" s="1224">
        <v>6</v>
      </c>
      <c r="B12" s="1231" t="s">
        <v>15951</v>
      </c>
      <c r="C12" s="1231" t="s">
        <v>15952</v>
      </c>
      <c r="D12" s="1231" t="s">
        <v>15953</v>
      </c>
      <c r="E12" s="1231" t="s">
        <v>15942</v>
      </c>
      <c r="F12" s="1231" t="s">
        <v>15954</v>
      </c>
      <c r="G12" s="1231" t="s">
        <v>15903</v>
      </c>
      <c r="H12" s="1231">
        <v>2019</v>
      </c>
      <c r="I12" s="1231">
        <v>2020</v>
      </c>
      <c r="J12" s="1258" t="s">
        <v>15955</v>
      </c>
      <c r="K12" s="1232" t="s">
        <v>15956</v>
      </c>
      <c r="L12" s="1263" t="s">
        <v>15957</v>
      </c>
      <c r="M12" s="1233"/>
      <c r="N12" s="1264" t="s">
        <v>15958</v>
      </c>
      <c r="O12" s="1231" t="s">
        <v>15909</v>
      </c>
      <c r="P12" s="1231" t="s">
        <v>15909</v>
      </c>
      <c r="Q12" s="1234" t="s">
        <v>15909</v>
      </c>
      <c r="R12" s="1231" t="s">
        <v>15959</v>
      </c>
      <c r="S12" s="1235">
        <v>1</v>
      </c>
    </row>
    <row r="13" spans="1:19" s="1227" customFormat="1" ht="16.5" customHeight="1">
      <c r="A13" s="1224">
        <v>7</v>
      </c>
      <c r="B13" s="1224" t="s">
        <v>15951</v>
      </c>
      <c r="C13" s="1224" t="s">
        <v>14126</v>
      </c>
      <c r="D13" s="1224" t="s">
        <v>15960</v>
      </c>
      <c r="E13" s="1224" t="s">
        <v>15942</v>
      </c>
      <c r="F13" s="1224" t="s">
        <v>15961</v>
      </c>
      <c r="G13" s="1224" t="s">
        <v>15903</v>
      </c>
      <c r="H13" s="1224">
        <v>2019</v>
      </c>
      <c r="I13" s="1224">
        <v>2020</v>
      </c>
      <c r="J13" s="1259" t="s">
        <v>16797</v>
      </c>
      <c r="K13" s="1228" t="s">
        <v>15962</v>
      </c>
      <c r="L13" s="1260" t="s">
        <v>15963</v>
      </c>
      <c r="M13" s="1230"/>
      <c r="N13" s="1261" t="s">
        <v>15958</v>
      </c>
      <c r="O13" s="1224" t="s">
        <v>15909</v>
      </c>
      <c r="P13" s="1224" t="s">
        <v>15909</v>
      </c>
      <c r="Q13" s="1229" t="s">
        <v>15909</v>
      </c>
      <c r="R13" s="1224" t="s">
        <v>15964</v>
      </c>
      <c r="S13" s="1225">
        <v>1</v>
      </c>
    </row>
    <row r="14" spans="1:19" s="1227" customFormat="1" ht="16.5" customHeight="1">
      <c r="A14" s="1224">
        <v>8</v>
      </c>
      <c r="B14" s="1237" t="s">
        <v>6314</v>
      </c>
      <c r="C14" s="1224" t="s">
        <v>6659</v>
      </c>
      <c r="D14" s="1224" t="s">
        <v>15965</v>
      </c>
      <c r="E14" s="1224" t="s">
        <v>15966</v>
      </c>
      <c r="F14" s="1224" t="s">
        <v>15967</v>
      </c>
      <c r="G14" s="1224" t="s">
        <v>15924</v>
      </c>
      <c r="H14" s="1224">
        <v>2016</v>
      </c>
      <c r="I14" s="1224">
        <v>2016</v>
      </c>
      <c r="J14" s="1257" t="s">
        <v>15968</v>
      </c>
      <c r="K14" s="1228" t="s">
        <v>15969</v>
      </c>
      <c r="L14" s="1260" t="s">
        <v>15970</v>
      </c>
      <c r="M14" s="1224"/>
      <c r="N14" s="1261" t="s">
        <v>15971</v>
      </c>
      <c r="O14" s="1229" t="s">
        <v>8963</v>
      </c>
      <c r="P14" s="1229" t="s">
        <v>8963</v>
      </c>
      <c r="Q14" s="1229" t="s">
        <v>8963</v>
      </c>
      <c r="R14" s="1224" t="s">
        <v>15972</v>
      </c>
      <c r="S14" s="1225">
        <v>3</v>
      </c>
    </row>
    <row r="15" spans="1:19" s="1227" customFormat="1" ht="16.5" customHeight="1">
      <c r="A15" s="1224">
        <v>9</v>
      </c>
      <c r="B15" s="1237" t="s">
        <v>15951</v>
      </c>
      <c r="C15" s="1224" t="s">
        <v>14126</v>
      </c>
      <c r="D15" s="1224" t="s">
        <v>15973</v>
      </c>
      <c r="E15" s="1224" t="s">
        <v>15942</v>
      </c>
      <c r="F15" s="1224" t="s">
        <v>15961</v>
      </c>
      <c r="G15" s="1224" t="s">
        <v>15903</v>
      </c>
      <c r="H15" s="1224">
        <v>2019</v>
      </c>
      <c r="I15" s="1224">
        <v>2020</v>
      </c>
      <c r="J15" s="1257" t="s">
        <v>15974</v>
      </c>
      <c r="K15" s="1228" t="s">
        <v>15975</v>
      </c>
      <c r="L15" s="1260" t="s">
        <v>15976</v>
      </c>
      <c r="M15" s="1224"/>
      <c r="N15" s="1261" t="s">
        <v>15958</v>
      </c>
      <c r="O15" s="1224" t="s">
        <v>15909</v>
      </c>
      <c r="P15" s="1224" t="s">
        <v>15909</v>
      </c>
      <c r="Q15" s="1229" t="s">
        <v>15909</v>
      </c>
      <c r="R15" s="1224" t="s">
        <v>15964</v>
      </c>
      <c r="S15" s="1225">
        <v>1</v>
      </c>
    </row>
    <row r="16" spans="1:19" s="1227" customFormat="1" ht="16.5" customHeight="1">
      <c r="A16" s="1224">
        <v>10</v>
      </c>
      <c r="B16" s="1224" t="s">
        <v>6314</v>
      </c>
      <c r="C16" s="1224" t="s">
        <v>6659</v>
      </c>
      <c r="D16" s="1224" t="s">
        <v>15977</v>
      </c>
      <c r="E16" s="1224" t="s">
        <v>15966</v>
      </c>
      <c r="F16" s="1224" t="s">
        <v>15967</v>
      </c>
      <c r="G16" s="1224" t="s">
        <v>15924</v>
      </c>
      <c r="H16" s="1224">
        <v>2016</v>
      </c>
      <c r="I16" s="1224">
        <v>2017</v>
      </c>
      <c r="J16" s="1257" t="s">
        <v>15978</v>
      </c>
      <c r="K16" s="1228" t="s">
        <v>15979</v>
      </c>
      <c r="L16" s="1260" t="s">
        <v>15980</v>
      </c>
      <c r="M16" s="1224"/>
      <c r="N16" s="1261" t="s">
        <v>15981</v>
      </c>
      <c r="O16" s="1229" t="s">
        <v>8963</v>
      </c>
      <c r="P16" s="1229" t="s">
        <v>8963</v>
      </c>
      <c r="Q16" s="1229" t="s">
        <v>8963</v>
      </c>
      <c r="R16" s="1224" t="s">
        <v>15972</v>
      </c>
      <c r="S16" s="1225">
        <v>2</v>
      </c>
    </row>
    <row r="17" spans="1:19" s="1227" customFormat="1" ht="16.5" customHeight="1">
      <c r="A17" s="1224">
        <v>11</v>
      </c>
      <c r="B17" s="1224" t="s">
        <v>6314</v>
      </c>
      <c r="C17" s="1224" t="s">
        <v>6659</v>
      </c>
      <c r="D17" s="1224" t="s">
        <v>15982</v>
      </c>
      <c r="E17" s="1224" t="s">
        <v>15966</v>
      </c>
      <c r="F17" s="1224" t="s">
        <v>15967</v>
      </c>
      <c r="G17" s="1224" t="s">
        <v>15983</v>
      </c>
      <c r="H17" s="1224">
        <v>2016</v>
      </c>
      <c r="I17" s="1224">
        <v>2018</v>
      </c>
      <c r="J17" s="1257" t="s">
        <v>15984</v>
      </c>
      <c r="K17" s="1228" t="s">
        <v>15985</v>
      </c>
      <c r="L17" s="1260" t="s">
        <v>15986</v>
      </c>
      <c r="M17" s="1224"/>
      <c r="N17" s="1261" t="s">
        <v>15971</v>
      </c>
      <c r="O17" s="1229" t="s">
        <v>8963</v>
      </c>
      <c r="P17" s="1229" t="s">
        <v>8963</v>
      </c>
      <c r="Q17" s="1229" t="s">
        <v>8963</v>
      </c>
      <c r="R17" s="1224" t="s">
        <v>15972</v>
      </c>
      <c r="S17" s="1225">
        <v>1</v>
      </c>
    </row>
    <row r="18" spans="1:19" s="1227" customFormat="1" ht="16.5" customHeight="1">
      <c r="A18" s="1224">
        <v>12</v>
      </c>
      <c r="B18" s="1224" t="s">
        <v>6314</v>
      </c>
      <c r="C18" s="1224" t="s">
        <v>6459</v>
      </c>
      <c r="D18" s="1224" t="s">
        <v>15987</v>
      </c>
      <c r="E18" s="1224" t="s">
        <v>15966</v>
      </c>
      <c r="F18" s="1224" t="s">
        <v>15988</v>
      </c>
      <c r="G18" s="1224" t="s">
        <v>15989</v>
      </c>
      <c r="H18" s="1224">
        <v>2014</v>
      </c>
      <c r="I18" s="1224">
        <v>2016</v>
      </c>
      <c r="J18" s="1257" t="s">
        <v>15990</v>
      </c>
      <c r="K18" s="1228" t="s">
        <v>15991</v>
      </c>
      <c r="L18" s="1260" t="s">
        <v>15992</v>
      </c>
      <c r="M18" s="1230" t="s">
        <v>15993</v>
      </c>
      <c r="N18" s="1261" t="s">
        <v>15971</v>
      </c>
      <c r="O18" s="1229" t="s">
        <v>8963</v>
      </c>
      <c r="P18" s="1229" t="s">
        <v>8963</v>
      </c>
      <c r="Q18" s="1229" t="s">
        <v>8963</v>
      </c>
      <c r="R18" s="1224" t="s">
        <v>15972</v>
      </c>
      <c r="S18" s="1225"/>
    </row>
    <row r="19" spans="1:19" s="1227" customFormat="1" ht="16.5" customHeight="1">
      <c r="A19" s="1224">
        <v>13</v>
      </c>
      <c r="B19" s="1224" t="s">
        <v>6314</v>
      </c>
      <c r="C19" s="1224" t="s">
        <v>6459</v>
      </c>
      <c r="D19" s="1224" t="s">
        <v>15994</v>
      </c>
      <c r="E19" s="1224" t="s">
        <v>15966</v>
      </c>
      <c r="F19" s="1224" t="s">
        <v>15988</v>
      </c>
      <c r="G19" s="1224" t="s">
        <v>15989</v>
      </c>
      <c r="H19" s="1224">
        <v>2015</v>
      </c>
      <c r="I19" s="1224">
        <v>2017</v>
      </c>
      <c r="J19" s="1257" t="s">
        <v>15995</v>
      </c>
      <c r="K19" s="1228" t="s">
        <v>15996</v>
      </c>
      <c r="L19" s="1260" t="s">
        <v>15997</v>
      </c>
      <c r="M19" s="1262"/>
      <c r="N19" s="1261" t="s">
        <v>15998</v>
      </c>
      <c r="O19" s="1229" t="s">
        <v>8963</v>
      </c>
      <c r="P19" s="1229" t="s">
        <v>8963</v>
      </c>
      <c r="Q19" s="1229" t="s">
        <v>8963</v>
      </c>
      <c r="R19" s="1224" t="s">
        <v>15972</v>
      </c>
      <c r="S19" s="1225">
        <v>5</v>
      </c>
    </row>
    <row r="20" spans="1:19" s="1227" customFormat="1" ht="16.5" customHeight="1">
      <c r="A20" s="1224">
        <v>14</v>
      </c>
      <c r="B20" s="1224" t="s">
        <v>6314</v>
      </c>
      <c r="C20" s="1224" t="s">
        <v>6383</v>
      </c>
      <c r="D20" s="1224" t="s">
        <v>15999</v>
      </c>
      <c r="E20" s="1224" t="s">
        <v>15966</v>
      </c>
      <c r="F20" s="1224" t="s">
        <v>16000</v>
      </c>
      <c r="G20" s="1224" t="s">
        <v>15983</v>
      </c>
      <c r="H20" s="1224">
        <v>2016</v>
      </c>
      <c r="I20" s="1224">
        <v>2017</v>
      </c>
      <c r="J20" s="1257" t="s">
        <v>16001</v>
      </c>
      <c r="K20" s="1228" t="s">
        <v>16002</v>
      </c>
      <c r="L20" s="1260" t="s">
        <v>16003</v>
      </c>
      <c r="M20" s="1224"/>
      <c r="N20" s="1261" t="s">
        <v>15971</v>
      </c>
      <c r="O20" s="1229" t="s">
        <v>8963</v>
      </c>
      <c r="P20" s="1229" t="s">
        <v>8963</v>
      </c>
      <c r="Q20" s="1229" t="s">
        <v>8963</v>
      </c>
      <c r="R20" s="1224" t="s">
        <v>15972</v>
      </c>
      <c r="S20" s="1225">
        <v>1</v>
      </c>
    </row>
    <row r="21" spans="1:19" s="1227" customFormat="1" ht="16.5" customHeight="1">
      <c r="A21" s="1224">
        <v>15</v>
      </c>
      <c r="B21" s="1224" t="s">
        <v>6314</v>
      </c>
      <c r="C21" s="1224" t="s">
        <v>6408</v>
      </c>
      <c r="D21" s="1224" t="s">
        <v>16004</v>
      </c>
      <c r="E21" s="1224" t="s">
        <v>15966</v>
      </c>
      <c r="F21" s="1224" t="s">
        <v>16005</v>
      </c>
      <c r="G21" s="1224" t="s">
        <v>15983</v>
      </c>
      <c r="H21" s="1225">
        <v>2017</v>
      </c>
      <c r="I21" s="1224">
        <v>2018</v>
      </c>
      <c r="J21" s="1257" t="s">
        <v>16006</v>
      </c>
      <c r="K21" s="1228" t="s">
        <v>16007</v>
      </c>
      <c r="L21" s="1224" t="s">
        <v>16008</v>
      </c>
      <c r="M21" s="1224"/>
      <c r="N21" s="1224" t="s">
        <v>15971</v>
      </c>
      <c r="O21" s="1229" t="s">
        <v>8963</v>
      </c>
      <c r="P21" s="1229" t="s">
        <v>8963</v>
      </c>
      <c r="Q21" s="1229" t="s">
        <v>8963</v>
      </c>
      <c r="R21" s="1224" t="s">
        <v>15972</v>
      </c>
      <c r="S21" s="1225">
        <v>2</v>
      </c>
    </row>
    <row r="22" spans="1:19" s="1227" customFormat="1" ht="16.5" customHeight="1">
      <c r="A22" s="1224">
        <v>16</v>
      </c>
      <c r="B22" s="1224" t="s">
        <v>6314</v>
      </c>
      <c r="C22" s="1224" t="s">
        <v>16009</v>
      </c>
      <c r="D22" s="1224" t="s">
        <v>16010</v>
      </c>
      <c r="E22" s="1224" t="s">
        <v>15966</v>
      </c>
      <c r="F22" s="1224" t="s">
        <v>16011</v>
      </c>
      <c r="G22" s="1224" t="s">
        <v>15915</v>
      </c>
      <c r="H22" s="1224">
        <v>2014</v>
      </c>
      <c r="I22" s="1224">
        <v>2015</v>
      </c>
      <c r="J22" s="1257" t="s">
        <v>16012</v>
      </c>
      <c r="K22" s="1228" t="s">
        <v>16013</v>
      </c>
      <c r="L22" s="1224" t="s">
        <v>16014</v>
      </c>
      <c r="M22" s="1224" t="s">
        <v>16015</v>
      </c>
      <c r="N22" s="1224" t="s">
        <v>15930</v>
      </c>
      <c r="O22" s="1224" t="s">
        <v>15930</v>
      </c>
      <c r="P22" s="1229" t="s">
        <v>8963</v>
      </c>
      <c r="Q22" s="1229" t="s">
        <v>8963</v>
      </c>
      <c r="R22" s="1224" t="s">
        <v>16016</v>
      </c>
      <c r="S22" s="1225">
        <v>2</v>
      </c>
    </row>
    <row r="23" spans="1:19" s="1227" customFormat="1" ht="16.5" customHeight="1">
      <c r="A23" s="1224">
        <v>17</v>
      </c>
      <c r="B23" s="1224" t="s">
        <v>6314</v>
      </c>
      <c r="C23" s="1224" t="s">
        <v>6418</v>
      </c>
      <c r="D23" s="1224" t="s">
        <v>16017</v>
      </c>
      <c r="E23" s="1224" t="s">
        <v>15966</v>
      </c>
      <c r="F23" s="1224" t="s">
        <v>16018</v>
      </c>
      <c r="G23" s="1224" t="s">
        <v>15989</v>
      </c>
      <c r="H23" s="1224">
        <v>2016</v>
      </c>
      <c r="I23" s="1224">
        <v>2017</v>
      </c>
      <c r="J23" s="1257" t="s">
        <v>16019</v>
      </c>
      <c r="K23" s="1228" t="s">
        <v>16020</v>
      </c>
      <c r="L23" s="1224" t="s">
        <v>16021</v>
      </c>
      <c r="M23" s="1224"/>
      <c r="N23" s="1224" t="s">
        <v>15971</v>
      </c>
      <c r="O23" s="1224" t="s">
        <v>15971</v>
      </c>
      <c r="P23" s="1224" t="s">
        <v>8963</v>
      </c>
      <c r="Q23" s="1229" t="s">
        <v>8963</v>
      </c>
      <c r="R23" s="1224" t="s">
        <v>15931</v>
      </c>
      <c r="S23" s="1225">
        <v>1</v>
      </c>
    </row>
    <row r="24" spans="1:19" s="1227" customFormat="1" ht="16.5" customHeight="1">
      <c r="A24" s="1224">
        <v>18</v>
      </c>
      <c r="B24" s="1224" t="s">
        <v>6314</v>
      </c>
      <c r="C24" s="1224" t="s">
        <v>6418</v>
      </c>
      <c r="D24" s="1224" t="s">
        <v>16022</v>
      </c>
      <c r="E24" s="1224" t="s">
        <v>15966</v>
      </c>
      <c r="F24" s="1224" t="s">
        <v>16018</v>
      </c>
      <c r="G24" s="1224" t="s">
        <v>15989</v>
      </c>
      <c r="H24" s="1224">
        <v>2016</v>
      </c>
      <c r="I24" s="1224">
        <v>2017</v>
      </c>
      <c r="J24" s="1257" t="s">
        <v>16023</v>
      </c>
      <c r="K24" s="1228" t="s">
        <v>16024</v>
      </c>
      <c r="L24" s="1224" t="s">
        <v>16025</v>
      </c>
      <c r="M24" s="1224"/>
      <c r="N24" s="1224" t="s">
        <v>15971</v>
      </c>
      <c r="O24" s="1224" t="s">
        <v>15981</v>
      </c>
      <c r="P24" s="1224" t="s">
        <v>8963</v>
      </c>
      <c r="Q24" s="1229" t="s">
        <v>8963</v>
      </c>
      <c r="R24" s="1224" t="s">
        <v>15931</v>
      </c>
      <c r="S24" s="1225">
        <v>1</v>
      </c>
    </row>
    <row r="25" spans="1:19" s="1227" customFormat="1" ht="16.5" customHeight="1">
      <c r="A25" s="1224">
        <v>19</v>
      </c>
      <c r="B25" s="1224" t="s">
        <v>6314</v>
      </c>
      <c r="C25" s="1224" t="s">
        <v>16026</v>
      </c>
      <c r="D25" s="1224" t="s">
        <v>16027</v>
      </c>
      <c r="E25" s="1224" t="s">
        <v>15966</v>
      </c>
      <c r="F25" s="1224" t="s">
        <v>16028</v>
      </c>
      <c r="G25" s="1224" t="s">
        <v>15924</v>
      </c>
      <c r="H25" s="1224">
        <v>2014</v>
      </c>
      <c r="I25" s="1224">
        <v>2016</v>
      </c>
      <c r="J25" s="1257" t="s">
        <v>16029</v>
      </c>
      <c r="K25" s="1228" t="s">
        <v>16030</v>
      </c>
      <c r="L25" s="1224" t="s">
        <v>16031</v>
      </c>
      <c r="M25" s="1230" t="s">
        <v>16032</v>
      </c>
      <c r="N25" s="1224" t="s">
        <v>16033</v>
      </c>
      <c r="O25" s="1224" t="s">
        <v>16034</v>
      </c>
      <c r="P25" s="1224" t="s">
        <v>8963</v>
      </c>
      <c r="Q25" s="1229" t="s">
        <v>8963</v>
      </c>
      <c r="R25" s="1224" t="s">
        <v>15931</v>
      </c>
      <c r="S25" s="1225">
        <v>2</v>
      </c>
    </row>
    <row r="26" spans="1:19" s="1227" customFormat="1" ht="16.5" customHeight="1">
      <c r="A26" s="1224">
        <v>20</v>
      </c>
      <c r="B26" s="1224" t="s">
        <v>6314</v>
      </c>
      <c r="C26" s="1224" t="s">
        <v>16026</v>
      </c>
      <c r="D26" s="1224" t="s">
        <v>16035</v>
      </c>
      <c r="E26" s="1224" t="s">
        <v>15966</v>
      </c>
      <c r="F26" s="1224" t="s">
        <v>16028</v>
      </c>
      <c r="G26" s="1224" t="s">
        <v>15983</v>
      </c>
      <c r="H26" s="1224">
        <v>2018</v>
      </c>
      <c r="I26" s="1224">
        <v>2019</v>
      </c>
      <c r="J26" s="1257" t="s">
        <v>16036</v>
      </c>
      <c r="K26" s="1228" t="s">
        <v>16037</v>
      </c>
      <c r="L26" s="1224" t="s">
        <v>16038</v>
      </c>
      <c r="M26" s="1230" t="s">
        <v>16039</v>
      </c>
      <c r="N26" s="1224" t="s">
        <v>16040</v>
      </c>
      <c r="O26" s="1224" t="s">
        <v>16041</v>
      </c>
      <c r="P26" s="1224" t="s">
        <v>8963</v>
      </c>
      <c r="Q26" s="1229" t="s">
        <v>8963</v>
      </c>
      <c r="R26" s="1224" t="s">
        <v>15931</v>
      </c>
      <c r="S26" s="1225"/>
    </row>
    <row r="27" spans="1:19" s="1227" customFormat="1" ht="16.5" customHeight="1">
      <c r="A27" s="1224">
        <v>21</v>
      </c>
      <c r="B27" s="1224" t="s">
        <v>6314</v>
      </c>
      <c r="C27" s="1224" t="s">
        <v>6324</v>
      </c>
      <c r="D27" s="1224" t="s">
        <v>16042</v>
      </c>
      <c r="E27" s="1224" t="s">
        <v>16043</v>
      </c>
      <c r="F27" s="1224" t="s">
        <v>16044</v>
      </c>
      <c r="G27" s="1224" t="s">
        <v>15989</v>
      </c>
      <c r="H27" s="1224">
        <v>2015</v>
      </c>
      <c r="I27" s="1224">
        <v>2018</v>
      </c>
      <c r="J27" s="1257" t="s">
        <v>16045</v>
      </c>
      <c r="K27" s="1228" t="s">
        <v>16046</v>
      </c>
      <c r="L27" s="1224" t="s">
        <v>16047</v>
      </c>
      <c r="M27" s="1230" t="s">
        <v>16048</v>
      </c>
      <c r="N27" s="1224" t="s">
        <v>15930</v>
      </c>
      <c r="O27" s="1224" t="s">
        <v>15930</v>
      </c>
      <c r="P27" s="1224" t="s">
        <v>8963</v>
      </c>
      <c r="Q27" s="1229" t="s">
        <v>8963</v>
      </c>
      <c r="R27" s="1224" t="s">
        <v>15931</v>
      </c>
      <c r="S27" s="1225">
        <v>2</v>
      </c>
    </row>
    <row r="28" spans="1:19" s="1227" customFormat="1" ht="16.5" customHeight="1">
      <c r="A28" s="1224">
        <v>22</v>
      </c>
      <c r="B28" s="1224" t="s">
        <v>6314</v>
      </c>
      <c r="C28" s="1224" t="s">
        <v>4963</v>
      </c>
      <c r="D28" s="1224" t="s">
        <v>16049</v>
      </c>
      <c r="E28" s="1224" t="s">
        <v>15966</v>
      </c>
      <c r="F28" s="1224" t="s">
        <v>16050</v>
      </c>
      <c r="G28" s="1224" t="s">
        <v>15983</v>
      </c>
      <c r="H28" s="1224">
        <v>2015</v>
      </c>
      <c r="I28" s="1224">
        <v>2016</v>
      </c>
      <c r="J28" s="1257" t="s">
        <v>16051</v>
      </c>
      <c r="K28" s="1228" t="s">
        <v>16052</v>
      </c>
      <c r="L28" s="1224" t="s">
        <v>16053</v>
      </c>
      <c r="M28" s="1224" t="s">
        <v>16054</v>
      </c>
      <c r="N28" s="1224" t="s">
        <v>16055</v>
      </c>
      <c r="O28" s="1224" t="s">
        <v>15981</v>
      </c>
      <c r="P28" s="1224" t="s">
        <v>15981</v>
      </c>
      <c r="Q28" s="1224" t="s">
        <v>8963</v>
      </c>
      <c r="R28" s="1224" t="s">
        <v>15939</v>
      </c>
      <c r="S28" s="1225">
        <v>7</v>
      </c>
    </row>
    <row r="29" spans="1:19" s="1227" customFormat="1" ht="16.5" customHeight="1">
      <c r="A29" s="1224">
        <v>23</v>
      </c>
      <c r="B29" s="1224" t="s">
        <v>6314</v>
      </c>
      <c r="C29" s="1224" t="s">
        <v>4963</v>
      </c>
      <c r="D29" s="1224" t="s">
        <v>16056</v>
      </c>
      <c r="E29" s="1224" t="s">
        <v>15922</v>
      </c>
      <c r="F29" s="1224" t="s">
        <v>16057</v>
      </c>
      <c r="G29" s="1224" t="s">
        <v>15924</v>
      </c>
      <c r="H29" s="1224">
        <v>2016</v>
      </c>
      <c r="I29" s="1224">
        <v>2018</v>
      </c>
      <c r="J29" s="1257" t="s">
        <v>16058</v>
      </c>
      <c r="K29" s="1228" t="s">
        <v>16059</v>
      </c>
      <c r="L29" s="1224" t="s">
        <v>16060</v>
      </c>
      <c r="M29" s="1230" t="s">
        <v>16061</v>
      </c>
      <c r="N29" s="1224" t="s">
        <v>16033</v>
      </c>
      <c r="O29" s="1224" t="s">
        <v>16033</v>
      </c>
      <c r="P29" s="1224" t="s">
        <v>15971</v>
      </c>
      <c r="Q29" s="1224" t="s">
        <v>8963</v>
      </c>
      <c r="R29" s="1224" t="s">
        <v>15939</v>
      </c>
      <c r="S29" s="1225">
        <v>5</v>
      </c>
    </row>
    <row r="30" spans="1:19" s="1227" customFormat="1" ht="16.5" customHeight="1">
      <c r="A30" s="1224">
        <v>24</v>
      </c>
      <c r="B30" s="1224" t="s">
        <v>6608</v>
      </c>
      <c r="C30" s="1224" t="s">
        <v>6315</v>
      </c>
      <c r="D30" s="1224" t="s">
        <v>16062</v>
      </c>
      <c r="E30" s="1224" t="s">
        <v>15966</v>
      </c>
      <c r="F30" s="1224" t="s">
        <v>16063</v>
      </c>
      <c r="G30" s="1224" t="s">
        <v>15989</v>
      </c>
      <c r="H30" s="1224">
        <v>2014</v>
      </c>
      <c r="I30" s="1224">
        <v>2015</v>
      </c>
      <c r="J30" s="1257" t="s">
        <v>16064</v>
      </c>
      <c r="K30" s="1228" t="s">
        <v>16065</v>
      </c>
      <c r="L30" s="1224" t="s">
        <v>16066</v>
      </c>
      <c r="M30" s="1224"/>
      <c r="N30" s="1224" t="s">
        <v>16033</v>
      </c>
      <c r="O30" s="1224" t="s">
        <v>16033</v>
      </c>
      <c r="P30" s="1224" t="s">
        <v>8963</v>
      </c>
      <c r="Q30" s="1224" t="s">
        <v>8963</v>
      </c>
      <c r="R30" s="1224" t="s">
        <v>15931</v>
      </c>
      <c r="S30" s="1225">
        <v>1</v>
      </c>
    </row>
    <row r="31" spans="1:19" s="1227" customFormat="1" ht="16.5" customHeight="1">
      <c r="A31" s="1224">
        <v>25</v>
      </c>
      <c r="B31" s="1224" t="s">
        <v>6608</v>
      </c>
      <c r="C31" s="1224" t="s">
        <v>6315</v>
      </c>
      <c r="D31" s="1224" t="s">
        <v>16067</v>
      </c>
      <c r="E31" s="1224" t="s">
        <v>15966</v>
      </c>
      <c r="F31" s="1224" t="s">
        <v>16063</v>
      </c>
      <c r="G31" s="1224" t="s">
        <v>15983</v>
      </c>
      <c r="H31" s="1224">
        <v>2016</v>
      </c>
      <c r="I31" s="1224">
        <v>2017</v>
      </c>
      <c r="J31" s="1257" t="s">
        <v>16068</v>
      </c>
      <c r="K31" s="1228" t="s">
        <v>16069</v>
      </c>
      <c r="L31" s="1224" t="s">
        <v>16070</v>
      </c>
      <c r="M31" s="1224"/>
      <c r="N31" s="1224" t="s">
        <v>15971</v>
      </c>
      <c r="O31" s="1224" t="s">
        <v>8963</v>
      </c>
      <c r="P31" s="1229" t="s">
        <v>8963</v>
      </c>
      <c r="Q31" s="1229" t="s">
        <v>8963</v>
      </c>
      <c r="R31" s="1224" t="s">
        <v>15972</v>
      </c>
      <c r="S31" s="1225">
        <v>3</v>
      </c>
    </row>
    <row r="32" spans="1:19" s="1227" customFormat="1" ht="16.5" customHeight="1">
      <c r="A32" s="1224">
        <v>26</v>
      </c>
      <c r="B32" s="1224" t="s">
        <v>6608</v>
      </c>
      <c r="C32" s="1224" t="s">
        <v>6750</v>
      </c>
      <c r="D32" s="1224" t="s">
        <v>16071</v>
      </c>
      <c r="E32" s="1224" t="s">
        <v>15922</v>
      </c>
      <c r="F32" s="1224" t="s">
        <v>16072</v>
      </c>
      <c r="G32" s="1224" t="s">
        <v>15989</v>
      </c>
      <c r="H32" s="1224">
        <v>2015</v>
      </c>
      <c r="I32" s="1224">
        <v>2016</v>
      </c>
      <c r="J32" s="1257" t="s">
        <v>16073</v>
      </c>
      <c r="K32" s="1228" t="s">
        <v>16074</v>
      </c>
      <c r="L32" s="1224" t="s">
        <v>16075</v>
      </c>
      <c r="M32" s="1230" t="s">
        <v>16076</v>
      </c>
      <c r="N32" s="1224" t="s">
        <v>16077</v>
      </c>
      <c r="O32" s="1224" t="s">
        <v>16078</v>
      </c>
      <c r="P32" s="1229" t="s">
        <v>8963</v>
      </c>
      <c r="Q32" s="1229" t="s">
        <v>8963</v>
      </c>
      <c r="R32" s="1224" t="s">
        <v>15931</v>
      </c>
      <c r="S32" s="1225">
        <v>2</v>
      </c>
    </row>
    <row r="33" spans="1:19" s="1227" customFormat="1" ht="16.5" customHeight="1">
      <c r="A33" s="1224">
        <v>27</v>
      </c>
      <c r="B33" s="1224" t="s">
        <v>6608</v>
      </c>
      <c r="C33" s="1224" t="s">
        <v>6750</v>
      </c>
      <c r="D33" s="1224" t="s">
        <v>16079</v>
      </c>
      <c r="E33" s="1224" t="s">
        <v>15922</v>
      </c>
      <c r="F33" s="1224" t="s">
        <v>16072</v>
      </c>
      <c r="G33" s="1224" t="s">
        <v>15924</v>
      </c>
      <c r="H33" s="1224">
        <v>2015</v>
      </c>
      <c r="I33" s="1224">
        <v>2016</v>
      </c>
      <c r="J33" s="1257" t="s">
        <v>16080</v>
      </c>
      <c r="K33" s="1228" t="s">
        <v>16081</v>
      </c>
      <c r="L33" s="1224" t="s">
        <v>16082</v>
      </c>
      <c r="M33" s="1230" t="s">
        <v>16076</v>
      </c>
      <c r="N33" s="1224" t="s">
        <v>16077</v>
      </c>
      <c r="O33" s="1224" t="s">
        <v>16078</v>
      </c>
      <c r="P33" s="1229" t="s">
        <v>8963</v>
      </c>
      <c r="Q33" s="1229" t="s">
        <v>8963</v>
      </c>
      <c r="R33" s="1224" t="s">
        <v>15931</v>
      </c>
      <c r="S33" s="1225">
        <v>2</v>
      </c>
    </row>
    <row r="34" spans="1:19" s="1227" customFormat="1" ht="16.5" customHeight="1">
      <c r="A34" s="1224">
        <v>28</v>
      </c>
      <c r="B34" s="1224" t="s">
        <v>6608</v>
      </c>
      <c r="C34" s="1224" t="s">
        <v>6686</v>
      </c>
      <c r="D34" s="1224" t="s">
        <v>16083</v>
      </c>
      <c r="E34" s="1224" t="s">
        <v>15966</v>
      </c>
      <c r="F34" s="1224" t="s">
        <v>16084</v>
      </c>
      <c r="G34" s="1224" t="s">
        <v>15924</v>
      </c>
      <c r="H34" s="1224">
        <v>2015</v>
      </c>
      <c r="I34" s="1224">
        <v>2016</v>
      </c>
      <c r="J34" s="1257" t="s">
        <v>16085</v>
      </c>
      <c r="K34" s="1228" t="s">
        <v>16086</v>
      </c>
      <c r="L34" s="1224" t="s">
        <v>16087</v>
      </c>
      <c r="M34" s="1224"/>
      <c r="N34" s="1224" t="s">
        <v>16088</v>
      </c>
      <c r="O34" s="1229" t="s">
        <v>8963</v>
      </c>
      <c r="P34" s="1229" t="s">
        <v>8963</v>
      </c>
      <c r="Q34" s="1229" t="s">
        <v>8963</v>
      </c>
      <c r="R34" s="1224" t="s">
        <v>16089</v>
      </c>
      <c r="S34" s="1225"/>
    </row>
    <row r="35" spans="1:19" s="1227" customFormat="1" ht="16.5" customHeight="1">
      <c r="A35" s="1224">
        <v>29</v>
      </c>
      <c r="B35" s="1224" t="s">
        <v>16090</v>
      </c>
      <c r="C35" s="1224" t="s">
        <v>14126</v>
      </c>
      <c r="D35" s="1224" t="s">
        <v>16091</v>
      </c>
      <c r="E35" s="1224" t="s">
        <v>15901</v>
      </c>
      <c r="F35" s="1224" t="s">
        <v>16092</v>
      </c>
      <c r="G35" s="1224" t="s">
        <v>15903</v>
      </c>
      <c r="H35" s="1224">
        <v>2018</v>
      </c>
      <c r="I35" s="1224">
        <v>2020</v>
      </c>
      <c r="J35" s="1257" t="s">
        <v>16093</v>
      </c>
      <c r="K35" s="1228" t="s">
        <v>16094</v>
      </c>
      <c r="L35" s="1224" t="s">
        <v>16095</v>
      </c>
      <c r="M35" s="1224"/>
      <c r="N35" s="1224" t="s">
        <v>16096</v>
      </c>
      <c r="O35" s="1229" t="s">
        <v>15981</v>
      </c>
      <c r="P35" s="1229" t="s">
        <v>15909</v>
      </c>
      <c r="Q35" s="1229" t="s">
        <v>15909</v>
      </c>
      <c r="R35" s="1224" t="s">
        <v>15910</v>
      </c>
      <c r="S35" s="1225">
        <v>1</v>
      </c>
    </row>
    <row r="36" spans="1:19" s="1227" customFormat="1" ht="16.5" customHeight="1">
      <c r="A36" s="1224">
        <v>30</v>
      </c>
      <c r="B36" s="1224" t="s">
        <v>6608</v>
      </c>
      <c r="C36" s="1224" t="s">
        <v>6383</v>
      </c>
      <c r="D36" s="1224" t="s">
        <v>16097</v>
      </c>
      <c r="E36" s="1224" t="s">
        <v>15922</v>
      </c>
      <c r="F36" s="1224" t="s">
        <v>16098</v>
      </c>
      <c r="G36" s="1224" t="s">
        <v>15989</v>
      </c>
      <c r="H36" s="1224">
        <v>2014</v>
      </c>
      <c r="I36" s="1224">
        <v>2015</v>
      </c>
      <c r="J36" s="1257" t="s">
        <v>16099</v>
      </c>
      <c r="K36" s="1228" t="s">
        <v>16100</v>
      </c>
      <c r="L36" s="1224" t="s">
        <v>16101</v>
      </c>
      <c r="M36" s="1230" t="s">
        <v>16102</v>
      </c>
      <c r="N36" s="1224" t="s">
        <v>16033</v>
      </c>
      <c r="O36" s="1224" t="s">
        <v>16033</v>
      </c>
      <c r="P36" s="1224" t="s">
        <v>16033</v>
      </c>
      <c r="Q36" s="1229" t="s">
        <v>8963</v>
      </c>
      <c r="R36" s="1224" t="s">
        <v>16103</v>
      </c>
      <c r="S36" s="1225">
        <v>2</v>
      </c>
    </row>
    <row r="37" spans="1:19" s="1227" customFormat="1" ht="16.5" customHeight="1">
      <c r="A37" s="1224">
        <v>31</v>
      </c>
      <c r="B37" s="1224" t="s">
        <v>6608</v>
      </c>
      <c r="C37" s="1224" t="s">
        <v>6418</v>
      </c>
      <c r="D37" s="1224" t="s">
        <v>16104</v>
      </c>
      <c r="E37" s="1224" t="s">
        <v>15966</v>
      </c>
      <c r="F37" s="1224" t="s">
        <v>16105</v>
      </c>
      <c r="G37" s="1224" t="s">
        <v>15983</v>
      </c>
      <c r="H37" s="1224">
        <v>2017</v>
      </c>
      <c r="I37" s="1224">
        <v>2017</v>
      </c>
      <c r="J37" s="1257" t="s">
        <v>16106</v>
      </c>
      <c r="K37" s="1228" t="s">
        <v>16107</v>
      </c>
      <c r="L37" s="1224" t="s">
        <v>16108</v>
      </c>
      <c r="M37" s="1224"/>
      <c r="N37" s="1224" t="s">
        <v>15971</v>
      </c>
      <c r="O37" s="1224" t="s">
        <v>16078</v>
      </c>
      <c r="P37" s="1229" t="s">
        <v>8963</v>
      </c>
      <c r="Q37" s="1229" t="s">
        <v>8963</v>
      </c>
      <c r="R37" s="1224" t="s">
        <v>15931</v>
      </c>
      <c r="S37" s="1225">
        <v>1</v>
      </c>
    </row>
    <row r="38" spans="1:19" s="1227" customFormat="1" ht="16.5" customHeight="1">
      <c r="A38" s="1224">
        <v>32</v>
      </c>
      <c r="B38" s="1224" t="s">
        <v>16109</v>
      </c>
      <c r="C38" s="1224" t="s">
        <v>16110</v>
      </c>
      <c r="D38" s="1224" t="s">
        <v>16111</v>
      </c>
      <c r="E38" s="1224" t="s">
        <v>15901</v>
      </c>
      <c r="F38" s="1224" t="s">
        <v>16112</v>
      </c>
      <c r="G38" s="1224" t="s">
        <v>15903</v>
      </c>
      <c r="H38" s="1224">
        <v>2019</v>
      </c>
      <c r="I38" s="1224">
        <v>2020</v>
      </c>
      <c r="J38" s="1257" t="s">
        <v>16113</v>
      </c>
      <c r="K38" s="1228" t="s">
        <v>16114</v>
      </c>
      <c r="L38" s="1224" t="s">
        <v>16115</v>
      </c>
      <c r="M38" s="1224"/>
      <c r="N38" s="1224" t="s">
        <v>15958</v>
      </c>
      <c r="O38" s="1224" t="s">
        <v>15909</v>
      </c>
      <c r="P38" s="1229" t="s">
        <v>15909</v>
      </c>
      <c r="Q38" s="1229" t="s">
        <v>15909</v>
      </c>
      <c r="R38" s="1224" t="s">
        <v>16116</v>
      </c>
      <c r="S38" s="1225">
        <v>1</v>
      </c>
    </row>
    <row r="39" spans="1:19" s="1227" customFormat="1" ht="16.5" customHeight="1">
      <c r="A39" s="1224">
        <v>33</v>
      </c>
      <c r="B39" s="1224" t="s">
        <v>6769</v>
      </c>
      <c r="C39" s="1224" t="s">
        <v>6926</v>
      </c>
      <c r="D39" s="1224" t="s">
        <v>16117</v>
      </c>
      <c r="E39" s="1224" t="s">
        <v>15922</v>
      </c>
      <c r="F39" s="1224" t="s">
        <v>16118</v>
      </c>
      <c r="G39" s="1224" t="s">
        <v>15989</v>
      </c>
      <c r="H39" s="1224">
        <v>2014</v>
      </c>
      <c r="I39" s="1224">
        <v>2016</v>
      </c>
      <c r="J39" s="1257" t="s">
        <v>16119</v>
      </c>
      <c r="K39" s="1228" t="s">
        <v>16120</v>
      </c>
      <c r="L39" s="1224" t="s">
        <v>16121</v>
      </c>
      <c r="M39" s="1230" t="s">
        <v>16122</v>
      </c>
      <c r="N39" s="1224" t="s">
        <v>15971</v>
      </c>
      <c r="O39" s="1224" t="s">
        <v>16123</v>
      </c>
      <c r="P39" s="1229" t="s">
        <v>8963</v>
      </c>
      <c r="Q39" s="1229" t="s">
        <v>8963</v>
      </c>
      <c r="R39" s="1224" t="s">
        <v>15931</v>
      </c>
      <c r="S39" s="1225">
        <v>3</v>
      </c>
    </row>
    <row r="40" spans="1:19" s="1227" customFormat="1" ht="16.5" customHeight="1">
      <c r="A40" s="1224">
        <v>34</v>
      </c>
      <c r="B40" s="1224" t="s">
        <v>6769</v>
      </c>
      <c r="C40" s="1224" t="s">
        <v>6659</v>
      </c>
      <c r="D40" s="1224" t="s">
        <v>16124</v>
      </c>
      <c r="E40" s="1224" t="s">
        <v>15966</v>
      </c>
      <c r="F40" s="1224" t="s">
        <v>15967</v>
      </c>
      <c r="G40" s="1224" t="s">
        <v>15924</v>
      </c>
      <c r="H40" s="1224">
        <v>2015</v>
      </c>
      <c r="I40" s="1224">
        <v>2016</v>
      </c>
      <c r="J40" s="1257" t="s">
        <v>16125</v>
      </c>
      <c r="K40" s="1228" t="s">
        <v>16126</v>
      </c>
      <c r="L40" s="1224" t="s">
        <v>16127</v>
      </c>
      <c r="M40" s="1224"/>
      <c r="N40" s="1224" t="s">
        <v>16128</v>
      </c>
      <c r="O40" s="1224" t="s">
        <v>16055</v>
      </c>
      <c r="P40" s="1229" t="s">
        <v>8963</v>
      </c>
      <c r="Q40" s="1229" t="s">
        <v>8963</v>
      </c>
      <c r="R40" s="1224" t="s">
        <v>16016</v>
      </c>
      <c r="S40" s="1225">
        <v>3</v>
      </c>
    </row>
    <row r="41" spans="1:19" s="1227" customFormat="1" ht="16.5" customHeight="1">
      <c r="A41" s="1224">
        <v>35</v>
      </c>
      <c r="B41" s="1224" t="s">
        <v>6769</v>
      </c>
      <c r="C41" s="1224" t="s">
        <v>6813</v>
      </c>
      <c r="D41" s="1224" t="s">
        <v>16129</v>
      </c>
      <c r="E41" s="1224" t="s">
        <v>15922</v>
      </c>
      <c r="F41" s="1224" t="s">
        <v>16130</v>
      </c>
      <c r="G41" s="1224" t="s">
        <v>15983</v>
      </c>
      <c r="H41" s="1224">
        <v>2016</v>
      </c>
      <c r="I41" s="1224">
        <v>2017</v>
      </c>
      <c r="J41" s="1257" t="s">
        <v>16131</v>
      </c>
      <c r="K41" s="1228" t="s">
        <v>16132</v>
      </c>
      <c r="L41" s="1224" t="s">
        <v>16133</v>
      </c>
      <c r="M41" s="1230" t="s">
        <v>16134</v>
      </c>
      <c r="N41" s="1224" t="s">
        <v>16135</v>
      </c>
      <c r="O41" s="1224" t="s">
        <v>16135</v>
      </c>
      <c r="P41" s="1229" t="s">
        <v>8963</v>
      </c>
      <c r="Q41" s="1229" t="s">
        <v>8963</v>
      </c>
      <c r="R41" s="1224" t="s">
        <v>15931</v>
      </c>
      <c r="S41" s="1225">
        <v>3</v>
      </c>
    </row>
    <row r="42" spans="1:19" s="1227" customFormat="1" ht="16.5" customHeight="1">
      <c r="A42" s="1224">
        <v>36</v>
      </c>
      <c r="B42" s="1224" t="s">
        <v>16109</v>
      </c>
      <c r="C42" s="1224" t="s">
        <v>16136</v>
      </c>
      <c r="D42" s="1224" t="s">
        <v>16137</v>
      </c>
      <c r="E42" s="1224" t="s">
        <v>15901</v>
      </c>
      <c r="F42" s="1224" t="s">
        <v>16138</v>
      </c>
      <c r="G42" s="1224" t="s">
        <v>15903</v>
      </c>
      <c r="H42" s="1224">
        <v>2019</v>
      </c>
      <c r="I42" s="1224">
        <v>2020</v>
      </c>
      <c r="J42" s="1257" t="s">
        <v>16139</v>
      </c>
      <c r="K42" s="1228" t="s">
        <v>16140</v>
      </c>
      <c r="L42" s="1224" t="s">
        <v>16141</v>
      </c>
      <c r="M42" s="1230"/>
      <c r="N42" s="1224" t="s">
        <v>16142</v>
      </c>
      <c r="O42" s="1224" t="s">
        <v>15958</v>
      </c>
      <c r="P42" s="1224" t="s">
        <v>15958</v>
      </c>
      <c r="Q42" s="1229" t="s">
        <v>15909</v>
      </c>
      <c r="R42" s="1224" t="s">
        <v>16143</v>
      </c>
      <c r="S42" s="1225">
        <v>2</v>
      </c>
    </row>
    <row r="43" spans="1:19" s="1227" customFormat="1" ht="16.5" customHeight="1">
      <c r="A43" s="1224">
        <v>37</v>
      </c>
      <c r="B43" s="1224" t="s">
        <v>6769</v>
      </c>
      <c r="C43" s="1224" t="s">
        <v>6874</v>
      </c>
      <c r="D43" s="1224" t="s">
        <v>16144</v>
      </c>
      <c r="E43" s="1224" t="s">
        <v>15922</v>
      </c>
      <c r="F43" s="1224" t="s">
        <v>16145</v>
      </c>
      <c r="G43" s="1224" t="s">
        <v>15924</v>
      </c>
      <c r="H43" s="1224">
        <v>2016</v>
      </c>
      <c r="I43" s="1224">
        <v>2017</v>
      </c>
      <c r="J43" s="1257" t="s">
        <v>16146</v>
      </c>
      <c r="K43" s="1228" t="s">
        <v>16147</v>
      </c>
      <c r="L43" s="1224" t="s">
        <v>16148</v>
      </c>
      <c r="M43" s="1224" t="s">
        <v>16149</v>
      </c>
      <c r="N43" s="1224" t="s">
        <v>16128</v>
      </c>
      <c r="O43" s="1224" t="s">
        <v>16055</v>
      </c>
      <c r="P43" s="1224" t="s">
        <v>16055</v>
      </c>
      <c r="Q43" s="1229" t="s">
        <v>8963</v>
      </c>
      <c r="R43" s="1224" t="s">
        <v>15939</v>
      </c>
      <c r="S43" s="1225">
        <v>3</v>
      </c>
    </row>
    <row r="44" spans="1:19" s="1227" customFormat="1" ht="16.5" customHeight="1">
      <c r="A44" s="1224">
        <v>38</v>
      </c>
      <c r="B44" s="1224" t="s">
        <v>6769</v>
      </c>
      <c r="C44" s="1224" t="s">
        <v>16150</v>
      </c>
      <c r="D44" s="1224" t="s">
        <v>16151</v>
      </c>
      <c r="E44" s="1224" t="s">
        <v>15966</v>
      </c>
      <c r="F44" s="1224" t="s">
        <v>16152</v>
      </c>
      <c r="G44" s="1224" t="s">
        <v>15983</v>
      </c>
      <c r="H44" s="1224">
        <v>2017</v>
      </c>
      <c r="I44" s="1224">
        <v>2018</v>
      </c>
      <c r="J44" s="1257" t="s">
        <v>16153</v>
      </c>
      <c r="K44" s="1228" t="s">
        <v>16154</v>
      </c>
      <c r="L44" s="1224" t="s">
        <v>16155</v>
      </c>
      <c r="M44" s="1224"/>
      <c r="N44" s="1224" t="s">
        <v>15971</v>
      </c>
      <c r="O44" s="1229" t="s">
        <v>8963</v>
      </c>
      <c r="P44" s="1229" t="s">
        <v>8963</v>
      </c>
      <c r="Q44" s="1229" t="s">
        <v>8963</v>
      </c>
      <c r="R44" s="1224" t="s">
        <v>15972</v>
      </c>
      <c r="S44" s="1225">
        <v>1</v>
      </c>
    </row>
    <row r="45" spans="1:19" s="1227" customFormat="1" ht="16.5" customHeight="1">
      <c r="A45" s="1224">
        <v>39</v>
      </c>
      <c r="B45" s="1224" t="s">
        <v>6769</v>
      </c>
      <c r="C45" s="1224" t="s">
        <v>16150</v>
      </c>
      <c r="D45" s="1224" t="s">
        <v>16156</v>
      </c>
      <c r="E45" s="1224" t="s">
        <v>15966</v>
      </c>
      <c r="F45" s="1224" t="s">
        <v>16152</v>
      </c>
      <c r="G45" s="1224" t="s">
        <v>15924</v>
      </c>
      <c r="H45" s="1224">
        <v>2017</v>
      </c>
      <c r="I45" s="1224">
        <v>2018</v>
      </c>
      <c r="J45" s="1257" t="s">
        <v>16153</v>
      </c>
      <c r="K45" s="1228" t="s">
        <v>16157</v>
      </c>
      <c r="L45" s="1224" t="s">
        <v>16158</v>
      </c>
      <c r="M45" s="1224"/>
      <c r="N45" s="1224" t="s">
        <v>15971</v>
      </c>
      <c r="O45" s="1229" t="s">
        <v>8963</v>
      </c>
      <c r="P45" s="1229" t="s">
        <v>8963</v>
      </c>
      <c r="Q45" s="1229" t="s">
        <v>8963</v>
      </c>
      <c r="R45" s="1224" t="s">
        <v>15972</v>
      </c>
      <c r="S45" s="1225">
        <v>1</v>
      </c>
    </row>
    <row r="46" spans="1:19" s="1227" customFormat="1" ht="16.5" customHeight="1">
      <c r="A46" s="1224">
        <v>40</v>
      </c>
      <c r="B46" s="1224" t="s">
        <v>6769</v>
      </c>
      <c r="C46" s="1224" t="s">
        <v>4963</v>
      </c>
      <c r="D46" s="1224" t="s">
        <v>16159</v>
      </c>
      <c r="E46" s="1224" t="s">
        <v>15922</v>
      </c>
      <c r="F46" s="1224" t="s">
        <v>16160</v>
      </c>
      <c r="G46" s="1224" t="s">
        <v>15989</v>
      </c>
      <c r="H46" s="1224">
        <v>2015</v>
      </c>
      <c r="I46" s="1224">
        <v>2016</v>
      </c>
      <c r="J46" s="1257" t="s">
        <v>16161</v>
      </c>
      <c r="K46" s="1228" t="s">
        <v>16162</v>
      </c>
      <c r="L46" s="1224" t="s">
        <v>16163</v>
      </c>
      <c r="M46" s="1230" t="s">
        <v>16164</v>
      </c>
      <c r="N46" s="1224" t="s">
        <v>15929</v>
      </c>
      <c r="O46" s="1224" t="s">
        <v>15929</v>
      </c>
      <c r="P46" s="1224" t="s">
        <v>15929</v>
      </c>
      <c r="Q46" s="1224" t="s">
        <v>15929</v>
      </c>
      <c r="R46" s="1224" t="s">
        <v>16165</v>
      </c>
      <c r="S46" s="1225">
        <v>1</v>
      </c>
    </row>
    <row r="47" spans="1:19" s="1227" customFormat="1" ht="16.5" customHeight="1">
      <c r="A47" s="1224">
        <v>41</v>
      </c>
      <c r="B47" s="1224" t="s">
        <v>6769</v>
      </c>
      <c r="C47" s="1224" t="s">
        <v>4963</v>
      </c>
      <c r="D47" s="1224" t="s">
        <v>16166</v>
      </c>
      <c r="E47" s="1224" t="s">
        <v>15966</v>
      </c>
      <c r="F47" s="1224" t="s">
        <v>16050</v>
      </c>
      <c r="G47" s="1224" t="s">
        <v>15983</v>
      </c>
      <c r="H47" s="1224">
        <v>2016</v>
      </c>
      <c r="I47" s="1224">
        <v>2017</v>
      </c>
      <c r="J47" s="1257" t="s">
        <v>16167</v>
      </c>
      <c r="K47" s="1228" t="s">
        <v>16168</v>
      </c>
      <c r="L47" s="1224" t="s">
        <v>16169</v>
      </c>
      <c r="M47" s="1224"/>
      <c r="N47" s="1224" t="s">
        <v>16128</v>
      </c>
      <c r="O47" s="1224" t="s">
        <v>16055</v>
      </c>
      <c r="P47" s="1224" t="s">
        <v>16055</v>
      </c>
      <c r="Q47" s="1224" t="s">
        <v>16055</v>
      </c>
      <c r="R47" s="1224" t="s">
        <v>16170</v>
      </c>
      <c r="S47" s="1225">
        <v>3</v>
      </c>
    </row>
    <row r="48" spans="1:19" s="1227" customFormat="1" ht="16.5" customHeight="1">
      <c r="A48" s="1224">
        <v>42</v>
      </c>
      <c r="B48" s="1224" t="s">
        <v>7042</v>
      </c>
      <c r="C48" s="1224" t="s">
        <v>16171</v>
      </c>
      <c r="D48" s="1224" t="s">
        <v>16172</v>
      </c>
      <c r="E48" s="1224" t="s">
        <v>15922</v>
      </c>
      <c r="F48" s="1224" t="s">
        <v>16173</v>
      </c>
      <c r="G48" s="1224" t="s">
        <v>15989</v>
      </c>
      <c r="H48" s="1224">
        <v>2014</v>
      </c>
      <c r="I48" s="1224">
        <v>2016</v>
      </c>
      <c r="J48" s="1257" t="s">
        <v>16174</v>
      </c>
      <c r="K48" s="1228" t="s">
        <v>16175</v>
      </c>
      <c r="L48" s="1224" t="s">
        <v>16176</v>
      </c>
      <c r="M48" s="1230" t="s">
        <v>16177</v>
      </c>
      <c r="N48" s="1224" t="s">
        <v>15971</v>
      </c>
      <c r="O48" s="1229" t="s">
        <v>8963</v>
      </c>
      <c r="P48" s="1229" t="s">
        <v>8963</v>
      </c>
      <c r="Q48" s="1229" t="s">
        <v>8963</v>
      </c>
      <c r="R48" s="1224" t="s">
        <v>15972</v>
      </c>
      <c r="S48" s="1225">
        <v>2</v>
      </c>
    </row>
    <row r="49" spans="1:19" s="1227" customFormat="1" ht="16.5" customHeight="1">
      <c r="A49" s="1224">
        <v>43</v>
      </c>
      <c r="B49" s="1224" t="s">
        <v>7042</v>
      </c>
      <c r="C49" s="1224" t="s">
        <v>6315</v>
      </c>
      <c r="D49" s="1224" t="s">
        <v>16178</v>
      </c>
      <c r="E49" s="1224" t="s">
        <v>15922</v>
      </c>
      <c r="F49" s="1224" t="s">
        <v>16179</v>
      </c>
      <c r="G49" s="1224" t="s">
        <v>15983</v>
      </c>
      <c r="H49" s="1224">
        <v>2016</v>
      </c>
      <c r="I49" s="1224">
        <v>2017</v>
      </c>
      <c r="J49" s="1257" t="s">
        <v>16180</v>
      </c>
      <c r="K49" s="1238" t="s">
        <v>16181</v>
      </c>
      <c r="L49" s="1225" t="s">
        <v>16182</v>
      </c>
      <c r="M49" s="1224"/>
      <c r="N49" s="1224" t="s">
        <v>16183</v>
      </c>
      <c r="O49" s="1224" t="s">
        <v>16055</v>
      </c>
      <c r="P49" s="1224" t="s">
        <v>8963</v>
      </c>
      <c r="Q49" s="1224" t="s">
        <v>8963</v>
      </c>
      <c r="R49" s="1224" t="s">
        <v>15939</v>
      </c>
      <c r="S49" s="1225">
        <v>3</v>
      </c>
    </row>
    <row r="50" spans="1:19" s="1227" customFormat="1" ht="16.5" customHeight="1">
      <c r="A50" s="1224">
        <v>44</v>
      </c>
      <c r="B50" s="1224" t="s">
        <v>14125</v>
      </c>
      <c r="C50" s="1224" t="s">
        <v>14126</v>
      </c>
      <c r="D50" s="1224" t="s">
        <v>16184</v>
      </c>
      <c r="E50" s="1224" t="s">
        <v>15901</v>
      </c>
      <c r="F50" s="1224" t="s">
        <v>16185</v>
      </c>
      <c r="G50" s="1224" t="s">
        <v>15944</v>
      </c>
      <c r="H50" s="1224">
        <v>2017</v>
      </c>
      <c r="I50" s="1224">
        <v>2020</v>
      </c>
      <c r="J50" s="1257" t="s">
        <v>16186</v>
      </c>
      <c r="K50" s="1238" t="s">
        <v>16187</v>
      </c>
      <c r="L50" s="1225" t="s">
        <v>16188</v>
      </c>
      <c r="M50" s="1239" t="s">
        <v>16189</v>
      </c>
      <c r="N50" s="1224" t="s">
        <v>16190</v>
      </c>
      <c r="O50" s="1224" t="s">
        <v>15958</v>
      </c>
      <c r="P50" s="1224" t="s">
        <v>15909</v>
      </c>
      <c r="Q50" s="1224" t="s">
        <v>15909</v>
      </c>
      <c r="R50" s="1224" t="s">
        <v>16191</v>
      </c>
      <c r="S50" s="1225">
        <v>3</v>
      </c>
    </row>
    <row r="51" spans="1:19" s="1227" customFormat="1" ht="16.5" customHeight="1">
      <c r="A51" s="1224">
        <v>45</v>
      </c>
      <c r="B51" s="1224" t="s">
        <v>7042</v>
      </c>
      <c r="C51" s="1224" t="s">
        <v>6418</v>
      </c>
      <c r="D51" s="1224" t="s">
        <v>16192</v>
      </c>
      <c r="E51" s="1224" t="s">
        <v>15922</v>
      </c>
      <c r="F51" s="1224" t="s">
        <v>16193</v>
      </c>
      <c r="G51" s="1224" t="s">
        <v>15989</v>
      </c>
      <c r="H51" s="1224">
        <v>2014</v>
      </c>
      <c r="I51" s="1224">
        <v>2015</v>
      </c>
      <c r="J51" s="1257" t="s">
        <v>16194</v>
      </c>
      <c r="K51" s="1228" t="s">
        <v>16195</v>
      </c>
      <c r="L51" s="1224" t="s">
        <v>16196</v>
      </c>
      <c r="M51" s="1230" t="s">
        <v>16197</v>
      </c>
      <c r="N51" s="1224" t="s">
        <v>16077</v>
      </c>
      <c r="O51" s="1224" t="s">
        <v>16055</v>
      </c>
      <c r="P51" s="1224" t="s">
        <v>16055</v>
      </c>
      <c r="Q51" s="1224" t="s">
        <v>8963</v>
      </c>
      <c r="R51" s="1224" t="s">
        <v>15939</v>
      </c>
      <c r="S51" s="1225">
        <v>5</v>
      </c>
    </row>
    <row r="52" spans="1:19" s="1227" customFormat="1" ht="16.5" customHeight="1">
      <c r="A52" s="1224">
        <v>46</v>
      </c>
      <c r="B52" s="1224" t="s">
        <v>7042</v>
      </c>
      <c r="C52" s="1224" t="s">
        <v>6418</v>
      </c>
      <c r="D52" s="1224" t="s">
        <v>16198</v>
      </c>
      <c r="E52" s="1224" t="s">
        <v>15922</v>
      </c>
      <c r="F52" s="1224" t="s">
        <v>16199</v>
      </c>
      <c r="G52" s="1224" t="s">
        <v>15989</v>
      </c>
      <c r="H52" s="1224">
        <v>2015</v>
      </c>
      <c r="I52" s="1224">
        <v>2016</v>
      </c>
      <c r="J52" s="1257" t="s">
        <v>16200</v>
      </c>
      <c r="K52" s="1228" t="s">
        <v>16201</v>
      </c>
      <c r="L52" s="1224" t="s">
        <v>16202</v>
      </c>
      <c r="M52" s="1230" t="s">
        <v>16203</v>
      </c>
      <c r="N52" s="1224" t="s">
        <v>16123</v>
      </c>
      <c r="O52" s="1224" t="s">
        <v>16204</v>
      </c>
      <c r="P52" s="1224" t="s">
        <v>16041</v>
      </c>
      <c r="Q52" s="1224" t="s">
        <v>8963</v>
      </c>
      <c r="R52" s="1224" t="s">
        <v>16103</v>
      </c>
      <c r="S52" s="1225">
        <v>2</v>
      </c>
    </row>
    <row r="53" spans="1:19" s="1227" customFormat="1" ht="16.5" customHeight="1">
      <c r="A53" s="1224">
        <v>47</v>
      </c>
      <c r="B53" s="1224" t="s">
        <v>7042</v>
      </c>
      <c r="C53" s="1224" t="s">
        <v>6418</v>
      </c>
      <c r="D53" s="1224" t="s">
        <v>16205</v>
      </c>
      <c r="E53" s="1224" t="s">
        <v>15966</v>
      </c>
      <c r="F53" s="1224" t="s">
        <v>16018</v>
      </c>
      <c r="G53" s="1224" t="s">
        <v>15983</v>
      </c>
      <c r="H53" s="1224">
        <v>2017</v>
      </c>
      <c r="I53" s="1224">
        <v>2018</v>
      </c>
      <c r="J53" s="1257" t="s">
        <v>16206</v>
      </c>
      <c r="K53" s="1238" t="s">
        <v>16207</v>
      </c>
      <c r="L53" s="1225" t="s">
        <v>16208</v>
      </c>
      <c r="M53" s="1224"/>
      <c r="N53" s="1224" t="s">
        <v>15971</v>
      </c>
      <c r="O53" s="1224" t="s">
        <v>8963</v>
      </c>
      <c r="P53" s="1224" t="s">
        <v>8963</v>
      </c>
      <c r="Q53" s="1224" t="s">
        <v>8963</v>
      </c>
      <c r="R53" s="1224" t="s">
        <v>15972</v>
      </c>
      <c r="S53" s="1225">
        <v>1</v>
      </c>
    </row>
    <row r="54" spans="1:19" s="1227" customFormat="1" ht="16.5" customHeight="1">
      <c r="A54" s="1224">
        <v>48</v>
      </c>
      <c r="B54" s="1224" t="s">
        <v>7042</v>
      </c>
      <c r="C54" s="1224" t="s">
        <v>6418</v>
      </c>
      <c r="D54" s="1224" t="s">
        <v>16209</v>
      </c>
      <c r="E54" s="1224" t="s">
        <v>16210</v>
      </c>
      <c r="F54" s="1224" t="s">
        <v>16211</v>
      </c>
      <c r="G54" s="1224" t="s">
        <v>15983</v>
      </c>
      <c r="H54" s="1224">
        <v>2018</v>
      </c>
      <c r="I54" s="1224">
        <v>2019</v>
      </c>
      <c r="J54" s="1257" t="s">
        <v>16212</v>
      </c>
      <c r="K54" s="1238" t="s">
        <v>16213</v>
      </c>
      <c r="L54" s="1225" t="s">
        <v>16214</v>
      </c>
      <c r="M54" s="1224"/>
      <c r="N54" s="1224" t="s">
        <v>15971</v>
      </c>
      <c r="O54" s="1224" t="s">
        <v>8963</v>
      </c>
      <c r="P54" s="1224" t="s">
        <v>8963</v>
      </c>
      <c r="Q54" s="1224" t="s">
        <v>8963</v>
      </c>
      <c r="R54" s="1224" t="s">
        <v>16089</v>
      </c>
      <c r="S54" s="1225"/>
    </row>
    <row r="55" spans="1:19" s="1227" customFormat="1" ht="16.5" customHeight="1">
      <c r="A55" s="1224">
        <v>49</v>
      </c>
      <c r="B55" s="1224" t="s">
        <v>7042</v>
      </c>
      <c r="C55" s="1224" t="s">
        <v>6383</v>
      </c>
      <c r="D55" s="1224" t="s">
        <v>16215</v>
      </c>
      <c r="E55" s="1224" t="s">
        <v>15966</v>
      </c>
      <c r="F55" s="1224" t="s">
        <v>16000</v>
      </c>
      <c r="G55" s="1224" t="s">
        <v>15983</v>
      </c>
      <c r="H55" s="1224">
        <v>2017</v>
      </c>
      <c r="I55" s="1224">
        <v>2019</v>
      </c>
      <c r="J55" s="1257" t="s">
        <v>16216</v>
      </c>
      <c r="K55" s="1238" t="s">
        <v>16217</v>
      </c>
      <c r="L55" s="1225" t="s">
        <v>16218</v>
      </c>
      <c r="M55" s="1230" t="s">
        <v>16219</v>
      </c>
      <c r="N55" s="1224" t="s">
        <v>15971</v>
      </c>
      <c r="O55" s="1224" t="s">
        <v>15971</v>
      </c>
      <c r="P55" s="1224" t="s">
        <v>8963</v>
      </c>
      <c r="Q55" s="1224" t="s">
        <v>8963</v>
      </c>
      <c r="R55" s="1224" t="s">
        <v>15931</v>
      </c>
      <c r="S55" s="1225"/>
    </row>
    <row r="56" spans="1:19" s="1227" customFormat="1" ht="16.5" customHeight="1">
      <c r="A56" s="1224">
        <v>50</v>
      </c>
      <c r="B56" s="1224" t="s">
        <v>16220</v>
      </c>
      <c r="C56" s="1224" t="s">
        <v>14126</v>
      </c>
      <c r="D56" s="1224" t="s">
        <v>16091</v>
      </c>
      <c r="E56" s="1224" t="s">
        <v>15901</v>
      </c>
      <c r="F56" s="1224" t="s">
        <v>16221</v>
      </c>
      <c r="G56" s="1224" t="s">
        <v>15903</v>
      </c>
      <c r="H56" s="1224">
        <v>2019</v>
      </c>
      <c r="I56" s="1224">
        <v>2020</v>
      </c>
      <c r="J56" s="1257" t="s">
        <v>16186</v>
      </c>
      <c r="K56" s="1238" t="s">
        <v>16222</v>
      </c>
      <c r="L56" s="1225" t="s">
        <v>16223</v>
      </c>
      <c r="M56" s="1230"/>
      <c r="N56" s="1224" t="s">
        <v>15958</v>
      </c>
      <c r="O56" s="1224" t="s">
        <v>16224</v>
      </c>
      <c r="P56" s="1224" t="s">
        <v>15909</v>
      </c>
      <c r="Q56" s="1224" t="s">
        <v>15909</v>
      </c>
      <c r="R56" s="1224" t="s">
        <v>15910</v>
      </c>
      <c r="S56" s="1225">
        <v>4</v>
      </c>
    </row>
    <row r="57" spans="1:19" s="1227" customFormat="1" ht="16.5" customHeight="1">
      <c r="A57" s="1224">
        <v>51</v>
      </c>
      <c r="B57" s="1224" t="s">
        <v>7163</v>
      </c>
      <c r="C57" s="1224" t="s">
        <v>6418</v>
      </c>
      <c r="D57" s="1224" t="s">
        <v>16225</v>
      </c>
      <c r="E57" s="1224" t="s">
        <v>15966</v>
      </c>
      <c r="F57" s="1224" t="s">
        <v>16226</v>
      </c>
      <c r="G57" s="1224" t="s">
        <v>15989</v>
      </c>
      <c r="H57" s="1224">
        <v>2014</v>
      </c>
      <c r="I57" s="1224">
        <v>2015</v>
      </c>
      <c r="J57" s="1257" t="s">
        <v>16227</v>
      </c>
      <c r="K57" s="1228" t="s">
        <v>16228</v>
      </c>
      <c r="L57" s="1224" t="s">
        <v>16229</v>
      </c>
      <c r="M57" s="1224"/>
      <c r="N57" s="1224" t="s">
        <v>15971</v>
      </c>
      <c r="O57" s="1224" t="s">
        <v>8963</v>
      </c>
      <c r="P57" s="1224" t="s">
        <v>8963</v>
      </c>
      <c r="Q57" s="1240"/>
      <c r="R57" s="1224" t="s">
        <v>16089</v>
      </c>
      <c r="S57" s="1225">
        <v>1</v>
      </c>
    </row>
    <row r="58" spans="1:19" s="1227" customFormat="1" ht="16.5" customHeight="1">
      <c r="A58" s="1224">
        <v>52</v>
      </c>
      <c r="B58" s="1224" t="s">
        <v>7163</v>
      </c>
      <c r="C58" s="1224" t="s">
        <v>6418</v>
      </c>
      <c r="D58" s="1224" t="s">
        <v>16230</v>
      </c>
      <c r="E58" s="1224" t="s">
        <v>15966</v>
      </c>
      <c r="F58" s="1224" t="s">
        <v>16231</v>
      </c>
      <c r="G58" s="1224" t="s">
        <v>15983</v>
      </c>
      <c r="H58" s="1224">
        <v>2016</v>
      </c>
      <c r="I58" s="1224">
        <v>2017</v>
      </c>
      <c r="J58" s="1257" t="s">
        <v>16153</v>
      </c>
      <c r="K58" s="1228" t="s">
        <v>16232</v>
      </c>
      <c r="L58" s="1224" t="s">
        <v>16233</v>
      </c>
      <c r="M58" s="1224"/>
      <c r="N58" s="1224" t="s">
        <v>16055</v>
      </c>
      <c r="O58" s="1224" t="s">
        <v>8963</v>
      </c>
      <c r="P58" s="1224" t="s">
        <v>8963</v>
      </c>
      <c r="Q58" s="1224" t="s">
        <v>8963</v>
      </c>
      <c r="R58" s="1224" t="s">
        <v>16089</v>
      </c>
      <c r="S58" s="1225">
        <v>0</v>
      </c>
    </row>
    <row r="59" spans="1:19" s="1227" customFormat="1" ht="16.5" customHeight="1">
      <c r="A59" s="1224">
        <v>53</v>
      </c>
      <c r="B59" s="1224" t="s">
        <v>7163</v>
      </c>
      <c r="C59" s="1224" t="s">
        <v>4963</v>
      </c>
      <c r="D59" s="1224" t="s">
        <v>16234</v>
      </c>
      <c r="E59" s="1224" t="s">
        <v>15966</v>
      </c>
      <c r="F59" s="1224" t="s">
        <v>16235</v>
      </c>
      <c r="G59" s="1224" t="s">
        <v>15983</v>
      </c>
      <c r="H59" s="1224">
        <v>2017</v>
      </c>
      <c r="I59" s="1224">
        <v>2018</v>
      </c>
      <c r="J59" s="1257" t="s">
        <v>16236</v>
      </c>
      <c r="K59" s="1228" t="s">
        <v>16237</v>
      </c>
      <c r="L59" s="1225" t="s">
        <v>16238</v>
      </c>
      <c r="M59" s="1230" t="s">
        <v>16239</v>
      </c>
      <c r="N59" s="1224" t="s">
        <v>15971</v>
      </c>
      <c r="O59" s="1224" t="s">
        <v>15971</v>
      </c>
      <c r="P59" s="1224" t="s">
        <v>8963</v>
      </c>
      <c r="Q59" s="1224" t="s">
        <v>8963</v>
      </c>
      <c r="R59" s="1224" t="s">
        <v>16016</v>
      </c>
      <c r="S59" s="1225">
        <v>1</v>
      </c>
    </row>
    <row r="60" spans="1:19" s="1227" customFormat="1" ht="16.5" customHeight="1">
      <c r="A60" s="1224">
        <v>54</v>
      </c>
      <c r="B60" s="1224" t="s">
        <v>7307</v>
      </c>
      <c r="C60" s="1224" t="s">
        <v>6383</v>
      </c>
      <c r="D60" s="1224" t="s">
        <v>16240</v>
      </c>
      <c r="E60" s="1224" t="s">
        <v>15922</v>
      </c>
      <c r="F60" s="1224" t="s">
        <v>16241</v>
      </c>
      <c r="G60" s="1224" t="s">
        <v>15983</v>
      </c>
      <c r="H60" s="1224">
        <v>2016</v>
      </c>
      <c r="I60" s="1224">
        <v>2019</v>
      </c>
      <c r="J60" s="1257" t="s">
        <v>16242</v>
      </c>
      <c r="K60" s="1228" t="s">
        <v>16243</v>
      </c>
      <c r="L60" s="1224" t="s">
        <v>16244</v>
      </c>
      <c r="M60" s="1230" t="s">
        <v>16245</v>
      </c>
      <c r="N60" s="1224" t="s">
        <v>15971</v>
      </c>
      <c r="O60" s="1224" t="s">
        <v>15971</v>
      </c>
      <c r="P60" s="1224" t="s">
        <v>8963</v>
      </c>
      <c r="Q60" s="1224" t="s">
        <v>8963</v>
      </c>
      <c r="R60" s="1224" t="s">
        <v>16016</v>
      </c>
      <c r="S60" s="1225"/>
    </row>
    <row r="61" spans="1:19" s="1227" customFormat="1" ht="16.5" customHeight="1">
      <c r="A61" s="1224">
        <v>55</v>
      </c>
      <c r="B61" s="1224" t="s">
        <v>7307</v>
      </c>
      <c r="C61" s="1224" t="s">
        <v>7329</v>
      </c>
      <c r="D61" s="1224" t="s">
        <v>16246</v>
      </c>
      <c r="E61" s="1224" t="s">
        <v>15966</v>
      </c>
      <c r="F61" s="1224" t="s">
        <v>16247</v>
      </c>
      <c r="G61" s="1224" t="s">
        <v>15915</v>
      </c>
      <c r="H61" s="1224">
        <v>2015</v>
      </c>
      <c r="I61" s="1224">
        <v>2016</v>
      </c>
      <c r="J61" s="1257" t="s">
        <v>16248</v>
      </c>
      <c r="K61" s="1228" t="s">
        <v>16249</v>
      </c>
      <c r="L61" s="1224" t="s">
        <v>16250</v>
      </c>
      <c r="M61" s="1224"/>
      <c r="N61" s="1224" t="s">
        <v>16251</v>
      </c>
      <c r="O61" s="1224" t="s">
        <v>15971</v>
      </c>
      <c r="P61" s="1224" t="s">
        <v>8963</v>
      </c>
      <c r="Q61" s="1224" t="s">
        <v>8963</v>
      </c>
      <c r="R61" s="1224" t="s">
        <v>16016</v>
      </c>
      <c r="S61" s="1225">
        <v>3</v>
      </c>
    </row>
    <row r="62" spans="1:19" s="1227" customFormat="1" ht="16.5" customHeight="1">
      <c r="A62" s="1224">
        <v>56</v>
      </c>
      <c r="B62" s="1224" t="s">
        <v>7307</v>
      </c>
      <c r="C62" s="1224" t="s">
        <v>4963</v>
      </c>
      <c r="D62" s="1224" t="s">
        <v>16252</v>
      </c>
      <c r="E62" s="1224" t="s">
        <v>15966</v>
      </c>
      <c r="F62" s="1224" t="s">
        <v>16050</v>
      </c>
      <c r="G62" s="1224" t="s">
        <v>15915</v>
      </c>
      <c r="H62" s="1224">
        <v>2015</v>
      </c>
      <c r="I62" s="1224">
        <v>2016</v>
      </c>
      <c r="J62" s="1257" t="s">
        <v>16253</v>
      </c>
      <c r="K62" s="1228" t="s">
        <v>16254</v>
      </c>
      <c r="L62" s="1224" t="s">
        <v>16255</v>
      </c>
      <c r="M62" s="1230" t="s">
        <v>16256</v>
      </c>
      <c r="N62" s="1224" t="s">
        <v>16128</v>
      </c>
      <c r="O62" s="1224" t="s">
        <v>16055</v>
      </c>
      <c r="P62" s="1224" t="s">
        <v>16055</v>
      </c>
      <c r="Q62" s="1224" t="s">
        <v>8963</v>
      </c>
      <c r="R62" s="1224" t="s">
        <v>16103</v>
      </c>
      <c r="S62" s="1225">
        <v>2</v>
      </c>
    </row>
    <row r="63" spans="1:19" s="1227" customFormat="1" ht="16.5" customHeight="1">
      <c r="A63" s="1224">
        <v>57</v>
      </c>
      <c r="B63" s="1224" t="s">
        <v>7409</v>
      </c>
      <c r="C63" s="1224" t="s">
        <v>16257</v>
      </c>
      <c r="D63" s="1224" t="s">
        <v>16258</v>
      </c>
      <c r="E63" s="1224" t="s">
        <v>15966</v>
      </c>
      <c r="F63" s="1224" t="s">
        <v>16259</v>
      </c>
      <c r="G63" s="1224" t="s">
        <v>15924</v>
      </c>
      <c r="H63" s="1224">
        <v>2016</v>
      </c>
      <c r="I63" s="1224">
        <v>2016</v>
      </c>
      <c r="J63" s="1257" t="s">
        <v>16260</v>
      </c>
      <c r="K63" s="1228" t="s">
        <v>16261</v>
      </c>
      <c r="L63" s="1224" t="s">
        <v>16262</v>
      </c>
      <c r="M63" s="1224"/>
      <c r="N63" s="1224" t="s">
        <v>16128</v>
      </c>
      <c r="O63" s="1224" t="s">
        <v>16040</v>
      </c>
      <c r="P63" s="1224" t="s">
        <v>16040</v>
      </c>
      <c r="Q63" s="1224" t="s">
        <v>8963</v>
      </c>
      <c r="R63" s="1224" t="s">
        <v>16103</v>
      </c>
      <c r="S63" s="1225">
        <v>1</v>
      </c>
    </row>
    <row r="64" spans="1:19" s="1227" customFormat="1" ht="16.5" customHeight="1">
      <c r="A64" s="1224">
        <v>58</v>
      </c>
      <c r="B64" s="1224" t="s">
        <v>7409</v>
      </c>
      <c r="C64" s="1224" t="s">
        <v>16257</v>
      </c>
      <c r="D64" s="1224" t="s">
        <v>16263</v>
      </c>
      <c r="E64" s="1224" t="s">
        <v>15966</v>
      </c>
      <c r="F64" s="1224" t="s">
        <v>16264</v>
      </c>
      <c r="G64" s="1224" t="s">
        <v>15983</v>
      </c>
      <c r="H64" s="1224">
        <v>2017</v>
      </c>
      <c r="I64" s="1224">
        <v>2018</v>
      </c>
      <c r="J64" s="1257" t="s">
        <v>16265</v>
      </c>
      <c r="K64" s="1228" t="s">
        <v>16266</v>
      </c>
      <c r="L64" s="1224" t="s">
        <v>16267</v>
      </c>
      <c r="M64" s="1224"/>
      <c r="N64" s="1224" t="s">
        <v>15971</v>
      </c>
      <c r="O64" s="1224" t="s">
        <v>8963</v>
      </c>
      <c r="P64" s="1224" t="s">
        <v>8963</v>
      </c>
      <c r="Q64" s="1224" t="s">
        <v>8963</v>
      </c>
      <c r="R64" s="1224" t="s">
        <v>16089</v>
      </c>
      <c r="S64" s="1225">
        <v>3</v>
      </c>
    </row>
    <row r="65" spans="1:19" s="1227" customFormat="1" ht="16.5" customHeight="1">
      <c r="A65" s="1224">
        <v>59</v>
      </c>
      <c r="B65" s="1224" t="s">
        <v>7477</v>
      </c>
      <c r="C65" s="1224" t="s">
        <v>7499</v>
      </c>
      <c r="D65" s="1224" t="s">
        <v>16268</v>
      </c>
      <c r="E65" s="1224" t="s">
        <v>15922</v>
      </c>
      <c r="F65" s="1224" t="s">
        <v>16269</v>
      </c>
      <c r="G65" s="1224" t="s">
        <v>15989</v>
      </c>
      <c r="H65" s="1224">
        <v>2014</v>
      </c>
      <c r="I65" s="1224">
        <v>2015</v>
      </c>
      <c r="J65" s="1257" t="s">
        <v>16270</v>
      </c>
      <c r="K65" s="1238" t="s">
        <v>16271</v>
      </c>
      <c r="L65" s="1225" t="s">
        <v>16272</v>
      </c>
      <c r="M65" s="1230" t="s">
        <v>16273</v>
      </c>
      <c r="N65" s="1224" t="s">
        <v>16274</v>
      </c>
      <c r="O65" s="1224" t="s">
        <v>15930</v>
      </c>
      <c r="P65" s="1224" t="s">
        <v>8963</v>
      </c>
      <c r="Q65" s="1224" t="s">
        <v>8963</v>
      </c>
      <c r="R65" s="1224" t="s">
        <v>15931</v>
      </c>
      <c r="S65" s="1225">
        <v>1</v>
      </c>
    </row>
    <row r="66" spans="1:19" s="1227" customFormat="1" ht="16.5" customHeight="1">
      <c r="A66" s="1224">
        <v>60</v>
      </c>
      <c r="B66" s="1224" t="s">
        <v>7477</v>
      </c>
      <c r="C66" s="1224" t="s">
        <v>7499</v>
      </c>
      <c r="D66" s="1224" t="s">
        <v>16275</v>
      </c>
      <c r="E66" s="1224" t="s">
        <v>15922</v>
      </c>
      <c r="F66" s="1224" t="s">
        <v>16269</v>
      </c>
      <c r="G66" s="1224" t="s">
        <v>15989</v>
      </c>
      <c r="H66" s="1224">
        <v>2014</v>
      </c>
      <c r="I66" s="1224">
        <v>2015</v>
      </c>
      <c r="J66" s="1257" t="s">
        <v>16276</v>
      </c>
      <c r="K66" s="1238" t="s">
        <v>16277</v>
      </c>
      <c r="L66" s="1225" t="s">
        <v>16278</v>
      </c>
      <c r="M66" s="1230" t="s">
        <v>16273</v>
      </c>
      <c r="N66" s="1224" t="s">
        <v>16279</v>
      </c>
      <c r="O66" s="1224" t="s">
        <v>16279</v>
      </c>
      <c r="P66" s="1224" t="s">
        <v>8963</v>
      </c>
      <c r="Q66" s="1224" t="s">
        <v>8963</v>
      </c>
      <c r="R66" s="1224" t="s">
        <v>15931</v>
      </c>
      <c r="S66" s="1225">
        <v>2</v>
      </c>
    </row>
    <row r="67" spans="1:19" s="1227" customFormat="1" ht="16.5" customHeight="1">
      <c r="A67" s="1224">
        <v>61</v>
      </c>
      <c r="B67" s="1225" t="s">
        <v>7477</v>
      </c>
      <c r="C67" s="1225" t="s">
        <v>16280</v>
      </c>
      <c r="D67" s="1225" t="s">
        <v>16281</v>
      </c>
      <c r="E67" s="1224" t="s">
        <v>15922</v>
      </c>
      <c r="F67" s="1224" t="s">
        <v>16282</v>
      </c>
      <c r="G67" s="1225" t="s">
        <v>15983</v>
      </c>
      <c r="H67" s="1225">
        <v>2017</v>
      </c>
      <c r="I67" s="1224">
        <v>2018</v>
      </c>
      <c r="J67" s="1257" t="s">
        <v>16283</v>
      </c>
      <c r="K67" s="1238" t="s">
        <v>16284</v>
      </c>
      <c r="L67" s="1225" t="s">
        <v>16285</v>
      </c>
      <c r="M67" s="1230" t="s">
        <v>16286</v>
      </c>
      <c r="N67" s="1224" t="s">
        <v>16077</v>
      </c>
      <c r="O67" s="1224" t="s">
        <v>16077</v>
      </c>
      <c r="P67" s="1224" t="s">
        <v>8963</v>
      </c>
      <c r="Q67" s="1224" t="s">
        <v>8963</v>
      </c>
      <c r="R67" s="1224" t="s">
        <v>15931</v>
      </c>
      <c r="S67" s="1225"/>
    </row>
    <row r="68" spans="1:19" s="1227" customFormat="1" ht="16.5" customHeight="1">
      <c r="A68" s="1224">
        <v>62</v>
      </c>
      <c r="B68" s="1224" t="s">
        <v>7477</v>
      </c>
      <c r="C68" s="1224" t="s">
        <v>16287</v>
      </c>
      <c r="D68" s="1224" t="s">
        <v>16288</v>
      </c>
      <c r="E68" s="1224" t="s">
        <v>15922</v>
      </c>
      <c r="F68" s="1224" t="s">
        <v>16289</v>
      </c>
      <c r="G68" s="1224" t="s">
        <v>15989</v>
      </c>
      <c r="H68" s="1224">
        <v>2014</v>
      </c>
      <c r="I68" s="1224">
        <v>2015</v>
      </c>
      <c r="J68" s="1257" t="s">
        <v>16290</v>
      </c>
      <c r="K68" s="1228" t="s">
        <v>16291</v>
      </c>
      <c r="L68" s="1224" t="s">
        <v>16292</v>
      </c>
      <c r="M68" s="1224"/>
      <c r="N68" s="1224" t="s">
        <v>16293</v>
      </c>
      <c r="O68" s="1224" t="s">
        <v>16293</v>
      </c>
      <c r="P68" s="1224" t="s">
        <v>8963</v>
      </c>
      <c r="Q68" s="1224" t="s">
        <v>8963</v>
      </c>
      <c r="R68" s="1224" t="s">
        <v>16089</v>
      </c>
      <c r="S68" s="1225">
        <v>2</v>
      </c>
    </row>
    <row r="69" spans="1:19" s="1227" customFormat="1" ht="16.5" customHeight="1">
      <c r="A69" s="1224">
        <v>63</v>
      </c>
      <c r="B69" s="1224" t="s">
        <v>7477</v>
      </c>
      <c r="C69" s="1224" t="s">
        <v>16294</v>
      </c>
      <c r="D69" s="1224" t="s">
        <v>16295</v>
      </c>
      <c r="E69" s="1224" t="s">
        <v>15922</v>
      </c>
      <c r="F69" s="1224" t="s">
        <v>16296</v>
      </c>
      <c r="G69" s="1224" t="s">
        <v>15983</v>
      </c>
      <c r="H69" s="1224">
        <v>2016</v>
      </c>
      <c r="I69" s="1224">
        <v>2017</v>
      </c>
      <c r="J69" s="1257" t="s">
        <v>16297</v>
      </c>
      <c r="K69" s="1238" t="s">
        <v>16298</v>
      </c>
      <c r="L69" s="1225" t="s">
        <v>16299</v>
      </c>
      <c r="M69" s="1230" t="s">
        <v>16300</v>
      </c>
      <c r="N69" s="1224" t="s">
        <v>16128</v>
      </c>
      <c r="O69" s="1224" t="s">
        <v>15981</v>
      </c>
      <c r="P69" s="1224" t="s">
        <v>8963</v>
      </c>
      <c r="Q69" s="1224" t="s">
        <v>8963</v>
      </c>
      <c r="R69" s="1224" t="s">
        <v>15931</v>
      </c>
      <c r="S69" s="1225">
        <v>5</v>
      </c>
    </row>
    <row r="70" spans="1:19" s="1227" customFormat="1" ht="16.5" customHeight="1">
      <c r="A70" s="1224">
        <v>64</v>
      </c>
      <c r="B70" s="1224" t="s">
        <v>7477</v>
      </c>
      <c r="C70" s="1224" t="s">
        <v>16294</v>
      </c>
      <c r="D70" s="1224" t="s">
        <v>16301</v>
      </c>
      <c r="E70" s="1224" t="s">
        <v>15922</v>
      </c>
      <c r="F70" s="1224" t="s">
        <v>16296</v>
      </c>
      <c r="G70" s="1224" t="s">
        <v>15983</v>
      </c>
      <c r="H70" s="1224">
        <v>2016</v>
      </c>
      <c r="I70" s="1224">
        <v>2017</v>
      </c>
      <c r="J70" s="1257" t="s">
        <v>16302</v>
      </c>
      <c r="K70" s="1228" t="s">
        <v>16303</v>
      </c>
      <c r="L70" s="1225" t="s">
        <v>16304</v>
      </c>
      <c r="M70" s="1230" t="s">
        <v>16300</v>
      </c>
      <c r="N70" s="1224" t="s">
        <v>16128</v>
      </c>
      <c r="O70" s="1224" t="s">
        <v>15981</v>
      </c>
      <c r="P70" s="1224" t="s">
        <v>8963</v>
      </c>
      <c r="Q70" s="1224" t="s">
        <v>8963</v>
      </c>
      <c r="R70" s="1224" t="s">
        <v>15931</v>
      </c>
      <c r="S70" s="1225">
        <v>5</v>
      </c>
    </row>
    <row r="71" spans="1:19" s="1227" customFormat="1" ht="16.5" customHeight="1">
      <c r="A71" s="1224">
        <v>65</v>
      </c>
      <c r="B71" s="1224" t="s">
        <v>7477</v>
      </c>
      <c r="C71" s="1224" t="s">
        <v>16305</v>
      </c>
      <c r="D71" s="1224" t="s">
        <v>16306</v>
      </c>
      <c r="E71" s="1224" t="s">
        <v>15922</v>
      </c>
      <c r="F71" s="1224" t="s">
        <v>16307</v>
      </c>
      <c r="G71" s="1224" t="s">
        <v>15983</v>
      </c>
      <c r="H71" s="1224">
        <v>2017</v>
      </c>
      <c r="I71" s="1224">
        <v>2017</v>
      </c>
      <c r="J71" s="1257" t="s">
        <v>16308</v>
      </c>
      <c r="K71" s="1228" t="s">
        <v>16309</v>
      </c>
      <c r="L71" s="1224" t="s">
        <v>16310</v>
      </c>
      <c r="M71" s="1230" t="s">
        <v>16311</v>
      </c>
      <c r="N71" s="1224" t="s">
        <v>16312</v>
      </c>
      <c r="O71" s="1224" t="s">
        <v>15981</v>
      </c>
      <c r="P71" s="1224" t="s">
        <v>8963</v>
      </c>
      <c r="Q71" s="1224" t="s">
        <v>8963</v>
      </c>
      <c r="R71" s="1224" t="s">
        <v>15931</v>
      </c>
      <c r="S71" s="1225">
        <v>5</v>
      </c>
    </row>
    <row r="72" spans="1:19" s="1227" customFormat="1" ht="16.5" customHeight="1">
      <c r="A72" s="1224">
        <v>66</v>
      </c>
      <c r="B72" s="1224" t="s">
        <v>7477</v>
      </c>
      <c r="C72" s="1224" t="s">
        <v>7523</v>
      </c>
      <c r="D72" s="1224" t="s">
        <v>16313</v>
      </c>
      <c r="E72" s="1224" t="s">
        <v>15922</v>
      </c>
      <c r="F72" s="1224" t="s">
        <v>16314</v>
      </c>
      <c r="G72" s="1224" t="s">
        <v>15989</v>
      </c>
      <c r="H72" s="1224">
        <v>2014</v>
      </c>
      <c r="I72" s="1224">
        <v>2015</v>
      </c>
      <c r="J72" s="1257" t="s">
        <v>16315</v>
      </c>
      <c r="K72" s="1228" t="s">
        <v>16316</v>
      </c>
      <c r="L72" s="1224" t="s">
        <v>16317</v>
      </c>
      <c r="M72" s="1230" t="s">
        <v>16318</v>
      </c>
      <c r="N72" s="1224" t="s">
        <v>16123</v>
      </c>
      <c r="O72" s="1224" t="s">
        <v>8963</v>
      </c>
      <c r="P72" s="1224" t="s">
        <v>8963</v>
      </c>
      <c r="Q72" s="1224" t="s">
        <v>8963</v>
      </c>
      <c r="R72" s="1224" t="s">
        <v>16089</v>
      </c>
      <c r="S72" s="1225">
        <v>10</v>
      </c>
    </row>
    <row r="73" spans="1:19" s="1227" customFormat="1" ht="16.5" customHeight="1">
      <c r="A73" s="1224">
        <v>67</v>
      </c>
      <c r="B73" s="1224" t="s">
        <v>16319</v>
      </c>
      <c r="C73" s="1224" t="s">
        <v>7523</v>
      </c>
      <c r="D73" s="1224" t="s">
        <v>16320</v>
      </c>
      <c r="E73" s="1224" t="s">
        <v>15966</v>
      </c>
      <c r="F73" s="1224" t="s">
        <v>16321</v>
      </c>
      <c r="G73" s="1224" t="s">
        <v>15924</v>
      </c>
      <c r="H73" s="1224">
        <v>2014</v>
      </c>
      <c r="I73" s="1224">
        <v>2015</v>
      </c>
      <c r="J73" s="1257" t="s">
        <v>16322</v>
      </c>
      <c r="K73" s="1228" t="s">
        <v>16323</v>
      </c>
      <c r="L73" s="1224" t="s">
        <v>16324</v>
      </c>
      <c r="M73" s="1224"/>
      <c r="N73" s="1224" t="s">
        <v>16325</v>
      </c>
      <c r="O73" s="1224" t="s">
        <v>15981</v>
      </c>
      <c r="P73" s="1224" t="s">
        <v>8963</v>
      </c>
      <c r="Q73" s="1224" t="s">
        <v>8963</v>
      </c>
      <c r="R73" s="1224" t="s">
        <v>15931</v>
      </c>
      <c r="S73" s="1225">
        <v>2</v>
      </c>
    </row>
    <row r="74" spans="1:19" s="1227" customFormat="1" ht="16.5" customHeight="1">
      <c r="A74" s="1224">
        <v>68</v>
      </c>
      <c r="B74" s="1224" t="s">
        <v>7477</v>
      </c>
      <c r="C74" s="1224" t="s">
        <v>7523</v>
      </c>
      <c r="D74" s="1224" t="s">
        <v>16326</v>
      </c>
      <c r="E74" s="1224" t="s">
        <v>15922</v>
      </c>
      <c r="F74" s="1224" t="s">
        <v>16327</v>
      </c>
      <c r="G74" s="1224" t="s">
        <v>15915</v>
      </c>
      <c r="H74" s="1224">
        <v>2015</v>
      </c>
      <c r="I74" s="1224">
        <v>2016</v>
      </c>
      <c r="J74" s="1257" t="s">
        <v>16328</v>
      </c>
      <c r="K74" s="1228" t="s">
        <v>16329</v>
      </c>
      <c r="L74" s="1224" t="s">
        <v>16285</v>
      </c>
      <c r="M74" s="1230" t="s">
        <v>16330</v>
      </c>
      <c r="N74" s="1224" t="s">
        <v>15929</v>
      </c>
      <c r="O74" s="1224" t="s">
        <v>15929</v>
      </c>
      <c r="P74" s="1224" t="s">
        <v>8963</v>
      </c>
      <c r="Q74" s="1224" t="s">
        <v>8963</v>
      </c>
      <c r="R74" s="1224" t="s">
        <v>15931</v>
      </c>
      <c r="S74" s="1225">
        <v>6</v>
      </c>
    </row>
    <row r="75" spans="1:19" s="1227" customFormat="1" ht="16.5" customHeight="1">
      <c r="A75" s="1224">
        <v>69</v>
      </c>
      <c r="B75" s="1224" t="s">
        <v>7477</v>
      </c>
      <c r="C75" s="1224" t="s">
        <v>16331</v>
      </c>
      <c r="D75" s="1224" t="s">
        <v>16332</v>
      </c>
      <c r="E75" s="1224" t="s">
        <v>15913</v>
      </c>
      <c r="F75" s="1224" t="s">
        <v>16333</v>
      </c>
      <c r="G75" s="1224" t="s">
        <v>15915</v>
      </c>
      <c r="H75" s="1224">
        <v>2014</v>
      </c>
      <c r="I75" s="1224">
        <v>2015</v>
      </c>
      <c r="J75" s="1257" t="s">
        <v>16334</v>
      </c>
      <c r="K75" s="1238" t="s">
        <v>16335</v>
      </c>
      <c r="L75" s="1224" t="s">
        <v>16336</v>
      </c>
      <c r="M75" s="1230" t="s">
        <v>16337</v>
      </c>
      <c r="N75" s="1224" t="s">
        <v>15971</v>
      </c>
      <c r="O75" s="1224" t="s">
        <v>15971</v>
      </c>
      <c r="P75" s="1229" t="s">
        <v>8963</v>
      </c>
      <c r="Q75" s="1229" t="s">
        <v>8963</v>
      </c>
      <c r="R75" s="1224" t="s">
        <v>15931</v>
      </c>
      <c r="S75" s="1225"/>
    </row>
    <row r="76" spans="1:19" s="1227" customFormat="1" ht="16.5" customHeight="1">
      <c r="A76" s="1224">
        <v>70</v>
      </c>
      <c r="B76" s="1237" t="s">
        <v>7477</v>
      </c>
      <c r="C76" s="1224" t="s">
        <v>16338</v>
      </c>
      <c r="D76" s="1224" t="s">
        <v>16339</v>
      </c>
      <c r="E76" s="1224" t="s">
        <v>15922</v>
      </c>
      <c r="F76" s="1224" t="s">
        <v>16340</v>
      </c>
      <c r="G76" s="1224" t="s">
        <v>15924</v>
      </c>
      <c r="H76" s="1224">
        <v>2015</v>
      </c>
      <c r="I76" s="1224">
        <v>2016</v>
      </c>
      <c r="J76" s="1257" t="s">
        <v>16341</v>
      </c>
      <c r="K76" s="1228" t="s">
        <v>16342</v>
      </c>
      <c r="L76" s="1224" t="s">
        <v>16343</v>
      </c>
      <c r="M76" s="1230" t="s">
        <v>16344</v>
      </c>
      <c r="N76" s="1224" t="s">
        <v>15929</v>
      </c>
      <c r="O76" s="1224" t="s">
        <v>15981</v>
      </c>
      <c r="P76" s="1229" t="s">
        <v>8963</v>
      </c>
      <c r="Q76" s="1229" t="s">
        <v>8963</v>
      </c>
      <c r="R76" s="1224" t="s">
        <v>16016</v>
      </c>
      <c r="S76" s="1225">
        <v>7</v>
      </c>
    </row>
    <row r="77" spans="1:19" s="1227" customFormat="1" ht="16.5" customHeight="1">
      <c r="A77" s="1224">
        <v>71</v>
      </c>
      <c r="B77" s="1224" t="s">
        <v>7477</v>
      </c>
      <c r="C77" s="1224" t="s">
        <v>16345</v>
      </c>
      <c r="D77" s="1224" t="s">
        <v>16346</v>
      </c>
      <c r="E77" s="1224" t="s">
        <v>15966</v>
      </c>
      <c r="F77" s="1224" t="s">
        <v>16321</v>
      </c>
      <c r="G77" s="1224" t="s">
        <v>15983</v>
      </c>
      <c r="H77" s="1224">
        <v>2017</v>
      </c>
      <c r="I77" s="1224">
        <v>2018</v>
      </c>
      <c r="J77" s="1257" t="s">
        <v>16347</v>
      </c>
      <c r="K77" s="1238" t="s">
        <v>16348</v>
      </c>
      <c r="L77" s="1225" t="s">
        <v>16349</v>
      </c>
      <c r="M77" s="1224"/>
      <c r="N77" s="1224" t="s">
        <v>15971</v>
      </c>
      <c r="O77" s="1229" t="s">
        <v>8963</v>
      </c>
      <c r="P77" s="1229" t="s">
        <v>8963</v>
      </c>
      <c r="Q77" s="1229" t="s">
        <v>8963</v>
      </c>
      <c r="R77" s="1224" t="s">
        <v>16089</v>
      </c>
      <c r="S77" s="1225">
        <v>2</v>
      </c>
    </row>
    <row r="78" spans="1:19" s="1227" customFormat="1" ht="16.5" customHeight="1">
      <c r="A78" s="1224">
        <v>72</v>
      </c>
      <c r="B78" s="1224" t="s">
        <v>7477</v>
      </c>
      <c r="C78" s="1224" t="s">
        <v>14568</v>
      </c>
      <c r="D78" s="1224" t="s">
        <v>16350</v>
      </c>
      <c r="E78" s="1224" t="s">
        <v>15922</v>
      </c>
      <c r="F78" s="1224" t="s">
        <v>16351</v>
      </c>
      <c r="G78" s="1224" t="s">
        <v>15915</v>
      </c>
      <c r="H78" s="1224">
        <v>2015</v>
      </c>
      <c r="I78" s="1224">
        <v>2017</v>
      </c>
      <c r="J78" s="1257" t="s">
        <v>16352</v>
      </c>
      <c r="K78" s="1238" t="s">
        <v>16353</v>
      </c>
      <c r="L78" s="1225" t="s">
        <v>16354</v>
      </c>
      <c r="M78" s="1230" t="s">
        <v>16355</v>
      </c>
      <c r="N78" s="1224" t="s">
        <v>16356</v>
      </c>
      <c r="O78" s="1224" t="s">
        <v>16055</v>
      </c>
      <c r="P78" s="1229" t="s">
        <v>8963</v>
      </c>
      <c r="Q78" s="1229" t="s">
        <v>8963</v>
      </c>
      <c r="R78" s="1224" t="s">
        <v>16357</v>
      </c>
      <c r="S78" s="1225">
        <v>10</v>
      </c>
    </row>
    <row r="79" spans="1:19" s="1227" customFormat="1" ht="16.5" customHeight="1">
      <c r="A79" s="1224">
        <v>73</v>
      </c>
      <c r="B79" s="1224" t="s">
        <v>7477</v>
      </c>
      <c r="C79" s="1224" t="s">
        <v>16358</v>
      </c>
      <c r="D79" s="1224" t="s">
        <v>16359</v>
      </c>
      <c r="E79" s="1224" t="s">
        <v>15922</v>
      </c>
      <c r="F79" s="1224" t="s">
        <v>16360</v>
      </c>
      <c r="G79" s="1224" t="s">
        <v>15915</v>
      </c>
      <c r="H79" s="1224">
        <v>2018</v>
      </c>
      <c r="I79" s="1224">
        <v>2019</v>
      </c>
      <c r="J79" s="1257" t="s">
        <v>16260</v>
      </c>
      <c r="K79" s="1238" t="s">
        <v>16361</v>
      </c>
      <c r="L79" s="1225" t="s">
        <v>16362</v>
      </c>
      <c r="M79" s="1230" t="s">
        <v>16363</v>
      </c>
      <c r="N79" s="1224" t="s">
        <v>16123</v>
      </c>
      <c r="O79" s="1224" t="s">
        <v>15971</v>
      </c>
      <c r="P79" s="1229" t="s">
        <v>8963</v>
      </c>
      <c r="Q79" s="1229" t="s">
        <v>8963</v>
      </c>
      <c r="R79" s="1224" t="s">
        <v>16364</v>
      </c>
      <c r="S79" s="1225"/>
    </row>
    <row r="80" spans="1:19" s="1227" customFormat="1" ht="16.5" customHeight="1">
      <c r="A80" s="1224">
        <v>74</v>
      </c>
      <c r="B80" s="1224" t="s">
        <v>8779</v>
      </c>
      <c r="C80" s="1224" t="s">
        <v>8839</v>
      </c>
      <c r="D80" s="1224" t="s">
        <v>16365</v>
      </c>
      <c r="E80" s="1224" t="s">
        <v>15922</v>
      </c>
      <c r="F80" s="1224" t="s">
        <v>16366</v>
      </c>
      <c r="G80" s="1224" t="s">
        <v>15924</v>
      </c>
      <c r="H80" s="1224">
        <v>2014</v>
      </c>
      <c r="I80" s="1224">
        <v>2016</v>
      </c>
      <c r="J80" s="1257" t="s">
        <v>16367</v>
      </c>
      <c r="K80" s="1228" t="s">
        <v>16368</v>
      </c>
      <c r="L80" s="1224" t="s">
        <v>16369</v>
      </c>
      <c r="M80" s="1230" t="s">
        <v>16370</v>
      </c>
      <c r="N80" s="1224" t="s">
        <v>16033</v>
      </c>
      <c r="O80" s="1224" t="s">
        <v>16033</v>
      </c>
      <c r="P80" s="1229" t="s">
        <v>8963</v>
      </c>
      <c r="Q80" s="1224" t="s">
        <v>16033</v>
      </c>
      <c r="R80" s="1224" t="s">
        <v>16371</v>
      </c>
      <c r="S80" s="1225">
        <v>3</v>
      </c>
    </row>
    <row r="81" spans="1:19" s="1227" customFormat="1" ht="16.5" customHeight="1">
      <c r="A81" s="1224">
        <v>75</v>
      </c>
      <c r="B81" s="1224" t="s">
        <v>8779</v>
      </c>
      <c r="C81" s="1224" t="s">
        <v>16372</v>
      </c>
      <c r="D81" s="1224" t="s">
        <v>16373</v>
      </c>
      <c r="E81" s="1224" t="s">
        <v>15922</v>
      </c>
      <c r="F81" s="1224" t="s">
        <v>16374</v>
      </c>
      <c r="G81" s="1224" t="s">
        <v>15915</v>
      </c>
      <c r="H81" s="1224">
        <v>2015</v>
      </c>
      <c r="I81" s="1224">
        <v>2016</v>
      </c>
      <c r="J81" s="1257" t="s">
        <v>16375</v>
      </c>
      <c r="K81" s="1228" t="s">
        <v>16376</v>
      </c>
      <c r="L81" s="1224" t="s">
        <v>16377</v>
      </c>
      <c r="M81" s="1230" t="s">
        <v>16378</v>
      </c>
      <c r="N81" s="1224" t="s">
        <v>16123</v>
      </c>
      <c r="O81" s="1229" t="s">
        <v>8963</v>
      </c>
      <c r="P81" s="1229" t="s">
        <v>8963</v>
      </c>
      <c r="Q81" s="1229" t="s">
        <v>8963</v>
      </c>
      <c r="R81" s="1224" t="s">
        <v>16089</v>
      </c>
      <c r="S81" s="1225">
        <v>2</v>
      </c>
    </row>
    <row r="82" spans="1:19" s="1227" customFormat="1" ht="16.5" customHeight="1">
      <c r="A82" s="1224">
        <v>76</v>
      </c>
      <c r="B82" s="1224" t="s">
        <v>9118</v>
      </c>
      <c r="C82" s="1224" t="s">
        <v>16379</v>
      </c>
      <c r="D82" s="1224" t="s">
        <v>16380</v>
      </c>
      <c r="E82" s="1224" t="s">
        <v>15942</v>
      </c>
      <c r="F82" s="1224" t="s">
        <v>16381</v>
      </c>
      <c r="G82" s="1224" t="s">
        <v>15903</v>
      </c>
      <c r="H82" s="1224">
        <v>2019</v>
      </c>
      <c r="I82" s="1224">
        <v>2020</v>
      </c>
      <c r="J82" s="1257" t="s">
        <v>16382</v>
      </c>
      <c r="K82" s="1228" t="s">
        <v>16383</v>
      </c>
      <c r="L82" s="1224" t="s">
        <v>16384</v>
      </c>
      <c r="M82" s="1230"/>
      <c r="N82" s="1224" t="s">
        <v>15958</v>
      </c>
      <c r="O82" s="1229" t="s">
        <v>15909</v>
      </c>
      <c r="P82" s="1229" t="s">
        <v>15909</v>
      </c>
      <c r="Q82" s="1229" t="s">
        <v>15909</v>
      </c>
      <c r="R82" s="1224" t="s">
        <v>15959</v>
      </c>
      <c r="S82" s="1225">
        <v>1</v>
      </c>
    </row>
    <row r="83" spans="1:19" s="1227" customFormat="1" ht="16.5" customHeight="1">
      <c r="A83" s="1224">
        <v>77</v>
      </c>
      <c r="B83" s="1224" t="s">
        <v>8779</v>
      </c>
      <c r="C83" s="1224" t="s">
        <v>16385</v>
      </c>
      <c r="D83" s="1224" t="s">
        <v>16386</v>
      </c>
      <c r="E83" s="1224" t="s">
        <v>15966</v>
      </c>
      <c r="F83" s="1224" t="s">
        <v>16387</v>
      </c>
      <c r="G83" s="1224" t="s">
        <v>15989</v>
      </c>
      <c r="H83" s="1224">
        <v>2015</v>
      </c>
      <c r="I83" s="1224">
        <v>2016</v>
      </c>
      <c r="J83" s="1257" t="s">
        <v>16388</v>
      </c>
      <c r="K83" s="1228" t="s">
        <v>16389</v>
      </c>
      <c r="L83" s="1224" t="s">
        <v>16390</v>
      </c>
      <c r="M83" s="1224"/>
      <c r="N83" s="1224" t="s">
        <v>15971</v>
      </c>
      <c r="O83" s="1229" t="s">
        <v>8963</v>
      </c>
      <c r="P83" s="1229" t="s">
        <v>8963</v>
      </c>
      <c r="Q83" s="1229" t="s">
        <v>8963</v>
      </c>
      <c r="R83" s="1224" t="s">
        <v>16089</v>
      </c>
      <c r="S83" s="1225">
        <v>1</v>
      </c>
    </row>
    <row r="84" spans="1:19" s="1227" customFormat="1" ht="16.5" customHeight="1">
      <c r="A84" s="1224">
        <v>78</v>
      </c>
      <c r="B84" s="1224" t="s">
        <v>9118</v>
      </c>
      <c r="C84" s="1224" t="s">
        <v>16379</v>
      </c>
      <c r="D84" s="1224" t="s">
        <v>16391</v>
      </c>
      <c r="E84" s="1224" t="s">
        <v>16392</v>
      </c>
      <c r="F84" s="1224" t="s">
        <v>16393</v>
      </c>
      <c r="G84" s="1224" t="s">
        <v>15903</v>
      </c>
      <c r="H84" s="1224">
        <v>2019</v>
      </c>
      <c r="I84" s="1224">
        <v>2020</v>
      </c>
      <c r="J84" s="1257" t="s">
        <v>16394</v>
      </c>
      <c r="K84" s="1228" t="s">
        <v>16395</v>
      </c>
      <c r="L84" s="1224" t="s">
        <v>16396</v>
      </c>
      <c r="M84" s="1224"/>
      <c r="N84" s="1224" t="s">
        <v>15958</v>
      </c>
      <c r="O84" s="1229" t="s">
        <v>15909</v>
      </c>
      <c r="P84" s="1229" t="s">
        <v>15909</v>
      </c>
      <c r="Q84" s="1229" t="s">
        <v>15909</v>
      </c>
      <c r="R84" s="1224" t="s">
        <v>15959</v>
      </c>
      <c r="S84" s="1225">
        <v>3</v>
      </c>
    </row>
    <row r="85" spans="1:19" s="1227" customFormat="1" ht="16.5" customHeight="1">
      <c r="A85" s="1224">
        <v>79</v>
      </c>
      <c r="B85" s="1224" t="s">
        <v>8779</v>
      </c>
      <c r="C85" s="1224" t="s">
        <v>9252</v>
      </c>
      <c r="D85" s="1224" t="s">
        <v>16397</v>
      </c>
      <c r="E85" s="1224" t="s">
        <v>15966</v>
      </c>
      <c r="F85" s="1224" t="s">
        <v>16398</v>
      </c>
      <c r="G85" s="1224" t="s">
        <v>15924</v>
      </c>
      <c r="H85" s="1224">
        <v>2015</v>
      </c>
      <c r="I85" s="1224">
        <v>2016</v>
      </c>
      <c r="J85" s="1257" t="s">
        <v>16080</v>
      </c>
      <c r="K85" s="1228" t="s">
        <v>16399</v>
      </c>
      <c r="L85" s="1224" t="s">
        <v>16400</v>
      </c>
      <c r="M85" s="1224"/>
      <c r="N85" s="1224" t="s">
        <v>15971</v>
      </c>
      <c r="O85" s="1229" t="s">
        <v>8963</v>
      </c>
      <c r="P85" s="1229" t="s">
        <v>8963</v>
      </c>
      <c r="Q85" s="1229" t="s">
        <v>8963</v>
      </c>
      <c r="R85" s="1224" t="s">
        <v>16089</v>
      </c>
      <c r="S85" s="1225">
        <v>1</v>
      </c>
    </row>
    <row r="86" spans="1:19" s="1227" customFormat="1" ht="16.5" customHeight="1">
      <c r="A86" s="1224">
        <v>80</v>
      </c>
      <c r="B86" s="1224" t="s">
        <v>8779</v>
      </c>
      <c r="C86" s="1224" t="s">
        <v>9252</v>
      </c>
      <c r="D86" s="1224" t="s">
        <v>16401</v>
      </c>
      <c r="E86" s="1224" t="s">
        <v>15966</v>
      </c>
      <c r="F86" s="1224" t="s">
        <v>16402</v>
      </c>
      <c r="G86" s="1224" t="s">
        <v>15915</v>
      </c>
      <c r="H86" s="1224">
        <v>2015</v>
      </c>
      <c r="I86" s="1224">
        <v>2017</v>
      </c>
      <c r="J86" s="1257" t="s">
        <v>16403</v>
      </c>
      <c r="K86" s="1228" t="s">
        <v>16404</v>
      </c>
      <c r="L86" s="1224" t="s">
        <v>16405</v>
      </c>
      <c r="M86" s="1224"/>
      <c r="N86" s="1224" t="s">
        <v>16128</v>
      </c>
      <c r="O86" s="1224" t="s">
        <v>16055</v>
      </c>
      <c r="P86" s="1229" t="s">
        <v>8963</v>
      </c>
      <c r="Q86" s="1229" t="s">
        <v>8963</v>
      </c>
      <c r="R86" s="1224" t="s">
        <v>15939</v>
      </c>
      <c r="S86" s="1225">
        <v>2</v>
      </c>
    </row>
    <row r="87" spans="1:19" s="1227" customFormat="1" ht="16.5" customHeight="1">
      <c r="A87" s="1224">
        <v>81</v>
      </c>
      <c r="B87" s="1224" t="s">
        <v>8779</v>
      </c>
      <c r="C87" s="1224" t="s">
        <v>9226</v>
      </c>
      <c r="D87" s="1224" t="s">
        <v>16406</v>
      </c>
      <c r="E87" s="1224" t="s">
        <v>15922</v>
      </c>
      <c r="F87" s="1224" t="s">
        <v>16407</v>
      </c>
      <c r="G87" s="1224" t="s">
        <v>15989</v>
      </c>
      <c r="H87" s="1224">
        <v>2015</v>
      </c>
      <c r="I87" s="1224">
        <v>2016</v>
      </c>
      <c r="J87" s="1257" t="s">
        <v>16408</v>
      </c>
      <c r="K87" s="1228" t="s">
        <v>16409</v>
      </c>
      <c r="L87" s="1224" t="s">
        <v>16410</v>
      </c>
      <c r="M87" s="1230" t="s">
        <v>16411</v>
      </c>
      <c r="N87" s="1224" t="s">
        <v>15929</v>
      </c>
      <c r="O87" s="1224" t="s">
        <v>16055</v>
      </c>
      <c r="P87" s="1229" t="s">
        <v>8963</v>
      </c>
      <c r="Q87" s="1229" t="s">
        <v>8963</v>
      </c>
      <c r="R87" s="1224" t="s">
        <v>15939</v>
      </c>
      <c r="S87" s="1225">
        <v>6</v>
      </c>
    </row>
    <row r="88" spans="1:19" s="1227" customFormat="1" ht="16.5" customHeight="1">
      <c r="A88" s="1224">
        <v>82</v>
      </c>
      <c r="B88" s="1224" t="s">
        <v>8779</v>
      </c>
      <c r="C88" s="1224" t="s">
        <v>9226</v>
      </c>
      <c r="D88" s="1224" t="s">
        <v>16412</v>
      </c>
      <c r="E88" s="1224" t="s">
        <v>15922</v>
      </c>
      <c r="F88" s="1224" t="s">
        <v>16413</v>
      </c>
      <c r="G88" s="1224" t="s">
        <v>15983</v>
      </c>
      <c r="H88" s="1224">
        <v>2018</v>
      </c>
      <c r="I88" s="1224">
        <v>2019</v>
      </c>
      <c r="J88" s="1257" t="s">
        <v>16414</v>
      </c>
      <c r="K88" s="1228" t="s">
        <v>16415</v>
      </c>
      <c r="L88" s="1224" t="s">
        <v>16416</v>
      </c>
      <c r="M88" s="1230" t="s">
        <v>16417</v>
      </c>
      <c r="N88" s="1224" t="s">
        <v>16418</v>
      </c>
      <c r="O88" s="1224" t="s">
        <v>16418</v>
      </c>
      <c r="P88" s="1229" t="s">
        <v>8963</v>
      </c>
      <c r="Q88" s="1229" t="s">
        <v>8963</v>
      </c>
      <c r="R88" s="1224" t="s">
        <v>15939</v>
      </c>
      <c r="S88" s="1225"/>
    </row>
    <row r="89" spans="1:19" s="1227" customFormat="1" ht="16.5" customHeight="1">
      <c r="A89" s="1224">
        <v>83</v>
      </c>
      <c r="B89" s="1224" t="s">
        <v>8779</v>
      </c>
      <c r="C89" s="1224" t="s">
        <v>16419</v>
      </c>
      <c r="D89" s="1224" t="s">
        <v>16420</v>
      </c>
      <c r="E89" s="1224" t="s">
        <v>15966</v>
      </c>
      <c r="F89" s="1224" t="s">
        <v>16421</v>
      </c>
      <c r="G89" s="1224" t="s">
        <v>15983</v>
      </c>
      <c r="H89" s="1224">
        <v>2018</v>
      </c>
      <c r="I89" s="1224">
        <v>2019</v>
      </c>
      <c r="J89" s="1257" t="s">
        <v>16422</v>
      </c>
      <c r="K89" s="1228" t="s">
        <v>16423</v>
      </c>
      <c r="L89" s="1224" t="s">
        <v>16424</v>
      </c>
      <c r="M89" s="1230" t="s">
        <v>16425</v>
      </c>
      <c r="N89" s="1224" t="s">
        <v>16426</v>
      </c>
      <c r="O89" s="1224" t="s">
        <v>15971</v>
      </c>
      <c r="P89" s="1224" t="s">
        <v>15971</v>
      </c>
      <c r="Q89" s="1229" t="s">
        <v>8963</v>
      </c>
      <c r="R89" s="1224" t="s">
        <v>15939</v>
      </c>
      <c r="S89" s="1225"/>
    </row>
    <row r="90" spans="1:19" s="1227" customFormat="1" ht="16.5" customHeight="1">
      <c r="A90" s="1224">
        <v>84</v>
      </c>
      <c r="B90" s="1224" t="s">
        <v>8779</v>
      </c>
      <c r="C90" s="1224" t="s">
        <v>8827</v>
      </c>
      <c r="D90" s="1224" t="s">
        <v>16427</v>
      </c>
      <c r="E90" s="1224" t="s">
        <v>15922</v>
      </c>
      <c r="F90" s="1224" t="s">
        <v>16428</v>
      </c>
      <c r="G90" s="1224" t="s">
        <v>15983</v>
      </c>
      <c r="H90" s="1224">
        <v>2016</v>
      </c>
      <c r="I90" s="1224">
        <v>2018</v>
      </c>
      <c r="J90" s="1257" t="s">
        <v>15995</v>
      </c>
      <c r="K90" s="1238" t="s">
        <v>16429</v>
      </c>
      <c r="L90" s="1225" t="s">
        <v>16430</v>
      </c>
      <c r="M90" s="1230" t="s">
        <v>16431</v>
      </c>
      <c r="N90" s="1224" t="s">
        <v>16033</v>
      </c>
      <c r="O90" s="1224" t="s">
        <v>16432</v>
      </c>
      <c r="P90" s="1229" t="s">
        <v>8963</v>
      </c>
      <c r="Q90" s="1229" t="s">
        <v>8963</v>
      </c>
      <c r="R90" s="1224" t="s">
        <v>15931</v>
      </c>
      <c r="S90" s="1225">
        <v>2</v>
      </c>
    </row>
    <row r="91" spans="1:19" s="1227" customFormat="1" ht="16.5" customHeight="1">
      <c r="A91" s="1224">
        <v>85</v>
      </c>
      <c r="B91" s="1224" t="s">
        <v>8779</v>
      </c>
      <c r="C91" s="1224" t="s">
        <v>9294</v>
      </c>
      <c r="D91" s="1224" t="s">
        <v>16433</v>
      </c>
      <c r="E91" s="1224" t="s">
        <v>15922</v>
      </c>
      <c r="F91" s="1224" t="s">
        <v>16434</v>
      </c>
      <c r="G91" s="1224" t="s">
        <v>15924</v>
      </c>
      <c r="H91" s="1224">
        <v>2017</v>
      </c>
      <c r="I91" s="1224">
        <v>2018</v>
      </c>
      <c r="J91" s="1257" t="s">
        <v>16367</v>
      </c>
      <c r="K91" s="1228" t="s">
        <v>16435</v>
      </c>
      <c r="L91" s="1224" t="s">
        <v>16436</v>
      </c>
      <c r="M91" s="1224"/>
      <c r="N91" s="1224" t="s">
        <v>15981</v>
      </c>
      <c r="O91" s="1224" t="s">
        <v>15981</v>
      </c>
      <c r="P91" s="1224" t="s">
        <v>15981</v>
      </c>
      <c r="Q91" s="1224" t="s">
        <v>15981</v>
      </c>
      <c r="R91" s="1224" t="s">
        <v>16170</v>
      </c>
      <c r="S91" s="1225"/>
    </row>
    <row r="92" spans="1:19" s="1227" customFormat="1" ht="16.5" customHeight="1">
      <c r="A92" s="1224">
        <v>86</v>
      </c>
      <c r="B92" s="1224" t="s">
        <v>8779</v>
      </c>
      <c r="C92" s="1224" t="s">
        <v>9063</v>
      </c>
      <c r="D92" s="1224" t="s">
        <v>16437</v>
      </c>
      <c r="E92" s="1224" t="s">
        <v>15966</v>
      </c>
      <c r="F92" s="1224" t="s">
        <v>16438</v>
      </c>
      <c r="G92" s="1224" t="s">
        <v>15989</v>
      </c>
      <c r="H92" s="1224">
        <v>2014</v>
      </c>
      <c r="I92" s="1224">
        <v>2016</v>
      </c>
      <c r="J92" s="1257" t="s">
        <v>16439</v>
      </c>
      <c r="K92" s="1228" t="s">
        <v>16440</v>
      </c>
      <c r="L92" s="1224" t="s">
        <v>16441</v>
      </c>
      <c r="M92" s="1224"/>
      <c r="N92" s="1224" t="s">
        <v>15971</v>
      </c>
      <c r="O92" s="1224" t="s">
        <v>15971</v>
      </c>
      <c r="P92" s="1224" t="s">
        <v>15971</v>
      </c>
      <c r="Q92" s="1224" t="s">
        <v>8963</v>
      </c>
      <c r="R92" s="1224" t="s">
        <v>15939</v>
      </c>
      <c r="S92" s="1225">
        <v>1</v>
      </c>
    </row>
    <row r="93" spans="1:19" s="1227" customFormat="1" ht="16.5" customHeight="1">
      <c r="A93" s="1224">
        <v>87</v>
      </c>
      <c r="B93" s="1224" t="s">
        <v>9637</v>
      </c>
      <c r="C93" s="1224" t="s">
        <v>16442</v>
      </c>
      <c r="D93" s="1224" t="s">
        <v>16443</v>
      </c>
      <c r="E93" s="1224" t="s">
        <v>15922</v>
      </c>
      <c r="F93" s="1224" t="s">
        <v>16444</v>
      </c>
      <c r="G93" s="1224" t="s">
        <v>15915</v>
      </c>
      <c r="H93" s="1224">
        <v>2014</v>
      </c>
      <c r="I93" s="1224">
        <v>2015</v>
      </c>
      <c r="J93" s="1257" t="s">
        <v>16036</v>
      </c>
      <c r="K93" s="1228" t="s">
        <v>16445</v>
      </c>
      <c r="L93" s="1224" t="s">
        <v>16446</v>
      </c>
      <c r="M93" s="1230" t="s">
        <v>16447</v>
      </c>
      <c r="N93" s="1224" t="s">
        <v>15971</v>
      </c>
      <c r="O93" s="1229" t="s">
        <v>8963</v>
      </c>
      <c r="P93" s="1229" t="s">
        <v>8963</v>
      </c>
      <c r="Q93" s="1229" t="s">
        <v>8963</v>
      </c>
      <c r="R93" s="1224" t="s">
        <v>16089</v>
      </c>
      <c r="S93" s="1225">
        <v>3</v>
      </c>
    </row>
    <row r="94" spans="1:19" s="1227" customFormat="1" ht="16.5" customHeight="1">
      <c r="A94" s="1224">
        <v>88</v>
      </c>
      <c r="B94" s="1224" t="s">
        <v>9637</v>
      </c>
      <c r="C94" s="1224" t="s">
        <v>9638</v>
      </c>
      <c r="D94" s="1224" t="s">
        <v>16448</v>
      </c>
      <c r="E94" s="1224" t="s">
        <v>15922</v>
      </c>
      <c r="F94" s="1224" t="s">
        <v>16449</v>
      </c>
      <c r="G94" s="1224" t="s">
        <v>15915</v>
      </c>
      <c r="H94" s="1224">
        <v>2015</v>
      </c>
      <c r="I94" s="1224">
        <v>2017</v>
      </c>
      <c r="J94" s="1257" t="s">
        <v>16450</v>
      </c>
      <c r="K94" s="1238" t="s">
        <v>16451</v>
      </c>
      <c r="L94" s="1225" t="s">
        <v>16452</v>
      </c>
      <c r="M94" s="1230" t="s">
        <v>16453</v>
      </c>
      <c r="N94" s="1224" t="s">
        <v>16033</v>
      </c>
      <c r="O94" s="1224" t="s">
        <v>15971</v>
      </c>
      <c r="P94" s="1229" t="s">
        <v>8963</v>
      </c>
      <c r="Q94" s="1229" t="s">
        <v>8963</v>
      </c>
      <c r="R94" s="1224" t="s">
        <v>15931</v>
      </c>
      <c r="S94" s="1225">
        <v>3</v>
      </c>
    </row>
    <row r="95" spans="1:19" s="1227" customFormat="1" ht="16.5" customHeight="1">
      <c r="A95" s="1224">
        <v>89</v>
      </c>
      <c r="B95" s="1224" t="s">
        <v>9637</v>
      </c>
      <c r="C95" s="1224" t="s">
        <v>9762</v>
      </c>
      <c r="D95" s="1224" t="s">
        <v>16454</v>
      </c>
      <c r="E95" s="1224" t="s">
        <v>15922</v>
      </c>
      <c r="F95" s="1224" t="s">
        <v>16455</v>
      </c>
      <c r="G95" s="1224" t="s">
        <v>15915</v>
      </c>
      <c r="H95" s="1224">
        <v>2015</v>
      </c>
      <c r="I95" s="1224">
        <v>2016</v>
      </c>
      <c r="J95" s="1257" t="s">
        <v>16456</v>
      </c>
      <c r="K95" s="1228" t="s">
        <v>16457</v>
      </c>
      <c r="L95" s="1224" t="s">
        <v>16458</v>
      </c>
      <c r="M95" s="1230" t="s">
        <v>16459</v>
      </c>
      <c r="N95" s="1224" t="s">
        <v>16128</v>
      </c>
      <c r="O95" s="1224" t="s">
        <v>16041</v>
      </c>
      <c r="P95" s="1229" t="s">
        <v>8963</v>
      </c>
      <c r="Q95" s="1229" t="s">
        <v>8963</v>
      </c>
      <c r="R95" s="1224" t="s">
        <v>15931</v>
      </c>
      <c r="S95" s="1225">
        <v>2</v>
      </c>
    </row>
    <row r="96" spans="1:19" s="1227" customFormat="1" ht="16.5" customHeight="1">
      <c r="A96" s="1224">
        <v>90</v>
      </c>
      <c r="B96" s="1224" t="s">
        <v>10007</v>
      </c>
      <c r="C96" s="1224" t="s">
        <v>10059</v>
      </c>
      <c r="D96" s="1224" t="s">
        <v>16460</v>
      </c>
      <c r="E96" s="1224" t="s">
        <v>15922</v>
      </c>
      <c r="F96" s="1224" t="s">
        <v>16461</v>
      </c>
      <c r="G96" s="1224" t="s">
        <v>15989</v>
      </c>
      <c r="H96" s="1224">
        <v>2014</v>
      </c>
      <c r="I96" s="1224">
        <v>2015</v>
      </c>
      <c r="J96" s="1257" t="s">
        <v>16462</v>
      </c>
      <c r="K96" s="1228" t="s">
        <v>16463</v>
      </c>
      <c r="L96" s="1224" t="s">
        <v>16464</v>
      </c>
      <c r="M96" s="1230" t="s">
        <v>16465</v>
      </c>
      <c r="N96" s="1224" t="s">
        <v>15929</v>
      </c>
      <c r="O96" s="1224" t="s">
        <v>16055</v>
      </c>
      <c r="P96" s="1229" t="s">
        <v>8963</v>
      </c>
      <c r="Q96" s="1229" t="s">
        <v>8963</v>
      </c>
      <c r="R96" s="1224" t="s">
        <v>15931</v>
      </c>
      <c r="S96" s="1225">
        <v>0</v>
      </c>
    </row>
    <row r="97" spans="1:19" s="1227" customFormat="1" ht="16.5" customHeight="1">
      <c r="A97" s="1224">
        <v>91</v>
      </c>
      <c r="B97" s="1224" t="s">
        <v>10007</v>
      </c>
      <c r="C97" s="1224" t="s">
        <v>10110</v>
      </c>
      <c r="D97" s="1224" t="s">
        <v>16466</v>
      </c>
      <c r="E97" s="1224" t="s">
        <v>15922</v>
      </c>
      <c r="F97" s="1224" t="s">
        <v>16467</v>
      </c>
      <c r="G97" s="1224" t="s">
        <v>15983</v>
      </c>
      <c r="H97" s="1224">
        <v>2016</v>
      </c>
      <c r="I97" s="1224">
        <v>2018</v>
      </c>
      <c r="J97" s="1257" t="s">
        <v>16468</v>
      </c>
      <c r="K97" s="1228" t="s">
        <v>16469</v>
      </c>
      <c r="L97" s="1224" t="s">
        <v>16470</v>
      </c>
      <c r="M97" s="1230" t="s">
        <v>16471</v>
      </c>
      <c r="N97" s="1224" t="s">
        <v>16123</v>
      </c>
      <c r="O97" s="1224" t="s">
        <v>16472</v>
      </c>
      <c r="P97" s="1229" t="s">
        <v>8963</v>
      </c>
      <c r="Q97" s="1229" t="s">
        <v>8963</v>
      </c>
      <c r="R97" s="1224" t="s">
        <v>15931</v>
      </c>
      <c r="S97" s="1225"/>
    </row>
    <row r="98" spans="1:19" s="1227" customFormat="1" ht="16.5" customHeight="1">
      <c r="A98" s="1224">
        <v>92</v>
      </c>
      <c r="B98" s="1224" t="s">
        <v>10007</v>
      </c>
      <c r="C98" s="1224" t="s">
        <v>10147</v>
      </c>
      <c r="D98" s="1224" t="s">
        <v>16473</v>
      </c>
      <c r="E98" s="1224" t="s">
        <v>15966</v>
      </c>
      <c r="F98" s="1224" t="s">
        <v>16474</v>
      </c>
      <c r="G98" s="1224" t="s">
        <v>15924</v>
      </c>
      <c r="H98" s="1224">
        <v>2015</v>
      </c>
      <c r="I98" s="1224">
        <v>2016</v>
      </c>
      <c r="J98" s="1257" t="s">
        <v>16352</v>
      </c>
      <c r="K98" s="1238" t="s">
        <v>16475</v>
      </c>
      <c r="L98" s="1225" t="s">
        <v>16476</v>
      </c>
      <c r="M98" s="1224"/>
      <c r="N98" s="1224" t="s">
        <v>16477</v>
      </c>
      <c r="O98" s="1224" t="s">
        <v>16478</v>
      </c>
      <c r="P98" s="1229" t="s">
        <v>8963</v>
      </c>
      <c r="Q98" s="1229" t="s">
        <v>8963</v>
      </c>
      <c r="R98" s="1224" t="s">
        <v>15931</v>
      </c>
      <c r="S98" s="1225">
        <v>3</v>
      </c>
    </row>
    <row r="99" spans="1:19" s="1227" customFormat="1" ht="16.5" customHeight="1">
      <c r="A99" s="1224">
        <v>93</v>
      </c>
      <c r="B99" s="1224" t="s">
        <v>10007</v>
      </c>
      <c r="C99" s="1224" t="s">
        <v>10016</v>
      </c>
      <c r="D99" s="1224" t="s">
        <v>16479</v>
      </c>
      <c r="E99" s="1224" t="s">
        <v>15922</v>
      </c>
      <c r="F99" s="1224" t="s">
        <v>16480</v>
      </c>
      <c r="G99" s="1224" t="s">
        <v>15989</v>
      </c>
      <c r="H99" s="1224">
        <v>2015</v>
      </c>
      <c r="I99" s="1224">
        <v>2016</v>
      </c>
      <c r="J99" s="1257" t="s">
        <v>16481</v>
      </c>
      <c r="K99" s="1228" t="s">
        <v>16482</v>
      </c>
      <c r="L99" s="1224" t="s">
        <v>16483</v>
      </c>
      <c r="M99" s="1230" t="s">
        <v>16484</v>
      </c>
      <c r="N99" s="1224" t="s">
        <v>16485</v>
      </c>
      <c r="O99" s="1224" t="s">
        <v>15930</v>
      </c>
      <c r="P99" s="1224" t="s">
        <v>15930</v>
      </c>
      <c r="Q99" s="1229" t="s">
        <v>8963</v>
      </c>
      <c r="R99" s="1224" t="s">
        <v>15939</v>
      </c>
      <c r="S99" s="1225">
        <v>3</v>
      </c>
    </row>
    <row r="100" spans="1:19" s="1227" customFormat="1" ht="16.5" customHeight="1">
      <c r="A100" s="1224">
        <v>94</v>
      </c>
      <c r="B100" s="1241" t="s">
        <v>10007</v>
      </c>
      <c r="C100" s="1224" t="s">
        <v>10528</v>
      </c>
      <c r="D100" s="1224" t="s">
        <v>16486</v>
      </c>
      <c r="E100" s="1224" t="s">
        <v>15966</v>
      </c>
      <c r="F100" s="1224" t="s">
        <v>16487</v>
      </c>
      <c r="G100" s="1224" t="s">
        <v>15989</v>
      </c>
      <c r="H100" s="1224">
        <v>2014</v>
      </c>
      <c r="I100" s="1224">
        <v>2014</v>
      </c>
      <c r="J100" s="1257" t="s">
        <v>16023</v>
      </c>
      <c r="K100" s="1228" t="s">
        <v>16488</v>
      </c>
      <c r="L100" s="1224" t="s">
        <v>16489</v>
      </c>
      <c r="M100" s="1230" t="s">
        <v>16490</v>
      </c>
      <c r="N100" s="1224" t="s">
        <v>15971</v>
      </c>
      <c r="O100" s="1224" t="s">
        <v>15971</v>
      </c>
      <c r="P100" s="1229" t="s">
        <v>8963</v>
      </c>
      <c r="Q100" s="1229" t="s">
        <v>8963</v>
      </c>
      <c r="R100" s="1224" t="s">
        <v>15931</v>
      </c>
      <c r="S100" s="1225">
        <v>2</v>
      </c>
    </row>
    <row r="101" spans="1:19" s="1227" customFormat="1" ht="16.5" customHeight="1">
      <c r="A101" s="1224">
        <v>95</v>
      </c>
      <c r="B101" s="1224" t="s">
        <v>10007</v>
      </c>
      <c r="C101" s="1224" t="s">
        <v>10048</v>
      </c>
      <c r="D101" s="1224" t="s">
        <v>16491</v>
      </c>
      <c r="E101" s="1224" t="s">
        <v>15922</v>
      </c>
      <c r="F101" s="1224" t="s">
        <v>16492</v>
      </c>
      <c r="G101" s="1224" t="s">
        <v>15989</v>
      </c>
      <c r="H101" s="1224">
        <v>2014</v>
      </c>
      <c r="I101" s="1224">
        <v>2015</v>
      </c>
      <c r="J101" s="1257" t="s">
        <v>16012</v>
      </c>
      <c r="K101" s="1228" t="s">
        <v>16493</v>
      </c>
      <c r="L101" s="1224" t="s">
        <v>16494</v>
      </c>
      <c r="M101" s="1230" t="s">
        <v>16495</v>
      </c>
      <c r="N101" s="1224" t="s">
        <v>16123</v>
      </c>
      <c r="O101" s="1224" t="s">
        <v>16496</v>
      </c>
      <c r="P101" s="1229" t="s">
        <v>8963</v>
      </c>
      <c r="Q101" s="1229" t="s">
        <v>8963</v>
      </c>
      <c r="R101" s="1224" t="s">
        <v>15931</v>
      </c>
      <c r="S101" s="1225">
        <v>2</v>
      </c>
    </row>
    <row r="102" spans="1:19" s="1227" customFormat="1" ht="16.5" customHeight="1">
      <c r="A102" s="1224">
        <v>96</v>
      </c>
      <c r="B102" s="1224" t="s">
        <v>10007</v>
      </c>
      <c r="C102" s="1224" t="s">
        <v>10048</v>
      </c>
      <c r="D102" s="1224" t="s">
        <v>16497</v>
      </c>
      <c r="E102" s="1224" t="s">
        <v>15922</v>
      </c>
      <c r="F102" s="1224" t="s">
        <v>16498</v>
      </c>
      <c r="G102" s="1224" t="s">
        <v>15983</v>
      </c>
      <c r="H102" s="1224">
        <v>2016</v>
      </c>
      <c r="I102" s="1224">
        <v>2018</v>
      </c>
      <c r="J102" s="1257" t="s">
        <v>16499</v>
      </c>
      <c r="K102" s="1238" t="s">
        <v>16500</v>
      </c>
      <c r="L102" s="1225" t="s">
        <v>16501</v>
      </c>
      <c r="M102" s="1230" t="s">
        <v>16502</v>
      </c>
      <c r="N102" s="1224" t="s">
        <v>15971</v>
      </c>
      <c r="O102" s="1224" t="s">
        <v>16128</v>
      </c>
      <c r="P102" s="1229" t="s">
        <v>8963</v>
      </c>
      <c r="Q102" s="1229" t="s">
        <v>8963</v>
      </c>
      <c r="R102" s="1224" t="s">
        <v>15931</v>
      </c>
      <c r="S102" s="1225">
        <v>2</v>
      </c>
    </row>
    <row r="103" spans="1:19" s="1227" customFormat="1" ht="16.5" customHeight="1">
      <c r="A103" s="1224">
        <v>97</v>
      </c>
      <c r="B103" s="1224" t="s">
        <v>10007</v>
      </c>
      <c r="C103" s="1224" t="s">
        <v>10235</v>
      </c>
      <c r="D103" s="1224" t="s">
        <v>16503</v>
      </c>
      <c r="E103" s="1224" t="s">
        <v>15966</v>
      </c>
      <c r="F103" s="1224" t="s">
        <v>16504</v>
      </c>
      <c r="G103" s="1224" t="s">
        <v>15924</v>
      </c>
      <c r="H103" s="1224">
        <v>2017</v>
      </c>
      <c r="I103" s="1224">
        <v>2018</v>
      </c>
      <c r="J103" s="1257" t="s">
        <v>16505</v>
      </c>
      <c r="K103" s="1228" t="s">
        <v>16506</v>
      </c>
      <c r="L103" s="1224" t="s">
        <v>16507</v>
      </c>
      <c r="M103" s="1224"/>
      <c r="N103" s="1224" t="s">
        <v>16508</v>
      </c>
      <c r="O103" s="1224" t="s">
        <v>15981</v>
      </c>
      <c r="P103" s="1229" t="s">
        <v>8963</v>
      </c>
      <c r="Q103" s="1229" t="s">
        <v>8963</v>
      </c>
      <c r="R103" s="1224" t="s">
        <v>15931</v>
      </c>
      <c r="S103" s="1225">
        <v>3</v>
      </c>
    </row>
    <row r="104" spans="1:19" s="1227" customFormat="1" ht="16.5" customHeight="1">
      <c r="A104" s="1224">
        <v>98</v>
      </c>
      <c r="B104" s="1224" t="s">
        <v>10540</v>
      </c>
      <c r="C104" s="1224" t="s">
        <v>10586</v>
      </c>
      <c r="D104" s="1224" t="s">
        <v>16509</v>
      </c>
      <c r="E104" s="1224" t="s">
        <v>15966</v>
      </c>
      <c r="F104" s="1224" t="s">
        <v>16510</v>
      </c>
      <c r="G104" s="1224" t="s">
        <v>15983</v>
      </c>
      <c r="H104" s="1224">
        <v>2016</v>
      </c>
      <c r="I104" s="1224">
        <v>2017</v>
      </c>
      <c r="J104" s="1257" t="s">
        <v>16511</v>
      </c>
      <c r="K104" s="1228" t="s">
        <v>16512</v>
      </c>
      <c r="L104" s="1224" t="s">
        <v>16513</v>
      </c>
      <c r="M104" s="1224"/>
      <c r="N104" s="1224" t="s">
        <v>16123</v>
      </c>
      <c r="O104" s="1224" t="s">
        <v>15971</v>
      </c>
      <c r="P104" s="1229" t="s">
        <v>8963</v>
      </c>
      <c r="Q104" s="1229" t="s">
        <v>8963</v>
      </c>
      <c r="R104" s="1224" t="s">
        <v>15931</v>
      </c>
      <c r="S104" s="1225">
        <v>1</v>
      </c>
    </row>
    <row r="105" spans="1:19" s="1227" customFormat="1" ht="16.5" customHeight="1">
      <c r="A105" s="1224">
        <v>99</v>
      </c>
      <c r="B105" s="1224" t="s">
        <v>10540</v>
      </c>
      <c r="C105" s="1224" t="s">
        <v>10667</v>
      </c>
      <c r="D105" s="1224" t="s">
        <v>16514</v>
      </c>
      <c r="E105" s="1224" t="s">
        <v>15966</v>
      </c>
      <c r="F105" s="1224" t="s">
        <v>16515</v>
      </c>
      <c r="G105" s="1224" t="s">
        <v>15989</v>
      </c>
      <c r="H105" s="1224">
        <v>2015</v>
      </c>
      <c r="I105" s="1224">
        <v>2016</v>
      </c>
      <c r="J105" s="1257" t="s">
        <v>16516</v>
      </c>
      <c r="K105" s="1228" t="s">
        <v>16517</v>
      </c>
      <c r="L105" s="1224" t="s">
        <v>16518</v>
      </c>
      <c r="M105" s="1224"/>
      <c r="N105" s="1224" t="s">
        <v>16128</v>
      </c>
      <c r="O105" s="1224" t="s">
        <v>16055</v>
      </c>
      <c r="P105" s="1229" t="s">
        <v>8963</v>
      </c>
      <c r="Q105" s="1229" t="s">
        <v>8963</v>
      </c>
      <c r="R105" s="1224" t="s">
        <v>15931</v>
      </c>
      <c r="S105" s="1225">
        <v>3</v>
      </c>
    </row>
    <row r="106" spans="1:19" s="1227" customFormat="1" ht="16.5" customHeight="1">
      <c r="A106" s="1224">
        <v>100</v>
      </c>
      <c r="B106" s="1224" t="s">
        <v>16519</v>
      </c>
      <c r="C106" s="1224" t="s">
        <v>16520</v>
      </c>
      <c r="D106" s="1224" t="s">
        <v>16521</v>
      </c>
      <c r="E106" s="1224" t="s">
        <v>15942</v>
      </c>
      <c r="F106" s="1224" t="s">
        <v>16522</v>
      </c>
      <c r="G106" s="1224" t="s">
        <v>15903</v>
      </c>
      <c r="H106" s="1224">
        <v>2018</v>
      </c>
      <c r="I106" s="1224">
        <v>2020</v>
      </c>
      <c r="J106" s="1257" t="s">
        <v>16523</v>
      </c>
      <c r="K106" s="1228" t="s">
        <v>16524</v>
      </c>
      <c r="L106" s="1224" t="s">
        <v>16525</v>
      </c>
      <c r="M106" s="1224"/>
      <c r="N106" s="1224" t="s">
        <v>16526</v>
      </c>
      <c r="O106" s="1224" t="s">
        <v>15958</v>
      </c>
      <c r="P106" s="1229" t="s">
        <v>15909</v>
      </c>
      <c r="Q106" s="1229" t="s">
        <v>8963</v>
      </c>
      <c r="R106" s="1224" t="s">
        <v>16191</v>
      </c>
      <c r="S106" s="1225">
        <v>1</v>
      </c>
    </row>
    <row r="107" spans="1:19" s="1227" customFormat="1" ht="16.5" customHeight="1">
      <c r="A107" s="1224">
        <v>101</v>
      </c>
      <c r="B107" s="1224" t="s">
        <v>10540</v>
      </c>
      <c r="C107" s="1224" t="s">
        <v>10638</v>
      </c>
      <c r="D107" s="1224" t="s">
        <v>16527</v>
      </c>
      <c r="E107" s="1224" t="s">
        <v>15922</v>
      </c>
      <c r="F107" s="1224" t="s">
        <v>16528</v>
      </c>
      <c r="G107" s="1224" t="s">
        <v>15915</v>
      </c>
      <c r="H107" s="1224">
        <v>2015</v>
      </c>
      <c r="I107" s="1224">
        <v>2016</v>
      </c>
      <c r="J107" s="1257" t="s">
        <v>16529</v>
      </c>
      <c r="K107" s="1228" t="s">
        <v>16530</v>
      </c>
      <c r="L107" s="1224" t="s">
        <v>16531</v>
      </c>
      <c r="M107" s="1230" t="s">
        <v>16532</v>
      </c>
      <c r="N107" s="1224" t="s">
        <v>15971</v>
      </c>
      <c r="O107" s="1224" t="s">
        <v>15971</v>
      </c>
      <c r="P107" s="1229" t="s">
        <v>8963</v>
      </c>
      <c r="Q107" s="1229" t="s">
        <v>8963</v>
      </c>
      <c r="R107" s="1224" t="s">
        <v>15931</v>
      </c>
      <c r="S107" s="1225">
        <v>3</v>
      </c>
    </row>
    <row r="108" spans="1:19" s="1227" customFormat="1" ht="16.5" customHeight="1">
      <c r="A108" s="1224">
        <v>102</v>
      </c>
      <c r="B108" s="1224" t="s">
        <v>10540</v>
      </c>
      <c r="C108" s="1224" t="s">
        <v>10638</v>
      </c>
      <c r="D108" s="1224" t="s">
        <v>16533</v>
      </c>
      <c r="E108" s="1224" t="s">
        <v>15922</v>
      </c>
      <c r="F108" s="1224" t="s">
        <v>16534</v>
      </c>
      <c r="G108" s="1224" t="s">
        <v>15924</v>
      </c>
      <c r="H108" s="1224">
        <v>2017</v>
      </c>
      <c r="I108" s="1224">
        <v>2017</v>
      </c>
      <c r="J108" s="1257" t="s">
        <v>16535</v>
      </c>
      <c r="K108" s="1238" t="s">
        <v>16536</v>
      </c>
      <c r="L108" s="1225" t="s">
        <v>16537</v>
      </c>
      <c r="M108" s="1230" t="s">
        <v>16538</v>
      </c>
      <c r="N108" s="1224" t="s">
        <v>16033</v>
      </c>
      <c r="O108" s="1224" t="s">
        <v>16033</v>
      </c>
      <c r="P108" s="1229" t="s">
        <v>8963</v>
      </c>
      <c r="Q108" s="1229" t="s">
        <v>8963</v>
      </c>
      <c r="R108" s="1224" t="s">
        <v>15931</v>
      </c>
      <c r="S108" s="1225">
        <v>2</v>
      </c>
    </row>
    <row r="109" spans="1:19" s="1227" customFormat="1" ht="16.5" customHeight="1">
      <c r="A109" s="1224">
        <v>103</v>
      </c>
      <c r="B109" s="1224" t="s">
        <v>10540</v>
      </c>
      <c r="C109" s="1224" t="s">
        <v>10638</v>
      </c>
      <c r="D109" s="1224" t="s">
        <v>16539</v>
      </c>
      <c r="E109" s="1224" t="s">
        <v>15922</v>
      </c>
      <c r="F109" s="1224" t="s">
        <v>16540</v>
      </c>
      <c r="G109" s="1224" t="s">
        <v>15983</v>
      </c>
      <c r="H109" s="1224" t="s">
        <v>16541</v>
      </c>
      <c r="I109" s="1224">
        <v>2017</v>
      </c>
      <c r="J109" s="1257" t="s">
        <v>16248</v>
      </c>
      <c r="K109" s="1228" t="s">
        <v>16542</v>
      </c>
      <c r="L109" s="1224" t="s">
        <v>16543</v>
      </c>
      <c r="M109" s="1230" t="s">
        <v>16544</v>
      </c>
      <c r="N109" s="1224" t="s">
        <v>15971</v>
      </c>
      <c r="O109" s="1224" t="s">
        <v>15971</v>
      </c>
      <c r="P109" s="1229" t="s">
        <v>8963</v>
      </c>
      <c r="Q109" s="1229" t="s">
        <v>8963</v>
      </c>
      <c r="R109" s="1224" t="s">
        <v>15939</v>
      </c>
      <c r="S109" s="1225">
        <v>4</v>
      </c>
    </row>
    <row r="110" spans="1:19" s="1227" customFormat="1" ht="16.5" customHeight="1">
      <c r="A110" s="1224">
        <v>104</v>
      </c>
      <c r="B110" s="1224" t="s">
        <v>10540</v>
      </c>
      <c r="C110" s="1224" t="s">
        <v>15231</v>
      </c>
      <c r="D110" s="1224" t="s">
        <v>16545</v>
      </c>
      <c r="E110" s="1224" t="s">
        <v>15966</v>
      </c>
      <c r="F110" s="1224" t="s">
        <v>16546</v>
      </c>
      <c r="G110" s="1224" t="s">
        <v>15989</v>
      </c>
      <c r="H110" s="1224">
        <v>2014</v>
      </c>
      <c r="I110" s="1224">
        <v>2015</v>
      </c>
      <c r="J110" s="1257" t="s">
        <v>16547</v>
      </c>
      <c r="K110" s="1228" t="s">
        <v>16548</v>
      </c>
      <c r="L110" s="1224" t="s">
        <v>16549</v>
      </c>
      <c r="M110" s="1224"/>
      <c r="N110" s="1224" t="s">
        <v>16123</v>
      </c>
      <c r="O110" s="1224" t="s">
        <v>15971</v>
      </c>
      <c r="P110" s="1224" t="s">
        <v>15971</v>
      </c>
      <c r="Q110" s="1229" t="s">
        <v>8963</v>
      </c>
      <c r="R110" s="1224" t="s">
        <v>16103</v>
      </c>
      <c r="S110" s="1225">
        <v>2</v>
      </c>
    </row>
    <row r="111" spans="1:19" s="1227" customFormat="1" ht="16.5" customHeight="1">
      <c r="A111" s="1224">
        <v>105</v>
      </c>
      <c r="B111" s="1224" t="s">
        <v>10540</v>
      </c>
      <c r="C111" s="1224" t="s">
        <v>10721</v>
      </c>
      <c r="D111" s="1224" t="s">
        <v>16550</v>
      </c>
      <c r="E111" s="1224" t="s">
        <v>15922</v>
      </c>
      <c r="F111" s="1224" t="s">
        <v>16551</v>
      </c>
      <c r="G111" s="1224" t="s">
        <v>15989</v>
      </c>
      <c r="H111" s="1224">
        <v>2014</v>
      </c>
      <c r="I111" s="1224">
        <v>2015</v>
      </c>
      <c r="J111" s="1257" t="s">
        <v>16552</v>
      </c>
      <c r="K111" s="1228" t="s">
        <v>16553</v>
      </c>
      <c r="L111" s="1224" t="s">
        <v>16554</v>
      </c>
      <c r="M111" s="1230" t="s">
        <v>16555</v>
      </c>
      <c r="N111" s="1224" t="s">
        <v>15971</v>
      </c>
      <c r="O111" s="1224" t="s">
        <v>15971</v>
      </c>
      <c r="P111" s="1224" t="s">
        <v>15971</v>
      </c>
      <c r="Q111" s="1229" t="s">
        <v>8963</v>
      </c>
      <c r="R111" s="1224" t="s">
        <v>16103</v>
      </c>
      <c r="S111" s="1225">
        <v>4</v>
      </c>
    </row>
    <row r="112" spans="1:19" s="1227" customFormat="1" ht="16.5" customHeight="1">
      <c r="A112" s="1224">
        <v>106</v>
      </c>
      <c r="B112" s="1224" t="s">
        <v>10540</v>
      </c>
      <c r="C112" s="1224" t="s">
        <v>10721</v>
      </c>
      <c r="D112" s="1224" t="s">
        <v>16556</v>
      </c>
      <c r="E112" s="1224" t="s">
        <v>15922</v>
      </c>
      <c r="F112" s="1224" t="s">
        <v>16557</v>
      </c>
      <c r="G112" s="1224" t="s">
        <v>15989</v>
      </c>
      <c r="H112" s="1224">
        <v>2014</v>
      </c>
      <c r="I112" s="1224">
        <v>2015</v>
      </c>
      <c r="J112" s="1257" t="s">
        <v>16558</v>
      </c>
      <c r="K112" s="1228" t="s">
        <v>16559</v>
      </c>
      <c r="L112" s="1224" t="s">
        <v>16560</v>
      </c>
      <c r="M112" s="1230" t="s">
        <v>16561</v>
      </c>
      <c r="N112" s="1224" t="s">
        <v>15971</v>
      </c>
      <c r="O112" s="1224" t="s">
        <v>16041</v>
      </c>
      <c r="P112" s="1229" t="s">
        <v>8963</v>
      </c>
      <c r="Q112" s="1229" t="s">
        <v>8963</v>
      </c>
      <c r="R112" s="1224" t="s">
        <v>15931</v>
      </c>
      <c r="S112" s="1225">
        <v>4</v>
      </c>
    </row>
    <row r="113" spans="1:19" s="1227" customFormat="1" ht="16.5" customHeight="1">
      <c r="A113" s="1224">
        <v>107</v>
      </c>
      <c r="B113" s="1224" t="s">
        <v>10540</v>
      </c>
      <c r="C113" s="1224" t="s">
        <v>10721</v>
      </c>
      <c r="D113" s="1224" t="s">
        <v>16562</v>
      </c>
      <c r="E113" s="1224" t="s">
        <v>15922</v>
      </c>
      <c r="F113" s="1224" t="s">
        <v>16563</v>
      </c>
      <c r="G113" s="1224" t="s">
        <v>15989</v>
      </c>
      <c r="H113" s="1224">
        <v>2014</v>
      </c>
      <c r="I113" s="1224">
        <v>2015</v>
      </c>
      <c r="J113" s="1257" t="s">
        <v>16023</v>
      </c>
      <c r="K113" s="1228" t="s">
        <v>16564</v>
      </c>
      <c r="L113" s="1224" t="s">
        <v>16565</v>
      </c>
      <c r="M113" s="1230" t="s">
        <v>16566</v>
      </c>
      <c r="N113" s="1224" t="s">
        <v>16040</v>
      </c>
      <c r="O113" s="1224" t="s">
        <v>15981</v>
      </c>
      <c r="P113" s="1229" t="s">
        <v>8963</v>
      </c>
      <c r="Q113" s="1229" t="s">
        <v>8963</v>
      </c>
      <c r="R113" s="1224" t="s">
        <v>15931</v>
      </c>
      <c r="S113" s="1225">
        <v>4</v>
      </c>
    </row>
    <row r="114" spans="1:19" s="1227" customFormat="1" ht="16.5" customHeight="1">
      <c r="A114" s="1224">
        <v>108</v>
      </c>
      <c r="B114" s="1224" t="s">
        <v>10540</v>
      </c>
      <c r="C114" s="1224" t="s">
        <v>10721</v>
      </c>
      <c r="D114" s="1224" t="s">
        <v>16567</v>
      </c>
      <c r="E114" s="1224" t="s">
        <v>15922</v>
      </c>
      <c r="F114" s="1224" t="s">
        <v>16568</v>
      </c>
      <c r="G114" s="1224" t="s">
        <v>15989</v>
      </c>
      <c r="H114" s="1224">
        <v>2014</v>
      </c>
      <c r="I114" s="1224">
        <v>2015</v>
      </c>
      <c r="J114" s="1257" t="s">
        <v>16569</v>
      </c>
      <c r="K114" s="1228" t="s">
        <v>16570</v>
      </c>
      <c r="L114" s="1224" t="s">
        <v>16571</v>
      </c>
      <c r="M114" s="1230" t="s">
        <v>16572</v>
      </c>
      <c r="N114" s="1224" t="s">
        <v>16573</v>
      </c>
      <c r="O114" s="1224" t="s">
        <v>16574</v>
      </c>
      <c r="P114" s="1229" t="s">
        <v>8963</v>
      </c>
      <c r="Q114" s="1229" t="s">
        <v>8963</v>
      </c>
      <c r="R114" s="1224" t="s">
        <v>15931</v>
      </c>
      <c r="S114" s="1225">
        <v>4</v>
      </c>
    </row>
    <row r="115" spans="1:19" s="1227" customFormat="1" ht="16.5" customHeight="1">
      <c r="A115" s="1224">
        <v>109</v>
      </c>
      <c r="B115" s="1224" t="s">
        <v>10540</v>
      </c>
      <c r="C115" s="1224" t="s">
        <v>10721</v>
      </c>
      <c r="D115" s="1224" t="s">
        <v>16575</v>
      </c>
      <c r="E115" s="1224" t="s">
        <v>15922</v>
      </c>
      <c r="F115" s="1224" t="s">
        <v>16576</v>
      </c>
      <c r="G115" s="1224" t="s">
        <v>15989</v>
      </c>
      <c r="H115" s="1224">
        <v>2015</v>
      </c>
      <c r="I115" s="1224">
        <v>2016</v>
      </c>
      <c r="J115" s="1257" t="s">
        <v>16577</v>
      </c>
      <c r="K115" s="1228" t="s">
        <v>16578</v>
      </c>
      <c r="L115" s="1224" t="s">
        <v>16579</v>
      </c>
      <c r="M115" s="1230" t="s">
        <v>16580</v>
      </c>
      <c r="N115" s="1224" t="s">
        <v>16040</v>
      </c>
      <c r="O115" s="1224" t="s">
        <v>16040</v>
      </c>
      <c r="P115" s="1229" t="s">
        <v>8963</v>
      </c>
      <c r="Q115" s="1229" t="s">
        <v>8963</v>
      </c>
      <c r="R115" s="1224" t="s">
        <v>15931</v>
      </c>
      <c r="S115" s="1225">
        <v>4</v>
      </c>
    </row>
    <row r="116" spans="1:19" s="1227" customFormat="1" ht="16.5" customHeight="1">
      <c r="A116" s="1224">
        <v>110</v>
      </c>
      <c r="B116" s="1224" t="s">
        <v>10540</v>
      </c>
      <c r="C116" s="1224" t="s">
        <v>10581</v>
      </c>
      <c r="D116" s="1224" t="s">
        <v>16581</v>
      </c>
      <c r="E116" s="1224" t="s">
        <v>15922</v>
      </c>
      <c r="F116" s="1224" t="s">
        <v>16582</v>
      </c>
      <c r="G116" s="1224" t="s">
        <v>15924</v>
      </c>
      <c r="H116" s="1224">
        <v>2016</v>
      </c>
      <c r="I116" s="1224">
        <v>2017</v>
      </c>
      <c r="J116" s="1257" t="s">
        <v>16583</v>
      </c>
      <c r="K116" s="1228" t="s">
        <v>16584</v>
      </c>
      <c r="L116" s="1224" t="s">
        <v>16585</v>
      </c>
      <c r="M116" s="1224"/>
      <c r="N116" s="1224" t="s">
        <v>15929</v>
      </c>
      <c r="O116" s="1224" t="s">
        <v>15971</v>
      </c>
      <c r="P116" s="1229" t="s">
        <v>8963</v>
      </c>
      <c r="Q116" s="1229" t="s">
        <v>8963</v>
      </c>
      <c r="R116" s="1224" t="s">
        <v>15931</v>
      </c>
      <c r="S116" s="1225">
        <v>2</v>
      </c>
    </row>
    <row r="117" spans="1:19" s="1227" customFormat="1" ht="16.5" customHeight="1">
      <c r="A117" s="1224">
        <v>111</v>
      </c>
      <c r="B117" s="1224" t="s">
        <v>10540</v>
      </c>
      <c r="C117" s="1224" t="s">
        <v>10785</v>
      </c>
      <c r="D117" s="1224" t="s">
        <v>16586</v>
      </c>
      <c r="E117" s="1224" t="s">
        <v>15966</v>
      </c>
      <c r="F117" s="1224" t="s">
        <v>16587</v>
      </c>
      <c r="G117" s="1224" t="s">
        <v>15989</v>
      </c>
      <c r="H117" s="1224">
        <v>2015</v>
      </c>
      <c r="I117" s="1224">
        <v>2017</v>
      </c>
      <c r="J117" s="1257" t="s">
        <v>16588</v>
      </c>
      <c r="K117" s="1228" t="s">
        <v>16589</v>
      </c>
      <c r="L117" s="1224" t="s">
        <v>16590</v>
      </c>
      <c r="M117" s="1224"/>
      <c r="N117" s="1224" t="s">
        <v>16123</v>
      </c>
      <c r="O117" s="1224" t="s">
        <v>15971</v>
      </c>
      <c r="P117" s="1229" t="s">
        <v>8963</v>
      </c>
      <c r="Q117" s="1229" t="s">
        <v>8963</v>
      </c>
      <c r="R117" s="1224" t="s">
        <v>15931</v>
      </c>
      <c r="S117" s="1225">
        <v>1</v>
      </c>
    </row>
    <row r="118" spans="1:19" s="1227" customFormat="1" ht="16.5" customHeight="1">
      <c r="A118" s="1224">
        <v>112</v>
      </c>
      <c r="B118" s="1225" t="s">
        <v>10942</v>
      </c>
      <c r="C118" s="1225" t="s">
        <v>15307</v>
      </c>
      <c r="D118" s="1225" t="s">
        <v>16591</v>
      </c>
      <c r="E118" s="1224" t="s">
        <v>15966</v>
      </c>
      <c r="F118" s="1224" t="s">
        <v>16592</v>
      </c>
      <c r="G118" s="1225" t="s">
        <v>15924</v>
      </c>
      <c r="H118" s="1225">
        <v>2017</v>
      </c>
      <c r="I118" s="1224">
        <v>2018</v>
      </c>
      <c r="J118" s="1257" t="s">
        <v>16012</v>
      </c>
      <c r="K118" s="1238" t="s">
        <v>16593</v>
      </c>
      <c r="L118" s="1225" t="s">
        <v>16594</v>
      </c>
      <c r="M118" s="1224"/>
      <c r="N118" s="1224" t="s">
        <v>16128</v>
      </c>
      <c r="O118" s="1224" t="s">
        <v>16055</v>
      </c>
      <c r="P118" s="1229" t="s">
        <v>8963</v>
      </c>
      <c r="Q118" s="1229" t="s">
        <v>8963</v>
      </c>
      <c r="R118" s="1224" t="s">
        <v>16016</v>
      </c>
      <c r="S118" s="1225">
        <v>2</v>
      </c>
    </row>
    <row r="119" spans="1:19" s="1227" customFormat="1" ht="16.5" customHeight="1">
      <c r="A119" s="1224">
        <v>113</v>
      </c>
      <c r="B119" s="1224" t="s">
        <v>10942</v>
      </c>
      <c r="C119" s="1224" t="s">
        <v>11213</v>
      </c>
      <c r="D119" s="1224" t="s">
        <v>16595</v>
      </c>
      <c r="E119" s="1224" t="s">
        <v>15966</v>
      </c>
      <c r="F119" s="1224" t="s">
        <v>16264</v>
      </c>
      <c r="G119" s="1224" t="s">
        <v>15983</v>
      </c>
      <c r="H119" s="1224">
        <v>2016</v>
      </c>
      <c r="I119" s="1224">
        <v>2017</v>
      </c>
      <c r="J119" s="1257" t="s">
        <v>16596</v>
      </c>
      <c r="K119" s="1228" t="s">
        <v>16597</v>
      </c>
      <c r="L119" s="1225" t="s">
        <v>16598</v>
      </c>
      <c r="M119" s="1224"/>
      <c r="N119" s="1224" t="s">
        <v>15971</v>
      </c>
      <c r="O119" s="1229" t="s">
        <v>8963</v>
      </c>
      <c r="P119" s="1229" t="s">
        <v>8963</v>
      </c>
      <c r="Q119" s="1229" t="s">
        <v>8963</v>
      </c>
      <c r="R119" s="1224" t="s">
        <v>16599</v>
      </c>
      <c r="S119" s="1242">
        <v>1</v>
      </c>
    </row>
    <row r="120" spans="1:19" s="1227" customFormat="1" ht="16.5" customHeight="1">
      <c r="A120" s="1224">
        <v>114</v>
      </c>
      <c r="B120" s="1225" t="s">
        <v>10942</v>
      </c>
      <c r="C120" s="1225" t="s">
        <v>11213</v>
      </c>
      <c r="D120" s="1225" t="s">
        <v>16600</v>
      </c>
      <c r="E120" s="1224" t="s">
        <v>15966</v>
      </c>
      <c r="F120" s="1224" t="s">
        <v>16601</v>
      </c>
      <c r="G120" s="1225" t="s">
        <v>15983</v>
      </c>
      <c r="H120" s="1225">
        <v>2017</v>
      </c>
      <c r="I120" s="1224">
        <v>2018</v>
      </c>
      <c r="J120" s="1257" t="s">
        <v>16006</v>
      </c>
      <c r="K120" s="1238" t="s">
        <v>16602</v>
      </c>
      <c r="L120" s="1225" t="s">
        <v>16603</v>
      </c>
      <c r="M120" s="1224"/>
      <c r="N120" s="1224" t="s">
        <v>15971</v>
      </c>
      <c r="O120" s="1224" t="s">
        <v>15971</v>
      </c>
      <c r="P120" s="1229" t="s">
        <v>8963</v>
      </c>
      <c r="Q120" s="1229" t="s">
        <v>8963</v>
      </c>
      <c r="R120" s="1224" t="s">
        <v>15931</v>
      </c>
      <c r="S120" s="1225">
        <v>2</v>
      </c>
    </row>
    <row r="121" spans="1:19" s="1227" customFormat="1" ht="16.5" customHeight="1">
      <c r="A121" s="1224">
        <v>115</v>
      </c>
      <c r="B121" s="1225" t="s">
        <v>10942</v>
      </c>
      <c r="C121" s="1225" t="s">
        <v>11079</v>
      </c>
      <c r="D121" s="1225" t="s">
        <v>16604</v>
      </c>
      <c r="E121" s="1224" t="s">
        <v>15922</v>
      </c>
      <c r="F121" s="1224" t="s">
        <v>16605</v>
      </c>
      <c r="G121" s="1225" t="s">
        <v>15924</v>
      </c>
      <c r="H121" s="1224">
        <v>2017</v>
      </c>
      <c r="I121" s="1224">
        <v>2018</v>
      </c>
      <c r="J121" s="1257" t="s">
        <v>16606</v>
      </c>
      <c r="K121" s="1228" t="s">
        <v>16607</v>
      </c>
      <c r="L121" s="1225" t="s">
        <v>16608</v>
      </c>
      <c r="M121" s="1230" t="s">
        <v>16609</v>
      </c>
      <c r="N121" s="1224" t="s">
        <v>15929</v>
      </c>
      <c r="O121" s="1224" t="s">
        <v>16055</v>
      </c>
      <c r="P121" s="1229" t="s">
        <v>8963</v>
      </c>
      <c r="Q121" s="1229" t="s">
        <v>8963</v>
      </c>
      <c r="R121" s="1224" t="s">
        <v>15931</v>
      </c>
      <c r="S121" s="1225">
        <v>4</v>
      </c>
    </row>
    <row r="122" spans="1:19" s="1227" customFormat="1" ht="16.5" customHeight="1">
      <c r="A122" s="1224">
        <v>116</v>
      </c>
      <c r="B122" s="1224" t="s">
        <v>10942</v>
      </c>
      <c r="C122" s="1224" t="s">
        <v>11106</v>
      </c>
      <c r="D122" s="1224" t="s">
        <v>16610</v>
      </c>
      <c r="E122" s="1224" t="s">
        <v>15922</v>
      </c>
      <c r="F122" s="1224" t="s">
        <v>16611</v>
      </c>
      <c r="G122" s="1224" t="s">
        <v>15989</v>
      </c>
      <c r="H122" s="1224">
        <v>2014</v>
      </c>
      <c r="I122" s="1224">
        <v>2015</v>
      </c>
      <c r="J122" s="1257" t="s">
        <v>16612</v>
      </c>
      <c r="K122" s="1228" t="s">
        <v>16613</v>
      </c>
      <c r="L122" s="1224" t="s">
        <v>16614</v>
      </c>
      <c r="M122" s="1230" t="s">
        <v>16615</v>
      </c>
      <c r="N122" s="1224" t="s">
        <v>15981</v>
      </c>
      <c r="O122" s="1224" t="s">
        <v>15981</v>
      </c>
      <c r="P122" s="1224" t="s">
        <v>15981</v>
      </c>
      <c r="Q122" s="1224" t="s">
        <v>15981</v>
      </c>
      <c r="R122" s="1224" t="s">
        <v>8963</v>
      </c>
      <c r="S122" s="1225">
        <v>0</v>
      </c>
    </row>
    <row r="123" spans="1:19" s="1227" customFormat="1" ht="16.5" customHeight="1">
      <c r="A123" s="1224">
        <v>117</v>
      </c>
      <c r="B123" s="1224" t="s">
        <v>10942</v>
      </c>
      <c r="C123" s="1224" t="s">
        <v>11252</v>
      </c>
      <c r="D123" s="1224" t="s">
        <v>16616</v>
      </c>
      <c r="E123" s="1224" t="s">
        <v>15966</v>
      </c>
      <c r="F123" s="1224" t="s">
        <v>16617</v>
      </c>
      <c r="G123" s="1224" t="s">
        <v>15989</v>
      </c>
      <c r="H123" s="1224">
        <v>2015</v>
      </c>
      <c r="I123" s="1224">
        <v>2018</v>
      </c>
      <c r="J123" s="1257" t="s">
        <v>16618</v>
      </c>
      <c r="K123" s="1238" t="s">
        <v>16619</v>
      </c>
      <c r="L123" s="1225" t="s">
        <v>16620</v>
      </c>
      <c r="M123" s="1224"/>
      <c r="N123" s="1224" t="s">
        <v>15971</v>
      </c>
      <c r="O123" s="1224" t="s">
        <v>15971</v>
      </c>
      <c r="P123" s="1224" t="s">
        <v>15971</v>
      </c>
      <c r="Q123" s="1224" t="s">
        <v>15971</v>
      </c>
      <c r="R123" s="1224" t="s">
        <v>16170</v>
      </c>
      <c r="S123" s="1225">
        <v>3</v>
      </c>
    </row>
    <row r="124" spans="1:19" s="1227" customFormat="1" ht="16.5" customHeight="1">
      <c r="A124" s="1224">
        <v>118</v>
      </c>
      <c r="B124" s="1224" t="s">
        <v>10942</v>
      </c>
      <c r="C124" s="1224" t="s">
        <v>10987</v>
      </c>
      <c r="D124" s="1224" t="s">
        <v>16621</v>
      </c>
      <c r="E124" s="1224" t="s">
        <v>15966</v>
      </c>
      <c r="F124" s="1224" t="s">
        <v>16622</v>
      </c>
      <c r="G124" s="1224" t="s">
        <v>15915</v>
      </c>
      <c r="H124" s="1224">
        <v>2014</v>
      </c>
      <c r="I124" s="1224">
        <v>2015</v>
      </c>
      <c r="J124" s="1257" t="s">
        <v>16623</v>
      </c>
      <c r="K124" s="1228" t="s">
        <v>16624</v>
      </c>
      <c r="L124" s="1224" t="s">
        <v>16625</v>
      </c>
      <c r="M124" s="1224"/>
      <c r="N124" s="1224" t="s">
        <v>16626</v>
      </c>
      <c r="O124" s="1229" t="s">
        <v>8963</v>
      </c>
      <c r="P124" s="1229" t="s">
        <v>8963</v>
      </c>
      <c r="Q124" s="1229" t="s">
        <v>8963</v>
      </c>
      <c r="R124" s="1224" t="s">
        <v>16599</v>
      </c>
      <c r="S124" s="1225">
        <v>1</v>
      </c>
    </row>
    <row r="125" spans="1:19" s="1227" customFormat="1" ht="16.5" customHeight="1">
      <c r="A125" s="1224">
        <v>119</v>
      </c>
      <c r="B125" s="1224" t="s">
        <v>10942</v>
      </c>
      <c r="C125" s="1224" t="s">
        <v>10987</v>
      </c>
      <c r="D125" s="1224" t="s">
        <v>16627</v>
      </c>
      <c r="E125" s="1224" t="s">
        <v>16210</v>
      </c>
      <c r="F125" s="1224" t="s">
        <v>16259</v>
      </c>
      <c r="G125" s="1224" t="s">
        <v>15924</v>
      </c>
      <c r="H125" s="1224">
        <v>2016</v>
      </c>
      <c r="I125" s="1224">
        <v>2018</v>
      </c>
      <c r="J125" s="1257" t="s">
        <v>16628</v>
      </c>
      <c r="K125" s="1238" t="s">
        <v>16629</v>
      </c>
      <c r="L125" s="1225" t="s">
        <v>16630</v>
      </c>
      <c r="M125" s="1224"/>
      <c r="N125" s="1224" t="s">
        <v>16631</v>
      </c>
      <c r="O125" s="1229" t="s">
        <v>8963</v>
      </c>
      <c r="P125" s="1229" t="s">
        <v>8963</v>
      </c>
      <c r="Q125" s="1229" t="s">
        <v>8963</v>
      </c>
      <c r="R125" s="1224" t="s">
        <v>16599</v>
      </c>
      <c r="S125" s="1225">
        <v>1</v>
      </c>
    </row>
    <row r="126" spans="1:19" s="1227" customFormat="1" ht="16.5" customHeight="1">
      <c r="A126" s="1224">
        <v>120</v>
      </c>
      <c r="B126" s="1224" t="s">
        <v>10942</v>
      </c>
      <c r="C126" s="1224" t="s">
        <v>11305</v>
      </c>
      <c r="D126" s="1224" t="s">
        <v>16632</v>
      </c>
      <c r="E126" s="1224" t="s">
        <v>15922</v>
      </c>
      <c r="F126" s="1224" t="s">
        <v>16633</v>
      </c>
      <c r="G126" s="1224" t="s">
        <v>15983</v>
      </c>
      <c r="H126" s="1224">
        <v>2014</v>
      </c>
      <c r="I126" s="1224">
        <v>2016</v>
      </c>
      <c r="J126" s="1257" t="s">
        <v>16634</v>
      </c>
      <c r="K126" s="1228" t="s">
        <v>16635</v>
      </c>
      <c r="L126" s="1224" t="s">
        <v>16636</v>
      </c>
      <c r="M126" s="1224"/>
      <c r="N126" s="1224" t="s">
        <v>16123</v>
      </c>
      <c r="O126" s="1224" t="s">
        <v>15971</v>
      </c>
      <c r="P126" s="1229" t="s">
        <v>8963</v>
      </c>
      <c r="Q126" s="1229" t="s">
        <v>8963</v>
      </c>
      <c r="R126" s="1224" t="s">
        <v>15931</v>
      </c>
      <c r="S126" s="1225">
        <v>3</v>
      </c>
    </row>
    <row r="127" spans="1:19" s="1227" customFormat="1" ht="16.5" customHeight="1">
      <c r="A127" s="1224">
        <v>121</v>
      </c>
      <c r="B127" s="1224" t="s">
        <v>10942</v>
      </c>
      <c r="C127" s="1224" t="s">
        <v>11305</v>
      </c>
      <c r="D127" s="1224" t="s">
        <v>16637</v>
      </c>
      <c r="E127" s="1224" t="s">
        <v>16210</v>
      </c>
      <c r="F127" s="1224" t="s">
        <v>16259</v>
      </c>
      <c r="G127" s="1224" t="s">
        <v>15989</v>
      </c>
      <c r="H127" s="1224">
        <v>2014</v>
      </c>
      <c r="I127" s="1224">
        <v>2016</v>
      </c>
      <c r="J127" s="1257" t="s">
        <v>16634</v>
      </c>
      <c r="K127" s="1238" t="s">
        <v>16638</v>
      </c>
      <c r="L127" s="1224" t="s">
        <v>16639</v>
      </c>
      <c r="M127" s="1224"/>
      <c r="N127" s="1224" t="s">
        <v>16123</v>
      </c>
      <c r="O127" s="1229" t="s">
        <v>8963</v>
      </c>
      <c r="P127" s="1229" t="s">
        <v>8963</v>
      </c>
      <c r="Q127" s="1229" t="s">
        <v>8963</v>
      </c>
      <c r="R127" s="1224" t="s">
        <v>16599</v>
      </c>
      <c r="S127" s="1225">
        <v>1</v>
      </c>
    </row>
    <row r="128" spans="1:19" s="1227" customFormat="1" ht="16.5" customHeight="1">
      <c r="A128" s="1224">
        <v>122</v>
      </c>
      <c r="B128" s="1224" t="s">
        <v>16640</v>
      </c>
      <c r="C128" s="1224" t="s">
        <v>16641</v>
      </c>
      <c r="D128" s="1224" t="s">
        <v>16642</v>
      </c>
      <c r="E128" s="1224" t="s">
        <v>15942</v>
      </c>
      <c r="F128" s="1224" t="s">
        <v>16643</v>
      </c>
      <c r="G128" s="1224" t="s">
        <v>15903</v>
      </c>
      <c r="H128" s="1224">
        <v>2019</v>
      </c>
      <c r="I128" s="1224">
        <v>2020</v>
      </c>
      <c r="J128" s="1257" t="s">
        <v>16644</v>
      </c>
      <c r="K128" s="1238" t="s">
        <v>16645</v>
      </c>
      <c r="L128" s="1224" t="s">
        <v>16646</v>
      </c>
      <c r="M128" s="1224"/>
      <c r="N128" s="1224" t="s">
        <v>16647</v>
      </c>
      <c r="O128" s="1224" t="s">
        <v>16648</v>
      </c>
      <c r="P128" s="1224" t="s">
        <v>16649</v>
      </c>
      <c r="Q128" s="1229" t="s">
        <v>15909</v>
      </c>
      <c r="R128" s="1224" t="s">
        <v>16143</v>
      </c>
      <c r="S128" s="1225">
        <v>4</v>
      </c>
    </row>
    <row r="129" spans="1:19" s="1227" customFormat="1" ht="16.5" customHeight="1">
      <c r="A129" s="1224">
        <v>123</v>
      </c>
      <c r="B129" s="1224" t="s">
        <v>11479</v>
      </c>
      <c r="C129" s="1224" t="s">
        <v>16650</v>
      </c>
      <c r="D129" s="1224" t="s">
        <v>16651</v>
      </c>
      <c r="E129" s="1224" t="s">
        <v>15966</v>
      </c>
      <c r="F129" s="1224" t="s">
        <v>16652</v>
      </c>
      <c r="G129" s="1224" t="s">
        <v>15924</v>
      </c>
      <c r="H129" s="1224">
        <v>2018</v>
      </c>
      <c r="I129" s="1224">
        <v>2019</v>
      </c>
      <c r="J129" s="1257" t="s">
        <v>16036</v>
      </c>
      <c r="K129" s="1238" t="s">
        <v>16653</v>
      </c>
      <c r="L129" s="1225" t="s">
        <v>16654</v>
      </c>
      <c r="M129" s="1230" t="s">
        <v>16655</v>
      </c>
      <c r="N129" s="1224" t="s">
        <v>16123</v>
      </c>
      <c r="O129" s="1224" t="s">
        <v>15971</v>
      </c>
      <c r="P129" s="1229" t="s">
        <v>8963</v>
      </c>
      <c r="Q129" s="1229" t="s">
        <v>8963</v>
      </c>
      <c r="R129" s="1224" t="s">
        <v>15931</v>
      </c>
      <c r="S129" s="1225"/>
    </row>
    <row r="130" spans="1:19" s="1227" customFormat="1" ht="16.5" customHeight="1">
      <c r="A130" s="1224">
        <v>124</v>
      </c>
      <c r="B130" s="1224" t="s">
        <v>11479</v>
      </c>
      <c r="C130" s="1224" t="s">
        <v>16656</v>
      </c>
      <c r="D130" s="1224" t="s">
        <v>16657</v>
      </c>
      <c r="E130" s="1224" t="s">
        <v>15922</v>
      </c>
      <c r="F130" s="1224" t="s">
        <v>16658</v>
      </c>
      <c r="G130" s="1224" t="s">
        <v>15924</v>
      </c>
      <c r="H130" s="1224">
        <v>2017</v>
      </c>
      <c r="I130" s="1224">
        <v>2018</v>
      </c>
      <c r="J130" s="1257" t="s">
        <v>16659</v>
      </c>
      <c r="K130" s="1228" t="s">
        <v>16660</v>
      </c>
      <c r="L130" s="1224" t="s">
        <v>16661</v>
      </c>
      <c r="M130" s="1230" t="s">
        <v>16662</v>
      </c>
      <c r="N130" s="1224" t="s">
        <v>16128</v>
      </c>
      <c r="O130" s="1224" t="s">
        <v>16055</v>
      </c>
      <c r="P130" s="1229" t="s">
        <v>8963</v>
      </c>
      <c r="Q130" s="1229" t="s">
        <v>8963</v>
      </c>
      <c r="R130" s="1224" t="s">
        <v>16103</v>
      </c>
      <c r="S130" s="1225">
        <v>2</v>
      </c>
    </row>
    <row r="131" spans="1:19" s="1227" customFormat="1" ht="16.5" customHeight="1">
      <c r="A131" s="1224">
        <v>125</v>
      </c>
      <c r="B131" s="1224" t="s">
        <v>11479</v>
      </c>
      <c r="C131" s="1224" t="s">
        <v>11491</v>
      </c>
      <c r="D131" s="1224" t="s">
        <v>16663</v>
      </c>
      <c r="E131" s="1224" t="s">
        <v>16210</v>
      </c>
      <c r="F131" s="1224" t="s">
        <v>16664</v>
      </c>
      <c r="G131" s="1224" t="s">
        <v>15915</v>
      </c>
      <c r="H131" s="1224">
        <v>2014</v>
      </c>
      <c r="I131" s="1224">
        <v>2015</v>
      </c>
      <c r="J131" s="1257" t="s">
        <v>16665</v>
      </c>
      <c r="K131" s="1238" t="s">
        <v>16666</v>
      </c>
      <c r="L131" s="1225" t="s">
        <v>16667</v>
      </c>
      <c r="M131" s="1230" t="s">
        <v>16668</v>
      </c>
      <c r="N131" s="1224" t="s">
        <v>16128</v>
      </c>
      <c r="O131" s="1224" t="s">
        <v>16128</v>
      </c>
      <c r="P131" s="1229" t="s">
        <v>8963</v>
      </c>
      <c r="Q131" s="1229" t="s">
        <v>8963</v>
      </c>
      <c r="R131" s="1224" t="s">
        <v>16016</v>
      </c>
      <c r="S131" s="1225">
        <v>1</v>
      </c>
    </row>
    <row r="132" spans="1:19" s="1227" customFormat="1" ht="16.5" customHeight="1">
      <c r="A132" s="1224">
        <v>126</v>
      </c>
      <c r="B132" s="1224" t="s">
        <v>11479</v>
      </c>
      <c r="C132" s="1224" t="s">
        <v>11846</v>
      </c>
      <c r="D132" s="1224" t="s">
        <v>16669</v>
      </c>
      <c r="E132" s="1224" t="s">
        <v>15922</v>
      </c>
      <c r="F132" s="1224" t="s">
        <v>16670</v>
      </c>
      <c r="G132" s="1224" t="s">
        <v>15989</v>
      </c>
      <c r="H132" s="1224">
        <v>2014</v>
      </c>
      <c r="I132" s="1224">
        <v>2015</v>
      </c>
      <c r="J132" s="1257" t="s">
        <v>16671</v>
      </c>
      <c r="K132" s="1228" t="s">
        <v>16672</v>
      </c>
      <c r="L132" s="1224" t="s">
        <v>16673</v>
      </c>
      <c r="M132" s="1230" t="s">
        <v>16674</v>
      </c>
      <c r="N132" s="1224" t="s">
        <v>16631</v>
      </c>
      <c r="O132" s="1224" t="s">
        <v>15971</v>
      </c>
      <c r="P132" s="1224" t="s">
        <v>15971</v>
      </c>
      <c r="Q132" s="1229" t="s">
        <v>8963</v>
      </c>
      <c r="R132" s="1224" t="s">
        <v>16103</v>
      </c>
      <c r="S132" s="1225">
        <v>2</v>
      </c>
    </row>
    <row r="133" spans="1:19" s="1227" customFormat="1" ht="16.5" customHeight="1">
      <c r="A133" s="1224">
        <v>127</v>
      </c>
      <c r="B133" s="1224" t="s">
        <v>11479</v>
      </c>
      <c r="C133" s="1224" t="s">
        <v>16675</v>
      </c>
      <c r="D133" s="1224" t="s">
        <v>16676</v>
      </c>
      <c r="E133" s="1224" t="s">
        <v>15966</v>
      </c>
      <c r="F133" s="1224" t="s">
        <v>16677</v>
      </c>
      <c r="G133" s="1224" t="s">
        <v>15915</v>
      </c>
      <c r="H133" s="1224">
        <v>2014</v>
      </c>
      <c r="I133" s="1224">
        <v>2015</v>
      </c>
      <c r="J133" s="1257" t="s">
        <v>16678</v>
      </c>
      <c r="K133" s="1228" t="s">
        <v>16679</v>
      </c>
      <c r="L133" s="1224" t="s">
        <v>16680</v>
      </c>
      <c r="M133" s="1230" t="s">
        <v>16681</v>
      </c>
      <c r="N133" s="1224" t="s">
        <v>15971</v>
      </c>
      <c r="O133" s="1229" t="s">
        <v>8963</v>
      </c>
      <c r="P133" s="1229" t="s">
        <v>8963</v>
      </c>
      <c r="Q133" s="1229" t="s">
        <v>8963</v>
      </c>
      <c r="R133" s="1224" t="s">
        <v>16599</v>
      </c>
      <c r="S133" s="1225">
        <v>3</v>
      </c>
    </row>
    <row r="134" spans="1:19" s="1227" customFormat="1" ht="16.5" customHeight="1">
      <c r="A134" s="1224">
        <v>128</v>
      </c>
      <c r="B134" s="1224" t="s">
        <v>11479</v>
      </c>
      <c r="C134" s="1224" t="s">
        <v>16675</v>
      </c>
      <c r="D134" s="1224" t="s">
        <v>16682</v>
      </c>
      <c r="E134" s="1224" t="s">
        <v>15966</v>
      </c>
      <c r="F134" s="1224" t="s">
        <v>16677</v>
      </c>
      <c r="G134" s="1224" t="s">
        <v>15983</v>
      </c>
      <c r="H134" s="1224">
        <v>2016</v>
      </c>
      <c r="I134" s="1224">
        <v>2017</v>
      </c>
      <c r="J134" s="1257" t="s">
        <v>16683</v>
      </c>
      <c r="K134" s="1228" t="s">
        <v>16684</v>
      </c>
      <c r="L134" s="1224" t="s">
        <v>16685</v>
      </c>
      <c r="M134" s="1230" t="s">
        <v>16686</v>
      </c>
      <c r="N134" s="1224" t="s">
        <v>16123</v>
      </c>
      <c r="O134" s="1224" t="s">
        <v>16123</v>
      </c>
      <c r="P134" s="1224" t="s">
        <v>16123</v>
      </c>
      <c r="Q134" s="1229" t="s">
        <v>8963</v>
      </c>
      <c r="R134" s="1224" t="s">
        <v>16103</v>
      </c>
      <c r="S134" s="1225">
        <v>2</v>
      </c>
    </row>
    <row r="135" spans="1:19" s="1227" customFormat="1" ht="16.5" customHeight="1">
      <c r="A135" s="1224">
        <v>129</v>
      </c>
      <c r="B135" s="1224" t="s">
        <v>11479</v>
      </c>
      <c r="C135" s="1224" t="s">
        <v>16687</v>
      </c>
      <c r="D135" s="1224" t="s">
        <v>16688</v>
      </c>
      <c r="E135" s="1224" t="s">
        <v>15922</v>
      </c>
      <c r="F135" s="1224" t="s">
        <v>16689</v>
      </c>
      <c r="G135" s="1224" t="s">
        <v>15983</v>
      </c>
      <c r="H135" s="1224">
        <v>2016</v>
      </c>
      <c r="I135" s="1224">
        <v>2018</v>
      </c>
      <c r="J135" s="1257" t="s">
        <v>16064</v>
      </c>
      <c r="K135" s="1228" t="s">
        <v>16690</v>
      </c>
      <c r="L135" s="1224" t="s">
        <v>16691</v>
      </c>
      <c r="M135" s="1230" t="s">
        <v>16692</v>
      </c>
      <c r="N135" s="1224" t="s">
        <v>16693</v>
      </c>
      <c r="O135" s="1229" t="s">
        <v>8963</v>
      </c>
      <c r="P135" s="1229" t="s">
        <v>8963</v>
      </c>
      <c r="Q135" s="1229" t="s">
        <v>8963</v>
      </c>
      <c r="R135" s="1224" t="s">
        <v>16599</v>
      </c>
      <c r="S135" s="1225">
        <v>1</v>
      </c>
    </row>
    <row r="136" spans="1:19" s="1227" customFormat="1" ht="16.5" customHeight="1">
      <c r="A136" s="1224">
        <v>130</v>
      </c>
      <c r="B136" s="1224" t="s">
        <v>11479</v>
      </c>
      <c r="C136" s="1224" t="s">
        <v>11503</v>
      </c>
      <c r="D136" s="1224" t="s">
        <v>16694</v>
      </c>
      <c r="E136" s="1224" t="s">
        <v>15922</v>
      </c>
      <c r="F136" s="1224" t="s">
        <v>16695</v>
      </c>
      <c r="G136" s="1224" t="s">
        <v>15924</v>
      </c>
      <c r="H136" s="1224">
        <v>2016</v>
      </c>
      <c r="I136" s="1224">
        <v>2017</v>
      </c>
      <c r="J136" s="1257" t="s">
        <v>16696</v>
      </c>
      <c r="K136" s="1238" t="s">
        <v>16697</v>
      </c>
      <c r="L136" s="1225" t="s">
        <v>16698</v>
      </c>
      <c r="M136" s="1230" t="s">
        <v>16699</v>
      </c>
      <c r="N136" s="1224" t="s">
        <v>16128</v>
      </c>
      <c r="O136" s="1224" t="s">
        <v>16128</v>
      </c>
      <c r="P136" s="1224" t="s">
        <v>16055</v>
      </c>
      <c r="Q136" s="1229" t="s">
        <v>8963</v>
      </c>
      <c r="R136" s="1224" t="s">
        <v>15939</v>
      </c>
      <c r="S136" s="1225">
        <v>3</v>
      </c>
    </row>
    <row r="137" spans="1:19" s="1227" customFormat="1" ht="16.5" customHeight="1">
      <c r="A137" s="1224">
        <v>131</v>
      </c>
      <c r="B137" s="1224" t="s">
        <v>16700</v>
      </c>
      <c r="C137" s="1224" t="s">
        <v>16701</v>
      </c>
      <c r="D137" s="1224" t="s">
        <v>16702</v>
      </c>
      <c r="E137" s="1224" t="s">
        <v>15901</v>
      </c>
      <c r="F137" s="1224" t="s">
        <v>16703</v>
      </c>
      <c r="G137" s="1224" t="s">
        <v>15903</v>
      </c>
      <c r="H137" s="1224">
        <v>2018</v>
      </c>
      <c r="I137" s="1224">
        <v>2020</v>
      </c>
      <c r="J137" s="1257" t="s">
        <v>16704</v>
      </c>
      <c r="K137" s="1238" t="s">
        <v>16705</v>
      </c>
      <c r="L137" s="1225" t="s">
        <v>16706</v>
      </c>
      <c r="M137" s="1239" t="s">
        <v>16707</v>
      </c>
      <c r="N137" s="1224" t="s">
        <v>16708</v>
      </c>
      <c r="O137" s="1224" t="s">
        <v>15958</v>
      </c>
      <c r="P137" s="1224" t="s">
        <v>15971</v>
      </c>
      <c r="Q137" s="1229" t="s">
        <v>15909</v>
      </c>
      <c r="R137" s="1224" t="s">
        <v>16709</v>
      </c>
      <c r="S137" s="1225">
        <v>3</v>
      </c>
    </row>
    <row r="138" spans="1:19" s="1227" customFormat="1" ht="16.5" customHeight="1">
      <c r="A138" s="1224">
        <v>132</v>
      </c>
      <c r="B138" s="1224" t="s">
        <v>16700</v>
      </c>
      <c r="C138" s="1224" t="s">
        <v>16701</v>
      </c>
      <c r="D138" s="1224" t="s">
        <v>16710</v>
      </c>
      <c r="E138" s="1224" t="s">
        <v>16711</v>
      </c>
      <c r="F138" s="1224" t="s">
        <v>16712</v>
      </c>
      <c r="G138" s="1224" t="s">
        <v>15903</v>
      </c>
      <c r="H138" s="1224">
        <v>2019</v>
      </c>
      <c r="I138" s="1224">
        <v>2020</v>
      </c>
      <c r="J138" s="1257" t="s">
        <v>16713</v>
      </c>
      <c r="K138" s="1238" t="s">
        <v>16714</v>
      </c>
      <c r="L138" s="1225" t="s">
        <v>16715</v>
      </c>
      <c r="M138" s="1230"/>
      <c r="N138" s="1224" t="s">
        <v>16716</v>
      </c>
      <c r="O138" s="1224" t="s">
        <v>15949</v>
      </c>
      <c r="P138" s="1224" t="s">
        <v>15909</v>
      </c>
      <c r="Q138" s="1229" t="s">
        <v>15909</v>
      </c>
      <c r="R138" s="1224" t="s">
        <v>15910</v>
      </c>
      <c r="S138" s="1225">
        <v>1</v>
      </c>
    </row>
    <row r="139" spans="1:19" s="1227" customFormat="1" ht="16.5" customHeight="1">
      <c r="A139" s="1224">
        <v>133</v>
      </c>
      <c r="B139" s="1224" t="s">
        <v>12141</v>
      </c>
      <c r="C139" s="1224" t="s">
        <v>12182</v>
      </c>
      <c r="D139" s="1224" t="s">
        <v>16717</v>
      </c>
      <c r="E139" s="1224" t="s">
        <v>16210</v>
      </c>
      <c r="F139" s="1224" t="s">
        <v>16718</v>
      </c>
      <c r="G139" s="1224" t="s">
        <v>15915</v>
      </c>
      <c r="H139" s="1224">
        <v>2014</v>
      </c>
      <c r="I139" s="1224">
        <v>2015</v>
      </c>
      <c r="J139" s="1257" t="s">
        <v>16719</v>
      </c>
      <c r="K139" s="1228" t="s">
        <v>16720</v>
      </c>
      <c r="L139" s="1224" t="s">
        <v>16721</v>
      </c>
      <c r="M139" s="1230" t="s">
        <v>16722</v>
      </c>
      <c r="N139" s="1224" t="s">
        <v>15971</v>
      </c>
      <c r="O139" s="1240"/>
      <c r="P139" s="1240"/>
      <c r="Q139" s="1240"/>
      <c r="R139" s="1224" t="s">
        <v>16723</v>
      </c>
      <c r="S139" s="1225">
        <v>8</v>
      </c>
    </row>
    <row r="140" spans="1:19" s="1227" customFormat="1" ht="16.5" customHeight="1">
      <c r="A140" s="1224">
        <v>134</v>
      </c>
      <c r="B140" s="1224" t="s">
        <v>12141</v>
      </c>
      <c r="C140" s="1224" t="s">
        <v>12286</v>
      </c>
      <c r="D140" s="1224" t="s">
        <v>16724</v>
      </c>
      <c r="E140" s="1224" t="s">
        <v>15966</v>
      </c>
      <c r="F140" s="1224" t="s">
        <v>16725</v>
      </c>
      <c r="G140" s="1224" t="s">
        <v>15924</v>
      </c>
      <c r="H140" s="1224">
        <v>2016</v>
      </c>
      <c r="I140" s="1224">
        <v>2017</v>
      </c>
      <c r="J140" s="1257" t="s">
        <v>16726</v>
      </c>
      <c r="K140" s="1228" t="s">
        <v>16727</v>
      </c>
      <c r="L140" s="1224" t="s">
        <v>16728</v>
      </c>
      <c r="M140" s="1230" t="s">
        <v>16729</v>
      </c>
      <c r="N140" s="1224" t="s">
        <v>16123</v>
      </c>
      <c r="O140" s="1224" t="s">
        <v>16123</v>
      </c>
      <c r="P140" s="1224" t="s">
        <v>16123</v>
      </c>
      <c r="Q140" s="1224"/>
      <c r="R140" s="1224" t="s">
        <v>15939</v>
      </c>
      <c r="S140" s="1225">
        <v>2</v>
      </c>
    </row>
    <row r="141" spans="1:19" s="1227" customFormat="1" ht="16.5" customHeight="1">
      <c r="A141" s="1224">
        <v>135</v>
      </c>
      <c r="B141" s="1224" t="s">
        <v>12141</v>
      </c>
      <c r="C141" s="1224" t="s">
        <v>12312</v>
      </c>
      <c r="D141" s="1224" t="s">
        <v>16730</v>
      </c>
      <c r="E141" s="1224" t="s">
        <v>16210</v>
      </c>
      <c r="F141" s="1224" t="s">
        <v>16731</v>
      </c>
      <c r="G141" s="1224" t="s">
        <v>15924</v>
      </c>
      <c r="H141" s="1224">
        <v>2015</v>
      </c>
      <c r="I141" s="1224">
        <v>2016</v>
      </c>
      <c r="J141" s="1257" t="s">
        <v>16732</v>
      </c>
      <c r="K141" s="1228" t="s">
        <v>16733</v>
      </c>
      <c r="L141" s="1224" t="s">
        <v>16734</v>
      </c>
      <c r="M141" s="1230" t="s">
        <v>16735</v>
      </c>
      <c r="N141" s="1224" t="s">
        <v>15971</v>
      </c>
      <c r="O141" s="1224" t="s">
        <v>15971</v>
      </c>
      <c r="P141" s="1224" t="s">
        <v>15971</v>
      </c>
      <c r="Q141" s="1224" t="s">
        <v>15971</v>
      </c>
      <c r="R141" s="1225" t="s">
        <v>8963</v>
      </c>
      <c r="S141" s="1225">
        <v>2</v>
      </c>
    </row>
    <row r="142" spans="1:19" s="1227" customFormat="1" ht="16.5" customHeight="1">
      <c r="A142" s="1224">
        <v>136</v>
      </c>
      <c r="B142" s="1224" t="s">
        <v>12141</v>
      </c>
      <c r="C142" s="1224" t="s">
        <v>12312</v>
      </c>
      <c r="D142" s="1224" t="s">
        <v>16736</v>
      </c>
      <c r="E142" s="1224" t="s">
        <v>16210</v>
      </c>
      <c r="F142" s="1224" t="s">
        <v>16731</v>
      </c>
      <c r="G142" s="1224" t="s">
        <v>15989</v>
      </c>
      <c r="H142" s="1224">
        <v>2015</v>
      </c>
      <c r="I142" s="1224">
        <v>2016</v>
      </c>
      <c r="J142" s="1257" t="s">
        <v>16732</v>
      </c>
      <c r="K142" s="1228" t="s">
        <v>16737</v>
      </c>
      <c r="L142" s="1224" t="s">
        <v>16738</v>
      </c>
      <c r="M142" s="1230" t="s">
        <v>16739</v>
      </c>
      <c r="N142" s="1224" t="s">
        <v>15971</v>
      </c>
      <c r="O142" s="1224" t="s">
        <v>16432</v>
      </c>
      <c r="P142" s="1224" t="s">
        <v>16432</v>
      </c>
      <c r="Q142" s="1224" t="s">
        <v>8963</v>
      </c>
      <c r="R142" s="1224" t="s">
        <v>16103</v>
      </c>
      <c r="S142" s="1225">
        <v>1</v>
      </c>
    </row>
    <row r="143" spans="1:19" s="1227" customFormat="1" ht="16.5" customHeight="1">
      <c r="A143" s="1224">
        <v>137</v>
      </c>
      <c r="B143" s="1224" t="s">
        <v>12141</v>
      </c>
      <c r="C143" s="1224" t="s">
        <v>12312</v>
      </c>
      <c r="D143" s="1224" t="s">
        <v>16740</v>
      </c>
      <c r="E143" s="1224" t="s">
        <v>16210</v>
      </c>
      <c r="F143" s="1224" t="s">
        <v>16741</v>
      </c>
      <c r="G143" s="1224" t="s">
        <v>15983</v>
      </c>
      <c r="H143" s="1224">
        <v>2016</v>
      </c>
      <c r="I143" s="1224">
        <v>2017</v>
      </c>
      <c r="J143" s="1257" t="s">
        <v>16742</v>
      </c>
      <c r="K143" s="1228" t="s">
        <v>16743</v>
      </c>
      <c r="L143" s="1224" t="s">
        <v>16744</v>
      </c>
      <c r="M143" s="1224"/>
      <c r="N143" s="1224" t="s">
        <v>16055</v>
      </c>
      <c r="O143" s="1224" t="s">
        <v>16055</v>
      </c>
      <c r="P143" s="1224" t="s">
        <v>8963</v>
      </c>
      <c r="Q143" s="1224" t="s">
        <v>8963</v>
      </c>
      <c r="R143" s="1224" t="s">
        <v>15972</v>
      </c>
      <c r="S143" s="1225">
        <v>0</v>
      </c>
    </row>
    <row r="144" spans="1:19" s="1227" customFormat="1" ht="16.5" customHeight="1">
      <c r="A144" s="1224">
        <v>138</v>
      </c>
      <c r="B144" s="1224" t="s">
        <v>12141</v>
      </c>
      <c r="C144" s="1224" t="s">
        <v>12280</v>
      </c>
      <c r="D144" s="1224" t="s">
        <v>16745</v>
      </c>
      <c r="E144" s="1224" t="s">
        <v>15966</v>
      </c>
      <c r="F144" s="1224" t="s">
        <v>16746</v>
      </c>
      <c r="G144" s="1224" t="s">
        <v>15989</v>
      </c>
      <c r="H144" s="1224">
        <v>2016</v>
      </c>
      <c r="I144" s="1224">
        <v>2017</v>
      </c>
      <c r="J144" s="1257" t="s">
        <v>16747</v>
      </c>
      <c r="K144" s="1238" t="s">
        <v>16748</v>
      </c>
      <c r="L144" s="1225" t="s">
        <v>16749</v>
      </c>
      <c r="M144" s="1224"/>
      <c r="N144" s="1224" t="s">
        <v>16750</v>
      </c>
      <c r="O144" s="1224" t="s">
        <v>8963</v>
      </c>
      <c r="P144" s="1224" t="s">
        <v>8963</v>
      </c>
      <c r="Q144" s="1224" t="s">
        <v>8963</v>
      </c>
      <c r="R144" s="1224" t="s">
        <v>16089</v>
      </c>
      <c r="S144" s="1225">
        <v>2</v>
      </c>
    </row>
    <row r="145" spans="1:19" s="1227" customFormat="1" ht="16.5" customHeight="1">
      <c r="A145" s="1224">
        <v>139</v>
      </c>
      <c r="B145" s="1224" t="s">
        <v>12141</v>
      </c>
      <c r="C145" s="1224" t="s">
        <v>12358</v>
      </c>
      <c r="D145" s="1224" t="s">
        <v>16751</v>
      </c>
      <c r="E145" s="1224" t="s">
        <v>15922</v>
      </c>
      <c r="F145" s="1224" t="s">
        <v>16752</v>
      </c>
      <c r="G145" s="1224" t="s">
        <v>15983</v>
      </c>
      <c r="H145" s="1224">
        <v>2016</v>
      </c>
      <c r="I145" s="1224">
        <v>2018</v>
      </c>
      <c r="J145" s="1257" t="s">
        <v>16058</v>
      </c>
      <c r="K145" s="1228" t="s">
        <v>16753</v>
      </c>
      <c r="L145" s="1224" t="s">
        <v>16754</v>
      </c>
      <c r="M145" s="1224"/>
      <c r="N145" s="1224" t="s">
        <v>16755</v>
      </c>
      <c r="O145" s="1224" t="s">
        <v>16756</v>
      </c>
      <c r="P145" s="1224" t="s">
        <v>8963</v>
      </c>
      <c r="Q145" s="1224" t="s">
        <v>8963</v>
      </c>
      <c r="R145" s="1224" t="s">
        <v>15931</v>
      </c>
      <c r="S145" s="1225">
        <v>2</v>
      </c>
    </row>
    <row r="146" spans="1:19" s="1227" customFormat="1" ht="16.5" customHeight="1">
      <c r="A146" s="1224">
        <v>140</v>
      </c>
      <c r="B146" s="1224" t="s">
        <v>16700</v>
      </c>
      <c r="C146" s="1224" t="s">
        <v>16757</v>
      </c>
      <c r="D146" s="1224" t="s">
        <v>16758</v>
      </c>
      <c r="E146" s="1224" t="s">
        <v>15901</v>
      </c>
      <c r="F146" s="1224" t="s">
        <v>16759</v>
      </c>
      <c r="G146" s="1224" t="s">
        <v>15903</v>
      </c>
      <c r="H146" s="1224">
        <v>2017</v>
      </c>
      <c r="I146" s="1224">
        <v>2020</v>
      </c>
      <c r="J146" s="1257" t="s">
        <v>16382</v>
      </c>
      <c r="K146" s="1228" t="s">
        <v>16760</v>
      </c>
      <c r="L146" s="1224" t="s">
        <v>16761</v>
      </c>
      <c r="M146" s="1224"/>
      <c r="N146" s="1224" t="s">
        <v>15958</v>
      </c>
      <c r="O146" s="1224" t="s">
        <v>16762</v>
      </c>
      <c r="P146" s="1224" t="s">
        <v>15909</v>
      </c>
      <c r="Q146" s="1224" t="s">
        <v>15909</v>
      </c>
      <c r="R146" s="1224" t="s">
        <v>15910</v>
      </c>
      <c r="S146" s="1225">
        <v>5</v>
      </c>
    </row>
    <row r="147" spans="1:19" s="1227" customFormat="1" ht="16.5" customHeight="1">
      <c r="A147" s="1224">
        <v>141</v>
      </c>
      <c r="B147" s="1224" t="s">
        <v>12141</v>
      </c>
      <c r="C147" s="1224" t="s">
        <v>12404</v>
      </c>
      <c r="D147" s="1224" t="s">
        <v>16763</v>
      </c>
      <c r="E147" s="1224" t="s">
        <v>15922</v>
      </c>
      <c r="F147" s="1224" t="s">
        <v>16764</v>
      </c>
      <c r="G147" s="1224" t="s">
        <v>15924</v>
      </c>
      <c r="H147" s="1224">
        <v>2015</v>
      </c>
      <c r="I147" s="1224">
        <v>2018</v>
      </c>
      <c r="J147" s="1257" t="s">
        <v>16732</v>
      </c>
      <c r="K147" s="1228" t="s">
        <v>16765</v>
      </c>
      <c r="L147" s="1224" t="s">
        <v>16766</v>
      </c>
      <c r="M147" s="1230" t="s">
        <v>16767</v>
      </c>
      <c r="N147" s="1224" t="s">
        <v>16041</v>
      </c>
      <c r="O147" s="1224" t="s">
        <v>16041</v>
      </c>
      <c r="P147" s="1224" t="s">
        <v>8963</v>
      </c>
      <c r="Q147" s="1224" t="s">
        <v>8963</v>
      </c>
      <c r="R147" s="1224" t="s">
        <v>15931</v>
      </c>
      <c r="S147" s="1225">
        <v>6</v>
      </c>
    </row>
    <row r="148" spans="1:19" s="1227" customFormat="1" ht="16.5" customHeight="1">
      <c r="A148" s="1224">
        <v>142</v>
      </c>
      <c r="B148" s="1224" t="s">
        <v>12837</v>
      </c>
      <c r="C148" s="1224" t="s">
        <v>12838</v>
      </c>
      <c r="D148" s="1224" t="s">
        <v>16768</v>
      </c>
      <c r="E148" s="1224" t="s">
        <v>16210</v>
      </c>
      <c r="F148" s="1224" t="s">
        <v>16769</v>
      </c>
      <c r="G148" s="1224" t="s">
        <v>15989</v>
      </c>
      <c r="H148" s="1224">
        <v>2015</v>
      </c>
      <c r="I148" s="1224">
        <v>2017</v>
      </c>
      <c r="J148" s="1257" t="s">
        <v>16770</v>
      </c>
      <c r="K148" s="1228" t="s">
        <v>16771</v>
      </c>
      <c r="L148" s="1224" t="s">
        <v>16772</v>
      </c>
      <c r="M148" s="1224"/>
      <c r="N148" s="1224" t="s">
        <v>8963</v>
      </c>
      <c r="O148" s="1224" t="s">
        <v>8963</v>
      </c>
      <c r="P148" s="1224" t="s">
        <v>8963</v>
      </c>
      <c r="Q148" s="1224" t="s">
        <v>8963</v>
      </c>
      <c r="R148" s="1224" t="s">
        <v>16773</v>
      </c>
      <c r="S148" s="1225"/>
    </row>
    <row r="149" spans="1:19" s="1227" customFormat="1" ht="16.5" customHeight="1">
      <c r="A149" s="1224">
        <v>143</v>
      </c>
      <c r="B149" s="1224" t="s">
        <v>12837</v>
      </c>
      <c r="C149" s="1224" t="s">
        <v>12838</v>
      </c>
      <c r="D149" s="1224" t="s">
        <v>16774</v>
      </c>
      <c r="E149" s="1224" t="s">
        <v>16210</v>
      </c>
      <c r="F149" s="1224" t="s">
        <v>16775</v>
      </c>
      <c r="G149" s="1224" t="s">
        <v>15983</v>
      </c>
      <c r="H149" s="1224">
        <v>2016</v>
      </c>
      <c r="I149" s="1224">
        <v>2017</v>
      </c>
      <c r="J149" s="1257" t="s">
        <v>16776</v>
      </c>
      <c r="K149" s="1228" t="s">
        <v>16777</v>
      </c>
      <c r="L149" s="1224" t="s">
        <v>16772</v>
      </c>
      <c r="M149" s="1224"/>
      <c r="N149" s="1224" t="s">
        <v>16041</v>
      </c>
      <c r="O149" s="1224" t="s">
        <v>16041</v>
      </c>
      <c r="P149" s="1224" t="s">
        <v>16041</v>
      </c>
      <c r="Q149" s="1224" t="s">
        <v>16041</v>
      </c>
      <c r="R149" s="1224" t="s">
        <v>16773</v>
      </c>
      <c r="S149" s="1225">
        <v>0</v>
      </c>
    </row>
    <row r="150" spans="1:19" s="1227" customFormat="1" ht="16.5" customHeight="1">
      <c r="A150" s="1224">
        <v>144</v>
      </c>
      <c r="B150" s="1224" t="s">
        <v>16778</v>
      </c>
      <c r="C150" s="1224" t="s">
        <v>16779</v>
      </c>
      <c r="D150" s="1224" t="s">
        <v>16780</v>
      </c>
      <c r="E150" s="1224" t="s">
        <v>16711</v>
      </c>
      <c r="F150" s="1224" t="s">
        <v>16781</v>
      </c>
      <c r="G150" s="1224" t="s">
        <v>15903</v>
      </c>
      <c r="H150" s="1224">
        <v>2019</v>
      </c>
      <c r="I150" s="1224">
        <v>2020</v>
      </c>
      <c r="J150" s="1257" t="s">
        <v>16782</v>
      </c>
      <c r="K150" s="1228" t="s">
        <v>16783</v>
      </c>
      <c r="L150" s="1224" t="s">
        <v>16784</v>
      </c>
      <c r="M150" s="1224"/>
      <c r="N150" s="1224"/>
      <c r="O150" s="1224"/>
      <c r="P150" s="1224"/>
      <c r="Q150" s="1224"/>
      <c r="R150" s="1224"/>
      <c r="S150" s="1225"/>
    </row>
    <row r="151" spans="1:19" s="1227" customFormat="1" ht="16.5" customHeight="1">
      <c r="A151" s="1224">
        <v>145</v>
      </c>
      <c r="B151" s="1224" t="s">
        <v>12837</v>
      </c>
      <c r="C151" s="1224" t="s">
        <v>12838</v>
      </c>
      <c r="D151" s="1224" t="s">
        <v>16785</v>
      </c>
      <c r="E151" s="1224" t="s">
        <v>16210</v>
      </c>
      <c r="F151" s="1224" t="s">
        <v>16786</v>
      </c>
      <c r="G151" s="1224" t="s">
        <v>15983</v>
      </c>
      <c r="H151" s="1224">
        <v>2016</v>
      </c>
      <c r="I151" s="1224">
        <v>2017</v>
      </c>
      <c r="J151" s="1256" t="s">
        <v>16787</v>
      </c>
      <c r="K151" s="1228" t="s">
        <v>16788</v>
      </c>
      <c r="L151" s="1224" t="s">
        <v>16772</v>
      </c>
      <c r="M151" s="1224"/>
      <c r="N151" s="1224" t="s">
        <v>8963</v>
      </c>
      <c r="O151" s="1224" t="s">
        <v>8963</v>
      </c>
      <c r="P151" s="1224" t="s">
        <v>8963</v>
      </c>
      <c r="Q151" s="1224" t="s">
        <v>8963</v>
      </c>
      <c r="R151" s="1224" t="s">
        <v>16773</v>
      </c>
      <c r="S151" s="1225">
        <v>0</v>
      </c>
    </row>
    <row r="152" spans="1:19" s="1227" customFormat="1" ht="16.5" customHeight="1">
      <c r="A152" s="1224">
        <v>146</v>
      </c>
      <c r="B152" s="1224" t="s">
        <v>12837</v>
      </c>
      <c r="C152" s="1224" t="s">
        <v>12838</v>
      </c>
      <c r="D152" s="1224" t="s">
        <v>16789</v>
      </c>
      <c r="E152" s="1224" t="s">
        <v>15966</v>
      </c>
      <c r="F152" s="1224" t="s">
        <v>16790</v>
      </c>
      <c r="G152" s="1224" t="s">
        <v>15924</v>
      </c>
      <c r="H152" s="1224">
        <v>2016</v>
      </c>
      <c r="I152" s="1224">
        <v>2018</v>
      </c>
      <c r="J152" s="1257" t="s">
        <v>16791</v>
      </c>
      <c r="K152" s="1228" t="s">
        <v>16792</v>
      </c>
      <c r="L152" s="1224" t="s">
        <v>16793</v>
      </c>
      <c r="M152" s="1224"/>
      <c r="N152" s="1224" t="s">
        <v>15971</v>
      </c>
      <c r="O152" s="1224" t="s">
        <v>8963</v>
      </c>
      <c r="P152" s="1224" t="s">
        <v>8963</v>
      </c>
      <c r="Q152" s="1224" t="s">
        <v>8963</v>
      </c>
      <c r="R152" s="1224" t="s">
        <v>16089</v>
      </c>
      <c r="S152" s="1225"/>
    </row>
    <row r="153" spans="1:19" s="1223" customFormat="1" ht="16.5" customHeight="1">
      <c r="A153" s="1224">
        <v>147</v>
      </c>
      <c r="B153" s="1224" t="s">
        <v>12837</v>
      </c>
      <c r="C153" s="1224" t="s">
        <v>12838</v>
      </c>
      <c r="D153" s="1224" t="s">
        <v>16794</v>
      </c>
      <c r="E153" s="1224" t="s">
        <v>15966</v>
      </c>
      <c r="F153" s="1224" t="s">
        <v>16105</v>
      </c>
      <c r="G153" s="1224" t="s">
        <v>15983</v>
      </c>
      <c r="H153" s="1224">
        <v>2016</v>
      </c>
      <c r="I153" s="1224">
        <v>2019</v>
      </c>
      <c r="J153" s="1257" t="s">
        <v>15990</v>
      </c>
      <c r="K153" s="1228" t="s">
        <v>16795</v>
      </c>
      <c r="L153" s="1224" t="s">
        <v>16796</v>
      </c>
      <c r="M153" s="1224"/>
      <c r="N153" s="1224" t="s">
        <v>16472</v>
      </c>
      <c r="O153" s="1224" t="s">
        <v>8963</v>
      </c>
      <c r="P153" s="1224" t="s">
        <v>8963</v>
      </c>
      <c r="Q153" s="1224" t="s">
        <v>8963</v>
      </c>
      <c r="R153" s="1224" t="s">
        <v>16089</v>
      </c>
      <c r="S153" s="1225"/>
    </row>
  </sheetData>
  <mergeCells count="21">
    <mergeCell ref="H4:H6"/>
    <mergeCell ref="I4:I6"/>
    <mergeCell ref="J4:J6"/>
    <mergeCell ref="K4:K6"/>
    <mergeCell ref="L4:L6"/>
    <mergeCell ref="A2:D2"/>
    <mergeCell ref="N4:Q4"/>
    <mergeCell ref="R4:R6"/>
    <mergeCell ref="S4:S6"/>
    <mergeCell ref="N5:N6"/>
    <mergeCell ref="O5:O6"/>
    <mergeCell ref="P5:P6"/>
    <mergeCell ref="Q5:Q6"/>
    <mergeCell ref="M4:M6"/>
    <mergeCell ref="A4:A6"/>
    <mergeCell ref="B4:B6"/>
    <mergeCell ref="C4:C6"/>
    <mergeCell ref="D4:D6"/>
    <mergeCell ref="E4:E6"/>
    <mergeCell ref="F4:F6"/>
    <mergeCell ref="G4:G6"/>
  </mergeCells>
  <phoneticPr fontId="2" type="noConversion"/>
  <hyperlinks>
    <hyperlink ref="M28" r:id="rId1" xr:uid="{A8E54F30-06E4-4C0F-8CA6-4B5494B16B4F}"/>
    <hyperlink ref="M75" r:id="rId2" xr:uid="{36625FC1-8C5A-4CC5-9564-3A7269636FBE}"/>
    <hyperlink ref="M9" r:id="rId3" xr:uid="{7625357B-825A-494E-AD29-C8449B06E610}"/>
    <hyperlink ref="M10" r:id="rId4" xr:uid="{0A65FEBA-1D72-4D82-9D4C-621AF073FEC8}"/>
    <hyperlink ref="M18" r:id="rId5" xr:uid="{F3700A5C-05C7-4795-AB1B-F8456D7082DA}"/>
    <hyperlink ref="M26" r:id="rId6" xr:uid="{EBEEE365-544D-4E26-B5B1-420EF9ED4208}"/>
    <hyperlink ref="M25" r:id="rId7" xr:uid="{C1A7862C-11A7-42D0-B47A-224510DFF46C}"/>
    <hyperlink ref="M27" r:id="rId8" xr:uid="{82E28794-FBE8-4E79-9710-1BBA3AE1609A}"/>
    <hyperlink ref="M29" r:id="rId9" xr:uid="{9C3EF2AD-6BB5-4855-B369-38E497D8764B}"/>
    <hyperlink ref="M33" r:id="rId10" xr:uid="{B6D0C84D-FF6F-4418-BA15-037A47509F39}"/>
    <hyperlink ref="M32" r:id="rId11" xr:uid="{7E3A75BE-D8DD-496B-B2FB-C2945DEA4464}"/>
    <hyperlink ref="M36" r:id="rId12" xr:uid="{C4CF45E4-100B-47F9-AD4F-97DE2214B7C1}"/>
    <hyperlink ref="M39" r:id="rId13" xr:uid="{F5265406-1761-4355-B28C-04AE4DBF69FB}"/>
    <hyperlink ref="M41" r:id="rId14" xr:uid="{6528C230-576D-45B0-963F-A4E1CE927D9C}"/>
    <hyperlink ref="M43" r:id="rId15" xr:uid="{EE658E64-EBC2-41F2-9D7E-8E78A275C2AB}"/>
    <hyperlink ref="M46" r:id="rId16" xr:uid="{62CD365F-466D-4A0B-A167-67F4A66C8113}"/>
    <hyperlink ref="M48" r:id="rId17" xr:uid="{6DC33E24-CADF-412F-88C0-A2C296B981D9}"/>
    <hyperlink ref="M51" r:id="rId18" xr:uid="{791AC1E0-65D3-4019-A266-4CF845AABB71}"/>
    <hyperlink ref="M52" r:id="rId19" xr:uid="{D83EA88E-9188-45C4-A658-1283D6D24A06}"/>
    <hyperlink ref="M55" r:id="rId20" xr:uid="{0D45A3D6-A674-4C86-9F77-0D5EFC63028C}"/>
    <hyperlink ref="M59" r:id="rId21" xr:uid="{E2278BAF-CCB8-468B-8839-65882A25900A}"/>
    <hyperlink ref="M65" r:id="rId22" xr:uid="{23102707-882A-4AC2-B76E-C154F39AC1EE}"/>
    <hyperlink ref="M66" r:id="rId23" xr:uid="{9E29DF48-A364-4776-9D66-FE4BDFA5B0C9}"/>
    <hyperlink ref="M67" r:id="rId24" xr:uid="{F8B69228-011C-4EBD-BE5B-3F4AFD261686}"/>
    <hyperlink ref="M69" r:id="rId25" xr:uid="{5A5D1A9C-ACEB-4FE7-8DB2-0FF8EF9EE89A}"/>
    <hyperlink ref="M70" r:id="rId26" xr:uid="{04C7E6F3-DBB9-4CEB-804F-CBA666360E68}"/>
    <hyperlink ref="M71" r:id="rId27" xr:uid="{E85696AA-7D5E-4EF4-838E-A5E5FEE130B7}"/>
    <hyperlink ref="M72" r:id="rId28" xr:uid="{FFDC89FB-CCCE-49EA-AFAE-A02B70F3FFF0}"/>
    <hyperlink ref="M74" r:id="rId29" xr:uid="{F0F69681-13C1-40F0-97A8-2D46C3C74E56}"/>
    <hyperlink ref="M76" r:id="rId30" xr:uid="{14A2D896-8889-4303-8C81-1D2E79867442}"/>
    <hyperlink ref="M78" r:id="rId31" xr:uid="{48EC37D3-2EFB-4C42-9A54-AF0F165863C2}"/>
    <hyperlink ref="M79" r:id="rId32" xr:uid="{A03C6BF6-3536-4453-837C-7632C36984F4}"/>
    <hyperlink ref="M80" r:id="rId33" xr:uid="{1B853EA5-0D4A-4E15-BC87-FD1AC81BCE82}"/>
    <hyperlink ref="M81" r:id="rId34" xr:uid="{C55CC86E-3996-44CB-9724-88A19D482A73}"/>
    <hyperlink ref="M89" r:id="rId35" xr:uid="{5ED849BE-0AE8-4FA8-A02E-0BF3A5AC5E1B}"/>
    <hyperlink ref="M90" r:id="rId36" xr:uid="{994DB564-9E82-4D6C-A36C-20B36C0785C2}"/>
    <hyperlink ref="M93" r:id="rId37" xr:uid="{FE53D092-9A94-495C-A7B4-A669969DEEFF}"/>
    <hyperlink ref="M94" r:id="rId38" xr:uid="{9101686A-E026-4E02-85C2-31AF4ED60E0F}"/>
    <hyperlink ref="M95" r:id="rId39" xr:uid="{33E9F48E-E9E3-41A4-B266-4C00E072B78D}"/>
    <hyperlink ref="M97" r:id="rId40" xr:uid="{5ABCD9E1-A6CC-4E5D-AB0C-6240E1B80890}"/>
    <hyperlink ref="M99" r:id="rId41" xr:uid="{DA401A9A-F9C8-454C-B86E-8E3D3D5D5DD2}"/>
    <hyperlink ref="M100" r:id="rId42" xr:uid="{6B4C586F-157F-4738-B58C-C7882B50CC6F}"/>
    <hyperlink ref="M101" r:id="rId43" xr:uid="{1236D912-1767-4E52-8365-1D718183AE3D}"/>
    <hyperlink ref="M102" r:id="rId44" xr:uid="{7F46F2F0-4F72-4A42-B0D2-452B13008B76}"/>
    <hyperlink ref="M107" r:id="rId45" xr:uid="{9702122F-C033-4ACE-A6AD-200B50728E6A}"/>
    <hyperlink ref="M108" r:id="rId46" xr:uid="{8C626BCE-6D22-48FD-86E3-65473079D7C9}"/>
    <hyperlink ref="M109" r:id="rId47" xr:uid="{E1C45DA2-52E5-4B4C-90E9-4CC650BE8091}"/>
    <hyperlink ref="M111" r:id="rId48" xr:uid="{F814BA39-EB9B-488C-918D-B39C7C0CDCCC}"/>
    <hyperlink ref="M112" r:id="rId49" xr:uid="{BA362811-B8DD-4679-BCD3-E77596940636}"/>
    <hyperlink ref="M113" r:id="rId50" xr:uid="{18054562-4E74-4B99-BC3F-7D4D0B23788C}"/>
    <hyperlink ref="M114" r:id="rId51" xr:uid="{12E8560C-E8C9-4F29-8420-62E4CAB4E5AA}"/>
    <hyperlink ref="M115" r:id="rId52" xr:uid="{72ECD2D3-CEE8-4CCB-B12F-8BB9DE2A91CA}"/>
    <hyperlink ref="M121" r:id="rId53" xr:uid="{08C1F02A-C407-4D4C-A0FE-7E2262B1417C}"/>
    <hyperlink ref="M122" r:id="rId54" xr:uid="{7459468C-0B84-4DC4-9E44-5EE21DFC9050}"/>
    <hyperlink ref="M129" r:id="rId55" xr:uid="{F3D33583-8B4C-42A1-A1CF-8E7AD0704A90}"/>
    <hyperlink ref="M130" r:id="rId56" xr:uid="{B28560F8-CC98-4CF1-BA71-58E29C2419A7}"/>
    <hyperlink ref="M131" r:id="rId57" xr:uid="{4563AF46-1B53-4858-BB6A-90028DE0B5C1}"/>
    <hyperlink ref="M132" r:id="rId58" xr:uid="{A215D23B-1039-4E85-A185-DEB9B58F9B0A}"/>
    <hyperlink ref="M134" r:id="rId59" xr:uid="{1B0D4675-5187-410F-9CBD-19A702E06139}"/>
    <hyperlink ref="M136" r:id="rId60" xr:uid="{441A1CBA-36B8-4526-B0AA-3E92AF260480}"/>
    <hyperlink ref="M139" r:id="rId61" xr:uid="{2B3A601B-3928-4EDA-96A5-C147BD2C5BB7}"/>
    <hyperlink ref="M141" r:id="rId62" xr:uid="{41735F1D-6B24-49C3-8796-9D76415B97DC}"/>
    <hyperlink ref="M142" r:id="rId63" xr:uid="{E65EBBDE-8F5A-4F47-9535-4843E8C9E5F3}"/>
    <hyperlink ref="M147" r:id="rId64" xr:uid="{2DF4CF39-1767-4A8F-8835-DCEE483B9EFD}"/>
    <hyperlink ref="M88" r:id="rId65" xr:uid="{27477285-99B4-443B-BA13-D6812E05D0E1}"/>
    <hyperlink ref="M87" r:id="rId66" xr:uid="{19ABE2AB-E384-4D6B-AC01-0EF0D86EB57F}"/>
    <hyperlink ref="M133" r:id="rId67" xr:uid="{AAB13DD5-C8BC-47A0-AAB0-D983727A551B}"/>
    <hyperlink ref="M140" r:id="rId68" xr:uid="{B1DBAD19-6A0C-4006-A08B-A827E876F084}"/>
    <hyperlink ref="M60" r:id="rId69" xr:uid="{E7A90E74-1305-4F50-B5E9-F31A66F720A3}"/>
    <hyperlink ref="M62" r:id="rId70" xr:uid="{681A4873-0136-4972-88C3-79E892536E43}"/>
    <hyperlink ref="M96" r:id="rId71" xr:uid="{7CE17196-C27E-4915-8245-EE10FE497C93}"/>
  </hyperlinks>
  <pageMargins left="0.7" right="0.7" top="0.75" bottom="0.75" header="0.3" footer="0.3"/>
  <pageSetup paperSize="9" scale="10" orientation="portrait" r:id="rId7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11D66-703B-4FD0-BB83-61C775D4CCE5}">
  <dimension ref="A2:BG267"/>
  <sheetViews>
    <sheetView showGridLines="0" zoomScaleNormal="100" zoomScaleSheetLayoutView="100" workbookViewId="0">
      <pane xSplit="5" ySplit="5" topLeftCell="F6" activePane="bottomRight" state="frozen"/>
      <selection pane="topRight" activeCell="F1" sqref="F1"/>
      <selection pane="bottomLeft" activeCell="A6" sqref="A6"/>
      <selection pane="bottomRight" activeCell="A6" sqref="A6"/>
    </sheetView>
  </sheetViews>
  <sheetFormatPr defaultRowHeight="15.75" customHeight="1"/>
  <cols>
    <col min="1" max="1" width="5.375" style="2186" customWidth="1"/>
    <col min="2" max="2" width="5.875" style="2187" customWidth="1"/>
    <col min="3" max="3" width="7.375" style="2187" customWidth="1"/>
    <col min="4" max="4" width="10.375" style="2187" customWidth="1"/>
    <col min="5" max="5" width="21" style="2188" customWidth="1"/>
    <col min="6" max="6" width="37.375" style="2189" customWidth="1"/>
    <col min="7" max="7" width="13.25" style="2190" customWidth="1"/>
    <col min="8" max="8" width="16.875" style="2190" customWidth="1"/>
    <col min="9" max="9" width="18.75" style="2190" customWidth="1"/>
    <col min="10" max="10" width="14.625" style="2191" customWidth="1"/>
    <col min="11" max="11" width="14.625" style="2190" customWidth="1"/>
    <col min="12" max="12" width="10.875" style="2208" customWidth="1"/>
    <col min="13" max="24" width="7.125" style="2192" customWidth="1"/>
    <col min="25" max="26" width="7.125" style="2193" customWidth="1"/>
    <col min="27" max="38" width="5.625" style="2194" customWidth="1"/>
    <col min="39" max="52" width="7.625" style="2195" customWidth="1"/>
    <col min="53" max="53" width="7.625" style="2196" customWidth="1"/>
    <col min="54" max="59" width="7.625" style="2204" customWidth="1"/>
    <col min="60" max="252" width="9" style="2197"/>
    <col min="253" max="253" width="5.25" style="2197" bestFit="1" customWidth="1"/>
    <col min="254" max="254" width="7.125" style="2197" customWidth="1"/>
    <col min="255" max="255" width="5.875" style="2197" customWidth="1"/>
    <col min="256" max="256" width="7.375" style="2197" customWidth="1"/>
    <col min="257" max="257" width="10.375" style="2197" customWidth="1"/>
    <col min="258" max="258" width="21" style="2197" customWidth="1"/>
    <col min="259" max="259" width="37.375" style="2197" customWidth="1"/>
    <col min="260" max="260" width="14.625" style="2197" customWidth="1"/>
    <col min="261" max="261" width="16.875" style="2197" bestFit="1" customWidth="1"/>
    <col min="262" max="262" width="18.75" style="2197" customWidth="1"/>
    <col min="263" max="264" width="14.625" style="2197" customWidth="1"/>
    <col min="265" max="265" width="10.875" style="2197" customWidth="1"/>
    <col min="266" max="266" width="8.875" style="2197" bestFit="1" customWidth="1"/>
    <col min="267" max="267" width="9.25" style="2197" customWidth="1"/>
    <col min="268" max="268" width="7.875" style="2197" customWidth="1"/>
    <col min="269" max="269" width="9.25" style="2197" customWidth="1"/>
    <col min="270" max="270" width="7.75" style="2197" customWidth="1"/>
    <col min="271" max="271" width="9.25" style="2197" customWidth="1"/>
    <col min="272" max="272" width="6" style="2197" customWidth="1"/>
    <col min="273" max="273" width="7.5" style="2197" customWidth="1"/>
    <col min="274" max="274" width="7" style="2197" customWidth="1"/>
    <col min="275" max="275" width="6.875" style="2197" customWidth="1"/>
    <col min="276" max="276" width="7.75" style="2197" customWidth="1"/>
    <col min="277" max="277" width="7" style="2197" customWidth="1"/>
    <col min="278" max="278" width="9.125" style="2197" customWidth="1"/>
    <col min="279" max="279" width="9.25" style="2197" bestFit="1" customWidth="1"/>
    <col min="280" max="280" width="7.375" style="2197" customWidth="1"/>
    <col min="281" max="281" width="7.625" style="2197" customWidth="1"/>
    <col min="282" max="285" width="7.125" style="2197" customWidth="1"/>
    <col min="286" max="286" width="8.5" style="2197" customWidth="1"/>
    <col min="287" max="287" width="7.125" style="2197" customWidth="1"/>
    <col min="288" max="291" width="7.5" style="2197" customWidth="1"/>
    <col min="292" max="299" width="9.125" style="2197" customWidth="1"/>
    <col min="300" max="301" width="12.125" style="2197" bestFit="1" customWidth="1"/>
    <col min="302" max="302" width="11.625" style="2197" customWidth="1"/>
    <col min="303" max="303" width="13" style="2197" customWidth="1"/>
    <col min="304" max="304" width="14.25" style="2197" customWidth="1"/>
    <col min="305" max="305" width="10" style="2197" customWidth="1"/>
    <col min="306" max="306" width="13.125" style="2197" customWidth="1"/>
    <col min="307" max="309" width="13.625" style="2197" bestFit="1" customWidth="1"/>
    <col min="310" max="310" width="13.5" style="2197" customWidth="1"/>
    <col min="311" max="311" width="14.625" style="2197" customWidth="1"/>
    <col min="312" max="312" width="10.75" style="2197" customWidth="1"/>
    <col min="313" max="313" width="14.5" style="2197" customWidth="1"/>
    <col min="314" max="314" width="14.125" style="2197" bestFit="1" customWidth="1"/>
    <col min="315" max="315" width="10.125" style="2197" bestFit="1" customWidth="1"/>
    <col min="316" max="508" width="9" style="2197"/>
    <col min="509" max="509" width="5.25" style="2197" bestFit="1" customWidth="1"/>
    <col min="510" max="510" width="7.125" style="2197" customWidth="1"/>
    <col min="511" max="511" width="5.875" style="2197" customWidth="1"/>
    <col min="512" max="512" width="7.375" style="2197" customWidth="1"/>
    <col min="513" max="513" width="10.375" style="2197" customWidth="1"/>
    <col min="514" max="514" width="21" style="2197" customWidth="1"/>
    <col min="515" max="515" width="37.375" style="2197" customWidth="1"/>
    <col min="516" max="516" width="14.625" style="2197" customWidth="1"/>
    <col min="517" max="517" width="16.875" style="2197" bestFit="1" customWidth="1"/>
    <col min="518" max="518" width="18.75" style="2197" customWidth="1"/>
    <col min="519" max="520" width="14.625" style="2197" customWidth="1"/>
    <col min="521" max="521" width="10.875" style="2197" customWidth="1"/>
    <col min="522" max="522" width="8.875" style="2197" bestFit="1" customWidth="1"/>
    <col min="523" max="523" width="9.25" style="2197" customWidth="1"/>
    <col min="524" max="524" width="7.875" style="2197" customWidth="1"/>
    <col min="525" max="525" width="9.25" style="2197" customWidth="1"/>
    <col min="526" max="526" width="7.75" style="2197" customWidth="1"/>
    <col min="527" max="527" width="9.25" style="2197" customWidth="1"/>
    <col min="528" max="528" width="6" style="2197" customWidth="1"/>
    <col min="529" max="529" width="7.5" style="2197" customWidth="1"/>
    <col min="530" max="530" width="7" style="2197" customWidth="1"/>
    <col min="531" max="531" width="6.875" style="2197" customWidth="1"/>
    <col min="532" max="532" width="7.75" style="2197" customWidth="1"/>
    <col min="533" max="533" width="7" style="2197" customWidth="1"/>
    <col min="534" max="534" width="9.125" style="2197" customWidth="1"/>
    <col min="535" max="535" width="9.25" style="2197" bestFit="1" customWidth="1"/>
    <col min="536" max="536" width="7.375" style="2197" customWidth="1"/>
    <col min="537" max="537" width="7.625" style="2197" customWidth="1"/>
    <col min="538" max="541" width="7.125" style="2197" customWidth="1"/>
    <col min="542" max="542" width="8.5" style="2197" customWidth="1"/>
    <col min="543" max="543" width="7.125" style="2197" customWidth="1"/>
    <col min="544" max="547" width="7.5" style="2197" customWidth="1"/>
    <col min="548" max="555" width="9.125" style="2197" customWidth="1"/>
    <col min="556" max="557" width="12.125" style="2197" bestFit="1" customWidth="1"/>
    <col min="558" max="558" width="11.625" style="2197" customWidth="1"/>
    <col min="559" max="559" width="13" style="2197" customWidth="1"/>
    <col min="560" max="560" width="14.25" style="2197" customWidth="1"/>
    <col min="561" max="561" width="10" style="2197" customWidth="1"/>
    <col min="562" max="562" width="13.125" style="2197" customWidth="1"/>
    <col min="563" max="565" width="13.625" style="2197" bestFit="1" customWidth="1"/>
    <col min="566" max="566" width="13.5" style="2197" customWidth="1"/>
    <col min="567" max="567" width="14.625" style="2197" customWidth="1"/>
    <col min="568" max="568" width="10.75" style="2197" customWidth="1"/>
    <col min="569" max="569" width="14.5" style="2197" customWidth="1"/>
    <col min="570" max="570" width="14.125" style="2197" bestFit="1" customWidth="1"/>
    <col min="571" max="571" width="10.125" style="2197" bestFit="1" customWidth="1"/>
    <col min="572" max="764" width="9" style="2197"/>
    <col min="765" max="765" width="5.25" style="2197" bestFit="1" customWidth="1"/>
    <col min="766" max="766" width="7.125" style="2197" customWidth="1"/>
    <col min="767" max="767" width="5.875" style="2197" customWidth="1"/>
    <col min="768" max="768" width="7.375" style="2197" customWidth="1"/>
    <col min="769" max="769" width="10.375" style="2197" customWidth="1"/>
    <col min="770" max="770" width="21" style="2197" customWidth="1"/>
    <col min="771" max="771" width="37.375" style="2197" customWidth="1"/>
    <col min="772" max="772" width="14.625" style="2197" customWidth="1"/>
    <col min="773" max="773" width="16.875" style="2197" bestFit="1" customWidth="1"/>
    <col min="774" max="774" width="18.75" style="2197" customWidth="1"/>
    <col min="775" max="776" width="14.625" style="2197" customWidth="1"/>
    <col min="777" max="777" width="10.875" style="2197" customWidth="1"/>
    <col min="778" max="778" width="8.875" style="2197" bestFit="1" customWidth="1"/>
    <col min="779" max="779" width="9.25" style="2197" customWidth="1"/>
    <col min="780" max="780" width="7.875" style="2197" customWidth="1"/>
    <col min="781" max="781" width="9.25" style="2197" customWidth="1"/>
    <col min="782" max="782" width="7.75" style="2197" customWidth="1"/>
    <col min="783" max="783" width="9.25" style="2197" customWidth="1"/>
    <col min="784" max="784" width="6" style="2197" customWidth="1"/>
    <col min="785" max="785" width="7.5" style="2197" customWidth="1"/>
    <col min="786" max="786" width="7" style="2197" customWidth="1"/>
    <col min="787" max="787" width="6.875" style="2197" customWidth="1"/>
    <col min="788" max="788" width="7.75" style="2197" customWidth="1"/>
    <col min="789" max="789" width="7" style="2197" customWidth="1"/>
    <col min="790" max="790" width="9.125" style="2197" customWidth="1"/>
    <col min="791" max="791" width="9.25" style="2197" bestFit="1" customWidth="1"/>
    <col min="792" max="792" width="7.375" style="2197" customWidth="1"/>
    <col min="793" max="793" width="7.625" style="2197" customWidth="1"/>
    <col min="794" max="797" width="7.125" style="2197" customWidth="1"/>
    <col min="798" max="798" width="8.5" style="2197" customWidth="1"/>
    <col min="799" max="799" width="7.125" style="2197" customWidth="1"/>
    <col min="800" max="803" width="7.5" style="2197" customWidth="1"/>
    <col min="804" max="811" width="9.125" style="2197" customWidth="1"/>
    <col min="812" max="813" width="12.125" style="2197" bestFit="1" customWidth="1"/>
    <col min="814" max="814" width="11.625" style="2197" customWidth="1"/>
    <col min="815" max="815" width="13" style="2197" customWidth="1"/>
    <col min="816" max="816" width="14.25" style="2197" customWidth="1"/>
    <col min="817" max="817" width="10" style="2197" customWidth="1"/>
    <col min="818" max="818" width="13.125" style="2197" customWidth="1"/>
    <col min="819" max="821" width="13.625" style="2197" bestFit="1" customWidth="1"/>
    <col min="822" max="822" width="13.5" style="2197" customWidth="1"/>
    <col min="823" max="823" width="14.625" style="2197" customWidth="1"/>
    <col min="824" max="824" width="10.75" style="2197" customWidth="1"/>
    <col min="825" max="825" width="14.5" style="2197" customWidth="1"/>
    <col min="826" max="826" width="14.125" style="2197" bestFit="1" customWidth="1"/>
    <col min="827" max="827" width="10.125" style="2197" bestFit="1" customWidth="1"/>
    <col min="828" max="1020" width="9" style="2197"/>
    <col min="1021" max="1021" width="5.25" style="2197" bestFit="1" customWidth="1"/>
    <col min="1022" max="1022" width="7.125" style="2197" customWidth="1"/>
    <col min="1023" max="1023" width="5.875" style="2197" customWidth="1"/>
    <col min="1024" max="1024" width="7.375" style="2197" customWidth="1"/>
    <col min="1025" max="1025" width="10.375" style="2197" customWidth="1"/>
    <col min="1026" max="1026" width="21" style="2197" customWidth="1"/>
    <col min="1027" max="1027" width="37.375" style="2197" customWidth="1"/>
    <col min="1028" max="1028" width="14.625" style="2197" customWidth="1"/>
    <col min="1029" max="1029" width="16.875" style="2197" bestFit="1" customWidth="1"/>
    <col min="1030" max="1030" width="18.75" style="2197" customWidth="1"/>
    <col min="1031" max="1032" width="14.625" style="2197" customWidth="1"/>
    <col min="1033" max="1033" width="10.875" style="2197" customWidth="1"/>
    <col min="1034" max="1034" width="8.875" style="2197" bestFit="1" customWidth="1"/>
    <col min="1035" max="1035" width="9.25" style="2197" customWidth="1"/>
    <col min="1036" max="1036" width="7.875" style="2197" customWidth="1"/>
    <col min="1037" max="1037" width="9.25" style="2197" customWidth="1"/>
    <col min="1038" max="1038" width="7.75" style="2197" customWidth="1"/>
    <col min="1039" max="1039" width="9.25" style="2197" customWidth="1"/>
    <col min="1040" max="1040" width="6" style="2197" customWidth="1"/>
    <col min="1041" max="1041" width="7.5" style="2197" customWidth="1"/>
    <col min="1042" max="1042" width="7" style="2197" customWidth="1"/>
    <col min="1043" max="1043" width="6.875" style="2197" customWidth="1"/>
    <col min="1044" max="1044" width="7.75" style="2197" customWidth="1"/>
    <col min="1045" max="1045" width="7" style="2197" customWidth="1"/>
    <col min="1046" max="1046" width="9.125" style="2197" customWidth="1"/>
    <col min="1047" max="1047" width="9.25" style="2197" bestFit="1" customWidth="1"/>
    <col min="1048" max="1048" width="7.375" style="2197" customWidth="1"/>
    <col min="1049" max="1049" width="7.625" style="2197" customWidth="1"/>
    <col min="1050" max="1053" width="7.125" style="2197" customWidth="1"/>
    <col min="1054" max="1054" width="8.5" style="2197" customWidth="1"/>
    <col min="1055" max="1055" width="7.125" style="2197" customWidth="1"/>
    <col min="1056" max="1059" width="7.5" style="2197" customWidth="1"/>
    <col min="1060" max="1067" width="9.125" style="2197" customWidth="1"/>
    <col min="1068" max="1069" width="12.125" style="2197" bestFit="1" customWidth="1"/>
    <col min="1070" max="1070" width="11.625" style="2197" customWidth="1"/>
    <col min="1071" max="1071" width="13" style="2197" customWidth="1"/>
    <col min="1072" max="1072" width="14.25" style="2197" customWidth="1"/>
    <col min="1073" max="1073" width="10" style="2197" customWidth="1"/>
    <col min="1074" max="1074" width="13.125" style="2197" customWidth="1"/>
    <col min="1075" max="1077" width="13.625" style="2197" bestFit="1" customWidth="1"/>
    <col min="1078" max="1078" width="13.5" style="2197" customWidth="1"/>
    <col min="1079" max="1079" width="14.625" style="2197" customWidth="1"/>
    <col min="1080" max="1080" width="10.75" style="2197" customWidth="1"/>
    <col min="1081" max="1081" width="14.5" style="2197" customWidth="1"/>
    <col min="1082" max="1082" width="14.125" style="2197" bestFit="1" customWidth="1"/>
    <col min="1083" max="1083" width="10.125" style="2197" bestFit="1" customWidth="1"/>
    <col min="1084" max="1276" width="9" style="2197"/>
    <col min="1277" max="1277" width="5.25" style="2197" bestFit="1" customWidth="1"/>
    <col min="1278" max="1278" width="7.125" style="2197" customWidth="1"/>
    <col min="1279" max="1279" width="5.875" style="2197" customWidth="1"/>
    <col min="1280" max="1280" width="7.375" style="2197" customWidth="1"/>
    <col min="1281" max="1281" width="10.375" style="2197" customWidth="1"/>
    <col min="1282" max="1282" width="21" style="2197" customWidth="1"/>
    <col min="1283" max="1283" width="37.375" style="2197" customWidth="1"/>
    <col min="1284" max="1284" width="14.625" style="2197" customWidth="1"/>
    <col min="1285" max="1285" width="16.875" style="2197" bestFit="1" customWidth="1"/>
    <col min="1286" max="1286" width="18.75" style="2197" customWidth="1"/>
    <col min="1287" max="1288" width="14.625" style="2197" customWidth="1"/>
    <col min="1289" max="1289" width="10.875" style="2197" customWidth="1"/>
    <col min="1290" max="1290" width="8.875" style="2197" bestFit="1" customWidth="1"/>
    <col min="1291" max="1291" width="9.25" style="2197" customWidth="1"/>
    <col min="1292" max="1292" width="7.875" style="2197" customWidth="1"/>
    <col min="1293" max="1293" width="9.25" style="2197" customWidth="1"/>
    <col min="1294" max="1294" width="7.75" style="2197" customWidth="1"/>
    <col min="1295" max="1295" width="9.25" style="2197" customWidth="1"/>
    <col min="1296" max="1296" width="6" style="2197" customWidth="1"/>
    <col min="1297" max="1297" width="7.5" style="2197" customWidth="1"/>
    <col min="1298" max="1298" width="7" style="2197" customWidth="1"/>
    <col min="1299" max="1299" width="6.875" style="2197" customWidth="1"/>
    <col min="1300" max="1300" width="7.75" style="2197" customWidth="1"/>
    <col min="1301" max="1301" width="7" style="2197" customWidth="1"/>
    <col min="1302" max="1302" width="9.125" style="2197" customWidth="1"/>
    <col min="1303" max="1303" width="9.25" style="2197" bestFit="1" customWidth="1"/>
    <col min="1304" max="1304" width="7.375" style="2197" customWidth="1"/>
    <col min="1305" max="1305" width="7.625" style="2197" customWidth="1"/>
    <col min="1306" max="1309" width="7.125" style="2197" customWidth="1"/>
    <col min="1310" max="1310" width="8.5" style="2197" customWidth="1"/>
    <col min="1311" max="1311" width="7.125" style="2197" customWidth="1"/>
    <col min="1312" max="1315" width="7.5" style="2197" customWidth="1"/>
    <col min="1316" max="1323" width="9.125" style="2197" customWidth="1"/>
    <col min="1324" max="1325" width="12.125" style="2197" bestFit="1" customWidth="1"/>
    <col min="1326" max="1326" width="11.625" style="2197" customWidth="1"/>
    <col min="1327" max="1327" width="13" style="2197" customWidth="1"/>
    <col min="1328" max="1328" width="14.25" style="2197" customWidth="1"/>
    <col min="1329" max="1329" width="10" style="2197" customWidth="1"/>
    <col min="1330" max="1330" width="13.125" style="2197" customWidth="1"/>
    <col min="1331" max="1333" width="13.625" style="2197" bestFit="1" customWidth="1"/>
    <col min="1334" max="1334" width="13.5" style="2197" customWidth="1"/>
    <col min="1335" max="1335" width="14.625" style="2197" customWidth="1"/>
    <col min="1336" max="1336" width="10.75" style="2197" customWidth="1"/>
    <col min="1337" max="1337" width="14.5" style="2197" customWidth="1"/>
    <col min="1338" max="1338" width="14.125" style="2197" bestFit="1" customWidth="1"/>
    <col min="1339" max="1339" width="10.125" style="2197" bestFit="1" customWidth="1"/>
    <col min="1340" max="1532" width="9" style="2197"/>
    <col min="1533" max="1533" width="5.25" style="2197" bestFit="1" customWidth="1"/>
    <col min="1534" max="1534" width="7.125" style="2197" customWidth="1"/>
    <col min="1535" max="1535" width="5.875" style="2197" customWidth="1"/>
    <col min="1536" max="1536" width="7.375" style="2197" customWidth="1"/>
    <col min="1537" max="1537" width="10.375" style="2197" customWidth="1"/>
    <col min="1538" max="1538" width="21" style="2197" customWidth="1"/>
    <col min="1539" max="1539" width="37.375" style="2197" customWidth="1"/>
    <col min="1540" max="1540" width="14.625" style="2197" customWidth="1"/>
    <col min="1541" max="1541" width="16.875" style="2197" bestFit="1" customWidth="1"/>
    <col min="1542" max="1542" width="18.75" style="2197" customWidth="1"/>
    <col min="1543" max="1544" width="14.625" style="2197" customWidth="1"/>
    <col min="1545" max="1545" width="10.875" style="2197" customWidth="1"/>
    <col min="1546" max="1546" width="8.875" style="2197" bestFit="1" customWidth="1"/>
    <col min="1547" max="1547" width="9.25" style="2197" customWidth="1"/>
    <col min="1548" max="1548" width="7.875" style="2197" customWidth="1"/>
    <col min="1549" max="1549" width="9.25" style="2197" customWidth="1"/>
    <col min="1550" max="1550" width="7.75" style="2197" customWidth="1"/>
    <col min="1551" max="1551" width="9.25" style="2197" customWidth="1"/>
    <col min="1552" max="1552" width="6" style="2197" customWidth="1"/>
    <col min="1553" max="1553" width="7.5" style="2197" customWidth="1"/>
    <col min="1554" max="1554" width="7" style="2197" customWidth="1"/>
    <col min="1555" max="1555" width="6.875" style="2197" customWidth="1"/>
    <col min="1556" max="1556" width="7.75" style="2197" customWidth="1"/>
    <col min="1557" max="1557" width="7" style="2197" customWidth="1"/>
    <col min="1558" max="1558" width="9.125" style="2197" customWidth="1"/>
    <col min="1559" max="1559" width="9.25" style="2197" bestFit="1" customWidth="1"/>
    <col min="1560" max="1560" width="7.375" style="2197" customWidth="1"/>
    <col min="1561" max="1561" width="7.625" style="2197" customWidth="1"/>
    <col min="1562" max="1565" width="7.125" style="2197" customWidth="1"/>
    <col min="1566" max="1566" width="8.5" style="2197" customWidth="1"/>
    <col min="1567" max="1567" width="7.125" style="2197" customWidth="1"/>
    <col min="1568" max="1571" width="7.5" style="2197" customWidth="1"/>
    <col min="1572" max="1579" width="9.125" style="2197" customWidth="1"/>
    <col min="1580" max="1581" width="12.125" style="2197" bestFit="1" customWidth="1"/>
    <col min="1582" max="1582" width="11.625" style="2197" customWidth="1"/>
    <col min="1583" max="1583" width="13" style="2197" customWidth="1"/>
    <col min="1584" max="1584" width="14.25" style="2197" customWidth="1"/>
    <col min="1585" max="1585" width="10" style="2197" customWidth="1"/>
    <col min="1586" max="1586" width="13.125" style="2197" customWidth="1"/>
    <col min="1587" max="1589" width="13.625" style="2197" bestFit="1" customWidth="1"/>
    <col min="1590" max="1590" width="13.5" style="2197" customWidth="1"/>
    <col min="1591" max="1591" width="14.625" style="2197" customWidth="1"/>
    <col min="1592" max="1592" width="10.75" style="2197" customWidth="1"/>
    <col min="1593" max="1593" width="14.5" style="2197" customWidth="1"/>
    <col min="1594" max="1594" width="14.125" style="2197" bestFit="1" customWidth="1"/>
    <col min="1595" max="1595" width="10.125" style="2197" bestFit="1" customWidth="1"/>
    <col min="1596" max="1788" width="9" style="2197"/>
    <col min="1789" max="1789" width="5.25" style="2197" bestFit="1" customWidth="1"/>
    <col min="1790" max="1790" width="7.125" style="2197" customWidth="1"/>
    <col min="1791" max="1791" width="5.875" style="2197" customWidth="1"/>
    <col min="1792" max="1792" width="7.375" style="2197" customWidth="1"/>
    <col min="1793" max="1793" width="10.375" style="2197" customWidth="1"/>
    <col min="1794" max="1794" width="21" style="2197" customWidth="1"/>
    <col min="1795" max="1795" width="37.375" style="2197" customWidth="1"/>
    <col min="1796" max="1796" width="14.625" style="2197" customWidth="1"/>
    <col min="1797" max="1797" width="16.875" style="2197" bestFit="1" customWidth="1"/>
    <col min="1798" max="1798" width="18.75" style="2197" customWidth="1"/>
    <col min="1799" max="1800" width="14.625" style="2197" customWidth="1"/>
    <col min="1801" max="1801" width="10.875" style="2197" customWidth="1"/>
    <col min="1802" max="1802" width="8.875" style="2197" bestFit="1" customWidth="1"/>
    <col min="1803" max="1803" width="9.25" style="2197" customWidth="1"/>
    <col min="1804" max="1804" width="7.875" style="2197" customWidth="1"/>
    <col min="1805" max="1805" width="9.25" style="2197" customWidth="1"/>
    <col min="1806" max="1806" width="7.75" style="2197" customWidth="1"/>
    <col min="1807" max="1807" width="9.25" style="2197" customWidth="1"/>
    <col min="1808" max="1808" width="6" style="2197" customWidth="1"/>
    <col min="1809" max="1809" width="7.5" style="2197" customWidth="1"/>
    <col min="1810" max="1810" width="7" style="2197" customWidth="1"/>
    <col min="1811" max="1811" width="6.875" style="2197" customWidth="1"/>
    <col min="1812" max="1812" width="7.75" style="2197" customWidth="1"/>
    <col min="1813" max="1813" width="7" style="2197" customWidth="1"/>
    <col min="1814" max="1814" width="9.125" style="2197" customWidth="1"/>
    <col min="1815" max="1815" width="9.25" style="2197" bestFit="1" customWidth="1"/>
    <col min="1816" max="1816" width="7.375" style="2197" customWidth="1"/>
    <col min="1817" max="1817" width="7.625" style="2197" customWidth="1"/>
    <col min="1818" max="1821" width="7.125" style="2197" customWidth="1"/>
    <col min="1822" max="1822" width="8.5" style="2197" customWidth="1"/>
    <col min="1823" max="1823" width="7.125" style="2197" customWidth="1"/>
    <col min="1824" max="1827" width="7.5" style="2197" customWidth="1"/>
    <col min="1828" max="1835" width="9.125" style="2197" customWidth="1"/>
    <col min="1836" max="1837" width="12.125" style="2197" bestFit="1" customWidth="1"/>
    <col min="1838" max="1838" width="11.625" style="2197" customWidth="1"/>
    <col min="1839" max="1839" width="13" style="2197" customWidth="1"/>
    <col min="1840" max="1840" width="14.25" style="2197" customWidth="1"/>
    <col min="1841" max="1841" width="10" style="2197" customWidth="1"/>
    <col min="1842" max="1842" width="13.125" style="2197" customWidth="1"/>
    <col min="1843" max="1845" width="13.625" style="2197" bestFit="1" customWidth="1"/>
    <col min="1846" max="1846" width="13.5" style="2197" customWidth="1"/>
    <col min="1847" max="1847" width="14.625" style="2197" customWidth="1"/>
    <col min="1848" max="1848" width="10.75" style="2197" customWidth="1"/>
    <col min="1849" max="1849" width="14.5" style="2197" customWidth="1"/>
    <col min="1850" max="1850" width="14.125" style="2197" bestFit="1" customWidth="1"/>
    <col min="1851" max="1851" width="10.125" style="2197" bestFit="1" customWidth="1"/>
    <col min="1852" max="2044" width="9" style="2197"/>
    <col min="2045" max="2045" width="5.25" style="2197" bestFit="1" customWidth="1"/>
    <col min="2046" max="2046" width="7.125" style="2197" customWidth="1"/>
    <col min="2047" max="2047" width="5.875" style="2197" customWidth="1"/>
    <col min="2048" max="2048" width="7.375" style="2197" customWidth="1"/>
    <col min="2049" max="2049" width="10.375" style="2197" customWidth="1"/>
    <col min="2050" max="2050" width="21" style="2197" customWidth="1"/>
    <col min="2051" max="2051" width="37.375" style="2197" customWidth="1"/>
    <col min="2052" max="2052" width="14.625" style="2197" customWidth="1"/>
    <col min="2053" max="2053" width="16.875" style="2197" bestFit="1" customWidth="1"/>
    <col min="2054" max="2054" width="18.75" style="2197" customWidth="1"/>
    <col min="2055" max="2056" width="14.625" style="2197" customWidth="1"/>
    <col min="2057" max="2057" width="10.875" style="2197" customWidth="1"/>
    <col min="2058" max="2058" width="8.875" style="2197" bestFit="1" customWidth="1"/>
    <col min="2059" max="2059" width="9.25" style="2197" customWidth="1"/>
    <col min="2060" max="2060" width="7.875" style="2197" customWidth="1"/>
    <col min="2061" max="2061" width="9.25" style="2197" customWidth="1"/>
    <col min="2062" max="2062" width="7.75" style="2197" customWidth="1"/>
    <col min="2063" max="2063" width="9.25" style="2197" customWidth="1"/>
    <col min="2064" max="2064" width="6" style="2197" customWidth="1"/>
    <col min="2065" max="2065" width="7.5" style="2197" customWidth="1"/>
    <col min="2066" max="2066" width="7" style="2197" customWidth="1"/>
    <col min="2067" max="2067" width="6.875" style="2197" customWidth="1"/>
    <col min="2068" max="2068" width="7.75" style="2197" customWidth="1"/>
    <col min="2069" max="2069" width="7" style="2197" customWidth="1"/>
    <col min="2070" max="2070" width="9.125" style="2197" customWidth="1"/>
    <col min="2071" max="2071" width="9.25" style="2197" bestFit="1" customWidth="1"/>
    <col min="2072" max="2072" width="7.375" style="2197" customWidth="1"/>
    <col min="2073" max="2073" width="7.625" style="2197" customWidth="1"/>
    <col min="2074" max="2077" width="7.125" style="2197" customWidth="1"/>
    <col min="2078" max="2078" width="8.5" style="2197" customWidth="1"/>
    <col min="2079" max="2079" width="7.125" style="2197" customWidth="1"/>
    <col min="2080" max="2083" width="7.5" style="2197" customWidth="1"/>
    <col min="2084" max="2091" width="9.125" style="2197" customWidth="1"/>
    <col min="2092" max="2093" width="12.125" style="2197" bestFit="1" customWidth="1"/>
    <col min="2094" max="2094" width="11.625" style="2197" customWidth="1"/>
    <col min="2095" max="2095" width="13" style="2197" customWidth="1"/>
    <col min="2096" max="2096" width="14.25" style="2197" customWidth="1"/>
    <col min="2097" max="2097" width="10" style="2197" customWidth="1"/>
    <col min="2098" max="2098" width="13.125" style="2197" customWidth="1"/>
    <col min="2099" max="2101" width="13.625" style="2197" bestFit="1" customWidth="1"/>
    <col min="2102" max="2102" width="13.5" style="2197" customWidth="1"/>
    <col min="2103" max="2103" width="14.625" style="2197" customWidth="1"/>
    <col min="2104" max="2104" width="10.75" style="2197" customWidth="1"/>
    <col min="2105" max="2105" width="14.5" style="2197" customWidth="1"/>
    <col min="2106" max="2106" width="14.125" style="2197" bestFit="1" customWidth="1"/>
    <col min="2107" max="2107" width="10.125" style="2197" bestFit="1" customWidth="1"/>
    <col min="2108" max="2300" width="9" style="2197"/>
    <col min="2301" max="2301" width="5.25" style="2197" bestFit="1" customWidth="1"/>
    <col min="2302" max="2302" width="7.125" style="2197" customWidth="1"/>
    <col min="2303" max="2303" width="5.875" style="2197" customWidth="1"/>
    <col min="2304" max="2304" width="7.375" style="2197" customWidth="1"/>
    <col min="2305" max="2305" width="10.375" style="2197" customWidth="1"/>
    <col min="2306" max="2306" width="21" style="2197" customWidth="1"/>
    <col min="2307" max="2307" width="37.375" style="2197" customWidth="1"/>
    <col min="2308" max="2308" width="14.625" style="2197" customWidth="1"/>
    <col min="2309" max="2309" width="16.875" style="2197" bestFit="1" customWidth="1"/>
    <col min="2310" max="2310" width="18.75" style="2197" customWidth="1"/>
    <col min="2311" max="2312" width="14.625" style="2197" customWidth="1"/>
    <col min="2313" max="2313" width="10.875" style="2197" customWidth="1"/>
    <col min="2314" max="2314" width="8.875" style="2197" bestFit="1" customWidth="1"/>
    <col min="2315" max="2315" width="9.25" style="2197" customWidth="1"/>
    <col min="2316" max="2316" width="7.875" style="2197" customWidth="1"/>
    <col min="2317" max="2317" width="9.25" style="2197" customWidth="1"/>
    <col min="2318" max="2318" width="7.75" style="2197" customWidth="1"/>
    <col min="2319" max="2319" width="9.25" style="2197" customWidth="1"/>
    <col min="2320" max="2320" width="6" style="2197" customWidth="1"/>
    <col min="2321" max="2321" width="7.5" style="2197" customWidth="1"/>
    <col min="2322" max="2322" width="7" style="2197" customWidth="1"/>
    <col min="2323" max="2323" width="6.875" style="2197" customWidth="1"/>
    <col min="2324" max="2324" width="7.75" style="2197" customWidth="1"/>
    <col min="2325" max="2325" width="7" style="2197" customWidth="1"/>
    <col min="2326" max="2326" width="9.125" style="2197" customWidth="1"/>
    <col min="2327" max="2327" width="9.25" style="2197" bestFit="1" customWidth="1"/>
    <col min="2328" max="2328" width="7.375" style="2197" customWidth="1"/>
    <col min="2329" max="2329" width="7.625" style="2197" customWidth="1"/>
    <col min="2330" max="2333" width="7.125" style="2197" customWidth="1"/>
    <col min="2334" max="2334" width="8.5" style="2197" customWidth="1"/>
    <col min="2335" max="2335" width="7.125" style="2197" customWidth="1"/>
    <col min="2336" max="2339" width="7.5" style="2197" customWidth="1"/>
    <col min="2340" max="2347" width="9.125" style="2197" customWidth="1"/>
    <col min="2348" max="2349" width="12.125" style="2197" bestFit="1" customWidth="1"/>
    <col min="2350" max="2350" width="11.625" style="2197" customWidth="1"/>
    <col min="2351" max="2351" width="13" style="2197" customWidth="1"/>
    <col min="2352" max="2352" width="14.25" style="2197" customWidth="1"/>
    <col min="2353" max="2353" width="10" style="2197" customWidth="1"/>
    <col min="2354" max="2354" width="13.125" style="2197" customWidth="1"/>
    <col min="2355" max="2357" width="13.625" style="2197" bestFit="1" customWidth="1"/>
    <col min="2358" max="2358" width="13.5" style="2197" customWidth="1"/>
    <col min="2359" max="2359" width="14.625" style="2197" customWidth="1"/>
    <col min="2360" max="2360" width="10.75" style="2197" customWidth="1"/>
    <col min="2361" max="2361" width="14.5" style="2197" customWidth="1"/>
    <col min="2362" max="2362" width="14.125" style="2197" bestFit="1" customWidth="1"/>
    <col min="2363" max="2363" width="10.125" style="2197" bestFit="1" customWidth="1"/>
    <col min="2364" max="2556" width="9" style="2197"/>
    <col min="2557" max="2557" width="5.25" style="2197" bestFit="1" customWidth="1"/>
    <col min="2558" max="2558" width="7.125" style="2197" customWidth="1"/>
    <col min="2559" max="2559" width="5.875" style="2197" customWidth="1"/>
    <col min="2560" max="2560" width="7.375" style="2197" customWidth="1"/>
    <col min="2561" max="2561" width="10.375" style="2197" customWidth="1"/>
    <col min="2562" max="2562" width="21" style="2197" customWidth="1"/>
    <col min="2563" max="2563" width="37.375" style="2197" customWidth="1"/>
    <col min="2564" max="2564" width="14.625" style="2197" customWidth="1"/>
    <col min="2565" max="2565" width="16.875" style="2197" bestFit="1" customWidth="1"/>
    <col min="2566" max="2566" width="18.75" style="2197" customWidth="1"/>
    <col min="2567" max="2568" width="14.625" style="2197" customWidth="1"/>
    <col min="2569" max="2569" width="10.875" style="2197" customWidth="1"/>
    <col min="2570" max="2570" width="8.875" style="2197" bestFit="1" customWidth="1"/>
    <col min="2571" max="2571" width="9.25" style="2197" customWidth="1"/>
    <col min="2572" max="2572" width="7.875" style="2197" customWidth="1"/>
    <col min="2573" max="2573" width="9.25" style="2197" customWidth="1"/>
    <col min="2574" max="2574" width="7.75" style="2197" customWidth="1"/>
    <col min="2575" max="2575" width="9.25" style="2197" customWidth="1"/>
    <col min="2576" max="2576" width="6" style="2197" customWidth="1"/>
    <col min="2577" max="2577" width="7.5" style="2197" customWidth="1"/>
    <col min="2578" max="2578" width="7" style="2197" customWidth="1"/>
    <col min="2579" max="2579" width="6.875" style="2197" customWidth="1"/>
    <col min="2580" max="2580" width="7.75" style="2197" customWidth="1"/>
    <col min="2581" max="2581" width="7" style="2197" customWidth="1"/>
    <col min="2582" max="2582" width="9.125" style="2197" customWidth="1"/>
    <col min="2583" max="2583" width="9.25" style="2197" bestFit="1" customWidth="1"/>
    <col min="2584" max="2584" width="7.375" style="2197" customWidth="1"/>
    <col min="2585" max="2585" width="7.625" style="2197" customWidth="1"/>
    <col min="2586" max="2589" width="7.125" style="2197" customWidth="1"/>
    <col min="2590" max="2590" width="8.5" style="2197" customWidth="1"/>
    <col min="2591" max="2591" width="7.125" style="2197" customWidth="1"/>
    <col min="2592" max="2595" width="7.5" style="2197" customWidth="1"/>
    <col min="2596" max="2603" width="9.125" style="2197" customWidth="1"/>
    <col min="2604" max="2605" width="12.125" style="2197" bestFit="1" customWidth="1"/>
    <col min="2606" max="2606" width="11.625" style="2197" customWidth="1"/>
    <col min="2607" max="2607" width="13" style="2197" customWidth="1"/>
    <col min="2608" max="2608" width="14.25" style="2197" customWidth="1"/>
    <col min="2609" max="2609" width="10" style="2197" customWidth="1"/>
    <col min="2610" max="2610" width="13.125" style="2197" customWidth="1"/>
    <col min="2611" max="2613" width="13.625" style="2197" bestFit="1" customWidth="1"/>
    <col min="2614" max="2614" width="13.5" style="2197" customWidth="1"/>
    <col min="2615" max="2615" width="14.625" style="2197" customWidth="1"/>
    <col min="2616" max="2616" width="10.75" style="2197" customWidth="1"/>
    <col min="2617" max="2617" width="14.5" style="2197" customWidth="1"/>
    <col min="2618" max="2618" width="14.125" style="2197" bestFit="1" customWidth="1"/>
    <col min="2619" max="2619" width="10.125" style="2197" bestFit="1" customWidth="1"/>
    <col min="2620" max="2812" width="9" style="2197"/>
    <col min="2813" max="2813" width="5.25" style="2197" bestFit="1" customWidth="1"/>
    <col min="2814" max="2814" width="7.125" style="2197" customWidth="1"/>
    <col min="2815" max="2815" width="5.875" style="2197" customWidth="1"/>
    <col min="2816" max="2816" width="7.375" style="2197" customWidth="1"/>
    <col min="2817" max="2817" width="10.375" style="2197" customWidth="1"/>
    <col min="2818" max="2818" width="21" style="2197" customWidth="1"/>
    <col min="2819" max="2819" width="37.375" style="2197" customWidth="1"/>
    <col min="2820" max="2820" width="14.625" style="2197" customWidth="1"/>
    <col min="2821" max="2821" width="16.875" style="2197" bestFit="1" customWidth="1"/>
    <col min="2822" max="2822" width="18.75" style="2197" customWidth="1"/>
    <col min="2823" max="2824" width="14.625" style="2197" customWidth="1"/>
    <col min="2825" max="2825" width="10.875" style="2197" customWidth="1"/>
    <col min="2826" max="2826" width="8.875" style="2197" bestFit="1" customWidth="1"/>
    <col min="2827" max="2827" width="9.25" style="2197" customWidth="1"/>
    <col min="2828" max="2828" width="7.875" style="2197" customWidth="1"/>
    <col min="2829" max="2829" width="9.25" style="2197" customWidth="1"/>
    <col min="2830" max="2830" width="7.75" style="2197" customWidth="1"/>
    <col min="2831" max="2831" width="9.25" style="2197" customWidth="1"/>
    <col min="2832" max="2832" width="6" style="2197" customWidth="1"/>
    <col min="2833" max="2833" width="7.5" style="2197" customWidth="1"/>
    <col min="2834" max="2834" width="7" style="2197" customWidth="1"/>
    <col min="2835" max="2835" width="6.875" style="2197" customWidth="1"/>
    <col min="2836" max="2836" width="7.75" style="2197" customWidth="1"/>
    <col min="2837" max="2837" width="7" style="2197" customWidth="1"/>
    <col min="2838" max="2838" width="9.125" style="2197" customWidth="1"/>
    <col min="2839" max="2839" width="9.25" style="2197" bestFit="1" customWidth="1"/>
    <col min="2840" max="2840" width="7.375" style="2197" customWidth="1"/>
    <col min="2841" max="2841" width="7.625" style="2197" customWidth="1"/>
    <col min="2842" max="2845" width="7.125" style="2197" customWidth="1"/>
    <col min="2846" max="2846" width="8.5" style="2197" customWidth="1"/>
    <col min="2847" max="2847" width="7.125" style="2197" customWidth="1"/>
    <col min="2848" max="2851" width="7.5" style="2197" customWidth="1"/>
    <col min="2852" max="2859" width="9.125" style="2197" customWidth="1"/>
    <col min="2860" max="2861" width="12.125" style="2197" bestFit="1" customWidth="1"/>
    <col min="2862" max="2862" width="11.625" style="2197" customWidth="1"/>
    <col min="2863" max="2863" width="13" style="2197" customWidth="1"/>
    <col min="2864" max="2864" width="14.25" style="2197" customWidth="1"/>
    <col min="2865" max="2865" width="10" style="2197" customWidth="1"/>
    <col min="2866" max="2866" width="13.125" style="2197" customWidth="1"/>
    <col min="2867" max="2869" width="13.625" style="2197" bestFit="1" customWidth="1"/>
    <col min="2870" max="2870" width="13.5" style="2197" customWidth="1"/>
    <col min="2871" max="2871" width="14.625" style="2197" customWidth="1"/>
    <col min="2872" max="2872" width="10.75" style="2197" customWidth="1"/>
    <col min="2873" max="2873" width="14.5" style="2197" customWidth="1"/>
    <col min="2874" max="2874" width="14.125" style="2197" bestFit="1" customWidth="1"/>
    <col min="2875" max="2875" width="10.125" style="2197" bestFit="1" customWidth="1"/>
    <col min="2876" max="3068" width="9" style="2197"/>
    <col min="3069" max="3069" width="5.25" style="2197" bestFit="1" customWidth="1"/>
    <col min="3070" max="3070" width="7.125" style="2197" customWidth="1"/>
    <col min="3071" max="3071" width="5.875" style="2197" customWidth="1"/>
    <col min="3072" max="3072" width="7.375" style="2197" customWidth="1"/>
    <col min="3073" max="3073" width="10.375" style="2197" customWidth="1"/>
    <col min="3074" max="3074" width="21" style="2197" customWidth="1"/>
    <col min="3075" max="3075" width="37.375" style="2197" customWidth="1"/>
    <col min="3076" max="3076" width="14.625" style="2197" customWidth="1"/>
    <col min="3077" max="3077" width="16.875" style="2197" bestFit="1" customWidth="1"/>
    <col min="3078" max="3078" width="18.75" style="2197" customWidth="1"/>
    <col min="3079" max="3080" width="14.625" style="2197" customWidth="1"/>
    <col min="3081" max="3081" width="10.875" style="2197" customWidth="1"/>
    <col min="3082" max="3082" width="8.875" style="2197" bestFit="1" customWidth="1"/>
    <col min="3083" max="3083" width="9.25" style="2197" customWidth="1"/>
    <col min="3084" max="3084" width="7.875" style="2197" customWidth="1"/>
    <col min="3085" max="3085" width="9.25" style="2197" customWidth="1"/>
    <col min="3086" max="3086" width="7.75" style="2197" customWidth="1"/>
    <col min="3087" max="3087" width="9.25" style="2197" customWidth="1"/>
    <col min="3088" max="3088" width="6" style="2197" customWidth="1"/>
    <col min="3089" max="3089" width="7.5" style="2197" customWidth="1"/>
    <col min="3090" max="3090" width="7" style="2197" customWidth="1"/>
    <col min="3091" max="3091" width="6.875" style="2197" customWidth="1"/>
    <col min="3092" max="3092" width="7.75" style="2197" customWidth="1"/>
    <col min="3093" max="3093" width="7" style="2197" customWidth="1"/>
    <col min="3094" max="3094" width="9.125" style="2197" customWidth="1"/>
    <col min="3095" max="3095" width="9.25" style="2197" bestFit="1" customWidth="1"/>
    <col min="3096" max="3096" width="7.375" style="2197" customWidth="1"/>
    <col min="3097" max="3097" width="7.625" style="2197" customWidth="1"/>
    <col min="3098" max="3101" width="7.125" style="2197" customWidth="1"/>
    <col min="3102" max="3102" width="8.5" style="2197" customWidth="1"/>
    <col min="3103" max="3103" width="7.125" style="2197" customWidth="1"/>
    <col min="3104" max="3107" width="7.5" style="2197" customWidth="1"/>
    <col min="3108" max="3115" width="9.125" style="2197" customWidth="1"/>
    <col min="3116" max="3117" width="12.125" style="2197" bestFit="1" customWidth="1"/>
    <col min="3118" max="3118" width="11.625" style="2197" customWidth="1"/>
    <col min="3119" max="3119" width="13" style="2197" customWidth="1"/>
    <col min="3120" max="3120" width="14.25" style="2197" customWidth="1"/>
    <col min="3121" max="3121" width="10" style="2197" customWidth="1"/>
    <col min="3122" max="3122" width="13.125" style="2197" customWidth="1"/>
    <col min="3123" max="3125" width="13.625" style="2197" bestFit="1" customWidth="1"/>
    <col min="3126" max="3126" width="13.5" style="2197" customWidth="1"/>
    <col min="3127" max="3127" width="14.625" style="2197" customWidth="1"/>
    <col min="3128" max="3128" width="10.75" style="2197" customWidth="1"/>
    <col min="3129" max="3129" width="14.5" style="2197" customWidth="1"/>
    <col min="3130" max="3130" width="14.125" style="2197" bestFit="1" customWidth="1"/>
    <col min="3131" max="3131" width="10.125" style="2197" bestFit="1" customWidth="1"/>
    <col min="3132" max="3324" width="9" style="2197"/>
    <col min="3325" max="3325" width="5.25" style="2197" bestFit="1" customWidth="1"/>
    <col min="3326" max="3326" width="7.125" style="2197" customWidth="1"/>
    <col min="3327" max="3327" width="5.875" style="2197" customWidth="1"/>
    <col min="3328" max="3328" width="7.375" style="2197" customWidth="1"/>
    <col min="3329" max="3329" width="10.375" style="2197" customWidth="1"/>
    <col min="3330" max="3330" width="21" style="2197" customWidth="1"/>
    <col min="3331" max="3331" width="37.375" style="2197" customWidth="1"/>
    <col min="3332" max="3332" width="14.625" style="2197" customWidth="1"/>
    <col min="3333" max="3333" width="16.875" style="2197" bestFit="1" customWidth="1"/>
    <col min="3334" max="3334" width="18.75" style="2197" customWidth="1"/>
    <col min="3335" max="3336" width="14.625" style="2197" customWidth="1"/>
    <col min="3337" max="3337" width="10.875" style="2197" customWidth="1"/>
    <col min="3338" max="3338" width="8.875" style="2197" bestFit="1" customWidth="1"/>
    <col min="3339" max="3339" width="9.25" style="2197" customWidth="1"/>
    <col min="3340" max="3340" width="7.875" style="2197" customWidth="1"/>
    <col min="3341" max="3341" width="9.25" style="2197" customWidth="1"/>
    <col min="3342" max="3342" width="7.75" style="2197" customWidth="1"/>
    <col min="3343" max="3343" width="9.25" style="2197" customWidth="1"/>
    <col min="3344" max="3344" width="6" style="2197" customWidth="1"/>
    <col min="3345" max="3345" width="7.5" style="2197" customWidth="1"/>
    <col min="3346" max="3346" width="7" style="2197" customWidth="1"/>
    <col min="3347" max="3347" width="6.875" style="2197" customWidth="1"/>
    <col min="3348" max="3348" width="7.75" style="2197" customWidth="1"/>
    <col min="3349" max="3349" width="7" style="2197" customWidth="1"/>
    <col min="3350" max="3350" width="9.125" style="2197" customWidth="1"/>
    <col min="3351" max="3351" width="9.25" style="2197" bestFit="1" customWidth="1"/>
    <col min="3352" max="3352" width="7.375" style="2197" customWidth="1"/>
    <col min="3353" max="3353" width="7.625" style="2197" customWidth="1"/>
    <col min="3354" max="3357" width="7.125" style="2197" customWidth="1"/>
    <col min="3358" max="3358" width="8.5" style="2197" customWidth="1"/>
    <col min="3359" max="3359" width="7.125" style="2197" customWidth="1"/>
    <col min="3360" max="3363" width="7.5" style="2197" customWidth="1"/>
    <col min="3364" max="3371" width="9.125" style="2197" customWidth="1"/>
    <col min="3372" max="3373" width="12.125" style="2197" bestFit="1" customWidth="1"/>
    <col min="3374" max="3374" width="11.625" style="2197" customWidth="1"/>
    <col min="3375" max="3375" width="13" style="2197" customWidth="1"/>
    <col min="3376" max="3376" width="14.25" style="2197" customWidth="1"/>
    <col min="3377" max="3377" width="10" style="2197" customWidth="1"/>
    <col min="3378" max="3378" width="13.125" style="2197" customWidth="1"/>
    <col min="3379" max="3381" width="13.625" style="2197" bestFit="1" customWidth="1"/>
    <col min="3382" max="3382" width="13.5" style="2197" customWidth="1"/>
    <col min="3383" max="3383" width="14.625" style="2197" customWidth="1"/>
    <col min="3384" max="3384" width="10.75" style="2197" customWidth="1"/>
    <col min="3385" max="3385" width="14.5" style="2197" customWidth="1"/>
    <col min="3386" max="3386" width="14.125" style="2197" bestFit="1" customWidth="1"/>
    <col min="3387" max="3387" width="10.125" style="2197" bestFit="1" customWidth="1"/>
    <col min="3388" max="3580" width="9" style="2197"/>
    <col min="3581" max="3581" width="5.25" style="2197" bestFit="1" customWidth="1"/>
    <col min="3582" max="3582" width="7.125" style="2197" customWidth="1"/>
    <col min="3583" max="3583" width="5.875" style="2197" customWidth="1"/>
    <col min="3584" max="3584" width="7.375" style="2197" customWidth="1"/>
    <col min="3585" max="3585" width="10.375" style="2197" customWidth="1"/>
    <col min="3586" max="3586" width="21" style="2197" customWidth="1"/>
    <col min="3587" max="3587" width="37.375" style="2197" customWidth="1"/>
    <col min="3588" max="3588" width="14.625" style="2197" customWidth="1"/>
    <col min="3589" max="3589" width="16.875" style="2197" bestFit="1" customWidth="1"/>
    <col min="3590" max="3590" width="18.75" style="2197" customWidth="1"/>
    <col min="3591" max="3592" width="14.625" style="2197" customWidth="1"/>
    <col min="3593" max="3593" width="10.875" style="2197" customWidth="1"/>
    <col min="3594" max="3594" width="8.875" style="2197" bestFit="1" customWidth="1"/>
    <col min="3595" max="3595" width="9.25" style="2197" customWidth="1"/>
    <col min="3596" max="3596" width="7.875" style="2197" customWidth="1"/>
    <col min="3597" max="3597" width="9.25" style="2197" customWidth="1"/>
    <col min="3598" max="3598" width="7.75" style="2197" customWidth="1"/>
    <col min="3599" max="3599" width="9.25" style="2197" customWidth="1"/>
    <col min="3600" max="3600" width="6" style="2197" customWidth="1"/>
    <col min="3601" max="3601" width="7.5" style="2197" customWidth="1"/>
    <col min="3602" max="3602" width="7" style="2197" customWidth="1"/>
    <col min="3603" max="3603" width="6.875" style="2197" customWidth="1"/>
    <col min="3604" max="3604" width="7.75" style="2197" customWidth="1"/>
    <col min="3605" max="3605" width="7" style="2197" customWidth="1"/>
    <col min="3606" max="3606" width="9.125" style="2197" customWidth="1"/>
    <col min="3607" max="3607" width="9.25" style="2197" bestFit="1" customWidth="1"/>
    <col min="3608" max="3608" width="7.375" style="2197" customWidth="1"/>
    <col min="3609" max="3609" width="7.625" style="2197" customWidth="1"/>
    <col min="3610" max="3613" width="7.125" style="2197" customWidth="1"/>
    <col min="3614" max="3614" width="8.5" style="2197" customWidth="1"/>
    <col min="3615" max="3615" width="7.125" style="2197" customWidth="1"/>
    <col min="3616" max="3619" width="7.5" style="2197" customWidth="1"/>
    <col min="3620" max="3627" width="9.125" style="2197" customWidth="1"/>
    <col min="3628" max="3629" width="12.125" style="2197" bestFit="1" customWidth="1"/>
    <col min="3630" max="3630" width="11.625" style="2197" customWidth="1"/>
    <col min="3631" max="3631" width="13" style="2197" customWidth="1"/>
    <col min="3632" max="3632" width="14.25" style="2197" customWidth="1"/>
    <col min="3633" max="3633" width="10" style="2197" customWidth="1"/>
    <col min="3634" max="3634" width="13.125" style="2197" customWidth="1"/>
    <col min="3635" max="3637" width="13.625" style="2197" bestFit="1" customWidth="1"/>
    <col min="3638" max="3638" width="13.5" style="2197" customWidth="1"/>
    <col min="3639" max="3639" width="14.625" style="2197" customWidth="1"/>
    <col min="3640" max="3640" width="10.75" style="2197" customWidth="1"/>
    <col min="3641" max="3641" width="14.5" style="2197" customWidth="1"/>
    <col min="3642" max="3642" width="14.125" style="2197" bestFit="1" customWidth="1"/>
    <col min="3643" max="3643" width="10.125" style="2197" bestFit="1" customWidth="1"/>
    <col min="3644" max="3836" width="9" style="2197"/>
    <col min="3837" max="3837" width="5.25" style="2197" bestFit="1" customWidth="1"/>
    <col min="3838" max="3838" width="7.125" style="2197" customWidth="1"/>
    <col min="3839" max="3839" width="5.875" style="2197" customWidth="1"/>
    <col min="3840" max="3840" width="7.375" style="2197" customWidth="1"/>
    <col min="3841" max="3841" width="10.375" style="2197" customWidth="1"/>
    <col min="3842" max="3842" width="21" style="2197" customWidth="1"/>
    <col min="3843" max="3843" width="37.375" style="2197" customWidth="1"/>
    <col min="3844" max="3844" width="14.625" style="2197" customWidth="1"/>
    <col min="3845" max="3845" width="16.875" style="2197" bestFit="1" customWidth="1"/>
    <col min="3846" max="3846" width="18.75" style="2197" customWidth="1"/>
    <col min="3847" max="3848" width="14.625" style="2197" customWidth="1"/>
    <col min="3849" max="3849" width="10.875" style="2197" customWidth="1"/>
    <col min="3850" max="3850" width="8.875" style="2197" bestFit="1" customWidth="1"/>
    <col min="3851" max="3851" width="9.25" style="2197" customWidth="1"/>
    <col min="3852" max="3852" width="7.875" style="2197" customWidth="1"/>
    <col min="3853" max="3853" width="9.25" style="2197" customWidth="1"/>
    <col min="3854" max="3854" width="7.75" style="2197" customWidth="1"/>
    <col min="3855" max="3855" width="9.25" style="2197" customWidth="1"/>
    <col min="3856" max="3856" width="6" style="2197" customWidth="1"/>
    <col min="3857" max="3857" width="7.5" style="2197" customWidth="1"/>
    <col min="3858" max="3858" width="7" style="2197" customWidth="1"/>
    <col min="3859" max="3859" width="6.875" style="2197" customWidth="1"/>
    <col min="3860" max="3860" width="7.75" style="2197" customWidth="1"/>
    <col min="3861" max="3861" width="7" style="2197" customWidth="1"/>
    <col min="3862" max="3862" width="9.125" style="2197" customWidth="1"/>
    <col min="3863" max="3863" width="9.25" style="2197" bestFit="1" customWidth="1"/>
    <col min="3864" max="3864" width="7.375" style="2197" customWidth="1"/>
    <col min="3865" max="3865" width="7.625" style="2197" customWidth="1"/>
    <col min="3866" max="3869" width="7.125" style="2197" customWidth="1"/>
    <col min="3870" max="3870" width="8.5" style="2197" customWidth="1"/>
    <col min="3871" max="3871" width="7.125" style="2197" customWidth="1"/>
    <col min="3872" max="3875" width="7.5" style="2197" customWidth="1"/>
    <col min="3876" max="3883" width="9.125" style="2197" customWidth="1"/>
    <col min="3884" max="3885" width="12.125" style="2197" bestFit="1" customWidth="1"/>
    <col min="3886" max="3886" width="11.625" style="2197" customWidth="1"/>
    <col min="3887" max="3887" width="13" style="2197" customWidth="1"/>
    <col min="3888" max="3888" width="14.25" style="2197" customWidth="1"/>
    <col min="3889" max="3889" width="10" style="2197" customWidth="1"/>
    <col min="3890" max="3890" width="13.125" style="2197" customWidth="1"/>
    <col min="3891" max="3893" width="13.625" style="2197" bestFit="1" customWidth="1"/>
    <col min="3894" max="3894" width="13.5" style="2197" customWidth="1"/>
    <col min="3895" max="3895" width="14.625" style="2197" customWidth="1"/>
    <col min="3896" max="3896" width="10.75" style="2197" customWidth="1"/>
    <col min="3897" max="3897" width="14.5" style="2197" customWidth="1"/>
    <col min="3898" max="3898" width="14.125" style="2197" bestFit="1" customWidth="1"/>
    <col min="3899" max="3899" width="10.125" style="2197" bestFit="1" customWidth="1"/>
    <col min="3900" max="4092" width="9" style="2197"/>
    <col min="4093" max="4093" width="5.25" style="2197" bestFit="1" customWidth="1"/>
    <col min="4094" max="4094" width="7.125" style="2197" customWidth="1"/>
    <col min="4095" max="4095" width="5.875" style="2197" customWidth="1"/>
    <col min="4096" max="4096" width="7.375" style="2197" customWidth="1"/>
    <col min="4097" max="4097" width="10.375" style="2197" customWidth="1"/>
    <col min="4098" max="4098" width="21" style="2197" customWidth="1"/>
    <col min="4099" max="4099" width="37.375" style="2197" customWidth="1"/>
    <col min="4100" max="4100" width="14.625" style="2197" customWidth="1"/>
    <col min="4101" max="4101" width="16.875" style="2197" bestFit="1" customWidth="1"/>
    <col min="4102" max="4102" width="18.75" style="2197" customWidth="1"/>
    <col min="4103" max="4104" width="14.625" style="2197" customWidth="1"/>
    <col min="4105" max="4105" width="10.875" style="2197" customWidth="1"/>
    <col min="4106" max="4106" width="8.875" style="2197" bestFit="1" customWidth="1"/>
    <col min="4107" max="4107" width="9.25" style="2197" customWidth="1"/>
    <col min="4108" max="4108" width="7.875" style="2197" customWidth="1"/>
    <col min="4109" max="4109" width="9.25" style="2197" customWidth="1"/>
    <col min="4110" max="4110" width="7.75" style="2197" customWidth="1"/>
    <col min="4111" max="4111" width="9.25" style="2197" customWidth="1"/>
    <col min="4112" max="4112" width="6" style="2197" customWidth="1"/>
    <col min="4113" max="4113" width="7.5" style="2197" customWidth="1"/>
    <col min="4114" max="4114" width="7" style="2197" customWidth="1"/>
    <col min="4115" max="4115" width="6.875" style="2197" customWidth="1"/>
    <col min="4116" max="4116" width="7.75" style="2197" customWidth="1"/>
    <col min="4117" max="4117" width="7" style="2197" customWidth="1"/>
    <col min="4118" max="4118" width="9.125" style="2197" customWidth="1"/>
    <col min="4119" max="4119" width="9.25" style="2197" bestFit="1" customWidth="1"/>
    <col min="4120" max="4120" width="7.375" style="2197" customWidth="1"/>
    <col min="4121" max="4121" width="7.625" style="2197" customWidth="1"/>
    <col min="4122" max="4125" width="7.125" style="2197" customWidth="1"/>
    <col min="4126" max="4126" width="8.5" style="2197" customWidth="1"/>
    <col min="4127" max="4127" width="7.125" style="2197" customWidth="1"/>
    <col min="4128" max="4131" width="7.5" style="2197" customWidth="1"/>
    <col min="4132" max="4139" width="9.125" style="2197" customWidth="1"/>
    <col min="4140" max="4141" width="12.125" style="2197" bestFit="1" customWidth="1"/>
    <col min="4142" max="4142" width="11.625" style="2197" customWidth="1"/>
    <col min="4143" max="4143" width="13" style="2197" customWidth="1"/>
    <col min="4144" max="4144" width="14.25" style="2197" customWidth="1"/>
    <col min="4145" max="4145" width="10" style="2197" customWidth="1"/>
    <col min="4146" max="4146" width="13.125" style="2197" customWidth="1"/>
    <col min="4147" max="4149" width="13.625" style="2197" bestFit="1" customWidth="1"/>
    <col min="4150" max="4150" width="13.5" style="2197" customWidth="1"/>
    <col min="4151" max="4151" width="14.625" style="2197" customWidth="1"/>
    <col min="4152" max="4152" width="10.75" style="2197" customWidth="1"/>
    <col min="4153" max="4153" width="14.5" style="2197" customWidth="1"/>
    <col min="4154" max="4154" width="14.125" style="2197" bestFit="1" customWidth="1"/>
    <col min="4155" max="4155" width="10.125" style="2197" bestFit="1" customWidth="1"/>
    <col min="4156" max="4348" width="9" style="2197"/>
    <col min="4349" max="4349" width="5.25" style="2197" bestFit="1" customWidth="1"/>
    <col min="4350" max="4350" width="7.125" style="2197" customWidth="1"/>
    <col min="4351" max="4351" width="5.875" style="2197" customWidth="1"/>
    <col min="4352" max="4352" width="7.375" style="2197" customWidth="1"/>
    <col min="4353" max="4353" width="10.375" style="2197" customWidth="1"/>
    <col min="4354" max="4354" width="21" style="2197" customWidth="1"/>
    <col min="4355" max="4355" width="37.375" style="2197" customWidth="1"/>
    <col min="4356" max="4356" width="14.625" style="2197" customWidth="1"/>
    <col min="4357" max="4357" width="16.875" style="2197" bestFit="1" customWidth="1"/>
    <col min="4358" max="4358" width="18.75" style="2197" customWidth="1"/>
    <col min="4359" max="4360" width="14.625" style="2197" customWidth="1"/>
    <col min="4361" max="4361" width="10.875" style="2197" customWidth="1"/>
    <col min="4362" max="4362" width="8.875" style="2197" bestFit="1" customWidth="1"/>
    <col min="4363" max="4363" width="9.25" style="2197" customWidth="1"/>
    <col min="4364" max="4364" width="7.875" style="2197" customWidth="1"/>
    <col min="4365" max="4365" width="9.25" style="2197" customWidth="1"/>
    <col min="4366" max="4366" width="7.75" style="2197" customWidth="1"/>
    <col min="4367" max="4367" width="9.25" style="2197" customWidth="1"/>
    <col min="4368" max="4368" width="6" style="2197" customWidth="1"/>
    <col min="4369" max="4369" width="7.5" style="2197" customWidth="1"/>
    <col min="4370" max="4370" width="7" style="2197" customWidth="1"/>
    <col min="4371" max="4371" width="6.875" style="2197" customWidth="1"/>
    <col min="4372" max="4372" width="7.75" style="2197" customWidth="1"/>
    <col min="4373" max="4373" width="7" style="2197" customWidth="1"/>
    <col min="4374" max="4374" width="9.125" style="2197" customWidth="1"/>
    <col min="4375" max="4375" width="9.25" style="2197" bestFit="1" customWidth="1"/>
    <col min="4376" max="4376" width="7.375" style="2197" customWidth="1"/>
    <col min="4377" max="4377" width="7.625" style="2197" customWidth="1"/>
    <col min="4378" max="4381" width="7.125" style="2197" customWidth="1"/>
    <col min="4382" max="4382" width="8.5" style="2197" customWidth="1"/>
    <col min="4383" max="4383" width="7.125" style="2197" customWidth="1"/>
    <col min="4384" max="4387" width="7.5" style="2197" customWidth="1"/>
    <col min="4388" max="4395" width="9.125" style="2197" customWidth="1"/>
    <col min="4396" max="4397" width="12.125" style="2197" bestFit="1" customWidth="1"/>
    <col min="4398" max="4398" width="11.625" style="2197" customWidth="1"/>
    <col min="4399" max="4399" width="13" style="2197" customWidth="1"/>
    <col min="4400" max="4400" width="14.25" style="2197" customWidth="1"/>
    <col min="4401" max="4401" width="10" style="2197" customWidth="1"/>
    <col min="4402" max="4402" width="13.125" style="2197" customWidth="1"/>
    <col min="4403" max="4405" width="13.625" style="2197" bestFit="1" customWidth="1"/>
    <col min="4406" max="4406" width="13.5" style="2197" customWidth="1"/>
    <col min="4407" max="4407" width="14.625" style="2197" customWidth="1"/>
    <col min="4408" max="4408" width="10.75" style="2197" customWidth="1"/>
    <col min="4409" max="4409" width="14.5" style="2197" customWidth="1"/>
    <col min="4410" max="4410" width="14.125" style="2197" bestFit="1" customWidth="1"/>
    <col min="4411" max="4411" width="10.125" style="2197" bestFit="1" customWidth="1"/>
    <col min="4412" max="4604" width="9" style="2197"/>
    <col min="4605" max="4605" width="5.25" style="2197" bestFit="1" customWidth="1"/>
    <col min="4606" max="4606" width="7.125" style="2197" customWidth="1"/>
    <col min="4607" max="4607" width="5.875" style="2197" customWidth="1"/>
    <col min="4608" max="4608" width="7.375" style="2197" customWidth="1"/>
    <col min="4609" max="4609" width="10.375" style="2197" customWidth="1"/>
    <col min="4610" max="4610" width="21" style="2197" customWidth="1"/>
    <col min="4611" max="4611" width="37.375" style="2197" customWidth="1"/>
    <col min="4612" max="4612" width="14.625" style="2197" customWidth="1"/>
    <col min="4613" max="4613" width="16.875" style="2197" bestFit="1" customWidth="1"/>
    <col min="4614" max="4614" width="18.75" style="2197" customWidth="1"/>
    <col min="4615" max="4616" width="14.625" style="2197" customWidth="1"/>
    <col min="4617" max="4617" width="10.875" style="2197" customWidth="1"/>
    <col min="4618" max="4618" width="8.875" style="2197" bestFit="1" customWidth="1"/>
    <col min="4619" max="4619" width="9.25" style="2197" customWidth="1"/>
    <col min="4620" max="4620" width="7.875" style="2197" customWidth="1"/>
    <col min="4621" max="4621" width="9.25" style="2197" customWidth="1"/>
    <col min="4622" max="4622" width="7.75" style="2197" customWidth="1"/>
    <col min="4623" max="4623" width="9.25" style="2197" customWidth="1"/>
    <col min="4624" max="4624" width="6" style="2197" customWidth="1"/>
    <col min="4625" max="4625" width="7.5" style="2197" customWidth="1"/>
    <col min="4626" max="4626" width="7" style="2197" customWidth="1"/>
    <col min="4627" max="4627" width="6.875" style="2197" customWidth="1"/>
    <col min="4628" max="4628" width="7.75" style="2197" customWidth="1"/>
    <col min="4629" max="4629" width="7" style="2197" customWidth="1"/>
    <col min="4630" max="4630" width="9.125" style="2197" customWidth="1"/>
    <col min="4631" max="4631" width="9.25" style="2197" bestFit="1" customWidth="1"/>
    <col min="4632" max="4632" width="7.375" style="2197" customWidth="1"/>
    <col min="4633" max="4633" width="7.625" style="2197" customWidth="1"/>
    <col min="4634" max="4637" width="7.125" style="2197" customWidth="1"/>
    <col min="4638" max="4638" width="8.5" style="2197" customWidth="1"/>
    <col min="4639" max="4639" width="7.125" style="2197" customWidth="1"/>
    <col min="4640" max="4643" width="7.5" style="2197" customWidth="1"/>
    <col min="4644" max="4651" width="9.125" style="2197" customWidth="1"/>
    <col min="4652" max="4653" width="12.125" style="2197" bestFit="1" customWidth="1"/>
    <col min="4654" max="4654" width="11.625" style="2197" customWidth="1"/>
    <col min="4655" max="4655" width="13" style="2197" customWidth="1"/>
    <col min="4656" max="4656" width="14.25" style="2197" customWidth="1"/>
    <col min="4657" max="4657" width="10" style="2197" customWidth="1"/>
    <col min="4658" max="4658" width="13.125" style="2197" customWidth="1"/>
    <col min="4659" max="4661" width="13.625" style="2197" bestFit="1" customWidth="1"/>
    <col min="4662" max="4662" width="13.5" style="2197" customWidth="1"/>
    <col min="4663" max="4663" width="14.625" style="2197" customWidth="1"/>
    <col min="4664" max="4664" width="10.75" style="2197" customWidth="1"/>
    <col min="4665" max="4665" width="14.5" style="2197" customWidth="1"/>
    <col min="4666" max="4666" width="14.125" style="2197" bestFit="1" customWidth="1"/>
    <col min="4667" max="4667" width="10.125" style="2197" bestFit="1" customWidth="1"/>
    <col min="4668" max="4860" width="9" style="2197"/>
    <col min="4861" max="4861" width="5.25" style="2197" bestFit="1" customWidth="1"/>
    <col min="4862" max="4862" width="7.125" style="2197" customWidth="1"/>
    <col min="4863" max="4863" width="5.875" style="2197" customWidth="1"/>
    <col min="4864" max="4864" width="7.375" style="2197" customWidth="1"/>
    <col min="4865" max="4865" width="10.375" style="2197" customWidth="1"/>
    <col min="4866" max="4866" width="21" style="2197" customWidth="1"/>
    <col min="4867" max="4867" width="37.375" style="2197" customWidth="1"/>
    <col min="4868" max="4868" width="14.625" style="2197" customWidth="1"/>
    <col min="4869" max="4869" width="16.875" style="2197" bestFit="1" customWidth="1"/>
    <col min="4870" max="4870" width="18.75" style="2197" customWidth="1"/>
    <col min="4871" max="4872" width="14.625" style="2197" customWidth="1"/>
    <col min="4873" max="4873" width="10.875" style="2197" customWidth="1"/>
    <col min="4874" max="4874" width="8.875" style="2197" bestFit="1" customWidth="1"/>
    <col min="4875" max="4875" width="9.25" style="2197" customWidth="1"/>
    <col min="4876" max="4876" width="7.875" style="2197" customWidth="1"/>
    <col min="4877" max="4877" width="9.25" style="2197" customWidth="1"/>
    <col min="4878" max="4878" width="7.75" style="2197" customWidth="1"/>
    <col min="4879" max="4879" width="9.25" style="2197" customWidth="1"/>
    <col min="4880" max="4880" width="6" style="2197" customWidth="1"/>
    <col min="4881" max="4881" width="7.5" style="2197" customWidth="1"/>
    <col min="4882" max="4882" width="7" style="2197" customWidth="1"/>
    <col min="4883" max="4883" width="6.875" style="2197" customWidth="1"/>
    <col min="4884" max="4884" width="7.75" style="2197" customWidth="1"/>
    <col min="4885" max="4885" width="7" style="2197" customWidth="1"/>
    <col min="4886" max="4886" width="9.125" style="2197" customWidth="1"/>
    <col min="4887" max="4887" width="9.25" style="2197" bestFit="1" customWidth="1"/>
    <col min="4888" max="4888" width="7.375" style="2197" customWidth="1"/>
    <col min="4889" max="4889" width="7.625" style="2197" customWidth="1"/>
    <col min="4890" max="4893" width="7.125" style="2197" customWidth="1"/>
    <col min="4894" max="4894" width="8.5" style="2197" customWidth="1"/>
    <col min="4895" max="4895" width="7.125" style="2197" customWidth="1"/>
    <col min="4896" max="4899" width="7.5" style="2197" customWidth="1"/>
    <col min="4900" max="4907" width="9.125" style="2197" customWidth="1"/>
    <col min="4908" max="4909" width="12.125" style="2197" bestFit="1" customWidth="1"/>
    <col min="4910" max="4910" width="11.625" style="2197" customWidth="1"/>
    <col min="4911" max="4911" width="13" style="2197" customWidth="1"/>
    <col min="4912" max="4912" width="14.25" style="2197" customWidth="1"/>
    <col min="4913" max="4913" width="10" style="2197" customWidth="1"/>
    <col min="4914" max="4914" width="13.125" style="2197" customWidth="1"/>
    <col min="4915" max="4917" width="13.625" style="2197" bestFit="1" customWidth="1"/>
    <col min="4918" max="4918" width="13.5" style="2197" customWidth="1"/>
    <col min="4919" max="4919" width="14.625" style="2197" customWidth="1"/>
    <col min="4920" max="4920" width="10.75" style="2197" customWidth="1"/>
    <col min="4921" max="4921" width="14.5" style="2197" customWidth="1"/>
    <col min="4922" max="4922" width="14.125" style="2197" bestFit="1" customWidth="1"/>
    <col min="4923" max="4923" width="10.125" style="2197" bestFit="1" customWidth="1"/>
    <col min="4924" max="5116" width="9" style="2197"/>
    <col min="5117" max="5117" width="5.25" style="2197" bestFit="1" customWidth="1"/>
    <col min="5118" max="5118" width="7.125" style="2197" customWidth="1"/>
    <col min="5119" max="5119" width="5.875" style="2197" customWidth="1"/>
    <col min="5120" max="5120" width="7.375" style="2197" customWidth="1"/>
    <col min="5121" max="5121" width="10.375" style="2197" customWidth="1"/>
    <col min="5122" max="5122" width="21" style="2197" customWidth="1"/>
    <col min="5123" max="5123" width="37.375" style="2197" customWidth="1"/>
    <col min="5124" max="5124" width="14.625" style="2197" customWidth="1"/>
    <col min="5125" max="5125" width="16.875" style="2197" bestFit="1" customWidth="1"/>
    <col min="5126" max="5126" width="18.75" style="2197" customWidth="1"/>
    <col min="5127" max="5128" width="14.625" style="2197" customWidth="1"/>
    <col min="5129" max="5129" width="10.875" style="2197" customWidth="1"/>
    <col min="5130" max="5130" width="8.875" style="2197" bestFit="1" customWidth="1"/>
    <col min="5131" max="5131" width="9.25" style="2197" customWidth="1"/>
    <col min="5132" max="5132" width="7.875" style="2197" customWidth="1"/>
    <col min="5133" max="5133" width="9.25" style="2197" customWidth="1"/>
    <col min="5134" max="5134" width="7.75" style="2197" customWidth="1"/>
    <col min="5135" max="5135" width="9.25" style="2197" customWidth="1"/>
    <col min="5136" max="5136" width="6" style="2197" customWidth="1"/>
    <col min="5137" max="5137" width="7.5" style="2197" customWidth="1"/>
    <col min="5138" max="5138" width="7" style="2197" customWidth="1"/>
    <col min="5139" max="5139" width="6.875" style="2197" customWidth="1"/>
    <col min="5140" max="5140" width="7.75" style="2197" customWidth="1"/>
    <col min="5141" max="5141" width="7" style="2197" customWidth="1"/>
    <col min="5142" max="5142" width="9.125" style="2197" customWidth="1"/>
    <col min="5143" max="5143" width="9.25" style="2197" bestFit="1" customWidth="1"/>
    <col min="5144" max="5144" width="7.375" style="2197" customWidth="1"/>
    <col min="5145" max="5145" width="7.625" style="2197" customWidth="1"/>
    <col min="5146" max="5149" width="7.125" style="2197" customWidth="1"/>
    <col min="5150" max="5150" width="8.5" style="2197" customWidth="1"/>
    <col min="5151" max="5151" width="7.125" style="2197" customWidth="1"/>
    <col min="5152" max="5155" width="7.5" style="2197" customWidth="1"/>
    <col min="5156" max="5163" width="9.125" style="2197" customWidth="1"/>
    <col min="5164" max="5165" width="12.125" style="2197" bestFit="1" customWidth="1"/>
    <col min="5166" max="5166" width="11.625" style="2197" customWidth="1"/>
    <col min="5167" max="5167" width="13" style="2197" customWidth="1"/>
    <col min="5168" max="5168" width="14.25" style="2197" customWidth="1"/>
    <col min="5169" max="5169" width="10" style="2197" customWidth="1"/>
    <col min="5170" max="5170" width="13.125" style="2197" customWidth="1"/>
    <col min="5171" max="5173" width="13.625" style="2197" bestFit="1" customWidth="1"/>
    <col min="5174" max="5174" width="13.5" style="2197" customWidth="1"/>
    <col min="5175" max="5175" width="14.625" style="2197" customWidth="1"/>
    <col min="5176" max="5176" width="10.75" style="2197" customWidth="1"/>
    <col min="5177" max="5177" width="14.5" style="2197" customWidth="1"/>
    <col min="5178" max="5178" width="14.125" style="2197" bestFit="1" customWidth="1"/>
    <col min="5179" max="5179" width="10.125" style="2197" bestFit="1" customWidth="1"/>
    <col min="5180" max="5372" width="9" style="2197"/>
    <col min="5373" max="5373" width="5.25" style="2197" bestFit="1" customWidth="1"/>
    <col min="5374" max="5374" width="7.125" style="2197" customWidth="1"/>
    <col min="5375" max="5375" width="5.875" style="2197" customWidth="1"/>
    <col min="5376" max="5376" width="7.375" style="2197" customWidth="1"/>
    <col min="5377" max="5377" width="10.375" style="2197" customWidth="1"/>
    <col min="5378" max="5378" width="21" style="2197" customWidth="1"/>
    <col min="5379" max="5379" width="37.375" style="2197" customWidth="1"/>
    <col min="5380" max="5380" width="14.625" style="2197" customWidth="1"/>
    <col min="5381" max="5381" width="16.875" style="2197" bestFit="1" customWidth="1"/>
    <col min="5382" max="5382" width="18.75" style="2197" customWidth="1"/>
    <col min="5383" max="5384" width="14.625" style="2197" customWidth="1"/>
    <col min="5385" max="5385" width="10.875" style="2197" customWidth="1"/>
    <col min="5386" max="5386" width="8.875" style="2197" bestFit="1" customWidth="1"/>
    <col min="5387" max="5387" width="9.25" style="2197" customWidth="1"/>
    <col min="5388" max="5388" width="7.875" style="2197" customWidth="1"/>
    <col min="5389" max="5389" width="9.25" style="2197" customWidth="1"/>
    <col min="5390" max="5390" width="7.75" style="2197" customWidth="1"/>
    <col min="5391" max="5391" width="9.25" style="2197" customWidth="1"/>
    <col min="5392" max="5392" width="6" style="2197" customWidth="1"/>
    <col min="5393" max="5393" width="7.5" style="2197" customWidth="1"/>
    <col min="5394" max="5394" width="7" style="2197" customWidth="1"/>
    <col min="5395" max="5395" width="6.875" style="2197" customWidth="1"/>
    <col min="5396" max="5396" width="7.75" style="2197" customWidth="1"/>
    <col min="5397" max="5397" width="7" style="2197" customWidth="1"/>
    <col min="5398" max="5398" width="9.125" style="2197" customWidth="1"/>
    <col min="5399" max="5399" width="9.25" style="2197" bestFit="1" customWidth="1"/>
    <col min="5400" max="5400" width="7.375" style="2197" customWidth="1"/>
    <col min="5401" max="5401" width="7.625" style="2197" customWidth="1"/>
    <col min="5402" max="5405" width="7.125" style="2197" customWidth="1"/>
    <col min="5406" max="5406" width="8.5" style="2197" customWidth="1"/>
    <col min="5407" max="5407" width="7.125" style="2197" customWidth="1"/>
    <col min="5408" max="5411" width="7.5" style="2197" customWidth="1"/>
    <col min="5412" max="5419" width="9.125" style="2197" customWidth="1"/>
    <col min="5420" max="5421" width="12.125" style="2197" bestFit="1" customWidth="1"/>
    <col min="5422" max="5422" width="11.625" style="2197" customWidth="1"/>
    <col min="5423" max="5423" width="13" style="2197" customWidth="1"/>
    <col min="5424" max="5424" width="14.25" style="2197" customWidth="1"/>
    <col min="5425" max="5425" width="10" style="2197" customWidth="1"/>
    <col min="5426" max="5426" width="13.125" style="2197" customWidth="1"/>
    <col min="5427" max="5429" width="13.625" style="2197" bestFit="1" customWidth="1"/>
    <col min="5430" max="5430" width="13.5" style="2197" customWidth="1"/>
    <col min="5431" max="5431" width="14.625" style="2197" customWidth="1"/>
    <col min="5432" max="5432" width="10.75" style="2197" customWidth="1"/>
    <col min="5433" max="5433" width="14.5" style="2197" customWidth="1"/>
    <col min="5434" max="5434" width="14.125" style="2197" bestFit="1" customWidth="1"/>
    <col min="5435" max="5435" width="10.125" style="2197" bestFit="1" customWidth="1"/>
    <col min="5436" max="5628" width="9" style="2197"/>
    <col min="5629" max="5629" width="5.25" style="2197" bestFit="1" customWidth="1"/>
    <col min="5630" max="5630" width="7.125" style="2197" customWidth="1"/>
    <col min="5631" max="5631" width="5.875" style="2197" customWidth="1"/>
    <col min="5632" max="5632" width="7.375" style="2197" customWidth="1"/>
    <col min="5633" max="5633" width="10.375" style="2197" customWidth="1"/>
    <col min="5634" max="5634" width="21" style="2197" customWidth="1"/>
    <col min="5635" max="5635" width="37.375" style="2197" customWidth="1"/>
    <col min="5636" max="5636" width="14.625" style="2197" customWidth="1"/>
    <col min="5637" max="5637" width="16.875" style="2197" bestFit="1" customWidth="1"/>
    <col min="5638" max="5638" width="18.75" style="2197" customWidth="1"/>
    <col min="5639" max="5640" width="14.625" style="2197" customWidth="1"/>
    <col min="5641" max="5641" width="10.875" style="2197" customWidth="1"/>
    <col min="5642" max="5642" width="8.875" style="2197" bestFit="1" customWidth="1"/>
    <col min="5643" max="5643" width="9.25" style="2197" customWidth="1"/>
    <col min="5644" max="5644" width="7.875" style="2197" customWidth="1"/>
    <col min="5645" max="5645" width="9.25" style="2197" customWidth="1"/>
    <col min="5646" max="5646" width="7.75" style="2197" customWidth="1"/>
    <col min="5647" max="5647" width="9.25" style="2197" customWidth="1"/>
    <col min="5648" max="5648" width="6" style="2197" customWidth="1"/>
    <col min="5649" max="5649" width="7.5" style="2197" customWidth="1"/>
    <col min="5650" max="5650" width="7" style="2197" customWidth="1"/>
    <col min="5651" max="5651" width="6.875" style="2197" customWidth="1"/>
    <col min="5652" max="5652" width="7.75" style="2197" customWidth="1"/>
    <col min="5653" max="5653" width="7" style="2197" customWidth="1"/>
    <col min="5654" max="5654" width="9.125" style="2197" customWidth="1"/>
    <col min="5655" max="5655" width="9.25" style="2197" bestFit="1" customWidth="1"/>
    <col min="5656" max="5656" width="7.375" style="2197" customWidth="1"/>
    <col min="5657" max="5657" width="7.625" style="2197" customWidth="1"/>
    <col min="5658" max="5661" width="7.125" style="2197" customWidth="1"/>
    <col min="5662" max="5662" width="8.5" style="2197" customWidth="1"/>
    <col min="5663" max="5663" width="7.125" style="2197" customWidth="1"/>
    <col min="5664" max="5667" width="7.5" style="2197" customWidth="1"/>
    <col min="5668" max="5675" width="9.125" style="2197" customWidth="1"/>
    <col min="5676" max="5677" width="12.125" style="2197" bestFit="1" customWidth="1"/>
    <col min="5678" max="5678" width="11.625" style="2197" customWidth="1"/>
    <col min="5679" max="5679" width="13" style="2197" customWidth="1"/>
    <col min="5680" max="5680" width="14.25" style="2197" customWidth="1"/>
    <col min="5681" max="5681" width="10" style="2197" customWidth="1"/>
    <col min="5682" max="5682" width="13.125" style="2197" customWidth="1"/>
    <col min="5683" max="5685" width="13.625" style="2197" bestFit="1" customWidth="1"/>
    <col min="5686" max="5686" width="13.5" style="2197" customWidth="1"/>
    <col min="5687" max="5687" width="14.625" style="2197" customWidth="1"/>
    <col min="5688" max="5688" width="10.75" style="2197" customWidth="1"/>
    <col min="5689" max="5689" width="14.5" style="2197" customWidth="1"/>
    <col min="5690" max="5690" width="14.125" style="2197" bestFit="1" customWidth="1"/>
    <col min="5691" max="5691" width="10.125" style="2197" bestFit="1" customWidth="1"/>
    <col min="5692" max="5884" width="9" style="2197"/>
    <col min="5885" max="5885" width="5.25" style="2197" bestFit="1" customWidth="1"/>
    <col min="5886" max="5886" width="7.125" style="2197" customWidth="1"/>
    <col min="5887" max="5887" width="5.875" style="2197" customWidth="1"/>
    <col min="5888" max="5888" width="7.375" style="2197" customWidth="1"/>
    <col min="5889" max="5889" width="10.375" style="2197" customWidth="1"/>
    <col min="5890" max="5890" width="21" style="2197" customWidth="1"/>
    <col min="5891" max="5891" width="37.375" style="2197" customWidth="1"/>
    <col min="5892" max="5892" width="14.625" style="2197" customWidth="1"/>
    <col min="5893" max="5893" width="16.875" style="2197" bestFit="1" customWidth="1"/>
    <col min="5894" max="5894" width="18.75" style="2197" customWidth="1"/>
    <col min="5895" max="5896" width="14.625" style="2197" customWidth="1"/>
    <col min="5897" max="5897" width="10.875" style="2197" customWidth="1"/>
    <col min="5898" max="5898" width="8.875" style="2197" bestFit="1" customWidth="1"/>
    <col min="5899" max="5899" width="9.25" style="2197" customWidth="1"/>
    <col min="5900" max="5900" width="7.875" style="2197" customWidth="1"/>
    <col min="5901" max="5901" width="9.25" style="2197" customWidth="1"/>
    <col min="5902" max="5902" width="7.75" style="2197" customWidth="1"/>
    <col min="5903" max="5903" width="9.25" style="2197" customWidth="1"/>
    <col min="5904" max="5904" width="6" style="2197" customWidth="1"/>
    <col min="5905" max="5905" width="7.5" style="2197" customWidth="1"/>
    <col min="5906" max="5906" width="7" style="2197" customWidth="1"/>
    <col min="5907" max="5907" width="6.875" style="2197" customWidth="1"/>
    <col min="5908" max="5908" width="7.75" style="2197" customWidth="1"/>
    <col min="5909" max="5909" width="7" style="2197" customWidth="1"/>
    <col min="5910" max="5910" width="9.125" style="2197" customWidth="1"/>
    <col min="5911" max="5911" width="9.25" style="2197" bestFit="1" customWidth="1"/>
    <col min="5912" max="5912" width="7.375" style="2197" customWidth="1"/>
    <col min="5913" max="5913" width="7.625" style="2197" customWidth="1"/>
    <col min="5914" max="5917" width="7.125" style="2197" customWidth="1"/>
    <col min="5918" max="5918" width="8.5" style="2197" customWidth="1"/>
    <col min="5919" max="5919" width="7.125" style="2197" customWidth="1"/>
    <col min="5920" max="5923" width="7.5" style="2197" customWidth="1"/>
    <col min="5924" max="5931" width="9.125" style="2197" customWidth="1"/>
    <col min="5932" max="5933" width="12.125" style="2197" bestFit="1" customWidth="1"/>
    <col min="5934" max="5934" width="11.625" style="2197" customWidth="1"/>
    <col min="5935" max="5935" width="13" style="2197" customWidth="1"/>
    <col min="5936" max="5936" width="14.25" style="2197" customWidth="1"/>
    <col min="5937" max="5937" width="10" style="2197" customWidth="1"/>
    <col min="5938" max="5938" width="13.125" style="2197" customWidth="1"/>
    <col min="5939" max="5941" width="13.625" style="2197" bestFit="1" customWidth="1"/>
    <col min="5942" max="5942" width="13.5" style="2197" customWidth="1"/>
    <col min="5943" max="5943" width="14.625" style="2197" customWidth="1"/>
    <col min="5944" max="5944" width="10.75" style="2197" customWidth="1"/>
    <col min="5945" max="5945" width="14.5" style="2197" customWidth="1"/>
    <col min="5946" max="5946" width="14.125" style="2197" bestFit="1" customWidth="1"/>
    <col min="5947" max="5947" width="10.125" style="2197" bestFit="1" customWidth="1"/>
    <col min="5948" max="6140" width="9" style="2197"/>
    <col min="6141" max="6141" width="5.25" style="2197" bestFit="1" customWidth="1"/>
    <col min="6142" max="6142" width="7.125" style="2197" customWidth="1"/>
    <col min="6143" max="6143" width="5.875" style="2197" customWidth="1"/>
    <col min="6144" max="6144" width="7.375" style="2197" customWidth="1"/>
    <col min="6145" max="6145" width="10.375" style="2197" customWidth="1"/>
    <col min="6146" max="6146" width="21" style="2197" customWidth="1"/>
    <col min="6147" max="6147" width="37.375" style="2197" customWidth="1"/>
    <col min="6148" max="6148" width="14.625" style="2197" customWidth="1"/>
    <col min="6149" max="6149" width="16.875" style="2197" bestFit="1" customWidth="1"/>
    <col min="6150" max="6150" width="18.75" style="2197" customWidth="1"/>
    <col min="6151" max="6152" width="14.625" style="2197" customWidth="1"/>
    <col min="6153" max="6153" width="10.875" style="2197" customWidth="1"/>
    <col min="6154" max="6154" width="8.875" style="2197" bestFit="1" customWidth="1"/>
    <col min="6155" max="6155" width="9.25" style="2197" customWidth="1"/>
    <col min="6156" max="6156" width="7.875" style="2197" customWidth="1"/>
    <col min="6157" max="6157" width="9.25" style="2197" customWidth="1"/>
    <col min="6158" max="6158" width="7.75" style="2197" customWidth="1"/>
    <col min="6159" max="6159" width="9.25" style="2197" customWidth="1"/>
    <col min="6160" max="6160" width="6" style="2197" customWidth="1"/>
    <col min="6161" max="6161" width="7.5" style="2197" customWidth="1"/>
    <col min="6162" max="6162" width="7" style="2197" customWidth="1"/>
    <col min="6163" max="6163" width="6.875" style="2197" customWidth="1"/>
    <col min="6164" max="6164" width="7.75" style="2197" customWidth="1"/>
    <col min="6165" max="6165" width="7" style="2197" customWidth="1"/>
    <col min="6166" max="6166" width="9.125" style="2197" customWidth="1"/>
    <col min="6167" max="6167" width="9.25" style="2197" bestFit="1" customWidth="1"/>
    <col min="6168" max="6168" width="7.375" style="2197" customWidth="1"/>
    <col min="6169" max="6169" width="7.625" style="2197" customWidth="1"/>
    <col min="6170" max="6173" width="7.125" style="2197" customWidth="1"/>
    <col min="6174" max="6174" width="8.5" style="2197" customWidth="1"/>
    <col min="6175" max="6175" width="7.125" style="2197" customWidth="1"/>
    <col min="6176" max="6179" width="7.5" style="2197" customWidth="1"/>
    <col min="6180" max="6187" width="9.125" style="2197" customWidth="1"/>
    <col min="6188" max="6189" width="12.125" style="2197" bestFit="1" customWidth="1"/>
    <col min="6190" max="6190" width="11.625" style="2197" customWidth="1"/>
    <col min="6191" max="6191" width="13" style="2197" customWidth="1"/>
    <col min="6192" max="6192" width="14.25" style="2197" customWidth="1"/>
    <col min="6193" max="6193" width="10" style="2197" customWidth="1"/>
    <col min="6194" max="6194" width="13.125" style="2197" customWidth="1"/>
    <col min="6195" max="6197" width="13.625" style="2197" bestFit="1" customWidth="1"/>
    <col min="6198" max="6198" width="13.5" style="2197" customWidth="1"/>
    <col min="6199" max="6199" width="14.625" style="2197" customWidth="1"/>
    <col min="6200" max="6200" width="10.75" style="2197" customWidth="1"/>
    <col min="6201" max="6201" width="14.5" style="2197" customWidth="1"/>
    <col min="6202" max="6202" width="14.125" style="2197" bestFit="1" customWidth="1"/>
    <col min="6203" max="6203" width="10.125" style="2197" bestFit="1" customWidth="1"/>
    <col min="6204" max="6396" width="9" style="2197"/>
    <col min="6397" max="6397" width="5.25" style="2197" bestFit="1" customWidth="1"/>
    <col min="6398" max="6398" width="7.125" style="2197" customWidth="1"/>
    <col min="6399" max="6399" width="5.875" style="2197" customWidth="1"/>
    <col min="6400" max="6400" width="7.375" style="2197" customWidth="1"/>
    <col min="6401" max="6401" width="10.375" style="2197" customWidth="1"/>
    <col min="6402" max="6402" width="21" style="2197" customWidth="1"/>
    <col min="6403" max="6403" width="37.375" style="2197" customWidth="1"/>
    <col min="6404" max="6404" width="14.625" style="2197" customWidth="1"/>
    <col min="6405" max="6405" width="16.875" style="2197" bestFit="1" customWidth="1"/>
    <col min="6406" max="6406" width="18.75" style="2197" customWidth="1"/>
    <col min="6407" max="6408" width="14.625" style="2197" customWidth="1"/>
    <col min="6409" max="6409" width="10.875" style="2197" customWidth="1"/>
    <col min="6410" max="6410" width="8.875" style="2197" bestFit="1" customWidth="1"/>
    <col min="6411" max="6411" width="9.25" style="2197" customWidth="1"/>
    <col min="6412" max="6412" width="7.875" style="2197" customWidth="1"/>
    <col min="6413" max="6413" width="9.25" style="2197" customWidth="1"/>
    <col min="6414" max="6414" width="7.75" style="2197" customWidth="1"/>
    <col min="6415" max="6415" width="9.25" style="2197" customWidth="1"/>
    <col min="6416" max="6416" width="6" style="2197" customWidth="1"/>
    <col min="6417" max="6417" width="7.5" style="2197" customWidth="1"/>
    <col min="6418" max="6418" width="7" style="2197" customWidth="1"/>
    <col min="6419" max="6419" width="6.875" style="2197" customWidth="1"/>
    <col min="6420" max="6420" width="7.75" style="2197" customWidth="1"/>
    <col min="6421" max="6421" width="7" style="2197" customWidth="1"/>
    <col min="6422" max="6422" width="9.125" style="2197" customWidth="1"/>
    <col min="6423" max="6423" width="9.25" style="2197" bestFit="1" customWidth="1"/>
    <col min="6424" max="6424" width="7.375" style="2197" customWidth="1"/>
    <col min="6425" max="6425" width="7.625" style="2197" customWidth="1"/>
    <col min="6426" max="6429" width="7.125" style="2197" customWidth="1"/>
    <col min="6430" max="6430" width="8.5" style="2197" customWidth="1"/>
    <col min="6431" max="6431" width="7.125" style="2197" customWidth="1"/>
    <col min="6432" max="6435" width="7.5" style="2197" customWidth="1"/>
    <col min="6436" max="6443" width="9.125" style="2197" customWidth="1"/>
    <col min="6444" max="6445" width="12.125" style="2197" bestFit="1" customWidth="1"/>
    <col min="6446" max="6446" width="11.625" style="2197" customWidth="1"/>
    <col min="6447" max="6447" width="13" style="2197" customWidth="1"/>
    <col min="6448" max="6448" width="14.25" style="2197" customWidth="1"/>
    <col min="6449" max="6449" width="10" style="2197" customWidth="1"/>
    <col min="6450" max="6450" width="13.125" style="2197" customWidth="1"/>
    <col min="6451" max="6453" width="13.625" style="2197" bestFit="1" customWidth="1"/>
    <col min="6454" max="6454" width="13.5" style="2197" customWidth="1"/>
    <col min="6455" max="6455" width="14.625" style="2197" customWidth="1"/>
    <col min="6456" max="6456" width="10.75" style="2197" customWidth="1"/>
    <col min="6457" max="6457" width="14.5" style="2197" customWidth="1"/>
    <col min="6458" max="6458" width="14.125" style="2197" bestFit="1" customWidth="1"/>
    <col min="6459" max="6459" width="10.125" style="2197" bestFit="1" customWidth="1"/>
    <col min="6460" max="6652" width="9" style="2197"/>
    <col min="6653" max="6653" width="5.25" style="2197" bestFit="1" customWidth="1"/>
    <col min="6654" max="6654" width="7.125" style="2197" customWidth="1"/>
    <col min="6655" max="6655" width="5.875" style="2197" customWidth="1"/>
    <col min="6656" max="6656" width="7.375" style="2197" customWidth="1"/>
    <col min="6657" max="6657" width="10.375" style="2197" customWidth="1"/>
    <col min="6658" max="6658" width="21" style="2197" customWidth="1"/>
    <col min="6659" max="6659" width="37.375" style="2197" customWidth="1"/>
    <col min="6660" max="6660" width="14.625" style="2197" customWidth="1"/>
    <col min="6661" max="6661" width="16.875" style="2197" bestFit="1" customWidth="1"/>
    <col min="6662" max="6662" width="18.75" style="2197" customWidth="1"/>
    <col min="6663" max="6664" width="14.625" style="2197" customWidth="1"/>
    <col min="6665" max="6665" width="10.875" style="2197" customWidth="1"/>
    <col min="6666" max="6666" width="8.875" style="2197" bestFit="1" customWidth="1"/>
    <col min="6667" max="6667" width="9.25" style="2197" customWidth="1"/>
    <col min="6668" max="6668" width="7.875" style="2197" customWidth="1"/>
    <col min="6669" max="6669" width="9.25" style="2197" customWidth="1"/>
    <col min="6670" max="6670" width="7.75" style="2197" customWidth="1"/>
    <col min="6671" max="6671" width="9.25" style="2197" customWidth="1"/>
    <col min="6672" max="6672" width="6" style="2197" customWidth="1"/>
    <col min="6673" max="6673" width="7.5" style="2197" customWidth="1"/>
    <col min="6674" max="6674" width="7" style="2197" customWidth="1"/>
    <col min="6675" max="6675" width="6.875" style="2197" customWidth="1"/>
    <col min="6676" max="6676" width="7.75" style="2197" customWidth="1"/>
    <col min="6677" max="6677" width="7" style="2197" customWidth="1"/>
    <col min="6678" max="6678" width="9.125" style="2197" customWidth="1"/>
    <col min="6679" max="6679" width="9.25" style="2197" bestFit="1" customWidth="1"/>
    <col min="6680" max="6680" width="7.375" style="2197" customWidth="1"/>
    <col min="6681" max="6681" width="7.625" style="2197" customWidth="1"/>
    <col min="6682" max="6685" width="7.125" style="2197" customWidth="1"/>
    <col min="6686" max="6686" width="8.5" style="2197" customWidth="1"/>
    <col min="6687" max="6687" width="7.125" style="2197" customWidth="1"/>
    <col min="6688" max="6691" width="7.5" style="2197" customWidth="1"/>
    <col min="6692" max="6699" width="9.125" style="2197" customWidth="1"/>
    <col min="6700" max="6701" width="12.125" style="2197" bestFit="1" customWidth="1"/>
    <col min="6702" max="6702" width="11.625" style="2197" customWidth="1"/>
    <col min="6703" max="6703" width="13" style="2197" customWidth="1"/>
    <col min="6704" max="6704" width="14.25" style="2197" customWidth="1"/>
    <col min="6705" max="6705" width="10" style="2197" customWidth="1"/>
    <col min="6706" max="6706" width="13.125" style="2197" customWidth="1"/>
    <col min="6707" max="6709" width="13.625" style="2197" bestFit="1" customWidth="1"/>
    <col min="6710" max="6710" width="13.5" style="2197" customWidth="1"/>
    <col min="6711" max="6711" width="14.625" style="2197" customWidth="1"/>
    <col min="6712" max="6712" width="10.75" style="2197" customWidth="1"/>
    <col min="6713" max="6713" width="14.5" style="2197" customWidth="1"/>
    <col min="6714" max="6714" width="14.125" style="2197" bestFit="1" customWidth="1"/>
    <col min="6715" max="6715" width="10.125" style="2197" bestFit="1" customWidth="1"/>
    <col min="6716" max="6908" width="9" style="2197"/>
    <col min="6909" max="6909" width="5.25" style="2197" bestFit="1" customWidth="1"/>
    <col min="6910" max="6910" width="7.125" style="2197" customWidth="1"/>
    <col min="6911" max="6911" width="5.875" style="2197" customWidth="1"/>
    <col min="6912" max="6912" width="7.375" style="2197" customWidth="1"/>
    <col min="6913" max="6913" width="10.375" style="2197" customWidth="1"/>
    <col min="6914" max="6914" width="21" style="2197" customWidth="1"/>
    <col min="6915" max="6915" width="37.375" style="2197" customWidth="1"/>
    <col min="6916" max="6916" width="14.625" style="2197" customWidth="1"/>
    <col min="6917" max="6917" width="16.875" style="2197" bestFit="1" customWidth="1"/>
    <col min="6918" max="6918" width="18.75" style="2197" customWidth="1"/>
    <col min="6919" max="6920" width="14.625" style="2197" customWidth="1"/>
    <col min="6921" max="6921" width="10.875" style="2197" customWidth="1"/>
    <col min="6922" max="6922" width="8.875" style="2197" bestFit="1" customWidth="1"/>
    <col min="6923" max="6923" width="9.25" style="2197" customWidth="1"/>
    <col min="6924" max="6924" width="7.875" style="2197" customWidth="1"/>
    <col min="6925" max="6925" width="9.25" style="2197" customWidth="1"/>
    <col min="6926" max="6926" width="7.75" style="2197" customWidth="1"/>
    <col min="6927" max="6927" width="9.25" style="2197" customWidth="1"/>
    <col min="6928" max="6928" width="6" style="2197" customWidth="1"/>
    <col min="6929" max="6929" width="7.5" style="2197" customWidth="1"/>
    <col min="6930" max="6930" width="7" style="2197" customWidth="1"/>
    <col min="6931" max="6931" width="6.875" style="2197" customWidth="1"/>
    <col min="6932" max="6932" width="7.75" style="2197" customWidth="1"/>
    <col min="6933" max="6933" width="7" style="2197" customWidth="1"/>
    <col min="6934" max="6934" width="9.125" style="2197" customWidth="1"/>
    <col min="6935" max="6935" width="9.25" style="2197" bestFit="1" customWidth="1"/>
    <col min="6936" max="6936" width="7.375" style="2197" customWidth="1"/>
    <col min="6937" max="6937" width="7.625" style="2197" customWidth="1"/>
    <col min="6938" max="6941" width="7.125" style="2197" customWidth="1"/>
    <col min="6942" max="6942" width="8.5" style="2197" customWidth="1"/>
    <col min="6943" max="6943" width="7.125" style="2197" customWidth="1"/>
    <col min="6944" max="6947" width="7.5" style="2197" customWidth="1"/>
    <col min="6948" max="6955" width="9.125" style="2197" customWidth="1"/>
    <col min="6956" max="6957" width="12.125" style="2197" bestFit="1" customWidth="1"/>
    <col min="6958" max="6958" width="11.625" style="2197" customWidth="1"/>
    <col min="6959" max="6959" width="13" style="2197" customWidth="1"/>
    <col min="6960" max="6960" width="14.25" style="2197" customWidth="1"/>
    <col min="6961" max="6961" width="10" style="2197" customWidth="1"/>
    <col min="6962" max="6962" width="13.125" style="2197" customWidth="1"/>
    <col min="6963" max="6965" width="13.625" style="2197" bestFit="1" customWidth="1"/>
    <col min="6966" max="6966" width="13.5" style="2197" customWidth="1"/>
    <col min="6967" max="6967" width="14.625" style="2197" customWidth="1"/>
    <col min="6968" max="6968" width="10.75" style="2197" customWidth="1"/>
    <col min="6969" max="6969" width="14.5" style="2197" customWidth="1"/>
    <col min="6970" max="6970" width="14.125" style="2197" bestFit="1" customWidth="1"/>
    <col min="6971" max="6971" width="10.125" style="2197" bestFit="1" customWidth="1"/>
    <col min="6972" max="7164" width="9" style="2197"/>
    <col min="7165" max="7165" width="5.25" style="2197" bestFit="1" customWidth="1"/>
    <col min="7166" max="7166" width="7.125" style="2197" customWidth="1"/>
    <col min="7167" max="7167" width="5.875" style="2197" customWidth="1"/>
    <col min="7168" max="7168" width="7.375" style="2197" customWidth="1"/>
    <col min="7169" max="7169" width="10.375" style="2197" customWidth="1"/>
    <col min="7170" max="7170" width="21" style="2197" customWidth="1"/>
    <col min="7171" max="7171" width="37.375" style="2197" customWidth="1"/>
    <col min="7172" max="7172" width="14.625" style="2197" customWidth="1"/>
    <col min="7173" max="7173" width="16.875" style="2197" bestFit="1" customWidth="1"/>
    <col min="7174" max="7174" width="18.75" style="2197" customWidth="1"/>
    <col min="7175" max="7176" width="14.625" style="2197" customWidth="1"/>
    <col min="7177" max="7177" width="10.875" style="2197" customWidth="1"/>
    <col min="7178" max="7178" width="8.875" style="2197" bestFit="1" customWidth="1"/>
    <col min="7179" max="7179" width="9.25" style="2197" customWidth="1"/>
    <col min="7180" max="7180" width="7.875" style="2197" customWidth="1"/>
    <col min="7181" max="7181" width="9.25" style="2197" customWidth="1"/>
    <col min="7182" max="7182" width="7.75" style="2197" customWidth="1"/>
    <col min="7183" max="7183" width="9.25" style="2197" customWidth="1"/>
    <col min="7184" max="7184" width="6" style="2197" customWidth="1"/>
    <col min="7185" max="7185" width="7.5" style="2197" customWidth="1"/>
    <col min="7186" max="7186" width="7" style="2197" customWidth="1"/>
    <col min="7187" max="7187" width="6.875" style="2197" customWidth="1"/>
    <col min="7188" max="7188" width="7.75" style="2197" customWidth="1"/>
    <col min="7189" max="7189" width="7" style="2197" customWidth="1"/>
    <col min="7190" max="7190" width="9.125" style="2197" customWidth="1"/>
    <col min="7191" max="7191" width="9.25" style="2197" bestFit="1" customWidth="1"/>
    <col min="7192" max="7192" width="7.375" style="2197" customWidth="1"/>
    <col min="7193" max="7193" width="7.625" style="2197" customWidth="1"/>
    <col min="7194" max="7197" width="7.125" style="2197" customWidth="1"/>
    <col min="7198" max="7198" width="8.5" style="2197" customWidth="1"/>
    <col min="7199" max="7199" width="7.125" style="2197" customWidth="1"/>
    <col min="7200" max="7203" width="7.5" style="2197" customWidth="1"/>
    <col min="7204" max="7211" width="9.125" style="2197" customWidth="1"/>
    <col min="7212" max="7213" width="12.125" style="2197" bestFit="1" customWidth="1"/>
    <col min="7214" max="7214" width="11.625" style="2197" customWidth="1"/>
    <col min="7215" max="7215" width="13" style="2197" customWidth="1"/>
    <col min="7216" max="7216" width="14.25" style="2197" customWidth="1"/>
    <col min="7217" max="7217" width="10" style="2197" customWidth="1"/>
    <col min="7218" max="7218" width="13.125" style="2197" customWidth="1"/>
    <col min="7219" max="7221" width="13.625" style="2197" bestFit="1" customWidth="1"/>
    <col min="7222" max="7222" width="13.5" style="2197" customWidth="1"/>
    <col min="7223" max="7223" width="14.625" style="2197" customWidth="1"/>
    <col min="7224" max="7224" width="10.75" style="2197" customWidth="1"/>
    <col min="7225" max="7225" width="14.5" style="2197" customWidth="1"/>
    <col min="7226" max="7226" width="14.125" style="2197" bestFit="1" customWidth="1"/>
    <col min="7227" max="7227" width="10.125" style="2197" bestFit="1" customWidth="1"/>
    <col min="7228" max="7420" width="9" style="2197"/>
    <col min="7421" max="7421" width="5.25" style="2197" bestFit="1" customWidth="1"/>
    <col min="7422" max="7422" width="7.125" style="2197" customWidth="1"/>
    <col min="7423" max="7423" width="5.875" style="2197" customWidth="1"/>
    <col min="7424" max="7424" width="7.375" style="2197" customWidth="1"/>
    <col min="7425" max="7425" width="10.375" style="2197" customWidth="1"/>
    <col min="7426" max="7426" width="21" style="2197" customWidth="1"/>
    <col min="7427" max="7427" width="37.375" style="2197" customWidth="1"/>
    <col min="7428" max="7428" width="14.625" style="2197" customWidth="1"/>
    <col min="7429" max="7429" width="16.875" style="2197" bestFit="1" customWidth="1"/>
    <col min="7430" max="7430" width="18.75" style="2197" customWidth="1"/>
    <col min="7431" max="7432" width="14.625" style="2197" customWidth="1"/>
    <col min="7433" max="7433" width="10.875" style="2197" customWidth="1"/>
    <col min="7434" max="7434" width="8.875" style="2197" bestFit="1" customWidth="1"/>
    <col min="7435" max="7435" width="9.25" style="2197" customWidth="1"/>
    <col min="7436" max="7436" width="7.875" style="2197" customWidth="1"/>
    <col min="7437" max="7437" width="9.25" style="2197" customWidth="1"/>
    <col min="7438" max="7438" width="7.75" style="2197" customWidth="1"/>
    <col min="7439" max="7439" width="9.25" style="2197" customWidth="1"/>
    <col min="7440" max="7440" width="6" style="2197" customWidth="1"/>
    <col min="7441" max="7441" width="7.5" style="2197" customWidth="1"/>
    <col min="7442" max="7442" width="7" style="2197" customWidth="1"/>
    <col min="7443" max="7443" width="6.875" style="2197" customWidth="1"/>
    <col min="7444" max="7444" width="7.75" style="2197" customWidth="1"/>
    <col min="7445" max="7445" width="7" style="2197" customWidth="1"/>
    <col min="7446" max="7446" width="9.125" style="2197" customWidth="1"/>
    <col min="7447" max="7447" width="9.25" style="2197" bestFit="1" customWidth="1"/>
    <col min="7448" max="7448" width="7.375" style="2197" customWidth="1"/>
    <col min="7449" max="7449" width="7.625" style="2197" customWidth="1"/>
    <col min="7450" max="7453" width="7.125" style="2197" customWidth="1"/>
    <col min="7454" max="7454" width="8.5" style="2197" customWidth="1"/>
    <col min="7455" max="7455" width="7.125" style="2197" customWidth="1"/>
    <col min="7456" max="7459" width="7.5" style="2197" customWidth="1"/>
    <col min="7460" max="7467" width="9.125" style="2197" customWidth="1"/>
    <col min="7468" max="7469" width="12.125" style="2197" bestFit="1" customWidth="1"/>
    <col min="7470" max="7470" width="11.625" style="2197" customWidth="1"/>
    <col min="7471" max="7471" width="13" style="2197" customWidth="1"/>
    <col min="7472" max="7472" width="14.25" style="2197" customWidth="1"/>
    <col min="7473" max="7473" width="10" style="2197" customWidth="1"/>
    <col min="7474" max="7474" width="13.125" style="2197" customWidth="1"/>
    <col min="7475" max="7477" width="13.625" style="2197" bestFit="1" customWidth="1"/>
    <col min="7478" max="7478" width="13.5" style="2197" customWidth="1"/>
    <col min="7479" max="7479" width="14.625" style="2197" customWidth="1"/>
    <col min="7480" max="7480" width="10.75" style="2197" customWidth="1"/>
    <col min="7481" max="7481" width="14.5" style="2197" customWidth="1"/>
    <col min="7482" max="7482" width="14.125" style="2197" bestFit="1" customWidth="1"/>
    <col min="7483" max="7483" width="10.125" style="2197" bestFit="1" customWidth="1"/>
    <col min="7484" max="7676" width="9" style="2197"/>
    <col min="7677" max="7677" width="5.25" style="2197" bestFit="1" customWidth="1"/>
    <col min="7678" max="7678" width="7.125" style="2197" customWidth="1"/>
    <col min="7679" max="7679" width="5.875" style="2197" customWidth="1"/>
    <col min="7680" max="7680" width="7.375" style="2197" customWidth="1"/>
    <col min="7681" max="7681" width="10.375" style="2197" customWidth="1"/>
    <col min="7682" max="7682" width="21" style="2197" customWidth="1"/>
    <col min="7683" max="7683" width="37.375" style="2197" customWidth="1"/>
    <col min="7684" max="7684" width="14.625" style="2197" customWidth="1"/>
    <col min="7685" max="7685" width="16.875" style="2197" bestFit="1" customWidth="1"/>
    <col min="7686" max="7686" width="18.75" style="2197" customWidth="1"/>
    <col min="7687" max="7688" width="14.625" style="2197" customWidth="1"/>
    <col min="7689" max="7689" width="10.875" style="2197" customWidth="1"/>
    <col min="7690" max="7690" width="8.875" style="2197" bestFit="1" customWidth="1"/>
    <col min="7691" max="7691" width="9.25" style="2197" customWidth="1"/>
    <col min="7692" max="7692" width="7.875" style="2197" customWidth="1"/>
    <col min="7693" max="7693" width="9.25" style="2197" customWidth="1"/>
    <col min="7694" max="7694" width="7.75" style="2197" customWidth="1"/>
    <col min="7695" max="7695" width="9.25" style="2197" customWidth="1"/>
    <col min="7696" max="7696" width="6" style="2197" customWidth="1"/>
    <col min="7697" max="7697" width="7.5" style="2197" customWidth="1"/>
    <col min="7698" max="7698" width="7" style="2197" customWidth="1"/>
    <col min="7699" max="7699" width="6.875" style="2197" customWidth="1"/>
    <col min="7700" max="7700" width="7.75" style="2197" customWidth="1"/>
    <col min="7701" max="7701" width="7" style="2197" customWidth="1"/>
    <col min="7702" max="7702" width="9.125" style="2197" customWidth="1"/>
    <col min="7703" max="7703" width="9.25" style="2197" bestFit="1" customWidth="1"/>
    <col min="7704" max="7704" width="7.375" style="2197" customWidth="1"/>
    <col min="7705" max="7705" width="7.625" style="2197" customWidth="1"/>
    <col min="7706" max="7709" width="7.125" style="2197" customWidth="1"/>
    <col min="7710" max="7710" width="8.5" style="2197" customWidth="1"/>
    <col min="7711" max="7711" width="7.125" style="2197" customWidth="1"/>
    <col min="7712" max="7715" width="7.5" style="2197" customWidth="1"/>
    <col min="7716" max="7723" width="9.125" style="2197" customWidth="1"/>
    <col min="7724" max="7725" width="12.125" style="2197" bestFit="1" customWidth="1"/>
    <col min="7726" max="7726" width="11.625" style="2197" customWidth="1"/>
    <col min="7727" max="7727" width="13" style="2197" customWidth="1"/>
    <col min="7728" max="7728" width="14.25" style="2197" customWidth="1"/>
    <col min="7729" max="7729" width="10" style="2197" customWidth="1"/>
    <col min="7730" max="7730" width="13.125" style="2197" customWidth="1"/>
    <col min="7731" max="7733" width="13.625" style="2197" bestFit="1" customWidth="1"/>
    <col min="7734" max="7734" width="13.5" style="2197" customWidth="1"/>
    <col min="7735" max="7735" width="14.625" style="2197" customWidth="1"/>
    <col min="7736" max="7736" width="10.75" style="2197" customWidth="1"/>
    <col min="7737" max="7737" width="14.5" style="2197" customWidth="1"/>
    <col min="7738" max="7738" width="14.125" style="2197" bestFit="1" customWidth="1"/>
    <col min="7739" max="7739" width="10.125" style="2197" bestFit="1" customWidth="1"/>
    <col min="7740" max="7932" width="9" style="2197"/>
    <col min="7933" max="7933" width="5.25" style="2197" bestFit="1" customWidth="1"/>
    <col min="7934" max="7934" width="7.125" style="2197" customWidth="1"/>
    <col min="7935" max="7935" width="5.875" style="2197" customWidth="1"/>
    <col min="7936" max="7936" width="7.375" style="2197" customWidth="1"/>
    <col min="7937" max="7937" width="10.375" style="2197" customWidth="1"/>
    <col min="7938" max="7938" width="21" style="2197" customWidth="1"/>
    <col min="7939" max="7939" width="37.375" style="2197" customWidth="1"/>
    <col min="7940" max="7940" width="14.625" style="2197" customWidth="1"/>
    <col min="7941" max="7941" width="16.875" style="2197" bestFit="1" customWidth="1"/>
    <col min="7942" max="7942" width="18.75" style="2197" customWidth="1"/>
    <col min="7943" max="7944" width="14.625" style="2197" customWidth="1"/>
    <col min="7945" max="7945" width="10.875" style="2197" customWidth="1"/>
    <col min="7946" max="7946" width="8.875" style="2197" bestFit="1" customWidth="1"/>
    <col min="7947" max="7947" width="9.25" style="2197" customWidth="1"/>
    <col min="7948" max="7948" width="7.875" style="2197" customWidth="1"/>
    <col min="7949" max="7949" width="9.25" style="2197" customWidth="1"/>
    <col min="7950" max="7950" width="7.75" style="2197" customWidth="1"/>
    <col min="7951" max="7951" width="9.25" style="2197" customWidth="1"/>
    <col min="7952" max="7952" width="6" style="2197" customWidth="1"/>
    <col min="7953" max="7953" width="7.5" style="2197" customWidth="1"/>
    <col min="7954" max="7954" width="7" style="2197" customWidth="1"/>
    <col min="7955" max="7955" width="6.875" style="2197" customWidth="1"/>
    <col min="7956" max="7956" width="7.75" style="2197" customWidth="1"/>
    <col min="7957" max="7957" width="7" style="2197" customWidth="1"/>
    <col min="7958" max="7958" width="9.125" style="2197" customWidth="1"/>
    <col min="7959" max="7959" width="9.25" style="2197" bestFit="1" customWidth="1"/>
    <col min="7960" max="7960" width="7.375" style="2197" customWidth="1"/>
    <col min="7961" max="7961" width="7.625" style="2197" customWidth="1"/>
    <col min="7962" max="7965" width="7.125" style="2197" customWidth="1"/>
    <col min="7966" max="7966" width="8.5" style="2197" customWidth="1"/>
    <col min="7967" max="7967" width="7.125" style="2197" customWidth="1"/>
    <col min="7968" max="7971" width="7.5" style="2197" customWidth="1"/>
    <col min="7972" max="7979" width="9.125" style="2197" customWidth="1"/>
    <col min="7980" max="7981" width="12.125" style="2197" bestFit="1" customWidth="1"/>
    <col min="7982" max="7982" width="11.625" style="2197" customWidth="1"/>
    <col min="7983" max="7983" width="13" style="2197" customWidth="1"/>
    <col min="7984" max="7984" width="14.25" style="2197" customWidth="1"/>
    <col min="7985" max="7985" width="10" style="2197" customWidth="1"/>
    <col min="7986" max="7986" width="13.125" style="2197" customWidth="1"/>
    <col min="7987" max="7989" width="13.625" style="2197" bestFit="1" customWidth="1"/>
    <col min="7990" max="7990" width="13.5" style="2197" customWidth="1"/>
    <col min="7991" max="7991" width="14.625" style="2197" customWidth="1"/>
    <col min="7992" max="7992" width="10.75" style="2197" customWidth="1"/>
    <col min="7993" max="7993" width="14.5" style="2197" customWidth="1"/>
    <col min="7994" max="7994" width="14.125" style="2197" bestFit="1" customWidth="1"/>
    <col min="7995" max="7995" width="10.125" style="2197" bestFit="1" customWidth="1"/>
    <col min="7996" max="8188" width="9" style="2197"/>
    <col min="8189" max="8189" width="5.25" style="2197" bestFit="1" customWidth="1"/>
    <col min="8190" max="8190" width="7.125" style="2197" customWidth="1"/>
    <col min="8191" max="8191" width="5.875" style="2197" customWidth="1"/>
    <col min="8192" max="8192" width="7.375" style="2197" customWidth="1"/>
    <col min="8193" max="8193" width="10.375" style="2197" customWidth="1"/>
    <col min="8194" max="8194" width="21" style="2197" customWidth="1"/>
    <col min="8195" max="8195" width="37.375" style="2197" customWidth="1"/>
    <col min="8196" max="8196" width="14.625" style="2197" customWidth="1"/>
    <col min="8197" max="8197" width="16.875" style="2197" bestFit="1" customWidth="1"/>
    <col min="8198" max="8198" width="18.75" style="2197" customWidth="1"/>
    <col min="8199" max="8200" width="14.625" style="2197" customWidth="1"/>
    <col min="8201" max="8201" width="10.875" style="2197" customWidth="1"/>
    <col min="8202" max="8202" width="8.875" style="2197" bestFit="1" customWidth="1"/>
    <col min="8203" max="8203" width="9.25" style="2197" customWidth="1"/>
    <col min="8204" max="8204" width="7.875" style="2197" customWidth="1"/>
    <col min="8205" max="8205" width="9.25" style="2197" customWidth="1"/>
    <col min="8206" max="8206" width="7.75" style="2197" customWidth="1"/>
    <col min="8207" max="8207" width="9.25" style="2197" customWidth="1"/>
    <col min="8208" max="8208" width="6" style="2197" customWidth="1"/>
    <col min="8209" max="8209" width="7.5" style="2197" customWidth="1"/>
    <col min="8210" max="8210" width="7" style="2197" customWidth="1"/>
    <col min="8211" max="8211" width="6.875" style="2197" customWidth="1"/>
    <col min="8212" max="8212" width="7.75" style="2197" customWidth="1"/>
    <col min="8213" max="8213" width="7" style="2197" customWidth="1"/>
    <col min="8214" max="8214" width="9.125" style="2197" customWidth="1"/>
    <col min="8215" max="8215" width="9.25" style="2197" bestFit="1" customWidth="1"/>
    <col min="8216" max="8216" width="7.375" style="2197" customWidth="1"/>
    <col min="8217" max="8217" width="7.625" style="2197" customWidth="1"/>
    <col min="8218" max="8221" width="7.125" style="2197" customWidth="1"/>
    <col min="8222" max="8222" width="8.5" style="2197" customWidth="1"/>
    <col min="8223" max="8223" width="7.125" style="2197" customWidth="1"/>
    <col min="8224" max="8227" width="7.5" style="2197" customWidth="1"/>
    <col min="8228" max="8235" width="9.125" style="2197" customWidth="1"/>
    <col min="8236" max="8237" width="12.125" style="2197" bestFit="1" customWidth="1"/>
    <col min="8238" max="8238" width="11.625" style="2197" customWidth="1"/>
    <col min="8239" max="8239" width="13" style="2197" customWidth="1"/>
    <col min="8240" max="8240" width="14.25" style="2197" customWidth="1"/>
    <col min="8241" max="8241" width="10" style="2197" customWidth="1"/>
    <col min="8242" max="8242" width="13.125" style="2197" customWidth="1"/>
    <col min="8243" max="8245" width="13.625" style="2197" bestFit="1" customWidth="1"/>
    <col min="8246" max="8246" width="13.5" style="2197" customWidth="1"/>
    <col min="8247" max="8247" width="14.625" style="2197" customWidth="1"/>
    <col min="8248" max="8248" width="10.75" style="2197" customWidth="1"/>
    <col min="8249" max="8249" width="14.5" style="2197" customWidth="1"/>
    <col min="8250" max="8250" width="14.125" style="2197" bestFit="1" customWidth="1"/>
    <col min="8251" max="8251" width="10.125" style="2197" bestFit="1" customWidth="1"/>
    <col min="8252" max="8444" width="9" style="2197"/>
    <col min="8445" max="8445" width="5.25" style="2197" bestFit="1" customWidth="1"/>
    <col min="8446" max="8446" width="7.125" style="2197" customWidth="1"/>
    <col min="8447" max="8447" width="5.875" style="2197" customWidth="1"/>
    <col min="8448" max="8448" width="7.375" style="2197" customWidth="1"/>
    <col min="8449" max="8449" width="10.375" style="2197" customWidth="1"/>
    <col min="8450" max="8450" width="21" style="2197" customWidth="1"/>
    <col min="8451" max="8451" width="37.375" style="2197" customWidth="1"/>
    <col min="8452" max="8452" width="14.625" style="2197" customWidth="1"/>
    <col min="8453" max="8453" width="16.875" style="2197" bestFit="1" customWidth="1"/>
    <col min="8454" max="8454" width="18.75" style="2197" customWidth="1"/>
    <col min="8455" max="8456" width="14.625" style="2197" customWidth="1"/>
    <col min="8457" max="8457" width="10.875" style="2197" customWidth="1"/>
    <col min="8458" max="8458" width="8.875" style="2197" bestFit="1" customWidth="1"/>
    <col min="8459" max="8459" width="9.25" style="2197" customWidth="1"/>
    <col min="8460" max="8460" width="7.875" style="2197" customWidth="1"/>
    <col min="8461" max="8461" width="9.25" style="2197" customWidth="1"/>
    <col min="8462" max="8462" width="7.75" style="2197" customWidth="1"/>
    <col min="8463" max="8463" width="9.25" style="2197" customWidth="1"/>
    <col min="8464" max="8464" width="6" style="2197" customWidth="1"/>
    <col min="8465" max="8465" width="7.5" style="2197" customWidth="1"/>
    <col min="8466" max="8466" width="7" style="2197" customWidth="1"/>
    <col min="8467" max="8467" width="6.875" style="2197" customWidth="1"/>
    <col min="8468" max="8468" width="7.75" style="2197" customWidth="1"/>
    <col min="8469" max="8469" width="7" style="2197" customWidth="1"/>
    <col min="8470" max="8470" width="9.125" style="2197" customWidth="1"/>
    <col min="8471" max="8471" width="9.25" style="2197" bestFit="1" customWidth="1"/>
    <col min="8472" max="8472" width="7.375" style="2197" customWidth="1"/>
    <col min="8473" max="8473" width="7.625" style="2197" customWidth="1"/>
    <col min="8474" max="8477" width="7.125" style="2197" customWidth="1"/>
    <col min="8478" max="8478" width="8.5" style="2197" customWidth="1"/>
    <col min="8479" max="8479" width="7.125" style="2197" customWidth="1"/>
    <col min="8480" max="8483" width="7.5" style="2197" customWidth="1"/>
    <col min="8484" max="8491" width="9.125" style="2197" customWidth="1"/>
    <col min="8492" max="8493" width="12.125" style="2197" bestFit="1" customWidth="1"/>
    <col min="8494" max="8494" width="11.625" style="2197" customWidth="1"/>
    <col min="8495" max="8495" width="13" style="2197" customWidth="1"/>
    <col min="8496" max="8496" width="14.25" style="2197" customWidth="1"/>
    <col min="8497" max="8497" width="10" style="2197" customWidth="1"/>
    <col min="8498" max="8498" width="13.125" style="2197" customWidth="1"/>
    <col min="8499" max="8501" width="13.625" style="2197" bestFit="1" customWidth="1"/>
    <col min="8502" max="8502" width="13.5" style="2197" customWidth="1"/>
    <col min="8503" max="8503" width="14.625" style="2197" customWidth="1"/>
    <col min="8504" max="8504" width="10.75" style="2197" customWidth="1"/>
    <col min="8505" max="8505" width="14.5" style="2197" customWidth="1"/>
    <col min="8506" max="8506" width="14.125" style="2197" bestFit="1" customWidth="1"/>
    <col min="8507" max="8507" width="10.125" style="2197" bestFit="1" customWidth="1"/>
    <col min="8508" max="8700" width="9" style="2197"/>
    <col min="8701" max="8701" width="5.25" style="2197" bestFit="1" customWidth="1"/>
    <col min="8702" max="8702" width="7.125" style="2197" customWidth="1"/>
    <col min="8703" max="8703" width="5.875" style="2197" customWidth="1"/>
    <col min="8704" max="8704" width="7.375" style="2197" customWidth="1"/>
    <col min="8705" max="8705" width="10.375" style="2197" customWidth="1"/>
    <col min="8706" max="8706" width="21" style="2197" customWidth="1"/>
    <col min="8707" max="8707" width="37.375" style="2197" customWidth="1"/>
    <col min="8708" max="8708" width="14.625" style="2197" customWidth="1"/>
    <col min="8709" max="8709" width="16.875" style="2197" bestFit="1" customWidth="1"/>
    <col min="8710" max="8710" width="18.75" style="2197" customWidth="1"/>
    <col min="8711" max="8712" width="14.625" style="2197" customWidth="1"/>
    <col min="8713" max="8713" width="10.875" style="2197" customWidth="1"/>
    <col min="8714" max="8714" width="8.875" style="2197" bestFit="1" customWidth="1"/>
    <col min="8715" max="8715" width="9.25" style="2197" customWidth="1"/>
    <col min="8716" max="8716" width="7.875" style="2197" customWidth="1"/>
    <col min="8717" max="8717" width="9.25" style="2197" customWidth="1"/>
    <col min="8718" max="8718" width="7.75" style="2197" customWidth="1"/>
    <col min="8719" max="8719" width="9.25" style="2197" customWidth="1"/>
    <col min="8720" max="8720" width="6" style="2197" customWidth="1"/>
    <col min="8721" max="8721" width="7.5" style="2197" customWidth="1"/>
    <col min="8722" max="8722" width="7" style="2197" customWidth="1"/>
    <col min="8723" max="8723" width="6.875" style="2197" customWidth="1"/>
    <col min="8724" max="8724" width="7.75" style="2197" customWidth="1"/>
    <col min="8725" max="8725" width="7" style="2197" customWidth="1"/>
    <col min="8726" max="8726" width="9.125" style="2197" customWidth="1"/>
    <col min="8727" max="8727" width="9.25" style="2197" bestFit="1" customWidth="1"/>
    <col min="8728" max="8728" width="7.375" style="2197" customWidth="1"/>
    <col min="8729" max="8729" width="7.625" style="2197" customWidth="1"/>
    <col min="8730" max="8733" width="7.125" style="2197" customWidth="1"/>
    <col min="8734" max="8734" width="8.5" style="2197" customWidth="1"/>
    <col min="8735" max="8735" width="7.125" style="2197" customWidth="1"/>
    <col min="8736" max="8739" width="7.5" style="2197" customWidth="1"/>
    <col min="8740" max="8747" width="9.125" style="2197" customWidth="1"/>
    <col min="8748" max="8749" width="12.125" style="2197" bestFit="1" customWidth="1"/>
    <col min="8750" max="8750" width="11.625" style="2197" customWidth="1"/>
    <col min="8751" max="8751" width="13" style="2197" customWidth="1"/>
    <col min="8752" max="8752" width="14.25" style="2197" customWidth="1"/>
    <col min="8753" max="8753" width="10" style="2197" customWidth="1"/>
    <col min="8754" max="8754" width="13.125" style="2197" customWidth="1"/>
    <col min="8755" max="8757" width="13.625" style="2197" bestFit="1" customWidth="1"/>
    <col min="8758" max="8758" width="13.5" style="2197" customWidth="1"/>
    <col min="8759" max="8759" width="14.625" style="2197" customWidth="1"/>
    <col min="8760" max="8760" width="10.75" style="2197" customWidth="1"/>
    <col min="8761" max="8761" width="14.5" style="2197" customWidth="1"/>
    <col min="8762" max="8762" width="14.125" style="2197" bestFit="1" customWidth="1"/>
    <col min="8763" max="8763" width="10.125" style="2197" bestFit="1" customWidth="1"/>
    <col min="8764" max="8956" width="9" style="2197"/>
    <col min="8957" max="8957" width="5.25" style="2197" bestFit="1" customWidth="1"/>
    <col min="8958" max="8958" width="7.125" style="2197" customWidth="1"/>
    <col min="8959" max="8959" width="5.875" style="2197" customWidth="1"/>
    <col min="8960" max="8960" width="7.375" style="2197" customWidth="1"/>
    <col min="8961" max="8961" width="10.375" style="2197" customWidth="1"/>
    <col min="8962" max="8962" width="21" style="2197" customWidth="1"/>
    <col min="8963" max="8963" width="37.375" style="2197" customWidth="1"/>
    <col min="8964" max="8964" width="14.625" style="2197" customWidth="1"/>
    <col min="8965" max="8965" width="16.875" style="2197" bestFit="1" customWidth="1"/>
    <col min="8966" max="8966" width="18.75" style="2197" customWidth="1"/>
    <col min="8967" max="8968" width="14.625" style="2197" customWidth="1"/>
    <col min="8969" max="8969" width="10.875" style="2197" customWidth="1"/>
    <col min="8970" max="8970" width="8.875" style="2197" bestFit="1" customWidth="1"/>
    <col min="8971" max="8971" width="9.25" style="2197" customWidth="1"/>
    <col min="8972" max="8972" width="7.875" style="2197" customWidth="1"/>
    <col min="8973" max="8973" width="9.25" style="2197" customWidth="1"/>
    <col min="8974" max="8974" width="7.75" style="2197" customWidth="1"/>
    <col min="8975" max="8975" width="9.25" style="2197" customWidth="1"/>
    <col min="8976" max="8976" width="6" style="2197" customWidth="1"/>
    <col min="8977" max="8977" width="7.5" style="2197" customWidth="1"/>
    <col min="8978" max="8978" width="7" style="2197" customWidth="1"/>
    <col min="8979" max="8979" width="6.875" style="2197" customWidth="1"/>
    <col min="8980" max="8980" width="7.75" style="2197" customWidth="1"/>
    <col min="8981" max="8981" width="7" style="2197" customWidth="1"/>
    <col min="8982" max="8982" width="9.125" style="2197" customWidth="1"/>
    <col min="8983" max="8983" width="9.25" style="2197" bestFit="1" customWidth="1"/>
    <col min="8984" max="8984" width="7.375" style="2197" customWidth="1"/>
    <col min="8985" max="8985" width="7.625" style="2197" customWidth="1"/>
    <col min="8986" max="8989" width="7.125" style="2197" customWidth="1"/>
    <col min="8990" max="8990" width="8.5" style="2197" customWidth="1"/>
    <col min="8991" max="8991" width="7.125" style="2197" customWidth="1"/>
    <col min="8992" max="8995" width="7.5" style="2197" customWidth="1"/>
    <col min="8996" max="9003" width="9.125" style="2197" customWidth="1"/>
    <col min="9004" max="9005" width="12.125" style="2197" bestFit="1" customWidth="1"/>
    <col min="9006" max="9006" width="11.625" style="2197" customWidth="1"/>
    <col min="9007" max="9007" width="13" style="2197" customWidth="1"/>
    <col min="9008" max="9008" width="14.25" style="2197" customWidth="1"/>
    <col min="9009" max="9009" width="10" style="2197" customWidth="1"/>
    <col min="9010" max="9010" width="13.125" style="2197" customWidth="1"/>
    <col min="9011" max="9013" width="13.625" style="2197" bestFit="1" customWidth="1"/>
    <col min="9014" max="9014" width="13.5" style="2197" customWidth="1"/>
    <col min="9015" max="9015" width="14.625" style="2197" customWidth="1"/>
    <col min="9016" max="9016" width="10.75" style="2197" customWidth="1"/>
    <col min="9017" max="9017" width="14.5" style="2197" customWidth="1"/>
    <col min="9018" max="9018" width="14.125" style="2197" bestFit="1" customWidth="1"/>
    <col min="9019" max="9019" width="10.125" style="2197" bestFit="1" customWidth="1"/>
    <col min="9020" max="9212" width="9" style="2197"/>
    <col min="9213" max="9213" width="5.25" style="2197" bestFit="1" customWidth="1"/>
    <col min="9214" max="9214" width="7.125" style="2197" customWidth="1"/>
    <col min="9215" max="9215" width="5.875" style="2197" customWidth="1"/>
    <col min="9216" max="9216" width="7.375" style="2197" customWidth="1"/>
    <col min="9217" max="9217" width="10.375" style="2197" customWidth="1"/>
    <col min="9218" max="9218" width="21" style="2197" customWidth="1"/>
    <col min="9219" max="9219" width="37.375" style="2197" customWidth="1"/>
    <col min="9220" max="9220" width="14.625" style="2197" customWidth="1"/>
    <col min="9221" max="9221" width="16.875" style="2197" bestFit="1" customWidth="1"/>
    <col min="9222" max="9222" width="18.75" style="2197" customWidth="1"/>
    <col min="9223" max="9224" width="14.625" style="2197" customWidth="1"/>
    <col min="9225" max="9225" width="10.875" style="2197" customWidth="1"/>
    <col min="9226" max="9226" width="8.875" style="2197" bestFit="1" customWidth="1"/>
    <col min="9227" max="9227" width="9.25" style="2197" customWidth="1"/>
    <col min="9228" max="9228" width="7.875" style="2197" customWidth="1"/>
    <col min="9229" max="9229" width="9.25" style="2197" customWidth="1"/>
    <col min="9230" max="9230" width="7.75" style="2197" customWidth="1"/>
    <col min="9231" max="9231" width="9.25" style="2197" customWidth="1"/>
    <col min="9232" max="9232" width="6" style="2197" customWidth="1"/>
    <col min="9233" max="9233" width="7.5" style="2197" customWidth="1"/>
    <col min="9234" max="9234" width="7" style="2197" customWidth="1"/>
    <col min="9235" max="9235" width="6.875" style="2197" customWidth="1"/>
    <col min="9236" max="9236" width="7.75" style="2197" customWidth="1"/>
    <col min="9237" max="9237" width="7" style="2197" customWidth="1"/>
    <col min="9238" max="9238" width="9.125" style="2197" customWidth="1"/>
    <col min="9239" max="9239" width="9.25" style="2197" bestFit="1" customWidth="1"/>
    <col min="9240" max="9240" width="7.375" style="2197" customWidth="1"/>
    <col min="9241" max="9241" width="7.625" style="2197" customWidth="1"/>
    <col min="9242" max="9245" width="7.125" style="2197" customWidth="1"/>
    <col min="9246" max="9246" width="8.5" style="2197" customWidth="1"/>
    <col min="9247" max="9247" width="7.125" style="2197" customWidth="1"/>
    <col min="9248" max="9251" width="7.5" style="2197" customWidth="1"/>
    <col min="9252" max="9259" width="9.125" style="2197" customWidth="1"/>
    <col min="9260" max="9261" width="12.125" style="2197" bestFit="1" customWidth="1"/>
    <col min="9262" max="9262" width="11.625" style="2197" customWidth="1"/>
    <col min="9263" max="9263" width="13" style="2197" customWidth="1"/>
    <col min="9264" max="9264" width="14.25" style="2197" customWidth="1"/>
    <col min="9265" max="9265" width="10" style="2197" customWidth="1"/>
    <col min="9266" max="9266" width="13.125" style="2197" customWidth="1"/>
    <col min="9267" max="9269" width="13.625" style="2197" bestFit="1" customWidth="1"/>
    <col min="9270" max="9270" width="13.5" style="2197" customWidth="1"/>
    <col min="9271" max="9271" width="14.625" style="2197" customWidth="1"/>
    <col min="9272" max="9272" width="10.75" style="2197" customWidth="1"/>
    <col min="9273" max="9273" width="14.5" style="2197" customWidth="1"/>
    <col min="9274" max="9274" width="14.125" style="2197" bestFit="1" customWidth="1"/>
    <col min="9275" max="9275" width="10.125" style="2197" bestFit="1" customWidth="1"/>
    <col min="9276" max="9468" width="9" style="2197"/>
    <col min="9469" max="9469" width="5.25" style="2197" bestFit="1" customWidth="1"/>
    <col min="9470" max="9470" width="7.125" style="2197" customWidth="1"/>
    <col min="9471" max="9471" width="5.875" style="2197" customWidth="1"/>
    <col min="9472" max="9472" width="7.375" style="2197" customWidth="1"/>
    <col min="9473" max="9473" width="10.375" style="2197" customWidth="1"/>
    <col min="9474" max="9474" width="21" style="2197" customWidth="1"/>
    <col min="9475" max="9475" width="37.375" style="2197" customWidth="1"/>
    <col min="9476" max="9476" width="14.625" style="2197" customWidth="1"/>
    <col min="9477" max="9477" width="16.875" style="2197" bestFit="1" customWidth="1"/>
    <col min="9478" max="9478" width="18.75" style="2197" customWidth="1"/>
    <col min="9479" max="9480" width="14.625" style="2197" customWidth="1"/>
    <col min="9481" max="9481" width="10.875" style="2197" customWidth="1"/>
    <col min="9482" max="9482" width="8.875" style="2197" bestFit="1" customWidth="1"/>
    <col min="9483" max="9483" width="9.25" style="2197" customWidth="1"/>
    <col min="9484" max="9484" width="7.875" style="2197" customWidth="1"/>
    <col min="9485" max="9485" width="9.25" style="2197" customWidth="1"/>
    <col min="9486" max="9486" width="7.75" style="2197" customWidth="1"/>
    <col min="9487" max="9487" width="9.25" style="2197" customWidth="1"/>
    <col min="9488" max="9488" width="6" style="2197" customWidth="1"/>
    <col min="9489" max="9489" width="7.5" style="2197" customWidth="1"/>
    <col min="9490" max="9490" width="7" style="2197" customWidth="1"/>
    <col min="9491" max="9491" width="6.875" style="2197" customWidth="1"/>
    <col min="9492" max="9492" width="7.75" style="2197" customWidth="1"/>
    <col min="9493" max="9493" width="7" style="2197" customWidth="1"/>
    <col min="9494" max="9494" width="9.125" style="2197" customWidth="1"/>
    <col min="9495" max="9495" width="9.25" style="2197" bestFit="1" customWidth="1"/>
    <col min="9496" max="9496" width="7.375" style="2197" customWidth="1"/>
    <col min="9497" max="9497" width="7.625" style="2197" customWidth="1"/>
    <col min="9498" max="9501" width="7.125" style="2197" customWidth="1"/>
    <col min="9502" max="9502" width="8.5" style="2197" customWidth="1"/>
    <col min="9503" max="9503" width="7.125" style="2197" customWidth="1"/>
    <col min="9504" max="9507" width="7.5" style="2197" customWidth="1"/>
    <col min="9508" max="9515" width="9.125" style="2197" customWidth="1"/>
    <col min="9516" max="9517" width="12.125" style="2197" bestFit="1" customWidth="1"/>
    <col min="9518" max="9518" width="11.625" style="2197" customWidth="1"/>
    <col min="9519" max="9519" width="13" style="2197" customWidth="1"/>
    <col min="9520" max="9520" width="14.25" style="2197" customWidth="1"/>
    <col min="9521" max="9521" width="10" style="2197" customWidth="1"/>
    <col min="9522" max="9522" width="13.125" style="2197" customWidth="1"/>
    <col min="9523" max="9525" width="13.625" style="2197" bestFit="1" customWidth="1"/>
    <col min="9526" max="9526" width="13.5" style="2197" customWidth="1"/>
    <col min="9527" max="9527" width="14.625" style="2197" customWidth="1"/>
    <col min="9528" max="9528" width="10.75" style="2197" customWidth="1"/>
    <col min="9529" max="9529" width="14.5" style="2197" customWidth="1"/>
    <col min="9530" max="9530" width="14.125" style="2197" bestFit="1" customWidth="1"/>
    <col min="9531" max="9531" width="10.125" style="2197" bestFit="1" customWidth="1"/>
    <col min="9532" max="9724" width="9" style="2197"/>
    <col min="9725" max="9725" width="5.25" style="2197" bestFit="1" customWidth="1"/>
    <col min="9726" max="9726" width="7.125" style="2197" customWidth="1"/>
    <col min="9727" max="9727" width="5.875" style="2197" customWidth="1"/>
    <col min="9728" max="9728" width="7.375" style="2197" customWidth="1"/>
    <col min="9729" max="9729" width="10.375" style="2197" customWidth="1"/>
    <col min="9730" max="9730" width="21" style="2197" customWidth="1"/>
    <col min="9731" max="9731" width="37.375" style="2197" customWidth="1"/>
    <col min="9732" max="9732" width="14.625" style="2197" customWidth="1"/>
    <col min="9733" max="9733" width="16.875" style="2197" bestFit="1" customWidth="1"/>
    <col min="9734" max="9734" width="18.75" style="2197" customWidth="1"/>
    <col min="9735" max="9736" width="14.625" style="2197" customWidth="1"/>
    <col min="9737" max="9737" width="10.875" style="2197" customWidth="1"/>
    <col min="9738" max="9738" width="8.875" style="2197" bestFit="1" customWidth="1"/>
    <col min="9739" max="9739" width="9.25" style="2197" customWidth="1"/>
    <col min="9740" max="9740" width="7.875" style="2197" customWidth="1"/>
    <col min="9741" max="9741" width="9.25" style="2197" customWidth="1"/>
    <col min="9742" max="9742" width="7.75" style="2197" customWidth="1"/>
    <col min="9743" max="9743" width="9.25" style="2197" customWidth="1"/>
    <col min="9744" max="9744" width="6" style="2197" customWidth="1"/>
    <col min="9745" max="9745" width="7.5" style="2197" customWidth="1"/>
    <col min="9746" max="9746" width="7" style="2197" customWidth="1"/>
    <col min="9747" max="9747" width="6.875" style="2197" customWidth="1"/>
    <col min="9748" max="9748" width="7.75" style="2197" customWidth="1"/>
    <col min="9749" max="9749" width="7" style="2197" customWidth="1"/>
    <col min="9750" max="9750" width="9.125" style="2197" customWidth="1"/>
    <col min="9751" max="9751" width="9.25" style="2197" bestFit="1" customWidth="1"/>
    <col min="9752" max="9752" width="7.375" style="2197" customWidth="1"/>
    <col min="9753" max="9753" width="7.625" style="2197" customWidth="1"/>
    <col min="9754" max="9757" width="7.125" style="2197" customWidth="1"/>
    <col min="9758" max="9758" width="8.5" style="2197" customWidth="1"/>
    <col min="9759" max="9759" width="7.125" style="2197" customWidth="1"/>
    <col min="9760" max="9763" width="7.5" style="2197" customWidth="1"/>
    <col min="9764" max="9771" width="9.125" style="2197" customWidth="1"/>
    <col min="9772" max="9773" width="12.125" style="2197" bestFit="1" customWidth="1"/>
    <col min="9774" max="9774" width="11.625" style="2197" customWidth="1"/>
    <col min="9775" max="9775" width="13" style="2197" customWidth="1"/>
    <col min="9776" max="9776" width="14.25" style="2197" customWidth="1"/>
    <col min="9777" max="9777" width="10" style="2197" customWidth="1"/>
    <col min="9778" max="9778" width="13.125" style="2197" customWidth="1"/>
    <col min="9779" max="9781" width="13.625" style="2197" bestFit="1" customWidth="1"/>
    <col min="9782" max="9782" width="13.5" style="2197" customWidth="1"/>
    <col min="9783" max="9783" width="14.625" style="2197" customWidth="1"/>
    <col min="9784" max="9784" width="10.75" style="2197" customWidth="1"/>
    <col min="9785" max="9785" width="14.5" style="2197" customWidth="1"/>
    <col min="9786" max="9786" width="14.125" style="2197" bestFit="1" customWidth="1"/>
    <col min="9787" max="9787" width="10.125" style="2197" bestFit="1" customWidth="1"/>
    <col min="9788" max="9980" width="9" style="2197"/>
    <col min="9981" max="9981" width="5.25" style="2197" bestFit="1" customWidth="1"/>
    <col min="9982" max="9982" width="7.125" style="2197" customWidth="1"/>
    <col min="9983" max="9983" width="5.875" style="2197" customWidth="1"/>
    <col min="9984" max="9984" width="7.375" style="2197" customWidth="1"/>
    <col min="9985" max="9985" width="10.375" style="2197" customWidth="1"/>
    <col min="9986" max="9986" width="21" style="2197" customWidth="1"/>
    <col min="9987" max="9987" width="37.375" style="2197" customWidth="1"/>
    <col min="9988" max="9988" width="14.625" style="2197" customWidth="1"/>
    <col min="9989" max="9989" width="16.875" style="2197" bestFit="1" customWidth="1"/>
    <col min="9990" max="9990" width="18.75" style="2197" customWidth="1"/>
    <col min="9991" max="9992" width="14.625" style="2197" customWidth="1"/>
    <col min="9993" max="9993" width="10.875" style="2197" customWidth="1"/>
    <col min="9994" max="9994" width="8.875" style="2197" bestFit="1" customWidth="1"/>
    <col min="9995" max="9995" width="9.25" style="2197" customWidth="1"/>
    <col min="9996" max="9996" width="7.875" style="2197" customWidth="1"/>
    <col min="9997" max="9997" width="9.25" style="2197" customWidth="1"/>
    <col min="9998" max="9998" width="7.75" style="2197" customWidth="1"/>
    <col min="9999" max="9999" width="9.25" style="2197" customWidth="1"/>
    <col min="10000" max="10000" width="6" style="2197" customWidth="1"/>
    <col min="10001" max="10001" width="7.5" style="2197" customWidth="1"/>
    <col min="10002" max="10002" width="7" style="2197" customWidth="1"/>
    <col min="10003" max="10003" width="6.875" style="2197" customWidth="1"/>
    <col min="10004" max="10004" width="7.75" style="2197" customWidth="1"/>
    <col min="10005" max="10005" width="7" style="2197" customWidth="1"/>
    <col min="10006" max="10006" width="9.125" style="2197" customWidth="1"/>
    <col min="10007" max="10007" width="9.25" style="2197" bestFit="1" customWidth="1"/>
    <col min="10008" max="10008" width="7.375" style="2197" customWidth="1"/>
    <col min="10009" max="10009" width="7.625" style="2197" customWidth="1"/>
    <col min="10010" max="10013" width="7.125" style="2197" customWidth="1"/>
    <col min="10014" max="10014" width="8.5" style="2197" customWidth="1"/>
    <col min="10015" max="10015" width="7.125" style="2197" customWidth="1"/>
    <col min="10016" max="10019" width="7.5" style="2197" customWidth="1"/>
    <col min="10020" max="10027" width="9.125" style="2197" customWidth="1"/>
    <col min="10028" max="10029" width="12.125" style="2197" bestFit="1" customWidth="1"/>
    <col min="10030" max="10030" width="11.625" style="2197" customWidth="1"/>
    <col min="10031" max="10031" width="13" style="2197" customWidth="1"/>
    <col min="10032" max="10032" width="14.25" style="2197" customWidth="1"/>
    <col min="10033" max="10033" width="10" style="2197" customWidth="1"/>
    <col min="10034" max="10034" width="13.125" style="2197" customWidth="1"/>
    <col min="10035" max="10037" width="13.625" style="2197" bestFit="1" customWidth="1"/>
    <col min="10038" max="10038" width="13.5" style="2197" customWidth="1"/>
    <col min="10039" max="10039" width="14.625" style="2197" customWidth="1"/>
    <col min="10040" max="10040" width="10.75" style="2197" customWidth="1"/>
    <col min="10041" max="10041" width="14.5" style="2197" customWidth="1"/>
    <col min="10042" max="10042" width="14.125" style="2197" bestFit="1" customWidth="1"/>
    <col min="10043" max="10043" width="10.125" style="2197" bestFit="1" customWidth="1"/>
    <col min="10044" max="10236" width="9" style="2197"/>
    <col min="10237" max="10237" width="5.25" style="2197" bestFit="1" customWidth="1"/>
    <col min="10238" max="10238" width="7.125" style="2197" customWidth="1"/>
    <col min="10239" max="10239" width="5.875" style="2197" customWidth="1"/>
    <col min="10240" max="10240" width="7.375" style="2197" customWidth="1"/>
    <col min="10241" max="10241" width="10.375" style="2197" customWidth="1"/>
    <col min="10242" max="10242" width="21" style="2197" customWidth="1"/>
    <col min="10243" max="10243" width="37.375" style="2197" customWidth="1"/>
    <col min="10244" max="10244" width="14.625" style="2197" customWidth="1"/>
    <col min="10245" max="10245" width="16.875" style="2197" bestFit="1" customWidth="1"/>
    <col min="10246" max="10246" width="18.75" style="2197" customWidth="1"/>
    <col min="10247" max="10248" width="14.625" style="2197" customWidth="1"/>
    <col min="10249" max="10249" width="10.875" style="2197" customWidth="1"/>
    <col min="10250" max="10250" width="8.875" style="2197" bestFit="1" customWidth="1"/>
    <col min="10251" max="10251" width="9.25" style="2197" customWidth="1"/>
    <col min="10252" max="10252" width="7.875" style="2197" customWidth="1"/>
    <col min="10253" max="10253" width="9.25" style="2197" customWidth="1"/>
    <col min="10254" max="10254" width="7.75" style="2197" customWidth="1"/>
    <col min="10255" max="10255" width="9.25" style="2197" customWidth="1"/>
    <col min="10256" max="10256" width="6" style="2197" customWidth="1"/>
    <col min="10257" max="10257" width="7.5" style="2197" customWidth="1"/>
    <col min="10258" max="10258" width="7" style="2197" customWidth="1"/>
    <col min="10259" max="10259" width="6.875" style="2197" customWidth="1"/>
    <col min="10260" max="10260" width="7.75" style="2197" customWidth="1"/>
    <col min="10261" max="10261" width="7" style="2197" customWidth="1"/>
    <col min="10262" max="10262" width="9.125" style="2197" customWidth="1"/>
    <col min="10263" max="10263" width="9.25" style="2197" bestFit="1" customWidth="1"/>
    <col min="10264" max="10264" width="7.375" style="2197" customWidth="1"/>
    <col min="10265" max="10265" width="7.625" style="2197" customWidth="1"/>
    <col min="10266" max="10269" width="7.125" style="2197" customWidth="1"/>
    <col min="10270" max="10270" width="8.5" style="2197" customWidth="1"/>
    <col min="10271" max="10271" width="7.125" style="2197" customWidth="1"/>
    <col min="10272" max="10275" width="7.5" style="2197" customWidth="1"/>
    <col min="10276" max="10283" width="9.125" style="2197" customWidth="1"/>
    <col min="10284" max="10285" width="12.125" style="2197" bestFit="1" customWidth="1"/>
    <col min="10286" max="10286" width="11.625" style="2197" customWidth="1"/>
    <col min="10287" max="10287" width="13" style="2197" customWidth="1"/>
    <col min="10288" max="10288" width="14.25" style="2197" customWidth="1"/>
    <col min="10289" max="10289" width="10" style="2197" customWidth="1"/>
    <col min="10290" max="10290" width="13.125" style="2197" customWidth="1"/>
    <col min="10291" max="10293" width="13.625" style="2197" bestFit="1" customWidth="1"/>
    <col min="10294" max="10294" width="13.5" style="2197" customWidth="1"/>
    <col min="10295" max="10295" width="14.625" style="2197" customWidth="1"/>
    <col min="10296" max="10296" width="10.75" style="2197" customWidth="1"/>
    <col min="10297" max="10297" width="14.5" style="2197" customWidth="1"/>
    <col min="10298" max="10298" width="14.125" style="2197" bestFit="1" customWidth="1"/>
    <col min="10299" max="10299" width="10.125" style="2197" bestFit="1" customWidth="1"/>
    <col min="10300" max="10492" width="9" style="2197"/>
    <col min="10493" max="10493" width="5.25" style="2197" bestFit="1" customWidth="1"/>
    <col min="10494" max="10494" width="7.125" style="2197" customWidth="1"/>
    <col min="10495" max="10495" width="5.875" style="2197" customWidth="1"/>
    <col min="10496" max="10496" width="7.375" style="2197" customWidth="1"/>
    <col min="10497" max="10497" width="10.375" style="2197" customWidth="1"/>
    <col min="10498" max="10498" width="21" style="2197" customWidth="1"/>
    <col min="10499" max="10499" width="37.375" style="2197" customWidth="1"/>
    <col min="10500" max="10500" width="14.625" style="2197" customWidth="1"/>
    <col min="10501" max="10501" width="16.875" style="2197" bestFit="1" customWidth="1"/>
    <col min="10502" max="10502" width="18.75" style="2197" customWidth="1"/>
    <col min="10503" max="10504" width="14.625" style="2197" customWidth="1"/>
    <col min="10505" max="10505" width="10.875" style="2197" customWidth="1"/>
    <col min="10506" max="10506" width="8.875" style="2197" bestFit="1" customWidth="1"/>
    <col min="10507" max="10507" width="9.25" style="2197" customWidth="1"/>
    <col min="10508" max="10508" width="7.875" style="2197" customWidth="1"/>
    <col min="10509" max="10509" width="9.25" style="2197" customWidth="1"/>
    <col min="10510" max="10510" width="7.75" style="2197" customWidth="1"/>
    <col min="10511" max="10511" width="9.25" style="2197" customWidth="1"/>
    <col min="10512" max="10512" width="6" style="2197" customWidth="1"/>
    <col min="10513" max="10513" width="7.5" style="2197" customWidth="1"/>
    <col min="10514" max="10514" width="7" style="2197" customWidth="1"/>
    <col min="10515" max="10515" width="6.875" style="2197" customWidth="1"/>
    <col min="10516" max="10516" width="7.75" style="2197" customWidth="1"/>
    <col min="10517" max="10517" width="7" style="2197" customWidth="1"/>
    <col min="10518" max="10518" width="9.125" style="2197" customWidth="1"/>
    <col min="10519" max="10519" width="9.25" style="2197" bestFit="1" customWidth="1"/>
    <col min="10520" max="10520" width="7.375" style="2197" customWidth="1"/>
    <col min="10521" max="10521" width="7.625" style="2197" customWidth="1"/>
    <col min="10522" max="10525" width="7.125" style="2197" customWidth="1"/>
    <col min="10526" max="10526" width="8.5" style="2197" customWidth="1"/>
    <col min="10527" max="10527" width="7.125" style="2197" customWidth="1"/>
    <col min="10528" max="10531" width="7.5" style="2197" customWidth="1"/>
    <col min="10532" max="10539" width="9.125" style="2197" customWidth="1"/>
    <col min="10540" max="10541" width="12.125" style="2197" bestFit="1" customWidth="1"/>
    <col min="10542" max="10542" width="11.625" style="2197" customWidth="1"/>
    <col min="10543" max="10543" width="13" style="2197" customWidth="1"/>
    <col min="10544" max="10544" width="14.25" style="2197" customWidth="1"/>
    <col min="10545" max="10545" width="10" style="2197" customWidth="1"/>
    <col min="10546" max="10546" width="13.125" style="2197" customWidth="1"/>
    <col min="10547" max="10549" width="13.625" style="2197" bestFit="1" customWidth="1"/>
    <col min="10550" max="10550" width="13.5" style="2197" customWidth="1"/>
    <col min="10551" max="10551" width="14.625" style="2197" customWidth="1"/>
    <col min="10552" max="10552" width="10.75" style="2197" customWidth="1"/>
    <col min="10553" max="10553" width="14.5" style="2197" customWidth="1"/>
    <col min="10554" max="10554" width="14.125" style="2197" bestFit="1" customWidth="1"/>
    <col min="10555" max="10555" width="10.125" style="2197" bestFit="1" customWidth="1"/>
    <col min="10556" max="10748" width="9" style="2197"/>
    <col min="10749" max="10749" width="5.25" style="2197" bestFit="1" customWidth="1"/>
    <col min="10750" max="10750" width="7.125" style="2197" customWidth="1"/>
    <col min="10751" max="10751" width="5.875" style="2197" customWidth="1"/>
    <col min="10752" max="10752" width="7.375" style="2197" customWidth="1"/>
    <col min="10753" max="10753" width="10.375" style="2197" customWidth="1"/>
    <col min="10754" max="10754" width="21" style="2197" customWidth="1"/>
    <col min="10755" max="10755" width="37.375" style="2197" customWidth="1"/>
    <col min="10756" max="10756" width="14.625" style="2197" customWidth="1"/>
    <col min="10757" max="10757" width="16.875" style="2197" bestFit="1" customWidth="1"/>
    <col min="10758" max="10758" width="18.75" style="2197" customWidth="1"/>
    <col min="10759" max="10760" width="14.625" style="2197" customWidth="1"/>
    <col min="10761" max="10761" width="10.875" style="2197" customWidth="1"/>
    <col min="10762" max="10762" width="8.875" style="2197" bestFit="1" customWidth="1"/>
    <col min="10763" max="10763" width="9.25" style="2197" customWidth="1"/>
    <col min="10764" max="10764" width="7.875" style="2197" customWidth="1"/>
    <col min="10765" max="10765" width="9.25" style="2197" customWidth="1"/>
    <col min="10766" max="10766" width="7.75" style="2197" customWidth="1"/>
    <col min="10767" max="10767" width="9.25" style="2197" customWidth="1"/>
    <col min="10768" max="10768" width="6" style="2197" customWidth="1"/>
    <col min="10769" max="10769" width="7.5" style="2197" customWidth="1"/>
    <col min="10770" max="10770" width="7" style="2197" customWidth="1"/>
    <col min="10771" max="10771" width="6.875" style="2197" customWidth="1"/>
    <col min="10772" max="10772" width="7.75" style="2197" customWidth="1"/>
    <col min="10773" max="10773" width="7" style="2197" customWidth="1"/>
    <col min="10774" max="10774" width="9.125" style="2197" customWidth="1"/>
    <col min="10775" max="10775" width="9.25" style="2197" bestFit="1" customWidth="1"/>
    <col min="10776" max="10776" width="7.375" style="2197" customWidth="1"/>
    <col min="10777" max="10777" width="7.625" style="2197" customWidth="1"/>
    <col min="10778" max="10781" width="7.125" style="2197" customWidth="1"/>
    <col min="10782" max="10782" width="8.5" style="2197" customWidth="1"/>
    <col min="10783" max="10783" width="7.125" style="2197" customWidth="1"/>
    <col min="10784" max="10787" width="7.5" style="2197" customWidth="1"/>
    <col min="10788" max="10795" width="9.125" style="2197" customWidth="1"/>
    <col min="10796" max="10797" width="12.125" style="2197" bestFit="1" customWidth="1"/>
    <col min="10798" max="10798" width="11.625" style="2197" customWidth="1"/>
    <col min="10799" max="10799" width="13" style="2197" customWidth="1"/>
    <col min="10800" max="10800" width="14.25" style="2197" customWidth="1"/>
    <col min="10801" max="10801" width="10" style="2197" customWidth="1"/>
    <col min="10802" max="10802" width="13.125" style="2197" customWidth="1"/>
    <col min="10803" max="10805" width="13.625" style="2197" bestFit="1" customWidth="1"/>
    <col min="10806" max="10806" width="13.5" style="2197" customWidth="1"/>
    <col min="10807" max="10807" width="14.625" style="2197" customWidth="1"/>
    <col min="10808" max="10808" width="10.75" style="2197" customWidth="1"/>
    <col min="10809" max="10809" width="14.5" style="2197" customWidth="1"/>
    <col min="10810" max="10810" width="14.125" style="2197" bestFit="1" customWidth="1"/>
    <col min="10811" max="10811" width="10.125" style="2197" bestFit="1" customWidth="1"/>
    <col min="10812" max="11004" width="9" style="2197"/>
    <col min="11005" max="11005" width="5.25" style="2197" bestFit="1" customWidth="1"/>
    <col min="11006" max="11006" width="7.125" style="2197" customWidth="1"/>
    <col min="11007" max="11007" width="5.875" style="2197" customWidth="1"/>
    <col min="11008" max="11008" width="7.375" style="2197" customWidth="1"/>
    <col min="11009" max="11009" width="10.375" style="2197" customWidth="1"/>
    <col min="11010" max="11010" width="21" style="2197" customWidth="1"/>
    <col min="11011" max="11011" width="37.375" style="2197" customWidth="1"/>
    <col min="11012" max="11012" width="14.625" style="2197" customWidth="1"/>
    <col min="11013" max="11013" width="16.875" style="2197" bestFit="1" customWidth="1"/>
    <col min="11014" max="11014" width="18.75" style="2197" customWidth="1"/>
    <col min="11015" max="11016" width="14.625" style="2197" customWidth="1"/>
    <col min="11017" max="11017" width="10.875" style="2197" customWidth="1"/>
    <col min="11018" max="11018" width="8.875" style="2197" bestFit="1" customWidth="1"/>
    <col min="11019" max="11019" width="9.25" style="2197" customWidth="1"/>
    <col min="11020" max="11020" width="7.875" style="2197" customWidth="1"/>
    <col min="11021" max="11021" width="9.25" style="2197" customWidth="1"/>
    <col min="11022" max="11022" width="7.75" style="2197" customWidth="1"/>
    <col min="11023" max="11023" width="9.25" style="2197" customWidth="1"/>
    <col min="11024" max="11024" width="6" style="2197" customWidth="1"/>
    <col min="11025" max="11025" width="7.5" style="2197" customWidth="1"/>
    <col min="11026" max="11026" width="7" style="2197" customWidth="1"/>
    <col min="11027" max="11027" width="6.875" style="2197" customWidth="1"/>
    <col min="11028" max="11028" width="7.75" style="2197" customWidth="1"/>
    <col min="11029" max="11029" width="7" style="2197" customWidth="1"/>
    <col min="11030" max="11030" width="9.125" style="2197" customWidth="1"/>
    <col min="11031" max="11031" width="9.25" style="2197" bestFit="1" customWidth="1"/>
    <col min="11032" max="11032" width="7.375" style="2197" customWidth="1"/>
    <col min="11033" max="11033" width="7.625" style="2197" customWidth="1"/>
    <col min="11034" max="11037" width="7.125" style="2197" customWidth="1"/>
    <col min="11038" max="11038" width="8.5" style="2197" customWidth="1"/>
    <col min="11039" max="11039" width="7.125" style="2197" customWidth="1"/>
    <col min="11040" max="11043" width="7.5" style="2197" customWidth="1"/>
    <col min="11044" max="11051" width="9.125" style="2197" customWidth="1"/>
    <col min="11052" max="11053" width="12.125" style="2197" bestFit="1" customWidth="1"/>
    <col min="11054" max="11054" width="11.625" style="2197" customWidth="1"/>
    <col min="11055" max="11055" width="13" style="2197" customWidth="1"/>
    <col min="11056" max="11056" width="14.25" style="2197" customWidth="1"/>
    <col min="11057" max="11057" width="10" style="2197" customWidth="1"/>
    <col min="11058" max="11058" width="13.125" style="2197" customWidth="1"/>
    <col min="11059" max="11061" width="13.625" style="2197" bestFit="1" customWidth="1"/>
    <col min="11062" max="11062" width="13.5" style="2197" customWidth="1"/>
    <col min="11063" max="11063" width="14.625" style="2197" customWidth="1"/>
    <col min="11064" max="11064" width="10.75" style="2197" customWidth="1"/>
    <col min="11065" max="11065" width="14.5" style="2197" customWidth="1"/>
    <col min="11066" max="11066" width="14.125" style="2197" bestFit="1" customWidth="1"/>
    <col min="11067" max="11067" width="10.125" style="2197" bestFit="1" customWidth="1"/>
    <col min="11068" max="11260" width="9" style="2197"/>
    <col min="11261" max="11261" width="5.25" style="2197" bestFit="1" customWidth="1"/>
    <col min="11262" max="11262" width="7.125" style="2197" customWidth="1"/>
    <col min="11263" max="11263" width="5.875" style="2197" customWidth="1"/>
    <col min="11264" max="11264" width="7.375" style="2197" customWidth="1"/>
    <col min="11265" max="11265" width="10.375" style="2197" customWidth="1"/>
    <col min="11266" max="11266" width="21" style="2197" customWidth="1"/>
    <col min="11267" max="11267" width="37.375" style="2197" customWidth="1"/>
    <col min="11268" max="11268" width="14.625" style="2197" customWidth="1"/>
    <col min="11269" max="11269" width="16.875" style="2197" bestFit="1" customWidth="1"/>
    <col min="11270" max="11270" width="18.75" style="2197" customWidth="1"/>
    <col min="11271" max="11272" width="14.625" style="2197" customWidth="1"/>
    <col min="11273" max="11273" width="10.875" style="2197" customWidth="1"/>
    <col min="11274" max="11274" width="8.875" style="2197" bestFit="1" customWidth="1"/>
    <col min="11275" max="11275" width="9.25" style="2197" customWidth="1"/>
    <col min="11276" max="11276" width="7.875" style="2197" customWidth="1"/>
    <col min="11277" max="11277" width="9.25" style="2197" customWidth="1"/>
    <col min="11278" max="11278" width="7.75" style="2197" customWidth="1"/>
    <col min="11279" max="11279" width="9.25" style="2197" customWidth="1"/>
    <col min="11280" max="11280" width="6" style="2197" customWidth="1"/>
    <col min="11281" max="11281" width="7.5" style="2197" customWidth="1"/>
    <col min="11282" max="11282" width="7" style="2197" customWidth="1"/>
    <col min="11283" max="11283" width="6.875" style="2197" customWidth="1"/>
    <col min="11284" max="11284" width="7.75" style="2197" customWidth="1"/>
    <col min="11285" max="11285" width="7" style="2197" customWidth="1"/>
    <col min="11286" max="11286" width="9.125" style="2197" customWidth="1"/>
    <col min="11287" max="11287" width="9.25" style="2197" bestFit="1" customWidth="1"/>
    <col min="11288" max="11288" width="7.375" style="2197" customWidth="1"/>
    <col min="11289" max="11289" width="7.625" style="2197" customWidth="1"/>
    <col min="11290" max="11293" width="7.125" style="2197" customWidth="1"/>
    <col min="11294" max="11294" width="8.5" style="2197" customWidth="1"/>
    <col min="11295" max="11295" width="7.125" style="2197" customWidth="1"/>
    <col min="11296" max="11299" width="7.5" style="2197" customWidth="1"/>
    <col min="11300" max="11307" width="9.125" style="2197" customWidth="1"/>
    <col min="11308" max="11309" width="12.125" style="2197" bestFit="1" customWidth="1"/>
    <col min="11310" max="11310" width="11.625" style="2197" customWidth="1"/>
    <col min="11311" max="11311" width="13" style="2197" customWidth="1"/>
    <col min="11312" max="11312" width="14.25" style="2197" customWidth="1"/>
    <col min="11313" max="11313" width="10" style="2197" customWidth="1"/>
    <col min="11314" max="11314" width="13.125" style="2197" customWidth="1"/>
    <col min="11315" max="11317" width="13.625" style="2197" bestFit="1" customWidth="1"/>
    <col min="11318" max="11318" width="13.5" style="2197" customWidth="1"/>
    <col min="11319" max="11319" width="14.625" style="2197" customWidth="1"/>
    <col min="11320" max="11320" width="10.75" style="2197" customWidth="1"/>
    <col min="11321" max="11321" width="14.5" style="2197" customWidth="1"/>
    <col min="11322" max="11322" width="14.125" style="2197" bestFit="1" customWidth="1"/>
    <col min="11323" max="11323" width="10.125" style="2197" bestFit="1" customWidth="1"/>
    <col min="11324" max="11516" width="9" style="2197"/>
    <col min="11517" max="11517" width="5.25" style="2197" bestFit="1" customWidth="1"/>
    <col min="11518" max="11518" width="7.125" style="2197" customWidth="1"/>
    <col min="11519" max="11519" width="5.875" style="2197" customWidth="1"/>
    <col min="11520" max="11520" width="7.375" style="2197" customWidth="1"/>
    <col min="11521" max="11521" width="10.375" style="2197" customWidth="1"/>
    <col min="11522" max="11522" width="21" style="2197" customWidth="1"/>
    <col min="11523" max="11523" width="37.375" style="2197" customWidth="1"/>
    <col min="11524" max="11524" width="14.625" style="2197" customWidth="1"/>
    <col min="11525" max="11525" width="16.875" style="2197" bestFit="1" customWidth="1"/>
    <col min="11526" max="11526" width="18.75" style="2197" customWidth="1"/>
    <col min="11527" max="11528" width="14.625" style="2197" customWidth="1"/>
    <col min="11529" max="11529" width="10.875" style="2197" customWidth="1"/>
    <col min="11530" max="11530" width="8.875" style="2197" bestFit="1" customWidth="1"/>
    <col min="11531" max="11531" width="9.25" style="2197" customWidth="1"/>
    <col min="11532" max="11532" width="7.875" style="2197" customWidth="1"/>
    <col min="11533" max="11533" width="9.25" style="2197" customWidth="1"/>
    <col min="11534" max="11534" width="7.75" style="2197" customWidth="1"/>
    <col min="11535" max="11535" width="9.25" style="2197" customWidth="1"/>
    <col min="11536" max="11536" width="6" style="2197" customWidth="1"/>
    <col min="11537" max="11537" width="7.5" style="2197" customWidth="1"/>
    <col min="11538" max="11538" width="7" style="2197" customWidth="1"/>
    <col min="11539" max="11539" width="6.875" style="2197" customWidth="1"/>
    <col min="11540" max="11540" width="7.75" style="2197" customWidth="1"/>
    <col min="11541" max="11541" width="7" style="2197" customWidth="1"/>
    <col min="11542" max="11542" width="9.125" style="2197" customWidth="1"/>
    <col min="11543" max="11543" width="9.25" style="2197" bestFit="1" customWidth="1"/>
    <col min="11544" max="11544" width="7.375" style="2197" customWidth="1"/>
    <col min="11545" max="11545" width="7.625" style="2197" customWidth="1"/>
    <col min="11546" max="11549" width="7.125" style="2197" customWidth="1"/>
    <col min="11550" max="11550" width="8.5" style="2197" customWidth="1"/>
    <col min="11551" max="11551" width="7.125" style="2197" customWidth="1"/>
    <col min="11552" max="11555" width="7.5" style="2197" customWidth="1"/>
    <col min="11556" max="11563" width="9.125" style="2197" customWidth="1"/>
    <col min="11564" max="11565" width="12.125" style="2197" bestFit="1" customWidth="1"/>
    <col min="11566" max="11566" width="11.625" style="2197" customWidth="1"/>
    <col min="11567" max="11567" width="13" style="2197" customWidth="1"/>
    <col min="11568" max="11568" width="14.25" style="2197" customWidth="1"/>
    <col min="11569" max="11569" width="10" style="2197" customWidth="1"/>
    <col min="11570" max="11570" width="13.125" style="2197" customWidth="1"/>
    <col min="11571" max="11573" width="13.625" style="2197" bestFit="1" customWidth="1"/>
    <col min="11574" max="11574" width="13.5" style="2197" customWidth="1"/>
    <col min="11575" max="11575" width="14.625" style="2197" customWidth="1"/>
    <col min="11576" max="11576" width="10.75" style="2197" customWidth="1"/>
    <col min="11577" max="11577" width="14.5" style="2197" customWidth="1"/>
    <col min="11578" max="11578" width="14.125" style="2197" bestFit="1" customWidth="1"/>
    <col min="11579" max="11579" width="10.125" style="2197" bestFit="1" customWidth="1"/>
    <col min="11580" max="11772" width="9" style="2197"/>
    <col min="11773" max="11773" width="5.25" style="2197" bestFit="1" customWidth="1"/>
    <col min="11774" max="11774" width="7.125" style="2197" customWidth="1"/>
    <col min="11775" max="11775" width="5.875" style="2197" customWidth="1"/>
    <col min="11776" max="11776" width="7.375" style="2197" customWidth="1"/>
    <col min="11777" max="11777" width="10.375" style="2197" customWidth="1"/>
    <col min="11778" max="11778" width="21" style="2197" customWidth="1"/>
    <col min="11779" max="11779" width="37.375" style="2197" customWidth="1"/>
    <col min="11780" max="11780" width="14.625" style="2197" customWidth="1"/>
    <col min="11781" max="11781" width="16.875" style="2197" bestFit="1" customWidth="1"/>
    <col min="11782" max="11782" width="18.75" style="2197" customWidth="1"/>
    <col min="11783" max="11784" width="14.625" style="2197" customWidth="1"/>
    <col min="11785" max="11785" width="10.875" style="2197" customWidth="1"/>
    <col min="11786" max="11786" width="8.875" style="2197" bestFit="1" customWidth="1"/>
    <col min="11787" max="11787" width="9.25" style="2197" customWidth="1"/>
    <col min="11788" max="11788" width="7.875" style="2197" customWidth="1"/>
    <col min="11789" max="11789" width="9.25" style="2197" customWidth="1"/>
    <col min="11790" max="11790" width="7.75" style="2197" customWidth="1"/>
    <col min="11791" max="11791" width="9.25" style="2197" customWidth="1"/>
    <col min="11792" max="11792" width="6" style="2197" customWidth="1"/>
    <col min="11793" max="11793" width="7.5" style="2197" customWidth="1"/>
    <col min="11794" max="11794" width="7" style="2197" customWidth="1"/>
    <col min="11795" max="11795" width="6.875" style="2197" customWidth="1"/>
    <col min="11796" max="11796" width="7.75" style="2197" customWidth="1"/>
    <col min="11797" max="11797" width="7" style="2197" customWidth="1"/>
    <col min="11798" max="11798" width="9.125" style="2197" customWidth="1"/>
    <col min="11799" max="11799" width="9.25" style="2197" bestFit="1" customWidth="1"/>
    <col min="11800" max="11800" width="7.375" style="2197" customWidth="1"/>
    <col min="11801" max="11801" width="7.625" style="2197" customWidth="1"/>
    <col min="11802" max="11805" width="7.125" style="2197" customWidth="1"/>
    <col min="11806" max="11806" width="8.5" style="2197" customWidth="1"/>
    <col min="11807" max="11807" width="7.125" style="2197" customWidth="1"/>
    <col min="11808" max="11811" width="7.5" style="2197" customWidth="1"/>
    <col min="11812" max="11819" width="9.125" style="2197" customWidth="1"/>
    <col min="11820" max="11821" width="12.125" style="2197" bestFit="1" customWidth="1"/>
    <col min="11822" max="11822" width="11.625" style="2197" customWidth="1"/>
    <col min="11823" max="11823" width="13" style="2197" customWidth="1"/>
    <col min="11824" max="11824" width="14.25" style="2197" customWidth="1"/>
    <col min="11825" max="11825" width="10" style="2197" customWidth="1"/>
    <col min="11826" max="11826" width="13.125" style="2197" customWidth="1"/>
    <col min="11827" max="11829" width="13.625" style="2197" bestFit="1" customWidth="1"/>
    <col min="11830" max="11830" width="13.5" style="2197" customWidth="1"/>
    <col min="11831" max="11831" width="14.625" style="2197" customWidth="1"/>
    <col min="11832" max="11832" width="10.75" style="2197" customWidth="1"/>
    <col min="11833" max="11833" width="14.5" style="2197" customWidth="1"/>
    <col min="11834" max="11834" width="14.125" style="2197" bestFit="1" customWidth="1"/>
    <col min="11835" max="11835" width="10.125" style="2197" bestFit="1" customWidth="1"/>
    <col min="11836" max="12028" width="9" style="2197"/>
    <col min="12029" max="12029" width="5.25" style="2197" bestFit="1" customWidth="1"/>
    <col min="12030" max="12030" width="7.125" style="2197" customWidth="1"/>
    <col min="12031" max="12031" width="5.875" style="2197" customWidth="1"/>
    <col min="12032" max="12032" width="7.375" style="2197" customWidth="1"/>
    <col min="12033" max="12033" width="10.375" style="2197" customWidth="1"/>
    <col min="12034" max="12034" width="21" style="2197" customWidth="1"/>
    <col min="12035" max="12035" width="37.375" style="2197" customWidth="1"/>
    <col min="12036" max="12036" width="14.625" style="2197" customWidth="1"/>
    <col min="12037" max="12037" width="16.875" style="2197" bestFit="1" customWidth="1"/>
    <col min="12038" max="12038" width="18.75" style="2197" customWidth="1"/>
    <col min="12039" max="12040" width="14.625" style="2197" customWidth="1"/>
    <col min="12041" max="12041" width="10.875" style="2197" customWidth="1"/>
    <col min="12042" max="12042" width="8.875" style="2197" bestFit="1" customWidth="1"/>
    <col min="12043" max="12043" width="9.25" style="2197" customWidth="1"/>
    <col min="12044" max="12044" width="7.875" style="2197" customWidth="1"/>
    <col min="12045" max="12045" width="9.25" style="2197" customWidth="1"/>
    <col min="12046" max="12046" width="7.75" style="2197" customWidth="1"/>
    <col min="12047" max="12047" width="9.25" style="2197" customWidth="1"/>
    <col min="12048" max="12048" width="6" style="2197" customWidth="1"/>
    <col min="12049" max="12049" width="7.5" style="2197" customWidth="1"/>
    <col min="12050" max="12050" width="7" style="2197" customWidth="1"/>
    <col min="12051" max="12051" width="6.875" style="2197" customWidth="1"/>
    <col min="12052" max="12052" width="7.75" style="2197" customWidth="1"/>
    <col min="12053" max="12053" width="7" style="2197" customWidth="1"/>
    <col min="12054" max="12054" width="9.125" style="2197" customWidth="1"/>
    <col min="12055" max="12055" width="9.25" style="2197" bestFit="1" customWidth="1"/>
    <col min="12056" max="12056" width="7.375" style="2197" customWidth="1"/>
    <col min="12057" max="12057" width="7.625" style="2197" customWidth="1"/>
    <col min="12058" max="12061" width="7.125" style="2197" customWidth="1"/>
    <col min="12062" max="12062" width="8.5" style="2197" customWidth="1"/>
    <col min="12063" max="12063" width="7.125" style="2197" customWidth="1"/>
    <col min="12064" max="12067" width="7.5" style="2197" customWidth="1"/>
    <col min="12068" max="12075" width="9.125" style="2197" customWidth="1"/>
    <col min="12076" max="12077" width="12.125" style="2197" bestFit="1" customWidth="1"/>
    <col min="12078" max="12078" width="11.625" style="2197" customWidth="1"/>
    <col min="12079" max="12079" width="13" style="2197" customWidth="1"/>
    <col min="12080" max="12080" width="14.25" style="2197" customWidth="1"/>
    <col min="12081" max="12081" width="10" style="2197" customWidth="1"/>
    <col min="12082" max="12082" width="13.125" style="2197" customWidth="1"/>
    <col min="12083" max="12085" width="13.625" style="2197" bestFit="1" customWidth="1"/>
    <col min="12086" max="12086" width="13.5" style="2197" customWidth="1"/>
    <col min="12087" max="12087" width="14.625" style="2197" customWidth="1"/>
    <col min="12088" max="12088" width="10.75" style="2197" customWidth="1"/>
    <col min="12089" max="12089" width="14.5" style="2197" customWidth="1"/>
    <col min="12090" max="12090" width="14.125" style="2197" bestFit="1" customWidth="1"/>
    <col min="12091" max="12091" width="10.125" style="2197" bestFit="1" customWidth="1"/>
    <col min="12092" max="12284" width="9" style="2197"/>
    <col min="12285" max="12285" width="5.25" style="2197" bestFit="1" customWidth="1"/>
    <col min="12286" max="12286" width="7.125" style="2197" customWidth="1"/>
    <col min="12287" max="12287" width="5.875" style="2197" customWidth="1"/>
    <col min="12288" max="12288" width="7.375" style="2197" customWidth="1"/>
    <col min="12289" max="12289" width="10.375" style="2197" customWidth="1"/>
    <col min="12290" max="12290" width="21" style="2197" customWidth="1"/>
    <col min="12291" max="12291" width="37.375" style="2197" customWidth="1"/>
    <col min="12292" max="12292" width="14.625" style="2197" customWidth="1"/>
    <col min="12293" max="12293" width="16.875" style="2197" bestFit="1" customWidth="1"/>
    <col min="12294" max="12294" width="18.75" style="2197" customWidth="1"/>
    <col min="12295" max="12296" width="14.625" style="2197" customWidth="1"/>
    <col min="12297" max="12297" width="10.875" style="2197" customWidth="1"/>
    <col min="12298" max="12298" width="8.875" style="2197" bestFit="1" customWidth="1"/>
    <col min="12299" max="12299" width="9.25" style="2197" customWidth="1"/>
    <col min="12300" max="12300" width="7.875" style="2197" customWidth="1"/>
    <col min="12301" max="12301" width="9.25" style="2197" customWidth="1"/>
    <col min="12302" max="12302" width="7.75" style="2197" customWidth="1"/>
    <col min="12303" max="12303" width="9.25" style="2197" customWidth="1"/>
    <col min="12304" max="12304" width="6" style="2197" customWidth="1"/>
    <col min="12305" max="12305" width="7.5" style="2197" customWidth="1"/>
    <col min="12306" max="12306" width="7" style="2197" customWidth="1"/>
    <col min="12307" max="12307" width="6.875" style="2197" customWidth="1"/>
    <col min="12308" max="12308" width="7.75" style="2197" customWidth="1"/>
    <col min="12309" max="12309" width="7" style="2197" customWidth="1"/>
    <col min="12310" max="12310" width="9.125" style="2197" customWidth="1"/>
    <col min="12311" max="12311" width="9.25" style="2197" bestFit="1" customWidth="1"/>
    <col min="12312" max="12312" width="7.375" style="2197" customWidth="1"/>
    <col min="12313" max="12313" width="7.625" style="2197" customWidth="1"/>
    <col min="12314" max="12317" width="7.125" style="2197" customWidth="1"/>
    <col min="12318" max="12318" width="8.5" style="2197" customWidth="1"/>
    <col min="12319" max="12319" width="7.125" style="2197" customWidth="1"/>
    <col min="12320" max="12323" width="7.5" style="2197" customWidth="1"/>
    <col min="12324" max="12331" width="9.125" style="2197" customWidth="1"/>
    <col min="12332" max="12333" width="12.125" style="2197" bestFit="1" customWidth="1"/>
    <col min="12334" max="12334" width="11.625" style="2197" customWidth="1"/>
    <col min="12335" max="12335" width="13" style="2197" customWidth="1"/>
    <col min="12336" max="12336" width="14.25" style="2197" customWidth="1"/>
    <col min="12337" max="12337" width="10" style="2197" customWidth="1"/>
    <col min="12338" max="12338" width="13.125" style="2197" customWidth="1"/>
    <col min="12339" max="12341" width="13.625" style="2197" bestFit="1" customWidth="1"/>
    <col min="12342" max="12342" width="13.5" style="2197" customWidth="1"/>
    <col min="12343" max="12343" width="14.625" style="2197" customWidth="1"/>
    <col min="12344" max="12344" width="10.75" style="2197" customWidth="1"/>
    <col min="12345" max="12345" width="14.5" style="2197" customWidth="1"/>
    <col min="12346" max="12346" width="14.125" style="2197" bestFit="1" customWidth="1"/>
    <col min="12347" max="12347" width="10.125" style="2197" bestFit="1" customWidth="1"/>
    <col min="12348" max="12540" width="9" style="2197"/>
    <col min="12541" max="12541" width="5.25" style="2197" bestFit="1" customWidth="1"/>
    <col min="12542" max="12542" width="7.125" style="2197" customWidth="1"/>
    <col min="12543" max="12543" width="5.875" style="2197" customWidth="1"/>
    <col min="12544" max="12544" width="7.375" style="2197" customWidth="1"/>
    <col min="12545" max="12545" width="10.375" style="2197" customWidth="1"/>
    <col min="12546" max="12546" width="21" style="2197" customWidth="1"/>
    <col min="12547" max="12547" width="37.375" style="2197" customWidth="1"/>
    <col min="12548" max="12548" width="14.625" style="2197" customWidth="1"/>
    <col min="12549" max="12549" width="16.875" style="2197" bestFit="1" customWidth="1"/>
    <col min="12550" max="12550" width="18.75" style="2197" customWidth="1"/>
    <col min="12551" max="12552" width="14.625" style="2197" customWidth="1"/>
    <col min="12553" max="12553" width="10.875" style="2197" customWidth="1"/>
    <col min="12554" max="12554" width="8.875" style="2197" bestFit="1" customWidth="1"/>
    <col min="12555" max="12555" width="9.25" style="2197" customWidth="1"/>
    <col min="12556" max="12556" width="7.875" style="2197" customWidth="1"/>
    <col min="12557" max="12557" width="9.25" style="2197" customWidth="1"/>
    <col min="12558" max="12558" width="7.75" style="2197" customWidth="1"/>
    <col min="12559" max="12559" width="9.25" style="2197" customWidth="1"/>
    <col min="12560" max="12560" width="6" style="2197" customWidth="1"/>
    <col min="12561" max="12561" width="7.5" style="2197" customWidth="1"/>
    <col min="12562" max="12562" width="7" style="2197" customWidth="1"/>
    <col min="12563" max="12563" width="6.875" style="2197" customWidth="1"/>
    <col min="12564" max="12564" width="7.75" style="2197" customWidth="1"/>
    <col min="12565" max="12565" width="7" style="2197" customWidth="1"/>
    <col min="12566" max="12566" width="9.125" style="2197" customWidth="1"/>
    <col min="12567" max="12567" width="9.25" style="2197" bestFit="1" customWidth="1"/>
    <col min="12568" max="12568" width="7.375" style="2197" customWidth="1"/>
    <col min="12569" max="12569" width="7.625" style="2197" customWidth="1"/>
    <col min="12570" max="12573" width="7.125" style="2197" customWidth="1"/>
    <col min="12574" max="12574" width="8.5" style="2197" customWidth="1"/>
    <col min="12575" max="12575" width="7.125" style="2197" customWidth="1"/>
    <col min="12576" max="12579" width="7.5" style="2197" customWidth="1"/>
    <col min="12580" max="12587" width="9.125" style="2197" customWidth="1"/>
    <col min="12588" max="12589" width="12.125" style="2197" bestFit="1" customWidth="1"/>
    <col min="12590" max="12590" width="11.625" style="2197" customWidth="1"/>
    <col min="12591" max="12591" width="13" style="2197" customWidth="1"/>
    <col min="12592" max="12592" width="14.25" style="2197" customWidth="1"/>
    <col min="12593" max="12593" width="10" style="2197" customWidth="1"/>
    <col min="12594" max="12594" width="13.125" style="2197" customWidth="1"/>
    <col min="12595" max="12597" width="13.625" style="2197" bestFit="1" customWidth="1"/>
    <col min="12598" max="12598" width="13.5" style="2197" customWidth="1"/>
    <col min="12599" max="12599" width="14.625" style="2197" customWidth="1"/>
    <col min="12600" max="12600" width="10.75" style="2197" customWidth="1"/>
    <col min="12601" max="12601" width="14.5" style="2197" customWidth="1"/>
    <col min="12602" max="12602" width="14.125" style="2197" bestFit="1" customWidth="1"/>
    <col min="12603" max="12603" width="10.125" style="2197" bestFit="1" customWidth="1"/>
    <col min="12604" max="12796" width="9" style="2197"/>
    <col min="12797" max="12797" width="5.25" style="2197" bestFit="1" customWidth="1"/>
    <col min="12798" max="12798" width="7.125" style="2197" customWidth="1"/>
    <col min="12799" max="12799" width="5.875" style="2197" customWidth="1"/>
    <col min="12800" max="12800" width="7.375" style="2197" customWidth="1"/>
    <col min="12801" max="12801" width="10.375" style="2197" customWidth="1"/>
    <col min="12802" max="12802" width="21" style="2197" customWidth="1"/>
    <col min="12803" max="12803" width="37.375" style="2197" customWidth="1"/>
    <col min="12804" max="12804" width="14.625" style="2197" customWidth="1"/>
    <col min="12805" max="12805" width="16.875" style="2197" bestFit="1" customWidth="1"/>
    <col min="12806" max="12806" width="18.75" style="2197" customWidth="1"/>
    <col min="12807" max="12808" width="14.625" style="2197" customWidth="1"/>
    <col min="12809" max="12809" width="10.875" style="2197" customWidth="1"/>
    <col min="12810" max="12810" width="8.875" style="2197" bestFit="1" customWidth="1"/>
    <col min="12811" max="12811" width="9.25" style="2197" customWidth="1"/>
    <col min="12812" max="12812" width="7.875" style="2197" customWidth="1"/>
    <col min="12813" max="12813" width="9.25" style="2197" customWidth="1"/>
    <col min="12814" max="12814" width="7.75" style="2197" customWidth="1"/>
    <col min="12815" max="12815" width="9.25" style="2197" customWidth="1"/>
    <col min="12816" max="12816" width="6" style="2197" customWidth="1"/>
    <col min="12817" max="12817" width="7.5" style="2197" customWidth="1"/>
    <col min="12818" max="12818" width="7" style="2197" customWidth="1"/>
    <col min="12819" max="12819" width="6.875" style="2197" customWidth="1"/>
    <col min="12820" max="12820" width="7.75" style="2197" customWidth="1"/>
    <col min="12821" max="12821" width="7" style="2197" customWidth="1"/>
    <col min="12822" max="12822" width="9.125" style="2197" customWidth="1"/>
    <col min="12823" max="12823" width="9.25" style="2197" bestFit="1" customWidth="1"/>
    <col min="12824" max="12824" width="7.375" style="2197" customWidth="1"/>
    <col min="12825" max="12825" width="7.625" style="2197" customWidth="1"/>
    <col min="12826" max="12829" width="7.125" style="2197" customWidth="1"/>
    <col min="12830" max="12830" width="8.5" style="2197" customWidth="1"/>
    <col min="12831" max="12831" width="7.125" style="2197" customWidth="1"/>
    <col min="12832" max="12835" width="7.5" style="2197" customWidth="1"/>
    <col min="12836" max="12843" width="9.125" style="2197" customWidth="1"/>
    <col min="12844" max="12845" width="12.125" style="2197" bestFit="1" customWidth="1"/>
    <col min="12846" max="12846" width="11.625" style="2197" customWidth="1"/>
    <col min="12847" max="12847" width="13" style="2197" customWidth="1"/>
    <col min="12848" max="12848" width="14.25" style="2197" customWidth="1"/>
    <col min="12849" max="12849" width="10" style="2197" customWidth="1"/>
    <col min="12850" max="12850" width="13.125" style="2197" customWidth="1"/>
    <col min="12851" max="12853" width="13.625" style="2197" bestFit="1" customWidth="1"/>
    <col min="12854" max="12854" width="13.5" style="2197" customWidth="1"/>
    <col min="12855" max="12855" width="14.625" style="2197" customWidth="1"/>
    <col min="12856" max="12856" width="10.75" style="2197" customWidth="1"/>
    <col min="12857" max="12857" width="14.5" style="2197" customWidth="1"/>
    <col min="12858" max="12858" width="14.125" style="2197" bestFit="1" customWidth="1"/>
    <col min="12859" max="12859" width="10.125" style="2197" bestFit="1" customWidth="1"/>
    <col min="12860" max="13052" width="9" style="2197"/>
    <col min="13053" max="13053" width="5.25" style="2197" bestFit="1" customWidth="1"/>
    <col min="13054" max="13054" width="7.125" style="2197" customWidth="1"/>
    <col min="13055" max="13055" width="5.875" style="2197" customWidth="1"/>
    <col min="13056" max="13056" width="7.375" style="2197" customWidth="1"/>
    <col min="13057" max="13057" width="10.375" style="2197" customWidth="1"/>
    <col min="13058" max="13058" width="21" style="2197" customWidth="1"/>
    <col min="13059" max="13059" width="37.375" style="2197" customWidth="1"/>
    <col min="13060" max="13060" width="14.625" style="2197" customWidth="1"/>
    <col min="13061" max="13061" width="16.875" style="2197" bestFit="1" customWidth="1"/>
    <col min="13062" max="13062" width="18.75" style="2197" customWidth="1"/>
    <col min="13063" max="13064" width="14.625" style="2197" customWidth="1"/>
    <col min="13065" max="13065" width="10.875" style="2197" customWidth="1"/>
    <col min="13066" max="13066" width="8.875" style="2197" bestFit="1" customWidth="1"/>
    <col min="13067" max="13067" width="9.25" style="2197" customWidth="1"/>
    <col min="13068" max="13068" width="7.875" style="2197" customWidth="1"/>
    <col min="13069" max="13069" width="9.25" style="2197" customWidth="1"/>
    <col min="13070" max="13070" width="7.75" style="2197" customWidth="1"/>
    <col min="13071" max="13071" width="9.25" style="2197" customWidth="1"/>
    <col min="13072" max="13072" width="6" style="2197" customWidth="1"/>
    <col min="13073" max="13073" width="7.5" style="2197" customWidth="1"/>
    <col min="13074" max="13074" width="7" style="2197" customWidth="1"/>
    <col min="13075" max="13075" width="6.875" style="2197" customWidth="1"/>
    <col min="13076" max="13076" width="7.75" style="2197" customWidth="1"/>
    <col min="13077" max="13077" width="7" style="2197" customWidth="1"/>
    <col min="13078" max="13078" width="9.125" style="2197" customWidth="1"/>
    <col min="13079" max="13079" width="9.25" style="2197" bestFit="1" customWidth="1"/>
    <col min="13080" max="13080" width="7.375" style="2197" customWidth="1"/>
    <col min="13081" max="13081" width="7.625" style="2197" customWidth="1"/>
    <col min="13082" max="13085" width="7.125" style="2197" customWidth="1"/>
    <col min="13086" max="13086" width="8.5" style="2197" customWidth="1"/>
    <col min="13087" max="13087" width="7.125" style="2197" customWidth="1"/>
    <col min="13088" max="13091" width="7.5" style="2197" customWidth="1"/>
    <col min="13092" max="13099" width="9.125" style="2197" customWidth="1"/>
    <col min="13100" max="13101" width="12.125" style="2197" bestFit="1" customWidth="1"/>
    <col min="13102" max="13102" width="11.625" style="2197" customWidth="1"/>
    <col min="13103" max="13103" width="13" style="2197" customWidth="1"/>
    <col min="13104" max="13104" width="14.25" style="2197" customWidth="1"/>
    <col min="13105" max="13105" width="10" style="2197" customWidth="1"/>
    <col min="13106" max="13106" width="13.125" style="2197" customWidth="1"/>
    <col min="13107" max="13109" width="13.625" style="2197" bestFit="1" customWidth="1"/>
    <col min="13110" max="13110" width="13.5" style="2197" customWidth="1"/>
    <col min="13111" max="13111" width="14.625" style="2197" customWidth="1"/>
    <col min="13112" max="13112" width="10.75" style="2197" customWidth="1"/>
    <col min="13113" max="13113" width="14.5" style="2197" customWidth="1"/>
    <col min="13114" max="13114" width="14.125" style="2197" bestFit="1" customWidth="1"/>
    <col min="13115" max="13115" width="10.125" style="2197" bestFit="1" customWidth="1"/>
    <col min="13116" max="13308" width="9" style="2197"/>
    <col min="13309" max="13309" width="5.25" style="2197" bestFit="1" customWidth="1"/>
    <col min="13310" max="13310" width="7.125" style="2197" customWidth="1"/>
    <col min="13311" max="13311" width="5.875" style="2197" customWidth="1"/>
    <col min="13312" max="13312" width="7.375" style="2197" customWidth="1"/>
    <col min="13313" max="13313" width="10.375" style="2197" customWidth="1"/>
    <col min="13314" max="13314" width="21" style="2197" customWidth="1"/>
    <col min="13315" max="13315" width="37.375" style="2197" customWidth="1"/>
    <col min="13316" max="13316" width="14.625" style="2197" customWidth="1"/>
    <col min="13317" max="13317" width="16.875" style="2197" bestFit="1" customWidth="1"/>
    <col min="13318" max="13318" width="18.75" style="2197" customWidth="1"/>
    <col min="13319" max="13320" width="14.625" style="2197" customWidth="1"/>
    <col min="13321" max="13321" width="10.875" style="2197" customWidth="1"/>
    <col min="13322" max="13322" width="8.875" style="2197" bestFit="1" customWidth="1"/>
    <col min="13323" max="13323" width="9.25" style="2197" customWidth="1"/>
    <col min="13324" max="13324" width="7.875" style="2197" customWidth="1"/>
    <col min="13325" max="13325" width="9.25" style="2197" customWidth="1"/>
    <col min="13326" max="13326" width="7.75" style="2197" customWidth="1"/>
    <col min="13327" max="13327" width="9.25" style="2197" customWidth="1"/>
    <col min="13328" max="13328" width="6" style="2197" customWidth="1"/>
    <col min="13329" max="13329" width="7.5" style="2197" customWidth="1"/>
    <col min="13330" max="13330" width="7" style="2197" customWidth="1"/>
    <col min="13331" max="13331" width="6.875" style="2197" customWidth="1"/>
    <col min="13332" max="13332" width="7.75" style="2197" customWidth="1"/>
    <col min="13333" max="13333" width="7" style="2197" customWidth="1"/>
    <col min="13334" max="13334" width="9.125" style="2197" customWidth="1"/>
    <col min="13335" max="13335" width="9.25" style="2197" bestFit="1" customWidth="1"/>
    <col min="13336" max="13336" width="7.375" style="2197" customWidth="1"/>
    <col min="13337" max="13337" width="7.625" style="2197" customWidth="1"/>
    <col min="13338" max="13341" width="7.125" style="2197" customWidth="1"/>
    <col min="13342" max="13342" width="8.5" style="2197" customWidth="1"/>
    <col min="13343" max="13343" width="7.125" style="2197" customWidth="1"/>
    <col min="13344" max="13347" width="7.5" style="2197" customWidth="1"/>
    <col min="13348" max="13355" width="9.125" style="2197" customWidth="1"/>
    <col min="13356" max="13357" width="12.125" style="2197" bestFit="1" customWidth="1"/>
    <col min="13358" max="13358" width="11.625" style="2197" customWidth="1"/>
    <col min="13359" max="13359" width="13" style="2197" customWidth="1"/>
    <col min="13360" max="13360" width="14.25" style="2197" customWidth="1"/>
    <col min="13361" max="13361" width="10" style="2197" customWidth="1"/>
    <col min="13362" max="13362" width="13.125" style="2197" customWidth="1"/>
    <col min="13363" max="13365" width="13.625" style="2197" bestFit="1" customWidth="1"/>
    <col min="13366" max="13366" width="13.5" style="2197" customWidth="1"/>
    <col min="13367" max="13367" width="14.625" style="2197" customWidth="1"/>
    <col min="13368" max="13368" width="10.75" style="2197" customWidth="1"/>
    <col min="13369" max="13369" width="14.5" style="2197" customWidth="1"/>
    <col min="13370" max="13370" width="14.125" style="2197" bestFit="1" customWidth="1"/>
    <col min="13371" max="13371" width="10.125" style="2197" bestFit="1" customWidth="1"/>
    <col min="13372" max="13564" width="9" style="2197"/>
    <col min="13565" max="13565" width="5.25" style="2197" bestFit="1" customWidth="1"/>
    <col min="13566" max="13566" width="7.125" style="2197" customWidth="1"/>
    <col min="13567" max="13567" width="5.875" style="2197" customWidth="1"/>
    <col min="13568" max="13568" width="7.375" style="2197" customWidth="1"/>
    <col min="13569" max="13569" width="10.375" style="2197" customWidth="1"/>
    <col min="13570" max="13570" width="21" style="2197" customWidth="1"/>
    <col min="13571" max="13571" width="37.375" style="2197" customWidth="1"/>
    <col min="13572" max="13572" width="14.625" style="2197" customWidth="1"/>
    <col min="13573" max="13573" width="16.875" style="2197" bestFit="1" customWidth="1"/>
    <col min="13574" max="13574" width="18.75" style="2197" customWidth="1"/>
    <col min="13575" max="13576" width="14.625" style="2197" customWidth="1"/>
    <col min="13577" max="13577" width="10.875" style="2197" customWidth="1"/>
    <col min="13578" max="13578" width="8.875" style="2197" bestFit="1" customWidth="1"/>
    <col min="13579" max="13579" width="9.25" style="2197" customWidth="1"/>
    <col min="13580" max="13580" width="7.875" style="2197" customWidth="1"/>
    <col min="13581" max="13581" width="9.25" style="2197" customWidth="1"/>
    <col min="13582" max="13582" width="7.75" style="2197" customWidth="1"/>
    <col min="13583" max="13583" width="9.25" style="2197" customWidth="1"/>
    <col min="13584" max="13584" width="6" style="2197" customWidth="1"/>
    <col min="13585" max="13585" width="7.5" style="2197" customWidth="1"/>
    <col min="13586" max="13586" width="7" style="2197" customWidth="1"/>
    <col min="13587" max="13587" width="6.875" style="2197" customWidth="1"/>
    <col min="13588" max="13588" width="7.75" style="2197" customWidth="1"/>
    <col min="13589" max="13589" width="7" style="2197" customWidth="1"/>
    <col min="13590" max="13590" width="9.125" style="2197" customWidth="1"/>
    <col min="13591" max="13591" width="9.25" style="2197" bestFit="1" customWidth="1"/>
    <col min="13592" max="13592" width="7.375" style="2197" customWidth="1"/>
    <col min="13593" max="13593" width="7.625" style="2197" customWidth="1"/>
    <col min="13594" max="13597" width="7.125" style="2197" customWidth="1"/>
    <col min="13598" max="13598" width="8.5" style="2197" customWidth="1"/>
    <col min="13599" max="13599" width="7.125" style="2197" customWidth="1"/>
    <col min="13600" max="13603" width="7.5" style="2197" customWidth="1"/>
    <col min="13604" max="13611" width="9.125" style="2197" customWidth="1"/>
    <col min="13612" max="13613" width="12.125" style="2197" bestFit="1" customWidth="1"/>
    <col min="13614" max="13614" width="11.625" style="2197" customWidth="1"/>
    <col min="13615" max="13615" width="13" style="2197" customWidth="1"/>
    <col min="13616" max="13616" width="14.25" style="2197" customWidth="1"/>
    <col min="13617" max="13617" width="10" style="2197" customWidth="1"/>
    <col min="13618" max="13618" width="13.125" style="2197" customWidth="1"/>
    <col min="13619" max="13621" width="13.625" style="2197" bestFit="1" customWidth="1"/>
    <col min="13622" max="13622" width="13.5" style="2197" customWidth="1"/>
    <col min="13623" max="13623" width="14.625" style="2197" customWidth="1"/>
    <col min="13624" max="13624" width="10.75" style="2197" customWidth="1"/>
    <col min="13625" max="13625" width="14.5" style="2197" customWidth="1"/>
    <col min="13626" max="13626" width="14.125" style="2197" bestFit="1" customWidth="1"/>
    <col min="13627" max="13627" width="10.125" style="2197" bestFit="1" customWidth="1"/>
    <col min="13628" max="13820" width="9" style="2197"/>
    <col min="13821" max="13821" width="5.25" style="2197" bestFit="1" customWidth="1"/>
    <col min="13822" max="13822" width="7.125" style="2197" customWidth="1"/>
    <col min="13823" max="13823" width="5.875" style="2197" customWidth="1"/>
    <col min="13824" max="13824" width="7.375" style="2197" customWidth="1"/>
    <col min="13825" max="13825" width="10.375" style="2197" customWidth="1"/>
    <col min="13826" max="13826" width="21" style="2197" customWidth="1"/>
    <col min="13827" max="13827" width="37.375" style="2197" customWidth="1"/>
    <col min="13828" max="13828" width="14.625" style="2197" customWidth="1"/>
    <col min="13829" max="13829" width="16.875" style="2197" bestFit="1" customWidth="1"/>
    <col min="13830" max="13830" width="18.75" style="2197" customWidth="1"/>
    <col min="13831" max="13832" width="14.625" style="2197" customWidth="1"/>
    <col min="13833" max="13833" width="10.875" style="2197" customWidth="1"/>
    <col min="13834" max="13834" width="8.875" style="2197" bestFit="1" customWidth="1"/>
    <col min="13835" max="13835" width="9.25" style="2197" customWidth="1"/>
    <col min="13836" max="13836" width="7.875" style="2197" customWidth="1"/>
    <col min="13837" max="13837" width="9.25" style="2197" customWidth="1"/>
    <col min="13838" max="13838" width="7.75" style="2197" customWidth="1"/>
    <col min="13839" max="13839" width="9.25" style="2197" customWidth="1"/>
    <col min="13840" max="13840" width="6" style="2197" customWidth="1"/>
    <col min="13841" max="13841" width="7.5" style="2197" customWidth="1"/>
    <col min="13842" max="13842" width="7" style="2197" customWidth="1"/>
    <col min="13843" max="13843" width="6.875" style="2197" customWidth="1"/>
    <col min="13844" max="13844" width="7.75" style="2197" customWidth="1"/>
    <col min="13845" max="13845" width="7" style="2197" customWidth="1"/>
    <col min="13846" max="13846" width="9.125" style="2197" customWidth="1"/>
    <col min="13847" max="13847" width="9.25" style="2197" bestFit="1" customWidth="1"/>
    <col min="13848" max="13848" width="7.375" style="2197" customWidth="1"/>
    <col min="13849" max="13849" width="7.625" style="2197" customWidth="1"/>
    <col min="13850" max="13853" width="7.125" style="2197" customWidth="1"/>
    <col min="13854" max="13854" width="8.5" style="2197" customWidth="1"/>
    <col min="13855" max="13855" width="7.125" style="2197" customWidth="1"/>
    <col min="13856" max="13859" width="7.5" style="2197" customWidth="1"/>
    <col min="13860" max="13867" width="9.125" style="2197" customWidth="1"/>
    <col min="13868" max="13869" width="12.125" style="2197" bestFit="1" customWidth="1"/>
    <col min="13870" max="13870" width="11.625" style="2197" customWidth="1"/>
    <col min="13871" max="13871" width="13" style="2197" customWidth="1"/>
    <col min="13872" max="13872" width="14.25" style="2197" customWidth="1"/>
    <col min="13873" max="13873" width="10" style="2197" customWidth="1"/>
    <col min="13874" max="13874" width="13.125" style="2197" customWidth="1"/>
    <col min="13875" max="13877" width="13.625" style="2197" bestFit="1" customWidth="1"/>
    <col min="13878" max="13878" width="13.5" style="2197" customWidth="1"/>
    <col min="13879" max="13879" width="14.625" style="2197" customWidth="1"/>
    <col min="13880" max="13880" width="10.75" style="2197" customWidth="1"/>
    <col min="13881" max="13881" width="14.5" style="2197" customWidth="1"/>
    <col min="13882" max="13882" width="14.125" style="2197" bestFit="1" customWidth="1"/>
    <col min="13883" max="13883" width="10.125" style="2197" bestFit="1" customWidth="1"/>
    <col min="13884" max="14076" width="9" style="2197"/>
    <col min="14077" max="14077" width="5.25" style="2197" bestFit="1" customWidth="1"/>
    <col min="14078" max="14078" width="7.125" style="2197" customWidth="1"/>
    <col min="14079" max="14079" width="5.875" style="2197" customWidth="1"/>
    <col min="14080" max="14080" width="7.375" style="2197" customWidth="1"/>
    <col min="14081" max="14081" width="10.375" style="2197" customWidth="1"/>
    <col min="14082" max="14082" width="21" style="2197" customWidth="1"/>
    <col min="14083" max="14083" width="37.375" style="2197" customWidth="1"/>
    <col min="14084" max="14084" width="14.625" style="2197" customWidth="1"/>
    <col min="14085" max="14085" width="16.875" style="2197" bestFit="1" customWidth="1"/>
    <col min="14086" max="14086" width="18.75" style="2197" customWidth="1"/>
    <col min="14087" max="14088" width="14.625" style="2197" customWidth="1"/>
    <col min="14089" max="14089" width="10.875" style="2197" customWidth="1"/>
    <col min="14090" max="14090" width="8.875" style="2197" bestFit="1" customWidth="1"/>
    <col min="14091" max="14091" width="9.25" style="2197" customWidth="1"/>
    <col min="14092" max="14092" width="7.875" style="2197" customWidth="1"/>
    <col min="14093" max="14093" width="9.25" style="2197" customWidth="1"/>
    <col min="14094" max="14094" width="7.75" style="2197" customWidth="1"/>
    <col min="14095" max="14095" width="9.25" style="2197" customWidth="1"/>
    <col min="14096" max="14096" width="6" style="2197" customWidth="1"/>
    <col min="14097" max="14097" width="7.5" style="2197" customWidth="1"/>
    <col min="14098" max="14098" width="7" style="2197" customWidth="1"/>
    <col min="14099" max="14099" width="6.875" style="2197" customWidth="1"/>
    <col min="14100" max="14100" width="7.75" style="2197" customWidth="1"/>
    <col min="14101" max="14101" width="7" style="2197" customWidth="1"/>
    <col min="14102" max="14102" width="9.125" style="2197" customWidth="1"/>
    <col min="14103" max="14103" width="9.25" style="2197" bestFit="1" customWidth="1"/>
    <col min="14104" max="14104" width="7.375" style="2197" customWidth="1"/>
    <col min="14105" max="14105" width="7.625" style="2197" customWidth="1"/>
    <col min="14106" max="14109" width="7.125" style="2197" customWidth="1"/>
    <col min="14110" max="14110" width="8.5" style="2197" customWidth="1"/>
    <col min="14111" max="14111" width="7.125" style="2197" customWidth="1"/>
    <col min="14112" max="14115" width="7.5" style="2197" customWidth="1"/>
    <col min="14116" max="14123" width="9.125" style="2197" customWidth="1"/>
    <col min="14124" max="14125" width="12.125" style="2197" bestFit="1" customWidth="1"/>
    <col min="14126" max="14126" width="11.625" style="2197" customWidth="1"/>
    <col min="14127" max="14127" width="13" style="2197" customWidth="1"/>
    <col min="14128" max="14128" width="14.25" style="2197" customWidth="1"/>
    <col min="14129" max="14129" width="10" style="2197" customWidth="1"/>
    <col min="14130" max="14130" width="13.125" style="2197" customWidth="1"/>
    <col min="14131" max="14133" width="13.625" style="2197" bestFit="1" customWidth="1"/>
    <col min="14134" max="14134" width="13.5" style="2197" customWidth="1"/>
    <col min="14135" max="14135" width="14.625" style="2197" customWidth="1"/>
    <col min="14136" max="14136" width="10.75" style="2197" customWidth="1"/>
    <col min="14137" max="14137" width="14.5" style="2197" customWidth="1"/>
    <col min="14138" max="14138" width="14.125" style="2197" bestFit="1" customWidth="1"/>
    <col min="14139" max="14139" width="10.125" style="2197" bestFit="1" customWidth="1"/>
    <col min="14140" max="14332" width="9" style="2197"/>
    <col min="14333" max="14333" width="5.25" style="2197" bestFit="1" customWidth="1"/>
    <col min="14334" max="14334" width="7.125" style="2197" customWidth="1"/>
    <col min="14335" max="14335" width="5.875" style="2197" customWidth="1"/>
    <col min="14336" max="14336" width="7.375" style="2197" customWidth="1"/>
    <col min="14337" max="14337" width="10.375" style="2197" customWidth="1"/>
    <col min="14338" max="14338" width="21" style="2197" customWidth="1"/>
    <col min="14339" max="14339" width="37.375" style="2197" customWidth="1"/>
    <col min="14340" max="14340" width="14.625" style="2197" customWidth="1"/>
    <col min="14341" max="14341" width="16.875" style="2197" bestFit="1" customWidth="1"/>
    <col min="14342" max="14342" width="18.75" style="2197" customWidth="1"/>
    <col min="14343" max="14344" width="14.625" style="2197" customWidth="1"/>
    <col min="14345" max="14345" width="10.875" style="2197" customWidth="1"/>
    <col min="14346" max="14346" width="8.875" style="2197" bestFit="1" customWidth="1"/>
    <col min="14347" max="14347" width="9.25" style="2197" customWidth="1"/>
    <col min="14348" max="14348" width="7.875" style="2197" customWidth="1"/>
    <col min="14349" max="14349" width="9.25" style="2197" customWidth="1"/>
    <col min="14350" max="14350" width="7.75" style="2197" customWidth="1"/>
    <col min="14351" max="14351" width="9.25" style="2197" customWidth="1"/>
    <col min="14352" max="14352" width="6" style="2197" customWidth="1"/>
    <col min="14353" max="14353" width="7.5" style="2197" customWidth="1"/>
    <col min="14354" max="14354" width="7" style="2197" customWidth="1"/>
    <col min="14355" max="14355" width="6.875" style="2197" customWidth="1"/>
    <col min="14356" max="14356" width="7.75" style="2197" customWidth="1"/>
    <col min="14357" max="14357" width="7" style="2197" customWidth="1"/>
    <col min="14358" max="14358" width="9.125" style="2197" customWidth="1"/>
    <col min="14359" max="14359" width="9.25" style="2197" bestFit="1" customWidth="1"/>
    <col min="14360" max="14360" width="7.375" style="2197" customWidth="1"/>
    <col min="14361" max="14361" width="7.625" style="2197" customWidth="1"/>
    <col min="14362" max="14365" width="7.125" style="2197" customWidth="1"/>
    <col min="14366" max="14366" width="8.5" style="2197" customWidth="1"/>
    <col min="14367" max="14367" width="7.125" style="2197" customWidth="1"/>
    <col min="14368" max="14371" width="7.5" style="2197" customWidth="1"/>
    <col min="14372" max="14379" width="9.125" style="2197" customWidth="1"/>
    <col min="14380" max="14381" width="12.125" style="2197" bestFit="1" customWidth="1"/>
    <col min="14382" max="14382" width="11.625" style="2197" customWidth="1"/>
    <col min="14383" max="14383" width="13" style="2197" customWidth="1"/>
    <col min="14384" max="14384" width="14.25" style="2197" customWidth="1"/>
    <col min="14385" max="14385" width="10" style="2197" customWidth="1"/>
    <col min="14386" max="14386" width="13.125" style="2197" customWidth="1"/>
    <col min="14387" max="14389" width="13.625" style="2197" bestFit="1" customWidth="1"/>
    <col min="14390" max="14390" width="13.5" style="2197" customWidth="1"/>
    <col min="14391" max="14391" width="14.625" style="2197" customWidth="1"/>
    <col min="14392" max="14392" width="10.75" style="2197" customWidth="1"/>
    <col min="14393" max="14393" width="14.5" style="2197" customWidth="1"/>
    <col min="14394" max="14394" width="14.125" style="2197" bestFit="1" customWidth="1"/>
    <col min="14395" max="14395" width="10.125" style="2197" bestFit="1" customWidth="1"/>
    <col min="14396" max="14588" width="9" style="2197"/>
    <col min="14589" max="14589" width="5.25" style="2197" bestFit="1" customWidth="1"/>
    <col min="14590" max="14590" width="7.125" style="2197" customWidth="1"/>
    <col min="14591" max="14591" width="5.875" style="2197" customWidth="1"/>
    <col min="14592" max="14592" width="7.375" style="2197" customWidth="1"/>
    <col min="14593" max="14593" width="10.375" style="2197" customWidth="1"/>
    <col min="14594" max="14594" width="21" style="2197" customWidth="1"/>
    <col min="14595" max="14595" width="37.375" style="2197" customWidth="1"/>
    <col min="14596" max="14596" width="14.625" style="2197" customWidth="1"/>
    <col min="14597" max="14597" width="16.875" style="2197" bestFit="1" customWidth="1"/>
    <col min="14598" max="14598" width="18.75" style="2197" customWidth="1"/>
    <col min="14599" max="14600" width="14.625" style="2197" customWidth="1"/>
    <col min="14601" max="14601" width="10.875" style="2197" customWidth="1"/>
    <col min="14602" max="14602" width="8.875" style="2197" bestFit="1" customWidth="1"/>
    <col min="14603" max="14603" width="9.25" style="2197" customWidth="1"/>
    <col min="14604" max="14604" width="7.875" style="2197" customWidth="1"/>
    <col min="14605" max="14605" width="9.25" style="2197" customWidth="1"/>
    <col min="14606" max="14606" width="7.75" style="2197" customWidth="1"/>
    <col min="14607" max="14607" width="9.25" style="2197" customWidth="1"/>
    <col min="14608" max="14608" width="6" style="2197" customWidth="1"/>
    <col min="14609" max="14609" width="7.5" style="2197" customWidth="1"/>
    <col min="14610" max="14610" width="7" style="2197" customWidth="1"/>
    <col min="14611" max="14611" width="6.875" style="2197" customWidth="1"/>
    <col min="14612" max="14612" width="7.75" style="2197" customWidth="1"/>
    <col min="14613" max="14613" width="7" style="2197" customWidth="1"/>
    <col min="14614" max="14614" width="9.125" style="2197" customWidth="1"/>
    <col min="14615" max="14615" width="9.25" style="2197" bestFit="1" customWidth="1"/>
    <col min="14616" max="14616" width="7.375" style="2197" customWidth="1"/>
    <col min="14617" max="14617" width="7.625" style="2197" customWidth="1"/>
    <col min="14618" max="14621" width="7.125" style="2197" customWidth="1"/>
    <col min="14622" max="14622" width="8.5" style="2197" customWidth="1"/>
    <col min="14623" max="14623" width="7.125" style="2197" customWidth="1"/>
    <col min="14624" max="14627" width="7.5" style="2197" customWidth="1"/>
    <col min="14628" max="14635" width="9.125" style="2197" customWidth="1"/>
    <col min="14636" max="14637" width="12.125" style="2197" bestFit="1" customWidth="1"/>
    <col min="14638" max="14638" width="11.625" style="2197" customWidth="1"/>
    <col min="14639" max="14639" width="13" style="2197" customWidth="1"/>
    <col min="14640" max="14640" width="14.25" style="2197" customWidth="1"/>
    <col min="14641" max="14641" width="10" style="2197" customWidth="1"/>
    <col min="14642" max="14642" width="13.125" style="2197" customWidth="1"/>
    <col min="14643" max="14645" width="13.625" style="2197" bestFit="1" customWidth="1"/>
    <col min="14646" max="14646" width="13.5" style="2197" customWidth="1"/>
    <col min="14647" max="14647" width="14.625" style="2197" customWidth="1"/>
    <col min="14648" max="14648" width="10.75" style="2197" customWidth="1"/>
    <col min="14649" max="14649" width="14.5" style="2197" customWidth="1"/>
    <col min="14650" max="14650" width="14.125" style="2197" bestFit="1" customWidth="1"/>
    <col min="14651" max="14651" width="10.125" style="2197" bestFit="1" customWidth="1"/>
    <col min="14652" max="14844" width="9" style="2197"/>
    <col min="14845" max="14845" width="5.25" style="2197" bestFit="1" customWidth="1"/>
    <col min="14846" max="14846" width="7.125" style="2197" customWidth="1"/>
    <col min="14847" max="14847" width="5.875" style="2197" customWidth="1"/>
    <col min="14848" max="14848" width="7.375" style="2197" customWidth="1"/>
    <col min="14849" max="14849" width="10.375" style="2197" customWidth="1"/>
    <col min="14850" max="14850" width="21" style="2197" customWidth="1"/>
    <col min="14851" max="14851" width="37.375" style="2197" customWidth="1"/>
    <col min="14852" max="14852" width="14.625" style="2197" customWidth="1"/>
    <col min="14853" max="14853" width="16.875" style="2197" bestFit="1" customWidth="1"/>
    <col min="14854" max="14854" width="18.75" style="2197" customWidth="1"/>
    <col min="14855" max="14856" width="14.625" style="2197" customWidth="1"/>
    <col min="14857" max="14857" width="10.875" style="2197" customWidth="1"/>
    <col min="14858" max="14858" width="8.875" style="2197" bestFit="1" customWidth="1"/>
    <col min="14859" max="14859" width="9.25" style="2197" customWidth="1"/>
    <col min="14860" max="14860" width="7.875" style="2197" customWidth="1"/>
    <col min="14861" max="14861" width="9.25" style="2197" customWidth="1"/>
    <col min="14862" max="14862" width="7.75" style="2197" customWidth="1"/>
    <col min="14863" max="14863" width="9.25" style="2197" customWidth="1"/>
    <col min="14864" max="14864" width="6" style="2197" customWidth="1"/>
    <col min="14865" max="14865" width="7.5" style="2197" customWidth="1"/>
    <col min="14866" max="14866" width="7" style="2197" customWidth="1"/>
    <col min="14867" max="14867" width="6.875" style="2197" customWidth="1"/>
    <col min="14868" max="14868" width="7.75" style="2197" customWidth="1"/>
    <col min="14869" max="14869" width="7" style="2197" customWidth="1"/>
    <col min="14870" max="14870" width="9.125" style="2197" customWidth="1"/>
    <col min="14871" max="14871" width="9.25" style="2197" bestFit="1" customWidth="1"/>
    <col min="14872" max="14872" width="7.375" style="2197" customWidth="1"/>
    <col min="14873" max="14873" width="7.625" style="2197" customWidth="1"/>
    <col min="14874" max="14877" width="7.125" style="2197" customWidth="1"/>
    <col min="14878" max="14878" width="8.5" style="2197" customWidth="1"/>
    <col min="14879" max="14879" width="7.125" style="2197" customWidth="1"/>
    <col min="14880" max="14883" width="7.5" style="2197" customWidth="1"/>
    <col min="14884" max="14891" width="9.125" style="2197" customWidth="1"/>
    <col min="14892" max="14893" width="12.125" style="2197" bestFit="1" customWidth="1"/>
    <col min="14894" max="14894" width="11.625" style="2197" customWidth="1"/>
    <col min="14895" max="14895" width="13" style="2197" customWidth="1"/>
    <col min="14896" max="14896" width="14.25" style="2197" customWidth="1"/>
    <col min="14897" max="14897" width="10" style="2197" customWidth="1"/>
    <col min="14898" max="14898" width="13.125" style="2197" customWidth="1"/>
    <col min="14899" max="14901" width="13.625" style="2197" bestFit="1" customWidth="1"/>
    <col min="14902" max="14902" width="13.5" style="2197" customWidth="1"/>
    <col min="14903" max="14903" width="14.625" style="2197" customWidth="1"/>
    <col min="14904" max="14904" width="10.75" style="2197" customWidth="1"/>
    <col min="14905" max="14905" width="14.5" style="2197" customWidth="1"/>
    <col min="14906" max="14906" width="14.125" style="2197" bestFit="1" customWidth="1"/>
    <col min="14907" max="14907" width="10.125" style="2197" bestFit="1" customWidth="1"/>
    <col min="14908" max="15100" width="9" style="2197"/>
    <col min="15101" max="15101" width="5.25" style="2197" bestFit="1" customWidth="1"/>
    <col min="15102" max="15102" width="7.125" style="2197" customWidth="1"/>
    <col min="15103" max="15103" width="5.875" style="2197" customWidth="1"/>
    <col min="15104" max="15104" width="7.375" style="2197" customWidth="1"/>
    <col min="15105" max="15105" width="10.375" style="2197" customWidth="1"/>
    <col min="15106" max="15106" width="21" style="2197" customWidth="1"/>
    <col min="15107" max="15107" width="37.375" style="2197" customWidth="1"/>
    <col min="15108" max="15108" width="14.625" style="2197" customWidth="1"/>
    <col min="15109" max="15109" width="16.875" style="2197" bestFit="1" customWidth="1"/>
    <col min="15110" max="15110" width="18.75" style="2197" customWidth="1"/>
    <col min="15111" max="15112" width="14.625" style="2197" customWidth="1"/>
    <col min="15113" max="15113" width="10.875" style="2197" customWidth="1"/>
    <col min="15114" max="15114" width="8.875" style="2197" bestFit="1" customWidth="1"/>
    <col min="15115" max="15115" width="9.25" style="2197" customWidth="1"/>
    <col min="15116" max="15116" width="7.875" style="2197" customWidth="1"/>
    <col min="15117" max="15117" width="9.25" style="2197" customWidth="1"/>
    <col min="15118" max="15118" width="7.75" style="2197" customWidth="1"/>
    <col min="15119" max="15119" width="9.25" style="2197" customWidth="1"/>
    <col min="15120" max="15120" width="6" style="2197" customWidth="1"/>
    <col min="15121" max="15121" width="7.5" style="2197" customWidth="1"/>
    <col min="15122" max="15122" width="7" style="2197" customWidth="1"/>
    <col min="15123" max="15123" width="6.875" style="2197" customWidth="1"/>
    <col min="15124" max="15124" width="7.75" style="2197" customWidth="1"/>
    <col min="15125" max="15125" width="7" style="2197" customWidth="1"/>
    <col min="15126" max="15126" width="9.125" style="2197" customWidth="1"/>
    <col min="15127" max="15127" width="9.25" style="2197" bestFit="1" customWidth="1"/>
    <col min="15128" max="15128" width="7.375" style="2197" customWidth="1"/>
    <col min="15129" max="15129" width="7.625" style="2197" customWidth="1"/>
    <col min="15130" max="15133" width="7.125" style="2197" customWidth="1"/>
    <col min="15134" max="15134" width="8.5" style="2197" customWidth="1"/>
    <col min="15135" max="15135" width="7.125" style="2197" customWidth="1"/>
    <col min="15136" max="15139" width="7.5" style="2197" customWidth="1"/>
    <col min="15140" max="15147" width="9.125" style="2197" customWidth="1"/>
    <col min="15148" max="15149" width="12.125" style="2197" bestFit="1" customWidth="1"/>
    <col min="15150" max="15150" width="11.625" style="2197" customWidth="1"/>
    <col min="15151" max="15151" width="13" style="2197" customWidth="1"/>
    <col min="15152" max="15152" width="14.25" style="2197" customWidth="1"/>
    <col min="15153" max="15153" width="10" style="2197" customWidth="1"/>
    <col min="15154" max="15154" width="13.125" style="2197" customWidth="1"/>
    <col min="15155" max="15157" width="13.625" style="2197" bestFit="1" customWidth="1"/>
    <col min="15158" max="15158" width="13.5" style="2197" customWidth="1"/>
    <col min="15159" max="15159" width="14.625" style="2197" customWidth="1"/>
    <col min="15160" max="15160" width="10.75" style="2197" customWidth="1"/>
    <col min="15161" max="15161" width="14.5" style="2197" customWidth="1"/>
    <col min="15162" max="15162" width="14.125" style="2197" bestFit="1" customWidth="1"/>
    <col min="15163" max="15163" width="10.125" style="2197" bestFit="1" customWidth="1"/>
    <col min="15164" max="15356" width="9" style="2197"/>
    <col min="15357" max="15357" width="5.25" style="2197" bestFit="1" customWidth="1"/>
    <col min="15358" max="15358" width="7.125" style="2197" customWidth="1"/>
    <col min="15359" max="15359" width="5.875" style="2197" customWidth="1"/>
    <col min="15360" max="15360" width="7.375" style="2197" customWidth="1"/>
    <col min="15361" max="15361" width="10.375" style="2197" customWidth="1"/>
    <col min="15362" max="15362" width="21" style="2197" customWidth="1"/>
    <col min="15363" max="15363" width="37.375" style="2197" customWidth="1"/>
    <col min="15364" max="15364" width="14.625" style="2197" customWidth="1"/>
    <col min="15365" max="15365" width="16.875" style="2197" bestFit="1" customWidth="1"/>
    <col min="15366" max="15366" width="18.75" style="2197" customWidth="1"/>
    <col min="15367" max="15368" width="14.625" style="2197" customWidth="1"/>
    <col min="15369" max="15369" width="10.875" style="2197" customWidth="1"/>
    <col min="15370" max="15370" width="8.875" style="2197" bestFit="1" customWidth="1"/>
    <col min="15371" max="15371" width="9.25" style="2197" customWidth="1"/>
    <col min="15372" max="15372" width="7.875" style="2197" customWidth="1"/>
    <col min="15373" max="15373" width="9.25" style="2197" customWidth="1"/>
    <col min="15374" max="15374" width="7.75" style="2197" customWidth="1"/>
    <col min="15375" max="15375" width="9.25" style="2197" customWidth="1"/>
    <col min="15376" max="15376" width="6" style="2197" customWidth="1"/>
    <col min="15377" max="15377" width="7.5" style="2197" customWidth="1"/>
    <col min="15378" max="15378" width="7" style="2197" customWidth="1"/>
    <col min="15379" max="15379" width="6.875" style="2197" customWidth="1"/>
    <col min="15380" max="15380" width="7.75" style="2197" customWidth="1"/>
    <col min="15381" max="15381" width="7" style="2197" customWidth="1"/>
    <col min="15382" max="15382" width="9.125" style="2197" customWidth="1"/>
    <col min="15383" max="15383" width="9.25" style="2197" bestFit="1" customWidth="1"/>
    <col min="15384" max="15384" width="7.375" style="2197" customWidth="1"/>
    <col min="15385" max="15385" width="7.625" style="2197" customWidth="1"/>
    <col min="15386" max="15389" width="7.125" style="2197" customWidth="1"/>
    <col min="15390" max="15390" width="8.5" style="2197" customWidth="1"/>
    <col min="15391" max="15391" width="7.125" style="2197" customWidth="1"/>
    <col min="15392" max="15395" width="7.5" style="2197" customWidth="1"/>
    <col min="15396" max="15403" width="9.125" style="2197" customWidth="1"/>
    <col min="15404" max="15405" width="12.125" style="2197" bestFit="1" customWidth="1"/>
    <col min="15406" max="15406" width="11.625" style="2197" customWidth="1"/>
    <col min="15407" max="15407" width="13" style="2197" customWidth="1"/>
    <col min="15408" max="15408" width="14.25" style="2197" customWidth="1"/>
    <col min="15409" max="15409" width="10" style="2197" customWidth="1"/>
    <col min="15410" max="15410" width="13.125" style="2197" customWidth="1"/>
    <col min="15411" max="15413" width="13.625" style="2197" bestFit="1" customWidth="1"/>
    <col min="15414" max="15414" width="13.5" style="2197" customWidth="1"/>
    <col min="15415" max="15415" width="14.625" style="2197" customWidth="1"/>
    <col min="15416" max="15416" width="10.75" style="2197" customWidth="1"/>
    <col min="15417" max="15417" width="14.5" style="2197" customWidth="1"/>
    <col min="15418" max="15418" width="14.125" style="2197" bestFit="1" customWidth="1"/>
    <col min="15419" max="15419" width="10.125" style="2197" bestFit="1" customWidth="1"/>
    <col min="15420" max="15612" width="9" style="2197"/>
    <col min="15613" max="15613" width="5.25" style="2197" bestFit="1" customWidth="1"/>
    <col min="15614" max="15614" width="7.125" style="2197" customWidth="1"/>
    <col min="15615" max="15615" width="5.875" style="2197" customWidth="1"/>
    <col min="15616" max="15616" width="7.375" style="2197" customWidth="1"/>
    <col min="15617" max="15617" width="10.375" style="2197" customWidth="1"/>
    <col min="15618" max="15618" width="21" style="2197" customWidth="1"/>
    <col min="15619" max="15619" width="37.375" style="2197" customWidth="1"/>
    <col min="15620" max="15620" width="14.625" style="2197" customWidth="1"/>
    <col min="15621" max="15621" width="16.875" style="2197" bestFit="1" customWidth="1"/>
    <col min="15622" max="15622" width="18.75" style="2197" customWidth="1"/>
    <col min="15623" max="15624" width="14.625" style="2197" customWidth="1"/>
    <col min="15625" max="15625" width="10.875" style="2197" customWidth="1"/>
    <col min="15626" max="15626" width="8.875" style="2197" bestFit="1" customWidth="1"/>
    <col min="15627" max="15627" width="9.25" style="2197" customWidth="1"/>
    <col min="15628" max="15628" width="7.875" style="2197" customWidth="1"/>
    <col min="15629" max="15629" width="9.25" style="2197" customWidth="1"/>
    <col min="15630" max="15630" width="7.75" style="2197" customWidth="1"/>
    <col min="15631" max="15631" width="9.25" style="2197" customWidth="1"/>
    <col min="15632" max="15632" width="6" style="2197" customWidth="1"/>
    <col min="15633" max="15633" width="7.5" style="2197" customWidth="1"/>
    <col min="15634" max="15634" width="7" style="2197" customWidth="1"/>
    <col min="15635" max="15635" width="6.875" style="2197" customWidth="1"/>
    <col min="15636" max="15636" width="7.75" style="2197" customWidth="1"/>
    <col min="15637" max="15637" width="7" style="2197" customWidth="1"/>
    <col min="15638" max="15638" width="9.125" style="2197" customWidth="1"/>
    <col min="15639" max="15639" width="9.25" style="2197" bestFit="1" customWidth="1"/>
    <col min="15640" max="15640" width="7.375" style="2197" customWidth="1"/>
    <col min="15641" max="15641" width="7.625" style="2197" customWidth="1"/>
    <col min="15642" max="15645" width="7.125" style="2197" customWidth="1"/>
    <col min="15646" max="15646" width="8.5" style="2197" customWidth="1"/>
    <col min="15647" max="15647" width="7.125" style="2197" customWidth="1"/>
    <col min="15648" max="15651" width="7.5" style="2197" customWidth="1"/>
    <col min="15652" max="15659" width="9.125" style="2197" customWidth="1"/>
    <col min="15660" max="15661" width="12.125" style="2197" bestFit="1" customWidth="1"/>
    <col min="15662" max="15662" width="11.625" style="2197" customWidth="1"/>
    <col min="15663" max="15663" width="13" style="2197" customWidth="1"/>
    <col min="15664" max="15664" width="14.25" style="2197" customWidth="1"/>
    <col min="15665" max="15665" width="10" style="2197" customWidth="1"/>
    <col min="15666" max="15666" width="13.125" style="2197" customWidth="1"/>
    <col min="15667" max="15669" width="13.625" style="2197" bestFit="1" customWidth="1"/>
    <col min="15670" max="15670" width="13.5" style="2197" customWidth="1"/>
    <col min="15671" max="15671" width="14.625" style="2197" customWidth="1"/>
    <col min="15672" max="15672" width="10.75" style="2197" customWidth="1"/>
    <col min="15673" max="15673" width="14.5" style="2197" customWidth="1"/>
    <col min="15674" max="15674" width="14.125" style="2197" bestFit="1" customWidth="1"/>
    <col min="15675" max="15675" width="10.125" style="2197" bestFit="1" customWidth="1"/>
    <col min="15676" max="15868" width="9" style="2197"/>
    <col min="15869" max="15869" width="5.25" style="2197" bestFit="1" customWidth="1"/>
    <col min="15870" max="15870" width="7.125" style="2197" customWidth="1"/>
    <col min="15871" max="15871" width="5.875" style="2197" customWidth="1"/>
    <col min="15872" max="15872" width="7.375" style="2197" customWidth="1"/>
    <col min="15873" max="15873" width="10.375" style="2197" customWidth="1"/>
    <col min="15874" max="15874" width="21" style="2197" customWidth="1"/>
    <col min="15875" max="15875" width="37.375" style="2197" customWidth="1"/>
    <col min="15876" max="15876" width="14.625" style="2197" customWidth="1"/>
    <col min="15877" max="15877" width="16.875" style="2197" bestFit="1" customWidth="1"/>
    <col min="15878" max="15878" width="18.75" style="2197" customWidth="1"/>
    <col min="15879" max="15880" width="14.625" style="2197" customWidth="1"/>
    <col min="15881" max="15881" width="10.875" style="2197" customWidth="1"/>
    <col min="15882" max="15882" width="8.875" style="2197" bestFit="1" customWidth="1"/>
    <col min="15883" max="15883" width="9.25" style="2197" customWidth="1"/>
    <col min="15884" max="15884" width="7.875" style="2197" customWidth="1"/>
    <col min="15885" max="15885" width="9.25" style="2197" customWidth="1"/>
    <col min="15886" max="15886" width="7.75" style="2197" customWidth="1"/>
    <col min="15887" max="15887" width="9.25" style="2197" customWidth="1"/>
    <col min="15888" max="15888" width="6" style="2197" customWidth="1"/>
    <col min="15889" max="15889" width="7.5" style="2197" customWidth="1"/>
    <col min="15890" max="15890" width="7" style="2197" customWidth="1"/>
    <col min="15891" max="15891" width="6.875" style="2197" customWidth="1"/>
    <col min="15892" max="15892" width="7.75" style="2197" customWidth="1"/>
    <col min="15893" max="15893" width="7" style="2197" customWidth="1"/>
    <col min="15894" max="15894" width="9.125" style="2197" customWidth="1"/>
    <col min="15895" max="15895" width="9.25" style="2197" bestFit="1" customWidth="1"/>
    <col min="15896" max="15896" width="7.375" style="2197" customWidth="1"/>
    <col min="15897" max="15897" width="7.625" style="2197" customWidth="1"/>
    <col min="15898" max="15901" width="7.125" style="2197" customWidth="1"/>
    <col min="15902" max="15902" width="8.5" style="2197" customWidth="1"/>
    <col min="15903" max="15903" width="7.125" style="2197" customWidth="1"/>
    <col min="15904" max="15907" width="7.5" style="2197" customWidth="1"/>
    <col min="15908" max="15915" width="9.125" style="2197" customWidth="1"/>
    <col min="15916" max="15917" width="12.125" style="2197" bestFit="1" customWidth="1"/>
    <col min="15918" max="15918" width="11.625" style="2197" customWidth="1"/>
    <col min="15919" max="15919" width="13" style="2197" customWidth="1"/>
    <col min="15920" max="15920" width="14.25" style="2197" customWidth="1"/>
    <col min="15921" max="15921" width="10" style="2197" customWidth="1"/>
    <col min="15922" max="15922" width="13.125" style="2197" customWidth="1"/>
    <col min="15923" max="15925" width="13.625" style="2197" bestFit="1" customWidth="1"/>
    <col min="15926" max="15926" width="13.5" style="2197" customWidth="1"/>
    <col min="15927" max="15927" width="14.625" style="2197" customWidth="1"/>
    <col min="15928" max="15928" width="10.75" style="2197" customWidth="1"/>
    <col min="15929" max="15929" width="14.5" style="2197" customWidth="1"/>
    <col min="15930" max="15930" width="14.125" style="2197" bestFit="1" customWidth="1"/>
    <col min="15931" max="15931" width="10.125" style="2197" bestFit="1" customWidth="1"/>
    <col min="15932" max="16124" width="9" style="2197"/>
    <col min="16125" max="16125" width="5.25" style="2197" bestFit="1" customWidth="1"/>
    <col min="16126" max="16126" width="7.125" style="2197" customWidth="1"/>
    <col min="16127" max="16127" width="5.875" style="2197" customWidth="1"/>
    <col min="16128" max="16128" width="7.375" style="2197" customWidth="1"/>
    <col min="16129" max="16129" width="10.375" style="2197" customWidth="1"/>
    <col min="16130" max="16130" width="21" style="2197" customWidth="1"/>
    <col min="16131" max="16131" width="37.375" style="2197" customWidth="1"/>
    <col min="16132" max="16132" width="14.625" style="2197" customWidth="1"/>
    <col min="16133" max="16133" width="16.875" style="2197" bestFit="1" customWidth="1"/>
    <col min="16134" max="16134" width="18.75" style="2197" customWidth="1"/>
    <col min="16135" max="16136" width="14.625" style="2197" customWidth="1"/>
    <col min="16137" max="16137" width="10.875" style="2197" customWidth="1"/>
    <col min="16138" max="16138" width="8.875" style="2197" bestFit="1" customWidth="1"/>
    <col min="16139" max="16139" width="9.25" style="2197" customWidth="1"/>
    <col min="16140" max="16140" width="7.875" style="2197" customWidth="1"/>
    <col min="16141" max="16141" width="9.25" style="2197" customWidth="1"/>
    <col min="16142" max="16142" width="7.75" style="2197" customWidth="1"/>
    <col min="16143" max="16143" width="9.25" style="2197" customWidth="1"/>
    <col min="16144" max="16144" width="6" style="2197" customWidth="1"/>
    <col min="16145" max="16145" width="7.5" style="2197" customWidth="1"/>
    <col min="16146" max="16146" width="7" style="2197" customWidth="1"/>
    <col min="16147" max="16147" width="6.875" style="2197" customWidth="1"/>
    <col min="16148" max="16148" width="7.75" style="2197" customWidth="1"/>
    <col min="16149" max="16149" width="7" style="2197" customWidth="1"/>
    <col min="16150" max="16150" width="9.125" style="2197" customWidth="1"/>
    <col min="16151" max="16151" width="9.25" style="2197" bestFit="1" customWidth="1"/>
    <col min="16152" max="16152" width="7.375" style="2197" customWidth="1"/>
    <col min="16153" max="16153" width="7.625" style="2197" customWidth="1"/>
    <col min="16154" max="16157" width="7.125" style="2197" customWidth="1"/>
    <col min="16158" max="16158" width="8.5" style="2197" customWidth="1"/>
    <col min="16159" max="16159" width="7.125" style="2197" customWidth="1"/>
    <col min="16160" max="16163" width="7.5" style="2197" customWidth="1"/>
    <col min="16164" max="16171" width="9.125" style="2197" customWidth="1"/>
    <col min="16172" max="16173" width="12.125" style="2197" bestFit="1" customWidth="1"/>
    <col min="16174" max="16174" width="11.625" style="2197" customWidth="1"/>
    <col min="16175" max="16175" width="13" style="2197" customWidth="1"/>
    <col min="16176" max="16176" width="14.25" style="2197" customWidth="1"/>
    <col min="16177" max="16177" width="10" style="2197" customWidth="1"/>
    <col min="16178" max="16178" width="13.125" style="2197" customWidth="1"/>
    <col min="16179" max="16181" width="13.625" style="2197" bestFit="1" customWidth="1"/>
    <col min="16182" max="16182" width="13.5" style="2197" customWidth="1"/>
    <col min="16183" max="16183" width="14.625" style="2197" customWidth="1"/>
    <col min="16184" max="16184" width="10.75" style="2197" customWidth="1"/>
    <col min="16185" max="16185" width="14.5" style="2197" customWidth="1"/>
    <col min="16186" max="16186" width="14.125" style="2197" bestFit="1" customWidth="1"/>
    <col min="16187" max="16187" width="10.125" style="2197" bestFit="1" customWidth="1"/>
    <col min="16188" max="16384" width="9" style="2197"/>
  </cols>
  <sheetData>
    <row r="2" spans="1:59" s="2177" customFormat="1" ht="16.5" customHeight="1">
      <c r="A2" s="2575" t="s">
        <v>22511</v>
      </c>
      <c r="B2" s="2575"/>
      <c r="C2" s="2575"/>
      <c r="D2" s="2575"/>
      <c r="E2" s="2175"/>
      <c r="F2" s="2175"/>
      <c r="G2" s="2175"/>
      <c r="H2" s="2175"/>
      <c r="I2" s="2175"/>
      <c r="J2" s="2176"/>
      <c r="K2" s="2175"/>
      <c r="L2" s="2205"/>
      <c r="M2" s="2175"/>
      <c r="N2" s="2175"/>
      <c r="O2" s="2175"/>
      <c r="P2" s="2175"/>
      <c r="Q2" s="2175"/>
      <c r="R2" s="2175"/>
      <c r="S2" s="2175"/>
      <c r="T2" s="2175"/>
      <c r="U2" s="2175"/>
      <c r="V2" s="2175"/>
      <c r="W2" s="2175"/>
      <c r="X2" s="2175"/>
      <c r="Y2" s="2175"/>
      <c r="Z2" s="2175"/>
      <c r="AA2" s="2175"/>
      <c r="AB2" s="2175"/>
      <c r="AC2" s="2175"/>
      <c r="AD2" s="2175"/>
      <c r="AE2" s="2175"/>
      <c r="AF2" s="2175"/>
      <c r="AG2" s="2175"/>
      <c r="AH2" s="2175"/>
      <c r="AI2" s="2175"/>
      <c r="AJ2" s="2175"/>
      <c r="AK2" s="2175"/>
      <c r="AL2" s="2175"/>
      <c r="AM2" s="2175"/>
      <c r="AN2" s="2175"/>
      <c r="AO2" s="2175"/>
      <c r="AP2" s="2175"/>
      <c r="AQ2" s="2175"/>
      <c r="AR2" s="2175"/>
      <c r="AS2" s="2175"/>
      <c r="AT2" s="2175"/>
      <c r="AU2" s="2175"/>
      <c r="AV2" s="2175"/>
      <c r="AW2" s="2175"/>
      <c r="AX2" s="2175"/>
      <c r="AY2" s="2175"/>
      <c r="AZ2" s="2175"/>
      <c r="BA2" s="2175"/>
      <c r="BB2" s="2200"/>
      <c r="BC2" s="2200"/>
      <c r="BD2" s="2200"/>
      <c r="BE2" s="2200"/>
      <c r="BF2" s="2200"/>
      <c r="BG2" s="2200"/>
    </row>
    <row r="3" spans="1:59" s="2177" customFormat="1" ht="16.5" customHeight="1">
      <c r="A3" s="2576" t="s">
        <v>15878</v>
      </c>
      <c r="B3" s="2576"/>
      <c r="C3" s="2576"/>
      <c r="D3" s="2576"/>
      <c r="E3" s="2178"/>
      <c r="F3" s="2179"/>
      <c r="G3" s="2178"/>
      <c r="H3" s="2178"/>
      <c r="I3" s="2178"/>
      <c r="J3" s="2180"/>
      <c r="K3" s="2178"/>
      <c r="L3" s="2206"/>
      <c r="M3" s="2181"/>
      <c r="N3" s="2181"/>
      <c r="O3" s="2181"/>
      <c r="P3" s="2181"/>
      <c r="Q3" s="2181"/>
      <c r="R3" s="2181"/>
      <c r="S3" s="2181"/>
      <c r="T3" s="2181"/>
      <c r="U3" s="2181"/>
      <c r="V3" s="2181"/>
      <c r="W3" s="2181"/>
      <c r="X3" s="2181"/>
      <c r="Y3" s="2181"/>
      <c r="Z3" s="2181"/>
      <c r="AA3" s="2181"/>
      <c r="AB3" s="2181"/>
      <c r="AC3" s="2181"/>
      <c r="AD3" s="2181"/>
      <c r="AE3" s="2181"/>
      <c r="AF3" s="2181"/>
      <c r="AG3" s="2181"/>
      <c r="AH3" s="2181"/>
      <c r="AI3" s="2181"/>
      <c r="AJ3" s="2181"/>
      <c r="AK3" s="2181"/>
      <c r="AL3" s="2181"/>
      <c r="AM3" s="2181"/>
      <c r="AN3" s="2181"/>
      <c r="AO3" s="2181"/>
      <c r="AP3" s="2181"/>
      <c r="AQ3" s="2181"/>
      <c r="AR3" s="2181"/>
      <c r="AS3" s="2181"/>
      <c r="AT3" s="2181"/>
      <c r="AU3" s="2181"/>
      <c r="AV3" s="2181"/>
      <c r="AW3" s="2181"/>
      <c r="AX3" s="2181"/>
      <c r="AY3" s="2181"/>
      <c r="AZ3" s="2181"/>
      <c r="BA3" s="2181"/>
      <c r="BB3" s="2201"/>
      <c r="BC3" s="2201"/>
      <c r="BD3" s="2201"/>
      <c r="BE3" s="2201"/>
      <c r="BF3" s="2201"/>
      <c r="BG3" s="2201"/>
    </row>
    <row r="4" spans="1:59" s="2182" customFormat="1" ht="30.95" customHeight="1">
      <c r="A4" s="2608" t="s">
        <v>16798</v>
      </c>
      <c r="B4" s="2588" t="s">
        <v>16799</v>
      </c>
      <c r="C4" s="2588" t="s">
        <v>16800</v>
      </c>
      <c r="D4" s="2588" t="s">
        <v>16801</v>
      </c>
      <c r="E4" s="2588" t="s">
        <v>16802</v>
      </c>
      <c r="F4" s="2588" t="s">
        <v>16803</v>
      </c>
      <c r="G4" s="2606" t="s">
        <v>16804</v>
      </c>
      <c r="H4" s="2601" t="s">
        <v>16805</v>
      </c>
      <c r="I4" s="2603"/>
      <c r="J4" s="2588" t="s">
        <v>16806</v>
      </c>
      <c r="K4" s="2586" t="s">
        <v>16807</v>
      </c>
      <c r="L4" s="2588" t="s">
        <v>16808</v>
      </c>
      <c r="M4" s="2582" t="s">
        <v>16809</v>
      </c>
      <c r="N4" s="2583"/>
      <c r="O4" s="2582" t="s">
        <v>16810</v>
      </c>
      <c r="P4" s="2583"/>
      <c r="Q4" s="2582" t="s">
        <v>16811</v>
      </c>
      <c r="R4" s="2583"/>
      <c r="S4" s="2582" t="s">
        <v>16812</v>
      </c>
      <c r="T4" s="2583"/>
      <c r="U4" s="2582" t="s">
        <v>22508</v>
      </c>
      <c r="V4" s="2583"/>
      <c r="W4" s="2582" t="s">
        <v>16813</v>
      </c>
      <c r="X4" s="2583"/>
      <c r="Y4" s="2584" t="s">
        <v>16814</v>
      </c>
      <c r="Z4" s="2585"/>
      <c r="AA4" s="2604" t="s">
        <v>16815</v>
      </c>
      <c r="AB4" s="2604" t="s">
        <v>16816</v>
      </c>
      <c r="AC4" s="2593" t="s">
        <v>16817</v>
      </c>
      <c r="AD4" s="2594"/>
      <c r="AE4" s="2594"/>
      <c r="AF4" s="2594"/>
      <c r="AG4" s="2594"/>
      <c r="AH4" s="2595"/>
      <c r="AI4" s="2593" t="s">
        <v>16818</v>
      </c>
      <c r="AJ4" s="2594"/>
      <c r="AK4" s="2594"/>
      <c r="AL4" s="2595"/>
      <c r="AM4" s="2596" t="s">
        <v>16819</v>
      </c>
      <c r="AN4" s="2596" t="s">
        <v>16820</v>
      </c>
      <c r="AO4" s="2596" t="s">
        <v>16821</v>
      </c>
      <c r="AP4" s="2598" t="s">
        <v>16822</v>
      </c>
      <c r="AQ4" s="2599"/>
      <c r="AR4" s="2599"/>
      <c r="AS4" s="2599"/>
      <c r="AT4" s="2600"/>
      <c r="AU4" s="2601" t="s">
        <v>16823</v>
      </c>
      <c r="AV4" s="2602"/>
      <c r="AW4" s="2602"/>
      <c r="AX4" s="2602"/>
      <c r="AY4" s="2602"/>
      <c r="AZ4" s="2602"/>
      <c r="BA4" s="2603"/>
      <c r="BB4" s="2590" t="s">
        <v>16824</v>
      </c>
      <c r="BC4" s="2591"/>
      <c r="BD4" s="2591"/>
      <c r="BE4" s="2591"/>
      <c r="BF4" s="2591"/>
      <c r="BG4" s="2592"/>
    </row>
    <row r="5" spans="1:59" s="2182" customFormat="1" ht="30.95" customHeight="1">
      <c r="A5" s="2609"/>
      <c r="B5" s="2589"/>
      <c r="C5" s="2589"/>
      <c r="D5" s="2589"/>
      <c r="E5" s="2589"/>
      <c r="F5" s="2589"/>
      <c r="G5" s="2607"/>
      <c r="H5" s="2157" t="s">
        <v>16825</v>
      </c>
      <c r="I5" s="2156" t="s">
        <v>16826</v>
      </c>
      <c r="J5" s="2589"/>
      <c r="K5" s="2587"/>
      <c r="L5" s="2589"/>
      <c r="M5" s="2158" t="s">
        <v>16827</v>
      </c>
      <c r="N5" s="2158" t="s">
        <v>16828</v>
      </c>
      <c r="O5" s="2158" t="s">
        <v>16827</v>
      </c>
      <c r="P5" s="2158" t="s">
        <v>16828</v>
      </c>
      <c r="Q5" s="2158" t="s">
        <v>16827</v>
      </c>
      <c r="R5" s="2158" t="s">
        <v>16828</v>
      </c>
      <c r="S5" s="2158" t="s">
        <v>16829</v>
      </c>
      <c r="T5" s="2158" t="s">
        <v>16828</v>
      </c>
      <c r="U5" s="2158" t="s">
        <v>16829</v>
      </c>
      <c r="V5" s="2158" t="s">
        <v>16828</v>
      </c>
      <c r="W5" s="2158" t="s">
        <v>16829</v>
      </c>
      <c r="X5" s="2158" t="s">
        <v>16828</v>
      </c>
      <c r="Y5" s="2158" t="s">
        <v>16830</v>
      </c>
      <c r="Z5" s="2158" t="s">
        <v>16828</v>
      </c>
      <c r="AA5" s="2605"/>
      <c r="AB5" s="2605"/>
      <c r="AC5" s="2198" t="s">
        <v>16831</v>
      </c>
      <c r="AD5" s="2198" t="s">
        <v>16832</v>
      </c>
      <c r="AE5" s="2198" t="s">
        <v>16833</v>
      </c>
      <c r="AF5" s="2198" t="s">
        <v>16834</v>
      </c>
      <c r="AG5" s="2198" t="s">
        <v>16835</v>
      </c>
      <c r="AH5" s="2198" t="s">
        <v>16836</v>
      </c>
      <c r="AI5" s="2198" t="s">
        <v>16833</v>
      </c>
      <c r="AJ5" s="2198" t="s">
        <v>16834</v>
      </c>
      <c r="AK5" s="2198" t="s">
        <v>16835</v>
      </c>
      <c r="AL5" s="2198" t="s">
        <v>16837</v>
      </c>
      <c r="AM5" s="2597"/>
      <c r="AN5" s="2597"/>
      <c r="AO5" s="2597"/>
      <c r="AP5" s="2155" t="s">
        <v>16833</v>
      </c>
      <c r="AQ5" s="2155" t="s">
        <v>16834</v>
      </c>
      <c r="AR5" s="2155" t="s">
        <v>16838</v>
      </c>
      <c r="AS5" s="2155" t="s">
        <v>16837</v>
      </c>
      <c r="AT5" s="2155" t="s">
        <v>16836</v>
      </c>
      <c r="AU5" s="2155" t="s">
        <v>16839</v>
      </c>
      <c r="AV5" s="2155" t="s">
        <v>16840</v>
      </c>
      <c r="AW5" s="2155" t="s">
        <v>16841</v>
      </c>
      <c r="AX5" s="2155" t="s">
        <v>16842</v>
      </c>
      <c r="AY5" s="2155" t="s">
        <v>16843</v>
      </c>
      <c r="AZ5" s="2155" t="s">
        <v>16837</v>
      </c>
      <c r="BA5" s="2155" t="s">
        <v>16836</v>
      </c>
      <c r="BB5" s="2199" t="s">
        <v>16844</v>
      </c>
      <c r="BC5" s="2199" t="s">
        <v>16845</v>
      </c>
      <c r="BD5" s="2199" t="s">
        <v>16846</v>
      </c>
      <c r="BE5" s="2199" t="s">
        <v>16847</v>
      </c>
      <c r="BF5" s="2199" t="s">
        <v>16848</v>
      </c>
      <c r="BG5" s="2199" t="s">
        <v>16836</v>
      </c>
    </row>
    <row r="6" spans="1:59" s="2183" customFormat="1" ht="16.5" customHeight="1">
      <c r="A6" s="2170">
        <v>1</v>
      </c>
      <c r="B6" s="2170" t="s">
        <v>15898</v>
      </c>
      <c r="C6" s="2170" t="s">
        <v>17964</v>
      </c>
      <c r="D6" s="2170" t="s">
        <v>17032</v>
      </c>
      <c r="E6" s="2170" t="s">
        <v>21867</v>
      </c>
      <c r="F6" s="2174" t="s">
        <v>21868</v>
      </c>
      <c r="G6" s="2168" t="s">
        <v>21869</v>
      </c>
      <c r="H6" s="2168" t="s">
        <v>21870</v>
      </c>
      <c r="I6" s="2168" t="s">
        <v>16859</v>
      </c>
      <c r="J6" s="2209" t="s">
        <v>21871</v>
      </c>
      <c r="K6" s="2168" t="s">
        <v>21872</v>
      </c>
      <c r="L6" s="2207">
        <v>11440.85</v>
      </c>
      <c r="M6" s="2165"/>
      <c r="N6" s="2165"/>
      <c r="O6" s="2161">
        <v>516</v>
      </c>
      <c r="P6" s="2161">
        <v>804.5</v>
      </c>
      <c r="Q6" s="2161"/>
      <c r="R6" s="2161"/>
      <c r="S6" s="2161">
        <v>1</v>
      </c>
      <c r="T6" s="2161">
        <v>231</v>
      </c>
      <c r="U6" s="2161"/>
      <c r="V6" s="2161"/>
      <c r="W6" s="2161"/>
      <c r="X6" s="2161"/>
      <c r="Y6" s="2161"/>
      <c r="Z6" s="2161"/>
      <c r="AA6" s="2161">
        <v>5</v>
      </c>
      <c r="AB6" s="2161">
        <v>5</v>
      </c>
      <c r="AC6" s="2161">
        <v>4</v>
      </c>
      <c r="AD6" s="2161">
        <v>1</v>
      </c>
      <c r="AE6" s="2161"/>
      <c r="AF6" s="2161"/>
      <c r="AG6" s="2161"/>
      <c r="AH6" s="2161">
        <v>5</v>
      </c>
      <c r="AI6" s="2161">
        <v>272</v>
      </c>
      <c r="AJ6" s="2161">
        <v>32</v>
      </c>
      <c r="AK6" s="2161"/>
      <c r="AL6" s="2161"/>
      <c r="AM6" s="2161"/>
      <c r="AN6" s="2161"/>
      <c r="AO6" s="2161"/>
      <c r="AP6" s="2161">
        <v>2580</v>
      </c>
      <c r="AQ6" s="2161">
        <v>1470</v>
      </c>
      <c r="AR6" s="2161"/>
      <c r="AS6" s="2161"/>
      <c r="AT6" s="2161">
        <v>4050</v>
      </c>
      <c r="AU6" s="2161">
        <v>237</v>
      </c>
      <c r="AV6" s="2161">
        <v>409</v>
      </c>
      <c r="AW6" s="2161"/>
      <c r="AX6" s="2161"/>
      <c r="AY6" s="2161"/>
      <c r="AZ6" s="2161"/>
      <c r="BA6" s="2161">
        <v>646</v>
      </c>
      <c r="BB6" s="2161"/>
      <c r="BC6" s="2161"/>
      <c r="BD6" s="2161"/>
      <c r="BE6" s="2161">
        <v>12</v>
      </c>
      <c r="BF6" s="2161"/>
      <c r="BG6" s="2161">
        <v>12</v>
      </c>
    </row>
    <row r="7" spans="1:59" s="2183" customFormat="1" ht="16.5" customHeight="1">
      <c r="A7" s="2170">
        <v>2</v>
      </c>
      <c r="B7" s="2170" t="s">
        <v>15898</v>
      </c>
      <c r="C7" s="2170" t="s">
        <v>16849</v>
      </c>
      <c r="D7" s="2170" t="s">
        <v>17032</v>
      </c>
      <c r="E7" s="2170" t="s">
        <v>16850</v>
      </c>
      <c r="F7" s="2174" t="s">
        <v>16851</v>
      </c>
      <c r="G7" s="2168" t="s">
        <v>16852</v>
      </c>
      <c r="H7" s="2168" t="s">
        <v>16853</v>
      </c>
      <c r="I7" s="2168" t="s">
        <v>16950</v>
      </c>
      <c r="J7" s="2209" t="s">
        <v>21873</v>
      </c>
      <c r="K7" s="2168" t="s">
        <v>21874</v>
      </c>
      <c r="L7" s="2207">
        <v>18501</v>
      </c>
      <c r="M7" s="2161">
        <v>850</v>
      </c>
      <c r="N7" s="2161">
        <v>1948</v>
      </c>
      <c r="O7" s="2164"/>
      <c r="P7" s="2161"/>
      <c r="Q7" s="2161">
        <v>250</v>
      </c>
      <c r="R7" s="2161">
        <v>459</v>
      </c>
      <c r="S7" s="2161">
        <v>1</v>
      </c>
      <c r="T7" s="2161">
        <v>216</v>
      </c>
      <c r="U7" s="2456">
        <v>2</v>
      </c>
      <c r="V7" s="2161">
        <v>126</v>
      </c>
      <c r="W7" s="2161"/>
      <c r="X7" s="2161"/>
      <c r="Y7" s="2161"/>
      <c r="Z7" s="2161"/>
      <c r="AA7" s="2161">
        <v>113</v>
      </c>
      <c r="AB7" s="2161">
        <v>95</v>
      </c>
      <c r="AC7" s="2161">
        <v>7</v>
      </c>
      <c r="AD7" s="2161"/>
      <c r="AE7" s="2161">
        <v>1</v>
      </c>
      <c r="AF7" s="2161">
        <v>2</v>
      </c>
      <c r="AG7" s="2161"/>
      <c r="AH7" s="2161">
        <v>10</v>
      </c>
      <c r="AI7" s="2161">
        <v>67</v>
      </c>
      <c r="AJ7" s="2161">
        <v>86</v>
      </c>
      <c r="AK7" s="2161">
        <v>77</v>
      </c>
      <c r="AL7" s="2161"/>
      <c r="AM7" s="2161">
        <v>12034</v>
      </c>
      <c r="AN7" s="2161">
        <v>2647</v>
      </c>
      <c r="AO7" s="2161">
        <v>122</v>
      </c>
      <c r="AP7" s="2161">
        <v>14982</v>
      </c>
      <c r="AQ7" s="2161">
        <v>5272</v>
      </c>
      <c r="AR7" s="2161">
        <v>172</v>
      </c>
      <c r="AS7" s="2161"/>
      <c r="AT7" s="2161">
        <v>20426</v>
      </c>
      <c r="AU7" s="2161">
        <v>3255</v>
      </c>
      <c r="AV7" s="2161">
        <v>3954</v>
      </c>
      <c r="AW7" s="2161">
        <v>517</v>
      </c>
      <c r="AX7" s="2161">
        <v>148</v>
      </c>
      <c r="AY7" s="2161">
        <v>5</v>
      </c>
      <c r="AZ7" s="2161">
        <v>43</v>
      </c>
      <c r="BA7" s="2161">
        <v>7922</v>
      </c>
      <c r="BB7" s="2161">
        <v>116</v>
      </c>
      <c r="BC7" s="2161">
        <v>21</v>
      </c>
      <c r="BD7" s="2161">
        <v>9</v>
      </c>
      <c r="BE7" s="2161">
        <v>5</v>
      </c>
      <c r="BF7" s="2161"/>
      <c r="BG7" s="2161">
        <v>151</v>
      </c>
    </row>
    <row r="8" spans="1:59" s="2183" customFormat="1" ht="16.5" customHeight="1">
      <c r="A8" s="2170">
        <v>3</v>
      </c>
      <c r="B8" s="2170" t="s">
        <v>15898</v>
      </c>
      <c r="C8" s="2170" t="s">
        <v>16854</v>
      </c>
      <c r="D8" s="2170" t="s">
        <v>17032</v>
      </c>
      <c r="E8" s="2170" t="s">
        <v>16855</v>
      </c>
      <c r="F8" s="2174" t="s">
        <v>16856</v>
      </c>
      <c r="G8" s="2168" t="s">
        <v>16857</v>
      </c>
      <c r="H8" s="2168" t="s">
        <v>16858</v>
      </c>
      <c r="I8" s="2168" t="s">
        <v>16859</v>
      </c>
      <c r="J8" s="2209" t="s">
        <v>21875</v>
      </c>
      <c r="K8" s="2168" t="s">
        <v>21845</v>
      </c>
      <c r="L8" s="2207">
        <v>11266.7</v>
      </c>
      <c r="M8" s="2165"/>
      <c r="N8" s="2165"/>
      <c r="O8" s="2161">
        <v>666</v>
      </c>
      <c r="P8" s="2161">
        <v>1248</v>
      </c>
      <c r="Q8" s="2161"/>
      <c r="R8" s="2161"/>
      <c r="S8" s="2161">
        <v>1</v>
      </c>
      <c r="T8" s="2161">
        <v>316</v>
      </c>
      <c r="U8" s="2161">
        <v>1</v>
      </c>
      <c r="V8" s="2161">
        <v>248</v>
      </c>
      <c r="W8" s="2161"/>
      <c r="X8" s="2161"/>
      <c r="Y8" s="2161"/>
      <c r="Z8" s="2161"/>
      <c r="AA8" s="2161">
        <v>34</v>
      </c>
      <c r="AB8" s="2161">
        <v>34</v>
      </c>
      <c r="AC8" s="2161">
        <v>4</v>
      </c>
      <c r="AD8" s="2161"/>
      <c r="AE8" s="2161"/>
      <c r="AF8" s="2161"/>
      <c r="AG8" s="2161"/>
      <c r="AH8" s="2161">
        <v>4</v>
      </c>
      <c r="AI8" s="2161">
        <v>21</v>
      </c>
      <c r="AJ8" s="2161"/>
      <c r="AK8" s="2161"/>
      <c r="AL8" s="2161">
        <f>17+54+77</f>
        <v>148</v>
      </c>
      <c r="AM8" s="2161">
        <f>5050+1610</f>
        <v>6660</v>
      </c>
      <c r="AN8" s="2161"/>
      <c r="AO8" s="2161"/>
      <c r="AP8" s="2161">
        <v>9350</v>
      </c>
      <c r="AQ8" s="2161"/>
      <c r="AR8" s="2161"/>
      <c r="AS8" s="2161">
        <v>5390</v>
      </c>
      <c r="AT8" s="2161">
        <v>14740</v>
      </c>
      <c r="AU8" s="2161">
        <v>1623</v>
      </c>
      <c r="AV8" s="2161">
        <v>1183</v>
      </c>
      <c r="AW8" s="2161"/>
      <c r="AX8" s="2161"/>
      <c r="AY8" s="2161"/>
      <c r="AZ8" s="2161"/>
      <c r="BA8" s="2161">
        <v>2806</v>
      </c>
      <c r="BB8" s="2161"/>
      <c r="BC8" s="2161"/>
      <c r="BD8" s="2161"/>
      <c r="BE8" s="2161">
        <v>10.3</v>
      </c>
      <c r="BF8" s="2161"/>
      <c r="BG8" s="2161">
        <v>10.3</v>
      </c>
    </row>
    <row r="9" spans="1:59" s="2183" customFormat="1" ht="16.5" customHeight="1">
      <c r="A9" s="2170">
        <v>4</v>
      </c>
      <c r="B9" s="2170" t="s">
        <v>15898</v>
      </c>
      <c r="C9" s="2170" t="s">
        <v>16860</v>
      </c>
      <c r="D9" s="2170" t="s">
        <v>17032</v>
      </c>
      <c r="E9" s="2170" t="s">
        <v>16861</v>
      </c>
      <c r="F9" s="2174" t="s">
        <v>16862</v>
      </c>
      <c r="G9" s="2168" t="s">
        <v>16863</v>
      </c>
      <c r="H9" s="2168" t="s">
        <v>16864</v>
      </c>
      <c r="I9" s="2168" t="s">
        <v>16859</v>
      </c>
      <c r="J9" s="2209" t="s">
        <v>16865</v>
      </c>
      <c r="K9" s="2168" t="s">
        <v>16866</v>
      </c>
      <c r="L9" s="2207">
        <v>4167</v>
      </c>
      <c r="M9" s="2165"/>
      <c r="N9" s="2165"/>
      <c r="O9" s="2161">
        <v>609</v>
      </c>
      <c r="P9" s="2161">
        <v>858</v>
      </c>
      <c r="Q9" s="2161">
        <v>85</v>
      </c>
      <c r="R9" s="2161">
        <v>204.8</v>
      </c>
      <c r="S9" s="2161">
        <v>1</v>
      </c>
      <c r="T9" s="2161">
        <v>107.1</v>
      </c>
      <c r="U9" s="2161">
        <v>1</v>
      </c>
      <c r="V9" s="2161">
        <v>54.7</v>
      </c>
      <c r="W9" s="2161"/>
      <c r="X9" s="2161"/>
      <c r="Y9" s="2161"/>
      <c r="Z9" s="2161"/>
      <c r="AA9" s="2161">
        <v>13</v>
      </c>
      <c r="AB9" s="2161">
        <v>13</v>
      </c>
      <c r="AC9" s="2161">
        <v>2</v>
      </c>
      <c r="AD9" s="2161"/>
      <c r="AE9" s="2161"/>
      <c r="AF9" s="2161"/>
      <c r="AG9" s="2161"/>
      <c r="AH9" s="2161">
        <v>2</v>
      </c>
      <c r="AI9" s="2161"/>
      <c r="AJ9" s="2161"/>
      <c r="AK9" s="2161"/>
      <c r="AL9" s="2161">
        <v>45</v>
      </c>
      <c r="AM9" s="2161"/>
      <c r="AN9" s="2161"/>
      <c r="AO9" s="2161"/>
      <c r="AP9" s="2161"/>
      <c r="AQ9" s="2161"/>
      <c r="AR9" s="2161"/>
      <c r="AS9" s="2161">
        <v>11950</v>
      </c>
      <c r="AT9" s="2161">
        <v>11950</v>
      </c>
      <c r="AU9" s="2161">
        <v>495</v>
      </c>
      <c r="AV9" s="2161"/>
      <c r="AW9" s="2161"/>
      <c r="AX9" s="2161"/>
      <c r="AY9" s="2161"/>
      <c r="AZ9" s="2161"/>
      <c r="BA9" s="2161">
        <v>495</v>
      </c>
      <c r="BB9" s="2161"/>
      <c r="BC9" s="2161"/>
      <c r="BD9" s="2161"/>
      <c r="BE9" s="2161"/>
      <c r="BF9" s="2161">
        <v>37</v>
      </c>
      <c r="BG9" s="2161">
        <v>37</v>
      </c>
    </row>
    <row r="10" spans="1:59" s="2183" customFormat="1" ht="16.5" customHeight="1">
      <c r="A10" s="2170">
        <v>5</v>
      </c>
      <c r="B10" s="2170" t="s">
        <v>15898</v>
      </c>
      <c r="C10" s="2170" t="s">
        <v>16867</v>
      </c>
      <c r="D10" s="2170" t="s">
        <v>17032</v>
      </c>
      <c r="E10" s="2170" t="s">
        <v>16868</v>
      </c>
      <c r="F10" s="2174" t="s">
        <v>16869</v>
      </c>
      <c r="G10" s="2168" t="s">
        <v>16870</v>
      </c>
      <c r="H10" s="2168" t="s">
        <v>16871</v>
      </c>
      <c r="I10" s="2168" t="s">
        <v>16859</v>
      </c>
      <c r="J10" s="2209" t="s">
        <v>16872</v>
      </c>
      <c r="K10" s="2168" t="s">
        <v>16873</v>
      </c>
      <c r="L10" s="2207">
        <v>15614.9</v>
      </c>
      <c r="M10" s="2165"/>
      <c r="N10" s="2165"/>
      <c r="O10" s="2161">
        <v>698</v>
      </c>
      <c r="P10" s="2161">
        <v>886</v>
      </c>
      <c r="Q10" s="2161"/>
      <c r="R10" s="2161"/>
      <c r="S10" s="2161">
        <v>1</v>
      </c>
      <c r="T10" s="2161">
        <v>270</v>
      </c>
      <c r="U10" s="2161">
        <v>4</v>
      </c>
      <c r="V10" s="2161">
        <v>524</v>
      </c>
      <c r="W10" s="2161"/>
      <c r="X10" s="2161"/>
      <c r="Y10" s="2161"/>
      <c r="Z10" s="2161"/>
      <c r="AA10" s="2161">
        <v>84</v>
      </c>
      <c r="AB10" s="2161">
        <v>84</v>
      </c>
      <c r="AC10" s="2161">
        <v>3</v>
      </c>
      <c r="AD10" s="2161">
        <v>2</v>
      </c>
      <c r="AE10" s="2161">
        <v>2</v>
      </c>
      <c r="AF10" s="2161"/>
      <c r="AG10" s="2161"/>
      <c r="AH10" s="2161">
        <v>7</v>
      </c>
      <c r="AI10" s="2161">
        <v>30</v>
      </c>
      <c r="AJ10" s="2161">
        <v>26</v>
      </c>
      <c r="AK10" s="2161">
        <v>22</v>
      </c>
      <c r="AL10" s="2161"/>
      <c r="AM10" s="2161">
        <v>168</v>
      </c>
      <c r="AN10" s="2161"/>
      <c r="AO10" s="2161">
        <v>617</v>
      </c>
      <c r="AP10" s="2161">
        <v>685</v>
      </c>
      <c r="AQ10" s="2161">
        <v>347</v>
      </c>
      <c r="AR10" s="2161">
        <v>617</v>
      </c>
      <c r="AS10" s="2161"/>
      <c r="AT10" s="2161">
        <v>1649</v>
      </c>
      <c r="AU10" s="2161">
        <v>262</v>
      </c>
      <c r="AV10" s="2161">
        <v>99</v>
      </c>
      <c r="AW10" s="2161">
        <v>58</v>
      </c>
      <c r="AX10" s="2161">
        <v>3.5</v>
      </c>
      <c r="AY10" s="2161">
        <f>17.5+5.7</f>
        <v>23.2</v>
      </c>
      <c r="AZ10" s="2161">
        <v>132</v>
      </c>
      <c r="BA10" s="2161">
        <v>577.70000000000005</v>
      </c>
      <c r="BB10" s="2161">
        <v>2.9</v>
      </c>
      <c r="BC10" s="2161"/>
      <c r="BD10" s="2161">
        <v>2.9</v>
      </c>
      <c r="BE10" s="2161">
        <v>3.2</v>
      </c>
      <c r="BF10" s="2161"/>
      <c r="BG10" s="2161">
        <v>9</v>
      </c>
    </row>
    <row r="11" spans="1:59" s="2184" customFormat="1" ht="16.5" customHeight="1">
      <c r="A11" s="2170">
        <v>6</v>
      </c>
      <c r="B11" s="2170" t="s">
        <v>15898</v>
      </c>
      <c r="C11" s="2170" t="s">
        <v>15899</v>
      </c>
      <c r="D11" s="2170" t="s">
        <v>17032</v>
      </c>
      <c r="E11" s="2170" t="s">
        <v>21876</v>
      </c>
      <c r="F11" s="2174" t="s">
        <v>22472</v>
      </c>
      <c r="G11" s="2168" t="s">
        <v>21877</v>
      </c>
      <c r="H11" s="2168" t="s">
        <v>21878</v>
      </c>
      <c r="I11" s="2168" t="s">
        <v>16859</v>
      </c>
      <c r="J11" s="2209" t="s">
        <v>21879</v>
      </c>
      <c r="K11" s="2168" t="s">
        <v>16875</v>
      </c>
      <c r="L11" s="2207">
        <v>18860.5</v>
      </c>
      <c r="M11" s="2161"/>
      <c r="N11" s="2161"/>
      <c r="O11" s="2161">
        <v>601</v>
      </c>
      <c r="P11" s="2161">
        <v>853</v>
      </c>
      <c r="Q11" s="2161">
        <v>167</v>
      </c>
      <c r="R11" s="2161">
        <v>257.89999999999998</v>
      </c>
      <c r="S11" s="2161">
        <v>1</v>
      </c>
      <c r="T11" s="2161">
        <v>272.2</v>
      </c>
      <c r="U11" s="2161"/>
      <c r="V11" s="2161"/>
      <c r="W11" s="2161"/>
      <c r="X11" s="2161"/>
      <c r="Y11" s="2161"/>
      <c r="Z11" s="2161"/>
      <c r="AA11" s="2161">
        <v>19</v>
      </c>
      <c r="AB11" s="2161">
        <v>19</v>
      </c>
      <c r="AC11" s="2161">
        <v>4</v>
      </c>
      <c r="AD11" s="2161"/>
      <c r="AE11" s="2161">
        <v>5</v>
      </c>
      <c r="AF11" s="2161">
        <v>1</v>
      </c>
      <c r="AG11" s="2161">
        <v>1</v>
      </c>
      <c r="AH11" s="2161">
        <v>11</v>
      </c>
      <c r="AI11" s="2161">
        <v>67</v>
      </c>
      <c r="AJ11" s="2161">
        <v>73</v>
      </c>
      <c r="AK11" s="2161">
        <v>36</v>
      </c>
      <c r="AL11" s="2161"/>
      <c r="AM11" s="2161">
        <v>19486</v>
      </c>
      <c r="AN11" s="2161">
        <v>454</v>
      </c>
      <c r="AO11" s="2161">
        <v>40</v>
      </c>
      <c r="AP11" s="2161">
        <v>2417</v>
      </c>
      <c r="AQ11" s="2161">
        <v>454</v>
      </c>
      <c r="AR11" s="2161">
        <v>40</v>
      </c>
      <c r="AS11" s="2161"/>
      <c r="AT11" s="2161">
        <v>2911</v>
      </c>
      <c r="AU11" s="2161"/>
      <c r="AV11" s="2161"/>
      <c r="AW11" s="2161">
        <v>1207</v>
      </c>
      <c r="AX11" s="2161">
        <v>97</v>
      </c>
      <c r="AY11" s="2161">
        <v>420</v>
      </c>
      <c r="AZ11" s="2161"/>
      <c r="BA11" s="2161">
        <v>1724</v>
      </c>
      <c r="BB11" s="2161">
        <v>23</v>
      </c>
      <c r="BC11" s="2161"/>
      <c r="BD11" s="2161"/>
      <c r="BE11" s="2161">
        <v>78</v>
      </c>
      <c r="BF11" s="2161"/>
      <c r="BG11" s="2161">
        <v>101</v>
      </c>
    </row>
    <row r="12" spans="1:59" s="2183" customFormat="1" ht="16.5" customHeight="1">
      <c r="A12" s="2170">
        <v>7</v>
      </c>
      <c r="B12" s="2170" t="s">
        <v>15898</v>
      </c>
      <c r="C12" s="2170" t="s">
        <v>16876</v>
      </c>
      <c r="D12" s="2170" t="s">
        <v>17032</v>
      </c>
      <c r="E12" s="2170" t="s">
        <v>16877</v>
      </c>
      <c r="F12" s="2174" t="s">
        <v>16878</v>
      </c>
      <c r="G12" s="2168" t="s">
        <v>16879</v>
      </c>
      <c r="H12" s="2168" t="s">
        <v>16880</v>
      </c>
      <c r="I12" s="2168" t="s">
        <v>16859</v>
      </c>
      <c r="J12" s="2209" t="s">
        <v>16881</v>
      </c>
      <c r="K12" s="2168" t="s">
        <v>16882</v>
      </c>
      <c r="L12" s="2207">
        <v>8799.7999999999993</v>
      </c>
      <c r="M12" s="2165"/>
      <c r="N12" s="2165"/>
      <c r="O12" s="2161">
        <v>579</v>
      </c>
      <c r="P12" s="2161">
        <v>1362</v>
      </c>
      <c r="Q12" s="2161"/>
      <c r="R12" s="2161"/>
      <c r="S12" s="2161">
        <v>2</v>
      </c>
      <c r="T12" s="2161">
        <v>302</v>
      </c>
      <c r="U12" s="2161">
        <v>1</v>
      </c>
      <c r="V12" s="2161">
        <v>142.80000000000001</v>
      </c>
      <c r="W12" s="2161"/>
      <c r="X12" s="2161"/>
      <c r="Y12" s="2161"/>
      <c r="Z12" s="2161"/>
      <c r="AA12" s="2579">
        <v>64</v>
      </c>
      <c r="AB12" s="2579">
        <v>64</v>
      </c>
      <c r="AC12" s="2161">
        <v>5</v>
      </c>
      <c r="AD12" s="2161"/>
      <c r="AE12" s="2161">
        <v>7</v>
      </c>
      <c r="AF12" s="2161">
        <v>1</v>
      </c>
      <c r="AG12" s="2161"/>
      <c r="AH12" s="2161">
        <v>13</v>
      </c>
      <c r="AI12" s="2161">
        <v>134</v>
      </c>
      <c r="AJ12" s="2161">
        <v>61</v>
      </c>
      <c r="AK12" s="2161">
        <v>134</v>
      </c>
      <c r="AL12" s="2161">
        <v>10</v>
      </c>
      <c r="AM12" s="2161">
        <v>2693</v>
      </c>
      <c r="AN12" s="2161"/>
      <c r="AO12" s="2161"/>
      <c r="AP12" s="2161">
        <v>23466</v>
      </c>
      <c r="AQ12" s="2161">
        <v>677</v>
      </c>
      <c r="AR12" s="2161">
        <v>5023</v>
      </c>
      <c r="AS12" s="2161">
        <v>214</v>
      </c>
      <c r="AT12" s="2161">
        <v>29380</v>
      </c>
      <c r="AU12" s="2161">
        <v>2004</v>
      </c>
      <c r="AV12" s="2161">
        <v>283</v>
      </c>
      <c r="AW12" s="2161">
        <v>104</v>
      </c>
      <c r="AX12" s="2161">
        <v>39</v>
      </c>
      <c r="AY12" s="2161">
        <v>197</v>
      </c>
      <c r="AZ12" s="2161"/>
      <c r="BA12" s="2161">
        <v>2627</v>
      </c>
      <c r="BB12" s="2161">
        <v>45</v>
      </c>
      <c r="BC12" s="2161"/>
      <c r="BD12" s="2161"/>
      <c r="BE12" s="2161">
        <v>26</v>
      </c>
      <c r="BF12" s="2161">
        <v>13</v>
      </c>
      <c r="BG12" s="2161">
        <v>84</v>
      </c>
    </row>
    <row r="13" spans="1:59" s="2183" customFormat="1" ht="16.5" customHeight="1">
      <c r="A13" s="2170">
        <v>8</v>
      </c>
      <c r="B13" s="2170" t="s">
        <v>15898</v>
      </c>
      <c r="C13" s="2170" t="s">
        <v>16876</v>
      </c>
      <c r="D13" s="2170" t="s">
        <v>17032</v>
      </c>
      <c r="E13" s="2170" t="s">
        <v>16883</v>
      </c>
      <c r="F13" s="2174" t="s">
        <v>16884</v>
      </c>
      <c r="G13" s="2168" t="s">
        <v>16885</v>
      </c>
      <c r="H13" s="2168" t="s">
        <v>16880</v>
      </c>
      <c r="I13" s="2168" t="s">
        <v>16859</v>
      </c>
      <c r="J13" s="2209"/>
      <c r="K13" s="2168" t="s">
        <v>16886</v>
      </c>
      <c r="L13" s="2207">
        <v>3586</v>
      </c>
      <c r="M13" s="2165"/>
      <c r="N13" s="2165"/>
      <c r="O13" s="2161">
        <v>531</v>
      </c>
      <c r="P13" s="2161">
        <v>3586</v>
      </c>
      <c r="Q13" s="2161"/>
      <c r="R13" s="2161"/>
      <c r="S13" s="2161"/>
      <c r="T13" s="2161"/>
      <c r="U13" s="2161"/>
      <c r="V13" s="2161"/>
      <c r="W13" s="2161"/>
      <c r="X13" s="2161"/>
      <c r="Y13" s="2161"/>
      <c r="Z13" s="2161"/>
      <c r="AA13" s="2580"/>
      <c r="AB13" s="2580"/>
      <c r="AC13" s="2161">
        <v>3</v>
      </c>
      <c r="AD13" s="2161"/>
      <c r="AE13" s="2161"/>
      <c r="AF13" s="2161"/>
      <c r="AG13" s="2161"/>
      <c r="AH13" s="2161">
        <v>3</v>
      </c>
      <c r="AI13" s="2161">
        <v>220</v>
      </c>
      <c r="AJ13" s="2161"/>
      <c r="AK13" s="2161"/>
      <c r="AL13" s="2161"/>
      <c r="AM13" s="2161"/>
      <c r="AN13" s="2161"/>
      <c r="AO13" s="2161"/>
      <c r="AP13" s="2161">
        <v>10214</v>
      </c>
      <c r="AQ13" s="2161"/>
      <c r="AR13" s="2161"/>
      <c r="AS13" s="2161"/>
      <c r="AT13" s="2161">
        <v>10214</v>
      </c>
      <c r="AU13" s="2161">
        <v>265</v>
      </c>
      <c r="AV13" s="2161">
        <v>68</v>
      </c>
      <c r="AW13" s="2161"/>
      <c r="AX13" s="2161"/>
      <c r="AY13" s="2161"/>
      <c r="AZ13" s="2161"/>
      <c r="BA13" s="2161">
        <v>333</v>
      </c>
      <c r="BB13" s="2161"/>
      <c r="BC13" s="2161"/>
      <c r="BD13" s="2161"/>
      <c r="BE13" s="2161">
        <v>24</v>
      </c>
      <c r="BF13" s="2161"/>
      <c r="BG13" s="2161">
        <v>24</v>
      </c>
    </row>
    <row r="14" spans="1:59" s="2183" customFormat="1" ht="16.5" customHeight="1">
      <c r="A14" s="2170">
        <v>9</v>
      </c>
      <c r="B14" s="2170" t="s">
        <v>15898</v>
      </c>
      <c r="C14" s="2170" t="s">
        <v>16887</v>
      </c>
      <c r="D14" s="2170" t="s">
        <v>17032</v>
      </c>
      <c r="E14" s="2170" t="s">
        <v>16888</v>
      </c>
      <c r="F14" s="2174" t="s">
        <v>22471</v>
      </c>
      <c r="G14" s="2168" t="s">
        <v>21880</v>
      </c>
      <c r="H14" s="2168" t="s">
        <v>21881</v>
      </c>
      <c r="I14" s="2168" t="s">
        <v>16859</v>
      </c>
      <c r="J14" s="2209" t="s">
        <v>21882</v>
      </c>
      <c r="K14" s="2168" t="s">
        <v>21883</v>
      </c>
      <c r="L14" s="2207">
        <v>6424</v>
      </c>
      <c r="M14" s="2165"/>
      <c r="N14" s="2165"/>
      <c r="O14" s="2161">
        <v>546</v>
      </c>
      <c r="P14" s="2161">
        <v>883</v>
      </c>
      <c r="Q14" s="2161"/>
      <c r="R14" s="2161"/>
      <c r="S14" s="2161">
        <v>1</v>
      </c>
      <c r="T14" s="2161">
        <v>217</v>
      </c>
      <c r="U14" s="2161"/>
      <c r="V14" s="2161"/>
      <c r="W14" s="2161"/>
      <c r="X14" s="2161"/>
      <c r="Y14" s="2161"/>
      <c r="Z14" s="2161"/>
      <c r="AA14" s="2161">
        <v>12</v>
      </c>
      <c r="AB14" s="2161">
        <v>12</v>
      </c>
      <c r="AC14" s="2161">
        <v>3</v>
      </c>
      <c r="AD14" s="2161"/>
      <c r="AE14" s="2161">
        <v>1</v>
      </c>
      <c r="AF14" s="2161"/>
      <c r="AG14" s="2161">
        <v>1</v>
      </c>
      <c r="AH14" s="2161">
        <v>5</v>
      </c>
      <c r="AI14" s="2161">
        <v>97</v>
      </c>
      <c r="AJ14" s="2161">
        <v>142</v>
      </c>
      <c r="AK14" s="2161">
        <v>59</v>
      </c>
      <c r="AL14" s="2161"/>
      <c r="AM14" s="2161">
        <v>625</v>
      </c>
      <c r="AN14" s="2161"/>
      <c r="AO14" s="2161"/>
      <c r="AP14" s="2161">
        <v>1797</v>
      </c>
      <c r="AQ14" s="2161">
        <v>1211</v>
      </c>
      <c r="AR14" s="2161">
        <v>41</v>
      </c>
      <c r="AS14" s="2161"/>
      <c r="AT14" s="2161">
        <v>3049</v>
      </c>
      <c r="AU14" s="2161">
        <v>376</v>
      </c>
      <c r="AV14" s="2161">
        <v>129</v>
      </c>
      <c r="AW14" s="2577">
        <v>200</v>
      </c>
      <c r="AX14" s="2578"/>
      <c r="AY14" s="2161">
        <v>50</v>
      </c>
      <c r="AZ14" s="2161">
        <v>321</v>
      </c>
      <c r="BA14" s="2161">
        <v>1076</v>
      </c>
      <c r="BB14" s="2161">
        <v>2</v>
      </c>
      <c r="BC14" s="2161"/>
      <c r="BD14" s="2161"/>
      <c r="BE14" s="2161">
        <v>13</v>
      </c>
      <c r="BF14" s="2161"/>
      <c r="BG14" s="2161">
        <v>15</v>
      </c>
    </row>
    <row r="15" spans="1:59" s="2183" customFormat="1" ht="16.5" customHeight="1">
      <c r="A15" s="2170">
        <v>10</v>
      </c>
      <c r="B15" s="2170" t="s">
        <v>15898</v>
      </c>
      <c r="C15" s="2170" t="s">
        <v>16890</v>
      </c>
      <c r="D15" s="2170" t="s">
        <v>17032</v>
      </c>
      <c r="E15" s="2170" t="s">
        <v>16891</v>
      </c>
      <c r="F15" s="2174" t="s">
        <v>16892</v>
      </c>
      <c r="G15" s="2168" t="s">
        <v>16893</v>
      </c>
      <c r="H15" s="2168" t="s">
        <v>16894</v>
      </c>
      <c r="I15" s="2168" t="s">
        <v>16859</v>
      </c>
      <c r="J15" s="2209" t="s">
        <v>16895</v>
      </c>
      <c r="K15" s="2168" t="s">
        <v>21884</v>
      </c>
      <c r="L15" s="2207">
        <v>13167.5</v>
      </c>
      <c r="M15" s="2165"/>
      <c r="N15" s="2165"/>
      <c r="O15" s="2161">
        <v>608</v>
      </c>
      <c r="P15" s="2161">
        <v>1136.8</v>
      </c>
      <c r="Q15" s="2161">
        <v>292</v>
      </c>
      <c r="R15" s="2161">
        <v>530.79999999999995</v>
      </c>
      <c r="S15" s="2161">
        <v>1</v>
      </c>
      <c r="T15" s="2161">
        <v>183.5</v>
      </c>
      <c r="U15" s="2161">
        <v>5</v>
      </c>
      <c r="V15" s="2161">
        <v>276</v>
      </c>
      <c r="W15" s="2161">
        <v>2</v>
      </c>
      <c r="X15" s="2161">
        <v>89</v>
      </c>
      <c r="Y15" s="2161"/>
      <c r="Z15" s="2161"/>
      <c r="AA15" s="2579">
        <v>20</v>
      </c>
      <c r="AB15" s="2579">
        <v>20</v>
      </c>
      <c r="AC15" s="2579">
        <v>5</v>
      </c>
      <c r="AD15" s="2161">
        <v>1</v>
      </c>
      <c r="AE15" s="2161">
        <v>1</v>
      </c>
      <c r="AF15" s="2161"/>
      <c r="AG15" s="2161">
        <v>1</v>
      </c>
      <c r="AH15" s="2161">
        <v>8</v>
      </c>
      <c r="AI15" s="2161">
        <v>78</v>
      </c>
      <c r="AJ15" s="2161">
        <v>127</v>
      </c>
      <c r="AK15" s="2161">
        <v>126</v>
      </c>
      <c r="AL15" s="2161">
        <v>4</v>
      </c>
      <c r="AM15" s="2161">
        <v>2422</v>
      </c>
      <c r="AN15" s="2161"/>
      <c r="AO15" s="2161"/>
      <c r="AP15" s="2161">
        <v>6389</v>
      </c>
      <c r="AQ15" s="2161">
        <v>1714</v>
      </c>
      <c r="AR15" s="2161">
        <v>901</v>
      </c>
      <c r="AS15" s="2161">
        <v>2035</v>
      </c>
      <c r="AT15" s="2161">
        <v>11039</v>
      </c>
      <c r="AU15" s="2161">
        <v>31</v>
      </c>
      <c r="AV15" s="2161">
        <v>417</v>
      </c>
      <c r="AW15" s="2577">
        <v>521</v>
      </c>
      <c r="AX15" s="2581"/>
      <c r="AY15" s="2578"/>
      <c r="AZ15" s="2161">
        <v>782</v>
      </c>
      <c r="BA15" s="2161">
        <v>1751</v>
      </c>
      <c r="BB15" s="2161">
        <v>48</v>
      </c>
      <c r="BC15" s="2161"/>
      <c r="BD15" s="2161"/>
      <c r="BE15" s="2161">
        <v>15</v>
      </c>
      <c r="BF15" s="2161"/>
      <c r="BG15" s="2161">
        <v>63</v>
      </c>
    </row>
    <row r="16" spans="1:59" s="2183" customFormat="1" ht="16.5" customHeight="1">
      <c r="A16" s="2170">
        <v>11</v>
      </c>
      <c r="B16" s="2170" t="s">
        <v>15898</v>
      </c>
      <c r="C16" s="2170" t="s">
        <v>16890</v>
      </c>
      <c r="D16" s="2170" t="s">
        <v>17032</v>
      </c>
      <c r="E16" s="2170" t="s">
        <v>21885</v>
      </c>
      <c r="F16" s="2174" t="s">
        <v>22473</v>
      </c>
      <c r="G16" s="2168"/>
      <c r="H16" s="2168" t="s">
        <v>16894</v>
      </c>
      <c r="I16" s="2168" t="s">
        <v>16859</v>
      </c>
      <c r="J16" s="2209"/>
      <c r="K16" s="2168" t="s">
        <v>22501</v>
      </c>
      <c r="L16" s="2207">
        <v>1471.02</v>
      </c>
      <c r="M16" s="2165"/>
      <c r="N16" s="2165"/>
      <c r="O16" s="2161"/>
      <c r="P16" s="2161"/>
      <c r="Q16" s="2161">
        <v>208</v>
      </c>
      <c r="R16" s="2161">
        <v>455.99</v>
      </c>
      <c r="S16" s="2161"/>
      <c r="T16" s="2161"/>
      <c r="U16" s="2161"/>
      <c r="V16" s="2161"/>
      <c r="W16" s="2161"/>
      <c r="X16" s="2161"/>
      <c r="Y16" s="2161"/>
      <c r="Z16" s="2161"/>
      <c r="AA16" s="2580"/>
      <c r="AB16" s="2580"/>
      <c r="AC16" s="2580"/>
      <c r="AD16" s="2161">
        <v>1</v>
      </c>
      <c r="AE16" s="2161">
        <v>1</v>
      </c>
      <c r="AF16" s="2161"/>
      <c r="AG16" s="2161">
        <v>1</v>
      </c>
      <c r="AH16" s="2161">
        <v>3</v>
      </c>
      <c r="AI16" s="2161">
        <v>13</v>
      </c>
      <c r="AJ16" s="2161"/>
      <c r="AK16" s="2161">
        <v>7</v>
      </c>
      <c r="AL16" s="2161"/>
      <c r="AM16" s="2161">
        <v>652</v>
      </c>
      <c r="AN16" s="2161"/>
      <c r="AO16" s="2161"/>
      <c r="AP16" s="2161">
        <v>1040</v>
      </c>
      <c r="AQ16" s="2161"/>
      <c r="AR16" s="2161">
        <v>120</v>
      </c>
      <c r="AS16" s="2161">
        <v>60</v>
      </c>
      <c r="AT16" s="2161">
        <v>1220</v>
      </c>
      <c r="AU16" s="2161"/>
      <c r="AV16" s="2161">
        <v>97</v>
      </c>
      <c r="AW16" s="2161">
        <v>87</v>
      </c>
      <c r="AX16" s="2161"/>
      <c r="AY16" s="2161"/>
      <c r="AZ16" s="2161"/>
      <c r="BA16" s="2161">
        <v>184</v>
      </c>
      <c r="BB16" s="2161">
        <v>8</v>
      </c>
      <c r="BC16" s="2161"/>
      <c r="BD16" s="2161"/>
      <c r="BE16" s="2161"/>
      <c r="BF16" s="2161"/>
      <c r="BG16" s="2161">
        <v>8</v>
      </c>
    </row>
    <row r="17" spans="1:59" s="2183" customFormat="1" ht="16.5" customHeight="1">
      <c r="A17" s="2170">
        <v>12</v>
      </c>
      <c r="B17" s="2170" t="s">
        <v>15898</v>
      </c>
      <c r="C17" s="2170" t="s">
        <v>21886</v>
      </c>
      <c r="D17" s="2170" t="s">
        <v>17032</v>
      </c>
      <c r="E17" s="2170" t="s">
        <v>21887</v>
      </c>
      <c r="F17" s="2174" t="s">
        <v>22474</v>
      </c>
      <c r="G17" s="2168" t="s">
        <v>21888</v>
      </c>
      <c r="H17" s="2168" t="s">
        <v>21889</v>
      </c>
      <c r="I17" s="2168" t="s">
        <v>17047</v>
      </c>
      <c r="J17" s="2209" t="s">
        <v>21890</v>
      </c>
      <c r="K17" s="2173" t="s">
        <v>16896</v>
      </c>
      <c r="L17" s="2207">
        <v>19756</v>
      </c>
      <c r="M17" s="2165"/>
      <c r="N17" s="2165"/>
      <c r="O17" s="2161">
        <v>733</v>
      </c>
      <c r="P17" s="2161">
        <v>2621</v>
      </c>
      <c r="Q17" s="2161">
        <v>201</v>
      </c>
      <c r="R17" s="2161">
        <v>488</v>
      </c>
      <c r="S17" s="2161">
        <v>1</v>
      </c>
      <c r="T17" s="2161">
        <v>200</v>
      </c>
      <c r="U17" s="2161">
        <v>9</v>
      </c>
      <c r="V17" s="2161">
        <v>545</v>
      </c>
      <c r="W17" s="2161">
        <v>4</v>
      </c>
      <c r="X17" s="2161">
        <v>801.7</v>
      </c>
      <c r="Y17" s="2161"/>
      <c r="Z17" s="2161"/>
      <c r="AA17" s="2171">
        <v>88</v>
      </c>
      <c r="AB17" s="2171">
        <v>88</v>
      </c>
      <c r="AC17" s="2171">
        <v>5</v>
      </c>
      <c r="AD17" s="2161">
        <v>7</v>
      </c>
      <c r="AE17" s="2161">
        <v>8</v>
      </c>
      <c r="AF17" s="2161"/>
      <c r="AG17" s="2161"/>
      <c r="AH17" s="2161">
        <v>20</v>
      </c>
      <c r="AI17" s="2161">
        <v>83</v>
      </c>
      <c r="AJ17" s="2161">
        <v>9</v>
      </c>
      <c r="AK17" s="2161">
        <v>66</v>
      </c>
      <c r="AL17" s="2161"/>
      <c r="AM17" s="2161">
        <v>4558</v>
      </c>
      <c r="AN17" s="2161"/>
      <c r="AO17" s="2161">
        <v>1158</v>
      </c>
      <c r="AP17" s="2161">
        <v>7715</v>
      </c>
      <c r="AQ17" s="2161">
        <v>229</v>
      </c>
      <c r="AR17" s="2161">
        <v>1158</v>
      </c>
      <c r="AS17" s="2161"/>
      <c r="AT17" s="2161">
        <v>9102</v>
      </c>
      <c r="AU17" s="2161">
        <v>480</v>
      </c>
      <c r="AV17" s="2161">
        <v>481</v>
      </c>
      <c r="AW17" s="2161">
        <v>576</v>
      </c>
      <c r="AX17" s="2161"/>
      <c r="AY17" s="2161">
        <v>355</v>
      </c>
      <c r="AZ17" s="2161"/>
      <c r="BA17" s="2161">
        <v>1892</v>
      </c>
      <c r="BB17" s="2161">
        <v>55.4</v>
      </c>
      <c r="BC17" s="2161"/>
      <c r="BD17" s="2161"/>
      <c r="BE17" s="2161">
        <v>116.1</v>
      </c>
      <c r="BF17" s="2161"/>
      <c r="BG17" s="2161">
        <v>171.5</v>
      </c>
    </row>
    <row r="18" spans="1:59" s="2183" customFormat="1" ht="16.5" customHeight="1">
      <c r="A18" s="2170">
        <v>13</v>
      </c>
      <c r="B18" s="2170" t="s">
        <v>15898</v>
      </c>
      <c r="C18" s="2170" t="s">
        <v>16897</v>
      </c>
      <c r="D18" s="2170" t="s">
        <v>17032</v>
      </c>
      <c r="E18" s="2170" t="s">
        <v>16898</v>
      </c>
      <c r="F18" s="2174" t="s">
        <v>16899</v>
      </c>
      <c r="G18" s="2168" t="s">
        <v>16900</v>
      </c>
      <c r="H18" s="2168" t="s">
        <v>16897</v>
      </c>
      <c r="I18" s="2168" t="s">
        <v>16950</v>
      </c>
      <c r="J18" s="2209" t="s">
        <v>16901</v>
      </c>
      <c r="K18" s="2168" t="s">
        <v>16902</v>
      </c>
      <c r="L18" s="2207">
        <v>4068</v>
      </c>
      <c r="M18" s="2165"/>
      <c r="N18" s="2165"/>
      <c r="O18" s="2161">
        <v>657</v>
      </c>
      <c r="P18" s="2161">
        <v>833.16</v>
      </c>
      <c r="Q18" s="2161">
        <v>100</v>
      </c>
      <c r="R18" s="2161">
        <v>207.36</v>
      </c>
      <c r="S18" s="2161">
        <v>1</v>
      </c>
      <c r="T18" s="2161">
        <v>103.68</v>
      </c>
      <c r="U18" s="2161">
        <v>1</v>
      </c>
      <c r="V18" s="2161">
        <v>60.16</v>
      </c>
      <c r="W18" s="2161">
        <v>1</v>
      </c>
      <c r="X18" s="2161">
        <v>49.92</v>
      </c>
      <c r="Y18" s="2161"/>
      <c r="Z18" s="2161"/>
      <c r="AA18" s="2161">
        <v>14</v>
      </c>
      <c r="AB18" s="2161">
        <v>14</v>
      </c>
      <c r="AC18" s="2161">
        <v>1</v>
      </c>
      <c r="AD18" s="2161"/>
      <c r="AE18" s="2161"/>
      <c r="AF18" s="2161"/>
      <c r="AG18" s="2161"/>
      <c r="AH18" s="2161">
        <v>1</v>
      </c>
      <c r="AI18" s="2161">
        <v>54</v>
      </c>
      <c r="AJ18" s="2161">
        <v>70</v>
      </c>
      <c r="AK18" s="2161">
        <v>12</v>
      </c>
      <c r="AL18" s="2161">
        <v>4</v>
      </c>
      <c r="AM18" s="2161"/>
      <c r="AN18" s="2161"/>
      <c r="AO18" s="2161"/>
      <c r="AP18" s="2161">
        <v>2500</v>
      </c>
      <c r="AQ18" s="2161">
        <v>6000</v>
      </c>
      <c r="AR18" s="2161">
        <v>2300</v>
      </c>
      <c r="AS18" s="2161">
        <v>1000</v>
      </c>
      <c r="AT18" s="2161">
        <v>11800</v>
      </c>
      <c r="AU18" s="2161">
        <v>400</v>
      </c>
      <c r="AV18" s="2161">
        <v>232</v>
      </c>
      <c r="AW18" s="2161"/>
      <c r="AX18" s="2161"/>
      <c r="AY18" s="2161"/>
      <c r="AZ18" s="2161"/>
      <c r="BA18" s="2161">
        <v>632</v>
      </c>
      <c r="BB18" s="2161"/>
      <c r="BC18" s="2161"/>
      <c r="BD18" s="2161"/>
      <c r="BE18" s="2161">
        <v>3</v>
      </c>
      <c r="BF18" s="2161"/>
      <c r="BG18" s="2161">
        <v>3</v>
      </c>
    </row>
    <row r="19" spans="1:59" s="2183" customFormat="1" ht="16.5" customHeight="1">
      <c r="A19" s="2170">
        <v>14</v>
      </c>
      <c r="B19" s="2170" t="s">
        <v>15898</v>
      </c>
      <c r="C19" s="2170" t="s">
        <v>15940</v>
      </c>
      <c r="D19" s="2170" t="s">
        <v>17032</v>
      </c>
      <c r="E19" s="2170" t="s">
        <v>21891</v>
      </c>
      <c r="F19" s="2174" t="s">
        <v>22475</v>
      </c>
      <c r="G19" s="2168" t="s">
        <v>21892</v>
      </c>
      <c r="H19" s="2168" t="s">
        <v>21893</v>
      </c>
      <c r="I19" s="2168" t="s">
        <v>16859</v>
      </c>
      <c r="J19" s="2209" t="s">
        <v>21894</v>
      </c>
      <c r="K19" s="2168" t="s">
        <v>21895</v>
      </c>
      <c r="L19" s="2207">
        <v>9886.7999999999993</v>
      </c>
      <c r="M19" s="2161"/>
      <c r="N19" s="2161"/>
      <c r="O19" s="2161">
        <v>589</v>
      </c>
      <c r="P19" s="2161">
        <v>785.7</v>
      </c>
      <c r="Q19" s="2161">
        <v>180</v>
      </c>
      <c r="R19" s="2161">
        <v>289.8</v>
      </c>
      <c r="S19" s="2161">
        <v>1</v>
      </c>
      <c r="T19" s="2161">
        <v>117.1</v>
      </c>
      <c r="U19" s="2161">
        <v>10</v>
      </c>
      <c r="V19" s="2161">
        <v>1397.4</v>
      </c>
      <c r="W19" s="2161">
        <v>1</v>
      </c>
      <c r="X19" s="2161">
        <v>30.7</v>
      </c>
      <c r="Y19" s="2161"/>
      <c r="Z19" s="2161"/>
      <c r="AA19" s="2161">
        <v>41</v>
      </c>
      <c r="AB19" s="2161">
        <v>28</v>
      </c>
      <c r="AC19" s="2161">
        <v>3</v>
      </c>
      <c r="AD19" s="2161"/>
      <c r="AE19" s="2161">
        <v>1</v>
      </c>
      <c r="AF19" s="2161"/>
      <c r="AG19" s="2161">
        <v>1</v>
      </c>
      <c r="AH19" s="2161">
        <v>5</v>
      </c>
      <c r="AI19" s="2161">
        <v>2</v>
      </c>
      <c r="AJ19" s="2161"/>
      <c r="AK19" s="2161">
        <v>78</v>
      </c>
      <c r="AL19" s="2161"/>
      <c r="AM19" s="2161"/>
      <c r="AN19" s="2161"/>
      <c r="AO19" s="2161">
        <v>570</v>
      </c>
      <c r="AP19" s="2161">
        <v>1615</v>
      </c>
      <c r="AQ19" s="2161"/>
      <c r="AR19" s="2161">
        <v>2726</v>
      </c>
      <c r="AS19" s="2161"/>
      <c r="AT19" s="2161">
        <v>4341</v>
      </c>
      <c r="AU19" s="2161">
        <v>1230</v>
      </c>
      <c r="AV19" s="2161">
        <v>2960</v>
      </c>
      <c r="AW19" s="2161">
        <v>70</v>
      </c>
      <c r="AX19" s="2161">
        <v>1</v>
      </c>
      <c r="AY19" s="2161">
        <v>311</v>
      </c>
      <c r="AZ19" s="2161"/>
      <c r="BA19" s="2161">
        <v>4572</v>
      </c>
      <c r="BB19" s="2161"/>
      <c r="BC19" s="2161"/>
      <c r="BD19" s="2161"/>
      <c r="BE19" s="2161">
        <v>1</v>
      </c>
      <c r="BF19" s="2161"/>
      <c r="BG19" s="2161">
        <v>1</v>
      </c>
    </row>
    <row r="20" spans="1:59" s="2183" customFormat="1" ht="16.5" customHeight="1">
      <c r="A20" s="2170">
        <v>15</v>
      </c>
      <c r="B20" s="2170" t="s">
        <v>15898</v>
      </c>
      <c r="C20" s="2170" t="s">
        <v>16903</v>
      </c>
      <c r="D20" s="2170" t="s">
        <v>17032</v>
      </c>
      <c r="E20" s="2170" t="s">
        <v>16904</v>
      </c>
      <c r="F20" s="2174" t="s">
        <v>16905</v>
      </c>
      <c r="G20" s="2168" t="s">
        <v>16906</v>
      </c>
      <c r="H20" s="2168" t="s">
        <v>16907</v>
      </c>
      <c r="I20" s="2168" t="s">
        <v>16859</v>
      </c>
      <c r="J20" s="2209" t="s">
        <v>21896</v>
      </c>
      <c r="K20" s="2168" t="s">
        <v>21897</v>
      </c>
      <c r="L20" s="2207">
        <v>3984.02</v>
      </c>
      <c r="M20" s="2165"/>
      <c r="N20" s="2165"/>
      <c r="O20" s="2161">
        <v>520</v>
      </c>
      <c r="P20" s="2161">
        <v>631</v>
      </c>
      <c r="Q20" s="2161"/>
      <c r="R20" s="2161"/>
      <c r="S20" s="2161"/>
      <c r="T20" s="2161"/>
      <c r="U20" s="2161"/>
      <c r="V20" s="2161"/>
      <c r="W20" s="2161"/>
      <c r="X20" s="2161"/>
      <c r="Y20" s="2161"/>
      <c r="Z20" s="2161"/>
      <c r="AA20" s="2161">
        <v>16</v>
      </c>
      <c r="AB20" s="2161">
        <v>16</v>
      </c>
      <c r="AC20" s="2161">
        <v>4</v>
      </c>
      <c r="AD20" s="2161"/>
      <c r="AE20" s="2161">
        <v>2</v>
      </c>
      <c r="AF20" s="2161"/>
      <c r="AG20" s="2161"/>
      <c r="AH20" s="2161">
        <v>6</v>
      </c>
      <c r="AI20" s="2161">
        <v>73</v>
      </c>
      <c r="AJ20" s="2161"/>
      <c r="AK20" s="2161"/>
      <c r="AL20" s="2161"/>
      <c r="AM20" s="2161">
        <v>1001</v>
      </c>
      <c r="AN20" s="2161"/>
      <c r="AO20" s="2161"/>
      <c r="AP20" s="2161">
        <v>2559</v>
      </c>
      <c r="AQ20" s="2161"/>
      <c r="AR20" s="2161"/>
      <c r="AS20" s="2161"/>
      <c r="AT20" s="2161">
        <v>2559</v>
      </c>
      <c r="AU20" s="2161">
        <v>658</v>
      </c>
      <c r="AV20" s="2161">
        <v>393</v>
      </c>
      <c r="AW20" s="2161">
        <v>87</v>
      </c>
      <c r="AX20" s="2161"/>
      <c r="AY20" s="2161"/>
      <c r="AZ20" s="2161"/>
      <c r="BA20" s="2161">
        <v>1138</v>
      </c>
      <c r="BB20" s="2161">
        <v>1</v>
      </c>
      <c r="BC20" s="2161"/>
      <c r="BD20" s="2161"/>
      <c r="BE20" s="2161">
        <v>42</v>
      </c>
      <c r="BF20" s="2161">
        <v>32</v>
      </c>
      <c r="BG20" s="2161">
        <v>75</v>
      </c>
    </row>
    <row r="21" spans="1:59" s="2183" customFormat="1" ht="16.5" customHeight="1">
      <c r="A21" s="2170">
        <v>16</v>
      </c>
      <c r="B21" s="2170" t="s">
        <v>15898</v>
      </c>
      <c r="C21" s="2170" t="s">
        <v>16903</v>
      </c>
      <c r="D21" s="2170" t="s">
        <v>17032</v>
      </c>
      <c r="E21" s="2170" t="s">
        <v>21898</v>
      </c>
      <c r="F21" s="2174" t="s">
        <v>21899</v>
      </c>
      <c r="G21" s="2168" t="s">
        <v>21900</v>
      </c>
      <c r="H21" s="2168" t="s">
        <v>16907</v>
      </c>
      <c r="I21" s="2168" t="s">
        <v>16859</v>
      </c>
      <c r="J21" s="2209"/>
      <c r="K21" s="2168" t="s">
        <v>16909</v>
      </c>
      <c r="L21" s="2207">
        <v>9726.5</v>
      </c>
      <c r="M21" s="2165"/>
      <c r="N21" s="2165"/>
      <c r="O21" s="2161">
        <v>352</v>
      </c>
      <c r="P21" s="2161">
        <v>414</v>
      </c>
      <c r="Q21" s="2161"/>
      <c r="R21" s="2161"/>
      <c r="S21" s="2161"/>
      <c r="T21" s="2161"/>
      <c r="U21" s="2161"/>
      <c r="V21" s="2161"/>
      <c r="W21" s="2161"/>
      <c r="X21" s="2161"/>
      <c r="Y21" s="2161"/>
      <c r="Z21" s="2161"/>
      <c r="AA21" s="2161">
        <v>19</v>
      </c>
      <c r="AB21" s="2161">
        <v>19</v>
      </c>
      <c r="AC21" s="2161">
        <v>4</v>
      </c>
      <c r="AD21" s="2161"/>
      <c r="AE21" s="2161">
        <v>2</v>
      </c>
      <c r="AF21" s="2161"/>
      <c r="AG21" s="2161"/>
      <c r="AH21" s="2161">
        <v>6</v>
      </c>
      <c r="AI21" s="2161">
        <v>122</v>
      </c>
      <c r="AJ21" s="2161"/>
      <c r="AK21" s="2161"/>
      <c r="AL21" s="2161"/>
      <c r="AM21" s="2161">
        <v>1241</v>
      </c>
      <c r="AN21" s="2161"/>
      <c r="AO21" s="2161"/>
      <c r="AP21" s="2161">
        <v>3709</v>
      </c>
      <c r="AQ21" s="2161"/>
      <c r="AR21" s="2161"/>
      <c r="AS21" s="2161"/>
      <c r="AT21" s="2161">
        <v>3709</v>
      </c>
      <c r="AU21" s="2161">
        <v>500</v>
      </c>
      <c r="AV21" s="2161">
        <v>775</v>
      </c>
      <c r="AW21" s="2161">
        <v>173</v>
      </c>
      <c r="AX21" s="2161"/>
      <c r="AY21" s="2161">
        <v>16</v>
      </c>
      <c r="AZ21" s="2161"/>
      <c r="BA21" s="2161">
        <v>1464</v>
      </c>
      <c r="BB21" s="2161">
        <v>2</v>
      </c>
      <c r="BC21" s="2161"/>
      <c r="BD21" s="2161"/>
      <c r="BE21" s="2161">
        <v>61</v>
      </c>
      <c r="BF21" s="2161">
        <v>140</v>
      </c>
      <c r="BG21" s="2161">
        <v>203</v>
      </c>
    </row>
    <row r="22" spans="1:59" s="2183" customFormat="1" ht="16.5" customHeight="1">
      <c r="A22" s="2170">
        <v>17</v>
      </c>
      <c r="B22" s="2170" t="s">
        <v>15898</v>
      </c>
      <c r="C22" s="2170" t="s">
        <v>17903</v>
      </c>
      <c r="D22" s="2170" t="s">
        <v>17032</v>
      </c>
      <c r="E22" s="2170" t="s">
        <v>21901</v>
      </c>
      <c r="F22" s="2174" t="s">
        <v>22476</v>
      </c>
      <c r="G22" s="2168" t="s">
        <v>16910</v>
      </c>
      <c r="H22" s="2168" t="s">
        <v>16911</v>
      </c>
      <c r="I22" s="2168" t="s">
        <v>16859</v>
      </c>
      <c r="J22" s="2209" t="s">
        <v>16912</v>
      </c>
      <c r="K22" s="2168" t="s">
        <v>21902</v>
      </c>
      <c r="L22" s="2207">
        <v>12563.3</v>
      </c>
      <c r="M22" s="2165"/>
      <c r="N22" s="2165"/>
      <c r="O22" s="2161">
        <v>684</v>
      </c>
      <c r="P22" s="2161">
        <v>928.5</v>
      </c>
      <c r="Q22" s="2161">
        <v>230</v>
      </c>
      <c r="R22" s="2161">
        <v>326.60000000000002</v>
      </c>
      <c r="S22" s="2161">
        <v>1</v>
      </c>
      <c r="T22" s="2161">
        <v>181</v>
      </c>
      <c r="U22" s="2161"/>
      <c r="V22" s="2161"/>
      <c r="W22" s="2161"/>
      <c r="X22" s="2161"/>
      <c r="Y22" s="2161"/>
      <c r="Z22" s="2161"/>
      <c r="AA22" s="2161">
        <v>12</v>
      </c>
      <c r="AB22" s="2161">
        <v>12</v>
      </c>
      <c r="AC22" s="2161">
        <v>3</v>
      </c>
      <c r="AD22" s="2161"/>
      <c r="AE22" s="2161"/>
      <c r="AF22" s="2161"/>
      <c r="AG22" s="2161"/>
      <c r="AH22" s="2161">
        <v>3</v>
      </c>
      <c r="AI22" s="2161">
        <v>72</v>
      </c>
      <c r="AJ22" s="2161">
        <v>21</v>
      </c>
      <c r="AK22" s="2161"/>
      <c r="AL22" s="2161"/>
      <c r="AM22" s="2161">
        <v>1200</v>
      </c>
      <c r="AN22" s="2161">
        <v>401</v>
      </c>
      <c r="AO22" s="2161"/>
      <c r="AP22" s="2161">
        <v>10800</v>
      </c>
      <c r="AQ22" s="2161">
        <v>1890</v>
      </c>
      <c r="AR22" s="2161"/>
      <c r="AS22" s="2161"/>
      <c r="AT22" s="2161">
        <v>12690</v>
      </c>
      <c r="AU22" s="2161">
        <v>109</v>
      </c>
      <c r="AV22" s="2161">
        <v>691</v>
      </c>
      <c r="AW22" s="2161"/>
      <c r="AX22" s="2161"/>
      <c r="AY22" s="2161"/>
      <c r="AZ22" s="2161"/>
      <c r="BA22" s="2161">
        <v>800</v>
      </c>
      <c r="BB22" s="2161"/>
      <c r="BC22" s="2161"/>
      <c r="BD22" s="2161"/>
      <c r="BE22" s="2161">
        <v>10</v>
      </c>
      <c r="BF22" s="2161"/>
      <c r="BG22" s="2161">
        <v>10</v>
      </c>
    </row>
    <row r="23" spans="1:59" s="2183" customFormat="1" ht="16.5" customHeight="1">
      <c r="A23" s="2170">
        <v>18</v>
      </c>
      <c r="B23" s="2170" t="s">
        <v>15898</v>
      </c>
      <c r="C23" s="2170" t="s">
        <v>16913</v>
      </c>
      <c r="D23" s="2170" t="s">
        <v>17032</v>
      </c>
      <c r="E23" s="2170" t="s">
        <v>16914</v>
      </c>
      <c r="F23" s="2174" t="s">
        <v>16915</v>
      </c>
      <c r="G23" s="2168" t="s">
        <v>16916</v>
      </c>
      <c r="H23" s="2168" t="s">
        <v>16917</v>
      </c>
      <c r="I23" s="2168" t="s">
        <v>16859</v>
      </c>
      <c r="J23" s="2209" t="s">
        <v>16918</v>
      </c>
      <c r="K23" s="2168" t="s">
        <v>21903</v>
      </c>
      <c r="L23" s="2207">
        <v>3290</v>
      </c>
      <c r="M23" s="2165"/>
      <c r="N23" s="2165"/>
      <c r="O23" s="2161">
        <v>526</v>
      </c>
      <c r="P23" s="2161">
        <v>768</v>
      </c>
      <c r="Q23" s="2161"/>
      <c r="R23" s="2161"/>
      <c r="S23" s="2161">
        <v>1</v>
      </c>
      <c r="T23" s="2161">
        <v>432</v>
      </c>
      <c r="U23" s="2161">
        <v>1</v>
      </c>
      <c r="V23" s="2161">
        <v>63</v>
      </c>
      <c r="W23" s="2161"/>
      <c r="X23" s="2161"/>
      <c r="Y23" s="2161"/>
      <c r="Z23" s="2161"/>
      <c r="AA23" s="2161">
        <v>42</v>
      </c>
      <c r="AB23" s="2161">
        <v>34</v>
      </c>
      <c r="AC23" s="2161">
        <v>3</v>
      </c>
      <c r="AD23" s="2161">
        <v>2</v>
      </c>
      <c r="AE23" s="2161">
        <v>2</v>
      </c>
      <c r="AF23" s="2161"/>
      <c r="AG23" s="2161">
        <v>3</v>
      </c>
      <c r="AH23" s="2161">
        <v>10</v>
      </c>
      <c r="AI23" s="2161">
        <v>58</v>
      </c>
      <c r="AJ23" s="2161">
        <v>60</v>
      </c>
      <c r="AK23" s="2161">
        <v>36</v>
      </c>
      <c r="AL23" s="2161">
        <v>5</v>
      </c>
      <c r="AM23" s="2161">
        <v>287</v>
      </c>
      <c r="AN23" s="2161"/>
      <c r="AO23" s="2161">
        <v>124</v>
      </c>
      <c r="AP23" s="2161">
        <v>8085</v>
      </c>
      <c r="AQ23" s="2161">
        <v>3000</v>
      </c>
      <c r="AR23" s="2161">
        <v>691</v>
      </c>
      <c r="AS23" s="2161">
        <v>750</v>
      </c>
      <c r="AT23" s="2161">
        <v>12526</v>
      </c>
      <c r="AU23" s="2161">
        <v>547</v>
      </c>
      <c r="AV23" s="2161">
        <v>227</v>
      </c>
      <c r="AW23" s="2161">
        <v>237</v>
      </c>
      <c r="AX23" s="2161">
        <v>25</v>
      </c>
      <c r="AY23" s="2161">
        <v>72</v>
      </c>
      <c r="AZ23" s="2161"/>
      <c r="BA23" s="2161">
        <v>1108</v>
      </c>
      <c r="BB23" s="2161">
        <v>3.6</v>
      </c>
      <c r="BC23" s="2161"/>
      <c r="BD23" s="2161">
        <v>0.6</v>
      </c>
      <c r="BE23" s="2161">
        <v>34</v>
      </c>
      <c r="BF23" s="2161"/>
      <c r="BG23" s="2161">
        <v>38.200000000000003</v>
      </c>
    </row>
    <row r="24" spans="1:59" s="2183" customFormat="1" ht="16.5" customHeight="1">
      <c r="A24" s="2170">
        <v>19</v>
      </c>
      <c r="B24" s="2170" t="s">
        <v>15898</v>
      </c>
      <c r="C24" s="2170" t="s">
        <v>16919</v>
      </c>
      <c r="D24" s="2170" t="s">
        <v>17032</v>
      </c>
      <c r="E24" s="2170" t="s">
        <v>21904</v>
      </c>
      <c r="F24" s="2174" t="s">
        <v>22477</v>
      </c>
      <c r="G24" s="2168" t="s">
        <v>21905</v>
      </c>
      <c r="H24" s="2168" t="s">
        <v>16920</v>
      </c>
      <c r="I24" s="2168" t="s">
        <v>16950</v>
      </c>
      <c r="J24" s="2209" t="s">
        <v>21906</v>
      </c>
      <c r="K24" s="2168" t="s">
        <v>21907</v>
      </c>
      <c r="L24" s="2207">
        <v>8519</v>
      </c>
      <c r="M24" s="2161"/>
      <c r="N24" s="2161"/>
      <c r="O24" s="2161">
        <v>787</v>
      </c>
      <c r="P24" s="2161">
        <v>1178</v>
      </c>
      <c r="Q24" s="2161">
        <v>298</v>
      </c>
      <c r="R24" s="2161">
        <v>443</v>
      </c>
      <c r="S24" s="2161">
        <v>1</v>
      </c>
      <c r="T24" s="2161">
        <v>330</v>
      </c>
      <c r="U24" s="2161">
        <v>3</v>
      </c>
      <c r="V24" s="2161">
        <v>418</v>
      </c>
      <c r="W24" s="2161"/>
      <c r="X24" s="2161"/>
      <c r="Y24" s="2161"/>
      <c r="Z24" s="2161"/>
      <c r="AA24" s="2161">
        <v>8</v>
      </c>
      <c r="AB24" s="2161">
        <v>8</v>
      </c>
      <c r="AC24" s="2161">
        <v>4</v>
      </c>
      <c r="AD24" s="2161"/>
      <c r="AE24" s="2161"/>
      <c r="AF24" s="2161"/>
      <c r="AG24" s="2161"/>
      <c r="AH24" s="2161">
        <v>4</v>
      </c>
      <c r="AI24" s="2161">
        <v>32</v>
      </c>
      <c r="AJ24" s="2161">
        <v>41</v>
      </c>
      <c r="AK24" s="2161"/>
      <c r="AL24" s="2161">
        <v>38</v>
      </c>
      <c r="AM24" s="2161">
        <v>736</v>
      </c>
      <c r="AN24" s="2161">
        <v>1300</v>
      </c>
      <c r="AO24" s="2161"/>
      <c r="AP24" s="2161">
        <v>3527</v>
      </c>
      <c r="AQ24" s="2161">
        <v>2050</v>
      </c>
      <c r="AR24" s="2161"/>
      <c r="AS24" s="2161">
        <v>955</v>
      </c>
      <c r="AT24" s="2161">
        <v>6532</v>
      </c>
      <c r="AU24" s="2161">
        <v>76</v>
      </c>
      <c r="AV24" s="2161">
        <v>210</v>
      </c>
      <c r="AW24" s="2161"/>
      <c r="AX24" s="2161"/>
      <c r="AY24" s="2161"/>
      <c r="AZ24" s="2161"/>
      <c r="BA24" s="2161">
        <v>286</v>
      </c>
      <c r="BB24" s="2161"/>
      <c r="BC24" s="2161"/>
      <c r="BD24" s="2161"/>
      <c r="BE24" s="2161">
        <v>9</v>
      </c>
      <c r="BF24" s="2161"/>
      <c r="BG24" s="2161">
        <v>9</v>
      </c>
    </row>
    <row r="25" spans="1:59" s="2183" customFormat="1" ht="16.5" customHeight="1">
      <c r="A25" s="2170">
        <v>20</v>
      </c>
      <c r="B25" s="2170" t="s">
        <v>15898</v>
      </c>
      <c r="C25" s="2170" t="s">
        <v>16921</v>
      </c>
      <c r="D25" s="2170" t="s">
        <v>17032</v>
      </c>
      <c r="E25" s="2170" t="s">
        <v>16922</v>
      </c>
      <c r="F25" s="2174" t="s">
        <v>16923</v>
      </c>
      <c r="G25" s="2168" t="s">
        <v>16924</v>
      </c>
      <c r="H25" s="2168" t="s">
        <v>16925</v>
      </c>
      <c r="I25" s="2168" t="s">
        <v>16859</v>
      </c>
      <c r="J25" s="2209" t="s">
        <v>16926</v>
      </c>
      <c r="K25" s="2168" t="s">
        <v>21908</v>
      </c>
      <c r="L25" s="2207" t="s">
        <v>21909</v>
      </c>
      <c r="M25" s="2165"/>
      <c r="N25" s="2165"/>
      <c r="O25" s="2161">
        <v>701</v>
      </c>
      <c r="P25" s="2161">
        <v>815</v>
      </c>
      <c r="Q25" s="2165"/>
      <c r="R25" s="2165"/>
      <c r="S25" s="2161">
        <v>1</v>
      </c>
      <c r="T25" s="2161">
        <v>205</v>
      </c>
      <c r="U25" s="2161">
        <v>8</v>
      </c>
      <c r="V25" s="2161">
        <v>825</v>
      </c>
      <c r="W25" s="2161">
        <v>2</v>
      </c>
      <c r="X25" s="2161">
        <v>281</v>
      </c>
      <c r="Y25" s="2165"/>
      <c r="Z25" s="2165"/>
      <c r="AA25" s="2161">
        <v>30</v>
      </c>
      <c r="AB25" s="2161">
        <v>30</v>
      </c>
      <c r="AC25" s="2161">
        <v>4</v>
      </c>
      <c r="AD25" s="2161">
        <v>1</v>
      </c>
      <c r="AE25" s="2161">
        <v>4</v>
      </c>
      <c r="AF25" s="2161"/>
      <c r="AG25" s="2161"/>
      <c r="AH25" s="2161">
        <v>9</v>
      </c>
      <c r="AI25" s="2161">
        <v>36</v>
      </c>
      <c r="AJ25" s="2161">
        <v>48</v>
      </c>
      <c r="AK25" s="2161">
        <v>156</v>
      </c>
      <c r="AL25" s="2161"/>
      <c r="AM25" s="2161"/>
      <c r="AN25" s="2161"/>
      <c r="AO25" s="2161">
        <v>1199</v>
      </c>
      <c r="AP25" s="2161">
        <v>672</v>
      </c>
      <c r="AQ25" s="2161">
        <v>1651</v>
      </c>
      <c r="AR25" s="2161">
        <v>3908</v>
      </c>
      <c r="AS25" s="2161"/>
      <c r="AT25" s="2161">
        <v>6231</v>
      </c>
      <c r="AU25" s="2161">
        <v>1364</v>
      </c>
      <c r="AV25" s="2161">
        <v>1628</v>
      </c>
      <c r="AW25" s="2161">
        <v>124</v>
      </c>
      <c r="AX25" s="2161">
        <v>36</v>
      </c>
      <c r="AY25" s="2161">
        <v>143</v>
      </c>
      <c r="AZ25" s="2161"/>
      <c r="BA25" s="2161">
        <v>3295</v>
      </c>
      <c r="BB25" s="2161"/>
      <c r="BC25" s="2161"/>
      <c r="BD25" s="2161"/>
      <c r="BE25" s="2161">
        <v>19.2</v>
      </c>
      <c r="BF25" s="2161">
        <v>23</v>
      </c>
      <c r="BG25" s="2161">
        <v>42.2</v>
      </c>
    </row>
    <row r="26" spans="1:59" s="2183" customFormat="1" ht="16.5" customHeight="1">
      <c r="A26" s="2170">
        <v>21</v>
      </c>
      <c r="B26" s="2170" t="s">
        <v>15898</v>
      </c>
      <c r="C26" s="2170" t="s">
        <v>16927</v>
      </c>
      <c r="D26" s="2170" t="s">
        <v>16938</v>
      </c>
      <c r="E26" s="2170" t="s">
        <v>16928</v>
      </c>
      <c r="F26" s="2174" t="s">
        <v>16929</v>
      </c>
      <c r="G26" s="2168" t="s">
        <v>16930</v>
      </c>
      <c r="H26" s="2168" t="s">
        <v>21910</v>
      </c>
      <c r="I26" s="2168" t="s">
        <v>16859</v>
      </c>
      <c r="J26" s="2209" t="s">
        <v>21911</v>
      </c>
      <c r="K26" s="2168" t="s">
        <v>21912</v>
      </c>
      <c r="L26" s="2207">
        <v>64058</v>
      </c>
      <c r="M26" s="2165">
        <v>3022</v>
      </c>
      <c r="N26" s="2165">
        <v>17620</v>
      </c>
      <c r="O26" s="2161">
        <v>2151</v>
      </c>
      <c r="P26" s="2161">
        <v>6493</v>
      </c>
      <c r="Q26" s="2161"/>
      <c r="R26" s="2161"/>
      <c r="S26" s="2161">
        <v>5</v>
      </c>
      <c r="T26" s="2161">
        <v>5897</v>
      </c>
      <c r="U26" s="2456">
        <v>557</v>
      </c>
      <c r="V26" s="2456">
        <v>144</v>
      </c>
      <c r="W26" s="2161">
        <v>2</v>
      </c>
      <c r="X26" s="2161">
        <v>97.1</v>
      </c>
      <c r="Y26" s="2161"/>
      <c r="Z26" s="2161"/>
      <c r="AA26" s="2161">
        <v>473</v>
      </c>
      <c r="AB26" s="2161">
        <v>441</v>
      </c>
      <c r="AC26" s="2161">
        <v>50</v>
      </c>
      <c r="AD26" s="2161">
        <v>11</v>
      </c>
      <c r="AE26" s="2161">
        <v>12</v>
      </c>
      <c r="AF26" s="2161">
        <v>9</v>
      </c>
      <c r="AG26" s="2161">
        <v>4</v>
      </c>
      <c r="AH26" s="2161">
        <v>86</v>
      </c>
      <c r="AI26" s="2161">
        <v>195</v>
      </c>
      <c r="AJ26" s="2161">
        <v>208</v>
      </c>
      <c r="AK26" s="2161">
        <v>54</v>
      </c>
      <c r="AL26" s="2161"/>
      <c r="AM26" s="2161">
        <v>171169</v>
      </c>
      <c r="AN26" s="2161">
        <v>60870</v>
      </c>
      <c r="AO26" s="2161">
        <v>1899</v>
      </c>
      <c r="AP26" s="2161">
        <v>228090</v>
      </c>
      <c r="AQ26" s="2161">
        <v>76615</v>
      </c>
      <c r="AR26" s="2161">
        <v>1899</v>
      </c>
      <c r="AS26" s="2161"/>
      <c r="AT26" s="2161">
        <v>306604</v>
      </c>
      <c r="AU26" s="2161">
        <v>25312</v>
      </c>
      <c r="AV26" s="2161">
        <v>9295</v>
      </c>
      <c r="AW26" s="2161">
        <v>5283</v>
      </c>
      <c r="AX26" s="2161">
        <v>438</v>
      </c>
      <c r="AY26" s="2161">
        <v>542</v>
      </c>
      <c r="AZ26" s="2161">
        <v>6402</v>
      </c>
      <c r="BA26" s="2161">
        <v>47272</v>
      </c>
      <c r="BB26" s="2161">
        <v>2990</v>
      </c>
      <c r="BC26" s="2161">
        <v>201</v>
      </c>
      <c r="BD26" s="2161">
        <v>106</v>
      </c>
      <c r="BE26" s="2161">
        <v>2136</v>
      </c>
      <c r="BF26" s="2161">
        <v>43919</v>
      </c>
      <c r="BG26" s="2161">
        <v>49352</v>
      </c>
    </row>
    <row r="27" spans="1:59" s="2183" customFormat="1" ht="16.5" customHeight="1">
      <c r="A27" s="2170">
        <v>22</v>
      </c>
      <c r="B27" s="2170" t="s">
        <v>15898</v>
      </c>
      <c r="C27" s="2170" t="s">
        <v>16927</v>
      </c>
      <c r="D27" s="2170" t="s">
        <v>17032</v>
      </c>
      <c r="E27" s="2170" t="s">
        <v>16931</v>
      </c>
      <c r="F27" s="2174" t="s">
        <v>16932</v>
      </c>
      <c r="G27" s="2168" t="s">
        <v>16933</v>
      </c>
      <c r="H27" s="2168" t="s">
        <v>16934</v>
      </c>
      <c r="I27" s="2168" t="s">
        <v>16859</v>
      </c>
      <c r="J27" s="2209" t="s">
        <v>16935</v>
      </c>
      <c r="K27" s="2168" t="s">
        <v>16936</v>
      </c>
      <c r="L27" s="2207">
        <v>6756.14</v>
      </c>
      <c r="M27" s="2165"/>
      <c r="N27" s="2165"/>
      <c r="O27" s="2161">
        <v>326</v>
      </c>
      <c r="P27" s="2161">
        <v>507.47</v>
      </c>
      <c r="Q27" s="2161"/>
      <c r="R27" s="2161"/>
      <c r="S27" s="2161"/>
      <c r="T27" s="2161"/>
      <c r="U27" s="2161"/>
      <c r="V27" s="2161"/>
      <c r="W27" s="2161"/>
      <c r="X27" s="2161"/>
      <c r="Y27" s="2161"/>
      <c r="Z27" s="2161"/>
      <c r="AA27" s="2161">
        <v>3</v>
      </c>
      <c r="AB27" s="2161">
        <v>1</v>
      </c>
      <c r="AC27" s="2161">
        <v>1</v>
      </c>
      <c r="AD27" s="2161">
        <v>1</v>
      </c>
      <c r="AE27" s="2161">
        <v>1</v>
      </c>
      <c r="AF27" s="2161"/>
      <c r="AG27" s="2161"/>
      <c r="AH27" s="2161">
        <v>3</v>
      </c>
      <c r="AI27" s="2161">
        <v>23</v>
      </c>
      <c r="AJ27" s="2161"/>
      <c r="AK27" s="2161"/>
      <c r="AL27" s="2161">
        <v>3</v>
      </c>
      <c r="AM27" s="2161"/>
      <c r="AN27" s="2161"/>
      <c r="AO27" s="2161"/>
      <c r="AP27" s="2161">
        <v>2000</v>
      </c>
      <c r="AQ27" s="2161"/>
      <c r="AR27" s="2161"/>
      <c r="AS27" s="2161"/>
      <c r="AT27" s="2161">
        <v>2000</v>
      </c>
      <c r="AU27" s="2161"/>
      <c r="AV27" s="2161"/>
      <c r="AW27" s="2161"/>
      <c r="AX27" s="2161"/>
      <c r="AY27" s="2161"/>
      <c r="AZ27" s="2161"/>
      <c r="BA27" s="2161"/>
      <c r="BB27" s="2161"/>
      <c r="BC27" s="2161"/>
      <c r="BD27" s="2161"/>
      <c r="BE27" s="2161">
        <v>8.5</v>
      </c>
      <c r="BF27" s="2161"/>
      <c r="BG27" s="2161">
        <v>8.5</v>
      </c>
    </row>
    <row r="28" spans="1:59" s="2183" customFormat="1" ht="16.5" customHeight="1">
      <c r="A28" s="2170">
        <v>23</v>
      </c>
      <c r="B28" s="2170" t="s">
        <v>15898</v>
      </c>
      <c r="C28" s="2170" t="s">
        <v>16927</v>
      </c>
      <c r="D28" s="2170" t="s">
        <v>17032</v>
      </c>
      <c r="E28" s="2170" t="s">
        <v>21913</v>
      </c>
      <c r="F28" s="2174" t="s">
        <v>22478</v>
      </c>
      <c r="G28" s="2168" t="s">
        <v>21914</v>
      </c>
      <c r="H28" s="2168" t="s">
        <v>16934</v>
      </c>
      <c r="I28" s="2168" t="s">
        <v>16859</v>
      </c>
      <c r="J28" s="2209" t="s">
        <v>15909</v>
      </c>
      <c r="K28" s="2168" t="s">
        <v>21915</v>
      </c>
      <c r="L28" s="2207">
        <v>11262</v>
      </c>
      <c r="M28" s="2165"/>
      <c r="N28" s="2165"/>
      <c r="O28" s="2161">
        <v>409</v>
      </c>
      <c r="P28" s="2165">
        <v>673.7</v>
      </c>
      <c r="Q28" s="2161"/>
      <c r="R28" s="2161"/>
      <c r="S28" s="2161"/>
      <c r="T28" s="2161"/>
      <c r="U28" s="2161"/>
      <c r="V28" s="2161"/>
      <c r="W28" s="2161"/>
      <c r="X28" s="2161"/>
      <c r="Y28" s="2161"/>
      <c r="Z28" s="2161"/>
      <c r="AA28" s="2161">
        <v>1</v>
      </c>
      <c r="AB28" s="2161">
        <v>1</v>
      </c>
      <c r="AC28" s="2161">
        <v>1</v>
      </c>
      <c r="AD28" s="2161"/>
      <c r="AE28" s="2161"/>
      <c r="AF28" s="2161"/>
      <c r="AG28" s="2161"/>
      <c r="AH28" s="2161">
        <v>1</v>
      </c>
      <c r="AI28" s="2161"/>
      <c r="AJ28" s="2161"/>
      <c r="AK28" s="2161"/>
      <c r="AL28" s="2161"/>
      <c r="AM28" s="2161"/>
      <c r="AN28" s="2161"/>
      <c r="AO28" s="2161"/>
      <c r="AP28" s="2161"/>
      <c r="AQ28" s="2161"/>
      <c r="AR28" s="2161"/>
      <c r="AS28" s="2161"/>
      <c r="AT28" s="2161"/>
      <c r="AU28" s="2161">
        <v>35</v>
      </c>
      <c r="AV28" s="2161"/>
      <c r="AW28" s="2161"/>
      <c r="AX28" s="2161"/>
      <c r="AY28" s="2161"/>
      <c r="AZ28" s="2161"/>
      <c r="BA28" s="2161">
        <f>SUM(AU28:AZ28)</f>
        <v>35</v>
      </c>
      <c r="BB28" s="2161"/>
      <c r="BC28" s="2161"/>
      <c r="BD28" s="2161"/>
      <c r="BE28" s="2161"/>
      <c r="BF28" s="2161"/>
      <c r="BG28" s="2161">
        <v>0</v>
      </c>
    </row>
    <row r="29" spans="1:59" s="2183" customFormat="1" ht="16.5" customHeight="1">
      <c r="A29" s="2170">
        <v>24</v>
      </c>
      <c r="B29" s="2170" t="s">
        <v>15898</v>
      </c>
      <c r="C29" s="2170" t="s">
        <v>16940</v>
      </c>
      <c r="D29" s="2170" t="s">
        <v>17032</v>
      </c>
      <c r="E29" s="2170" t="s">
        <v>21916</v>
      </c>
      <c r="F29" s="2174" t="s">
        <v>22479</v>
      </c>
      <c r="G29" s="2168" t="s">
        <v>16937</v>
      </c>
      <c r="H29" s="2168" t="s">
        <v>21917</v>
      </c>
      <c r="I29" s="2168" t="s">
        <v>16859</v>
      </c>
      <c r="J29" s="2209" t="s">
        <v>21918</v>
      </c>
      <c r="K29" s="2168" t="s">
        <v>21919</v>
      </c>
      <c r="L29" s="2207">
        <v>36726.839999999997</v>
      </c>
      <c r="M29" s="2165">
        <v>1250</v>
      </c>
      <c r="N29" s="2161">
        <v>1268</v>
      </c>
      <c r="O29" s="2161">
        <v>320</v>
      </c>
      <c r="P29" s="2161">
        <v>516</v>
      </c>
      <c r="Q29" s="2161">
        <v>212</v>
      </c>
      <c r="R29" s="2161">
        <v>527</v>
      </c>
      <c r="S29" s="2161">
        <v>1</v>
      </c>
      <c r="T29" s="2161">
        <v>245</v>
      </c>
      <c r="U29" s="2161">
        <v>3</v>
      </c>
      <c r="V29" s="2161">
        <v>259.58</v>
      </c>
      <c r="W29" s="2161">
        <v>1</v>
      </c>
      <c r="X29" s="2161">
        <v>312.77999999999997</v>
      </c>
      <c r="Y29" s="2161"/>
      <c r="Z29" s="2161"/>
      <c r="AA29" s="2161">
        <v>56</v>
      </c>
      <c r="AB29" s="2161">
        <v>56</v>
      </c>
      <c r="AC29" s="2161">
        <v>11</v>
      </c>
      <c r="AD29" s="2161">
        <v>2</v>
      </c>
      <c r="AE29" s="2161">
        <v>5</v>
      </c>
      <c r="AF29" s="2161">
        <v>1</v>
      </c>
      <c r="AG29" s="2161">
        <v>2</v>
      </c>
      <c r="AH29" s="2161">
        <v>21</v>
      </c>
      <c r="AI29" s="2161">
        <v>170</v>
      </c>
      <c r="AJ29" s="2161">
        <v>26</v>
      </c>
      <c r="AK29" s="2161">
        <v>250</v>
      </c>
      <c r="AL29" s="2161"/>
      <c r="AM29" s="2161">
        <v>154248</v>
      </c>
      <c r="AN29" s="2161"/>
      <c r="AO29" s="2161">
        <v>64</v>
      </c>
      <c r="AP29" s="2161">
        <v>172550</v>
      </c>
      <c r="AQ29" s="2161">
        <v>1954</v>
      </c>
      <c r="AR29" s="2161">
        <v>477</v>
      </c>
      <c r="AS29" s="2161"/>
      <c r="AT29" s="2161">
        <v>174981</v>
      </c>
      <c r="AU29" s="2161">
        <v>3306.4</v>
      </c>
      <c r="AV29" s="2161">
        <v>2731.6</v>
      </c>
      <c r="AW29" s="2161">
        <v>1031.7</v>
      </c>
      <c r="AX29" s="2161">
        <v>9.5</v>
      </c>
      <c r="AY29" s="2161">
        <v>158.9</v>
      </c>
      <c r="AZ29" s="2161">
        <v>2043.3000000000006</v>
      </c>
      <c r="BA29" s="2161">
        <v>9281.4</v>
      </c>
      <c r="BB29" s="2161">
        <v>1314.7</v>
      </c>
      <c r="BC29" s="2161"/>
      <c r="BD29" s="2161">
        <v>9.6999999999999993</v>
      </c>
      <c r="BE29" s="2161">
        <v>715.9</v>
      </c>
      <c r="BF29" s="2161">
        <v>9770.6999999999989</v>
      </c>
      <c r="BG29" s="2161">
        <v>11811</v>
      </c>
    </row>
    <row r="30" spans="1:59" s="2183" customFormat="1" ht="16.5" customHeight="1">
      <c r="A30" s="2170">
        <v>25</v>
      </c>
      <c r="B30" s="2170" t="s">
        <v>15898</v>
      </c>
      <c r="C30" s="2170" t="s">
        <v>21920</v>
      </c>
      <c r="D30" s="2170" t="s">
        <v>17032</v>
      </c>
      <c r="E30" s="2170" t="s">
        <v>21921</v>
      </c>
      <c r="F30" s="2174" t="s">
        <v>22480</v>
      </c>
      <c r="G30" s="2168" t="s">
        <v>21922</v>
      </c>
      <c r="H30" s="2168" t="s">
        <v>21923</v>
      </c>
      <c r="I30" s="2168" t="s">
        <v>16859</v>
      </c>
      <c r="J30" s="2209" t="s">
        <v>21924</v>
      </c>
      <c r="K30" s="2168" t="s">
        <v>21925</v>
      </c>
      <c r="L30" s="2207">
        <v>10107</v>
      </c>
      <c r="M30" s="2165"/>
      <c r="N30" s="2165"/>
      <c r="O30" s="2161">
        <v>550</v>
      </c>
      <c r="P30" s="2161">
        <v>1171.0999999999999</v>
      </c>
      <c r="Q30" s="2161">
        <v>190</v>
      </c>
      <c r="R30" s="2161">
        <v>580.4</v>
      </c>
      <c r="S30" s="2161">
        <v>1</v>
      </c>
      <c r="T30" s="2161">
        <v>220</v>
      </c>
      <c r="U30" s="2161">
        <v>1</v>
      </c>
      <c r="V30" s="2161">
        <v>115.2</v>
      </c>
      <c r="W30" s="2161">
        <v>1</v>
      </c>
      <c r="X30" s="2161">
        <v>311.89999999999998</v>
      </c>
      <c r="Y30" s="2161"/>
      <c r="Z30" s="2161"/>
      <c r="AA30" s="2161">
        <v>21</v>
      </c>
      <c r="AB30" s="2161">
        <v>21</v>
      </c>
      <c r="AC30" s="2161">
        <v>4</v>
      </c>
      <c r="AD30" s="2161"/>
      <c r="AE30" s="2161"/>
      <c r="AF30" s="2161"/>
      <c r="AG30" s="2161"/>
      <c r="AH30" s="2161">
        <v>4</v>
      </c>
      <c r="AI30" s="2161">
        <v>10</v>
      </c>
      <c r="AJ30" s="2161"/>
      <c r="AK30" s="2161"/>
      <c r="AL30" s="2161">
        <v>112</v>
      </c>
      <c r="AM30" s="2161">
        <v>545</v>
      </c>
      <c r="AN30" s="2161"/>
      <c r="AO30" s="2161"/>
      <c r="AP30" s="2161">
        <v>742</v>
      </c>
      <c r="AQ30" s="2161"/>
      <c r="AR30" s="2161"/>
      <c r="AS30" s="2161">
        <v>13440</v>
      </c>
      <c r="AT30" s="2161">
        <v>14182</v>
      </c>
      <c r="AU30" s="2161">
        <v>1199</v>
      </c>
      <c r="AV30" s="2161">
        <v>308</v>
      </c>
      <c r="AW30" s="2161"/>
      <c r="AX30" s="2161"/>
      <c r="AY30" s="2161"/>
      <c r="AZ30" s="2161"/>
      <c r="BA30" s="2161">
        <v>1507</v>
      </c>
      <c r="BB30" s="2161">
        <v>1</v>
      </c>
      <c r="BC30" s="2161"/>
      <c r="BD30" s="2161"/>
      <c r="BE30" s="2161">
        <v>27</v>
      </c>
      <c r="BF30" s="2161">
        <v>170</v>
      </c>
      <c r="BG30" s="2161">
        <v>198</v>
      </c>
    </row>
    <row r="31" spans="1:59" s="2183" customFormat="1" ht="16.5" customHeight="1">
      <c r="A31" s="2170">
        <v>26</v>
      </c>
      <c r="B31" s="2170" t="s">
        <v>15951</v>
      </c>
      <c r="C31" s="2170" t="s">
        <v>21926</v>
      </c>
      <c r="D31" s="2170" t="s">
        <v>17032</v>
      </c>
      <c r="E31" s="2170" t="s">
        <v>21927</v>
      </c>
      <c r="F31" s="2174" t="s">
        <v>22481</v>
      </c>
      <c r="G31" s="2168" t="s">
        <v>21928</v>
      </c>
      <c r="H31" s="2168" t="s">
        <v>21929</v>
      </c>
      <c r="I31" s="2168" t="s">
        <v>16950</v>
      </c>
      <c r="J31" s="2209" t="s">
        <v>21930</v>
      </c>
      <c r="K31" s="2168" t="s">
        <v>21931</v>
      </c>
      <c r="L31" s="2207">
        <v>5519.9</v>
      </c>
      <c r="M31" s="2165"/>
      <c r="N31" s="2165"/>
      <c r="O31" s="2161">
        <v>511</v>
      </c>
      <c r="P31" s="2161">
        <v>874</v>
      </c>
      <c r="Q31" s="2161">
        <v>200</v>
      </c>
      <c r="R31" s="2161">
        <v>289</v>
      </c>
      <c r="S31" s="2161">
        <v>1</v>
      </c>
      <c r="T31" s="2161">
        <v>249.8</v>
      </c>
      <c r="U31" s="2161">
        <v>1</v>
      </c>
      <c r="V31" s="2161">
        <v>276</v>
      </c>
      <c r="W31" s="2161">
        <v>1</v>
      </c>
      <c r="X31" s="2161">
        <v>146</v>
      </c>
      <c r="Y31" s="2161">
        <v>1130</v>
      </c>
      <c r="Z31" s="2161">
        <v>1640</v>
      </c>
      <c r="AA31" s="2161">
        <v>17</v>
      </c>
      <c r="AB31" s="2161">
        <v>17</v>
      </c>
      <c r="AC31" s="2161">
        <v>3</v>
      </c>
      <c r="AD31" s="2161"/>
      <c r="AE31" s="2161">
        <v>1</v>
      </c>
      <c r="AF31" s="2161"/>
      <c r="AG31" s="2161"/>
      <c r="AH31" s="2161">
        <v>4</v>
      </c>
      <c r="AI31" s="2161">
        <v>64</v>
      </c>
      <c r="AJ31" s="2161">
        <v>36</v>
      </c>
      <c r="AK31" s="2161">
        <v>30</v>
      </c>
      <c r="AL31" s="2161"/>
      <c r="AM31" s="2161">
        <v>539</v>
      </c>
      <c r="AN31" s="2161"/>
      <c r="AO31" s="2161"/>
      <c r="AP31" s="2161">
        <v>7378</v>
      </c>
      <c r="AQ31" s="2161">
        <v>1922</v>
      </c>
      <c r="AR31" s="2161">
        <v>476</v>
      </c>
      <c r="AS31" s="2161"/>
      <c r="AT31" s="2161">
        <v>9776</v>
      </c>
      <c r="AU31" s="2161">
        <v>1009</v>
      </c>
      <c r="AV31" s="2161">
        <v>658</v>
      </c>
      <c r="AW31" s="2161">
        <v>226</v>
      </c>
      <c r="AX31" s="2161">
        <v>19</v>
      </c>
      <c r="AY31" s="2161"/>
      <c r="AZ31" s="2161"/>
      <c r="BA31" s="2161">
        <v>1912</v>
      </c>
      <c r="BB31" s="2161">
        <v>18</v>
      </c>
      <c r="BC31" s="2161"/>
      <c r="BD31" s="2161"/>
      <c r="BE31" s="2161">
        <v>23</v>
      </c>
      <c r="BF31" s="2161"/>
      <c r="BG31" s="2161">
        <v>41</v>
      </c>
    </row>
    <row r="32" spans="1:59" s="2185" customFormat="1" ht="16.5" customHeight="1">
      <c r="A32" s="2170">
        <v>27</v>
      </c>
      <c r="B32" s="2170" t="s">
        <v>15951</v>
      </c>
      <c r="C32" s="2170" t="s">
        <v>21932</v>
      </c>
      <c r="D32" s="2170" t="s">
        <v>16938</v>
      </c>
      <c r="E32" s="2170" t="s">
        <v>21933</v>
      </c>
      <c r="F32" s="2174" t="s">
        <v>21934</v>
      </c>
      <c r="G32" s="2168" t="s">
        <v>21935</v>
      </c>
      <c r="H32" s="2168" t="s">
        <v>21936</v>
      </c>
      <c r="I32" s="2168" t="s">
        <v>21937</v>
      </c>
      <c r="J32" s="2209" t="s">
        <v>21938</v>
      </c>
      <c r="K32" s="2168" t="s">
        <v>21939</v>
      </c>
      <c r="L32" s="2207">
        <v>54335</v>
      </c>
      <c r="M32" s="2165"/>
      <c r="N32" s="2165"/>
      <c r="O32" s="2161">
        <v>841</v>
      </c>
      <c r="P32" s="2161">
        <v>1537</v>
      </c>
      <c r="Q32" s="2161"/>
      <c r="R32" s="2161"/>
      <c r="S32" s="2161">
        <v>2</v>
      </c>
      <c r="T32" s="2161">
        <v>1442</v>
      </c>
      <c r="U32" s="2161">
        <v>7</v>
      </c>
      <c r="V32" s="2161">
        <v>82.5</v>
      </c>
      <c r="W32" s="2161">
        <v>2</v>
      </c>
      <c r="X32" s="2161">
        <v>68.2</v>
      </c>
      <c r="Y32" s="2161">
        <v>4000</v>
      </c>
      <c r="Z32" s="2161">
        <v>2364</v>
      </c>
      <c r="AA32" s="2161">
        <v>147</v>
      </c>
      <c r="AB32" s="2161">
        <v>123</v>
      </c>
      <c r="AC32" s="2161">
        <v>6</v>
      </c>
      <c r="AD32" s="2161">
        <v>8</v>
      </c>
      <c r="AE32" s="2161">
        <v>7</v>
      </c>
      <c r="AF32" s="2161"/>
      <c r="AG32" s="2161">
        <v>1</v>
      </c>
      <c r="AH32" s="2161">
        <v>22</v>
      </c>
      <c r="AI32" s="2161">
        <v>84</v>
      </c>
      <c r="AJ32" s="2161"/>
      <c r="AK32" s="2161">
        <v>1</v>
      </c>
      <c r="AL32" s="2161">
        <v>97</v>
      </c>
      <c r="AM32" s="2161">
        <v>11368</v>
      </c>
      <c r="AN32" s="2161"/>
      <c r="AO32" s="2161"/>
      <c r="AP32" s="2161">
        <v>19282</v>
      </c>
      <c r="AQ32" s="2161"/>
      <c r="AR32" s="2161">
        <v>8878</v>
      </c>
      <c r="AS32" s="2161">
        <v>1501</v>
      </c>
      <c r="AT32" s="2161">
        <v>29661</v>
      </c>
      <c r="AU32" s="2161">
        <v>4758</v>
      </c>
      <c r="AV32" s="2161">
        <v>1400</v>
      </c>
      <c r="AW32" s="2161">
        <v>961</v>
      </c>
      <c r="AX32" s="2161"/>
      <c r="AY32" s="2161">
        <v>221</v>
      </c>
      <c r="AZ32" s="2161">
        <v>3801</v>
      </c>
      <c r="BA32" s="2161">
        <v>11141</v>
      </c>
      <c r="BB32" s="2161">
        <v>201</v>
      </c>
      <c r="BC32" s="2161"/>
      <c r="BD32" s="2161">
        <v>221</v>
      </c>
      <c r="BE32" s="2161">
        <v>147</v>
      </c>
      <c r="BF32" s="2161">
        <v>488</v>
      </c>
      <c r="BG32" s="2161">
        <v>1057</v>
      </c>
    </row>
    <row r="33" spans="1:59" s="2185" customFormat="1" ht="16.5" customHeight="1">
      <c r="A33" s="2170">
        <v>28</v>
      </c>
      <c r="B33" s="2170" t="s">
        <v>15951</v>
      </c>
      <c r="C33" s="2170" t="s">
        <v>21932</v>
      </c>
      <c r="D33" s="2170" t="s">
        <v>17032</v>
      </c>
      <c r="E33" s="2170" t="s">
        <v>21940</v>
      </c>
      <c r="F33" s="2174" t="s">
        <v>21941</v>
      </c>
      <c r="G33" s="2168" t="s">
        <v>21942</v>
      </c>
      <c r="H33" s="2168" t="s">
        <v>21943</v>
      </c>
      <c r="I33" s="2168" t="s">
        <v>16950</v>
      </c>
      <c r="J33" s="2209" t="s">
        <v>21944</v>
      </c>
      <c r="K33" s="2168" t="s">
        <v>21945</v>
      </c>
      <c r="L33" s="2207">
        <v>6514.8</v>
      </c>
      <c r="M33" s="2165"/>
      <c r="N33" s="2165"/>
      <c r="O33" s="2161">
        <v>458</v>
      </c>
      <c r="P33" s="2161">
        <v>1070</v>
      </c>
      <c r="Q33" s="2161">
        <v>130</v>
      </c>
      <c r="R33" s="2161">
        <v>214</v>
      </c>
      <c r="S33" s="2161">
        <v>2</v>
      </c>
      <c r="T33" s="2161">
        <v>344.6</v>
      </c>
      <c r="U33" s="2161"/>
      <c r="V33" s="2161"/>
      <c r="W33" s="2161">
        <v>1</v>
      </c>
      <c r="X33" s="2161">
        <v>93</v>
      </c>
      <c r="Y33" s="2161"/>
      <c r="Z33" s="2161"/>
      <c r="AA33" s="2161">
        <v>22</v>
      </c>
      <c r="AB33" s="2161">
        <v>15</v>
      </c>
      <c r="AC33" s="2161">
        <v>2</v>
      </c>
      <c r="AD33" s="2161">
        <v>1</v>
      </c>
      <c r="AE33" s="2161">
        <v>1</v>
      </c>
      <c r="AF33" s="2161"/>
      <c r="AG33" s="2161"/>
      <c r="AH33" s="2161">
        <v>4</v>
      </c>
      <c r="AI33" s="2161">
        <v>243</v>
      </c>
      <c r="AJ33" s="2161">
        <v>68</v>
      </c>
      <c r="AK33" s="2161"/>
      <c r="AL33" s="2161"/>
      <c r="AM33" s="2161">
        <v>1294</v>
      </c>
      <c r="AN33" s="2161"/>
      <c r="AO33" s="2161">
        <v>420</v>
      </c>
      <c r="AP33" s="2161">
        <v>9617</v>
      </c>
      <c r="AQ33" s="2161">
        <v>9120</v>
      </c>
      <c r="AR33" s="2161">
        <v>420</v>
      </c>
      <c r="AS33" s="2161"/>
      <c r="AT33" s="2161">
        <v>19157</v>
      </c>
      <c r="AU33" s="2161">
        <v>266</v>
      </c>
      <c r="AV33" s="2161">
        <v>472</v>
      </c>
      <c r="AW33" s="2161">
        <v>225</v>
      </c>
      <c r="AX33" s="2161"/>
      <c r="AY33" s="2161">
        <v>14</v>
      </c>
      <c r="AZ33" s="2161"/>
      <c r="BA33" s="2161">
        <v>977</v>
      </c>
      <c r="BB33" s="2161">
        <v>29.2</v>
      </c>
      <c r="BC33" s="2161"/>
      <c r="BD33" s="2161">
        <v>7.8</v>
      </c>
      <c r="BE33" s="2161">
        <v>61.6</v>
      </c>
      <c r="BF33" s="2161">
        <v>3.1</v>
      </c>
      <c r="BG33" s="2161">
        <v>101.69999999999999</v>
      </c>
    </row>
    <row r="34" spans="1:59" s="2185" customFormat="1" ht="16.5" customHeight="1">
      <c r="A34" s="2170">
        <v>29</v>
      </c>
      <c r="B34" s="2170" t="s">
        <v>15951</v>
      </c>
      <c r="C34" s="2170" t="s">
        <v>16953</v>
      </c>
      <c r="D34" s="2170" t="s">
        <v>17032</v>
      </c>
      <c r="E34" s="2170" t="s">
        <v>21946</v>
      </c>
      <c r="F34" s="2174" t="s">
        <v>22482</v>
      </c>
      <c r="G34" s="2168" t="s">
        <v>21947</v>
      </c>
      <c r="H34" s="2168" t="s">
        <v>21948</v>
      </c>
      <c r="I34" s="2168" t="s">
        <v>16950</v>
      </c>
      <c r="J34" s="2209" t="s">
        <v>21949</v>
      </c>
      <c r="K34" s="2168" t="s">
        <v>21950</v>
      </c>
      <c r="L34" s="2207">
        <v>3311.1</v>
      </c>
      <c r="M34" s="2165"/>
      <c r="N34" s="2165"/>
      <c r="O34" s="2161">
        <v>341</v>
      </c>
      <c r="P34" s="2161">
        <v>481.7</v>
      </c>
      <c r="Q34" s="2161"/>
      <c r="R34" s="2161"/>
      <c r="S34" s="2161"/>
      <c r="T34" s="2161"/>
      <c r="U34" s="2161">
        <v>1</v>
      </c>
      <c r="V34" s="2161">
        <v>2</v>
      </c>
      <c r="W34" s="2161">
        <v>1</v>
      </c>
      <c r="X34" s="2161">
        <v>49.6</v>
      </c>
      <c r="Y34" s="2161"/>
      <c r="Z34" s="2161"/>
      <c r="AA34" s="2161">
        <v>5</v>
      </c>
      <c r="AB34" s="2161">
        <v>5</v>
      </c>
      <c r="AC34" s="2161">
        <v>1</v>
      </c>
      <c r="AD34" s="2161"/>
      <c r="AE34" s="2161"/>
      <c r="AF34" s="2161"/>
      <c r="AG34" s="2161"/>
      <c r="AH34" s="2161">
        <v>1</v>
      </c>
      <c r="AI34" s="2161">
        <v>34</v>
      </c>
      <c r="AJ34" s="2161">
        <v>27</v>
      </c>
      <c r="AK34" s="2161"/>
      <c r="AL34" s="2161"/>
      <c r="AM34" s="2161">
        <v>243</v>
      </c>
      <c r="AN34" s="2161"/>
      <c r="AO34" s="2161"/>
      <c r="AP34" s="2161">
        <v>1612</v>
      </c>
      <c r="AQ34" s="2161">
        <v>384</v>
      </c>
      <c r="AR34" s="2161"/>
      <c r="AS34" s="2161"/>
      <c r="AT34" s="2161">
        <v>1996</v>
      </c>
      <c r="AU34" s="2161">
        <v>47</v>
      </c>
      <c r="AV34" s="2161">
        <v>24</v>
      </c>
      <c r="AW34" s="2161">
        <v>32</v>
      </c>
      <c r="AX34" s="2161"/>
      <c r="AY34" s="2161"/>
      <c r="AZ34" s="2161"/>
      <c r="BA34" s="2161">
        <v>103</v>
      </c>
      <c r="BB34" s="2161">
        <v>2</v>
      </c>
      <c r="BC34" s="2161"/>
      <c r="BD34" s="2161"/>
      <c r="BE34" s="2161">
        <v>5</v>
      </c>
      <c r="BF34" s="2161"/>
      <c r="BG34" s="2161">
        <v>7</v>
      </c>
    </row>
    <row r="35" spans="1:59" s="2185" customFormat="1" ht="16.5" customHeight="1">
      <c r="A35" s="2170">
        <v>30</v>
      </c>
      <c r="B35" s="2170" t="s">
        <v>15951</v>
      </c>
      <c r="C35" s="2170" t="s">
        <v>15952</v>
      </c>
      <c r="D35" s="2170" t="s">
        <v>17032</v>
      </c>
      <c r="E35" s="2170" t="s">
        <v>21951</v>
      </c>
      <c r="F35" s="2174" t="s">
        <v>21952</v>
      </c>
      <c r="G35" s="2168" t="s">
        <v>21953</v>
      </c>
      <c r="H35" s="2168" t="s">
        <v>21954</v>
      </c>
      <c r="I35" s="2168" t="s">
        <v>16950</v>
      </c>
      <c r="J35" s="2209" t="s">
        <v>21955</v>
      </c>
      <c r="K35" s="2168" t="s">
        <v>21956</v>
      </c>
      <c r="L35" s="2207">
        <v>15922</v>
      </c>
      <c r="M35" s="2165"/>
      <c r="N35" s="2165"/>
      <c r="O35" s="2161" t="s">
        <v>21957</v>
      </c>
      <c r="P35" s="2161" t="s">
        <v>21958</v>
      </c>
      <c r="Q35" s="2161"/>
      <c r="R35" s="2161"/>
      <c r="S35" s="2161">
        <v>2</v>
      </c>
      <c r="T35" s="2161">
        <v>365</v>
      </c>
      <c r="U35" s="2161">
        <v>5</v>
      </c>
      <c r="V35" s="2161">
        <v>1079</v>
      </c>
      <c r="W35" s="2161"/>
      <c r="X35" s="2161"/>
      <c r="Y35" s="2161">
        <v>300</v>
      </c>
      <c r="Z35" s="2161">
        <v>400</v>
      </c>
      <c r="AA35" s="2161">
        <v>19</v>
      </c>
      <c r="AB35" s="2161"/>
      <c r="AC35" s="2161">
        <v>3</v>
      </c>
      <c r="AD35" s="2161"/>
      <c r="AE35" s="2161">
        <v>1</v>
      </c>
      <c r="AF35" s="2161"/>
      <c r="AG35" s="2161"/>
      <c r="AH35" s="2161">
        <v>4</v>
      </c>
      <c r="AI35" s="2161">
        <v>83</v>
      </c>
      <c r="AJ35" s="2161">
        <v>193</v>
      </c>
      <c r="AK35" s="2161">
        <v>81</v>
      </c>
      <c r="AL35" s="2161">
        <v>4</v>
      </c>
      <c r="AM35" s="2161">
        <v>7215</v>
      </c>
      <c r="AN35" s="2161"/>
      <c r="AO35" s="2161"/>
      <c r="AP35" s="2161">
        <v>16303</v>
      </c>
      <c r="AQ35" s="2161">
        <v>5866</v>
      </c>
      <c r="AR35" s="2161">
        <v>1183</v>
      </c>
      <c r="AS35" s="2161"/>
      <c r="AT35" s="2161">
        <v>23352</v>
      </c>
      <c r="AU35" s="2161">
        <v>39</v>
      </c>
      <c r="AV35" s="2161">
        <v>7996</v>
      </c>
      <c r="AW35" s="2161">
        <v>350</v>
      </c>
      <c r="AX35" s="2161">
        <v>11</v>
      </c>
      <c r="AY35" s="2161">
        <v>45</v>
      </c>
      <c r="AZ35" s="2161"/>
      <c r="BA35" s="2161">
        <v>8441</v>
      </c>
      <c r="BB35" s="2161">
        <v>61</v>
      </c>
      <c r="BC35" s="2161"/>
      <c r="BD35" s="2161">
        <v>44</v>
      </c>
      <c r="BE35" s="2161">
        <v>4</v>
      </c>
      <c r="BF35" s="2161">
        <v>19</v>
      </c>
      <c r="BG35" s="2161">
        <v>128</v>
      </c>
    </row>
    <row r="36" spans="1:59" s="2185" customFormat="1" ht="16.5" customHeight="1">
      <c r="A36" s="2170">
        <v>31</v>
      </c>
      <c r="B36" s="2170" t="s">
        <v>15951</v>
      </c>
      <c r="C36" s="2170" t="s">
        <v>14126</v>
      </c>
      <c r="D36" s="2170" t="s">
        <v>16938</v>
      </c>
      <c r="E36" s="2170" t="s">
        <v>21959</v>
      </c>
      <c r="F36" s="2174" t="s">
        <v>21960</v>
      </c>
      <c r="G36" s="2168" t="s">
        <v>21961</v>
      </c>
      <c r="H36" s="2168" t="s">
        <v>21962</v>
      </c>
      <c r="I36" s="2168" t="s">
        <v>16859</v>
      </c>
      <c r="J36" s="2209" t="s">
        <v>21963</v>
      </c>
      <c r="K36" s="2168" t="s">
        <v>21964</v>
      </c>
      <c r="L36" s="2207">
        <v>14929</v>
      </c>
      <c r="M36" s="2165">
        <v>1606</v>
      </c>
      <c r="N36" s="2165">
        <v>7146</v>
      </c>
      <c r="O36" s="2161">
        <v>407</v>
      </c>
      <c r="P36" s="2161">
        <v>1087</v>
      </c>
      <c r="Q36" s="2161"/>
      <c r="R36" s="2161"/>
      <c r="S36" s="2161">
        <v>2</v>
      </c>
      <c r="T36" s="2161">
        <v>487.5</v>
      </c>
      <c r="U36" s="2161"/>
      <c r="V36" s="2161"/>
      <c r="W36" s="2161">
        <v>1</v>
      </c>
      <c r="X36" s="2161">
        <v>137</v>
      </c>
      <c r="Y36" s="2161"/>
      <c r="Z36" s="2161"/>
      <c r="AA36" s="2161">
        <v>38</v>
      </c>
      <c r="AB36" s="2161">
        <v>16</v>
      </c>
      <c r="AC36" s="2161">
        <v>7</v>
      </c>
      <c r="AD36" s="2161"/>
      <c r="AE36" s="2161">
        <v>3</v>
      </c>
      <c r="AF36" s="2161"/>
      <c r="AG36" s="2161"/>
      <c r="AH36" s="2161">
        <v>10</v>
      </c>
      <c r="AI36" s="2161">
        <v>25</v>
      </c>
      <c r="AJ36" s="2161">
        <v>80</v>
      </c>
      <c r="AK36" s="2161"/>
      <c r="AL36" s="2161"/>
      <c r="AM36" s="2161">
        <v>2575</v>
      </c>
      <c r="AN36" s="2161">
        <v>2140</v>
      </c>
      <c r="AO36" s="2161"/>
      <c r="AP36" s="2161">
        <v>24593</v>
      </c>
      <c r="AQ36" s="2161">
        <v>7095</v>
      </c>
      <c r="AR36" s="2161"/>
      <c r="AS36" s="2161"/>
      <c r="AT36" s="2161">
        <v>31688</v>
      </c>
      <c r="AU36" s="2161"/>
      <c r="AV36" s="2161"/>
      <c r="AW36" s="2161">
        <v>152</v>
      </c>
      <c r="AX36" s="2161"/>
      <c r="AY36" s="2161"/>
      <c r="AZ36" s="2161"/>
      <c r="BA36" s="2161">
        <v>152</v>
      </c>
      <c r="BB36" s="2161">
        <v>35</v>
      </c>
      <c r="BC36" s="2161">
        <v>3</v>
      </c>
      <c r="BD36" s="2161"/>
      <c r="BE36" s="2161">
        <v>144</v>
      </c>
      <c r="BF36" s="2161"/>
      <c r="BG36" s="2161">
        <v>182</v>
      </c>
    </row>
    <row r="37" spans="1:59" s="2185" customFormat="1" ht="16.5" customHeight="1">
      <c r="A37" s="2170">
        <v>32</v>
      </c>
      <c r="B37" s="2170" t="s">
        <v>15951</v>
      </c>
      <c r="C37" s="2170" t="s">
        <v>16946</v>
      </c>
      <c r="D37" s="2170" t="s">
        <v>16938</v>
      </c>
      <c r="E37" s="2170" t="s">
        <v>21965</v>
      </c>
      <c r="F37" s="2174" t="s">
        <v>21966</v>
      </c>
      <c r="G37" s="2168" t="s">
        <v>21967</v>
      </c>
      <c r="H37" s="2168" t="s">
        <v>21968</v>
      </c>
      <c r="I37" s="2168" t="s">
        <v>21969</v>
      </c>
      <c r="J37" s="2209" t="s">
        <v>21970</v>
      </c>
      <c r="K37" s="2168" t="s">
        <v>21971</v>
      </c>
      <c r="L37" s="2207">
        <v>4906.8</v>
      </c>
      <c r="M37" s="2165"/>
      <c r="N37" s="2165"/>
      <c r="O37" s="2161"/>
      <c r="P37" s="2161"/>
      <c r="Q37" s="2161">
        <v>240</v>
      </c>
      <c r="R37" s="2161">
        <v>597.6</v>
      </c>
      <c r="S37" s="2161">
        <v>1</v>
      </c>
      <c r="T37" s="2161">
        <v>238.9</v>
      </c>
      <c r="U37" s="2161">
        <v>2</v>
      </c>
      <c r="V37" s="2161">
        <v>296.10000000000002</v>
      </c>
      <c r="W37" s="2161">
        <v>1</v>
      </c>
      <c r="X37" s="2161">
        <v>87.6</v>
      </c>
      <c r="Y37" s="2161">
        <v>400</v>
      </c>
      <c r="Z37" s="2161">
        <v>39.6</v>
      </c>
      <c r="AA37" s="2161">
        <v>10</v>
      </c>
      <c r="AB37" s="2161">
        <v>10</v>
      </c>
      <c r="AC37" s="2161"/>
      <c r="AD37" s="2161"/>
      <c r="AE37" s="2161"/>
      <c r="AF37" s="2161"/>
      <c r="AG37" s="2161"/>
      <c r="AH37" s="2161"/>
      <c r="AI37" s="2161"/>
      <c r="AJ37" s="2161"/>
      <c r="AK37" s="2161"/>
      <c r="AL37" s="2161"/>
      <c r="AM37" s="2161"/>
      <c r="AN37" s="2161"/>
      <c r="AO37" s="2161"/>
      <c r="AP37" s="2161">
        <v>9175</v>
      </c>
      <c r="AQ37" s="2161">
        <v>686</v>
      </c>
      <c r="AR37" s="2161"/>
      <c r="AS37" s="2161">
        <v>6309</v>
      </c>
      <c r="AT37" s="2161">
        <v>16170</v>
      </c>
      <c r="AU37" s="2161">
        <v>333</v>
      </c>
      <c r="AV37" s="2161">
        <v>236</v>
      </c>
      <c r="AW37" s="2161">
        <v>84</v>
      </c>
      <c r="AX37" s="2161">
        <v>20</v>
      </c>
      <c r="AY37" s="2161"/>
      <c r="AZ37" s="2161"/>
      <c r="BA37" s="2161">
        <v>673</v>
      </c>
      <c r="BB37" s="2161"/>
      <c r="BC37" s="2161"/>
      <c r="BD37" s="2161"/>
      <c r="BE37" s="2161">
        <v>75.400000000000006</v>
      </c>
      <c r="BF37" s="2161"/>
      <c r="BG37" s="2161">
        <v>75.400000000000006</v>
      </c>
    </row>
    <row r="38" spans="1:59" s="2185" customFormat="1" ht="16.5" customHeight="1">
      <c r="A38" s="2170">
        <v>33</v>
      </c>
      <c r="B38" s="2170" t="s">
        <v>15951</v>
      </c>
      <c r="C38" s="2170" t="s">
        <v>16946</v>
      </c>
      <c r="D38" s="2170" t="s">
        <v>16938</v>
      </c>
      <c r="E38" s="2170" t="s">
        <v>21972</v>
      </c>
      <c r="F38" s="2174" t="s">
        <v>21973</v>
      </c>
      <c r="G38" s="2168" t="s">
        <v>21974</v>
      </c>
      <c r="H38" s="2168" t="s">
        <v>21962</v>
      </c>
      <c r="I38" s="2168" t="s">
        <v>16859</v>
      </c>
      <c r="J38" s="2209" t="s">
        <v>21963</v>
      </c>
      <c r="K38" s="2168" t="s">
        <v>21975</v>
      </c>
      <c r="L38" s="2207">
        <v>33310</v>
      </c>
      <c r="M38" s="2165">
        <v>1409</v>
      </c>
      <c r="N38" s="2165">
        <v>18916</v>
      </c>
      <c r="O38" s="2161" t="s">
        <v>21976</v>
      </c>
      <c r="P38" s="2161" t="s">
        <v>21977</v>
      </c>
      <c r="Q38" s="2161"/>
      <c r="R38" s="2161"/>
      <c r="S38" s="2161">
        <v>1</v>
      </c>
      <c r="T38" s="2161">
        <v>1152</v>
      </c>
      <c r="U38" s="2161">
        <v>8</v>
      </c>
      <c r="V38" s="2161">
        <v>1404</v>
      </c>
      <c r="W38" s="2161"/>
      <c r="X38" s="2161"/>
      <c r="Y38" s="2161"/>
      <c r="Z38" s="2161"/>
      <c r="AA38" s="2161">
        <v>103</v>
      </c>
      <c r="AB38" s="2161">
        <v>77</v>
      </c>
      <c r="AC38" s="2161">
        <v>15</v>
      </c>
      <c r="AD38" s="2161">
        <v>4</v>
      </c>
      <c r="AE38" s="2161">
        <v>10</v>
      </c>
      <c r="AF38" s="2161"/>
      <c r="AG38" s="2161"/>
      <c r="AH38" s="2161">
        <v>29</v>
      </c>
      <c r="AI38" s="2161">
        <v>70</v>
      </c>
      <c r="AJ38" s="2161">
        <v>110</v>
      </c>
      <c r="AK38" s="2161">
        <v>90</v>
      </c>
      <c r="AL38" s="2161"/>
      <c r="AM38" s="2161">
        <v>24616</v>
      </c>
      <c r="AN38" s="2161">
        <v>26958</v>
      </c>
      <c r="AO38" s="2161">
        <v>945</v>
      </c>
      <c r="AP38" s="2161">
        <v>63789</v>
      </c>
      <c r="AQ38" s="2161">
        <v>35353</v>
      </c>
      <c r="AR38" s="2161">
        <v>945</v>
      </c>
      <c r="AS38" s="2161"/>
      <c r="AT38" s="2161">
        <v>100087</v>
      </c>
      <c r="AU38" s="2161">
        <v>4582</v>
      </c>
      <c r="AV38" s="2161">
        <v>5203</v>
      </c>
      <c r="AW38" s="2161">
        <v>995</v>
      </c>
      <c r="AX38" s="2161">
        <v>47</v>
      </c>
      <c r="AY38" s="2161">
        <v>229</v>
      </c>
      <c r="AZ38" s="2161">
        <v>18507</v>
      </c>
      <c r="BA38" s="2161">
        <v>29563</v>
      </c>
      <c r="BB38" s="2161">
        <v>417</v>
      </c>
      <c r="BC38" s="2161">
        <v>4</v>
      </c>
      <c r="BD38" s="2161">
        <v>122</v>
      </c>
      <c r="BE38" s="2161">
        <v>179</v>
      </c>
      <c r="BF38" s="2161">
        <v>30477</v>
      </c>
      <c r="BG38" s="2161">
        <v>31199</v>
      </c>
    </row>
    <row r="39" spans="1:59" s="2185" customFormat="1" ht="16.5" customHeight="1">
      <c r="A39" s="2170">
        <v>34</v>
      </c>
      <c r="B39" s="2170" t="s">
        <v>15951</v>
      </c>
      <c r="C39" s="2170" t="s">
        <v>18002</v>
      </c>
      <c r="D39" s="2170" t="s">
        <v>17032</v>
      </c>
      <c r="E39" s="2170" t="s">
        <v>21978</v>
      </c>
      <c r="F39" s="2174" t="s">
        <v>21979</v>
      </c>
      <c r="G39" s="2168" t="s">
        <v>21980</v>
      </c>
      <c r="H39" s="2168" t="s">
        <v>21981</v>
      </c>
      <c r="I39" s="2168" t="s">
        <v>16950</v>
      </c>
      <c r="J39" s="2209" t="s">
        <v>21982</v>
      </c>
      <c r="K39" s="2168" t="s">
        <v>21983</v>
      </c>
      <c r="L39" s="2207">
        <v>3538</v>
      </c>
      <c r="M39" s="2165"/>
      <c r="N39" s="2165"/>
      <c r="O39" s="2161">
        <v>428</v>
      </c>
      <c r="P39" s="2161">
        <v>447</v>
      </c>
      <c r="Q39" s="2161">
        <v>157</v>
      </c>
      <c r="R39" s="2161">
        <v>184</v>
      </c>
      <c r="S39" s="2161">
        <v>1</v>
      </c>
      <c r="T39" s="2161">
        <v>161</v>
      </c>
      <c r="U39" s="2161">
        <v>1</v>
      </c>
      <c r="V39" s="2161">
        <v>84</v>
      </c>
      <c r="W39" s="2161">
        <v>1</v>
      </c>
      <c r="X39" s="2161">
        <v>49</v>
      </c>
      <c r="Y39" s="2161">
        <v>600</v>
      </c>
      <c r="Z39" s="2161">
        <v>660</v>
      </c>
      <c r="AA39" s="2161">
        <v>21</v>
      </c>
      <c r="AB39" s="2161">
        <v>21</v>
      </c>
      <c r="AC39" s="2161">
        <v>2</v>
      </c>
      <c r="AD39" s="2161"/>
      <c r="AE39" s="2161">
        <v>1</v>
      </c>
      <c r="AF39" s="2161"/>
      <c r="AG39" s="2161"/>
      <c r="AH39" s="2161">
        <v>3</v>
      </c>
      <c r="AI39" s="2161">
        <v>39</v>
      </c>
      <c r="AJ39" s="2161">
        <v>147</v>
      </c>
      <c r="AK39" s="2161">
        <v>151</v>
      </c>
      <c r="AL39" s="2161">
        <v>16</v>
      </c>
      <c r="AM39" s="2161">
        <v>1839</v>
      </c>
      <c r="AN39" s="2161"/>
      <c r="AO39" s="2161">
        <v>238</v>
      </c>
      <c r="AP39" s="2161">
        <v>5731</v>
      </c>
      <c r="AQ39" s="2161">
        <v>3048</v>
      </c>
      <c r="AR39" s="2161">
        <v>843</v>
      </c>
      <c r="AS39" s="2161">
        <v>406</v>
      </c>
      <c r="AT39" s="2161">
        <v>10028</v>
      </c>
      <c r="AU39" s="2161">
        <v>348</v>
      </c>
      <c r="AV39" s="2161">
        <v>628</v>
      </c>
      <c r="AW39" s="2161">
        <v>194</v>
      </c>
      <c r="AX39" s="2161">
        <v>10</v>
      </c>
      <c r="AY39" s="2161"/>
      <c r="AZ39" s="2161"/>
      <c r="BA39" s="2161">
        <v>1180</v>
      </c>
      <c r="BB39" s="2161">
        <v>29</v>
      </c>
      <c r="BC39" s="2161"/>
      <c r="BD39" s="2161"/>
      <c r="BE39" s="2161">
        <v>1</v>
      </c>
      <c r="BF39" s="2161">
        <v>3</v>
      </c>
      <c r="BG39" s="2161">
        <v>33</v>
      </c>
    </row>
    <row r="40" spans="1:59" s="2185" customFormat="1" ht="16.5" customHeight="1">
      <c r="A40" s="2170">
        <v>35</v>
      </c>
      <c r="B40" s="2170" t="s">
        <v>15951</v>
      </c>
      <c r="C40" s="2170" t="s">
        <v>18047</v>
      </c>
      <c r="D40" s="2170" t="s">
        <v>17032</v>
      </c>
      <c r="E40" s="2170" t="s">
        <v>21984</v>
      </c>
      <c r="F40" s="2174" t="s">
        <v>22502</v>
      </c>
      <c r="G40" s="2168" t="s">
        <v>21985</v>
      </c>
      <c r="H40" s="2168" t="s">
        <v>21986</v>
      </c>
      <c r="I40" s="2168" t="s">
        <v>16950</v>
      </c>
      <c r="J40" s="2209" t="s">
        <v>21987</v>
      </c>
      <c r="K40" s="2168" t="s">
        <v>21988</v>
      </c>
      <c r="L40" s="2207">
        <v>10272</v>
      </c>
      <c r="M40" s="2165"/>
      <c r="N40" s="2165"/>
      <c r="O40" s="2161">
        <v>709</v>
      </c>
      <c r="P40" s="2161">
        <v>1455</v>
      </c>
      <c r="Q40" s="2161">
        <v>242</v>
      </c>
      <c r="R40" s="2161">
        <v>429</v>
      </c>
      <c r="S40" s="2161">
        <v>3</v>
      </c>
      <c r="T40" s="2161">
        <v>457</v>
      </c>
      <c r="U40" s="2161">
        <v>5</v>
      </c>
      <c r="V40" s="2161">
        <v>517</v>
      </c>
      <c r="W40" s="2161">
        <v>1</v>
      </c>
      <c r="X40" s="2161">
        <v>221</v>
      </c>
      <c r="Y40" s="2161">
        <v>150</v>
      </c>
      <c r="Z40" s="2161">
        <v>706</v>
      </c>
      <c r="AA40" s="2161">
        <v>17</v>
      </c>
      <c r="AB40" s="2161">
        <v>17</v>
      </c>
      <c r="AC40" s="2161">
        <v>4</v>
      </c>
      <c r="AD40" s="2161"/>
      <c r="AE40" s="2161">
        <v>1</v>
      </c>
      <c r="AF40" s="2161"/>
      <c r="AG40" s="2161"/>
      <c r="AH40" s="2161">
        <v>5</v>
      </c>
      <c r="AI40" s="2161">
        <v>32</v>
      </c>
      <c r="AJ40" s="2161">
        <v>107</v>
      </c>
      <c r="AK40" s="2161">
        <v>30</v>
      </c>
      <c r="AL40" s="2161"/>
      <c r="AM40" s="2161">
        <v>5115</v>
      </c>
      <c r="AN40" s="2161"/>
      <c r="AO40" s="2161"/>
      <c r="AP40" s="2161">
        <v>6428</v>
      </c>
      <c r="AQ40" s="2161">
        <v>5340</v>
      </c>
      <c r="AR40" s="2161">
        <v>40</v>
      </c>
      <c r="AS40" s="2161"/>
      <c r="AT40" s="2161">
        <v>11808</v>
      </c>
      <c r="AU40" s="2161">
        <v>379</v>
      </c>
      <c r="AV40" s="2161">
        <v>2123</v>
      </c>
      <c r="AW40" s="2161">
        <v>515</v>
      </c>
      <c r="AX40" s="2161">
        <v>83</v>
      </c>
      <c r="AY40" s="2161">
        <v>13.5</v>
      </c>
      <c r="AZ40" s="2161">
        <v>22</v>
      </c>
      <c r="BA40" s="2161">
        <v>3135.5</v>
      </c>
      <c r="BB40" s="2161">
        <v>49.5</v>
      </c>
      <c r="BC40" s="2161"/>
      <c r="BD40" s="2161"/>
      <c r="BE40" s="2161">
        <v>6.9</v>
      </c>
      <c r="BF40" s="2161">
        <v>1.5</v>
      </c>
      <c r="BG40" s="2161">
        <v>57.9</v>
      </c>
    </row>
    <row r="41" spans="1:59" s="2185" customFormat="1" ht="16.5" customHeight="1">
      <c r="A41" s="2170">
        <v>36</v>
      </c>
      <c r="B41" s="2170" t="s">
        <v>15951</v>
      </c>
      <c r="C41" s="2170" t="s">
        <v>16940</v>
      </c>
      <c r="D41" s="2170" t="s">
        <v>16938</v>
      </c>
      <c r="E41" s="2170" t="s">
        <v>21989</v>
      </c>
      <c r="F41" s="2174" t="s">
        <v>21990</v>
      </c>
      <c r="G41" s="2168" t="s">
        <v>21991</v>
      </c>
      <c r="H41" s="2168" t="s">
        <v>21992</v>
      </c>
      <c r="I41" s="2168" t="s">
        <v>17047</v>
      </c>
      <c r="J41" s="2209" t="s">
        <v>21993</v>
      </c>
      <c r="K41" s="2168" t="s">
        <v>21994</v>
      </c>
      <c r="L41" s="2207">
        <v>20338</v>
      </c>
      <c r="M41" s="2165"/>
      <c r="N41" s="2165"/>
      <c r="O41" s="2161">
        <v>419</v>
      </c>
      <c r="P41" s="2161">
        <v>463</v>
      </c>
      <c r="Q41" s="2161">
        <v>120</v>
      </c>
      <c r="R41" s="2161">
        <v>218</v>
      </c>
      <c r="S41" s="2161">
        <v>2</v>
      </c>
      <c r="T41" s="2161">
        <v>961</v>
      </c>
      <c r="U41" s="2161"/>
      <c r="V41" s="2161"/>
      <c r="W41" s="2161"/>
      <c r="X41" s="2161"/>
      <c r="Y41" s="2161">
        <v>100</v>
      </c>
      <c r="Z41" s="2161">
        <v>225</v>
      </c>
      <c r="AA41" s="2161">
        <v>27</v>
      </c>
      <c r="AB41" s="2161">
        <v>27</v>
      </c>
      <c r="AC41" s="2161"/>
      <c r="AD41" s="2161">
        <v>1</v>
      </c>
      <c r="AE41" s="2161">
        <v>1</v>
      </c>
      <c r="AF41" s="2161"/>
      <c r="AG41" s="2161"/>
      <c r="AH41" s="2161">
        <v>2</v>
      </c>
      <c r="AI41" s="2161">
        <v>17</v>
      </c>
      <c r="AJ41" s="2161">
        <v>114</v>
      </c>
      <c r="AK41" s="2161"/>
      <c r="AL41" s="2161"/>
      <c r="AM41" s="2161"/>
      <c r="AN41" s="2161"/>
      <c r="AO41" s="2161"/>
      <c r="AP41" s="2161">
        <v>8257</v>
      </c>
      <c r="AQ41" s="2161">
        <v>5797</v>
      </c>
      <c r="AR41" s="2161"/>
      <c r="AS41" s="2161">
        <v>15</v>
      </c>
      <c r="AT41" s="2161">
        <v>14069</v>
      </c>
      <c r="AU41" s="2161">
        <v>962</v>
      </c>
      <c r="AV41" s="2161">
        <v>396</v>
      </c>
      <c r="AW41" s="2161">
        <v>60</v>
      </c>
      <c r="AX41" s="2161">
        <v>50</v>
      </c>
      <c r="AY41" s="2161"/>
      <c r="AZ41" s="2161">
        <v>53</v>
      </c>
      <c r="BA41" s="2161">
        <v>1521</v>
      </c>
      <c r="BB41" s="2161"/>
      <c r="BC41" s="2161"/>
      <c r="BD41" s="2161"/>
      <c r="BE41" s="2161">
        <v>11.9</v>
      </c>
      <c r="BF41" s="2161"/>
      <c r="BG41" s="2161">
        <v>11.9</v>
      </c>
    </row>
    <row r="42" spans="1:59" s="2185" customFormat="1" ht="16.5" customHeight="1">
      <c r="A42" s="2170">
        <v>37</v>
      </c>
      <c r="B42" s="2170" t="s">
        <v>16090</v>
      </c>
      <c r="C42" s="2170" t="s">
        <v>16940</v>
      </c>
      <c r="D42" s="2170" t="s">
        <v>17032</v>
      </c>
      <c r="E42" s="2170" t="s">
        <v>21995</v>
      </c>
      <c r="F42" s="2174" t="s">
        <v>21996</v>
      </c>
      <c r="G42" s="2168" t="s">
        <v>16939</v>
      </c>
      <c r="H42" s="2168" t="s">
        <v>16940</v>
      </c>
      <c r="I42" s="2168" t="s">
        <v>16950</v>
      </c>
      <c r="J42" s="2209" t="s">
        <v>21997</v>
      </c>
      <c r="K42" s="2168" t="s">
        <v>21998</v>
      </c>
      <c r="L42" s="2207">
        <v>6390</v>
      </c>
      <c r="M42" s="2165"/>
      <c r="N42" s="2165"/>
      <c r="O42" s="2161">
        <v>424</v>
      </c>
      <c r="P42" s="2161">
        <v>748</v>
      </c>
      <c r="Q42" s="2161">
        <v>90</v>
      </c>
      <c r="R42" s="2161">
        <v>122.4</v>
      </c>
      <c r="S42" s="2161">
        <v>5</v>
      </c>
      <c r="T42" s="2161">
        <v>694</v>
      </c>
      <c r="U42" s="2161">
        <v>3</v>
      </c>
      <c r="V42" s="2161">
        <v>398</v>
      </c>
      <c r="W42" s="2161"/>
      <c r="X42" s="2161"/>
      <c r="Y42" s="2161">
        <v>150</v>
      </c>
      <c r="Z42" s="2161">
        <v>116</v>
      </c>
      <c r="AA42" s="2161">
        <v>21</v>
      </c>
      <c r="AB42" s="2161">
        <v>15</v>
      </c>
      <c r="AC42" s="2161">
        <v>3</v>
      </c>
      <c r="AD42" s="2161"/>
      <c r="AE42" s="2161">
        <v>1</v>
      </c>
      <c r="AF42" s="2161">
        <v>1</v>
      </c>
      <c r="AG42" s="2161"/>
      <c r="AH42" s="2161">
        <v>5</v>
      </c>
      <c r="AI42" s="2161">
        <v>50</v>
      </c>
      <c r="AJ42" s="2161">
        <v>160</v>
      </c>
      <c r="AK42" s="2161">
        <v>66</v>
      </c>
      <c r="AL42" s="2161"/>
      <c r="AM42" s="2161">
        <v>4460</v>
      </c>
      <c r="AN42" s="2161"/>
      <c r="AO42" s="2161">
        <v>484</v>
      </c>
      <c r="AP42" s="2161">
        <v>4607</v>
      </c>
      <c r="AQ42" s="2161">
        <v>10582</v>
      </c>
      <c r="AR42" s="2161">
        <v>484</v>
      </c>
      <c r="AS42" s="2161"/>
      <c r="AT42" s="2161">
        <v>15673</v>
      </c>
      <c r="AU42" s="2161">
        <v>788</v>
      </c>
      <c r="AV42" s="2161">
        <v>845</v>
      </c>
      <c r="AW42" s="2161">
        <v>103</v>
      </c>
      <c r="AX42" s="2161">
        <v>81</v>
      </c>
      <c r="AY42" s="2161">
        <v>28</v>
      </c>
      <c r="AZ42" s="2161"/>
      <c r="BA42" s="2161">
        <v>1845</v>
      </c>
      <c r="BB42" s="2161">
        <v>29</v>
      </c>
      <c r="BC42" s="2161"/>
      <c r="BD42" s="2161">
        <v>25</v>
      </c>
      <c r="BE42" s="2161">
        <v>3</v>
      </c>
      <c r="BF42" s="2161">
        <v>26</v>
      </c>
      <c r="BG42" s="2161">
        <v>83</v>
      </c>
    </row>
    <row r="43" spans="1:59" s="2185" customFormat="1" ht="16.5" customHeight="1">
      <c r="A43" s="2170">
        <v>38</v>
      </c>
      <c r="B43" s="2170" t="s">
        <v>16090</v>
      </c>
      <c r="C43" s="2170" t="s">
        <v>14126</v>
      </c>
      <c r="D43" s="2170" t="s">
        <v>17032</v>
      </c>
      <c r="E43" s="2170" t="s">
        <v>21999</v>
      </c>
      <c r="F43" s="2174" t="s">
        <v>22000</v>
      </c>
      <c r="G43" s="2168" t="s">
        <v>16941</v>
      </c>
      <c r="H43" s="2168" t="s">
        <v>22001</v>
      </c>
      <c r="I43" s="2168" t="s">
        <v>16859</v>
      </c>
      <c r="J43" s="2209" t="s">
        <v>22002</v>
      </c>
      <c r="K43" s="2168" t="s">
        <v>22003</v>
      </c>
      <c r="L43" s="2207">
        <v>11978</v>
      </c>
      <c r="M43" s="2165">
        <v>1111</v>
      </c>
      <c r="N43" s="2165">
        <v>4989</v>
      </c>
      <c r="O43" s="2161"/>
      <c r="P43" s="2161"/>
      <c r="Q43" s="2161"/>
      <c r="R43" s="2161"/>
      <c r="S43" s="2161">
        <v>1</v>
      </c>
      <c r="T43" s="2161">
        <v>327.9</v>
      </c>
      <c r="U43" s="2161">
        <v>1</v>
      </c>
      <c r="V43" s="2161">
        <v>120</v>
      </c>
      <c r="W43" s="2161"/>
      <c r="X43" s="2161"/>
      <c r="Y43" s="2161">
        <v>400</v>
      </c>
      <c r="Z43" s="2161">
        <v>460</v>
      </c>
      <c r="AA43" s="2161">
        <v>20</v>
      </c>
      <c r="AB43" s="2161">
        <v>20</v>
      </c>
      <c r="AC43" s="2161">
        <v>6</v>
      </c>
      <c r="AD43" s="2161">
        <v>1</v>
      </c>
      <c r="AE43" s="2161">
        <v>3</v>
      </c>
      <c r="AF43" s="2161">
        <v>1</v>
      </c>
      <c r="AG43" s="2161"/>
      <c r="AH43" s="2161">
        <v>11</v>
      </c>
      <c r="AI43" s="2161">
        <v>71</v>
      </c>
      <c r="AJ43" s="2161">
        <v>132</v>
      </c>
      <c r="AK43" s="2161">
        <v>20</v>
      </c>
      <c r="AL43" s="2161"/>
      <c r="AM43" s="2161">
        <v>3820</v>
      </c>
      <c r="AN43" s="2161"/>
      <c r="AO43" s="2161"/>
      <c r="AP43" s="2161">
        <v>9533</v>
      </c>
      <c r="AQ43" s="2161">
        <v>3668</v>
      </c>
      <c r="AR43" s="2161">
        <v>43</v>
      </c>
      <c r="AS43" s="2161"/>
      <c r="AT43" s="2161">
        <v>13244</v>
      </c>
      <c r="AU43" s="2161">
        <v>667</v>
      </c>
      <c r="AV43" s="2161">
        <v>616</v>
      </c>
      <c r="AW43" s="2161">
        <v>386</v>
      </c>
      <c r="AX43" s="2161">
        <v>58</v>
      </c>
      <c r="AY43" s="2161">
        <v>26</v>
      </c>
      <c r="AZ43" s="2161"/>
      <c r="BA43" s="2161">
        <v>1753</v>
      </c>
      <c r="BB43" s="2161">
        <v>24</v>
      </c>
      <c r="BC43" s="2161"/>
      <c r="BD43" s="2161"/>
      <c r="BE43" s="2161">
        <v>34</v>
      </c>
      <c r="BF43" s="2161">
        <v>78</v>
      </c>
      <c r="BG43" s="2161">
        <v>136</v>
      </c>
    </row>
    <row r="44" spans="1:59" s="2185" customFormat="1" ht="16.5" customHeight="1">
      <c r="A44" s="2170">
        <v>39</v>
      </c>
      <c r="B44" s="2170" t="s">
        <v>16090</v>
      </c>
      <c r="C44" s="2170" t="s">
        <v>16942</v>
      </c>
      <c r="D44" s="2170" t="s">
        <v>17032</v>
      </c>
      <c r="E44" s="2170" t="s">
        <v>16943</v>
      </c>
      <c r="F44" s="2174" t="s">
        <v>16944</v>
      </c>
      <c r="G44" s="2168" t="s">
        <v>16945</v>
      </c>
      <c r="H44" s="2168" t="s">
        <v>16942</v>
      </c>
      <c r="I44" s="2168" t="s">
        <v>16950</v>
      </c>
      <c r="J44" s="2209" t="s">
        <v>22004</v>
      </c>
      <c r="K44" s="2168" t="s">
        <v>22005</v>
      </c>
      <c r="L44" s="2207">
        <v>5834</v>
      </c>
      <c r="M44" s="2161"/>
      <c r="N44" s="2161"/>
      <c r="O44" s="2161">
        <v>442</v>
      </c>
      <c r="P44" s="2161">
        <v>733</v>
      </c>
      <c r="Q44" s="2161"/>
      <c r="R44" s="2161"/>
      <c r="S44" s="2161">
        <v>1</v>
      </c>
      <c r="T44" s="2161">
        <v>159</v>
      </c>
      <c r="U44" s="2161">
        <v>5</v>
      </c>
      <c r="V44" s="2161">
        <v>710</v>
      </c>
      <c r="W44" s="2161"/>
      <c r="X44" s="2161"/>
      <c r="Y44" s="2161">
        <v>370</v>
      </c>
      <c r="Z44" s="2161">
        <v>390</v>
      </c>
      <c r="AA44" s="2161">
        <v>13</v>
      </c>
      <c r="AB44" s="2161">
        <v>13</v>
      </c>
      <c r="AC44" s="2161">
        <v>3</v>
      </c>
      <c r="AD44" s="2161"/>
      <c r="AE44" s="2161">
        <v>1</v>
      </c>
      <c r="AF44" s="2161"/>
      <c r="AG44" s="2161"/>
      <c r="AH44" s="2161">
        <v>4</v>
      </c>
      <c r="AI44" s="2161">
        <v>20</v>
      </c>
      <c r="AJ44" s="2161">
        <v>66</v>
      </c>
      <c r="AK44" s="2161">
        <v>120</v>
      </c>
      <c r="AL44" s="2161"/>
      <c r="AM44" s="2161"/>
      <c r="AN44" s="2161"/>
      <c r="AO44" s="2161"/>
      <c r="AP44" s="2161">
        <v>6442</v>
      </c>
      <c r="AQ44" s="2161">
        <v>635</v>
      </c>
      <c r="AR44" s="2161">
        <v>639</v>
      </c>
      <c r="AS44" s="2161"/>
      <c r="AT44" s="2161">
        <v>7716</v>
      </c>
      <c r="AU44" s="2161">
        <v>817</v>
      </c>
      <c r="AV44" s="2161">
        <v>887</v>
      </c>
      <c r="AW44" s="2161">
        <v>217</v>
      </c>
      <c r="AX44" s="2161">
        <v>18</v>
      </c>
      <c r="AY44" s="2161"/>
      <c r="AZ44" s="2161"/>
      <c r="BA44" s="2161">
        <v>1939</v>
      </c>
      <c r="BB44" s="2161"/>
      <c r="BC44" s="2161"/>
      <c r="BD44" s="2161"/>
      <c r="BE44" s="2161">
        <v>7</v>
      </c>
      <c r="BF44" s="2161">
        <v>44</v>
      </c>
      <c r="BG44" s="2161">
        <v>51</v>
      </c>
    </row>
    <row r="45" spans="1:59" s="2185" customFormat="1" ht="16.5" customHeight="1">
      <c r="A45" s="2170">
        <v>40</v>
      </c>
      <c r="B45" s="2170" t="s">
        <v>16090</v>
      </c>
      <c r="C45" s="2170" t="s">
        <v>16946</v>
      </c>
      <c r="D45" s="2170" t="s">
        <v>17032</v>
      </c>
      <c r="E45" s="2170" t="s">
        <v>16947</v>
      </c>
      <c r="F45" s="2174" t="s">
        <v>16948</v>
      </c>
      <c r="G45" s="2168" t="s">
        <v>16949</v>
      </c>
      <c r="H45" s="2168" t="s">
        <v>16946</v>
      </c>
      <c r="I45" s="2168" t="s">
        <v>16950</v>
      </c>
      <c r="J45" s="2209" t="s">
        <v>16951</v>
      </c>
      <c r="K45" s="2168" t="s">
        <v>16952</v>
      </c>
      <c r="L45" s="2207">
        <v>6700.59</v>
      </c>
      <c r="M45" s="2161"/>
      <c r="N45" s="2161"/>
      <c r="O45" s="2161">
        <v>536</v>
      </c>
      <c r="P45" s="2161">
        <v>1804.91</v>
      </c>
      <c r="Q45" s="2161">
        <v>100</v>
      </c>
      <c r="R45" s="2161">
        <v>820</v>
      </c>
      <c r="S45" s="2161">
        <v>2</v>
      </c>
      <c r="T45" s="2161">
        <v>248.25</v>
      </c>
      <c r="U45" s="2161">
        <v>5</v>
      </c>
      <c r="V45" s="2161">
        <v>397.2</v>
      </c>
      <c r="W45" s="2161"/>
      <c r="X45" s="2161"/>
      <c r="Y45" s="2161">
        <v>280</v>
      </c>
      <c r="Z45" s="2161">
        <v>360</v>
      </c>
      <c r="AA45" s="2161">
        <v>14</v>
      </c>
      <c r="AB45" s="2161">
        <v>14</v>
      </c>
      <c r="AC45" s="2161">
        <v>3</v>
      </c>
      <c r="AD45" s="2161"/>
      <c r="AE45" s="2161">
        <v>1</v>
      </c>
      <c r="AF45" s="2161"/>
      <c r="AG45" s="2161"/>
      <c r="AH45" s="2161">
        <v>4</v>
      </c>
      <c r="AI45" s="2161">
        <v>8</v>
      </c>
      <c r="AJ45" s="2161">
        <v>179</v>
      </c>
      <c r="AK45" s="2161">
        <v>116</v>
      </c>
      <c r="AL45" s="2161">
        <v>11</v>
      </c>
      <c r="AM45" s="2161">
        <v>219</v>
      </c>
      <c r="AN45" s="2161"/>
      <c r="AO45" s="2161">
        <v>1557</v>
      </c>
      <c r="AP45" s="2161">
        <v>889</v>
      </c>
      <c r="AQ45" s="2161">
        <v>11500</v>
      </c>
      <c r="AR45" s="2161">
        <v>1557</v>
      </c>
      <c r="AS45" s="2161">
        <v>1409</v>
      </c>
      <c r="AT45" s="2161">
        <v>15355</v>
      </c>
      <c r="AU45" s="2161">
        <v>765</v>
      </c>
      <c r="AV45" s="2161">
        <v>174</v>
      </c>
      <c r="AW45" s="2161">
        <v>129</v>
      </c>
      <c r="AX45" s="2161">
        <v>6</v>
      </c>
      <c r="AY45" s="2161">
        <v>145</v>
      </c>
      <c r="AZ45" s="2161"/>
      <c r="BA45" s="2161">
        <v>1219</v>
      </c>
      <c r="BB45" s="2161">
        <v>3</v>
      </c>
      <c r="BC45" s="2161"/>
      <c r="BD45" s="2161">
        <v>44</v>
      </c>
      <c r="BE45" s="2161">
        <v>4</v>
      </c>
      <c r="BF45" s="2161"/>
      <c r="BG45" s="2161">
        <v>51</v>
      </c>
    </row>
    <row r="46" spans="1:59" s="2185" customFormat="1" ht="16.5" customHeight="1">
      <c r="A46" s="2170">
        <v>41</v>
      </c>
      <c r="B46" s="2170" t="s">
        <v>16090</v>
      </c>
      <c r="C46" s="2170" t="s">
        <v>16953</v>
      </c>
      <c r="D46" s="2170" t="s">
        <v>17032</v>
      </c>
      <c r="E46" s="2170" t="s">
        <v>16954</v>
      </c>
      <c r="F46" s="2174" t="s">
        <v>16955</v>
      </c>
      <c r="G46" s="2168" t="s">
        <v>16956</v>
      </c>
      <c r="H46" s="2168" t="s">
        <v>16957</v>
      </c>
      <c r="I46" s="2168" t="s">
        <v>16859</v>
      </c>
      <c r="J46" s="2209" t="s">
        <v>22006</v>
      </c>
      <c r="K46" s="2168" t="s">
        <v>16958</v>
      </c>
      <c r="L46" s="2207">
        <v>7930.82</v>
      </c>
      <c r="M46" s="2161"/>
      <c r="N46" s="2161"/>
      <c r="O46" s="2165">
        <v>425</v>
      </c>
      <c r="P46" s="2165">
        <v>535.20000000000005</v>
      </c>
      <c r="Q46" s="2161">
        <v>116</v>
      </c>
      <c r="R46" s="2161">
        <v>292.8</v>
      </c>
      <c r="S46" s="2161">
        <v>2</v>
      </c>
      <c r="T46" s="2161">
        <v>257</v>
      </c>
      <c r="U46" s="2161">
        <v>7</v>
      </c>
      <c r="V46" s="2161">
        <v>478.8</v>
      </c>
      <c r="W46" s="2161">
        <v>1</v>
      </c>
      <c r="X46" s="2161">
        <v>84</v>
      </c>
      <c r="Y46" s="2161">
        <v>100</v>
      </c>
      <c r="Z46" s="2161">
        <v>74.25</v>
      </c>
      <c r="AA46" s="2161">
        <v>37</v>
      </c>
      <c r="AB46" s="2161">
        <v>30</v>
      </c>
      <c r="AC46" s="2161">
        <v>3</v>
      </c>
      <c r="AD46" s="2161">
        <v>1</v>
      </c>
      <c r="AE46" s="2161">
        <v>2</v>
      </c>
      <c r="AF46" s="2161"/>
      <c r="AG46" s="2161">
        <v>3</v>
      </c>
      <c r="AH46" s="2161">
        <v>9</v>
      </c>
      <c r="AI46" s="2161">
        <v>97</v>
      </c>
      <c r="AJ46" s="2161">
        <v>200</v>
      </c>
      <c r="AK46" s="2161">
        <v>168</v>
      </c>
      <c r="AL46" s="2161">
        <v>3</v>
      </c>
      <c r="AM46" s="2161">
        <v>1529</v>
      </c>
      <c r="AN46" s="2161"/>
      <c r="AO46" s="2161"/>
      <c r="AP46" s="2161">
        <v>3707</v>
      </c>
      <c r="AQ46" s="2161">
        <v>4686</v>
      </c>
      <c r="AR46" s="2161">
        <v>772</v>
      </c>
      <c r="AS46" s="2161">
        <v>250</v>
      </c>
      <c r="AT46" s="2161">
        <v>9415</v>
      </c>
      <c r="AU46" s="2161">
        <v>1090</v>
      </c>
      <c r="AV46" s="2161">
        <v>911</v>
      </c>
      <c r="AW46" s="2161">
        <v>259</v>
      </c>
      <c r="AX46" s="2161">
        <v>91</v>
      </c>
      <c r="AY46" s="2161">
        <v>140</v>
      </c>
      <c r="AZ46" s="2161">
        <v>23</v>
      </c>
      <c r="BA46" s="2161">
        <v>2514</v>
      </c>
      <c r="BB46" s="2161">
        <v>10</v>
      </c>
      <c r="BC46" s="2161"/>
      <c r="BD46" s="2161">
        <v>36</v>
      </c>
      <c r="BE46" s="2161">
        <v>25</v>
      </c>
      <c r="BF46" s="2161"/>
      <c r="BG46" s="2161">
        <v>71</v>
      </c>
    </row>
    <row r="47" spans="1:59" s="2185" customFormat="1" ht="16.5" customHeight="1">
      <c r="A47" s="2170">
        <v>42</v>
      </c>
      <c r="B47" s="2170" t="s">
        <v>16090</v>
      </c>
      <c r="C47" s="2170" t="s">
        <v>16959</v>
      </c>
      <c r="D47" s="2170" t="s">
        <v>17032</v>
      </c>
      <c r="E47" s="2170" t="s">
        <v>16960</v>
      </c>
      <c r="F47" s="2174" t="s">
        <v>16961</v>
      </c>
      <c r="G47" s="2168" t="s">
        <v>16962</v>
      </c>
      <c r="H47" s="2168" t="s">
        <v>16963</v>
      </c>
      <c r="I47" s="2168" t="s">
        <v>16859</v>
      </c>
      <c r="J47" s="2209" t="s">
        <v>16964</v>
      </c>
      <c r="K47" s="2168" t="s">
        <v>9694</v>
      </c>
      <c r="L47" s="2207">
        <v>14873</v>
      </c>
      <c r="M47" s="2165">
        <v>1159</v>
      </c>
      <c r="N47" s="2165">
        <v>2688</v>
      </c>
      <c r="O47" s="2164">
        <v>301</v>
      </c>
      <c r="P47" s="2161">
        <v>438</v>
      </c>
      <c r="Q47" s="2161"/>
      <c r="R47" s="2161"/>
      <c r="S47" s="2161">
        <v>2</v>
      </c>
      <c r="T47" s="2161">
        <v>436</v>
      </c>
      <c r="U47" s="2161">
        <v>5</v>
      </c>
      <c r="V47" s="2161">
        <v>415</v>
      </c>
      <c r="W47" s="2161">
        <v>1</v>
      </c>
      <c r="X47" s="2161">
        <v>237</v>
      </c>
      <c r="Y47" s="2161"/>
      <c r="Z47" s="2161"/>
      <c r="AA47" s="2161">
        <v>37</v>
      </c>
      <c r="AB47" s="2161">
        <v>35</v>
      </c>
      <c r="AC47" s="2161">
        <v>9</v>
      </c>
      <c r="AD47" s="2161">
        <v>3</v>
      </c>
      <c r="AE47" s="2161">
        <v>5</v>
      </c>
      <c r="AF47" s="2161">
        <v>2</v>
      </c>
      <c r="AG47" s="2161">
        <v>3</v>
      </c>
      <c r="AH47" s="2161">
        <v>22</v>
      </c>
      <c r="AI47" s="2161">
        <v>119</v>
      </c>
      <c r="AJ47" s="2161">
        <v>183</v>
      </c>
      <c r="AK47" s="2161">
        <v>156</v>
      </c>
      <c r="AL47" s="2161"/>
      <c r="AM47" s="2161">
        <v>6609</v>
      </c>
      <c r="AN47" s="2161"/>
      <c r="AO47" s="2161">
        <v>1083</v>
      </c>
      <c r="AP47" s="2161">
        <v>14047</v>
      </c>
      <c r="AQ47" s="2161">
        <v>12605</v>
      </c>
      <c r="AR47" s="2161">
        <v>1083</v>
      </c>
      <c r="AS47" s="2161"/>
      <c r="AT47" s="2161">
        <v>27735</v>
      </c>
      <c r="AU47" s="2161">
        <v>1593</v>
      </c>
      <c r="AV47" s="2161">
        <v>1770</v>
      </c>
      <c r="AW47" s="2161">
        <v>1306</v>
      </c>
      <c r="AX47" s="2161">
        <v>170</v>
      </c>
      <c r="AY47" s="2161">
        <v>235</v>
      </c>
      <c r="AZ47" s="2161"/>
      <c r="BA47" s="2161">
        <v>5074</v>
      </c>
      <c r="BB47" s="2161">
        <v>41</v>
      </c>
      <c r="BC47" s="2161"/>
      <c r="BD47" s="2161">
        <v>182</v>
      </c>
      <c r="BE47" s="2161">
        <v>23</v>
      </c>
      <c r="BF47" s="2161">
        <v>17</v>
      </c>
      <c r="BG47" s="2161">
        <v>263</v>
      </c>
    </row>
    <row r="48" spans="1:59" s="2185" customFormat="1" ht="16.5" customHeight="1">
      <c r="A48" s="2170">
        <v>43</v>
      </c>
      <c r="B48" s="2170" t="s">
        <v>16090</v>
      </c>
      <c r="C48" s="2170" t="s">
        <v>18141</v>
      </c>
      <c r="D48" s="2170" t="s">
        <v>17032</v>
      </c>
      <c r="E48" s="2170" t="s">
        <v>22007</v>
      </c>
      <c r="F48" s="2174" t="s">
        <v>16965</v>
      </c>
      <c r="G48" s="2168" t="s">
        <v>22008</v>
      </c>
      <c r="H48" s="2168" t="s">
        <v>22009</v>
      </c>
      <c r="I48" s="2168" t="s">
        <v>16859</v>
      </c>
      <c r="J48" s="2209" t="s">
        <v>22010</v>
      </c>
      <c r="K48" s="2168" t="s">
        <v>22011</v>
      </c>
      <c r="L48" s="2207">
        <v>9230</v>
      </c>
      <c r="M48" s="2161"/>
      <c r="N48" s="2161"/>
      <c r="O48" s="2456">
        <v>460</v>
      </c>
      <c r="P48" s="2161">
        <v>1512</v>
      </c>
      <c r="Q48" s="2161">
        <v>212</v>
      </c>
      <c r="R48" s="2161">
        <v>582</v>
      </c>
      <c r="S48" s="2161">
        <v>1</v>
      </c>
      <c r="T48" s="2161">
        <v>335</v>
      </c>
      <c r="U48" s="2161">
        <v>11</v>
      </c>
      <c r="V48" s="2161">
        <v>1053</v>
      </c>
      <c r="W48" s="2161"/>
      <c r="X48" s="2161"/>
      <c r="Y48" s="2161">
        <v>1000</v>
      </c>
      <c r="Z48" s="2161">
        <v>1200</v>
      </c>
      <c r="AA48" s="2161">
        <v>16</v>
      </c>
      <c r="AB48" s="2161">
        <v>16</v>
      </c>
      <c r="AC48" s="2161">
        <v>4</v>
      </c>
      <c r="AD48" s="2161">
        <v>1</v>
      </c>
      <c r="AE48" s="2161">
        <v>1</v>
      </c>
      <c r="AF48" s="2161">
        <v>1</v>
      </c>
      <c r="AG48" s="2161">
        <v>1</v>
      </c>
      <c r="AH48" s="2161">
        <v>8</v>
      </c>
      <c r="AI48" s="2161">
        <v>58</v>
      </c>
      <c r="AJ48" s="2161">
        <v>144</v>
      </c>
      <c r="AK48" s="2161">
        <v>132</v>
      </c>
      <c r="AL48" s="2161"/>
      <c r="AM48" s="2161">
        <v>2337</v>
      </c>
      <c r="AN48" s="2161"/>
      <c r="AO48" s="2161">
        <v>1173</v>
      </c>
      <c r="AP48" s="2161">
        <v>6547</v>
      </c>
      <c r="AQ48" s="2161">
        <v>2165</v>
      </c>
      <c r="AR48" s="2161">
        <v>1173</v>
      </c>
      <c r="AS48" s="2161"/>
      <c r="AT48" s="2161">
        <v>9885</v>
      </c>
      <c r="AU48" s="2161">
        <v>907</v>
      </c>
      <c r="AV48" s="2161">
        <v>843</v>
      </c>
      <c r="AW48" s="2161">
        <v>474</v>
      </c>
      <c r="AX48" s="2161">
        <v>119.6</v>
      </c>
      <c r="AY48" s="2161">
        <v>114</v>
      </c>
      <c r="AZ48" s="2161">
        <v>126</v>
      </c>
      <c r="BA48" s="2161">
        <v>2583.6</v>
      </c>
      <c r="BB48" s="2161">
        <v>37.700000000000003</v>
      </c>
      <c r="BC48" s="2161"/>
      <c r="BD48" s="2161">
        <v>50</v>
      </c>
      <c r="BE48" s="2161">
        <v>10.199999999999999</v>
      </c>
      <c r="BF48" s="2161">
        <v>5</v>
      </c>
      <c r="BG48" s="2161">
        <v>102.9</v>
      </c>
    </row>
    <row r="49" spans="1:59" s="2185" customFormat="1" ht="16.5" customHeight="1">
      <c r="A49" s="2170">
        <v>44</v>
      </c>
      <c r="B49" s="2170" t="s">
        <v>16090</v>
      </c>
      <c r="C49" s="2170" t="s">
        <v>16967</v>
      </c>
      <c r="D49" s="2170" t="s">
        <v>17032</v>
      </c>
      <c r="E49" s="2170" t="s">
        <v>16968</v>
      </c>
      <c r="F49" s="2174" t="s">
        <v>16969</v>
      </c>
      <c r="G49" s="2168" t="s">
        <v>16970</v>
      </c>
      <c r="H49" s="2168" t="s">
        <v>16971</v>
      </c>
      <c r="I49" s="2168" t="s">
        <v>16859</v>
      </c>
      <c r="J49" s="2209" t="s">
        <v>16972</v>
      </c>
      <c r="K49" s="2168" t="s">
        <v>16973</v>
      </c>
      <c r="L49" s="2207">
        <v>7200</v>
      </c>
      <c r="M49" s="2161"/>
      <c r="N49" s="2161"/>
      <c r="O49" s="2161">
        <v>302</v>
      </c>
      <c r="P49" s="2161">
        <v>527.70000000000005</v>
      </c>
      <c r="Q49" s="2161"/>
      <c r="R49" s="2161"/>
      <c r="S49" s="2161">
        <v>1</v>
      </c>
      <c r="T49" s="2161">
        <v>92</v>
      </c>
      <c r="U49" s="2161">
        <v>13</v>
      </c>
      <c r="V49" s="2161">
        <v>21825</v>
      </c>
      <c r="W49" s="2161">
        <v>1</v>
      </c>
      <c r="X49" s="2161">
        <v>770.9</v>
      </c>
      <c r="Y49" s="2161"/>
      <c r="Z49" s="2161"/>
      <c r="AA49" s="2161">
        <v>31</v>
      </c>
      <c r="AB49" s="2161">
        <v>31</v>
      </c>
      <c r="AC49" s="2161">
        <v>1</v>
      </c>
      <c r="AD49" s="2161"/>
      <c r="AE49" s="2161"/>
      <c r="AF49" s="2161"/>
      <c r="AG49" s="2161"/>
      <c r="AH49" s="2161">
        <v>1</v>
      </c>
      <c r="AI49" s="2161">
        <v>17</v>
      </c>
      <c r="AJ49" s="2161">
        <v>20</v>
      </c>
      <c r="AK49" s="2161"/>
      <c r="AL49" s="2161">
        <v>172</v>
      </c>
      <c r="AM49" s="2161"/>
      <c r="AN49" s="2161"/>
      <c r="AO49" s="2161"/>
      <c r="AP49" s="2161">
        <v>1300</v>
      </c>
      <c r="AQ49" s="2161">
        <v>750</v>
      </c>
      <c r="AR49" s="2161"/>
      <c r="AS49" s="2161">
        <v>15693</v>
      </c>
      <c r="AT49" s="2161">
        <v>17743</v>
      </c>
      <c r="AU49" s="2161"/>
      <c r="AV49" s="2161"/>
      <c r="AW49" s="2161"/>
      <c r="AX49" s="2161"/>
      <c r="AY49" s="2161"/>
      <c r="AZ49" s="2161">
        <v>930</v>
      </c>
      <c r="BA49" s="2161">
        <v>930</v>
      </c>
      <c r="BB49" s="2161"/>
      <c r="BC49" s="2161"/>
      <c r="BD49" s="2161"/>
      <c r="BE49" s="2161">
        <v>2.4</v>
      </c>
      <c r="BF49" s="2161">
        <v>170</v>
      </c>
      <c r="BG49" s="2161">
        <v>172.4</v>
      </c>
    </row>
    <row r="50" spans="1:59" s="2185" customFormat="1" ht="16.5" customHeight="1">
      <c r="A50" s="2170">
        <v>45</v>
      </c>
      <c r="B50" s="2170" t="s">
        <v>16090</v>
      </c>
      <c r="C50" s="2170" t="s">
        <v>18141</v>
      </c>
      <c r="D50" s="2170" t="s">
        <v>16938</v>
      </c>
      <c r="E50" s="2170" t="s">
        <v>22012</v>
      </c>
      <c r="F50" s="2174" t="s">
        <v>22013</v>
      </c>
      <c r="G50" s="2168" t="s">
        <v>16975</v>
      </c>
      <c r="H50" s="2168" t="s">
        <v>22014</v>
      </c>
      <c r="I50" s="2168" t="s">
        <v>16950</v>
      </c>
      <c r="J50" s="2209" t="s">
        <v>16976</v>
      </c>
      <c r="K50" s="2168" t="s">
        <v>22015</v>
      </c>
      <c r="L50" s="2207">
        <v>32691</v>
      </c>
      <c r="M50" s="2165">
        <v>1008</v>
      </c>
      <c r="N50" s="2165">
        <v>3038</v>
      </c>
      <c r="O50" s="2161"/>
      <c r="P50" s="2161"/>
      <c r="Q50" s="2164">
        <v>241</v>
      </c>
      <c r="R50" s="2164">
        <v>793</v>
      </c>
      <c r="S50" s="2164">
        <v>13</v>
      </c>
      <c r="T50" s="2164">
        <v>3930</v>
      </c>
      <c r="U50" s="2164">
        <v>1</v>
      </c>
      <c r="V50" s="2164">
        <v>150</v>
      </c>
      <c r="W50" s="2164">
        <v>1</v>
      </c>
      <c r="X50" s="2164">
        <v>866</v>
      </c>
      <c r="Y50" s="2164">
        <v>1080</v>
      </c>
      <c r="Z50" s="2164">
        <v>1766.82</v>
      </c>
      <c r="AA50" s="2161">
        <v>108</v>
      </c>
      <c r="AB50" s="2161">
        <v>108</v>
      </c>
      <c r="AC50" s="2161">
        <v>7</v>
      </c>
      <c r="AD50" s="2161"/>
      <c r="AE50" s="2161">
        <v>1</v>
      </c>
      <c r="AF50" s="2161">
        <v>5</v>
      </c>
      <c r="AG50" s="2161">
        <v>1</v>
      </c>
      <c r="AH50" s="2161">
        <v>14</v>
      </c>
      <c r="AI50" s="2161">
        <v>324</v>
      </c>
      <c r="AJ50" s="2161">
        <v>201</v>
      </c>
      <c r="AK50" s="2161">
        <v>328</v>
      </c>
      <c r="AL50" s="2161"/>
      <c r="AM50" s="2161">
        <v>34321</v>
      </c>
      <c r="AN50" s="2161"/>
      <c r="AO50" s="2161">
        <v>851</v>
      </c>
      <c r="AP50" s="2161">
        <v>86183</v>
      </c>
      <c r="AQ50" s="2161">
        <v>36021</v>
      </c>
      <c r="AR50" s="2161">
        <v>851</v>
      </c>
      <c r="AS50" s="2161"/>
      <c r="AT50" s="2161">
        <v>123055</v>
      </c>
      <c r="AU50" s="2161">
        <v>3819</v>
      </c>
      <c r="AV50" s="2161">
        <v>103</v>
      </c>
      <c r="AW50" s="2161">
        <v>637</v>
      </c>
      <c r="AX50" s="2161">
        <v>191</v>
      </c>
      <c r="AY50" s="2161">
        <v>109</v>
      </c>
      <c r="AZ50" s="2161"/>
      <c r="BA50" s="2161">
        <v>4859</v>
      </c>
      <c r="BB50" s="2161">
        <v>133</v>
      </c>
      <c r="BC50" s="2161"/>
      <c r="BD50" s="2161">
        <v>70</v>
      </c>
      <c r="BE50" s="2161">
        <v>104</v>
      </c>
      <c r="BF50" s="2161"/>
      <c r="BG50" s="2161">
        <v>307</v>
      </c>
    </row>
    <row r="51" spans="1:59" s="2185" customFormat="1" ht="16.5" customHeight="1">
      <c r="A51" s="2170">
        <v>46</v>
      </c>
      <c r="B51" s="2170" t="s">
        <v>16090</v>
      </c>
      <c r="C51" s="2170" t="s">
        <v>16953</v>
      </c>
      <c r="D51" s="2170" t="s">
        <v>16938</v>
      </c>
      <c r="E51" s="2170" t="s">
        <v>16977</v>
      </c>
      <c r="F51" s="2174" t="s">
        <v>16978</v>
      </c>
      <c r="G51" s="2168" t="s">
        <v>16979</v>
      </c>
      <c r="H51" s="2168" t="s">
        <v>16980</v>
      </c>
      <c r="I51" s="2168" t="s">
        <v>16859</v>
      </c>
      <c r="J51" s="2209" t="s">
        <v>16981</v>
      </c>
      <c r="K51" s="2168" t="s">
        <v>22016</v>
      </c>
      <c r="L51" s="2207">
        <v>17310.38</v>
      </c>
      <c r="M51" s="2165">
        <v>1480</v>
      </c>
      <c r="N51" s="2165">
        <v>3092</v>
      </c>
      <c r="O51" s="2161"/>
      <c r="P51" s="2161"/>
      <c r="Q51" s="2161">
        <v>90</v>
      </c>
      <c r="R51" s="2161">
        <v>139.5</v>
      </c>
      <c r="S51" s="2161"/>
      <c r="T51" s="2161"/>
      <c r="U51" s="2161">
        <v>4</v>
      </c>
      <c r="V51" s="2161">
        <v>380.7</v>
      </c>
      <c r="W51" s="2161"/>
      <c r="X51" s="2161"/>
      <c r="Y51" s="2161"/>
      <c r="Z51" s="2161"/>
      <c r="AA51" s="2161">
        <v>33</v>
      </c>
      <c r="AB51" s="2161">
        <v>33</v>
      </c>
      <c r="AC51" s="2161">
        <v>7</v>
      </c>
      <c r="AD51" s="2161">
        <v>4</v>
      </c>
      <c r="AE51" s="2161">
        <v>6</v>
      </c>
      <c r="AF51" s="2161"/>
      <c r="AG51" s="2161">
        <v>1</v>
      </c>
      <c r="AH51" s="2161">
        <v>18</v>
      </c>
      <c r="AI51" s="2161">
        <v>13</v>
      </c>
      <c r="AJ51" s="2161"/>
      <c r="AK51" s="2161">
        <v>124</v>
      </c>
      <c r="AL51" s="2161">
        <v>1</v>
      </c>
      <c r="AM51" s="2161">
        <v>10338</v>
      </c>
      <c r="AN51" s="2161"/>
      <c r="AO51" s="2161">
        <v>1095</v>
      </c>
      <c r="AP51" s="2161">
        <v>10855</v>
      </c>
      <c r="AQ51" s="2161"/>
      <c r="AR51" s="2161">
        <v>1095</v>
      </c>
      <c r="AS51" s="2161"/>
      <c r="AT51" s="2161">
        <v>11950</v>
      </c>
      <c r="AU51" s="2161">
        <v>1826</v>
      </c>
      <c r="AV51" s="2161">
        <v>2593</v>
      </c>
      <c r="AW51" s="2161">
        <v>1454</v>
      </c>
      <c r="AX51" s="2161"/>
      <c r="AY51" s="2161">
        <v>277</v>
      </c>
      <c r="AZ51" s="2161"/>
      <c r="BA51" s="2161">
        <v>6150</v>
      </c>
      <c r="BB51" s="2161">
        <v>181</v>
      </c>
      <c r="BC51" s="2161"/>
      <c r="BD51" s="2161">
        <v>55</v>
      </c>
      <c r="BE51" s="2161">
        <v>25</v>
      </c>
      <c r="BF51" s="2161">
        <v>5</v>
      </c>
      <c r="BG51" s="2161">
        <v>266</v>
      </c>
    </row>
    <row r="52" spans="1:59" s="2185" customFormat="1" ht="16.5" customHeight="1">
      <c r="A52" s="2170">
        <v>47</v>
      </c>
      <c r="B52" s="2170" t="s">
        <v>16090</v>
      </c>
      <c r="C52" s="2170" t="s">
        <v>16940</v>
      </c>
      <c r="D52" s="2170" t="s">
        <v>16938</v>
      </c>
      <c r="E52" s="2170" t="s">
        <v>16982</v>
      </c>
      <c r="F52" s="2174" t="s">
        <v>16983</v>
      </c>
      <c r="G52" s="2168" t="s">
        <v>16984</v>
      </c>
      <c r="H52" s="2168" t="s">
        <v>16985</v>
      </c>
      <c r="I52" s="2168" t="s">
        <v>16950</v>
      </c>
      <c r="J52" s="2209" t="s">
        <v>16986</v>
      </c>
      <c r="K52" s="2168" t="s">
        <v>22017</v>
      </c>
      <c r="L52" s="2207">
        <v>26792.799999999999</v>
      </c>
      <c r="M52" s="2165">
        <v>1284</v>
      </c>
      <c r="N52" s="2165">
        <v>6457.79</v>
      </c>
      <c r="O52" s="2161"/>
      <c r="P52" s="2161"/>
      <c r="Q52" s="2161">
        <v>248</v>
      </c>
      <c r="R52" s="2161">
        <v>20335</v>
      </c>
      <c r="S52" s="2161"/>
      <c r="T52" s="2161"/>
      <c r="U52" s="2161"/>
      <c r="V52" s="2161"/>
      <c r="W52" s="2161">
        <v>1</v>
      </c>
      <c r="X52" s="2161">
        <v>52</v>
      </c>
      <c r="Y52" s="2161"/>
      <c r="Z52" s="2161"/>
      <c r="AA52" s="2161">
        <v>21</v>
      </c>
      <c r="AB52" s="2161">
        <v>21</v>
      </c>
      <c r="AC52" s="2161">
        <v>5</v>
      </c>
      <c r="AD52" s="2161">
        <v>2</v>
      </c>
      <c r="AE52" s="2161">
        <v>3</v>
      </c>
      <c r="AF52" s="2161"/>
      <c r="AG52" s="2161"/>
      <c r="AH52" s="2161">
        <v>10</v>
      </c>
      <c r="AI52" s="2161">
        <v>175</v>
      </c>
      <c r="AJ52" s="2161"/>
      <c r="AK52" s="2161"/>
      <c r="AL52" s="2161"/>
      <c r="AM52" s="2161">
        <v>14670</v>
      </c>
      <c r="AN52" s="2161"/>
      <c r="AO52" s="2161"/>
      <c r="AP52" s="2161">
        <v>23591</v>
      </c>
      <c r="AQ52" s="2161"/>
      <c r="AR52" s="2161"/>
      <c r="AS52" s="2161"/>
      <c r="AT52" s="2161">
        <v>23591</v>
      </c>
      <c r="AU52" s="2161">
        <v>1624</v>
      </c>
      <c r="AV52" s="2161">
        <v>168</v>
      </c>
      <c r="AW52" s="2161">
        <v>1281</v>
      </c>
      <c r="AX52" s="2161"/>
      <c r="AY52" s="2161"/>
      <c r="AZ52" s="2161"/>
      <c r="BA52" s="2161">
        <v>3073</v>
      </c>
      <c r="BB52" s="2161">
        <v>162</v>
      </c>
      <c r="BC52" s="2161"/>
      <c r="BD52" s="2161"/>
      <c r="BE52" s="2161">
        <v>68</v>
      </c>
      <c r="BF52" s="2161">
        <v>369</v>
      </c>
      <c r="BG52" s="2161">
        <v>599</v>
      </c>
    </row>
    <row r="53" spans="1:59" s="2185" customFormat="1" ht="16.5" customHeight="1">
      <c r="A53" s="2170">
        <v>48</v>
      </c>
      <c r="B53" s="2170" t="s">
        <v>16109</v>
      </c>
      <c r="C53" s="2170" t="s">
        <v>16987</v>
      </c>
      <c r="D53" s="2170" t="s">
        <v>17032</v>
      </c>
      <c r="E53" s="2170" t="s">
        <v>16988</v>
      </c>
      <c r="F53" s="2174" t="s">
        <v>16989</v>
      </c>
      <c r="G53" s="2168" t="s">
        <v>16990</v>
      </c>
      <c r="H53" s="2168" t="s">
        <v>16991</v>
      </c>
      <c r="I53" s="2168" t="s">
        <v>16859</v>
      </c>
      <c r="J53" s="2209" t="s">
        <v>16992</v>
      </c>
      <c r="K53" s="2168" t="s">
        <v>16993</v>
      </c>
      <c r="L53" s="2207">
        <v>4099.6000000000004</v>
      </c>
      <c r="M53" s="2165">
        <v>1198</v>
      </c>
      <c r="N53" s="2165">
        <v>1289.5999999999999</v>
      </c>
      <c r="O53" s="2161"/>
      <c r="P53" s="2161"/>
      <c r="Q53" s="2161"/>
      <c r="R53" s="2161"/>
      <c r="S53" s="2161"/>
      <c r="T53" s="2161"/>
      <c r="U53" s="2161"/>
      <c r="V53" s="2161"/>
      <c r="W53" s="2161"/>
      <c r="X53" s="2161"/>
      <c r="Y53" s="2161"/>
      <c r="Z53" s="2161"/>
      <c r="AA53" s="2161">
        <v>5</v>
      </c>
      <c r="AB53" s="2161">
        <v>5</v>
      </c>
      <c r="AC53" s="2161">
        <v>1</v>
      </c>
      <c r="AD53" s="2161"/>
      <c r="AE53" s="2161"/>
      <c r="AF53" s="2161"/>
      <c r="AG53" s="2161"/>
      <c r="AH53" s="2161">
        <v>1</v>
      </c>
      <c r="AI53" s="2161"/>
      <c r="AJ53" s="2161"/>
      <c r="AK53" s="2161"/>
      <c r="AL53" s="2161">
        <v>6</v>
      </c>
      <c r="AM53" s="2161"/>
      <c r="AN53" s="2161"/>
      <c r="AO53" s="2161"/>
      <c r="AP53" s="2161"/>
      <c r="AQ53" s="2161"/>
      <c r="AR53" s="2161"/>
      <c r="AS53" s="2161">
        <v>1498</v>
      </c>
      <c r="AT53" s="2161">
        <v>1498</v>
      </c>
      <c r="AU53" s="2161">
        <v>207</v>
      </c>
      <c r="AV53" s="2161">
        <v>30</v>
      </c>
      <c r="AW53" s="2161"/>
      <c r="AX53" s="2161"/>
      <c r="AY53" s="2161"/>
      <c r="AZ53" s="2161"/>
      <c r="BA53" s="2161">
        <v>237</v>
      </c>
      <c r="BB53" s="2161"/>
      <c r="BC53" s="2161"/>
      <c r="BD53" s="2161"/>
      <c r="BE53" s="2161">
        <v>1.1000000000000001</v>
      </c>
      <c r="BF53" s="2161"/>
      <c r="BG53" s="2161">
        <v>1.1000000000000001</v>
      </c>
    </row>
    <row r="54" spans="1:59" s="2185" customFormat="1" ht="16.5" customHeight="1">
      <c r="A54" s="2170">
        <v>49</v>
      </c>
      <c r="B54" s="2170" t="s">
        <v>16109</v>
      </c>
      <c r="C54" s="2170" t="s">
        <v>16940</v>
      </c>
      <c r="D54" s="2170" t="s">
        <v>17032</v>
      </c>
      <c r="E54" s="2170" t="s">
        <v>22018</v>
      </c>
      <c r="F54" s="2174" t="s">
        <v>22483</v>
      </c>
      <c r="G54" s="2168" t="s">
        <v>22019</v>
      </c>
      <c r="H54" s="2168" t="s">
        <v>16940</v>
      </c>
      <c r="I54" s="2168" t="s">
        <v>16950</v>
      </c>
      <c r="J54" s="2209" t="s">
        <v>16994</v>
      </c>
      <c r="K54" s="2168" t="s">
        <v>16995</v>
      </c>
      <c r="L54" s="2207">
        <v>6878.6</v>
      </c>
      <c r="M54" s="2165"/>
      <c r="N54" s="2165"/>
      <c r="O54" s="2161">
        <v>638</v>
      </c>
      <c r="P54" s="2161">
        <v>1486</v>
      </c>
      <c r="Q54" s="2161"/>
      <c r="R54" s="2161"/>
      <c r="S54" s="2161">
        <v>1</v>
      </c>
      <c r="T54" s="2161">
        <v>140</v>
      </c>
      <c r="U54" s="2161"/>
      <c r="V54" s="2161"/>
      <c r="W54" s="2161"/>
      <c r="X54" s="2161"/>
      <c r="Y54" s="2161"/>
      <c r="Z54" s="2161"/>
      <c r="AA54" s="2161">
        <v>8</v>
      </c>
      <c r="AB54" s="2161">
        <v>8</v>
      </c>
      <c r="AC54" s="2161">
        <v>3</v>
      </c>
      <c r="AD54" s="2161"/>
      <c r="AE54" s="2161"/>
      <c r="AF54" s="2161"/>
      <c r="AG54" s="2161"/>
      <c r="AH54" s="2161">
        <v>3</v>
      </c>
      <c r="AI54" s="2161">
        <v>12</v>
      </c>
      <c r="AJ54" s="2161"/>
      <c r="AK54" s="2161"/>
      <c r="AL54" s="2161"/>
      <c r="AM54" s="2161">
        <v>313</v>
      </c>
      <c r="AN54" s="2161"/>
      <c r="AO54" s="2161"/>
      <c r="AP54" s="2161">
        <v>1015</v>
      </c>
      <c r="AQ54" s="2161"/>
      <c r="AR54" s="2161"/>
      <c r="AS54" s="2161"/>
      <c r="AT54" s="2161">
        <v>1015</v>
      </c>
      <c r="AU54" s="2161">
        <v>37</v>
      </c>
      <c r="AV54" s="2161">
        <v>572</v>
      </c>
      <c r="AW54" s="2161">
        <v>99</v>
      </c>
      <c r="AX54" s="2161"/>
      <c r="AY54" s="2161"/>
      <c r="AZ54" s="2161"/>
      <c r="BA54" s="2161">
        <v>708</v>
      </c>
      <c r="BB54" s="2161">
        <v>6</v>
      </c>
      <c r="BC54" s="2161"/>
      <c r="BD54" s="2161"/>
      <c r="BE54" s="2161">
        <v>4</v>
      </c>
      <c r="BF54" s="2161"/>
      <c r="BG54" s="2161">
        <v>10</v>
      </c>
    </row>
    <row r="55" spans="1:59" s="2185" customFormat="1" ht="16.5" customHeight="1">
      <c r="A55" s="2170">
        <v>50</v>
      </c>
      <c r="B55" s="2170" t="s">
        <v>16109</v>
      </c>
      <c r="C55" s="2170" t="s">
        <v>16996</v>
      </c>
      <c r="D55" s="2170" t="s">
        <v>17032</v>
      </c>
      <c r="E55" s="2170" t="s">
        <v>16997</v>
      </c>
      <c r="F55" s="2174" t="s">
        <v>16998</v>
      </c>
      <c r="G55" s="2168" t="s">
        <v>16999</v>
      </c>
      <c r="H55" s="2168" t="s">
        <v>17000</v>
      </c>
      <c r="I55" s="2168" t="s">
        <v>16859</v>
      </c>
      <c r="J55" s="2209" t="s">
        <v>22020</v>
      </c>
      <c r="K55" s="2168" t="s">
        <v>17001</v>
      </c>
      <c r="L55" s="2207">
        <v>9994.9</v>
      </c>
      <c r="M55" s="2165"/>
      <c r="N55" s="2165"/>
      <c r="O55" s="2161">
        <v>703</v>
      </c>
      <c r="P55" s="2161">
        <v>627</v>
      </c>
      <c r="Q55" s="2161">
        <v>193</v>
      </c>
      <c r="R55" s="2161">
        <v>277</v>
      </c>
      <c r="S55" s="2161">
        <v>1</v>
      </c>
      <c r="T55" s="2161">
        <v>525</v>
      </c>
      <c r="U55" s="2161">
        <v>3</v>
      </c>
      <c r="V55" s="2161">
        <v>265.89999999999998</v>
      </c>
      <c r="W55" s="2161">
        <v>1</v>
      </c>
      <c r="X55" s="2161">
        <v>72.5</v>
      </c>
      <c r="Y55" s="2161">
        <v>112</v>
      </c>
      <c r="Z55" s="2161">
        <v>200</v>
      </c>
      <c r="AA55" s="2161">
        <v>17</v>
      </c>
      <c r="AB55" s="2161">
        <v>17</v>
      </c>
      <c r="AC55" s="2161">
        <v>3</v>
      </c>
      <c r="AD55" s="2161">
        <v>2</v>
      </c>
      <c r="AE55" s="2161">
        <v>1</v>
      </c>
      <c r="AF55" s="2161"/>
      <c r="AG55" s="2161"/>
      <c r="AH55" s="2161">
        <v>6</v>
      </c>
      <c r="AI55" s="2161">
        <v>18</v>
      </c>
      <c r="AJ55" s="2161">
        <v>26</v>
      </c>
      <c r="AK55" s="2161"/>
      <c r="AL55" s="2161"/>
      <c r="AM55" s="2161">
        <f>995+860</f>
        <v>1855</v>
      </c>
      <c r="AN55" s="2161">
        <v>630</v>
      </c>
      <c r="AO55" s="2161"/>
      <c r="AP55" s="2161">
        <f>1000+1721</f>
        <v>2721</v>
      </c>
      <c r="AQ55" s="2161">
        <f>630</f>
        <v>630</v>
      </c>
      <c r="AR55" s="2161"/>
      <c r="AS55" s="2161"/>
      <c r="AT55" s="2161">
        <v>3351</v>
      </c>
      <c r="AU55" s="2161">
        <v>635</v>
      </c>
      <c r="AV55" s="2161">
        <v>723</v>
      </c>
      <c r="AW55" s="2161">
        <v>168</v>
      </c>
      <c r="AX55" s="2161">
        <v>5</v>
      </c>
      <c r="AY55" s="2161"/>
      <c r="AZ55" s="2161"/>
      <c r="BA55" s="2161">
        <v>1531</v>
      </c>
      <c r="BB55" s="2161">
        <v>40.1</v>
      </c>
      <c r="BC55" s="2161"/>
      <c r="BD55" s="2161"/>
      <c r="BE55" s="2161">
        <v>4.5999999999999996</v>
      </c>
      <c r="BF55" s="2161"/>
      <c r="BG55" s="2161">
        <v>44.7</v>
      </c>
    </row>
    <row r="56" spans="1:59" s="2185" customFormat="1" ht="16.5" customHeight="1">
      <c r="A56" s="2170">
        <v>51</v>
      </c>
      <c r="B56" s="2170" t="s">
        <v>16109</v>
      </c>
      <c r="C56" s="2170" t="s">
        <v>22021</v>
      </c>
      <c r="D56" s="2170" t="s">
        <v>17032</v>
      </c>
      <c r="E56" s="2170" t="s">
        <v>22022</v>
      </c>
      <c r="F56" s="2174" t="s">
        <v>21167</v>
      </c>
      <c r="G56" s="2168" t="s">
        <v>17002</v>
      </c>
      <c r="H56" s="2168" t="s">
        <v>17003</v>
      </c>
      <c r="I56" s="2168" t="s">
        <v>16859</v>
      </c>
      <c r="J56" s="2209" t="s">
        <v>21169</v>
      </c>
      <c r="K56" s="2168" t="s">
        <v>22023</v>
      </c>
      <c r="L56" s="2207">
        <v>17236</v>
      </c>
      <c r="M56" s="2161"/>
      <c r="N56" s="2161"/>
      <c r="O56" s="2161">
        <v>868</v>
      </c>
      <c r="P56" s="2161">
        <v>2190</v>
      </c>
      <c r="Q56" s="2161">
        <v>323</v>
      </c>
      <c r="R56" s="2161">
        <v>572</v>
      </c>
      <c r="S56" s="2161">
        <v>1</v>
      </c>
      <c r="T56" s="2161">
        <v>361</v>
      </c>
      <c r="U56" s="2161">
        <v>5</v>
      </c>
      <c r="V56" s="2161">
        <v>598</v>
      </c>
      <c r="W56" s="2161">
        <v>1</v>
      </c>
      <c r="X56" s="2161">
        <v>50</v>
      </c>
      <c r="Y56" s="2161">
        <v>200</v>
      </c>
      <c r="Z56" s="2161">
        <v>431</v>
      </c>
      <c r="AA56" s="2161">
        <v>77</v>
      </c>
      <c r="AB56" s="2161">
        <v>61</v>
      </c>
      <c r="AC56" s="2161">
        <v>10</v>
      </c>
      <c r="AD56" s="2161">
        <v>2</v>
      </c>
      <c r="AE56" s="2161">
        <v>6</v>
      </c>
      <c r="AF56" s="2161"/>
      <c r="AG56" s="2161">
        <v>1</v>
      </c>
      <c r="AH56" s="2161">
        <v>19</v>
      </c>
      <c r="AI56" s="2161">
        <v>42</v>
      </c>
      <c r="AJ56" s="2161">
        <v>104</v>
      </c>
      <c r="AK56" s="2161">
        <v>14</v>
      </c>
      <c r="AL56" s="2161"/>
      <c r="AM56" s="2161">
        <v>2173</v>
      </c>
      <c r="AN56" s="2161"/>
      <c r="AO56" s="2161"/>
      <c r="AP56" s="2161">
        <v>3761</v>
      </c>
      <c r="AQ56" s="2161">
        <v>549</v>
      </c>
      <c r="AR56" s="2161">
        <v>190</v>
      </c>
      <c r="AS56" s="2161"/>
      <c r="AT56" s="2161">
        <v>4500</v>
      </c>
      <c r="AU56" s="2161">
        <v>2673</v>
      </c>
      <c r="AV56" s="2161">
        <v>2166</v>
      </c>
      <c r="AW56" s="2161">
        <v>409</v>
      </c>
      <c r="AX56" s="2161">
        <v>446</v>
      </c>
      <c r="AY56" s="2161">
        <v>65</v>
      </c>
      <c r="AZ56" s="2161"/>
      <c r="BA56" s="2161">
        <v>5759</v>
      </c>
      <c r="BB56" s="2161">
        <v>29</v>
      </c>
      <c r="BC56" s="2161"/>
      <c r="BD56" s="2161">
        <v>2</v>
      </c>
      <c r="BE56" s="2161">
        <v>33</v>
      </c>
      <c r="BF56" s="2161">
        <v>38</v>
      </c>
      <c r="BG56" s="2161">
        <v>102</v>
      </c>
    </row>
    <row r="57" spans="1:59" s="2185" customFormat="1" ht="16.5" customHeight="1">
      <c r="A57" s="2170">
        <v>52</v>
      </c>
      <c r="B57" s="2170" t="s">
        <v>16109</v>
      </c>
      <c r="C57" s="2170" t="s">
        <v>16996</v>
      </c>
      <c r="D57" s="2170" t="s">
        <v>16938</v>
      </c>
      <c r="E57" s="2170" t="s">
        <v>22024</v>
      </c>
      <c r="F57" s="2174" t="s">
        <v>22484</v>
      </c>
      <c r="G57" s="2168" t="s">
        <v>22025</v>
      </c>
      <c r="H57" s="2168" t="s">
        <v>22026</v>
      </c>
      <c r="I57" s="2168" t="s">
        <v>16950</v>
      </c>
      <c r="J57" s="2209" t="s">
        <v>22027</v>
      </c>
      <c r="K57" s="2168" t="s">
        <v>22028</v>
      </c>
      <c r="L57" s="2207">
        <v>43313</v>
      </c>
      <c r="M57" s="2165">
        <v>1332</v>
      </c>
      <c r="N57" s="2165">
        <v>13975</v>
      </c>
      <c r="O57" s="2161"/>
      <c r="P57" s="2161"/>
      <c r="Q57" s="2161">
        <v>486</v>
      </c>
      <c r="R57" s="2161">
        <v>3328</v>
      </c>
      <c r="S57" s="2161">
        <v>4</v>
      </c>
      <c r="T57" s="2161">
        <v>1742</v>
      </c>
      <c r="U57" s="2161"/>
      <c r="V57" s="2161"/>
      <c r="W57" s="2161">
        <v>1</v>
      </c>
      <c r="X57" s="2161">
        <v>609</v>
      </c>
      <c r="Y57" s="2161">
        <v>440</v>
      </c>
      <c r="Z57" s="2161">
        <v>914</v>
      </c>
      <c r="AA57" s="2161">
        <v>265</v>
      </c>
      <c r="AB57" s="2161">
        <v>265</v>
      </c>
      <c r="AC57" s="2161">
        <v>6</v>
      </c>
      <c r="AD57" s="2161">
        <v>1</v>
      </c>
      <c r="AE57" s="2161">
        <v>5</v>
      </c>
      <c r="AF57" s="2161"/>
      <c r="AG57" s="2161"/>
      <c r="AH57" s="2161">
        <v>12</v>
      </c>
      <c r="AI57" s="2161">
        <v>49</v>
      </c>
      <c r="AJ57" s="2161">
        <v>15</v>
      </c>
      <c r="AK57" s="2161"/>
      <c r="AL57" s="2161"/>
      <c r="AM57" s="2161">
        <v>6731</v>
      </c>
      <c r="AN57" s="2161"/>
      <c r="AO57" s="2161"/>
      <c r="AP57" s="2161">
        <v>9339</v>
      </c>
      <c r="AQ57" s="2161">
        <v>2973</v>
      </c>
      <c r="AR57" s="2161"/>
      <c r="AS57" s="2161"/>
      <c r="AT57" s="2161">
        <v>12312</v>
      </c>
      <c r="AU57" s="2161">
        <v>3020</v>
      </c>
      <c r="AV57" s="2161">
        <v>3144</v>
      </c>
      <c r="AW57" s="2161">
        <v>3682</v>
      </c>
      <c r="AX57" s="2161">
        <v>326</v>
      </c>
      <c r="AY57" s="2161"/>
      <c r="AZ57" s="2161"/>
      <c r="BA57" s="2161">
        <v>10172</v>
      </c>
      <c r="BB57" s="2161">
        <v>436</v>
      </c>
      <c r="BC57" s="2161"/>
      <c r="BD57" s="2161"/>
      <c r="BE57" s="2161">
        <v>88.2</v>
      </c>
      <c r="BF57" s="2161"/>
      <c r="BG57" s="2161">
        <v>524.20000000000005</v>
      </c>
    </row>
    <row r="58" spans="1:59" s="2185" customFormat="1" ht="16.5" customHeight="1">
      <c r="A58" s="2170">
        <v>53</v>
      </c>
      <c r="B58" s="2170" t="s">
        <v>16109</v>
      </c>
      <c r="C58" s="2170" t="s">
        <v>16136</v>
      </c>
      <c r="D58" s="2170" t="s">
        <v>16938</v>
      </c>
      <c r="E58" s="2170" t="s">
        <v>17004</v>
      </c>
      <c r="F58" s="2174" t="s">
        <v>22029</v>
      </c>
      <c r="G58" s="2168" t="s">
        <v>22030</v>
      </c>
      <c r="H58" s="2168" t="s">
        <v>22031</v>
      </c>
      <c r="I58" s="2168" t="s">
        <v>16859</v>
      </c>
      <c r="J58" s="2209" t="s">
        <v>22032</v>
      </c>
      <c r="K58" s="2168" t="s">
        <v>22033</v>
      </c>
      <c r="L58" s="2207">
        <v>823</v>
      </c>
      <c r="M58" s="2161"/>
      <c r="N58" s="2161"/>
      <c r="O58" s="2161">
        <v>300</v>
      </c>
      <c r="P58" s="2161">
        <v>520</v>
      </c>
      <c r="Q58" s="2161"/>
      <c r="R58" s="2161"/>
      <c r="S58" s="2161"/>
      <c r="T58" s="2161"/>
      <c r="U58" s="2161"/>
      <c r="V58" s="2161"/>
      <c r="W58" s="2161"/>
      <c r="X58" s="2161"/>
      <c r="Y58" s="2161"/>
      <c r="Z58" s="2161"/>
      <c r="AA58" s="2161">
        <v>12</v>
      </c>
      <c r="AB58" s="2161">
        <v>12</v>
      </c>
      <c r="AC58" s="2161">
        <v>1</v>
      </c>
      <c r="AD58" s="2161"/>
      <c r="AE58" s="2161">
        <v>1</v>
      </c>
      <c r="AF58" s="2161"/>
      <c r="AG58" s="2161"/>
      <c r="AH58" s="2161">
        <v>2</v>
      </c>
      <c r="AI58" s="2161">
        <v>56</v>
      </c>
      <c r="AJ58" s="2161">
        <v>109</v>
      </c>
      <c r="AK58" s="2161">
        <v>24</v>
      </c>
      <c r="AL58" s="2161">
        <v>2</v>
      </c>
      <c r="AM58" s="2161">
        <v>387</v>
      </c>
      <c r="AN58" s="2161"/>
      <c r="AO58" s="2161">
        <v>114</v>
      </c>
      <c r="AP58" s="2161">
        <v>1177</v>
      </c>
      <c r="AQ58" s="2161">
        <v>3712</v>
      </c>
      <c r="AR58" s="2161">
        <v>1041</v>
      </c>
      <c r="AS58" s="2161">
        <v>100</v>
      </c>
      <c r="AT58" s="2161">
        <v>6030</v>
      </c>
      <c r="AU58" s="2161">
        <v>520</v>
      </c>
      <c r="AV58" s="2161">
        <v>770</v>
      </c>
      <c r="AW58" s="2161">
        <v>135</v>
      </c>
      <c r="AX58" s="2161">
        <v>50</v>
      </c>
      <c r="AY58" s="2161">
        <v>40</v>
      </c>
      <c r="AZ58" s="2161">
        <v>335</v>
      </c>
      <c r="BA58" s="2161">
        <v>1850</v>
      </c>
      <c r="BB58" s="2161">
        <v>1</v>
      </c>
      <c r="BC58" s="2161"/>
      <c r="BD58" s="2161"/>
      <c r="BE58" s="2161">
        <v>25.5</v>
      </c>
      <c r="BF58" s="2161">
        <v>2.7</v>
      </c>
      <c r="BG58" s="2161">
        <v>29.2</v>
      </c>
    </row>
    <row r="59" spans="1:59" s="2185" customFormat="1" ht="16.5" customHeight="1">
      <c r="A59" s="2170">
        <v>54</v>
      </c>
      <c r="B59" s="2170" t="s">
        <v>16109</v>
      </c>
      <c r="C59" s="2170" t="s">
        <v>16942</v>
      </c>
      <c r="D59" s="2170" t="s">
        <v>17032</v>
      </c>
      <c r="E59" s="2170" t="s">
        <v>22034</v>
      </c>
      <c r="F59" s="2174" t="s">
        <v>22485</v>
      </c>
      <c r="G59" s="2168" t="s">
        <v>22035</v>
      </c>
      <c r="H59" s="2168" t="s">
        <v>22036</v>
      </c>
      <c r="I59" s="2168" t="s">
        <v>16859</v>
      </c>
      <c r="J59" s="2209" t="s">
        <v>22037</v>
      </c>
      <c r="K59" s="2168" t="s">
        <v>22038</v>
      </c>
      <c r="L59" s="2207">
        <v>3401</v>
      </c>
      <c r="M59" s="2161"/>
      <c r="N59" s="2161"/>
      <c r="O59" s="2161">
        <v>951</v>
      </c>
      <c r="P59" s="2161">
        <v>1486</v>
      </c>
      <c r="Q59" s="2161">
        <v>200</v>
      </c>
      <c r="R59" s="2161">
        <v>457</v>
      </c>
      <c r="S59" s="2161">
        <v>1</v>
      </c>
      <c r="T59" s="2161">
        <v>324</v>
      </c>
      <c r="U59" s="2161"/>
      <c r="V59" s="2161"/>
      <c r="W59" s="2161"/>
      <c r="X59" s="2161"/>
      <c r="Y59" s="2161"/>
      <c r="Z59" s="2161"/>
      <c r="AA59" s="2161">
        <v>44</v>
      </c>
      <c r="AB59" s="2161">
        <v>44</v>
      </c>
      <c r="AC59" s="2161">
        <v>5</v>
      </c>
      <c r="AD59" s="2161">
        <v>1</v>
      </c>
      <c r="AE59" s="2161">
        <v>4</v>
      </c>
      <c r="AF59" s="2161"/>
      <c r="AG59" s="2161">
        <v>1</v>
      </c>
      <c r="AH59" s="2161">
        <v>11</v>
      </c>
      <c r="AI59" s="2161">
        <v>109</v>
      </c>
      <c r="AJ59" s="2161">
        <v>147</v>
      </c>
      <c r="AK59" s="2161">
        <v>20</v>
      </c>
      <c r="AL59" s="2161"/>
      <c r="AM59" s="2161">
        <v>647</v>
      </c>
      <c r="AN59" s="2161"/>
      <c r="AO59" s="2161"/>
      <c r="AP59" s="2161">
        <v>17340</v>
      </c>
      <c r="AQ59" s="2161"/>
      <c r="AR59" s="2161">
        <v>46</v>
      </c>
      <c r="AS59" s="2161"/>
      <c r="AT59" s="2161">
        <v>17386</v>
      </c>
      <c r="AU59" s="2161">
        <v>761</v>
      </c>
      <c r="AV59" s="2161">
        <v>512</v>
      </c>
      <c r="AW59" s="2161"/>
      <c r="AX59" s="2161"/>
      <c r="AY59" s="2161"/>
      <c r="AZ59" s="2161"/>
      <c r="BA59" s="2161">
        <v>1273</v>
      </c>
      <c r="BB59" s="2161">
        <v>6</v>
      </c>
      <c r="BC59" s="2161"/>
      <c r="BD59" s="2161"/>
      <c r="BE59" s="2161">
        <v>19</v>
      </c>
      <c r="BF59" s="2161"/>
      <c r="BG59" s="2161">
        <v>25</v>
      </c>
    </row>
    <row r="60" spans="1:59" s="2185" customFormat="1" ht="16.5" customHeight="1">
      <c r="A60" s="2170">
        <v>55</v>
      </c>
      <c r="B60" s="2170" t="s">
        <v>16109</v>
      </c>
      <c r="C60" s="2170" t="s">
        <v>22039</v>
      </c>
      <c r="D60" s="2170" t="s">
        <v>16938</v>
      </c>
      <c r="E60" s="2170" t="s">
        <v>22040</v>
      </c>
      <c r="F60" s="2174" t="s">
        <v>22486</v>
      </c>
      <c r="G60" s="2168" t="s">
        <v>22041</v>
      </c>
      <c r="H60" s="2168" t="s">
        <v>22042</v>
      </c>
      <c r="I60" s="2168" t="s">
        <v>17047</v>
      </c>
      <c r="J60" s="2209" t="s">
        <v>22043</v>
      </c>
      <c r="K60" s="2168" t="s">
        <v>22044</v>
      </c>
      <c r="L60" s="2207">
        <v>5079</v>
      </c>
      <c r="M60" s="2161"/>
      <c r="N60" s="2161"/>
      <c r="O60" s="2161"/>
      <c r="P60" s="2161"/>
      <c r="Q60" s="2161">
        <v>160</v>
      </c>
      <c r="R60" s="2161">
        <v>515</v>
      </c>
      <c r="S60" s="2161">
        <v>2</v>
      </c>
      <c r="T60" s="2161">
        <v>582</v>
      </c>
      <c r="U60" s="2161"/>
      <c r="V60" s="2161"/>
      <c r="W60" s="2161">
        <v>4</v>
      </c>
      <c r="X60" s="2161">
        <v>764</v>
      </c>
      <c r="Y60" s="2161"/>
      <c r="Z60" s="2161"/>
      <c r="AA60" s="2161">
        <v>7</v>
      </c>
      <c r="AB60" s="2161">
        <v>5</v>
      </c>
      <c r="AC60" s="2161"/>
      <c r="AD60" s="2161">
        <v>1</v>
      </c>
      <c r="AE60" s="2161">
        <v>1</v>
      </c>
      <c r="AF60" s="2161"/>
      <c r="AG60" s="2161"/>
      <c r="AH60" s="2161">
        <v>2</v>
      </c>
      <c r="AI60" s="2161">
        <v>8</v>
      </c>
      <c r="AJ60" s="2161"/>
      <c r="AK60" s="2161"/>
      <c r="AL60" s="2161"/>
      <c r="AM60" s="2161">
        <v>235</v>
      </c>
      <c r="AN60" s="2161"/>
      <c r="AO60" s="2161"/>
      <c r="AP60" s="2161">
        <v>235</v>
      </c>
      <c r="AQ60" s="2161"/>
      <c r="AR60" s="2161"/>
      <c r="AS60" s="2161"/>
      <c r="AT60" s="2161">
        <v>235</v>
      </c>
      <c r="AU60" s="2161">
        <v>181</v>
      </c>
      <c r="AV60" s="2161">
        <v>296</v>
      </c>
      <c r="AW60" s="2161">
        <v>57</v>
      </c>
      <c r="AX60" s="2161"/>
      <c r="AY60" s="2161"/>
      <c r="AZ60" s="2161"/>
      <c r="BA60" s="2161">
        <v>534</v>
      </c>
      <c r="BB60" s="2161">
        <v>1</v>
      </c>
      <c r="BC60" s="2161"/>
      <c r="BD60" s="2161"/>
      <c r="BE60" s="2161">
        <v>9</v>
      </c>
      <c r="BF60" s="2161"/>
      <c r="BG60" s="2161">
        <v>10</v>
      </c>
    </row>
    <row r="61" spans="1:59" s="2185" customFormat="1" ht="16.5" customHeight="1">
      <c r="A61" s="2170">
        <v>56</v>
      </c>
      <c r="B61" s="2170" t="s">
        <v>16109</v>
      </c>
      <c r="C61" s="2170" t="s">
        <v>16110</v>
      </c>
      <c r="D61" s="2170" t="s">
        <v>17032</v>
      </c>
      <c r="E61" s="2170" t="s">
        <v>22045</v>
      </c>
      <c r="F61" s="2174" t="s">
        <v>22046</v>
      </c>
      <c r="G61" s="2168" t="s">
        <v>22047</v>
      </c>
      <c r="H61" s="2168" t="s">
        <v>16112</v>
      </c>
      <c r="I61" s="2168" t="s">
        <v>16859</v>
      </c>
      <c r="J61" s="2209" t="s">
        <v>22048</v>
      </c>
      <c r="K61" s="2168" t="s">
        <v>22049</v>
      </c>
      <c r="L61" s="2207">
        <v>9629.7999999999993</v>
      </c>
      <c r="M61" s="2161"/>
      <c r="N61" s="2161"/>
      <c r="O61" s="2161">
        <v>795</v>
      </c>
      <c r="P61" s="2161">
        <v>2129.5</v>
      </c>
      <c r="Q61" s="2161"/>
      <c r="R61" s="2161"/>
      <c r="S61" s="2161"/>
      <c r="T61" s="2161"/>
      <c r="U61" s="2161"/>
      <c r="V61" s="2161"/>
      <c r="W61" s="2161"/>
      <c r="X61" s="2161"/>
      <c r="Y61" s="2161">
        <v>500</v>
      </c>
      <c r="Z61" s="2161">
        <v>3729</v>
      </c>
      <c r="AA61" s="2161">
        <v>9</v>
      </c>
      <c r="AB61" s="2161">
        <v>9</v>
      </c>
      <c r="AC61" s="2161">
        <v>3</v>
      </c>
      <c r="AD61" s="2161"/>
      <c r="AE61" s="2161">
        <v>1</v>
      </c>
      <c r="AF61" s="2161"/>
      <c r="AG61" s="2161"/>
      <c r="AH61" s="2161">
        <v>4</v>
      </c>
      <c r="AI61" s="2161">
        <v>26</v>
      </c>
      <c r="AJ61" s="2161"/>
      <c r="AK61" s="2161"/>
      <c r="AL61" s="2161"/>
      <c r="AM61" s="2161"/>
      <c r="AN61" s="2161"/>
      <c r="AO61" s="2161"/>
      <c r="AP61" s="2161">
        <v>4732</v>
      </c>
      <c r="AQ61" s="2161"/>
      <c r="AR61" s="2161"/>
      <c r="AS61" s="2161"/>
      <c r="AT61" s="2161">
        <v>4732</v>
      </c>
      <c r="AU61" s="2161">
        <v>406</v>
      </c>
      <c r="AV61" s="2161">
        <v>263</v>
      </c>
      <c r="AW61" s="2161">
        <v>67</v>
      </c>
      <c r="AX61" s="2161"/>
      <c r="AY61" s="2161"/>
      <c r="AZ61" s="2161"/>
      <c r="BA61" s="2161">
        <v>736</v>
      </c>
      <c r="BB61" s="2161"/>
      <c r="BC61" s="2161"/>
      <c r="BD61" s="2161"/>
      <c r="BE61" s="2161">
        <v>21</v>
      </c>
      <c r="BF61" s="2161"/>
      <c r="BG61" s="2161">
        <v>21</v>
      </c>
    </row>
    <row r="62" spans="1:59" s="2185" customFormat="1" ht="16.5" customHeight="1">
      <c r="A62" s="2170">
        <v>57</v>
      </c>
      <c r="B62" s="2170" t="s">
        <v>16109</v>
      </c>
      <c r="C62" s="2170" t="s">
        <v>16136</v>
      </c>
      <c r="D62" s="2170" t="s">
        <v>16938</v>
      </c>
      <c r="E62" s="2170" t="s">
        <v>22050</v>
      </c>
      <c r="F62" s="2174" t="s">
        <v>22487</v>
      </c>
      <c r="G62" s="2168" t="s">
        <v>22051</v>
      </c>
      <c r="H62" s="2168" t="s">
        <v>22052</v>
      </c>
      <c r="I62" s="2168" t="s">
        <v>16950</v>
      </c>
      <c r="J62" s="2209" t="s">
        <v>22053</v>
      </c>
      <c r="K62" s="2168" t="s">
        <v>17005</v>
      </c>
      <c r="L62" s="2207">
        <v>51977</v>
      </c>
      <c r="M62" s="2161">
        <v>1727</v>
      </c>
      <c r="N62" s="2161">
        <v>5405</v>
      </c>
      <c r="O62" s="2161">
        <v>342</v>
      </c>
      <c r="P62" s="2161">
        <v>908</v>
      </c>
      <c r="Q62" s="2161"/>
      <c r="R62" s="2161"/>
      <c r="S62" s="2161"/>
      <c r="T62" s="2161"/>
      <c r="U62" s="2161"/>
      <c r="V62" s="2161"/>
      <c r="W62" s="2161">
        <v>3</v>
      </c>
      <c r="X62" s="2161">
        <v>143</v>
      </c>
      <c r="Y62" s="2161"/>
      <c r="Z62" s="2161"/>
      <c r="AA62" s="2161">
        <v>55</v>
      </c>
      <c r="AB62" s="2161">
        <v>55</v>
      </c>
      <c r="AC62" s="2161">
        <v>4</v>
      </c>
      <c r="AD62" s="2161">
        <v>2</v>
      </c>
      <c r="AE62" s="2161">
        <v>4</v>
      </c>
      <c r="AF62" s="2161"/>
      <c r="AG62" s="2161"/>
      <c r="AH62" s="2161">
        <v>10</v>
      </c>
      <c r="AI62" s="2161">
        <v>38</v>
      </c>
      <c r="AJ62" s="2161"/>
      <c r="AK62" s="2161">
        <v>3</v>
      </c>
      <c r="AL62" s="2161">
        <v>9</v>
      </c>
      <c r="AM62" s="2161">
        <v>6173</v>
      </c>
      <c r="AN62" s="2161"/>
      <c r="AO62" s="2161"/>
      <c r="AP62" s="2161">
        <v>6973</v>
      </c>
      <c r="AQ62" s="2161"/>
      <c r="AR62" s="2161"/>
      <c r="AS62" s="2161"/>
      <c r="AT62" s="2161">
        <v>6973</v>
      </c>
      <c r="AU62" s="2161">
        <v>173</v>
      </c>
      <c r="AV62" s="2161">
        <v>3224</v>
      </c>
      <c r="AW62" s="2161">
        <v>1496</v>
      </c>
      <c r="AX62" s="2161"/>
      <c r="AY62" s="2161"/>
      <c r="AZ62" s="2161"/>
      <c r="BA62" s="2161">
        <v>4893</v>
      </c>
      <c r="BB62" s="2161">
        <v>127</v>
      </c>
      <c r="BC62" s="2161"/>
      <c r="BD62" s="2161"/>
      <c r="BE62" s="2161">
        <v>90</v>
      </c>
      <c r="BF62" s="2161">
        <v>2235</v>
      </c>
      <c r="BG62" s="2161">
        <v>2452</v>
      </c>
    </row>
    <row r="63" spans="1:59" s="2185" customFormat="1" ht="16.5" customHeight="1">
      <c r="A63" s="2170">
        <v>58</v>
      </c>
      <c r="B63" s="2170" t="s">
        <v>14125</v>
      </c>
      <c r="C63" s="2170" t="s">
        <v>14126</v>
      </c>
      <c r="D63" s="2170" t="s">
        <v>17032</v>
      </c>
      <c r="E63" s="2170" t="s">
        <v>17006</v>
      </c>
      <c r="F63" s="2174" t="s">
        <v>17007</v>
      </c>
      <c r="G63" s="2168" t="s">
        <v>17008</v>
      </c>
      <c r="H63" s="2168" t="s">
        <v>17009</v>
      </c>
      <c r="I63" s="2168" t="s">
        <v>16859</v>
      </c>
      <c r="J63" s="2209" t="s">
        <v>17010</v>
      </c>
      <c r="K63" s="2168" t="s">
        <v>22054</v>
      </c>
      <c r="L63" s="2207">
        <v>4513</v>
      </c>
      <c r="M63" s="2165"/>
      <c r="N63" s="2165"/>
      <c r="O63" s="2161"/>
      <c r="P63" s="2161"/>
      <c r="Q63" s="2161">
        <v>108</v>
      </c>
      <c r="R63" s="2161">
        <v>43</v>
      </c>
      <c r="S63" s="2161"/>
      <c r="T63" s="2161"/>
      <c r="U63" s="2161">
        <v>1</v>
      </c>
      <c r="V63" s="2161">
        <v>43</v>
      </c>
      <c r="W63" s="2161"/>
      <c r="X63" s="2161"/>
      <c r="Y63" s="2161"/>
      <c r="Z63" s="2161"/>
      <c r="AA63" s="2161">
        <v>1</v>
      </c>
      <c r="AB63" s="2161">
        <v>1</v>
      </c>
      <c r="AC63" s="2161"/>
      <c r="AD63" s="2161"/>
      <c r="AE63" s="2161">
        <v>1</v>
      </c>
      <c r="AF63" s="2161"/>
      <c r="AG63" s="2161"/>
      <c r="AH63" s="2161">
        <v>1</v>
      </c>
      <c r="AI63" s="2161"/>
      <c r="AJ63" s="2161"/>
      <c r="AK63" s="2161"/>
      <c r="AL63" s="2161">
        <v>23</v>
      </c>
      <c r="AM63" s="2161"/>
      <c r="AN63" s="2161"/>
      <c r="AO63" s="2161"/>
      <c r="AP63" s="2161"/>
      <c r="AQ63" s="2161"/>
      <c r="AR63" s="2161"/>
      <c r="AS63" s="2161">
        <v>461</v>
      </c>
      <c r="AT63" s="2161">
        <v>461</v>
      </c>
      <c r="AU63" s="2161">
        <v>30</v>
      </c>
      <c r="AV63" s="2161">
        <v>7</v>
      </c>
      <c r="AW63" s="2161"/>
      <c r="AX63" s="2161"/>
      <c r="AY63" s="2161"/>
      <c r="AZ63" s="2161"/>
      <c r="BA63" s="2161">
        <v>37</v>
      </c>
      <c r="BB63" s="2161"/>
      <c r="BC63" s="2161"/>
      <c r="BD63" s="2161"/>
      <c r="BE63" s="2161">
        <v>2</v>
      </c>
      <c r="BF63" s="2161">
        <v>5</v>
      </c>
      <c r="BG63" s="2161">
        <v>7</v>
      </c>
    </row>
    <row r="64" spans="1:59" s="2185" customFormat="1" ht="16.5" customHeight="1">
      <c r="A64" s="2170">
        <v>59</v>
      </c>
      <c r="B64" s="2170" t="s">
        <v>14125</v>
      </c>
      <c r="C64" s="2170" t="s">
        <v>16942</v>
      </c>
      <c r="D64" s="2170" t="s">
        <v>16938</v>
      </c>
      <c r="E64" s="2170" t="s">
        <v>17011</v>
      </c>
      <c r="F64" s="2174" t="s">
        <v>17012</v>
      </c>
      <c r="G64" s="2168" t="s">
        <v>17013</v>
      </c>
      <c r="H64" s="2168" t="s">
        <v>17014</v>
      </c>
      <c r="I64" s="2168" t="s">
        <v>16950</v>
      </c>
      <c r="J64" s="2209" t="s">
        <v>17015</v>
      </c>
      <c r="K64" s="2168" t="s">
        <v>22055</v>
      </c>
      <c r="L64" s="2207">
        <v>10581</v>
      </c>
      <c r="M64" s="2165"/>
      <c r="N64" s="2165"/>
      <c r="O64" s="2161">
        <v>802</v>
      </c>
      <c r="P64" s="2161">
        <v>2238.1999999999998</v>
      </c>
      <c r="Q64" s="2161">
        <v>285</v>
      </c>
      <c r="R64" s="2161">
        <v>467.8</v>
      </c>
      <c r="S64" s="2161"/>
      <c r="T64" s="2161"/>
      <c r="U64" s="2161"/>
      <c r="V64" s="2161"/>
      <c r="W64" s="2161"/>
      <c r="X64" s="2161"/>
      <c r="Y64" s="2161"/>
      <c r="Z64" s="2161"/>
      <c r="AA64" s="2161">
        <v>27</v>
      </c>
      <c r="AB64" s="2161">
        <v>27</v>
      </c>
      <c r="AC64" s="2161">
        <v>2</v>
      </c>
      <c r="AD64" s="2161"/>
      <c r="AE64" s="2161"/>
      <c r="AF64" s="2161"/>
      <c r="AG64" s="2161"/>
      <c r="AH64" s="2161">
        <v>2</v>
      </c>
      <c r="AI64" s="2161">
        <v>69</v>
      </c>
      <c r="AJ64" s="2161"/>
      <c r="AK64" s="2161"/>
      <c r="AL64" s="2161"/>
      <c r="AM64" s="2161" t="s">
        <v>17016</v>
      </c>
      <c r="AN64" s="2161"/>
      <c r="AO64" s="2161"/>
      <c r="AP64" s="2161">
        <v>5600</v>
      </c>
      <c r="AQ64" s="2161"/>
      <c r="AR64" s="2161"/>
      <c r="AS64" s="2161"/>
      <c r="AT64" s="2161">
        <v>5600</v>
      </c>
      <c r="AU64" s="2161">
        <v>1488</v>
      </c>
      <c r="AV64" s="2161">
        <v>945</v>
      </c>
      <c r="AW64" s="2161"/>
      <c r="AX64" s="2161"/>
      <c r="AY64" s="2161"/>
      <c r="AZ64" s="2161"/>
      <c r="BA64" s="2161">
        <v>2433</v>
      </c>
      <c r="BB64" s="2161"/>
      <c r="BC64" s="2161"/>
      <c r="BD64" s="2161"/>
      <c r="BE64" s="2161">
        <v>12</v>
      </c>
      <c r="BF64" s="2161"/>
      <c r="BG64" s="2161">
        <v>12</v>
      </c>
    </row>
    <row r="65" spans="1:59" s="2185" customFormat="1" ht="16.5" customHeight="1">
      <c r="A65" s="2170">
        <v>60</v>
      </c>
      <c r="B65" s="2170" t="s">
        <v>14125</v>
      </c>
      <c r="C65" s="2170" t="s">
        <v>16942</v>
      </c>
      <c r="D65" s="2170" t="s">
        <v>17032</v>
      </c>
      <c r="E65" s="2170" t="s">
        <v>22056</v>
      </c>
      <c r="F65" s="2174" t="s">
        <v>22057</v>
      </c>
      <c r="G65" s="2168" t="s">
        <v>17017</v>
      </c>
      <c r="H65" s="2168" t="s">
        <v>22058</v>
      </c>
      <c r="I65" s="2168" t="s">
        <v>17047</v>
      </c>
      <c r="J65" s="2209" t="s">
        <v>17018</v>
      </c>
      <c r="K65" s="2168" t="s">
        <v>22059</v>
      </c>
      <c r="L65" s="2207">
        <v>8599.52</v>
      </c>
      <c r="M65" s="2165"/>
      <c r="N65" s="2165"/>
      <c r="O65" s="2161">
        <v>326</v>
      </c>
      <c r="P65" s="2161">
        <v>393.8</v>
      </c>
      <c r="Q65" s="2161"/>
      <c r="R65" s="2161"/>
      <c r="S65" s="2161">
        <v>1</v>
      </c>
      <c r="T65" s="2161">
        <v>165</v>
      </c>
      <c r="U65" s="2161">
        <v>20</v>
      </c>
      <c r="V65" s="2161">
        <v>5496</v>
      </c>
      <c r="W65" s="2161">
        <v>3</v>
      </c>
      <c r="X65" s="2161">
        <v>152</v>
      </c>
      <c r="Y65" s="2161"/>
      <c r="Z65" s="2161"/>
      <c r="AA65" s="2161">
        <v>1</v>
      </c>
      <c r="AB65" s="2161">
        <v>1</v>
      </c>
      <c r="AC65" s="2161"/>
      <c r="AD65" s="2161"/>
      <c r="AE65" s="2161"/>
      <c r="AF65" s="2161"/>
      <c r="AG65" s="2161"/>
      <c r="AH65" s="2161"/>
      <c r="AI65" s="2161">
        <v>15</v>
      </c>
      <c r="AJ65" s="2161">
        <v>138</v>
      </c>
      <c r="AK65" s="2161"/>
      <c r="AL65" s="2161">
        <v>67</v>
      </c>
      <c r="AM65" s="2161"/>
      <c r="AN65" s="2161"/>
      <c r="AO65" s="2161"/>
      <c r="AP65" s="2161">
        <v>980</v>
      </c>
      <c r="AQ65" s="2161">
        <v>1460</v>
      </c>
      <c r="AR65" s="2161"/>
      <c r="AS65" s="2161">
        <v>11280</v>
      </c>
      <c r="AT65" s="2161">
        <v>13720</v>
      </c>
      <c r="AU65" s="2161">
        <v>380</v>
      </c>
      <c r="AV65" s="2161">
        <v>199</v>
      </c>
      <c r="AW65" s="2161">
        <v>39</v>
      </c>
      <c r="AX65" s="2161"/>
      <c r="AY65" s="2161">
        <v>43.5</v>
      </c>
      <c r="AZ65" s="2161">
        <v>666</v>
      </c>
      <c r="BA65" s="2161">
        <v>1327.5</v>
      </c>
      <c r="BB65" s="2161"/>
      <c r="BC65" s="2161"/>
      <c r="BD65" s="2161"/>
      <c r="BE65" s="2161">
        <v>13</v>
      </c>
      <c r="BF65" s="2161">
        <v>1187</v>
      </c>
      <c r="BG65" s="2161">
        <v>1200</v>
      </c>
    </row>
    <row r="66" spans="1:59" s="2185" customFormat="1" ht="16.5" customHeight="1">
      <c r="A66" s="2170">
        <v>61</v>
      </c>
      <c r="B66" s="2170" t="s">
        <v>14125</v>
      </c>
      <c r="C66" s="2170" t="s">
        <v>16946</v>
      </c>
      <c r="D66" s="2170" t="s">
        <v>17032</v>
      </c>
      <c r="E66" s="2170" t="s">
        <v>22060</v>
      </c>
      <c r="F66" s="2174" t="s">
        <v>22061</v>
      </c>
      <c r="G66" s="2168" t="s">
        <v>22062</v>
      </c>
      <c r="H66" s="2168" t="s">
        <v>22063</v>
      </c>
      <c r="I66" s="2168" t="s">
        <v>15901</v>
      </c>
      <c r="J66" s="2209" t="s">
        <v>17020</v>
      </c>
      <c r="K66" s="2168" t="s">
        <v>22064</v>
      </c>
      <c r="L66" s="2207">
        <v>542</v>
      </c>
      <c r="M66" s="2165"/>
      <c r="N66" s="2165"/>
      <c r="O66" s="2161">
        <v>402</v>
      </c>
      <c r="P66" s="2161">
        <v>542</v>
      </c>
      <c r="Q66" s="2161"/>
      <c r="R66" s="2161"/>
      <c r="S66" s="2161"/>
      <c r="T66" s="2161"/>
      <c r="U66" s="2161"/>
      <c r="V66" s="2161"/>
      <c r="W66" s="2161"/>
      <c r="X66" s="2161"/>
      <c r="Y66" s="2161"/>
      <c r="Z66" s="2161"/>
      <c r="AA66" s="2161">
        <v>2</v>
      </c>
      <c r="AB66" s="2161">
        <v>2</v>
      </c>
      <c r="AC66" s="2161"/>
      <c r="AD66" s="2161"/>
      <c r="AE66" s="2161"/>
      <c r="AF66" s="2161"/>
      <c r="AG66" s="2161"/>
      <c r="AH66" s="2161"/>
      <c r="AI66" s="2161">
        <v>73</v>
      </c>
      <c r="AJ66" s="2161"/>
      <c r="AK66" s="2161">
        <v>76</v>
      </c>
      <c r="AL66" s="2161"/>
      <c r="AM66" s="2161"/>
      <c r="AN66" s="2161"/>
      <c r="AO66" s="2161"/>
      <c r="AP66" s="2161">
        <v>12773</v>
      </c>
      <c r="AQ66" s="2161"/>
      <c r="AR66" s="2161">
        <v>1520</v>
      </c>
      <c r="AS66" s="2161"/>
      <c r="AT66" s="2161">
        <v>14293</v>
      </c>
      <c r="AU66" s="2161">
        <v>61</v>
      </c>
      <c r="AV66" s="2161">
        <v>5</v>
      </c>
      <c r="AW66" s="2161"/>
      <c r="AX66" s="2161"/>
      <c r="AY66" s="2161">
        <v>62</v>
      </c>
      <c r="AZ66" s="2161"/>
      <c r="BA66" s="2161">
        <v>128</v>
      </c>
      <c r="BB66" s="2161"/>
      <c r="BC66" s="2161"/>
      <c r="BD66" s="2161"/>
      <c r="BE66" s="2161">
        <v>13</v>
      </c>
      <c r="BF66" s="2161">
        <v>3.6</v>
      </c>
      <c r="BG66" s="2161">
        <v>16.600000000000001</v>
      </c>
    </row>
    <row r="67" spans="1:59" s="2185" customFormat="1" ht="16.5" customHeight="1">
      <c r="A67" s="2170">
        <v>62</v>
      </c>
      <c r="B67" s="2170" t="s">
        <v>14125</v>
      </c>
      <c r="C67" s="2170" t="s">
        <v>16946</v>
      </c>
      <c r="D67" s="2170" t="s">
        <v>16938</v>
      </c>
      <c r="E67" s="2170" t="s">
        <v>22065</v>
      </c>
      <c r="F67" s="2174" t="s">
        <v>22066</v>
      </c>
      <c r="G67" s="2168" t="s">
        <v>22067</v>
      </c>
      <c r="H67" s="2168" t="s">
        <v>17021</v>
      </c>
      <c r="I67" s="2168" t="s">
        <v>16859</v>
      </c>
      <c r="J67" s="2209" t="s">
        <v>17022</v>
      </c>
      <c r="K67" s="2168" t="s">
        <v>22068</v>
      </c>
      <c r="L67" s="2207">
        <v>14083.3</v>
      </c>
      <c r="M67" s="2165"/>
      <c r="N67" s="2165"/>
      <c r="O67" s="2161">
        <v>715</v>
      </c>
      <c r="P67" s="2161">
        <v>1532.9</v>
      </c>
      <c r="Q67" s="2161">
        <v>100</v>
      </c>
      <c r="R67" s="2161">
        <v>284</v>
      </c>
      <c r="S67" s="2161"/>
      <c r="T67" s="2161"/>
      <c r="U67" s="2161">
        <v>1</v>
      </c>
      <c r="V67" s="2161">
        <v>163</v>
      </c>
      <c r="W67" s="2161"/>
      <c r="X67" s="2161"/>
      <c r="Y67" s="2161"/>
      <c r="Z67" s="2161"/>
      <c r="AA67" s="2161">
        <v>17</v>
      </c>
      <c r="AB67" s="2161">
        <v>17</v>
      </c>
      <c r="AC67" s="2161">
        <v>7</v>
      </c>
      <c r="AD67" s="2161"/>
      <c r="AE67" s="2161">
        <v>1</v>
      </c>
      <c r="AF67" s="2161"/>
      <c r="AG67" s="2161"/>
      <c r="AH67" s="2161">
        <v>8</v>
      </c>
      <c r="AI67" s="2161">
        <v>103</v>
      </c>
      <c r="AJ67" s="2161"/>
      <c r="AK67" s="2161"/>
      <c r="AL67" s="2161"/>
      <c r="AM67" s="2161" t="s">
        <v>17016</v>
      </c>
      <c r="AN67" s="2161"/>
      <c r="AO67" s="2161"/>
      <c r="AP67" s="2161">
        <v>9800</v>
      </c>
      <c r="AQ67" s="2161"/>
      <c r="AR67" s="2161"/>
      <c r="AS67" s="2161"/>
      <c r="AT67" s="2161">
        <v>9800</v>
      </c>
      <c r="AU67" s="2161">
        <v>1524</v>
      </c>
      <c r="AV67" s="2161">
        <v>1224</v>
      </c>
      <c r="AW67" s="2161">
        <v>327</v>
      </c>
      <c r="AX67" s="2161"/>
      <c r="AY67" s="2161"/>
      <c r="AZ67" s="2161"/>
      <c r="BA67" s="2161">
        <v>3075</v>
      </c>
      <c r="BB67" s="2161"/>
      <c r="BC67" s="2161"/>
      <c r="BD67" s="2161"/>
      <c r="BE67" s="2161">
        <v>37</v>
      </c>
      <c r="BF67" s="2161"/>
      <c r="BG67" s="2161">
        <v>37</v>
      </c>
    </row>
    <row r="68" spans="1:59" s="2185" customFormat="1" ht="16.5" customHeight="1">
      <c r="A68" s="2170">
        <v>63</v>
      </c>
      <c r="B68" s="2170" t="s">
        <v>14125</v>
      </c>
      <c r="C68" s="2170" t="s">
        <v>16953</v>
      </c>
      <c r="D68" s="2170" t="s">
        <v>16938</v>
      </c>
      <c r="E68" s="2170" t="s">
        <v>22069</v>
      </c>
      <c r="F68" s="2174" t="s">
        <v>22070</v>
      </c>
      <c r="G68" s="2168" t="s">
        <v>22071</v>
      </c>
      <c r="H68" s="2168" t="s">
        <v>17014</v>
      </c>
      <c r="I68" s="2168" t="s">
        <v>16950</v>
      </c>
      <c r="J68" s="2209" t="s">
        <v>22072</v>
      </c>
      <c r="K68" s="2168" t="s">
        <v>22073</v>
      </c>
      <c r="L68" s="2207">
        <v>46979</v>
      </c>
      <c r="M68" s="2165">
        <v>1722</v>
      </c>
      <c r="N68" s="2165">
        <v>13704</v>
      </c>
      <c r="O68" s="2161">
        <v>504</v>
      </c>
      <c r="P68" s="2161">
        <v>4834</v>
      </c>
      <c r="Q68" s="2161"/>
      <c r="R68" s="2161"/>
      <c r="S68" s="2161">
        <v>1</v>
      </c>
      <c r="T68" s="2161">
        <v>2201</v>
      </c>
      <c r="U68" s="2161"/>
      <c r="V68" s="2161"/>
      <c r="W68" s="2161"/>
      <c r="X68" s="2161"/>
      <c r="Y68" s="2161"/>
      <c r="Z68" s="2161"/>
      <c r="AA68" s="2161">
        <v>63</v>
      </c>
      <c r="AB68" s="2161">
        <v>63</v>
      </c>
      <c r="AC68" s="2161">
        <v>6</v>
      </c>
      <c r="AD68" s="2161">
        <v>1</v>
      </c>
      <c r="AE68" s="2161"/>
      <c r="AF68" s="2161"/>
      <c r="AG68" s="2161"/>
      <c r="AH68" s="2161">
        <v>7</v>
      </c>
      <c r="AI68" s="2161">
        <v>183</v>
      </c>
      <c r="AJ68" s="2161">
        <v>108</v>
      </c>
      <c r="AK68" s="2161">
        <v>74</v>
      </c>
      <c r="AL68" s="2161"/>
      <c r="AM68" s="2161">
        <v>25971</v>
      </c>
      <c r="AN68" s="2161"/>
      <c r="AO68" s="2161">
        <v>741</v>
      </c>
      <c r="AP68" s="2161">
        <v>27223</v>
      </c>
      <c r="AQ68" s="2161">
        <v>6855</v>
      </c>
      <c r="AR68" s="2161">
        <v>741</v>
      </c>
      <c r="AS68" s="2161"/>
      <c r="AT68" s="2161">
        <v>34819</v>
      </c>
      <c r="AU68" s="2161">
        <v>20464</v>
      </c>
      <c r="AV68" s="2161">
        <v>7913</v>
      </c>
      <c r="AW68" s="2161">
        <v>4045</v>
      </c>
      <c r="AX68" s="2161">
        <v>72</v>
      </c>
      <c r="AY68" s="2161">
        <v>87</v>
      </c>
      <c r="AZ68" s="2161">
        <v>32</v>
      </c>
      <c r="BA68" s="2161">
        <v>32613</v>
      </c>
      <c r="BB68" s="2161">
        <v>151</v>
      </c>
      <c r="BC68" s="2161"/>
      <c r="BD68" s="2161">
        <v>22</v>
      </c>
      <c r="BE68" s="2161">
        <v>49</v>
      </c>
      <c r="BF68" s="2161">
        <v>4</v>
      </c>
      <c r="BG68" s="2161">
        <v>226</v>
      </c>
    </row>
    <row r="69" spans="1:59" s="2185" customFormat="1" ht="16.5" customHeight="1">
      <c r="A69" s="2170">
        <v>64</v>
      </c>
      <c r="B69" s="2170" t="s">
        <v>14125</v>
      </c>
      <c r="C69" s="2170" t="s">
        <v>22074</v>
      </c>
      <c r="D69" s="2170" t="s">
        <v>17032</v>
      </c>
      <c r="E69" s="2170" t="s">
        <v>22075</v>
      </c>
      <c r="F69" s="2174" t="s">
        <v>17024</v>
      </c>
      <c r="G69" s="2168" t="s">
        <v>22076</v>
      </c>
      <c r="H69" s="2168" t="s">
        <v>17025</v>
      </c>
      <c r="I69" s="2168" t="s">
        <v>16950</v>
      </c>
      <c r="J69" s="2209" t="s">
        <v>17026</v>
      </c>
      <c r="K69" s="2168" t="s">
        <v>22077</v>
      </c>
      <c r="L69" s="2207">
        <v>4355</v>
      </c>
      <c r="M69" s="2165"/>
      <c r="N69" s="2165"/>
      <c r="O69" s="2161">
        <v>548</v>
      </c>
      <c r="P69" s="2161">
        <v>919</v>
      </c>
      <c r="Q69" s="2161"/>
      <c r="R69" s="2161"/>
      <c r="S69" s="2161"/>
      <c r="T69" s="2161"/>
      <c r="U69" s="2161">
        <v>1</v>
      </c>
      <c r="V69" s="2161">
        <v>109</v>
      </c>
      <c r="W69" s="2161"/>
      <c r="X69" s="2161"/>
      <c r="Y69" s="2161">
        <v>100</v>
      </c>
      <c r="Z69" s="2161">
        <v>109</v>
      </c>
      <c r="AA69" s="2161">
        <v>9</v>
      </c>
      <c r="AB69" s="2161">
        <v>9</v>
      </c>
      <c r="AC69" s="2161">
        <v>2</v>
      </c>
      <c r="AD69" s="2161">
        <v>1</v>
      </c>
      <c r="AE69" s="2161">
        <v>1</v>
      </c>
      <c r="AF69" s="2161"/>
      <c r="AG69" s="2161"/>
      <c r="AH69" s="2161">
        <v>4</v>
      </c>
      <c r="AI69" s="2161">
        <v>65</v>
      </c>
      <c r="AJ69" s="2161"/>
      <c r="AK69" s="2161">
        <v>122</v>
      </c>
      <c r="AL69" s="2161">
        <v>23</v>
      </c>
      <c r="AM69" s="2161">
        <v>1060</v>
      </c>
      <c r="AN69" s="2161"/>
      <c r="AO69" s="2161"/>
      <c r="AP69" s="2161">
        <v>2416</v>
      </c>
      <c r="AQ69" s="2161"/>
      <c r="AR69" s="2161">
        <v>1830</v>
      </c>
      <c r="AS69" s="2161">
        <v>4755</v>
      </c>
      <c r="AT69" s="2161">
        <v>9001</v>
      </c>
      <c r="AU69" s="2161">
        <v>360</v>
      </c>
      <c r="AV69" s="2161">
        <v>222</v>
      </c>
      <c r="AW69" s="2161">
        <v>362</v>
      </c>
      <c r="AX69" s="2161"/>
      <c r="AY69" s="2161">
        <v>14</v>
      </c>
      <c r="AZ69" s="2161"/>
      <c r="BA69" s="2161">
        <v>958</v>
      </c>
      <c r="BB69" s="2161"/>
      <c r="BC69" s="2161"/>
      <c r="BD69" s="2161"/>
      <c r="BE69" s="2161">
        <v>5</v>
      </c>
      <c r="BF69" s="2161"/>
      <c r="BG69" s="2161">
        <v>5</v>
      </c>
    </row>
    <row r="70" spans="1:59" s="2185" customFormat="1" ht="16.5" customHeight="1">
      <c r="A70" s="2170">
        <v>65</v>
      </c>
      <c r="B70" s="2170" t="s">
        <v>16220</v>
      </c>
      <c r="C70" s="2170" t="s">
        <v>16942</v>
      </c>
      <c r="D70" s="2170" t="s">
        <v>16938</v>
      </c>
      <c r="E70" s="2170" t="s">
        <v>22078</v>
      </c>
      <c r="F70" s="2174" t="s">
        <v>17027</v>
      </c>
      <c r="G70" s="2168" t="s">
        <v>22079</v>
      </c>
      <c r="H70" s="2168" t="s">
        <v>22078</v>
      </c>
      <c r="I70" s="2168" t="s">
        <v>16950</v>
      </c>
      <c r="J70" s="2209" t="s">
        <v>22080</v>
      </c>
      <c r="K70" s="2168" t="s">
        <v>22081</v>
      </c>
      <c r="L70" s="2207">
        <v>41054.300000000003</v>
      </c>
      <c r="M70" s="2165">
        <v>1546</v>
      </c>
      <c r="N70" s="2165">
        <v>2515</v>
      </c>
      <c r="O70" s="2161">
        <v>643</v>
      </c>
      <c r="P70" s="2161">
        <v>1228</v>
      </c>
      <c r="Q70" s="2161"/>
      <c r="R70" s="2161"/>
      <c r="S70" s="2161"/>
      <c r="T70" s="2161"/>
      <c r="U70" s="2161"/>
      <c r="V70" s="2161"/>
      <c r="W70" s="2161">
        <v>1</v>
      </c>
      <c r="X70" s="2161">
        <v>439.7</v>
      </c>
      <c r="Y70" s="2161">
        <v>1000</v>
      </c>
      <c r="Z70" s="2161">
        <v>449.6</v>
      </c>
      <c r="AA70" s="2161">
        <v>87</v>
      </c>
      <c r="AB70" s="2161">
        <v>49</v>
      </c>
      <c r="AC70" s="2161">
        <v>18</v>
      </c>
      <c r="AD70" s="2161">
        <v>8</v>
      </c>
      <c r="AE70" s="2161">
        <v>9</v>
      </c>
      <c r="AF70" s="2161"/>
      <c r="AG70" s="2161">
        <v>2</v>
      </c>
      <c r="AH70" s="2161">
        <v>37</v>
      </c>
      <c r="AI70" s="2161">
        <v>253</v>
      </c>
      <c r="AJ70" s="2161"/>
      <c r="AK70" s="2161">
        <v>155</v>
      </c>
      <c r="AL70" s="2161"/>
      <c r="AM70" s="2161">
        <v>17096</v>
      </c>
      <c r="AN70" s="2161"/>
      <c r="AO70" s="2161">
        <v>413</v>
      </c>
      <c r="AP70" s="2161">
        <v>26426</v>
      </c>
      <c r="AQ70" s="2161"/>
      <c r="AR70" s="2161">
        <v>2126</v>
      </c>
      <c r="AS70" s="2161"/>
      <c r="AT70" s="2161">
        <v>28552</v>
      </c>
      <c r="AU70" s="2161">
        <v>2994</v>
      </c>
      <c r="AV70" s="2161">
        <v>826</v>
      </c>
      <c r="AW70" s="2161">
        <v>2271</v>
      </c>
      <c r="AX70" s="2161"/>
      <c r="AY70" s="2161">
        <v>356</v>
      </c>
      <c r="AZ70" s="2161"/>
      <c r="BA70" s="2161">
        <v>6447</v>
      </c>
      <c r="BB70" s="2161">
        <v>146</v>
      </c>
      <c r="BC70" s="2161"/>
      <c r="BD70" s="2161">
        <v>96</v>
      </c>
      <c r="BE70" s="2161">
        <v>107</v>
      </c>
      <c r="BF70" s="2161"/>
      <c r="BG70" s="2161">
        <v>349</v>
      </c>
    </row>
    <row r="71" spans="1:59" s="2185" customFormat="1" ht="16.5" customHeight="1">
      <c r="A71" s="2170">
        <v>66</v>
      </c>
      <c r="B71" s="2170" t="s">
        <v>16220</v>
      </c>
      <c r="C71" s="2170" t="s">
        <v>16942</v>
      </c>
      <c r="D71" s="2170" t="s">
        <v>16938</v>
      </c>
      <c r="E71" s="2170" t="s">
        <v>17028</v>
      </c>
      <c r="F71" s="2174" t="s">
        <v>17029</v>
      </c>
      <c r="G71" s="2168" t="s">
        <v>17030</v>
      </c>
      <c r="H71" s="2168" t="s">
        <v>17028</v>
      </c>
      <c r="I71" s="2168" t="s">
        <v>16950</v>
      </c>
      <c r="J71" s="2209" t="s">
        <v>17031</v>
      </c>
      <c r="K71" s="2168" t="s">
        <v>22082</v>
      </c>
      <c r="L71" s="2207">
        <v>5131</v>
      </c>
      <c r="M71" s="2165"/>
      <c r="N71" s="2165"/>
      <c r="O71" s="2161">
        <v>750</v>
      </c>
      <c r="P71" s="2161">
        <v>216</v>
      </c>
      <c r="Q71" s="2161"/>
      <c r="R71" s="2161"/>
      <c r="S71" s="2161"/>
      <c r="T71" s="2161"/>
      <c r="U71" s="2161">
        <v>2</v>
      </c>
      <c r="V71" s="2161"/>
      <c r="W71" s="2161"/>
      <c r="X71" s="2161"/>
      <c r="Y71" s="2161"/>
      <c r="Z71" s="2161"/>
      <c r="AA71" s="2161">
        <v>22</v>
      </c>
      <c r="AB71" s="2161">
        <v>22</v>
      </c>
      <c r="AC71" s="2161">
        <v>6</v>
      </c>
      <c r="AD71" s="2161"/>
      <c r="AE71" s="2161">
        <v>4</v>
      </c>
      <c r="AF71" s="2161"/>
      <c r="AG71" s="2161"/>
      <c r="AH71" s="2161">
        <v>10</v>
      </c>
      <c r="AI71" s="2161">
        <v>96</v>
      </c>
      <c r="AJ71" s="2161"/>
      <c r="AK71" s="2161">
        <v>11</v>
      </c>
      <c r="AL71" s="2161"/>
      <c r="AM71" s="2161">
        <v>2800</v>
      </c>
      <c r="AN71" s="2161"/>
      <c r="AO71" s="2161">
        <v>68</v>
      </c>
      <c r="AP71" s="2161">
        <v>2939</v>
      </c>
      <c r="AQ71" s="2161"/>
      <c r="AR71" s="2161">
        <v>68</v>
      </c>
      <c r="AS71" s="2161"/>
      <c r="AT71" s="2161">
        <v>3007</v>
      </c>
      <c r="AU71" s="2161">
        <v>1301</v>
      </c>
      <c r="AV71" s="2161">
        <v>660</v>
      </c>
      <c r="AW71" s="2161">
        <v>538</v>
      </c>
      <c r="AX71" s="2161"/>
      <c r="AY71" s="2161">
        <v>39</v>
      </c>
      <c r="AZ71" s="2161"/>
      <c r="BA71" s="2161">
        <v>2538</v>
      </c>
      <c r="BB71" s="2161">
        <v>14</v>
      </c>
      <c r="BC71" s="2161"/>
      <c r="BD71" s="2161">
        <v>1</v>
      </c>
      <c r="BE71" s="2161">
        <v>31</v>
      </c>
      <c r="BF71" s="2161"/>
      <c r="BG71" s="2161">
        <v>46</v>
      </c>
    </row>
    <row r="72" spans="1:59" s="2185" customFormat="1" ht="16.5" customHeight="1">
      <c r="A72" s="2170">
        <v>67</v>
      </c>
      <c r="B72" s="2170" t="s">
        <v>16220</v>
      </c>
      <c r="C72" s="2170" t="s">
        <v>16942</v>
      </c>
      <c r="D72" s="2170" t="s">
        <v>17032</v>
      </c>
      <c r="E72" s="2170" t="s">
        <v>17033</v>
      </c>
      <c r="F72" s="2174" t="s">
        <v>17034</v>
      </c>
      <c r="G72" s="2168" t="s">
        <v>17035</v>
      </c>
      <c r="H72" s="2168" t="s">
        <v>17036</v>
      </c>
      <c r="I72" s="2168" t="s">
        <v>16950</v>
      </c>
      <c r="J72" s="2209" t="s">
        <v>17037</v>
      </c>
      <c r="K72" s="2168" t="s">
        <v>22083</v>
      </c>
      <c r="L72" s="2207">
        <v>4770.3999999999996</v>
      </c>
      <c r="M72" s="2165"/>
      <c r="N72" s="2165"/>
      <c r="O72" s="2165"/>
      <c r="P72" s="2165"/>
      <c r="Q72" s="2161">
        <v>254</v>
      </c>
      <c r="R72" s="2161">
        <v>361.95</v>
      </c>
      <c r="S72" s="2161">
        <v>1</v>
      </c>
      <c r="T72" s="2161">
        <v>82.66</v>
      </c>
      <c r="U72" s="2161">
        <v>2</v>
      </c>
      <c r="V72" s="2161">
        <v>118.84</v>
      </c>
      <c r="W72" s="2161"/>
      <c r="X72" s="2161"/>
      <c r="Y72" s="2161"/>
      <c r="Z72" s="2161"/>
      <c r="AA72" s="2161">
        <v>6</v>
      </c>
      <c r="AB72" s="2161">
        <v>6</v>
      </c>
      <c r="AC72" s="2161">
        <v>1</v>
      </c>
      <c r="AD72" s="2161">
        <v>1</v>
      </c>
      <c r="AE72" s="2161"/>
      <c r="AF72" s="2161"/>
      <c r="AG72" s="2161"/>
      <c r="AH72" s="2161">
        <v>2</v>
      </c>
      <c r="AI72" s="2161">
        <v>50</v>
      </c>
      <c r="AJ72" s="2161">
        <v>10</v>
      </c>
      <c r="AK72" s="2161"/>
      <c r="AL72" s="2161">
        <v>37</v>
      </c>
      <c r="AM72" s="2161">
        <v>650</v>
      </c>
      <c r="AN72" s="2161"/>
      <c r="AO72" s="2161"/>
      <c r="AP72" s="2161">
        <v>8095</v>
      </c>
      <c r="AQ72" s="2161">
        <v>450</v>
      </c>
      <c r="AR72" s="2161"/>
      <c r="AS72" s="2161">
        <v>366</v>
      </c>
      <c r="AT72" s="2161">
        <v>8911</v>
      </c>
      <c r="AU72" s="2161">
        <v>56.04</v>
      </c>
      <c r="AV72" s="2161">
        <v>105.79900000000001</v>
      </c>
      <c r="AW72" s="2161">
        <v>61.8</v>
      </c>
      <c r="AX72" s="2161"/>
      <c r="AY72" s="2161"/>
      <c r="AZ72" s="2161">
        <v>1.1439999999999999</v>
      </c>
      <c r="BA72" s="2161">
        <v>224.78300000000002</v>
      </c>
      <c r="BB72" s="2161"/>
      <c r="BC72" s="2161"/>
      <c r="BD72" s="2161"/>
      <c r="BE72" s="2161">
        <v>5.6440000000000001</v>
      </c>
      <c r="BF72" s="2161"/>
      <c r="BG72" s="2161">
        <v>5.6440000000000001</v>
      </c>
    </row>
    <row r="73" spans="1:59" s="2185" customFormat="1" ht="16.5" customHeight="1">
      <c r="A73" s="2170">
        <v>68</v>
      </c>
      <c r="B73" s="2170" t="s">
        <v>16220</v>
      </c>
      <c r="C73" s="2170" t="s">
        <v>16940</v>
      </c>
      <c r="D73" s="2170" t="s">
        <v>16938</v>
      </c>
      <c r="E73" s="2170" t="s">
        <v>17038</v>
      </c>
      <c r="F73" s="2174" t="s">
        <v>17039</v>
      </c>
      <c r="G73" s="2168" t="s">
        <v>17040</v>
      </c>
      <c r="H73" s="2168" t="s">
        <v>17041</v>
      </c>
      <c r="I73" s="2168" t="s">
        <v>16859</v>
      </c>
      <c r="J73" s="2209" t="s">
        <v>22084</v>
      </c>
      <c r="K73" s="2168" t="s">
        <v>22085</v>
      </c>
      <c r="L73" s="2207">
        <v>9133</v>
      </c>
      <c r="M73" s="2165"/>
      <c r="N73" s="2165"/>
      <c r="O73" s="2161">
        <v>340</v>
      </c>
      <c r="P73" s="2161">
        <v>683.7</v>
      </c>
      <c r="Q73" s="2161"/>
      <c r="R73" s="2161"/>
      <c r="S73" s="2161">
        <v>8</v>
      </c>
      <c r="T73" s="2161">
        <v>957.4</v>
      </c>
      <c r="U73" s="2161"/>
      <c r="V73" s="2161"/>
      <c r="W73" s="2161"/>
      <c r="X73" s="2161"/>
      <c r="Y73" s="2161"/>
      <c r="Z73" s="2161"/>
      <c r="AA73" s="2161">
        <v>58</v>
      </c>
      <c r="AB73" s="2161">
        <v>48</v>
      </c>
      <c r="AC73" s="2161">
        <v>3</v>
      </c>
      <c r="AD73" s="2161"/>
      <c r="AE73" s="2161"/>
      <c r="AF73" s="2161"/>
      <c r="AG73" s="2161"/>
      <c r="AH73" s="2161">
        <v>3</v>
      </c>
      <c r="AI73" s="2161">
        <v>63</v>
      </c>
      <c r="AJ73" s="2161">
        <v>137</v>
      </c>
      <c r="AK73" s="2161"/>
      <c r="AL73" s="2161">
        <v>130</v>
      </c>
      <c r="AM73" s="2161">
        <v>188</v>
      </c>
      <c r="AN73" s="2161"/>
      <c r="AO73" s="2161"/>
      <c r="AP73" s="2161">
        <v>1772</v>
      </c>
      <c r="AQ73" s="2161">
        <v>8882</v>
      </c>
      <c r="AR73" s="2161"/>
      <c r="AS73" s="2161">
        <v>2982</v>
      </c>
      <c r="AT73" s="2161">
        <v>13636</v>
      </c>
      <c r="AU73" s="2161">
        <v>393</v>
      </c>
      <c r="AV73" s="2161">
        <v>977</v>
      </c>
      <c r="AW73" s="2161">
        <v>12</v>
      </c>
      <c r="AX73" s="2161"/>
      <c r="AY73" s="2161"/>
      <c r="AZ73" s="2161"/>
      <c r="BA73" s="2161">
        <v>1382</v>
      </c>
      <c r="BB73" s="2161"/>
      <c r="BC73" s="2161"/>
      <c r="BD73" s="2161"/>
      <c r="BE73" s="2161">
        <v>54</v>
      </c>
      <c r="BF73" s="2161">
        <v>51</v>
      </c>
      <c r="BG73" s="2161">
        <v>105</v>
      </c>
    </row>
    <row r="74" spans="1:59" s="2185" customFormat="1" ht="16.5" customHeight="1">
      <c r="A74" s="2170">
        <v>69</v>
      </c>
      <c r="B74" s="2170" t="s">
        <v>16220</v>
      </c>
      <c r="C74" s="2170" t="s">
        <v>17042</v>
      </c>
      <c r="D74" s="2170" t="s">
        <v>17032</v>
      </c>
      <c r="E74" s="2170" t="s">
        <v>17043</v>
      </c>
      <c r="F74" s="2174" t="s">
        <v>17044</v>
      </c>
      <c r="G74" s="2168" t="s">
        <v>17045</v>
      </c>
      <c r="H74" s="2168" t="s">
        <v>17046</v>
      </c>
      <c r="I74" s="2168" t="s">
        <v>17047</v>
      </c>
      <c r="J74" s="2209" t="s">
        <v>17048</v>
      </c>
      <c r="K74" s="2168" t="s">
        <v>22086</v>
      </c>
      <c r="L74" s="2207">
        <v>3453</v>
      </c>
      <c r="M74" s="2165"/>
      <c r="N74" s="2165"/>
      <c r="O74" s="2165"/>
      <c r="P74" s="2165"/>
      <c r="Q74" s="2161">
        <v>175</v>
      </c>
      <c r="R74" s="2161">
        <v>333</v>
      </c>
      <c r="S74" s="2161">
        <v>2</v>
      </c>
      <c r="T74" s="2161">
        <v>307.3</v>
      </c>
      <c r="U74" s="2161">
        <v>4</v>
      </c>
      <c r="V74" s="2161">
        <v>326.89999999999998</v>
      </c>
      <c r="W74" s="2161"/>
      <c r="X74" s="2161"/>
      <c r="Y74" s="2161"/>
      <c r="Z74" s="2161"/>
      <c r="AA74" s="2161">
        <v>8</v>
      </c>
      <c r="AB74" s="2161">
        <v>8</v>
      </c>
      <c r="AC74" s="2161"/>
      <c r="AD74" s="2161"/>
      <c r="AE74" s="2161"/>
      <c r="AF74" s="2161"/>
      <c r="AG74" s="2161"/>
      <c r="AH74" s="2161"/>
      <c r="AI74" s="2161">
        <v>50</v>
      </c>
      <c r="AJ74" s="2161">
        <v>26</v>
      </c>
      <c r="AK74" s="2161">
        <v>94</v>
      </c>
      <c r="AL74" s="2161">
        <v>2</v>
      </c>
      <c r="AM74" s="2161"/>
      <c r="AN74" s="2161"/>
      <c r="AO74" s="2161">
        <v>277</v>
      </c>
      <c r="AP74" s="2161">
        <v>400</v>
      </c>
      <c r="AQ74" s="2161">
        <v>100</v>
      </c>
      <c r="AR74" s="2161">
        <v>401</v>
      </c>
      <c r="AS74" s="2161">
        <v>25</v>
      </c>
      <c r="AT74" s="2161">
        <v>926</v>
      </c>
      <c r="AU74" s="2161">
        <v>336</v>
      </c>
      <c r="AV74" s="2161">
        <v>120</v>
      </c>
      <c r="AW74" s="2161">
        <v>65</v>
      </c>
      <c r="AX74" s="2161">
        <v>20</v>
      </c>
      <c r="AY74" s="2161">
        <v>84</v>
      </c>
      <c r="AZ74" s="2161">
        <v>140</v>
      </c>
      <c r="BA74" s="2161">
        <v>765</v>
      </c>
      <c r="BB74" s="2161"/>
      <c r="BC74" s="2161"/>
      <c r="BD74" s="2161"/>
      <c r="BE74" s="2161">
        <v>12</v>
      </c>
      <c r="BF74" s="2161">
        <v>75</v>
      </c>
      <c r="BG74" s="2161">
        <v>87</v>
      </c>
    </row>
    <row r="75" spans="1:59" s="2185" customFormat="1" ht="16.5" customHeight="1">
      <c r="A75" s="2170">
        <v>70</v>
      </c>
      <c r="B75" s="2170" t="s">
        <v>17049</v>
      </c>
      <c r="C75" s="2170" t="s">
        <v>16946</v>
      </c>
      <c r="D75" s="2170" t="s">
        <v>16938</v>
      </c>
      <c r="E75" s="2170" t="s">
        <v>17051</v>
      </c>
      <c r="F75" s="2174" t="s">
        <v>17052</v>
      </c>
      <c r="G75" s="2168" t="s">
        <v>17053</v>
      </c>
      <c r="H75" s="2168" t="s">
        <v>17050</v>
      </c>
      <c r="I75" s="2168" t="s">
        <v>16950</v>
      </c>
      <c r="J75" s="2209" t="s">
        <v>17054</v>
      </c>
      <c r="K75" s="2168" t="s">
        <v>22087</v>
      </c>
      <c r="L75" s="2207">
        <v>27078</v>
      </c>
      <c r="M75" s="2165">
        <v>1499</v>
      </c>
      <c r="N75" s="2165">
        <v>14567</v>
      </c>
      <c r="O75" s="2161">
        <v>472</v>
      </c>
      <c r="P75" s="2161">
        <v>4874</v>
      </c>
      <c r="Q75" s="2161"/>
      <c r="R75" s="2161"/>
      <c r="S75" s="2161">
        <v>5</v>
      </c>
      <c r="T75" s="2161">
        <v>1751</v>
      </c>
      <c r="U75" s="2161">
        <v>3</v>
      </c>
      <c r="V75" s="2161">
        <v>212</v>
      </c>
      <c r="W75" s="2161">
        <v>1</v>
      </c>
      <c r="X75" s="2161">
        <v>171</v>
      </c>
      <c r="Y75" s="2161">
        <v>650</v>
      </c>
      <c r="Z75" s="2161">
        <v>397</v>
      </c>
      <c r="AA75" s="2161">
        <v>45</v>
      </c>
      <c r="AB75" s="2161">
        <v>45</v>
      </c>
      <c r="AC75" s="2161">
        <v>4</v>
      </c>
      <c r="AD75" s="2161"/>
      <c r="AE75" s="2161">
        <v>3</v>
      </c>
      <c r="AF75" s="2161">
        <v>1</v>
      </c>
      <c r="AG75" s="2161"/>
      <c r="AH75" s="2161">
        <v>8</v>
      </c>
      <c r="AI75" s="2161">
        <v>143</v>
      </c>
      <c r="AJ75" s="2161">
        <v>335</v>
      </c>
      <c r="AK75" s="2161">
        <v>133</v>
      </c>
      <c r="AL75" s="2161"/>
      <c r="AM75" s="2161">
        <v>9712</v>
      </c>
      <c r="AN75" s="2161">
        <v>7391</v>
      </c>
      <c r="AO75" s="2161">
        <v>771</v>
      </c>
      <c r="AP75" s="2161">
        <v>17812</v>
      </c>
      <c r="AQ75" s="2161">
        <v>101600</v>
      </c>
      <c r="AR75" s="2161">
        <v>771</v>
      </c>
      <c r="AS75" s="2161"/>
      <c r="AT75" s="2161">
        <v>120183</v>
      </c>
      <c r="AU75" s="2161">
        <v>15120</v>
      </c>
      <c r="AV75" s="2161">
        <v>3807</v>
      </c>
      <c r="AW75" s="2161">
        <v>657</v>
      </c>
      <c r="AX75" s="2161">
        <v>477</v>
      </c>
      <c r="AY75" s="2161">
        <v>139</v>
      </c>
      <c r="AZ75" s="2161"/>
      <c r="BA75" s="2161">
        <v>20200</v>
      </c>
      <c r="BB75" s="2161">
        <v>101</v>
      </c>
      <c r="BC75" s="2161">
        <v>29</v>
      </c>
      <c r="BD75" s="2161">
        <v>32</v>
      </c>
      <c r="BE75" s="2161">
        <v>45</v>
      </c>
      <c r="BF75" s="2161">
        <v>78</v>
      </c>
      <c r="BG75" s="2161">
        <v>285</v>
      </c>
    </row>
    <row r="76" spans="1:59" s="2185" customFormat="1" ht="16.5" customHeight="1">
      <c r="A76" s="2170">
        <v>71</v>
      </c>
      <c r="B76" s="2170" t="s">
        <v>17049</v>
      </c>
      <c r="C76" s="2170" t="s">
        <v>16940</v>
      </c>
      <c r="D76" s="2170" t="s">
        <v>17032</v>
      </c>
      <c r="E76" s="2170" t="s">
        <v>22088</v>
      </c>
      <c r="F76" s="2174" t="s">
        <v>22089</v>
      </c>
      <c r="G76" s="2168" t="s">
        <v>22090</v>
      </c>
      <c r="H76" s="2168" t="s">
        <v>22091</v>
      </c>
      <c r="I76" s="2168" t="s">
        <v>16950</v>
      </c>
      <c r="J76" s="2209" t="s">
        <v>22092</v>
      </c>
      <c r="K76" s="2168" t="s">
        <v>22093</v>
      </c>
      <c r="L76" s="2207">
        <v>7708.09</v>
      </c>
      <c r="M76" s="2165"/>
      <c r="N76" s="2165"/>
      <c r="O76" s="2165">
        <v>499</v>
      </c>
      <c r="P76" s="2165">
        <v>2682</v>
      </c>
      <c r="Q76" s="2161"/>
      <c r="R76" s="2161"/>
      <c r="S76" s="2161">
        <v>1</v>
      </c>
      <c r="T76" s="2161">
        <v>645</v>
      </c>
      <c r="U76" s="2161">
        <v>3</v>
      </c>
      <c r="V76" s="2161">
        <v>363.19</v>
      </c>
      <c r="W76" s="2161"/>
      <c r="X76" s="2161"/>
      <c r="Y76" s="2161"/>
      <c r="Z76" s="2161"/>
      <c r="AA76" s="2161">
        <v>13</v>
      </c>
      <c r="AB76" s="2161">
        <v>13</v>
      </c>
      <c r="AC76" s="2161">
        <v>3</v>
      </c>
      <c r="AD76" s="2161"/>
      <c r="AE76" s="2161">
        <v>1</v>
      </c>
      <c r="AF76" s="2161"/>
      <c r="AG76" s="2161">
        <v>1</v>
      </c>
      <c r="AH76" s="2161">
        <v>5</v>
      </c>
      <c r="AI76" s="2161">
        <v>38</v>
      </c>
      <c r="AJ76" s="2161">
        <v>50</v>
      </c>
      <c r="AK76" s="2161">
        <v>128</v>
      </c>
      <c r="AL76" s="2161"/>
      <c r="AM76" s="2161">
        <v>2727</v>
      </c>
      <c r="AN76" s="2161"/>
      <c r="AO76" s="2161">
        <v>4067</v>
      </c>
      <c r="AP76" s="2161">
        <v>5177</v>
      </c>
      <c r="AQ76" s="2161">
        <v>2062</v>
      </c>
      <c r="AR76" s="2161">
        <v>4067</v>
      </c>
      <c r="AS76" s="2161"/>
      <c r="AT76" s="2161">
        <v>11306</v>
      </c>
      <c r="AU76" s="2161">
        <v>753</v>
      </c>
      <c r="AV76" s="2161">
        <v>1045</v>
      </c>
      <c r="AW76" s="2161">
        <v>172</v>
      </c>
      <c r="AX76" s="2161">
        <v>13</v>
      </c>
      <c r="AY76" s="2161">
        <v>135</v>
      </c>
      <c r="AZ76" s="2161">
        <v>20</v>
      </c>
      <c r="BA76" s="2161">
        <v>2138</v>
      </c>
      <c r="BB76" s="2161">
        <v>32</v>
      </c>
      <c r="BC76" s="2161"/>
      <c r="BD76" s="2161">
        <v>84</v>
      </c>
      <c r="BE76" s="2161">
        <v>27</v>
      </c>
      <c r="BF76" s="2161">
        <v>13</v>
      </c>
      <c r="BG76" s="2161">
        <v>156</v>
      </c>
    </row>
    <row r="77" spans="1:59" s="2185" customFormat="1" ht="16.5" customHeight="1">
      <c r="A77" s="2170">
        <v>72</v>
      </c>
      <c r="B77" s="2170" t="s">
        <v>17049</v>
      </c>
      <c r="C77" s="2170" t="s">
        <v>14126</v>
      </c>
      <c r="D77" s="2170" t="s">
        <v>17032</v>
      </c>
      <c r="E77" s="2170" t="s">
        <v>22094</v>
      </c>
      <c r="F77" s="2174" t="s">
        <v>22488</v>
      </c>
      <c r="G77" s="2168" t="s">
        <v>22095</v>
      </c>
      <c r="H77" s="2168" t="s">
        <v>14126</v>
      </c>
      <c r="I77" s="2168" t="s">
        <v>16950</v>
      </c>
      <c r="J77" s="2209" t="s">
        <v>22096</v>
      </c>
      <c r="K77" s="2168" t="s">
        <v>22097</v>
      </c>
      <c r="L77" s="2207">
        <v>2554.89</v>
      </c>
      <c r="M77" s="2165"/>
      <c r="N77" s="2165"/>
      <c r="O77" s="2161"/>
      <c r="P77" s="2161"/>
      <c r="Q77" s="2161">
        <v>157</v>
      </c>
      <c r="R77" s="2161">
        <v>264.87</v>
      </c>
      <c r="S77" s="2161"/>
      <c r="T77" s="2161"/>
      <c r="U77" s="2161">
        <v>2</v>
      </c>
      <c r="V77" s="2161">
        <v>229.5</v>
      </c>
      <c r="W77" s="2161"/>
      <c r="X77" s="2161"/>
      <c r="Y77" s="2161"/>
      <c r="Z77" s="2161"/>
      <c r="AA77" s="2161">
        <v>3</v>
      </c>
      <c r="AB77" s="2161">
        <v>3</v>
      </c>
      <c r="AC77" s="2161"/>
      <c r="AD77" s="2161"/>
      <c r="AE77" s="2161"/>
      <c r="AF77" s="2161"/>
      <c r="AG77" s="2161"/>
      <c r="AH77" s="2161"/>
      <c r="AI77" s="2161">
        <v>24</v>
      </c>
      <c r="AJ77" s="2161"/>
      <c r="AK77" s="2161">
        <v>144</v>
      </c>
      <c r="AL77" s="2161"/>
      <c r="AM77" s="2161">
        <v>286</v>
      </c>
      <c r="AN77" s="2161"/>
      <c r="AO77" s="2161">
        <v>1984</v>
      </c>
      <c r="AP77" s="2161">
        <v>885</v>
      </c>
      <c r="AQ77" s="2161"/>
      <c r="AR77" s="2161">
        <v>2705</v>
      </c>
      <c r="AS77" s="2161"/>
      <c r="AT77" s="2161">
        <v>3590</v>
      </c>
      <c r="AU77" s="2161">
        <v>29</v>
      </c>
      <c r="AV77" s="2161">
        <v>178</v>
      </c>
      <c r="AW77" s="2161">
        <v>82</v>
      </c>
      <c r="AX77" s="2161"/>
      <c r="AY77" s="2161">
        <v>60</v>
      </c>
      <c r="AZ77" s="2161"/>
      <c r="BA77" s="2161">
        <v>349</v>
      </c>
      <c r="BB77" s="2161">
        <v>0.8</v>
      </c>
      <c r="BC77" s="2161"/>
      <c r="BD77" s="2161">
        <v>32</v>
      </c>
      <c r="BE77" s="2161">
        <v>0.9</v>
      </c>
      <c r="BF77" s="2161"/>
      <c r="BG77" s="2161">
        <v>33.699999999999996</v>
      </c>
    </row>
    <row r="78" spans="1:59" s="2185" customFormat="1" ht="16.5" customHeight="1">
      <c r="A78" s="2170">
        <v>73</v>
      </c>
      <c r="B78" s="2170" t="s">
        <v>17049</v>
      </c>
      <c r="C78" s="2170" t="s">
        <v>16953</v>
      </c>
      <c r="D78" s="2170" t="s">
        <v>17032</v>
      </c>
      <c r="E78" s="2170" t="s">
        <v>21946</v>
      </c>
      <c r="F78" s="2174" t="s">
        <v>22489</v>
      </c>
      <c r="G78" s="2168" t="s">
        <v>22098</v>
      </c>
      <c r="H78" s="2168" t="s">
        <v>22099</v>
      </c>
      <c r="I78" s="2168" t="s">
        <v>16950</v>
      </c>
      <c r="J78" s="2209" t="s">
        <v>22100</v>
      </c>
      <c r="K78" s="2168" t="s">
        <v>22101</v>
      </c>
      <c r="L78" s="2207">
        <v>3714.26</v>
      </c>
      <c r="M78" s="2165"/>
      <c r="N78" s="2165"/>
      <c r="O78" s="2161">
        <v>453</v>
      </c>
      <c r="P78" s="2161">
        <v>428.67</v>
      </c>
      <c r="Q78" s="2161"/>
      <c r="R78" s="2161"/>
      <c r="S78" s="2161">
        <v>1</v>
      </c>
      <c r="T78" s="2161">
        <v>168.97</v>
      </c>
      <c r="U78" s="2161">
        <v>5</v>
      </c>
      <c r="V78" s="2161">
        <v>459.16</v>
      </c>
      <c r="W78" s="2161"/>
      <c r="X78" s="2161"/>
      <c r="Y78" s="2161">
        <v>200</v>
      </c>
      <c r="Z78" s="2161">
        <v>350</v>
      </c>
      <c r="AA78" s="2161">
        <v>12</v>
      </c>
      <c r="AB78" s="2161">
        <v>12</v>
      </c>
      <c r="AC78" s="2161">
        <v>3</v>
      </c>
      <c r="AD78" s="2161"/>
      <c r="AE78" s="2161">
        <v>1</v>
      </c>
      <c r="AF78" s="2161"/>
      <c r="AG78" s="2161">
        <v>1</v>
      </c>
      <c r="AH78" s="2161">
        <v>5</v>
      </c>
      <c r="AI78" s="2161">
        <v>47</v>
      </c>
      <c r="AJ78" s="2161">
        <v>90</v>
      </c>
      <c r="AK78" s="2161">
        <v>250</v>
      </c>
      <c r="AL78" s="2161"/>
      <c r="AM78" s="2161">
        <v>2285</v>
      </c>
      <c r="AN78" s="2161"/>
      <c r="AO78" s="2161">
        <v>5010</v>
      </c>
      <c r="AP78" s="2161">
        <v>23357</v>
      </c>
      <c r="AQ78" s="2161">
        <v>2886</v>
      </c>
      <c r="AR78" s="2161">
        <v>5010</v>
      </c>
      <c r="AS78" s="2161"/>
      <c r="AT78" s="2161">
        <v>31253</v>
      </c>
      <c r="AU78" s="2161">
        <v>800</v>
      </c>
      <c r="AV78" s="2161">
        <v>1100</v>
      </c>
      <c r="AW78" s="2161">
        <v>210</v>
      </c>
      <c r="AX78" s="2161">
        <v>40</v>
      </c>
      <c r="AY78" s="2161"/>
      <c r="AZ78" s="2161"/>
      <c r="BA78" s="2161">
        <v>2150</v>
      </c>
      <c r="BB78" s="2161">
        <v>3</v>
      </c>
      <c r="BC78" s="2161"/>
      <c r="BD78" s="2161">
        <v>4</v>
      </c>
      <c r="BE78" s="2161">
        <v>30</v>
      </c>
      <c r="BF78" s="2161"/>
      <c r="BG78" s="2161">
        <v>37</v>
      </c>
    </row>
    <row r="79" spans="1:59" s="2185" customFormat="1" ht="16.5" customHeight="1">
      <c r="A79" s="2170">
        <v>74</v>
      </c>
      <c r="B79" s="2170" t="s">
        <v>17049</v>
      </c>
      <c r="C79" s="2170" t="s">
        <v>17055</v>
      </c>
      <c r="D79" s="2170" t="s">
        <v>17032</v>
      </c>
      <c r="E79" s="2170" t="s">
        <v>17056</v>
      </c>
      <c r="F79" s="2174" t="s">
        <v>22490</v>
      </c>
      <c r="G79" s="2168" t="s">
        <v>22102</v>
      </c>
      <c r="H79" s="2168" t="s">
        <v>22103</v>
      </c>
      <c r="I79" s="2168" t="s">
        <v>22104</v>
      </c>
      <c r="J79" s="2209" t="s">
        <v>22105</v>
      </c>
      <c r="K79" s="2168" t="s">
        <v>22106</v>
      </c>
      <c r="L79" s="2207">
        <v>3485</v>
      </c>
      <c r="M79" s="2165"/>
      <c r="N79" s="2165"/>
      <c r="O79" s="2161">
        <v>387</v>
      </c>
      <c r="P79" s="2172">
        <v>2854</v>
      </c>
      <c r="Q79" s="2161"/>
      <c r="R79" s="2161"/>
      <c r="S79" s="2161">
        <v>1</v>
      </c>
      <c r="T79" s="2163">
        <v>110</v>
      </c>
      <c r="U79" s="2161"/>
      <c r="V79" s="2161"/>
      <c r="W79" s="2161">
        <v>1</v>
      </c>
      <c r="X79" s="2161">
        <v>85</v>
      </c>
      <c r="Y79" s="2161"/>
      <c r="Z79" s="2161"/>
      <c r="AA79" s="2161">
        <v>45</v>
      </c>
      <c r="AB79" s="2161">
        <v>45</v>
      </c>
      <c r="AC79" s="2161">
        <v>6</v>
      </c>
      <c r="AD79" s="2161"/>
      <c r="AE79" s="2161">
        <v>2</v>
      </c>
      <c r="AF79" s="2161"/>
      <c r="AG79" s="2161"/>
      <c r="AH79" s="2161">
        <v>8</v>
      </c>
      <c r="AI79" s="2161">
        <v>35</v>
      </c>
      <c r="AJ79" s="2161">
        <v>132</v>
      </c>
      <c r="AK79" s="2161"/>
      <c r="AL79" s="2161"/>
      <c r="AM79" s="2161">
        <v>3298</v>
      </c>
      <c r="AN79" s="2161"/>
      <c r="AO79" s="2161"/>
      <c r="AP79" s="2161">
        <v>3989</v>
      </c>
      <c r="AQ79" s="2161">
        <v>4202</v>
      </c>
      <c r="AR79" s="2161"/>
      <c r="AS79" s="2161"/>
      <c r="AT79" s="2161">
        <v>8191</v>
      </c>
      <c r="AU79" s="2161">
        <v>722</v>
      </c>
      <c r="AV79" s="2161">
        <v>495</v>
      </c>
      <c r="AW79" s="2161">
        <v>600</v>
      </c>
      <c r="AX79" s="2161">
        <v>50</v>
      </c>
      <c r="AY79" s="2161"/>
      <c r="AZ79" s="2161"/>
      <c r="BA79" s="2161">
        <v>1867</v>
      </c>
      <c r="BB79" s="2161">
        <v>21</v>
      </c>
      <c r="BC79" s="2161"/>
      <c r="BD79" s="2161"/>
      <c r="BE79" s="2161">
        <v>4</v>
      </c>
      <c r="BF79" s="2161"/>
      <c r="BG79" s="2161">
        <v>25</v>
      </c>
    </row>
    <row r="80" spans="1:59" s="2185" customFormat="1" ht="16.5" customHeight="1">
      <c r="A80" s="2170">
        <v>75</v>
      </c>
      <c r="B80" s="2170" t="s">
        <v>18328</v>
      </c>
      <c r="C80" s="2170" t="s">
        <v>18328</v>
      </c>
      <c r="D80" s="2170" t="s">
        <v>16938</v>
      </c>
      <c r="E80" s="2170" t="s">
        <v>22107</v>
      </c>
      <c r="F80" s="2174" t="s">
        <v>22108</v>
      </c>
      <c r="G80" s="2168" t="s">
        <v>22109</v>
      </c>
      <c r="H80" s="2168" t="s">
        <v>22110</v>
      </c>
      <c r="I80" s="2168" t="s">
        <v>16950</v>
      </c>
      <c r="J80" s="2209" t="s">
        <v>22111</v>
      </c>
      <c r="K80" s="2168" t="s">
        <v>22112</v>
      </c>
      <c r="L80" s="2207">
        <v>6264</v>
      </c>
      <c r="M80" s="2165"/>
      <c r="N80" s="2165"/>
      <c r="O80" s="2161">
        <v>842</v>
      </c>
      <c r="P80" s="2161">
        <v>1651.8</v>
      </c>
      <c r="Q80" s="2161"/>
      <c r="R80" s="2161"/>
      <c r="S80" s="2161">
        <v>1</v>
      </c>
      <c r="T80" s="2161">
        <v>296</v>
      </c>
      <c r="U80" s="2161"/>
      <c r="V80" s="2161"/>
      <c r="W80" s="2161">
        <v>1</v>
      </c>
      <c r="X80" s="2161">
        <v>56.7</v>
      </c>
      <c r="Y80" s="2161"/>
      <c r="Z80" s="2161"/>
      <c r="AA80" s="2161">
        <v>7</v>
      </c>
      <c r="AB80" s="2161">
        <v>7</v>
      </c>
      <c r="AC80" s="2161">
        <v>3</v>
      </c>
      <c r="AD80" s="2161"/>
      <c r="AE80" s="2161"/>
      <c r="AF80" s="2161"/>
      <c r="AG80" s="2161"/>
      <c r="AH80" s="2161">
        <v>3</v>
      </c>
      <c r="AI80" s="2161">
        <v>33</v>
      </c>
      <c r="AJ80" s="2161"/>
      <c r="AK80" s="2161"/>
      <c r="AL80" s="2161">
        <v>6</v>
      </c>
      <c r="AM80" s="2161">
        <v>3442</v>
      </c>
      <c r="AN80" s="2161"/>
      <c r="AO80" s="2161"/>
      <c r="AP80" s="2161">
        <v>5908</v>
      </c>
      <c r="AQ80" s="2161"/>
      <c r="AR80" s="2161"/>
      <c r="AS80" s="2161">
        <v>2120</v>
      </c>
      <c r="AT80" s="2161">
        <v>8028</v>
      </c>
      <c r="AU80" s="2161">
        <v>58</v>
      </c>
      <c r="AV80" s="2161">
        <v>341</v>
      </c>
      <c r="AW80" s="2161"/>
      <c r="AX80" s="2161"/>
      <c r="AY80" s="2161"/>
      <c r="AZ80" s="2161"/>
      <c r="BA80" s="2161">
        <v>399</v>
      </c>
      <c r="BB80" s="2161"/>
      <c r="BC80" s="2161"/>
      <c r="BD80" s="2161"/>
      <c r="BE80" s="2161">
        <v>6</v>
      </c>
      <c r="BF80" s="2161">
        <v>3</v>
      </c>
      <c r="BG80" s="2161">
        <v>9</v>
      </c>
    </row>
    <row r="81" spans="1:59" s="2185" customFormat="1" ht="16.5" customHeight="1">
      <c r="A81" s="2170">
        <v>76</v>
      </c>
      <c r="B81" s="2170" t="s">
        <v>17057</v>
      </c>
      <c r="C81" s="2170" t="s">
        <v>1760</v>
      </c>
      <c r="D81" s="2170" t="s">
        <v>16938</v>
      </c>
      <c r="E81" s="2170" t="s">
        <v>22113</v>
      </c>
      <c r="F81" s="2174" t="s">
        <v>22114</v>
      </c>
      <c r="G81" s="2168" t="s">
        <v>22115</v>
      </c>
      <c r="H81" s="2168" t="s">
        <v>22116</v>
      </c>
      <c r="I81" s="2168" t="s">
        <v>16859</v>
      </c>
      <c r="J81" s="2209" t="s">
        <v>22117</v>
      </c>
      <c r="K81" s="2168" t="s">
        <v>22118</v>
      </c>
      <c r="L81" s="2207">
        <v>34982</v>
      </c>
      <c r="M81" s="2164">
        <v>1541</v>
      </c>
      <c r="N81" s="2164">
        <v>13295</v>
      </c>
      <c r="O81" s="2164" t="s">
        <v>17058</v>
      </c>
      <c r="P81" s="2161" t="s">
        <v>17059</v>
      </c>
      <c r="Q81" s="2164"/>
      <c r="R81" s="2164"/>
      <c r="S81" s="2164">
        <v>1</v>
      </c>
      <c r="T81" s="2164">
        <v>727</v>
      </c>
      <c r="U81" s="2164"/>
      <c r="V81" s="2164"/>
      <c r="W81" s="2164">
        <v>1</v>
      </c>
      <c r="X81" s="2164">
        <v>620</v>
      </c>
      <c r="Y81" s="2164">
        <v>2000</v>
      </c>
      <c r="Z81" s="2164">
        <v>2000</v>
      </c>
      <c r="AA81" s="2164">
        <v>412</v>
      </c>
      <c r="AB81" s="2164">
        <v>412</v>
      </c>
      <c r="AC81" s="2164">
        <v>16</v>
      </c>
      <c r="AD81" s="2161">
        <v>7</v>
      </c>
      <c r="AE81" s="2161">
        <v>40</v>
      </c>
      <c r="AF81" s="2164"/>
      <c r="AG81" s="2164"/>
      <c r="AH81" s="2161">
        <v>63</v>
      </c>
      <c r="AI81" s="2161">
        <f>117+75</f>
        <v>192</v>
      </c>
      <c r="AJ81" s="2161">
        <v>88</v>
      </c>
      <c r="AK81" s="2161">
        <v>20</v>
      </c>
      <c r="AL81" s="2161">
        <v>58</v>
      </c>
      <c r="AM81" s="2161">
        <f>9601+861+355+1220+333+449</f>
        <v>12819</v>
      </c>
      <c r="AN81" s="2161"/>
      <c r="AO81" s="2161">
        <f>502+363</f>
        <v>865</v>
      </c>
      <c r="AP81" s="2161">
        <f>17097+12765</f>
        <v>29862</v>
      </c>
      <c r="AQ81" s="2161">
        <v>1251</v>
      </c>
      <c r="AR81" s="2161">
        <v>865</v>
      </c>
      <c r="AS81" s="2161">
        <v>7185</v>
      </c>
      <c r="AT81" s="2161">
        <v>39163</v>
      </c>
      <c r="AU81" s="2161">
        <v>20271.245999999999</v>
      </c>
      <c r="AV81" s="2161">
        <v>9906.5789999999997</v>
      </c>
      <c r="AW81" s="2161">
        <v>6714.192</v>
      </c>
      <c r="AX81" s="2161"/>
      <c r="AY81" s="2161">
        <v>211.16499999999999</v>
      </c>
      <c r="AZ81" s="2161">
        <v>1456.905</v>
      </c>
      <c r="BA81" s="2161">
        <v>38560.087</v>
      </c>
      <c r="BB81" s="2161">
        <v>853.88900000000001</v>
      </c>
      <c r="BC81" s="2161"/>
      <c r="BD81" s="2161">
        <v>26.459</v>
      </c>
      <c r="BE81" s="2161">
        <v>125.042</v>
      </c>
      <c r="BF81" s="2161">
        <v>444.93799999999999</v>
      </c>
      <c r="BG81" s="2161">
        <v>1450.328</v>
      </c>
    </row>
    <row r="82" spans="1:59" s="2185" customFormat="1" ht="16.5" customHeight="1">
      <c r="A82" s="2170">
        <v>77</v>
      </c>
      <c r="B82" s="2170" t="s">
        <v>17057</v>
      </c>
      <c r="C82" s="2170" t="s">
        <v>1760</v>
      </c>
      <c r="D82" s="2170" t="s">
        <v>22119</v>
      </c>
      <c r="E82" s="2170" t="s">
        <v>22120</v>
      </c>
      <c r="F82" s="2174" t="s">
        <v>17060</v>
      </c>
      <c r="G82" s="2168" t="s">
        <v>22121</v>
      </c>
      <c r="H82" s="2168" t="s">
        <v>22122</v>
      </c>
      <c r="I82" s="2168" t="s">
        <v>16859</v>
      </c>
      <c r="J82" s="2209" t="s">
        <v>17061</v>
      </c>
      <c r="K82" s="2168" t="s">
        <v>17062</v>
      </c>
      <c r="L82" s="2207">
        <v>14904</v>
      </c>
      <c r="M82" s="2167"/>
      <c r="N82" s="2167"/>
      <c r="O82" s="2164">
        <v>950</v>
      </c>
      <c r="P82" s="2164">
        <v>5024</v>
      </c>
      <c r="Q82" s="2164">
        <v>300</v>
      </c>
      <c r="R82" s="2164">
        <v>1234</v>
      </c>
      <c r="S82" s="2164"/>
      <c r="T82" s="2164"/>
      <c r="U82" s="2164"/>
      <c r="V82" s="2164"/>
      <c r="W82" s="2164"/>
      <c r="X82" s="2164"/>
      <c r="Y82" s="2164"/>
      <c r="Z82" s="2164"/>
      <c r="AA82" s="2164">
        <v>25</v>
      </c>
      <c r="AB82" s="2164">
        <v>25</v>
      </c>
      <c r="AC82" s="2164">
        <v>9</v>
      </c>
      <c r="AD82" s="2164"/>
      <c r="AE82" s="2164"/>
      <c r="AF82" s="2164"/>
      <c r="AG82" s="2164"/>
      <c r="AH82" s="2161">
        <v>9</v>
      </c>
      <c r="AI82" s="2164">
        <v>51</v>
      </c>
      <c r="AJ82" s="2164"/>
      <c r="AK82" s="2164">
        <v>52</v>
      </c>
      <c r="AL82" s="2164"/>
      <c r="AM82" s="2164">
        <v>8877</v>
      </c>
      <c r="AN82" s="2164"/>
      <c r="AO82" s="2164">
        <v>319</v>
      </c>
      <c r="AP82" s="2164">
        <v>8877</v>
      </c>
      <c r="AQ82" s="2164"/>
      <c r="AR82" s="2164">
        <v>553</v>
      </c>
      <c r="AS82" s="2164"/>
      <c r="AT82" s="2161">
        <v>9430</v>
      </c>
      <c r="AU82" s="2164">
        <v>898</v>
      </c>
      <c r="AV82" s="2164">
        <v>864</v>
      </c>
      <c r="AW82" s="2164">
        <v>524</v>
      </c>
      <c r="AX82" s="2164"/>
      <c r="AY82" s="2164">
        <v>94</v>
      </c>
      <c r="AZ82" s="2164"/>
      <c r="BA82" s="2161">
        <v>2380</v>
      </c>
      <c r="BB82" s="2164">
        <v>29</v>
      </c>
      <c r="BC82" s="2164"/>
      <c r="BD82" s="2164">
        <v>2</v>
      </c>
      <c r="BE82" s="2164">
        <v>38</v>
      </c>
      <c r="BF82" s="2164">
        <v>42</v>
      </c>
      <c r="BG82" s="2161">
        <v>111</v>
      </c>
    </row>
    <row r="83" spans="1:59" s="2185" customFormat="1" ht="16.5" customHeight="1">
      <c r="A83" s="2170">
        <v>78</v>
      </c>
      <c r="B83" s="2170" t="s">
        <v>17057</v>
      </c>
      <c r="C83" s="2170" t="s">
        <v>1760</v>
      </c>
      <c r="D83" s="2170" t="s">
        <v>17032</v>
      </c>
      <c r="E83" s="2170" t="s">
        <v>22123</v>
      </c>
      <c r="F83" s="2174" t="s">
        <v>17063</v>
      </c>
      <c r="G83" s="2168" t="s">
        <v>22124</v>
      </c>
      <c r="H83" s="2168" t="s">
        <v>22125</v>
      </c>
      <c r="I83" s="2168" t="s">
        <v>17047</v>
      </c>
      <c r="J83" s="2209" t="s">
        <v>17065</v>
      </c>
      <c r="K83" s="2168" t="s">
        <v>17066</v>
      </c>
      <c r="L83" s="2207">
        <v>3187</v>
      </c>
      <c r="M83" s="2164"/>
      <c r="N83" s="2164"/>
      <c r="O83" s="2164">
        <v>376</v>
      </c>
      <c r="P83" s="2164">
        <v>784</v>
      </c>
      <c r="Q83" s="2164"/>
      <c r="R83" s="2164"/>
      <c r="S83" s="2164"/>
      <c r="T83" s="2164"/>
      <c r="U83" s="2164">
        <v>8</v>
      </c>
      <c r="V83" s="2164">
        <v>525</v>
      </c>
      <c r="W83" s="2164"/>
      <c r="X83" s="2164"/>
      <c r="Y83" s="2164"/>
      <c r="Z83" s="2164"/>
      <c r="AA83" s="2164">
        <v>6</v>
      </c>
      <c r="AB83" s="2164">
        <v>6</v>
      </c>
      <c r="AC83" s="2164"/>
      <c r="AD83" s="2164"/>
      <c r="AE83" s="2164"/>
      <c r="AF83" s="2164"/>
      <c r="AG83" s="2164"/>
      <c r="AH83" s="2161"/>
      <c r="AI83" s="2164">
        <v>12</v>
      </c>
      <c r="AJ83" s="2164"/>
      <c r="AK83" s="2164"/>
      <c r="AL83" s="2164"/>
      <c r="AM83" s="2164"/>
      <c r="AN83" s="2164"/>
      <c r="AO83" s="2164"/>
      <c r="AP83" s="2164">
        <v>1920</v>
      </c>
      <c r="AQ83" s="2164"/>
      <c r="AR83" s="2164"/>
      <c r="AS83" s="2164"/>
      <c r="AT83" s="2161">
        <v>1920</v>
      </c>
      <c r="AU83" s="2164">
        <v>206</v>
      </c>
      <c r="AV83" s="2164">
        <v>117</v>
      </c>
      <c r="AW83" s="2164"/>
      <c r="AX83" s="2164"/>
      <c r="AY83" s="2164"/>
      <c r="AZ83" s="2164"/>
      <c r="BA83" s="2161">
        <v>323</v>
      </c>
      <c r="BB83" s="2164"/>
      <c r="BC83" s="2164"/>
      <c r="BD83" s="2164"/>
      <c r="BE83" s="2164">
        <v>4</v>
      </c>
      <c r="BF83" s="2164"/>
      <c r="BG83" s="2161">
        <v>4</v>
      </c>
    </row>
    <row r="84" spans="1:59" s="2185" customFormat="1" ht="16.5" customHeight="1">
      <c r="A84" s="2170">
        <v>79</v>
      </c>
      <c r="B84" s="2170" t="s">
        <v>17057</v>
      </c>
      <c r="C84" s="2170" t="s">
        <v>59</v>
      </c>
      <c r="D84" s="2170" t="s">
        <v>17032</v>
      </c>
      <c r="E84" s="2170" t="s">
        <v>17067</v>
      </c>
      <c r="F84" s="2174" t="s">
        <v>22126</v>
      </c>
      <c r="G84" s="2168" t="s">
        <v>22127</v>
      </c>
      <c r="H84" s="2168" t="s">
        <v>22128</v>
      </c>
      <c r="I84" s="2168" t="s">
        <v>16859</v>
      </c>
      <c r="J84" s="2209" t="s">
        <v>22129</v>
      </c>
      <c r="K84" s="2168" t="s">
        <v>22130</v>
      </c>
      <c r="L84" s="2207">
        <v>4917</v>
      </c>
      <c r="M84" s="2165"/>
      <c r="N84" s="2165"/>
      <c r="O84" s="2161">
        <v>334</v>
      </c>
      <c r="P84" s="2164">
        <v>490</v>
      </c>
      <c r="Q84" s="2161"/>
      <c r="R84" s="2164"/>
      <c r="S84" s="2161"/>
      <c r="T84" s="2161"/>
      <c r="U84" s="2161"/>
      <c r="V84" s="2161"/>
      <c r="W84" s="2161"/>
      <c r="X84" s="2161"/>
      <c r="Y84" s="2161"/>
      <c r="Z84" s="2161"/>
      <c r="AA84" s="2161">
        <v>1</v>
      </c>
      <c r="AB84" s="2161">
        <v>1</v>
      </c>
      <c r="AC84" s="2161"/>
      <c r="AD84" s="2161"/>
      <c r="AE84" s="2161"/>
      <c r="AF84" s="2161"/>
      <c r="AG84" s="2161"/>
      <c r="AH84" s="2161"/>
      <c r="AI84" s="2164"/>
      <c r="AJ84" s="2164"/>
      <c r="AK84" s="2164"/>
      <c r="AL84" s="2164"/>
      <c r="AM84" s="2164"/>
      <c r="AN84" s="2164"/>
      <c r="AO84" s="2164"/>
      <c r="AP84" s="2164"/>
      <c r="AQ84" s="2164"/>
      <c r="AR84" s="2164"/>
      <c r="AS84" s="2164"/>
      <c r="AT84" s="2161"/>
      <c r="AU84" s="2164"/>
      <c r="AV84" s="2164">
        <v>29</v>
      </c>
      <c r="AW84" s="2164"/>
      <c r="AX84" s="2164"/>
      <c r="AY84" s="2164"/>
      <c r="AZ84" s="2164"/>
      <c r="BA84" s="2161">
        <v>29</v>
      </c>
      <c r="BB84" s="2164"/>
      <c r="BC84" s="2164"/>
      <c r="BD84" s="2164"/>
      <c r="BE84" s="2164"/>
      <c r="BF84" s="2164"/>
      <c r="BG84" s="2161">
        <v>0</v>
      </c>
    </row>
    <row r="85" spans="1:59" s="2185" customFormat="1" ht="16.5" customHeight="1">
      <c r="A85" s="2170">
        <v>80</v>
      </c>
      <c r="B85" s="2170" t="s">
        <v>17057</v>
      </c>
      <c r="C85" s="2170" t="s">
        <v>59</v>
      </c>
      <c r="D85" s="2170" t="s">
        <v>17032</v>
      </c>
      <c r="E85" s="2170" t="s">
        <v>17069</v>
      </c>
      <c r="F85" s="2174" t="s">
        <v>22131</v>
      </c>
      <c r="G85" s="2168" t="s">
        <v>22132</v>
      </c>
      <c r="H85" s="2168" t="s">
        <v>22128</v>
      </c>
      <c r="I85" s="2168" t="s">
        <v>16859</v>
      </c>
      <c r="J85" s="2209" t="s">
        <v>22129</v>
      </c>
      <c r="K85" s="2168" t="s">
        <v>22133</v>
      </c>
      <c r="L85" s="2207">
        <v>56351.199999999997</v>
      </c>
      <c r="M85" s="2164" t="s">
        <v>17070</v>
      </c>
      <c r="N85" s="2164" t="s">
        <v>17071</v>
      </c>
      <c r="O85" s="2164">
        <v>300</v>
      </c>
      <c r="P85" s="2164">
        <v>860</v>
      </c>
      <c r="Q85" s="2164"/>
      <c r="R85" s="2164"/>
      <c r="S85" s="2164">
        <v>2</v>
      </c>
      <c r="T85" s="2164">
        <v>2031</v>
      </c>
      <c r="U85" s="2164">
        <v>1</v>
      </c>
      <c r="V85" s="2164">
        <v>142</v>
      </c>
      <c r="W85" s="2161"/>
      <c r="X85" s="2161"/>
      <c r="Y85" s="2164">
        <v>980</v>
      </c>
      <c r="Z85" s="2164">
        <v>1021</v>
      </c>
      <c r="AA85" s="2161">
        <v>93</v>
      </c>
      <c r="AB85" s="2161">
        <v>36</v>
      </c>
      <c r="AC85" s="2161">
        <v>12</v>
      </c>
      <c r="AD85" s="2161">
        <v>2</v>
      </c>
      <c r="AE85" s="2161">
        <v>3</v>
      </c>
      <c r="AF85" s="2161">
        <v>1</v>
      </c>
      <c r="AG85" s="2161"/>
      <c r="AH85" s="2161">
        <v>18</v>
      </c>
      <c r="AI85" s="2164">
        <v>143</v>
      </c>
      <c r="AJ85" s="2164">
        <v>180</v>
      </c>
      <c r="AK85" s="2164">
        <v>170</v>
      </c>
      <c r="AL85" s="2164"/>
      <c r="AM85" s="2164">
        <v>7548</v>
      </c>
      <c r="AN85" s="2164">
        <v>13487</v>
      </c>
      <c r="AO85" s="2164">
        <v>3320</v>
      </c>
      <c r="AP85" s="2164">
        <v>12329</v>
      </c>
      <c r="AQ85" s="2164">
        <v>22534</v>
      </c>
      <c r="AR85" s="2164">
        <v>3320</v>
      </c>
      <c r="AS85" s="2164"/>
      <c r="AT85" s="2161">
        <v>38183</v>
      </c>
      <c r="AU85" s="2164">
        <v>2737</v>
      </c>
      <c r="AV85" s="2164">
        <v>3042</v>
      </c>
      <c r="AW85" s="2164">
        <v>1438</v>
      </c>
      <c r="AX85" s="2164">
        <v>541</v>
      </c>
      <c r="AY85" s="2164">
        <v>195</v>
      </c>
      <c r="AZ85" s="2164">
        <v>1628</v>
      </c>
      <c r="BA85" s="2161">
        <v>9581</v>
      </c>
      <c r="BB85" s="2164">
        <v>71</v>
      </c>
      <c r="BC85" s="2164">
        <v>58</v>
      </c>
      <c r="BD85" s="2164">
        <v>37</v>
      </c>
      <c r="BE85" s="2164">
        <v>165</v>
      </c>
      <c r="BF85" s="2164">
        <v>459</v>
      </c>
      <c r="BG85" s="2161">
        <v>790</v>
      </c>
    </row>
    <row r="86" spans="1:59" s="2185" customFormat="1" ht="16.5" customHeight="1">
      <c r="A86" s="2170">
        <v>81</v>
      </c>
      <c r="B86" s="2170" t="s">
        <v>17057</v>
      </c>
      <c r="C86" s="2170" t="s">
        <v>59</v>
      </c>
      <c r="D86" s="2170" t="s">
        <v>17032</v>
      </c>
      <c r="E86" s="2170" t="s">
        <v>17072</v>
      </c>
      <c r="F86" s="2174" t="s">
        <v>22134</v>
      </c>
      <c r="G86" s="2168" t="s">
        <v>22132</v>
      </c>
      <c r="H86" s="2168" t="s">
        <v>22128</v>
      </c>
      <c r="I86" s="2168" t="s">
        <v>16859</v>
      </c>
      <c r="J86" s="2209" t="s">
        <v>22129</v>
      </c>
      <c r="K86" s="2168" t="s">
        <v>22135</v>
      </c>
      <c r="L86" s="2207">
        <v>43744.3</v>
      </c>
      <c r="M86" s="2164">
        <v>1218</v>
      </c>
      <c r="N86" s="2164">
        <v>1098</v>
      </c>
      <c r="O86" s="2164">
        <v>374</v>
      </c>
      <c r="P86" s="2164">
        <v>328</v>
      </c>
      <c r="Q86" s="2164"/>
      <c r="R86" s="2164"/>
      <c r="S86" s="2164">
        <v>1</v>
      </c>
      <c r="T86" s="2164">
        <v>533</v>
      </c>
      <c r="U86" s="2164">
        <v>5</v>
      </c>
      <c r="V86" s="2164">
        <v>417</v>
      </c>
      <c r="W86" s="2161"/>
      <c r="X86" s="2161"/>
      <c r="Y86" s="2164">
        <v>300</v>
      </c>
      <c r="Z86" s="2164">
        <v>454</v>
      </c>
      <c r="AA86" s="2161">
        <v>95</v>
      </c>
      <c r="AB86" s="2161">
        <v>37</v>
      </c>
      <c r="AC86" s="2161">
        <v>5</v>
      </c>
      <c r="AD86" s="2161">
        <v>2</v>
      </c>
      <c r="AE86" s="2161">
        <v>2</v>
      </c>
      <c r="AF86" s="2161"/>
      <c r="AG86" s="2161"/>
      <c r="AH86" s="2161">
        <v>9</v>
      </c>
      <c r="AI86" s="2164">
        <v>105</v>
      </c>
      <c r="AJ86" s="2164">
        <v>137</v>
      </c>
      <c r="AK86" s="2164">
        <v>120</v>
      </c>
      <c r="AL86" s="2164"/>
      <c r="AM86" s="2164">
        <f>9370+3743</f>
        <v>13113</v>
      </c>
      <c r="AN86" s="2164">
        <v>661</v>
      </c>
      <c r="AO86" s="2164">
        <v>12278</v>
      </c>
      <c r="AP86" s="2164">
        <v>8834</v>
      </c>
      <c r="AQ86" s="2164">
        <v>5078</v>
      </c>
      <c r="AR86" s="2164">
        <v>12278</v>
      </c>
      <c r="AS86" s="2164"/>
      <c r="AT86" s="2161">
        <v>26190</v>
      </c>
      <c r="AU86" s="2164">
        <v>2125</v>
      </c>
      <c r="AV86" s="2164">
        <v>2362</v>
      </c>
      <c r="AW86" s="2164">
        <v>1116</v>
      </c>
      <c r="AX86" s="2164">
        <v>420</v>
      </c>
      <c r="AY86" s="2164">
        <v>152</v>
      </c>
      <c r="AZ86" s="2164">
        <v>1263</v>
      </c>
      <c r="BA86" s="2161">
        <v>7438</v>
      </c>
      <c r="BB86" s="2164">
        <v>14</v>
      </c>
      <c r="BC86" s="2164">
        <v>3</v>
      </c>
      <c r="BD86" s="2164">
        <v>22</v>
      </c>
      <c r="BE86" s="2164">
        <v>91</v>
      </c>
      <c r="BF86" s="2164">
        <v>356</v>
      </c>
      <c r="BG86" s="2161">
        <v>486</v>
      </c>
    </row>
    <row r="87" spans="1:59" s="2185" customFormat="1" ht="16.5" customHeight="1">
      <c r="A87" s="2170">
        <v>82</v>
      </c>
      <c r="B87" s="2170" t="s">
        <v>17057</v>
      </c>
      <c r="C87" s="2170" t="s">
        <v>2507</v>
      </c>
      <c r="D87" s="2170" t="s">
        <v>17032</v>
      </c>
      <c r="E87" s="2170" t="s">
        <v>17073</v>
      </c>
      <c r="F87" s="2174" t="s">
        <v>17074</v>
      </c>
      <c r="G87" s="2168" t="s">
        <v>17075</v>
      </c>
      <c r="H87" s="2168" t="s">
        <v>17076</v>
      </c>
      <c r="I87" s="2168" t="s">
        <v>17047</v>
      </c>
      <c r="J87" s="2209" t="s">
        <v>17077</v>
      </c>
      <c r="K87" s="2168" t="s">
        <v>17078</v>
      </c>
      <c r="L87" s="2207">
        <v>13882</v>
      </c>
      <c r="M87" s="2165">
        <v>1258</v>
      </c>
      <c r="N87" s="2165">
        <v>4410</v>
      </c>
      <c r="O87" s="2161"/>
      <c r="P87" s="2161"/>
      <c r="Q87" s="2161"/>
      <c r="R87" s="2161"/>
      <c r="S87" s="2161"/>
      <c r="T87" s="2161"/>
      <c r="U87" s="2161"/>
      <c r="V87" s="2161"/>
      <c r="W87" s="2161">
        <v>3</v>
      </c>
      <c r="X87" s="2161">
        <v>135</v>
      </c>
      <c r="Y87" s="2161"/>
      <c r="Z87" s="2161"/>
      <c r="AA87" s="2161">
        <v>84</v>
      </c>
      <c r="AB87" s="2161">
        <v>80</v>
      </c>
      <c r="AC87" s="2161">
        <v>6</v>
      </c>
      <c r="AD87" s="2161">
        <v>1</v>
      </c>
      <c r="AE87" s="2161">
        <v>9</v>
      </c>
      <c r="AF87" s="2161">
        <v>1</v>
      </c>
      <c r="AG87" s="2161">
        <v>2</v>
      </c>
      <c r="AH87" s="2161">
        <v>19</v>
      </c>
      <c r="AI87" s="2161">
        <v>67</v>
      </c>
      <c r="AJ87" s="2161"/>
      <c r="AK87" s="2161">
        <v>259</v>
      </c>
      <c r="AL87" s="2161">
        <v>4</v>
      </c>
      <c r="AM87" s="2161">
        <v>31580</v>
      </c>
      <c r="AN87" s="2161"/>
      <c r="AO87" s="2161">
        <v>2410</v>
      </c>
      <c r="AP87" s="2161">
        <v>56455</v>
      </c>
      <c r="AQ87" s="2161"/>
      <c r="AR87" s="2161">
        <v>2410</v>
      </c>
      <c r="AS87" s="2161">
        <v>1576</v>
      </c>
      <c r="AT87" s="2161">
        <v>60441</v>
      </c>
      <c r="AU87" s="2161">
        <v>4640</v>
      </c>
      <c r="AV87" s="2161">
        <v>4200</v>
      </c>
      <c r="AW87" s="2161">
        <v>1204</v>
      </c>
      <c r="AX87" s="2161"/>
      <c r="AY87" s="2161">
        <v>235</v>
      </c>
      <c r="AZ87" s="2161"/>
      <c r="BA87" s="2161">
        <v>10279</v>
      </c>
      <c r="BB87" s="2161">
        <v>485</v>
      </c>
      <c r="BC87" s="2161"/>
      <c r="BD87" s="2161">
        <v>188</v>
      </c>
      <c r="BE87" s="2161">
        <v>188</v>
      </c>
      <c r="BF87" s="2161"/>
      <c r="BG87" s="2161">
        <v>861</v>
      </c>
    </row>
    <row r="88" spans="1:59" s="2185" customFormat="1" ht="16.5" customHeight="1">
      <c r="A88" s="2170">
        <v>83</v>
      </c>
      <c r="B88" s="2170" t="s">
        <v>17057</v>
      </c>
      <c r="C88" s="2170" t="s">
        <v>2507</v>
      </c>
      <c r="D88" s="2170" t="s">
        <v>17032</v>
      </c>
      <c r="E88" s="2170" t="s">
        <v>17079</v>
      </c>
      <c r="F88" s="2174" t="s">
        <v>17080</v>
      </c>
      <c r="G88" s="2168" t="s">
        <v>17075</v>
      </c>
      <c r="H88" s="2168" t="s">
        <v>17076</v>
      </c>
      <c r="I88" s="2168" t="s">
        <v>17047</v>
      </c>
      <c r="J88" s="2209" t="s">
        <v>17077</v>
      </c>
      <c r="K88" s="2168" t="s">
        <v>17081</v>
      </c>
      <c r="L88" s="2207">
        <v>4883</v>
      </c>
      <c r="M88" s="2165"/>
      <c r="N88" s="2165"/>
      <c r="O88" s="2161">
        <v>626</v>
      </c>
      <c r="P88" s="2161">
        <v>648.70000000000005</v>
      </c>
      <c r="Q88" s="2161"/>
      <c r="R88" s="2161"/>
      <c r="S88" s="2161"/>
      <c r="T88" s="2161"/>
      <c r="U88" s="2161"/>
      <c r="V88" s="2161"/>
      <c r="W88" s="2161">
        <v>3</v>
      </c>
      <c r="X88" s="2161">
        <v>325</v>
      </c>
      <c r="Y88" s="2161"/>
      <c r="Z88" s="2161"/>
      <c r="AA88" s="2161">
        <v>9</v>
      </c>
      <c r="AB88" s="2161">
        <v>9</v>
      </c>
      <c r="AC88" s="2161">
        <v>3</v>
      </c>
      <c r="AD88" s="2161"/>
      <c r="AE88" s="2161">
        <v>2</v>
      </c>
      <c r="AF88" s="2161"/>
      <c r="AG88" s="2161"/>
      <c r="AH88" s="2161">
        <v>5</v>
      </c>
      <c r="AI88" s="2161">
        <v>47</v>
      </c>
      <c r="AJ88" s="2161"/>
      <c r="AK88" s="2161"/>
      <c r="AL88" s="2161">
        <v>28</v>
      </c>
      <c r="AM88" s="2161">
        <v>10930</v>
      </c>
      <c r="AN88" s="2161"/>
      <c r="AO88" s="2161"/>
      <c r="AP88" s="2161">
        <v>8731</v>
      </c>
      <c r="AQ88" s="2161"/>
      <c r="AR88" s="2161"/>
      <c r="AS88" s="2161">
        <v>11399</v>
      </c>
      <c r="AT88" s="2161">
        <v>20130</v>
      </c>
      <c r="AU88" s="2161">
        <v>522</v>
      </c>
      <c r="AV88" s="2161">
        <v>1200</v>
      </c>
      <c r="AW88" s="2161">
        <v>133</v>
      </c>
      <c r="AX88" s="2161"/>
      <c r="AY88" s="2161"/>
      <c r="AZ88" s="2161"/>
      <c r="BA88" s="2161">
        <v>1855</v>
      </c>
      <c r="BB88" s="2161">
        <v>34</v>
      </c>
      <c r="BC88" s="2161"/>
      <c r="BD88" s="2161"/>
      <c r="BE88" s="2161">
        <v>56</v>
      </c>
      <c r="BF88" s="2161"/>
      <c r="BG88" s="2161">
        <v>90</v>
      </c>
    </row>
    <row r="89" spans="1:59" s="2185" customFormat="1" ht="16.5" customHeight="1">
      <c r="A89" s="2170">
        <v>84</v>
      </c>
      <c r="B89" s="2170" t="s">
        <v>17057</v>
      </c>
      <c r="C89" s="2170" t="s">
        <v>2507</v>
      </c>
      <c r="D89" s="2170" t="s">
        <v>17032</v>
      </c>
      <c r="E89" s="2170" t="s">
        <v>17082</v>
      </c>
      <c r="F89" s="2174" t="s">
        <v>17083</v>
      </c>
      <c r="G89" s="2168" t="s">
        <v>17075</v>
      </c>
      <c r="H89" s="2168" t="s">
        <v>17076</v>
      </c>
      <c r="I89" s="2168" t="s">
        <v>17047</v>
      </c>
      <c r="J89" s="2209" t="s">
        <v>17077</v>
      </c>
      <c r="K89" s="2168" t="s">
        <v>17084</v>
      </c>
      <c r="L89" s="2207">
        <v>7178</v>
      </c>
      <c r="M89" s="2165"/>
      <c r="N89" s="2165"/>
      <c r="O89" s="2161"/>
      <c r="P89" s="2161"/>
      <c r="Q89" s="2161">
        <v>286</v>
      </c>
      <c r="R89" s="2161">
        <v>1978</v>
      </c>
      <c r="S89" s="2161">
        <v>1</v>
      </c>
      <c r="T89" s="2161">
        <v>519</v>
      </c>
      <c r="U89" s="2161"/>
      <c r="V89" s="2161"/>
      <c r="W89" s="2161"/>
      <c r="X89" s="2161"/>
      <c r="Y89" s="2161"/>
      <c r="Z89" s="2161"/>
      <c r="AA89" s="2161">
        <v>12</v>
      </c>
      <c r="AB89" s="2161">
        <v>12</v>
      </c>
      <c r="AC89" s="2161">
        <v>3</v>
      </c>
      <c r="AD89" s="2161"/>
      <c r="AE89" s="2161">
        <v>2</v>
      </c>
      <c r="AF89" s="2161"/>
      <c r="AG89" s="2161"/>
      <c r="AH89" s="2161">
        <v>5</v>
      </c>
      <c r="AI89" s="2161">
        <v>281</v>
      </c>
      <c r="AJ89" s="2161">
        <v>168</v>
      </c>
      <c r="AK89" s="2161"/>
      <c r="AL89" s="2161"/>
      <c r="AM89" s="2161"/>
      <c r="AN89" s="2161"/>
      <c r="AO89" s="2161"/>
      <c r="AP89" s="2161">
        <v>18634</v>
      </c>
      <c r="AQ89" s="2161">
        <v>2428</v>
      </c>
      <c r="AR89" s="2161"/>
      <c r="AS89" s="2161"/>
      <c r="AT89" s="2161">
        <v>21062</v>
      </c>
      <c r="AU89" s="2161">
        <v>638</v>
      </c>
      <c r="AV89" s="2161">
        <v>600</v>
      </c>
      <c r="AW89" s="2161"/>
      <c r="AX89" s="2161">
        <v>11</v>
      </c>
      <c r="AY89" s="2161"/>
      <c r="AZ89" s="2161"/>
      <c r="BA89" s="2161">
        <v>1249</v>
      </c>
      <c r="BB89" s="2161"/>
      <c r="BC89" s="2161"/>
      <c r="BD89" s="2161"/>
      <c r="BE89" s="2161">
        <v>48</v>
      </c>
      <c r="BF89" s="2161"/>
      <c r="BG89" s="2161">
        <v>48</v>
      </c>
    </row>
    <row r="90" spans="1:59" s="2185" customFormat="1" ht="16.5" customHeight="1">
      <c r="A90" s="2170">
        <v>85</v>
      </c>
      <c r="B90" s="2170" t="s">
        <v>17057</v>
      </c>
      <c r="C90" s="2170" t="s">
        <v>2507</v>
      </c>
      <c r="D90" s="2170" t="s">
        <v>17032</v>
      </c>
      <c r="E90" s="2170" t="s">
        <v>21846</v>
      </c>
      <c r="F90" s="2174" t="s">
        <v>22136</v>
      </c>
      <c r="G90" s="2168" t="s">
        <v>17075</v>
      </c>
      <c r="H90" s="2168" t="s">
        <v>17076</v>
      </c>
      <c r="I90" s="2168" t="s">
        <v>16859</v>
      </c>
      <c r="J90" s="2209" t="s">
        <v>17077</v>
      </c>
      <c r="K90" s="2168" t="s">
        <v>22137</v>
      </c>
      <c r="L90" s="2207">
        <v>13647</v>
      </c>
      <c r="M90" s="2168"/>
      <c r="N90" s="2168"/>
      <c r="O90" s="2161">
        <v>607</v>
      </c>
      <c r="P90" s="2161">
        <v>328.4</v>
      </c>
      <c r="Q90" s="2168"/>
      <c r="R90" s="2168"/>
      <c r="S90" s="2168"/>
      <c r="T90" s="2168"/>
      <c r="U90" s="2168"/>
      <c r="V90" s="2168"/>
      <c r="W90" s="2168"/>
      <c r="X90" s="2168"/>
      <c r="Y90" s="2168"/>
      <c r="Z90" s="2168"/>
      <c r="AA90" s="2162">
        <v>4</v>
      </c>
      <c r="AB90" s="2162">
        <v>4</v>
      </c>
      <c r="AC90" s="2162">
        <v>3</v>
      </c>
      <c r="AD90" s="2168"/>
      <c r="AE90" s="2162">
        <v>1</v>
      </c>
      <c r="AF90" s="2168"/>
      <c r="AG90" s="2168"/>
      <c r="AH90" s="2161">
        <v>4</v>
      </c>
      <c r="AI90" s="2162">
        <v>26</v>
      </c>
      <c r="AJ90" s="2168"/>
      <c r="AK90" s="2168"/>
      <c r="AL90" s="2168"/>
      <c r="AM90" s="2162">
        <v>107</v>
      </c>
      <c r="AN90" s="2168"/>
      <c r="AO90" s="2168"/>
      <c r="AP90" s="2162">
        <v>107</v>
      </c>
      <c r="AQ90" s="2168"/>
      <c r="AR90" s="2168"/>
      <c r="AS90" s="2168"/>
      <c r="AT90" s="2161">
        <v>107</v>
      </c>
      <c r="AU90" s="2168">
        <v>164</v>
      </c>
      <c r="AV90" s="2161">
        <v>706</v>
      </c>
      <c r="AW90" s="2161">
        <v>140</v>
      </c>
      <c r="AX90" s="2168"/>
      <c r="AY90" s="2168"/>
      <c r="AZ90" s="2168"/>
      <c r="BA90" s="2161">
        <v>1010</v>
      </c>
      <c r="BB90" s="2202"/>
      <c r="BC90" s="2164"/>
      <c r="BD90" s="2164"/>
      <c r="BE90" s="2161">
        <v>17</v>
      </c>
      <c r="BF90" s="2164"/>
      <c r="BG90" s="2161">
        <v>17</v>
      </c>
    </row>
    <row r="91" spans="1:59" s="2185" customFormat="1" ht="16.5" customHeight="1">
      <c r="A91" s="2170">
        <v>86</v>
      </c>
      <c r="B91" s="2170" t="s">
        <v>17057</v>
      </c>
      <c r="C91" s="2170" t="s">
        <v>1755</v>
      </c>
      <c r="D91" s="2170" t="s">
        <v>17032</v>
      </c>
      <c r="E91" s="2170" t="s">
        <v>17085</v>
      </c>
      <c r="F91" s="2174" t="s">
        <v>17086</v>
      </c>
      <c r="G91" s="2168" t="s">
        <v>17087</v>
      </c>
      <c r="H91" s="2168" t="s">
        <v>17088</v>
      </c>
      <c r="I91" s="2168" t="s">
        <v>16859</v>
      </c>
      <c r="J91" s="2209" t="s">
        <v>17089</v>
      </c>
      <c r="K91" s="2168" t="s">
        <v>17090</v>
      </c>
      <c r="L91" s="2207">
        <v>47949.31</v>
      </c>
      <c r="M91" s="2165" t="s">
        <v>17091</v>
      </c>
      <c r="N91" s="2165" t="s">
        <v>17092</v>
      </c>
      <c r="O91" s="2161">
        <v>378</v>
      </c>
      <c r="P91" s="2161">
        <v>3964.3</v>
      </c>
      <c r="Q91" s="2161"/>
      <c r="R91" s="2161"/>
      <c r="S91" s="2161">
        <v>6</v>
      </c>
      <c r="T91" s="2161">
        <v>1956</v>
      </c>
      <c r="U91" s="2161">
        <v>12</v>
      </c>
      <c r="V91" s="2161">
        <v>801</v>
      </c>
      <c r="W91" s="2161">
        <v>2</v>
      </c>
      <c r="X91" s="2161">
        <v>283</v>
      </c>
      <c r="Y91" s="2161">
        <v>480</v>
      </c>
      <c r="Z91" s="2161">
        <v>609</v>
      </c>
      <c r="AA91" s="2161">
        <v>237</v>
      </c>
      <c r="AB91" s="2161">
        <v>157</v>
      </c>
      <c r="AC91" s="2161">
        <v>21</v>
      </c>
      <c r="AD91" s="2161">
        <v>5</v>
      </c>
      <c r="AE91" s="2161">
        <v>20</v>
      </c>
      <c r="AF91" s="2161">
        <v>3</v>
      </c>
      <c r="AG91" s="2161">
        <v>6</v>
      </c>
      <c r="AH91" s="2161">
        <v>55</v>
      </c>
      <c r="AI91" s="2161">
        <v>229</v>
      </c>
      <c r="AJ91" s="2161">
        <v>119</v>
      </c>
      <c r="AK91" s="2161">
        <v>240</v>
      </c>
      <c r="AL91" s="2161"/>
      <c r="AM91" s="2161">
        <v>12576</v>
      </c>
      <c r="AN91" s="2161">
        <v>23332</v>
      </c>
      <c r="AO91" s="2161">
        <v>2936</v>
      </c>
      <c r="AP91" s="2161">
        <v>14513</v>
      </c>
      <c r="AQ91" s="2161">
        <v>35341</v>
      </c>
      <c r="AR91" s="2161">
        <v>2936</v>
      </c>
      <c r="AS91" s="2161"/>
      <c r="AT91" s="2161">
        <v>52790</v>
      </c>
      <c r="AU91" s="2161">
        <v>9070</v>
      </c>
      <c r="AV91" s="2161">
        <v>3749</v>
      </c>
      <c r="AW91" s="2161">
        <v>2756</v>
      </c>
      <c r="AX91" s="2161">
        <v>696</v>
      </c>
      <c r="AY91" s="2161">
        <v>6246</v>
      </c>
      <c r="AZ91" s="2161">
        <v>6497</v>
      </c>
      <c r="BA91" s="2161">
        <v>29014</v>
      </c>
      <c r="BB91" s="2161">
        <v>184</v>
      </c>
      <c r="BC91" s="2161">
        <v>118</v>
      </c>
      <c r="BD91" s="2161">
        <v>103</v>
      </c>
      <c r="BE91" s="2161">
        <v>-26</v>
      </c>
      <c r="BF91" s="2161">
        <v>33844</v>
      </c>
      <c r="BG91" s="2161">
        <v>34223</v>
      </c>
    </row>
    <row r="92" spans="1:59" s="2185" customFormat="1" ht="16.5" customHeight="1">
      <c r="A92" s="2170">
        <v>87</v>
      </c>
      <c r="B92" s="2170" t="s">
        <v>17057</v>
      </c>
      <c r="C92" s="2170" t="s">
        <v>2050</v>
      </c>
      <c r="D92" s="2170" t="s">
        <v>17032</v>
      </c>
      <c r="E92" s="2170" t="s">
        <v>17093</v>
      </c>
      <c r="F92" s="2174" t="s">
        <v>17094</v>
      </c>
      <c r="G92" s="2168" t="s">
        <v>17095</v>
      </c>
      <c r="H92" s="2168" t="s">
        <v>17096</v>
      </c>
      <c r="I92" s="2168" t="s">
        <v>16859</v>
      </c>
      <c r="J92" s="2209" t="s">
        <v>17097</v>
      </c>
      <c r="K92" s="2168" t="s">
        <v>17098</v>
      </c>
      <c r="L92" s="2207">
        <v>10633</v>
      </c>
      <c r="M92" s="2167">
        <v>1041</v>
      </c>
      <c r="N92" s="2167">
        <v>2196</v>
      </c>
      <c r="O92" s="2161"/>
      <c r="P92" s="2161"/>
      <c r="Q92" s="2164">
        <v>221</v>
      </c>
      <c r="R92" s="2164">
        <v>330</v>
      </c>
      <c r="S92" s="2161"/>
      <c r="T92" s="2161"/>
      <c r="U92" s="2164">
        <v>5</v>
      </c>
      <c r="V92" s="2164">
        <v>745</v>
      </c>
      <c r="W92" s="2161"/>
      <c r="X92" s="2161"/>
      <c r="Y92" s="2161"/>
      <c r="Z92" s="2161"/>
      <c r="AA92" s="2164">
        <v>14</v>
      </c>
      <c r="AB92" s="2164">
        <v>6</v>
      </c>
      <c r="AC92" s="2164">
        <v>4</v>
      </c>
      <c r="AD92" s="2161"/>
      <c r="AE92" s="2161"/>
      <c r="AF92" s="2161"/>
      <c r="AG92" s="2161"/>
      <c r="AH92" s="2161">
        <v>4</v>
      </c>
      <c r="AI92" s="2164">
        <v>40</v>
      </c>
      <c r="AJ92" s="2161"/>
      <c r="AK92" s="2161"/>
      <c r="AL92" s="2164">
        <v>14</v>
      </c>
      <c r="AM92" s="2164">
        <v>1289</v>
      </c>
      <c r="AN92" s="2161"/>
      <c r="AO92" s="2161"/>
      <c r="AP92" s="2164">
        <v>3089</v>
      </c>
      <c r="AQ92" s="2161"/>
      <c r="AR92" s="2161"/>
      <c r="AS92" s="2164">
        <v>2530</v>
      </c>
      <c r="AT92" s="2161">
        <v>5619</v>
      </c>
      <c r="AU92" s="2161"/>
      <c r="AV92" s="2161">
        <v>58</v>
      </c>
      <c r="AW92" s="2164">
        <v>113</v>
      </c>
      <c r="AX92" s="2161"/>
      <c r="AY92" s="2161"/>
      <c r="AZ92" s="2161"/>
      <c r="BA92" s="2161">
        <v>171</v>
      </c>
      <c r="BB92" s="2164">
        <v>36</v>
      </c>
      <c r="BC92" s="2161"/>
      <c r="BD92" s="2161"/>
      <c r="BE92" s="2164">
        <v>10</v>
      </c>
      <c r="BF92" s="2161"/>
      <c r="BG92" s="2161">
        <v>46</v>
      </c>
    </row>
    <row r="93" spans="1:59" s="2185" customFormat="1" ht="16.5" customHeight="1">
      <c r="A93" s="2170">
        <v>88</v>
      </c>
      <c r="B93" s="2170" t="s">
        <v>17057</v>
      </c>
      <c r="C93" s="2170" t="s">
        <v>2050</v>
      </c>
      <c r="D93" s="2170" t="s">
        <v>17032</v>
      </c>
      <c r="E93" s="2170" t="s">
        <v>22138</v>
      </c>
      <c r="F93" s="2174" t="s">
        <v>17099</v>
      </c>
      <c r="G93" s="2168" t="s">
        <v>17100</v>
      </c>
      <c r="H93" s="2168" t="s">
        <v>17096</v>
      </c>
      <c r="I93" s="2168" t="s">
        <v>16859</v>
      </c>
      <c r="J93" s="2209" t="s">
        <v>17097</v>
      </c>
      <c r="K93" s="2168" t="s">
        <v>17102</v>
      </c>
      <c r="L93" s="2207">
        <v>31097</v>
      </c>
      <c r="M93" s="2161"/>
      <c r="N93" s="2161"/>
      <c r="O93" s="2167">
        <v>531</v>
      </c>
      <c r="P93" s="2167">
        <v>885</v>
      </c>
      <c r="Q93" s="2164">
        <v>181</v>
      </c>
      <c r="R93" s="2164">
        <v>263</v>
      </c>
      <c r="S93" s="2167">
        <v>1</v>
      </c>
      <c r="T93" s="2164">
        <v>356</v>
      </c>
      <c r="U93" s="2164">
        <v>7</v>
      </c>
      <c r="V93" s="2164">
        <v>999.47</v>
      </c>
      <c r="W93" s="2164">
        <v>1</v>
      </c>
      <c r="X93" s="2164">
        <v>72</v>
      </c>
      <c r="Y93" s="2161"/>
      <c r="Z93" s="2161"/>
      <c r="AA93" s="2164">
        <v>70</v>
      </c>
      <c r="AB93" s="2164">
        <v>58</v>
      </c>
      <c r="AC93" s="2164">
        <v>3</v>
      </c>
      <c r="AD93" s="2164">
        <v>5</v>
      </c>
      <c r="AE93" s="2164">
        <v>5</v>
      </c>
      <c r="AF93" s="2161"/>
      <c r="AG93" s="2164">
        <v>2</v>
      </c>
      <c r="AH93" s="2161">
        <v>15</v>
      </c>
      <c r="AI93" s="2164">
        <v>23</v>
      </c>
      <c r="AJ93" s="2164">
        <v>102</v>
      </c>
      <c r="AK93" s="2164">
        <v>26</v>
      </c>
      <c r="AL93" s="2164">
        <v>20</v>
      </c>
      <c r="AM93" s="2164">
        <v>2719</v>
      </c>
      <c r="AN93" s="2161"/>
      <c r="AO93" s="2164"/>
      <c r="AP93" s="2164">
        <v>2930</v>
      </c>
      <c r="AQ93" s="2164">
        <v>5100</v>
      </c>
      <c r="AR93" s="2164">
        <v>5163</v>
      </c>
      <c r="AS93" s="2164">
        <v>3903</v>
      </c>
      <c r="AT93" s="2161">
        <v>17096</v>
      </c>
      <c r="AU93" s="2161">
        <v>2958</v>
      </c>
      <c r="AV93" s="2161">
        <v>37</v>
      </c>
      <c r="AW93" s="2164">
        <v>181</v>
      </c>
      <c r="AX93" s="2161"/>
      <c r="AY93" s="2164">
        <v>358</v>
      </c>
      <c r="AZ93" s="2161"/>
      <c r="BA93" s="2161">
        <v>3534</v>
      </c>
      <c r="BB93" s="2164">
        <v>15</v>
      </c>
      <c r="BC93" s="2161"/>
      <c r="BD93" s="2161"/>
      <c r="BE93" s="2164">
        <v>14</v>
      </c>
      <c r="BF93" s="2161"/>
      <c r="BG93" s="2161">
        <v>29</v>
      </c>
    </row>
    <row r="94" spans="1:59" s="2185" customFormat="1" ht="16.5" customHeight="1">
      <c r="A94" s="2170">
        <v>89</v>
      </c>
      <c r="B94" s="2170" t="s">
        <v>17057</v>
      </c>
      <c r="C94" s="2170" t="s">
        <v>18505</v>
      </c>
      <c r="D94" s="2170" t="s">
        <v>17032</v>
      </c>
      <c r="E94" s="2170" t="s">
        <v>22139</v>
      </c>
      <c r="F94" s="2174" t="s">
        <v>22140</v>
      </c>
      <c r="G94" s="2168" t="s">
        <v>22141</v>
      </c>
      <c r="H94" s="2168" t="s">
        <v>22142</v>
      </c>
      <c r="I94" s="2168" t="s">
        <v>16859</v>
      </c>
      <c r="J94" s="2209" t="s">
        <v>17105</v>
      </c>
      <c r="K94" s="2168" t="s">
        <v>17106</v>
      </c>
      <c r="L94" s="2207">
        <v>28674.400000000001</v>
      </c>
      <c r="M94" s="2165"/>
      <c r="N94" s="2165"/>
      <c r="O94" s="2161">
        <v>548</v>
      </c>
      <c r="P94" s="2161">
        <v>2490</v>
      </c>
      <c r="Q94" s="2165"/>
      <c r="R94" s="2165"/>
      <c r="S94" s="2161">
        <v>2</v>
      </c>
      <c r="T94" s="2161">
        <v>372</v>
      </c>
      <c r="U94" s="2161">
        <v>4</v>
      </c>
      <c r="V94" s="2161">
        <v>440</v>
      </c>
      <c r="W94" s="2165"/>
      <c r="X94" s="2165"/>
      <c r="Y94" s="2161">
        <v>600</v>
      </c>
      <c r="Z94" s="2161">
        <v>951</v>
      </c>
      <c r="AA94" s="2161">
        <v>83</v>
      </c>
      <c r="AB94" s="2161">
        <v>83</v>
      </c>
      <c r="AC94" s="2161">
        <v>8</v>
      </c>
      <c r="AD94" s="2165"/>
      <c r="AE94" s="2161">
        <v>10</v>
      </c>
      <c r="AF94" s="2165"/>
      <c r="AG94" s="2165"/>
      <c r="AH94" s="2161">
        <v>18</v>
      </c>
      <c r="AI94" s="2161">
        <f>93</f>
        <v>93</v>
      </c>
      <c r="AJ94" s="2161">
        <v>135</v>
      </c>
      <c r="AK94" s="2161">
        <v>80</v>
      </c>
      <c r="AL94" s="2165"/>
      <c r="AM94" s="2161">
        <v>351</v>
      </c>
      <c r="AN94" s="2161"/>
      <c r="AO94" s="2161">
        <v>1280</v>
      </c>
      <c r="AP94" s="2161">
        <f>910</f>
        <v>910</v>
      </c>
      <c r="AQ94" s="2161">
        <v>2943</v>
      </c>
      <c r="AR94" s="2161">
        <v>1280</v>
      </c>
      <c r="AS94" s="2161"/>
      <c r="AT94" s="2161">
        <v>5133</v>
      </c>
      <c r="AU94" s="2161">
        <v>583.20000000000005</v>
      </c>
      <c r="AV94" s="2161">
        <v>565</v>
      </c>
      <c r="AW94" s="2161">
        <v>176</v>
      </c>
      <c r="AX94" s="2161">
        <v>389</v>
      </c>
      <c r="AY94" s="2161">
        <v>87</v>
      </c>
      <c r="AZ94" s="2161"/>
      <c r="BA94" s="2161">
        <v>1800.2</v>
      </c>
      <c r="BB94" s="2161">
        <v>2.4</v>
      </c>
      <c r="BC94" s="2161"/>
      <c r="BD94" s="2161">
        <v>116</v>
      </c>
      <c r="BE94" s="2161">
        <v>11.1</v>
      </c>
      <c r="BF94" s="2161"/>
      <c r="BG94" s="2161">
        <v>129.5</v>
      </c>
    </row>
    <row r="95" spans="1:59" s="2185" customFormat="1" ht="16.5" customHeight="1">
      <c r="A95" s="2170">
        <v>90</v>
      </c>
      <c r="B95" s="2170" t="s">
        <v>17057</v>
      </c>
      <c r="C95" s="2170" t="s">
        <v>18505</v>
      </c>
      <c r="D95" s="2170" t="s">
        <v>17032</v>
      </c>
      <c r="E95" s="2170" t="s">
        <v>22143</v>
      </c>
      <c r="F95" s="2174" t="s">
        <v>22144</v>
      </c>
      <c r="G95" s="2168" t="s">
        <v>22145</v>
      </c>
      <c r="H95" s="2168" t="s">
        <v>17107</v>
      </c>
      <c r="I95" s="2168" t="s">
        <v>16859</v>
      </c>
      <c r="J95" s="2209" t="s">
        <v>17108</v>
      </c>
      <c r="K95" s="2168" t="s">
        <v>17109</v>
      </c>
      <c r="L95" s="2207">
        <v>280670</v>
      </c>
      <c r="M95" s="2165"/>
      <c r="N95" s="2165"/>
      <c r="O95" s="2161">
        <v>712</v>
      </c>
      <c r="P95" s="2161">
        <v>2203</v>
      </c>
      <c r="Q95" s="2165"/>
      <c r="R95" s="2165"/>
      <c r="S95" s="2165"/>
      <c r="T95" s="2165"/>
      <c r="U95" s="2161">
        <v>16</v>
      </c>
      <c r="V95" s="2161">
        <v>1598</v>
      </c>
      <c r="W95" s="2161">
        <v>1</v>
      </c>
      <c r="X95" s="2161">
        <v>179</v>
      </c>
      <c r="Y95" s="2165"/>
      <c r="Z95" s="2165"/>
      <c r="AA95" s="2161">
        <v>83</v>
      </c>
      <c r="AB95" s="2161">
        <v>83</v>
      </c>
      <c r="AC95" s="2161">
        <v>2</v>
      </c>
      <c r="AD95" s="2165"/>
      <c r="AE95" s="2165"/>
      <c r="AF95" s="2165"/>
      <c r="AG95" s="2165"/>
      <c r="AH95" s="2161">
        <v>2</v>
      </c>
      <c r="AI95" s="2161">
        <f>96</f>
        <v>96</v>
      </c>
      <c r="AJ95" s="2165"/>
      <c r="AK95" s="2165"/>
      <c r="AL95" s="2165"/>
      <c r="AM95" s="2161">
        <v>521</v>
      </c>
      <c r="AN95" s="2161"/>
      <c r="AO95" s="2161"/>
      <c r="AP95" s="2161">
        <f>387</f>
        <v>387</v>
      </c>
      <c r="AQ95" s="2161"/>
      <c r="AR95" s="2161"/>
      <c r="AS95" s="2161"/>
      <c r="AT95" s="2161">
        <v>387</v>
      </c>
      <c r="AU95" s="2161">
        <v>367.8</v>
      </c>
      <c r="AV95" s="2161">
        <v>433</v>
      </c>
      <c r="AW95" s="2161">
        <v>219</v>
      </c>
      <c r="AX95" s="2161"/>
      <c r="AY95" s="2161"/>
      <c r="AZ95" s="2161"/>
      <c r="BA95" s="2161">
        <v>1019.8</v>
      </c>
      <c r="BB95" s="2161">
        <v>4.7</v>
      </c>
      <c r="BC95" s="2161"/>
      <c r="BD95" s="2161"/>
      <c r="BE95" s="2161">
        <v>6.7</v>
      </c>
      <c r="BF95" s="2161"/>
      <c r="BG95" s="2161">
        <v>11.4</v>
      </c>
    </row>
    <row r="96" spans="1:59" s="2185" customFormat="1" ht="16.5" customHeight="1">
      <c r="A96" s="2170">
        <v>91</v>
      </c>
      <c r="B96" s="2170" t="s">
        <v>17057</v>
      </c>
      <c r="C96" s="2170" t="s">
        <v>18505</v>
      </c>
      <c r="D96" s="2170" t="s">
        <v>17032</v>
      </c>
      <c r="E96" s="2170" t="s">
        <v>22146</v>
      </c>
      <c r="F96" s="2174" t="s">
        <v>22147</v>
      </c>
      <c r="G96" s="2168" t="s">
        <v>22148</v>
      </c>
      <c r="H96" s="2168" t="s">
        <v>17107</v>
      </c>
      <c r="I96" s="2168" t="s">
        <v>16859</v>
      </c>
      <c r="J96" s="2209" t="s">
        <v>17110</v>
      </c>
      <c r="K96" s="2168" t="s">
        <v>17111</v>
      </c>
      <c r="L96" s="2207">
        <v>20647</v>
      </c>
      <c r="M96" s="2165"/>
      <c r="N96" s="2165"/>
      <c r="O96" s="2161">
        <v>392</v>
      </c>
      <c r="P96" s="2161">
        <v>1632</v>
      </c>
      <c r="Q96" s="2165"/>
      <c r="R96" s="2165"/>
      <c r="S96" s="2165"/>
      <c r="T96" s="2165"/>
      <c r="U96" s="2161">
        <v>31</v>
      </c>
      <c r="V96" s="2161">
        <v>1915.6</v>
      </c>
      <c r="W96" s="2161">
        <v>1</v>
      </c>
      <c r="X96" s="2161">
        <v>154.4</v>
      </c>
      <c r="Y96" s="2165"/>
      <c r="Z96" s="2165"/>
      <c r="AA96" s="2161">
        <v>56</v>
      </c>
      <c r="AB96" s="2161">
        <v>56</v>
      </c>
      <c r="AC96" s="2161">
        <v>2</v>
      </c>
      <c r="AD96" s="2165"/>
      <c r="AE96" s="2165"/>
      <c r="AF96" s="2165"/>
      <c r="AG96" s="2165"/>
      <c r="AH96" s="2161">
        <v>2</v>
      </c>
      <c r="AI96" s="2161">
        <f>71</f>
        <v>71</v>
      </c>
      <c r="AJ96" s="2165"/>
      <c r="AK96" s="2165"/>
      <c r="AL96" s="2165"/>
      <c r="AM96" s="2161">
        <v>389</v>
      </c>
      <c r="AN96" s="2161"/>
      <c r="AO96" s="2161"/>
      <c r="AP96" s="2161">
        <f>52</f>
        <v>52</v>
      </c>
      <c r="AQ96" s="2161"/>
      <c r="AR96" s="2161"/>
      <c r="AS96" s="2161"/>
      <c r="AT96" s="2161">
        <v>52</v>
      </c>
      <c r="AU96" s="2161">
        <v>367.8</v>
      </c>
      <c r="AV96" s="2161">
        <v>433</v>
      </c>
      <c r="AW96" s="2161">
        <v>134</v>
      </c>
      <c r="AX96" s="2161"/>
      <c r="AY96" s="2161"/>
      <c r="AZ96" s="2161"/>
      <c r="BA96" s="2161">
        <v>934.8</v>
      </c>
      <c r="BB96" s="2161">
        <v>2.2999999999999998</v>
      </c>
      <c r="BC96" s="2161"/>
      <c r="BD96" s="2161"/>
      <c r="BE96" s="2161">
        <v>1.4</v>
      </c>
      <c r="BF96" s="2161"/>
      <c r="BG96" s="2161">
        <v>3.6999999999999997</v>
      </c>
    </row>
    <row r="97" spans="1:59" s="2185" customFormat="1" ht="16.5" customHeight="1">
      <c r="A97" s="2170">
        <v>92</v>
      </c>
      <c r="B97" s="2170" t="s">
        <v>17057</v>
      </c>
      <c r="C97" s="2170" t="s">
        <v>2290</v>
      </c>
      <c r="D97" s="2170" t="s">
        <v>17032</v>
      </c>
      <c r="E97" s="2170" t="s">
        <v>17112</v>
      </c>
      <c r="F97" s="2174" t="s">
        <v>17113</v>
      </c>
      <c r="G97" s="2168" t="s">
        <v>17114</v>
      </c>
      <c r="H97" s="2168" t="s">
        <v>17115</v>
      </c>
      <c r="I97" s="2168" t="s">
        <v>16859</v>
      </c>
      <c r="J97" s="2209" t="s">
        <v>17116</v>
      </c>
      <c r="K97" s="2168" t="s">
        <v>17117</v>
      </c>
      <c r="L97" s="2207">
        <v>44612</v>
      </c>
      <c r="M97" s="2167">
        <v>1592</v>
      </c>
      <c r="N97" s="2167">
        <v>2167</v>
      </c>
      <c r="O97" s="2164">
        <v>714</v>
      </c>
      <c r="P97" s="2164">
        <v>1273</v>
      </c>
      <c r="Q97" s="2164">
        <v>200</v>
      </c>
      <c r="R97" s="2164">
        <v>316</v>
      </c>
      <c r="S97" s="2161">
        <v>4</v>
      </c>
      <c r="T97" s="2164">
        <v>316</v>
      </c>
      <c r="U97" s="2164">
        <v>10</v>
      </c>
      <c r="V97" s="2164">
        <v>639</v>
      </c>
      <c r="W97" s="2164">
        <v>1</v>
      </c>
      <c r="X97" s="2164">
        <v>527</v>
      </c>
      <c r="Y97" s="2164">
        <v>1000</v>
      </c>
      <c r="Z97" s="2164">
        <v>2190</v>
      </c>
      <c r="AA97" s="2161">
        <v>102</v>
      </c>
      <c r="AB97" s="2161">
        <v>78</v>
      </c>
      <c r="AC97" s="2161">
        <v>14</v>
      </c>
      <c r="AD97" s="2161">
        <v>2</v>
      </c>
      <c r="AE97" s="2161">
        <v>3</v>
      </c>
      <c r="AF97" s="2161">
        <v>5</v>
      </c>
      <c r="AG97" s="2161">
        <v>2</v>
      </c>
      <c r="AH97" s="2161">
        <v>26</v>
      </c>
      <c r="AI97" s="2161">
        <v>195</v>
      </c>
      <c r="AJ97" s="2161">
        <v>86</v>
      </c>
      <c r="AK97" s="2161">
        <v>71</v>
      </c>
      <c r="AL97" s="2161"/>
      <c r="AM97" s="2161">
        <v>20593</v>
      </c>
      <c r="AN97" s="2161">
        <v>466</v>
      </c>
      <c r="AO97" s="2161">
        <v>712</v>
      </c>
      <c r="AP97" s="2161">
        <v>26271</v>
      </c>
      <c r="AQ97" s="2161">
        <v>2430</v>
      </c>
      <c r="AR97" s="2161">
        <v>872</v>
      </c>
      <c r="AS97" s="2161"/>
      <c r="AT97" s="2161">
        <v>29573</v>
      </c>
      <c r="AU97" s="2161">
        <v>3565</v>
      </c>
      <c r="AV97" s="2161">
        <v>3585</v>
      </c>
      <c r="AW97" s="2161">
        <v>779</v>
      </c>
      <c r="AX97" s="2161">
        <v>308</v>
      </c>
      <c r="AY97" s="2161">
        <v>97</v>
      </c>
      <c r="AZ97" s="2161">
        <v>1886</v>
      </c>
      <c r="BA97" s="2161">
        <v>10220</v>
      </c>
      <c r="BB97" s="2161">
        <v>116</v>
      </c>
      <c r="BC97" s="2161">
        <v>2</v>
      </c>
      <c r="BD97" s="2161"/>
      <c r="BE97" s="2161">
        <v>79</v>
      </c>
      <c r="BF97" s="2161">
        <v>11263</v>
      </c>
      <c r="BG97" s="2161">
        <v>11460</v>
      </c>
    </row>
    <row r="98" spans="1:59" s="2185" customFormat="1" ht="16.5" customHeight="1">
      <c r="A98" s="2170">
        <v>93</v>
      </c>
      <c r="B98" s="2170" t="s">
        <v>17057</v>
      </c>
      <c r="C98" s="2170" t="s">
        <v>17118</v>
      </c>
      <c r="D98" s="2170" t="s">
        <v>17032</v>
      </c>
      <c r="E98" s="2170" t="s">
        <v>17119</v>
      </c>
      <c r="F98" s="2174" t="s">
        <v>17120</v>
      </c>
      <c r="G98" s="2168" t="s">
        <v>17121</v>
      </c>
      <c r="H98" s="2168" t="s">
        <v>17118</v>
      </c>
      <c r="I98" s="2168" t="s">
        <v>16950</v>
      </c>
      <c r="J98" s="2209" t="s">
        <v>17122</v>
      </c>
      <c r="K98" s="2168" t="s">
        <v>17123</v>
      </c>
      <c r="L98" s="2207">
        <v>2438</v>
      </c>
      <c r="M98" s="2165"/>
      <c r="N98" s="2165"/>
      <c r="O98" s="2161">
        <v>496</v>
      </c>
      <c r="P98" s="2161">
        <v>918.2</v>
      </c>
      <c r="Q98" s="2161"/>
      <c r="R98" s="2161"/>
      <c r="S98" s="2161"/>
      <c r="T98" s="2161"/>
      <c r="U98" s="2161"/>
      <c r="V98" s="2161"/>
      <c r="W98" s="2161"/>
      <c r="X98" s="2161"/>
      <c r="Y98" s="2161"/>
      <c r="Z98" s="2161"/>
      <c r="AA98" s="2161">
        <v>8</v>
      </c>
      <c r="AB98" s="2161">
        <v>8</v>
      </c>
      <c r="AC98" s="2161">
        <v>3</v>
      </c>
      <c r="AD98" s="2161"/>
      <c r="AE98" s="2161">
        <v>1</v>
      </c>
      <c r="AF98" s="2161"/>
      <c r="AG98" s="2161"/>
      <c r="AH98" s="2161">
        <v>4</v>
      </c>
      <c r="AI98" s="2161">
        <v>45</v>
      </c>
      <c r="AJ98" s="2161"/>
      <c r="AK98" s="2161"/>
      <c r="AL98" s="2161"/>
      <c r="AM98" s="2161">
        <v>1389</v>
      </c>
      <c r="AN98" s="2161"/>
      <c r="AO98" s="2161"/>
      <c r="AP98" s="2161">
        <v>12533</v>
      </c>
      <c r="AQ98" s="2161"/>
      <c r="AR98" s="2161"/>
      <c r="AS98" s="2161"/>
      <c r="AT98" s="2161">
        <v>12533</v>
      </c>
      <c r="AU98" s="2161">
        <v>36</v>
      </c>
      <c r="AV98" s="2161">
        <v>266</v>
      </c>
      <c r="AW98" s="2161">
        <v>290</v>
      </c>
      <c r="AX98" s="2161"/>
      <c r="AY98" s="2161"/>
      <c r="AZ98" s="2161">
        <v>26</v>
      </c>
      <c r="BA98" s="2161">
        <v>618</v>
      </c>
      <c r="BB98" s="2161">
        <v>17.3</v>
      </c>
      <c r="BC98" s="2161"/>
      <c r="BD98" s="2161"/>
      <c r="BE98" s="2161">
        <v>3.3</v>
      </c>
      <c r="BF98" s="2161"/>
      <c r="BG98" s="2161">
        <v>20.6</v>
      </c>
    </row>
    <row r="99" spans="1:59" s="2185" customFormat="1" ht="16.5" customHeight="1">
      <c r="A99" s="2170">
        <v>94</v>
      </c>
      <c r="B99" s="2170" t="s">
        <v>17057</v>
      </c>
      <c r="C99" s="2170" t="s">
        <v>17124</v>
      </c>
      <c r="D99" s="2170" t="s">
        <v>17032</v>
      </c>
      <c r="E99" s="2170" t="s">
        <v>17125</v>
      </c>
      <c r="F99" s="2174" t="s">
        <v>17126</v>
      </c>
      <c r="G99" s="2168" t="s">
        <v>17127</v>
      </c>
      <c r="H99" s="2168" t="s">
        <v>17128</v>
      </c>
      <c r="I99" s="2168" t="s">
        <v>16859</v>
      </c>
      <c r="J99" s="2209" t="s">
        <v>17129</v>
      </c>
      <c r="K99" s="2168" t="s">
        <v>17130</v>
      </c>
      <c r="L99" s="2207">
        <v>15609.6</v>
      </c>
      <c r="M99" s="2165">
        <v>1126</v>
      </c>
      <c r="N99" s="2165">
        <v>2161</v>
      </c>
      <c r="O99" s="2161">
        <v>382</v>
      </c>
      <c r="P99" s="2161">
        <v>643</v>
      </c>
      <c r="Q99" s="2161"/>
      <c r="R99" s="2161"/>
      <c r="S99" s="2161">
        <v>1</v>
      </c>
      <c r="T99" s="2161">
        <v>349</v>
      </c>
      <c r="U99" s="2161"/>
      <c r="V99" s="2161"/>
      <c r="W99" s="2161">
        <v>1</v>
      </c>
      <c r="X99" s="2161">
        <v>539</v>
      </c>
      <c r="Y99" s="2161">
        <v>350</v>
      </c>
      <c r="Z99" s="2161">
        <v>304</v>
      </c>
      <c r="AA99" s="2161">
        <v>42</v>
      </c>
      <c r="AB99" s="2161">
        <v>42</v>
      </c>
      <c r="AC99" s="2161">
        <v>9</v>
      </c>
      <c r="AD99" s="2161">
        <v>3</v>
      </c>
      <c r="AE99" s="2161"/>
      <c r="AF99" s="2161"/>
      <c r="AG99" s="2161"/>
      <c r="AH99" s="2161">
        <v>12</v>
      </c>
      <c r="AI99" s="2161">
        <v>58</v>
      </c>
      <c r="AJ99" s="2161">
        <v>56</v>
      </c>
      <c r="AK99" s="2161"/>
      <c r="AL99" s="2161">
        <v>40</v>
      </c>
      <c r="AM99" s="2161">
        <v>1791</v>
      </c>
      <c r="AN99" s="2161"/>
      <c r="AO99" s="2161"/>
      <c r="AP99" s="2161">
        <v>6041</v>
      </c>
      <c r="AQ99" s="2161">
        <v>610</v>
      </c>
      <c r="AR99" s="2161"/>
      <c r="AS99" s="2161">
        <v>980</v>
      </c>
      <c r="AT99" s="2161">
        <v>7631</v>
      </c>
      <c r="AU99" s="2161">
        <v>3374</v>
      </c>
      <c r="AV99" s="2161">
        <v>3163</v>
      </c>
      <c r="AW99" s="2161">
        <v>105</v>
      </c>
      <c r="AX99" s="2161">
        <v>54</v>
      </c>
      <c r="AY99" s="2161"/>
      <c r="AZ99" s="2161">
        <v>27</v>
      </c>
      <c r="BA99" s="2161">
        <v>6723</v>
      </c>
      <c r="BB99" s="2161">
        <v>10</v>
      </c>
      <c r="BC99" s="2161"/>
      <c r="BD99" s="2161"/>
      <c r="BE99" s="2161">
        <v>45</v>
      </c>
      <c r="BF99" s="2161">
        <v>68</v>
      </c>
      <c r="BG99" s="2161">
        <v>123</v>
      </c>
    </row>
    <row r="100" spans="1:59" s="2185" customFormat="1" ht="16.5" customHeight="1">
      <c r="A100" s="2170">
        <v>95</v>
      </c>
      <c r="B100" s="2170" t="s">
        <v>17057</v>
      </c>
      <c r="C100" s="2170" t="s">
        <v>17124</v>
      </c>
      <c r="D100" s="2170" t="s">
        <v>17032</v>
      </c>
      <c r="E100" s="2170" t="s">
        <v>17131</v>
      </c>
      <c r="F100" s="2174" t="s">
        <v>17132</v>
      </c>
      <c r="G100" s="2168" t="s">
        <v>17133</v>
      </c>
      <c r="H100" s="2168" t="s">
        <v>17128</v>
      </c>
      <c r="I100" s="2168" t="s">
        <v>16859</v>
      </c>
      <c r="J100" s="2209" t="s">
        <v>17129</v>
      </c>
      <c r="K100" s="2168" t="s">
        <v>17134</v>
      </c>
      <c r="L100" s="2207">
        <v>7990</v>
      </c>
      <c r="M100" s="2165"/>
      <c r="N100" s="2165"/>
      <c r="O100" s="2161">
        <v>638</v>
      </c>
      <c r="P100" s="2161">
        <v>893</v>
      </c>
      <c r="Q100" s="2161"/>
      <c r="R100" s="2161"/>
      <c r="S100" s="2161">
        <v>3</v>
      </c>
      <c r="T100" s="2161">
        <v>898</v>
      </c>
      <c r="U100" s="2161">
        <v>11</v>
      </c>
      <c r="V100" s="2161">
        <v>1013</v>
      </c>
      <c r="W100" s="2161">
        <v>1</v>
      </c>
      <c r="X100" s="2161">
        <v>167</v>
      </c>
      <c r="Y100" s="2161"/>
      <c r="Z100" s="2161"/>
      <c r="AA100" s="2161">
        <v>25</v>
      </c>
      <c r="AB100" s="2161">
        <v>25</v>
      </c>
      <c r="AC100" s="2161">
        <v>3</v>
      </c>
      <c r="AD100" s="2161"/>
      <c r="AE100" s="2161">
        <v>5</v>
      </c>
      <c r="AF100" s="2161">
        <v>1</v>
      </c>
      <c r="AG100" s="2161"/>
      <c r="AH100" s="2161">
        <v>9</v>
      </c>
      <c r="AI100" s="2161">
        <v>40</v>
      </c>
      <c r="AJ100" s="2161">
        <v>34</v>
      </c>
      <c r="AK100" s="2161">
        <v>30</v>
      </c>
      <c r="AL100" s="2161"/>
      <c r="AM100" s="2161"/>
      <c r="AN100" s="2161"/>
      <c r="AO100" s="2161"/>
      <c r="AP100" s="2161"/>
      <c r="AQ100" s="2161"/>
      <c r="AR100" s="2161"/>
      <c r="AS100" s="2161"/>
      <c r="AT100" s="2161"/>
      <c r="AU100" s="2161">
        <v>374</v>
      </c>
      <c r="AV100" s="2161">
        <v>351</v>
      </c>
      <c r="AW100" s="2161">
        <v>11</v>
      </c>
      <c r="AX100" s="2161"/>
      <c r="AY100" s="2161">
        <v>112</v>
      </c>
      <c r="AZ100" s="2161"/>
      <c r="BA100" s="2161">
        <v>848</v>
      </c>
      <c r="BB100" s="2161"/>
      <c r="BC100" s="2161"/>
      <c r="BD100" s="2161"/>
      <c r="BE100" s="2161">
        <v>19</v>
      </c>
      <c r="BF100" s="2161"/>
      <c r="BG100" s="2161">
        <v>19</v>
      </c>
    </row>
    <row r="101" spans="1:59" s="2185" customFormat="1" ht="16.5" customHeight="1">
      <c r="A101" s="2170">
        <v>96</v>
      </c>
      <c r="B101" s="2170" t="s">
        <v>17057</v>
      </c>
      <c r="C101" s="2170" t="s">
        <v>17135</v>
      </c>
      <c r="D101" s="2170" t="s">
        <v>17032</v>
      </c>
      <c r="E101" s="2170" t="s">
        <v>17136</v>
      </c>
      <c r="F101" s="2174" t="s">
        <v>17137</v>
      </c>
      <c r="G101" s="2168" t="s">
        <v>17138</v>
      </c>
      <c r="H101" s="2168" t="s">
        <v>17139</v>
      </c>
      <c r="I101" s="2168" t="s">
        <v>16859</v>
      </c>
      <c r="J101" s="2209" t="s">
        <v>17140</v>
      </c>
      <c r="K101" s="2168" t="s">
        <v>17141</v>
      </c>
      <c r="L101" s="2207"/>
      <c r="M101" s="2165"/>
      <c r="N101" s="2165" t="s">
        <v>17142</v>
      </c>
      <c r="O101" s="2161">
        <v>606</v>
      </c>
      <c r="P101" s="2161" t="s">
        <v>22149</v>
      </c>
      <c r="Q101" s="2161">
        <v>256</v>
      </c>
      <c r="R101" s="2161" t="s">
        <v>17143</v>
      </c>
      <c r="S101" s="2161">
        <v>1</v>
      </c>
      <c r="T101" s="2161">
        <v>310</v>
      </c>
      <c r="U101" s="2161"/>
      <c r="V101" s="2161"/>
      <c r="W101" s="2161">
        <v>1</v>
      </c>
      <c r="X101" s="2161">
        <v>132</v>
      </c>
      <c r="Y101" s="2161"/>
      <c r="Z101" s="2161"/>
      <c r="AA101" s="2161">
        <v>51</v>
      </c>
      <c r="AB101" s="2161">
        <v>30</v>
      </c>
      <c r="AC101" s="2161">
        <v>3</v>
      </c>
      <c r="AD101" s="2161"/>
      <c r="AE101" s="2161">
        <v>2</v>
      </c>
      <c r="AF101" s="2161"/>
      <c r="AG101" s="2161">
        <v>1</v>
      </c>
      <c r="AH101" s="2161">
        <v>6</v>
      </c>
      <c r="AI101" s="2161">
        <v>39</v>
      </c>
      <c r="AJ101" s="2161">
        <v>37</v>
      </c>
      <c r="AK101" s="2161">
        <v>19</v>
      </c>
      <c r="AL101" s="2161">
        <v>72</v>
      </c>
      <c r="AM101" s="2161">
        <v>106</v>
      </c>
      <c r="AN101" s="2161"/>
      <c r="AO101" s="2161"/>
      <c r="AP101" s="2161">
        <v>837</v>
      </c>
      <c r="AQ101" s="2161">
        <v>450</v>
      </c>
      <c r="AR101" s="2161">
        <v>48</v>
      </c>
      <c r="AS101" s="2161">
        <v>2291</v>
      </c>
      <c r="AT101" s="2161">
        <v>3626</v>
      </c>
      <c r="AU101" s="2161">
        <v>185.6</v>
      </c>
      <c r="AV101" s="2161">
        <v>299</v>
      </c>
      <c r="AW101" s="2161">
        <v>9.6999999999999993</v>
      </c>
      <c r="AX101" s="2161">
        <v>11.8</v>
      </c>
      <c r="AY101" s="2161">
        <v>63</v>
      </c>
      <c r="AZ101" s="2161"/>
      <c r="BA101" s="2161">
        <v>569.1</v>
      </c>
      <c r="BB101" s="2161">
        <v>0.86</v>
      </c>
      <c r="BC101" s="2161"/>
      <c r="BD101" s="2161"/>
      <c r="BE101" s="2161">
        <v>18</v>
      </c>
      <c r="BF101" s="2161"/>
      <c r="BG101" s="2161">
        <v>18.86</v>
      </c>
    </row>
    <row r="102" spans="1:59" s="2185" customFormat="1" ht="16.5" customHeight="1">
      <c r="A102" s="2170">
        <v>97</v>
      </c>
      <c r="B102" s="2170" t="s">
        <v>17057</v>
      </c>
      <c r="C102" s="2170" t="s">
        <v>17135</v>
      </c>
      <c r="D102" s="2170" t="s">
        <v>17032</v>
      </c>
      <c r="E102" s="2170" t="s">
        <v>17144</v>
      </c>
      <c r="F102" s="2174" t="s">
        <v>17145</v>
      </c>
      <c r="G102" s="2168" t="s">
        <v>17146</v>
      </c>
      <c r="H102" s="2168" t="s">
        <v>17139</v>
      </c>
      <c r="I102" s="2168" t="s">
        <v>16859</v>
      </c>
      <c r="J102" s="2209" t="s">
        <v>17140</v>
      </c>
      <c r="K102" s="2168" t="s">
        <v>17147</v>
      </c>
      <c r="L102" s="2207">
        <v>5098.8999999999996</v>
      </c>
      <c r="M102" s="2165"/>
      <c r="N102" s="2165"/>
      <c r="O102" s="2161">
        <v>631</v>
      </c>
      <c r="P102" s="2161">
        <v>1696</v>
      </c>
      <c r="Q102" s="2161">
        <v>282</v>
      </c>
      <c r="R102" s="2161">
        <v>486</v>
      </c>
      <c r="S102" s="2161">
        <v>1</v>
      </c>
      <c r="T102" s="2161">
        <v>330</v>
      </c>
      <c r="U102" s="2161"/>
      <c r="V102" s="2161"/>
      <c r="W102" s="2161"/>
      <c r="X102" s="2161"/>
      <c r="Y102" s="2161"/>
      <c r="Z102" s="2161"/>
      <c r="AA102" s="2161">
        <v>51</v>
      </c>
      <c r="AB102" s="2161">
        <v>5</v>
      </c>
      <c r="AC102" s="2161">
        <v>3</v>
      </c>
      <c r="AD102" s="2161"/>
      <c r="AE102" s="2161"/>
      <c r="AF102" s="2161"/>
      <c r="AG102" s="2161"/>
      <c r="AH102" s="2161">
        <v>3</v>
      </c>
      <c r="AI102" s="2161">
        <v>14</v>
      </c>
      <c r="AJ102" s="2161">
        <v>5</v>
      </c>
      <c r="AK102" s="2161"/>
      <c r="AL102" s="2161">
        <v>6</v>
      </c>
      <c r="AM102" s="2161">
        <v>360</v>
      </c>
      <c r="AN102" s="2161"/>
      <c r="AO102" s="2161"/>
      <c r="AP102" s="2161">
        <v>670</v>
      </c>
      <c r="AQ102" s="2161">
        <v>60</v>
      </c>
      <c r="AR102" s="2161"/>
      <c r="AS102" s="2161"/>
      <c r="AT102" s="2161">
        <v>730</v>
      </c>
      <c r="AU102" s="2161">
        <v>136.80000000000001</v>
      </c>
      <c r="AV102" s="2161">
        <v>220</v>
      </c>
      <c r="AW102" s="2161">
        <v>50</v>
      </c>
      <c r="AX102" s="2161"/>
      <c r="AY102" s="2161"/>
      <c r="AZ102" s="2161"/>
      <c r="BA102" s="2161">
        <v>406.8</v>
      </c>
      <c r="BB102" s="2161">
        <v>0.7</v>
      </c>
      <c r="BC102" s="2161"/>
      <c r="BD102" s="2161"/>
      <c r="BE102" s="2161">
        <v>3</v>
      </c>
      <c r="BF102" s="2161"/>
      <c r="BG102" s="2161">
        <v>3.7</v>
      </c>
    </row>
    <row r="103" spans="1:59" s="2185" customFormat="1" ht="16.5" customHeight="1">
      <c r="A103" s="2170">
        <v>98</v>
      </c>
      <c r="B103" s="2170" t="s">
        <v>17057</v>
      </c>
      <c r="C103" s="2170" t="s">
        <v>17135</v>
      </c>
      <c r="D103" s="2170" t="s">
        <v>17032</v>
      </c>
      <c r="E103" s="2170" t="s">
        <v>17148</v>
      </c>
      <c r="F103" s="2174" t="s">
        <v>17149</v>
      </c>
      <c r="G103" s="2168" t="s">
        <v>17150</v>
      </c>
      <c r="H103" s="2168" t="s">
        <v>17139</v>
      </c>
      <c r="I103" s="2168" t="s">
        <v>16859</v>
      </c>
      <c r="J103" s="2209" t="s">
        <v>17140</v>
      </c>
      <c r="K103" s="2168" t="s">
        <v>17151</v>
      </c>
      <c r="L103" s="2207"/>
      <c r="M103" s="2165"/>
      <c r="N103" s="2165"/>
      <c r="O103" s="2161">
        <v>768</v>
      </c>
      <c r="P103" s="2161" t="s">
        <v>22150</v>
      </c>
      <c r="Q103" s="2161">
        <v>168</v>
      </c>
      <c r="R103" s="2161" t="s">
        <v>17152</v>
      </c>
      <c r="S103" s="2161"/>
      <c r="T103" s="2161"/>
      <c r="U103" s="2161"/>
      <c r="V103" s="2161"/>
      <c r="W103" s="2161"/>
      <c r="X103" s="2161"/>
      <c r="Y103" s="2161"/>
      <c r="Z103" s="2161"/>
      <c r="AA103" s="2161">
        <v>51</v>
      </c>
      <c r="AB103" s="2161">
        <v>5</v>
      </c>
      <c r="AC103" s="2161">
        <v>3</v>
      </c>
      <c r="AD103" s="2161"/>
      <c r="AE103" s="2161"/>
      <c r="AF103" s="2161"/>
      <c r="AG103" s="2161"/>
      <c r="AH103" s="2161">
        <v>3</v>
      </c>
      <c r="AI103" s="2161">
        <v>17</v>
      </c>
      <c r="AJ103" s="2161"/>
      <c r="AK103" s="2161"/>
      <c r="AL103" s="2161">
        <v>8</v>
      </c>
      <c r="AM103" s="2161">
        <v>600</v>
      </c>
      <c r="AN103" s="2161"/>
      <c r="AO103" s="2161"/>
      <c r="AP103" s="2161">
        <v>3000</v>
      </c>
      <c r="AQ103" s="2161"/>
      <c r="AR103" s="2161"/>
      <c r="AS103" s="2161">
        <v>3032</v>
      </c>
      <c r="AT103" s="2161">
        <v>6032</v>
      </c>
      <c r="AU103" s="2161">
        <v>100</v>
      </c>
      <c r="AV103" s="2161">
        <v>160</v>
      </c>
      <c r="AW103" s="2161">
        <v>160</v>
      </c>
      <c r="AX103" s="2161"/>
      <c r="AY103" s="2161"/>
      <c r="AZ103" s="2161"/>
      <c r="BA103" s="2161">
        <v>420</v>
      </c>
      <c r="BB103" s="2161">
        <v>5.5</v>
      </c>
      <c r="BC103" s="2161"/>
      <c r="BD103" s="2161"/>
      <c r="BE103" s="2161">
        <v>6</v>
      </c>
      <c r="BF103" s="2161"/>
      <c r="BG103" s="2161">
        <v>11.5</v>
      </c>
    </row>
    <row r="104" spans="1:59" s="2185" customFormat="1" ht="16.5" customHeight="1">
      <c r="A104" s="2170">
        <v>99</v>
      </c>
      <c r="B104" s="2170" t="s">
        <v>17057</v>
      </c>
      <c r="C104" s="2170" t="s">
        <v>22151</v>
      </c>
      <c r="D104" s="2170" t="s">
        <v>17032</v>
      </c>
      <c r="E104" s="2170" t="s">
        <v>17153</v>
      </c>
      <c r="F104" s="2174" t="s">
        <v>17154</v>
      </c>
      <c r="G104" s="2168" t="s">
        <v>17155</v>
      </c>
      <c r="H104" s="2168" t="s">
        <v>17156</v>
      </c>
      <c r="I104" s="2168" t="s">
        <v>16859</v>
      </c>
      <c r="J104" s="2209" t="s">
        <v>17157</v>
      </c>
      <c r="K104" s="2168" t="s">
        <v>17158</v>
      </c>
      <c r="L104" s="2207">
        <v>7511</v>
      </c>
      <c r="M104" s="2165"/>
      <c r="N104" s="2165"/>
      <c r="O104" s="2161" t="s">
        <v>22152</v>
      </c>
      <c r="P104" s="2161" t="s">
        <v>22153</v>
      </c>
      <c r="Q104" s="2161"/>
      <c r="R104" s="2161"/>
      <c r="S104" s="2161">
        <v>1</v>
      </c>
      <c r="T104" s="2161">
        <v>111.7</v>
      </c>
      <c r="U104" s="2161"/>
      <c r="V104" s="2161"/>
      <c r="W104" s="2161"/>
      <c r="X104" s="2161"/>
      <c r="Y104" s="2161">
        <v>500</v>
      </c>
      <c r="Z104" s="2161">
        <v>922</v>
      </c>
      <c r="AA104" s="2161">
        <v>9</v>
      </c>
      <c r="AB104" s="2161">
        <v>9</v>
      </c>
      <c r="AC104" s="2161">
        <v>1</v>
      </c>
      <c r="AD104" s="2161"/>
      <c r="AE104" s="2161"/>
      <c r="AF104" s="2161"/>
      <c r="AG104" s="2161"/>
      <c r="AH104" s="2161">
        <v>1</v>
      </c>
      <c r="AI104" s="2161">
        <v>31</v>
      </c>
      <c r="AJ104" s="2161">
        <v>37</v>
      </c>
      <c r="AK104" s="2161"/>
      <c r="AL104" s="2161">
        <v>124</v>
      </c>
      <c r="AM104" s="2161">
        <v>5700</v>
      </c>
      <c r="AN104" s="2161">
        <v>180</v>
      </c>
      <c r="AO104" s="2161"/>
      <c r="AP104" s="2161">
        <v>4095</v>
      </c>
      <c r="AQ104" s="2161">
        <v>340</v>
      </c>
      <c r="AR104" s="2161"/>
      <c r="AS104" s="2161">
        <v>7806</v>
      </c>
      <c r="AT104" s="2161">
        <v>12241</v>
      </c>
      <c r="AU104" s="2161">
        <v>376</v>
      </c>
      <c r="AV104" s="2161">
        <v>32</v>
      </c>
      <c r="AW104" s="2161"/>
      <c r="AX104" s="2161"/>
      <c r="AY104" s="2161"/>
      <c r="AZ104" s="2161"/>
      <c r="BA104" s="2161">
        <v>408</v>
      </c>
      <c r="BB104" s="2161"/>
      <c r="BC104" s="2161"/>
      <c r="BD104" s="2161"/>
      <c r="BE104" s="2161">
        <v>11</v>
      </c>
      <c r="BF104" s="2161"/>
      <c r="BG104" s="2161">
        <v>11</v>
      </c>
    </row>
    <row r="105" spans="1:59" s="2185" customFormat="1" ht="16.5" customHeight="1">
      <c r="A105" s="2170">
        <v>100</v>
      </c>
      <c r="B105" s="2170" t="s">
        <v>17057</v>
      </c>
      <c r="C105" s="2170" t="s">
        <v>22151</v>
      </c>
      <c r="D105" s="2170" t="s">
        <v>17032</v>
      </c>
      <c r="E105" s="2170" t="s">
        <v>17159</v>
      </c>
      <c r="F105" s="2174" t="s">
        <v>17160</v>
      </c>
      <c r="G105" s="2168" t="s">
        <v>17161</v>
      </c>
      <c r="H105" s="2168" t="s">
        <v>17156</v>
      </c>
      <c r="I105" s="2168" t="s">
        <v>16859</v>
      </c>
      <c r="J105" s="2209" t="s">
        <v>17157</v>
      </c>
      <c r="K105" s="2168" t="s">
        <v>17162</v>
      </c>
      <c r="L105" s="2207">
        <v>17784.099999999999</v>
      </c>
      <c r="M105" s="2165"/>
      <c r="N105" s="2165"/>
      <c r="O105" s="2161">
        <v>463</v>
      </c>
      <c r="P105" s="2161">
        <v>1159.6300000000001</v>
      </c>
      <c r="Q105" s="2161">
        <v>100</v>
      </c>
      <c r="R105" s="2161">
        <v>230.1</v>
      </c>
      <c r="S105" s="2161">
        <v>1</v>
      </c>
      <c r="T105" s="2161">
        <v>299.17</v>
      </c>
      <c r="U105" s="2161"/>
      <c r="V105" s="2161"/>
      <c r="W105" s="2161"/>
      <c r="X105" s="2161"/>
      <c r="Y105" s="2161"/>
      <c r="Z105" s="2161"/>
      <c r="AA105" s="2161">
        <v>14</v>
      </c>
      <c r="AB105" s="2161">
        <v>14</v>
      </c>
      <c r="AC105" s="2161">
        <v>3</v>
      </c>
      <c r="AD105" s="2161"/>
      <c r="AE105" s="2161"/>
      <c r="AF105" s="2161"/>
      <c r="AG105" s="2161"/>
      <c r="AH105" s="2161">
        <v>3</v>
      </c>
      <c r="AI105" s="2161">
        <v>17</v>
      </c>
      <c r="AJ105" s="2161"/>
      <c r="AK105" s="2161"/>
      <c r="AL105" s="2161">
        <v>70</v>
      </c>
      <c r="AM105" s="2161"/>
      <c r="AN105" s="2161"/>
      <c r="AO105" s="2161"/>
      <c r="AP105" s="2161">
        <v>929</v>
      </c>
      <c r="AQ105" s="2161"/>
      <c r="AR105" s="2161"/>
      <c r="AS105" s="2161">
        <v>6320</v>
      </c>
      <c r="AT105" s="2161">
        <v>7249</v>
      </c>
      <c r="AU105" s="2161">
        <v>569</v>
      </c>
      <c r="AV105" s="2161">
        <v>680</v>
      </c>
      <c r="AW105" s="2161"/>
      <c r="AX105" s="2161"/>
      <c r="AY105" s="2161"/>
      <c r="AZ105" s="2161"/>
      <c r="BA105" s="2161">
        <v>1249</v>
      </c>
      <c r="BB105" s="2161"/>
      <c r="BC105" s="2161"/>
      <c r="BD105" s="2161"/>
      <c r="BE105" s="2161">
        <v>8</v>
      </c>
      <c r="BF105" s="2161"/>
      <c r="BG105" s="2161">
        <v>8</v>
      </c>
    </row>
    <row r="106" spans="1:59" s="2185" customFormat="1" ht="16.5" customHeight="1">
      <c r="A106" s="2170">
        <v>101</v>
      </c>
      <c r="B106" s="2170" t="s">
        <v>17057</v>
      </c>
      <c r="C106" s="2170" t="s">
        <v>22151</v>
      </c>
      <c r="D106" s="2170" t="s">
        <v>17032</v>
      </c>
      <c r="E106" s="2170" t="s">
        <v>17163</v>
      </c>
      <c r="F106" s="2174" t="s">
        <v>17164</v>
      </c>
      <c r="G106" s="2168" t="s">
        <v>17165</v>
      </c>
      <c r="H106" s="2168" t="s">
        <v>17156</v>
      </c>
      <c r="I106" s="2168" t="s">
        <v>16859</v>
      </c>
      <c r="J106" s="2209" t="s">
        <v>17157</v>
      </c>
      <c r="K106" s="2168" t="s">
        <v>17166</v>
      </c>
      <c r="L106" s="2207">
        <v>29310.83</v>
      </c>
      <c r="M106" s="2165"/>
      <c r="N106" s="2165"/>
      <c r="O106" s="2161">
        <v>536</v>
      </c>
      <c r="P106" s="2161">
        <v>1703.23</v>
      </c>
      <c r="Q106" s="2161">
        <v>200</v>
      </c>
      <c r="R106" s="2161">
        <v>591.88</v>
      </c>
      <c r="S106" s="2161"/>
      <c r="T106" s="2161"/>
      <c r="U106" s="2161"/>
      <c r="V106" s="2161"/>
      <c r="W106" s="2161"/>
      <c r="X106" s="2161"/>
      <c r="Y106" s="2161"/>
      <c r="Z106" s="2161"/>
      <c r="AA106" s="2161">
        <v>8</v>
      </c>
      <c r="AB106" s="2161">
        <v>8</v>
      </c>
      <c r="AC106" s="2161">
        <v>3</v>
      </c>
      <c r="AD106" s="2161"/>
      <c r="AE106" s="2161"/>
      <c r="AF106" s="2161"/>
      <c r="AG106" s="2161"/>
      <c r="AH106" s="2161">
        <v>3</v>
      </c>
      <c r="AI106" s="2161">
        <v>54</v>
      </c>
      <c r="AJ106" s="2161"/>
      <c r="AK106" s="2161"/>
      <c r="AL106" s="2161">
        <v>127</v>
      </c>
      <c r="AM106" s="2161">
        <v>4487</v>
      </c>
      <c r="AN106" s="2161"/>
      <c r="AO106" s="2161"/>
      <c r="AP106" s="2161">
        <v>6887</v>
      </c>
      <c r="AQ106" s="2161"/>
      <c r="AR106" s="2161"/>
      <c r="AS106" s="2161">
        <v>12230</v>
      </c>
      <c r="AT106" s="2161">
        <v>19117</v>
      </c>
      <c r="AU106" s="2161">
        <v>94</v>
      </c>
      <c r="AV106" s="2161">
        <v>56</v>
      </c>
      <c r="AW106" s="2161"/>
      <c r="AX106" s="2161"/>
      <c r="AY106" s="2161"/>
      <c r="AZ106" s="2161"/>
      <c r="BA106" s="2161">
        <v>150</v>
      </c>
      <c r="BB106" s="2161"/>
      <c r="BC106" s="2161"/>
      <c r="BD106" s="2161"/>
      <c r="BE106" s="2161">
        <v>14</v>
      </c>
      <c r="BF106" s="2161"/>
      <c r="BG106" s="2161">
        <v>14</v>
      </c>
    </row>
    <row r="107" spans="1:59" s="2185" customFormat="1" ht="16.5" customHeight="1">
      <c r="A107" s="2170">
        <v>102</v>
      </c>
      <c r="B107" s="2170" t="s">
        <v>17057</v>
      </c>
      <c r="C107" s="2170" t="s">
        <v>22151</v>
      </c>
      <c r="D107" s="2170" t="s">
        <v>17032</v>
      </c>
      <c r="E107" s="2170" t="s">
        <v>17167</v>
      </c>
      <c r="F107" s="2174" t="s">
        <v>17168</v>
      </c>
      <c r="G107" s="2168" t="s">
        <v>17169</v>
      </c>
      <c r="H107" s="2168" t="s">
        <v>17156</v>
      </c>
      <c r="I107" s="2168" t="s">
        <v>16859</v>
      </c>
      <c r="J107" s="2209" t="s">
        <v>17157</v>
      </c>
      <c r="K107" s="2168" t="s">
        <v>17170</v>
      </c>
      <c r="L107" s="2207">
        <v>3861.72</v>
      </c>
      <c r="M107" s="2165"/>
      <c r="N107" s="2165"/>
      <c r="O107" s="2161">
        <v>300</v>
      </c>
      <c r="P107" s="2161">
        <v>428.22</v>
      </c>
      <c r="Q107" s="2161"/>
      <c r="R107" s="2161"/>
      <c r="S107" s="2161"/>
      <c r="T107" s="2161"/>
      <c r="U107" s="2161"/>
      <c r="V107" s="2161"/>
      <c r="W107" s="2161"/>
      <c r="X107" s="2161"/>
      <c r="Y107" s="2161"/>
      <c r="Z107" s="2161"/>
      <c r="AA107" s="2161">
        <v>2</v>
      </c>
      <c r="AB107" s="2161">
        <v>2</v>
      </c>
      <c r="AC107" s="2161">
        <v>1</v>
      </c>
      <c r="AD107" s="2161"/>
      <c r="AE107" s="2161">
        <v>1</v>
      </c>
      <c r="AF107" s="2161"/>
      <c r="AG107" s="2161"/>
      <c r="AH107" s="2161">
        <v>2</v>
      </c>
      <c r="AI107" s="2161">
        <v>43</v>
      </c>
      <c r="AJ107" s="2161"/>
      <c r="AK107" s="2161">
        <v>15</v>
      </c>
      <c r="AL107" s="2161"/>
      <c r="AM107" s="2161">
        <v>344</v>
      </c>
      <c r="AN107" s="2161"/>
      <c r="AO107" s="2161"/>
      <c r="AP107" s="2161">
        <v>1697</v>
      </c>
      <c r="AQ107" s="2161"/>
      <c r="AR107" s="2161">
        <v>633</v>
      </c>
      <c r="AS107" s="2161"/>
      <c r="AT107" s="2161">
        <v>2330</v>
      </c>
      <c r="AU107" s="2161">
        <v>112</v>
      </c>
      <c r="AV107" s="2161">
        <v>18</v>
      </c>
      <c r="AW107" s="2161">
        <v>185</v>
      </c>
      <c r="AX107" s="2161"/>
      <c r="AY107" s="2161">
        <v>42</v>
      </c>
      <c r="AZ107" s="2161">
        <v>33</v>
      </c>
      <c r="BA107" s="2161">
        <v>390</v>
      </c>
      <c r="BB107" s="2161"/>
      <c r="BC107" s="2161"/>
      <c r="BD107" s="2161"/>
      <c r="BE107" s="2161">
        <v>2</v>
      </c>
      <c r="BF107" s="2161"/>
      <c r="BG107" s="2161">
        <v>2</v>
      </c>
    </row>
    <row r="108" spans="1:59" s="2185" customFormat="1" ht="16.5" customHeight="1">
      <c r="A108" s="2170">
        <v>103</v>
      </c>
      <c r="B108" s="2170" t="s">
        <v>17057</v>
      </c>
      <c r="C108" s="2170" t="s">
        <v>17171</v>
      </c>
      <c r="D108" s="2170" t="s">
        <v>17032</v>
      </c>
      <c r="E108" s="2170" t="s">
        <v>17172</v>
      </c>
      <c r="F108" s="2174" t="s">
        <v>17173</v>
      </c>
      <c r="G108" s="2168" t="s">
        <v>17174</v>
      </c>
      <c r="H108" s="2168" t="s">
        <v>17175</v>
      </c>
      <c r="I108" s="2168" t="s">
        <v>16859</v>
      </c>
      <c r="J108" s="2209" t="s">
        <v>17176</v>
      </c>
      <c r="K108" s="2168" t="s">
        <v>17177</v>
      </c>
      <c r="L108" s="2207">
        <v>22372.38</v>
      </c>
      <c r="M108" s="2167">
        <v>1025</v>
      </c>
      <c r="N108" s="2167">
        <v>1147.92</v>
      </c>
      <c r="O108" s="2164"/>
      <c r="P108" s="2164"/>
      <c r="Q108" s="2164">
        <v>233</v>
      </c>
      <c r="R108" s="2164">
        <v>866.84</v>
      </c>
      <c r="S108" s="2164">
        <v>3</v>
      </c>
      <c r="T108" s="2164">
        <v>740</v>
      </c>
      <c r="U108" s="2164">
        <v>5</v>
      </c>
      <c r="V108" s="2164">
        <v>976</v>
      </c>
      <c r="W108" s="2164">
        <v>1</v>
      </c>
      <c r="X108" s="2164">
        <v>460</v>
      </c>
      <c r="Y108" s="2164"/>
      <c r="Z108" s="2164"/>
      <c r="AA108" s="2164">
        <v>64</v>
      </c>
      <c r="AB108" s="2164">
        <v>52</v>
      </c>
      <c r="AC108" s="2164">
        <v>8</v>
      </c>
      <c r="AD108" s="2164">
        <v>1</v>
      </c>
      <c r="AE108" s="2164">
        <v>3</v>
      </c>
      <c r="AF108" s="2164"/>
      <c r="AG108" s="2164"/>
      <c r="AH108" s="2161">
        <v>12</v>
      </c>
      <c r="AI108" s="2164">
        <v>70</v>
      </c>
      <c r="AJ108" s="2164">
        <v>100</v>
      </c>
      <c r="AK108" s="2164">
        <v>86</v>
      </c>
      <c r="AL108" s="2164">
        <v>39</v>
      </c>
      <c r="AM108" s="2164">
        <v>3917</v>
      </c>
      <c r="AN108" s="2164"/>
      <c r="AO108" s="2164"/>
      <c r="AP108" s="2164">
        <v>4162</v>
      </c>
      <c r="AQ108" s="2164">
        <v>4114</v>
      </c>
      <c r="AR108" s="2164">
        <v>1302</v>
      </c>
      <c r="AS108" s="2164">
        <v>1076</v>
      </c>
      <c r="AT108" s="2161">
        <v>10654</v>
      </c>
      <c r="AU108" s="2164">
        <v>2815</v>
      </c>
      <c r="AV108" s="2164">
        <v>2225</v>
      </c>
      <c r="AW108" s="2164">
        <v>2349</v>
      </c>
      <c r="AX108" s="2164">
        <v>441</v>
      </c>
      <c r="AY108" s="2164">
        <v>66</v>
      </c>
      <c r="AZ108" s="2164">
        <v>703</v>
      </c>
      <c r="BA108" s="2161">
        <v>8599</v>
      </c>
      <c r="BB108" s="2164">
        <v>192</v>
      </c>
      <c r="BC108" s="2164"/>
      <c r="BD108" s="2164"/>
      <c r="BE108" s="2164">
        <v>11</v>
      </c>
      <c r="BF108" s="2164">
        <v>189</v>
      </c>
      <c r="BG108" s="2161">
        <v>392</v>
      </c>
    </row>
    <row r="109" spans="1:59" s="2185" customFormat="1" ht="16.5" customHeight="1">
      <c r="A109" s="2170">
        <v>104</v>
      </c>
      <c r="B109" s="2170" t="s">
        <v>17057</v>
      </c>
      <c r="C109" s="2170" t="s">
        <v>17178</v>
      </c>
      <c r="D109" s="2170" t="s">
        <v>17032</v>
      </c>
      <c r="E109" s="2170" t="s">
        <v>17179</v>
      </c>
      <c r="F109" s="2174" t="s">
        <v>17180</v>
      </c>
      <c r="G109" s="2168" t="s">
        <v>17181</v>
      </c>
      <c r="H109" s="2168" t="s">
        <v>17182</v>
      </c>
      <c r="I109" s="2168" t="s">
        <v>16859</v>
      </c>
      <c r="J109" s="2209" t="s">
        <v>17183</v>
      </c>
      <c r="K109" s="2168" t="s">
        <v>17184</v>
      </c>
      <c r="L109" s="2207">
        <v>9008</v>
      </c>
      <c r="M109" s="2165"/>
      <c r="N109" s="2165"/>
      <c r="O109" s="2161" t="s">
        <v>22154</v>
      </c>
      <c r="P109" s="2161">
        <v>2167</v>
      </c>
      <c r="Q109" s="2161"/>
      <c r="R109" s="2161"/>
      <c r="S109" s="2161">
        <v>1</v>
      </c>
      <c r="T109" s="2161">
        <v>370</v>
      </c>
      <c r="U109" s="2161">
        <v>2</v>
      </c>
      <c r="V109" s="2161">
        <v>234</v>
      </c>
      <c r="W109" s="2161"/>
      <c r="X109" s="2161"/>
      <c r="Y109" s="2161"/>
      <c r="Z109" s="2161"/>
      <c r="AA109" s="2161">
        <v>36</v>
      </c>
      <c r="AB109" s="2161">
        <v>32</v>
      </c>
      <c r="AC109" s="2161">
        <v>4</v>
      </c>
      <c r="AD109" s="2161">
        <v>3</v>
      </c>
      <c r="AE109" s="2161"/>
      <c r="AF109" s="2161"/>
      <c r="AG109" s="2161"/>
      <c r="AH109" s="2161">
        <v>7</v>
      </c>
      <c r="AI109" s="2161"/>
      <c r="AJ109" s="2161"/>
      <c r="AK109" s="2161"/>
      <c r="AL109" s="2161"/>
      <c r="AM109" s="2161"/>
      <c r="AN109" s="2161"/>
      <c r="AO109" s="2161"/>
      <c r="AP109" s="2161"/>
      <c r="AQ109" s="2161"/>
      <c r="AR109" s="2161"/>
      <c r="AS109" s="2161"/>
      <c r="AT109" s="2161"/>
      <c r="AU109" s="2161">
        <v>2680</v>
      </c>
      <c r="AV109" s="2161">
        <v>3406</v>
      </c>
      <c r="AW109" s="2161">
        <v>164</v>
      </c>
      <c r="AX109" s="2161">
        <v>173</v>
      </c>
      <c r="AY109" s="2161">
        <v>37</v>
      </c>
      <c r="AZ109" s="2161"/>
      <c r="BA109" s="2161">
        <v>6460</v>
      </c>
      <c r="BB109" s="2161"/>
      <c r="BC109" s="2161"/>
      <c r="BD109" s="2161"/>
      <c r="BE109" s="2161">
        <v>21</v>
      </c>
      <c r="BF109" s="2161"/>
      <c r="BG109" s="2161">
        <v>21</v>
      </c>
    </row>
    <row r="110" spans="1:59" s="2185" customFormat="1" ht="16.5" customHeight="1">
      <c r="A110" s="2170">
        <v>105</v>
      </c>
      <c r="B110" s="2170" t="s">
        <v>17057</v>
      </c>
      <c r="C110" s="2170" t="s">
        <v>17185</v>
      </c>
      <c r="D110" s="2170" t="s">
        <v>17032</v>
      </c>
      <c r="E110" s="2170" t="s">
        <v>17186</v>
      </c>
      <c r="F110" s="2174" t="s">
        <v>17187</v>
      </c>
      <c r="G110" s="2168" t="s">
        <v>17188</v>
      </c>
      <c r="H110" s="2168" t="s">
        <v>17189</v>
      </c>
      <c r="I110" s="2168" t="s">
        <v>16859</v>
      </c>
      <c r="J110" s="2209" t="s">
        <v>17190</v>
      </c>
      <c r="K110" s="2168" t="s">
        <v>17191</v>
      </c>
      <c r="L110" s="2207">
        <v>6054</v>
      </c>
      <c r="M110" s="2165">
        <v>1038</v>
      </c>
      <c r="N110" s="2165">
        <v>1755</v>
      </c>
      <c r="O110" s="2161"/>
      <c r="P110" s="2161"/>
      <c r="Q110" s="2161">
        <v>270</v>
      </c>
      <c r="R110" s="2161">
        <v>390</v>
      </c>
      <c r="S110" s="2161">
        <v>2</v>
      </c>
      <c r="T110" s="2161">
        <v>397</v>
      </c>
      <c r="U110" s="2161"/>
      <c r="V110" s="2161"/>
      <c r="W110" s="2161"/>
      <c r="X110" s="2161"/>
      <c r="Y110" s="2161"/>
      <c r="Z110" s="2161"/>
      <c r="AA110" s="2161">
        <v>30</v>
      </c>
      <c r="AB110" s="2161">
        <v>30</v>
      </c>
      <c r="AC110" s="2161">
        <v>7</v>
      </c>
      <c r="AD110" s="2161">
        <v>4</v>
      </c>
      <c r="AE110" s="2161">
        <v>5</v>
      </c>
      <c r="AF110" s="2161">
        <v>1</v>
      </c>
      <c r="AG110" s="2161">
        <v>5</v>
      </c>
      <c r="AH110" s="2161">
        <v>22</v>
      </c>
      <c r="AI110" s="2161">
        <v>55</v>
      </c>
      <c r="AJ110" s="2161"/>
      <c r="AK110" s="2161"/>
      <c r="AL110" s="2161">
        <v>5</v>
      </c>
      <c r="AM110" s="2161"/>
      <c r="AN110" s="2161"/>
      <c r="AO110" s="2161"/>
      <c r="AP110" s="2161">
        <v>1564</v>
      </c>
      <c r="AQ110" s="2161"/>
      <c r="AR110" s="2161"/>
      <c r="AS110" s="2161">
        <v>3059</v>
      </c>
      <c r="AT110" s="2161">
        <v>4623</v>
      </c>
      <c r="AU110" s="2161">
        <v>1235</v>
      </c>
      <c r="AV110" s="2161">
        <v>814</v>
      </c>
      <c r="AW110" s="2161">
        <v>550</v>
      </c>
      <c r="AX110" s="2161"/>
      <c r="AY110" s="2161">
        <v>185</v>
      </c>
      <c r="AZ110" s="2161">
        <v>165</v>
      </c>
      <c r="BA110" s="2161">
        <v>2949</v>
      </c>
      <c r="BB110" s="2161"/>
      <c r="BC110" s="2161"/>
      <c r="BD110" s="2161"/>
      <c r="BE110" s="2161">
        <v>10</v>
      </c>
      <c r="BF110" s="2161"/>
      <c r="BG110" s="2161">
        <v>10</v>
      </c>
    </row>
    <row r="111" spans="1:59" s="2185" customFormat="1" ht="16.5" customHeight="1">
      <c r="A111" s="2170">
        <v>106</v>
      </c>
      <c r="B111" s="2170" t="s">
        <v>17057</v>
      </c>
      <c r="C111" s="2170" t="s">
        <v>17192</v>
      </c>
      <c r="D111" s="2170" t="s">
        <v>17032</v>
      </c>
      <c r="E111" s="2170" t="s">
        <v>17193</v>
      </c>
      <c r="F111" s="2174" t="s">
        <v>22155</v>
      </c>
      <c r="G111" s="2168" t="s">
        <v>22156</v>
      </c>
      <c r="H111" s="2168" t="s">
        <v>22157</v>
      </c>
      <c r="I111" s="2168" t="s">
        <v>16859</v>
      </c>
      <c r="J111" s="2209" t="s">
        <v>21078</v>
      </c>
      <c r="K111" s="2168" t="s">
        <v>22158</v>
      </c>
      <c r="L111" s="2207">
        <v>5845</v>
      </c>
      <c r="M111" s="2165"/>
      <c r="N111" s="2165"/>
      <c r="O111" s="2161">
        <v>530</v>
      </c>
      <c r="P111" s="2161">
        <v>1042</v>
      </c>
      <c r="Q111" s="2161"/>
      <c r="R111" s="2161"/>
      <c r="S111" s="2161">
        <v>1</v>
      </c>
      <c r="T111" s="2161">
        <v>347</v>
      </c>
      <c r="U111" s="2161"/>
      <c r="V111" s="2161"/>
      <c r="W111" s="2161"/>
      <c r="X111" s="2161"/>
      <c r="Y111" s="2161"/>
      <c r="Z111" s="2161"/>
      <c r="AA111" s="2161">
        <v>69</v>
      </c>
      <c r="AB111" s="2161">
        <v>56</v>
      </c>
      <c r="AC111" s="2161">
        <v>5</v>
      </c>
      <c r="AD111" s="2161">
        <v>1</v>
      </c>
      <c r="AE111" s="2161">
        <v>1</v>
      </c>
      <c r="AF111" s="2161">
        <v>3</v>
      </c>
      <c r="AG111" s="2161">
        <v>4</v>
      </c>
      <c r="AH111" s="2161">
        <v>14</v>
      </c>
      <c r="AI111" s="2161">
        <v>48</v>
      </c>
      <c r="AJ111" s="2161">
        <v>100</v>
      </c>
      <c r="AK111" s="2161"/>
      <c r="AL111" s="2161"/>
      <c r="AM111" s="2161">
        <v>1756</v>
      </c>
      <c r="AN111" s="2161"/>
      <c r="AO111" s="2161"/>
      <c r="AP111" s="2161">
        <v>7249</v>
      </c>
      <c r="AQ111" s="2161">
        <v>5150</v>
      </c>
      <c r="AR111" s="2161"/>
      <c r="AS111" s="2161"/>
      <c r="AT111" s="2161">
        <v>12399</v>
      </c>
      <c r="AU111" s="2161">
        <v>2142</v>
      </c>
      <c r="AV111" s="2161">
        <v>3047</v>
      </c>
      <c r="AW111" s="2161">
        <v>354</v>
      </c>
      <c r="AX111" s="2161">
        <v>50</v>
      </c>
      <c r="AY111" s="2161">
        <v>126</v>
      </c>
      <c r="AZ111" s="2161">
        <v>1105</v>
      </c>
      <c r="BA111" s="2161">
        <v>6824</v>
      </c>
      <c r="BB111" s="2161">
        <v>7</v>
      </c>
      <c r="BC111" s="2161"/>
      <c r="BD111" s="2161"/>
      <c r="BE111" s="2161">
        <v>28</v>
      </c>
      <c r="BF111" s="2161">
        <v>7298</v>
      </c>
      <c r="BG111" s="2161">
        <v>7333</v>
      </c>
    </row>
    <row r="112" spans="1:59" s="2185" customFormat="1" ht="16.5" customHeight="1">
      <c r="A112" s="2170">
        <v>107</v>
      </c>
      <c r="B112" s="2170" t="s">
        <v>17057</v>
      </c>
      <c r="C112" s="2170" t="s">
        <v>18447</v>
      </c>
      <c r="D112" s="2170" t="s">
        <v>17032</v>
      </c>
      <c r="E112" s="2170" t="s">
        <v>22159</v>
      </c>
      <c r="F112" s="2174" t="s">
        <v>22160</v>
      </c>
      <c r="G112" s="2168" t="s">
        <v>17194</v>
      </c>
      <c r="H112" s="2168" t="s">
        <v>22161</v>
      </c>
      <c r="I112" s="2168" t="s">
        <v>16859</v>
      </c>
      <c r="J112" s="2209" t="s">
        <v>17195</v>
      </c>
      <c r="K112" s="2168" t="s">
        <v>17196</v>
      </c>
      <c r="L112" s="2207">
        <v>24926.400000000001</v>
      </c>
      <c r="M112" s="2165">
        <v>1142</v>
      </c>
      <c r="N112" s="2165">
        <v>1149</v>
      </c>
      <c r="O112" s="2161">
        <v>428</v>
      </c>
      <c r="P112" s="2161">
        <v>334</v>
      </c>
      <c r="Q112" s="2161"/>
      <c r="R112" s="2161"/>
      <c r="S112" s="2161">
        <v>2</v>
      </c>
      <c r="T112" s="2161">
        <v>552</v>
      </c>
      <c r="U112" s="2161">
        <v>3</v>
      </c>
      <c r="V112" s="2161">
        <v>705.8</v>
      </c>
      <c r="W112" s="2161">
        <v>2</v>
      </c>
      <c r="X112" s="2161">
        <v>479.7</v>
      </c>
      <c r="Y112" s="2161">
        <v>200</v>
      </c>
      <c r="Z112" s="2161">
        <v>496</v>
      </c>
      <c r="AA112" s="2161">
        <v>47</v>
      </c>
      <c r="AB112" s="2161">
        <v>33</v>
      </c>
      <c r="AC112" s="2161">
        <v>7</v>
      </c>
      <c r="AD112" s="2161">
        <v>1</v>
      </c>
      <c r="AE112" s="2161">
        <v>2</v>
      </c>
      <c r="AF112" s="2161"/>
      <c r="AG112" s="2161">
        <v>1</v>
      </c>
      <c r="AH112" s="2161">
        <v>11</v>
      </c>
      <c r="AI112" s="2161">
        <v>70</v>
      </c>
      <c r="AJ112" s="2161">
        <v>120</v>
      </c>
      <c r="AK112" s="2161">
        <v>10</v>
      </c>
      <c r="AL112" s="2161">
        <v>11</v>
      </c>
      <c r="AM112" s="2161">
        <v>6160</v>
      </c>
      <c r="AN112" s="2161">
        <v>5845</v>
      </c>
      <c r="AO112" s="2161">
        <v>1112</v>
      </c>
      <c r="AP112" s="2161">
        <v>13733</v>
      </c>
      <c r="AQ112" s="2161">
        <v>6781</v>
      </c>
      <c r="AR112" s="2161">
        <v>8296</v>
      </c>
      <c r="AS112" s="2161">
        <v>17628</v>
      </c>
      <c r="AT112" s="2161">
        <v>46438</v>
      </c>
      <c r="AU112" s="2161">
        <v>1508</v>
      </c>
      <c r="AV112" s="2161">
        <v>1967</v>
      </c>
      <c r="AW112" s="2161">
        <v>886</v>
      </c>
      <c r="AX112" s="2161">
        <v>79</v>
      </c>
      <c r="AY112" s="2161">
        <v>11</v>
      </c>
      <c r="AZ112" s="2161">
        <v>1530</v>
      </c>
      <c r="BA112" s="2161">
        <v>5981</v>
      </c>
      <c r="BB112" s="2161">
        <v>149</v>
      </c>
      <c r="BC112" s="2161">
        <v>21</v>
      </c>
      <c r="BD112" s="2161">
        <v>7</v>
      </c>
      <c r="BE112" s="2161">
        <v>38</v>
      </c>
      <c r="BF112" s="2161">
        <v>4773</v>
      </c>
      <c r="BG112" s="2161">
        <v>4988</v>
      </c>
    </row>
    <row r="113" spans="1:59" s="2185" customFormat="1" ht="16.5" customHeight="1">
      <c r="A113" s="2170">
        <v>108</v>
      </c>
      <c r="B113" s="2170" t="s">
        <v>17057</v>
      </c>
      <c r="C113" s="2170" t="s">
        <v>18462</v>
      </c>
      <c r="D113" s="2170" t="s">
        <v>17032</v>
      </c>
      <c r="E113" s="2170" t="s">
        <v>22162</v>
      </c>
      <c r="F113" s="2174" t="s">
        <v>22163</v>
      </c>
      <c r="G113" s="2168" t="s">
        <v>22164</v>
      </c>
      <c r="H113" s="2168" t="s">
        <v>22162</v>
      </c>
      <c r="I113" s="2168" t="s">
        <v>16859</v>
      </c>
      <c r="J113" s="2209" t="s">
        <v>22165</v>
      </c>
      <c r="K113" s="2168" t="s">
        <v>22166</v>
      </c>
      <c r="L113" s="2207">
        <v>8707</v>
      </c>
      <c r="M113" s="2165"/>
      <c r="N113" s="2165"/>
      <c r="O113" s="2161">
        <v>911</v>
      </c>
      <c r="P113" s="2161">
        <v>690.1</v>
      </c>
      <c r="Q113" s="2161">
        <v>367</v>
      </c>
      <c r="R113" s="2161">
        <v>340</v>
      </c>
      <c r="S113" s="2161">
        <v>1</v>
      </c>
      <c r="T113" s="2161">
        <v>316.7</v>
      </c>
      <c r="U113" s="2161">
        <v>1</v>
      </c>
      <c r="V113" s="2161">
        <v>149</v>
      </c>
      <c r="W113" s="2161"/>
      <c r="X113" s="2161"/>
      <c r="Y113" s="2161">
        <v>200</v>
      </c>
      <c r="Z113" s="2161">
        <v>632</v>
      </c>
      <c r="AA113" s="2161">
        <v>56</v>
      </c>
      <c r="AB113" s="2161">
        <v>36</v>
      </c>
      <c r="AC113" s="2161">
        <v>7</v>
      </c>
      <c r="AD113" s="2161">
        <v>4</v>
      </c>
      <c r="AE113" s="2161">
        <v>6</v>
      </c>
      <c r="AF113" s="2161">
        <v>1</v>
      </c>
      <c r="AG113" s="2161">
        <v>3</v>
      </c>
      <c r="AH113" s="2161">
        <v>21</v>
      </c>
      <c r="AI113" s="2161">
        <v>75</v>
      </c>
      <c r="AJ113" s="2161">
        <v>16</v>
      </c>
      <c r="AK113" s="2161">
        <v>63</v>
      </c>
      <c r="AL113" s="2161"/>
      <c r="AM113" s="2161">
        <v>2710</v>
      </c>
      <c r="AN113" s="2161">
        <v>888</v>
      </c>
      <c r="AO113" s="2161"/>
      <c r="AP113" s="2161">
        <v>4582</v>
      </c>
      <c r="AQ113" s="2161">
        <v>1590</v>
      </c>
      <c r="AR113" s="2161">
        <v>677</v>
      </c>
      <c r="AS113" s="2161"/>
      <c r="AT113" s="2161">
        <v>6849</v>
      </c>
      <c r="AU113" s="2161">
        <v>1583</v>
      </c>
      <c r="AV113" s="2161">
        <v>631</v>
      </c>
      <c r="AW113" s="2161">
        <v>433</v>
      </c>
      <c r="AX113" s="2161">
        <v>31</v>
      </c>
      <c r="AY113" s="2161">
        <v>58</v>
      </c>
      <c r="AZ113" s="2161">
        <v>5488</v>
      </c>
      <c r="BA113" s="2161">
        <v>8224</v>
      </c>
      <c r="BB113" s="2161">
        <v>27</v>
      </c>
      <c r="BC113" s="2161">
        <v>5</v>
      </c>
      <c r="BD113" s="2161"/>
      <c r="BE113" s="2161"/>
      <c r="BF113" s="2161">
        <v>10176</v>
      </c>
      <c r="BG113" s="2161">
        <v>10208</v>
      </c>
    </row>
    <row r="114" spans="1:59" s="2185" customFormat="1" ht="16.5" customHeight="1">
      <c r="A114" s="2170">
        <v>109</v>
      </c>
      <c r="B114" s="2170" t="s">
        <v>17057</v>
      </c>
      <c r="C114" s="2170" t="s">
        <v>18431</v>
      </c>
      <c r="D114" s="2170" t="s">
        <v>17032</v>
      </c>
      <c r="E114" s="2170" t="s">
        <v>22167</v>
      </c>
      <c r="F114" s="2174" t="s">
        <v>22168</v>
      </c>
      <c r="G114" s="2168" t="s">
        <v>22169</v>
      </c>
      <c r="H114" s="2168" t="s">
        <v>22170</v>
      </c>
      <c r="I114" s="2168" t="s">
        <v>16859</v>
      </c>
      <c r="J114" s="2209" t="s">
        <v>17198</v>
      </c>
      <c r="K114" s="2168" t="s">
        <v>17199</v>
      </c>
      <c r="L114" s="2207">
        <v>6461.8</v>
      </c>
      <c r="M114" s="2165"/>
      <c r="N114" s="2165"/>
      <c r="O114" s="2164">
        <v>800</v>
      </c>
      <c r="P114" s="2164">
        <v>2899.9</v>
      </c>
      <c r="Q114" s="2164">
        <v>207</v>
      </c>
      <c r="R114" s="2164">
        <v>901.7</v>
      </c>
      <c r="S114" s="2161"/>
      <c r="T114" s="2161"/>
      <c r="U114" s="2161"/>
      <c r="V114" s="2161"/>
      <c r="W114" s="2161"/>
      <c r="X114" s="2161"/>
      <c r="Y114" s="2161"/>
      <c r="Z114" s="2161"/>
      <c r="AA114" s="2161">
        <v>18</v>
      </c>
      <c r="AB114" s="2161">
        <v>18</v>
      </c>
      <c r="AC114" s="2161">
        <v>7</v>
      </c>
      <c r="AD114" s="2161">
        <v>1</v>
      </c>
      <c r="AE114" s="2161">
        <v>1</v>
      </c>
      <c r="AF114" s="2161"/>
      <c r="AG114" s="2161"/>
      <c r="AH114" s="2161">
        <v>9</v>
      </c>
      <c r="AI114" s="2161">
        <v>49</v>
      </c>
      <c r="AJ114" s="2161"/>
      <c r="AK114" s="2161"/>
      <c r="AL114" s="2161"/>
      <c r="AM114" s="2161">
        <v>2544</v>
      </c>
      <c r="AN114" s="2161"/>
      <c r="AO114" s="2161"/>
      <c r="AP114" s="2161">
        <v>26653</v>
      </c>
      <c r="AQ114" s="2161"/>
      <c r="AR114" s="2161"/>
      <c r="AS114" s="2161"/>
      <c r="AT114" s="2161">
        <v>26653</v>
      </c>
      <c r="AU114" s="2161">
        <v>739</v>
      </c>
      <c r="AV114" s="2161">
        <v>660</v>
      </c>
      <c r="AW114" s="2161">
        <v>507</v>
      </c>
      <c r="AX114" s="2161"/>
      <c r="AY114" s="2161"/>
      <c r="AZ114" s="2161"/>
      <c r="BA114" s="2161">
        <v>1906</v>
      </c>
      <c r="BB114" s="2161">
        <v>38</v>
      </c>
      <c r="BC114" s="2161"/>
      <c r="BD114" s="2161"/>
      <c r="BE114" s="2161">
        <v>6</v>
      </c>
      <c r="BF114" s="2161">
        <v>107</v>
      </c>
      <c r="BG114" s="2161">
        <v>151</v>
      </c>
    </row>
    <row r="115" spans="1:59" s="2185" customFormat="1" ht="16.5" customHeight="1">
      <c r="A115" s="2170">
        <v>110</v>
      </c>
      <c r="B115" s="2170" t="s">
        <v>17057</v>
      </c>
      <c r="C115" s="2170" t="s">
        <v>17200</v>
      </c>
      <c r="D115" s="2170" t="s">
        <v>17032</v>
      </c>
      <c r="E115" s="2170" t="s">
        <v>17201</v>
      </c>
      <c r="F115" s="2174" t="s">
        <v>17202</v>
      </c>
      <c r="G115" s="2168" t="s">
        <v>17203</v>
      </c>
      <c r="H115" s="2168" t="s">
        <v>17204</v>
      </c>
      <c r="I115" s="2168" t="s">
        <v>16859</v>
      </c>
      <c r="J115" s="2209" t="s">
        <v>17205</v>
      </c>
      <c r="K115" s="2168" t="s">
        <v>17206</v>
      </c>
      <c r="L115" s="2207">
        <v>8396.4599999999991</v>
      </c>
      <c r="M115" s="2165"/>
      <c r="N115" s="2165"/>
      <c r="O115" s="2161">
        <v>311</v>
      </c>
      <c r="P115" s="2161">
        <v>618</v>
      </c>
      <c r="Q115" s="2161"/>
      <c r="R115" s="2161"/>
      <c r="S115" s="2161"/>
      <c r="T115" s="2161"/>
      <c r="U115" s="2161"/>
      <c r="V115" s="2161"/>
      <c r="W115" s="2161">
        <v>1</v>
      </c>
      <c r="X115" s="2161">
        <v>95.2</v>
      </c>
      <c r="Y115" s="2161"/>
      <c r="Z115" s="2161"/>
      <c r="AA115" s="2161">
        <v>8</v>
      </c>
      <c r="AB115" s="2161">
        <v>8</v>
      </c>
      <c r="AC115" s="2161"/>
      <c r="AD115" s="2161">
        <v>1</v>
      </c>
      <c r="AE115" s="2161">
        <v>1</v>
      </c>
      <c r="AF115" s="2161"/>
      <c r="AG115" s="2161"/>
      <c r="AH115" s="2161">
        <v>2</v>
      </c>
      <c r="AI115" s="2161">
        <v>8</v>
      </c>
      <c r="AJ115" s="2161"/>
      <c r="AK115" s="2161">
        <v>3</v>
      </c>
      <c r="AL115" s="2161">
        <v>24</v>
      </c>
      <c r="AM115" s="2161"/>
      <c r="AN115" s="2161"/>
      <c r="AO115" s="2161"/>
      <c r="AP115" s="2161"/>
      <c r="AQ115" s="2161"/>
      <c r="AR115" s="2161">
        <v>60</v>
      </c>
      <c r="AS115" s="2161">
        <v>7438</v>
      </c>
      <c r="AT115" s="2161">
        <v>7498</v>
      </c>
      <c r="AU115" s="2161">
        <v>386</v>
      </c>
      <c r="AV115" s="2161">
        <v>234</v>
      </c>
      <c r="AW115" s="2161">
        <v>120</v>
      </c>
      <c r="AX115" s="2161"/>
      <c r="AY115" s="2161">
        <v>12</v>
      </c>
      <c r="AZ115" s="2161"/>
      <c r="BA115" s="2161">
        <v>752</v>
      </c>
      <c r="BB115" s="2161"/>
      <c r="BC115" s="2161"/>
      <c r="BD115" s="2161"/>
      <c r="BE115" s="2161">
        <v>8.6</v>
      </c>
      <c r="BF115" s="2161">
        <v>5.7</v>
      </c>
      <c r="BG115" s="2161">
        <v>14.3</v>
      </c>
    </row>
    <row r="116" spans="1:59" s="2185" customFormat="1" ht="16.5" customHeight="1">
      <c r="A116" s="2170">
        <v>111</v>
      </c>
      <c r="B116" s="2170" t="s">
        <v>17057</v>
      </c>
      <c r="C116" s="2170" t="s">
        <v>17207</v>
      </c>
      <c r="D116" s="2170" t="s">
        <v>17032</v>
      </c>
      <c r="E116" s="2170" t="s">
        <v>17208</v>
      </c>
      <c r="F116" s="2174" t="s">
        <v>17209</v>
      </c>
      <c r="G116" s="2168" t="s">
        <v>17210</v>
      </c>
      <c r="H116" s="2168" t="s">
        <v>17211</v>
      </c>
      <c r="I116" s="2168" t="s">
        <v>16950</v>
      </c>
      <c r="J116" s="2209" t="s">
        <v>17212</v>
      </c>
      <c r="K116" s="2168" t="s">
        <v>17213</v>
      </c>
      <c r="L116" s="2207">
        <v>11834</v>
      </c>
      <c r="M116" s="2165">
        <v>1200</v>
      </c>
      <c r="N116" s="2165">
        <v>11843</v>
      </c>
      <c r="O116" s="2161">
        <v>450</v>
      </c>
      <c r="P116" s="2161">
        <v>292</v>
      </c>
      <c r="Q116" s="2161"/>
      <c r="R116" s="2161"/>
      <c r="S116" s="2161">
        <v>1</v>
      </c>
      <c r="T116" s="2161">
        <v>660</v>
      </c>
      <c r="U116" s="2161"/>
      <c r="V116" s="2161"/>
      <c r="W116" s="2161"/>
      <c r="X116" s="2161"/>
      <c r="Y116" s="2161"/>
      <c r="Z116" s="2161"/>
      <c r="AA116" s="2161">
        <v>29</v>
      </c>
      <c r="AB116" s="2161">
        <v>23</v>
      </c>
      <c r="AC116" s="2161">
        <v>11</v>
      </c>
      <c r="AD116" s="2161">
        <v>1</v>
      </c>
      <c r="AE116" s="2161">
        <v>4</v>
      </c>
      <c r="AF116" s="2161">
        <v>1</v>
      </c>
      <c r="AG116" s="2161">
        <v>1</v>
      </c>
      <c r="AH116" s="2161">
        <v>18</v>
      </c>
      <c r="AI116" s="2161">
        <v>12</v>
      </c>
      <c r="AJ116" s="2161"/>
      <c r="AK116" s="2161"/>
      <c r="AL116" s="2161"/>
      <c r="AM116" s="2161">
        <v>1064</v>
      </c>
      <c r="AN116" s="2161"/>
      <c r="AO116" s="2161"/>
      <c r="AP116" s="2161">
        <v>1184</v>
      </c>
      <c r="AQ116" s="2161"/>
      <c r="AR116" s="2161"/>
      <c r="AS116" s="2161">
        <v>6321</v>
      </c>
      <c r="AT116" s="2161">
        <v>7505</v>
      </c>
      <c r="AU116" s="2161">
        <v>615</v>
      </c>
      <c r="AV116" s="2161">
        <v>708</v>
      </c>
      <c r="AW116" s="2161">
        <v>137</v>
      </c>
      <c r="AX116" s="2161"/>
      <c r="AY116" s="2161"/>
      <c r="AZ116" s="2161"/>
      <c r="BA116" s="2161">
        <v>1460</v>
      </c>
      <c r="BB116" s="2161">
        <v>6.2</v>
      </c>
      <c r="BC116" s="2161"/>
      <c r="BD116" s="2161"/>
      <c r="BE116" s="2161"/>
      <c r="BF116" s="2161"/>
      <c r="BG116" s="2161">
        <v>6.2</v>
      </c>
    </row>
    <row r="117" spans="1:59" s="2185" customFormat="1" ht="16.5" customHeight="1">
      <c r="A117" s="2170">
        <v>112</v>
      </c>
      <c r="B117" s="2170" t="s">
        <v>17057</v>
      </c>
      <c r="C117" s="2170" t="s">
        <v>17214</v>
      </c>
      <c r="D117" s="2170" t="s">
        <v>17032</v>
      </c>
      <c r="E117" s="2170" t="s">
        <v>17215</v>
      </c>
      <c r="F117" s="2174" t="s">
        <v>17216</v>
      </c>
      <c r="G117" s="2168" t="s">
        <v>17217</v>
      </c>
      <c r="H117" s="2168" t="s">
        <v>17218</v>
      </c>
      <c r="I117" s="2168" t="s">
        <v>16859</v>
      </c>
      <c r="J117" s="2209" t="s">
        <v>17219</v>
      </c>
      <c r="K117" s="2168" t="s">
        <v>17220</v>
      </c>
      <c r="L117" s="2207">
        <v>10575</v>
      </c>
      <c r="M117" s="2165"/>
      <c r="N117" s="2165"/>
      <c r="O117" s="2164">
        <v>600</v>
      </c>
      <c r="P117" s="2164">
        <v>1325</v>
      </c>
      <c r="Q117" s="2164">
        <v>280</v>
      </c>
      <c r="R117" s="2164">
        <v>306.83999999999997</v>
      </c>
      <c r="S117" s="2164">
        <v>1</v>
      </c>
      <c r="T117" s="2164">
        <v>462</v>
      </c>
      <c r="U117" s="2164">
        <v>5</v>
      </c>
      <c r="V117" s="2164">
        <v>403</v>
      </c>
      <c r="W117" s="2161"/>
      <c r="X117" s="2161"/>
      <c r="Y117" s="2455">
        <v>150</v>
      </c>
      <c r="Z117" s="2161">
        <v>500</v>
      </c>
      <c r="AA117" s="2161">
        <v>18</v>
      </c>
      <c r="AB117" s="2161"/>
      <c r="AC117" s="2161">
        <v>6</v>
      </c>
      <c r="AD117" s="2161">
        <v>1</v>
      </c>
      <c r="AE117" s="2161">
        <v>2</v>
      </c>
      <c r="AF117" s="2161">
        <v>1</v>
      </c>
      <c r="AG117" s="2161">
        <v>1</v>
      </c>
      <c r="AH117" s="2161">
        <v>11</v>
      </c>
      <c r="AI117" s="2161">
        <v>42</v>
      </c>
      <c r="AJ117" s="2161">
        <v>98</v>
      </c>
      <c r="AK117" s="2161">
        <v>68</v>
      </c>
      <c r="AL117" s="2161"/>
      <c r="AM117" s="2161">
        <v>548</v>
      </c>
      <c r="AN117" s="2161"/>
      <c r="AO117" s="2161">
        <v>2416</v>
      </c>
      <c r="AP117" s="2161">
        <v>1312</v>
      </c>
      <c r="AQ117" s="2161">
        <v>742</v>
      </c>
      <c r="AR117" s="2161">
        <v>2656</v>
      </c>
      <c r="AS117" s="2161"/>
      <c r="AT117" s="2161">
        <v>4710</v>
      </c>
      <c r="AU117" s="2161">
        <v>425</v>
      </c>
      <c r="AV117" s="2161">
        <v>511</v>
      </c>
      <c r="AW117" s="2161">
        <v>542</v>
      </c>
      <c r="AX117" s="2161">
        <v>62</v>
      </c>
      <c r="AY117" s="2161">
        <v>35</v>
      </c>
      <c r="AZ117" s="2161">
        <v>53</v>
      </c>
      <c r="BA117" s="2161">
        <v>1628</v>
      </c>
      <c r="BB117" s="2161">
        <v>5</v>
      </c>
      <c r="BC117" s="2161">
        <v>3</v>
      </c>
      <c r="BD117" s="2161"/>
      <c r="BE117" s="2161">
        <v>12</v>
      </c>
      <c r="BF117" s="2161">
        <v>2</v>
      </c>
      <c r="BG117" s="2161">
        <v>22</v>
      </c>
    </row>
    <row r="118" spans="1:59" s="2185" customFormat="1" ht="16.5" customHeight="1">
      <c r="A118" s="2170">
        <v>113</v>
      </c>
      <c r="B118" s="2170" t="s">
        <v>17057</v>
      </c>
      <c r="C118" s="2170" t="s">
        <v>22171</v>
      </c>
      <c r="D118" s="2170" t="s">
        <v>17032</v>
      </c>
      <c r="E118" s="2170" t="s">
        <v>22172</v>
      </c>
      <c r="F118" s="2174" t="s">
        <v>22173</v>
      </c>
      <c r="G118" s="2168" t="s">
        <v>22174</v>
      </c>
      <c r="H118" s="2168" t="s">
        <v>22171</v>
      </c>
      <c r="I118" s="2168" t="s">
        <v>16950</v>
      </c>
      <c r="J118" s="2209" t="s">
        <v>22175</v>
      </c>
      <c r="K118" s="2168" t="s">
        <v>22176</v>
      </c>
      <c r="L118" s="2207">
        <v>14812.1</v>
      </c>
      <c r="M118" s="2165"/>
      <c r="N118" s="2165"/>
      <c r="O118" s="2161" t="s">
        <v>17221</v>
      </c>
      <c r="P118" s="2161" t="s">
        <v>22177</v>
      </c>
      <c r="Q118" s="2161"/>
      <c r="R118" s="2161"/>
      <c r="S118" s="2161">
        <v>3</v>
      </c>
      <c r="T118" s="2161">
        <v>806.91</v>
      </c>
      <c r="U118" s="2161"/>
      <c r="V118" s="2161"/>
      <c r="W118" s="2161">
        <v>8</v>
      </c>
      <c r="X118" s="2161">
        <v>492.76</v>
      </c>
      <c r="Y118" s="2161"/>
      <c r="Z118" s="2161"/>
      <c r="AA118" s="2161">
        <v>19</v>
      </c>
      <c r="AB118" s="2161">
        <v>19</v>
      </c>
      <c r="AC118" s="2161">
        <v>6</v>
      </c>
      <c r="AD118" s="2161">
        <v>1</v>
      </c>
      <c r="AE118" s="2161">
        <v>3</v>
      </c>
      <c r="AF118" s="2161"/>
      <c r="AG118" s="2161"/>
      <c r="AH118" s="2161">
        <v>10</v>
      </c>
      <c r="AI118" s="2161">
        <v>17</v>
      </c>
      <c r="AJ118" s="2161"/>
      <c r="AK118" s="2161"/>
      <c r="AL118" s="2161"/>
      <c r="AM118" s="2161">
        <v>2984</v>
      </c>
      <c r="AN118" s="2161"/>
      <c r="AO118" s="2161"/>
      <c r="AP118" s="2161">
        <v>3668</v>
      </c>
      <c r="AQ118" s="2161"/>
      <c r="AR118" s="2161"/>
      <c r="AS118" s="2161"/>
      <c r="AT118" s="2161">
        <v>3668</v>
      </c>
      <c r="AU118" s="2161">
        <v>577.70000000000005</v>
      </c>
      <c r="AV118" s="2161">
        <v>890.9</v>
      </c>
      <c r="AW118" s="2161">
        <v>699.9</v>
      </c>
      <c r="AX118" s="2161"/>
      <c r="AY118" s="2161"/>
      <c r="AZ118" s="2161"/>
      <c r="BA118" s="2161">
        <v>2168.5</v>
      </c>
      <c r="BB118" s="2161">
        <v>67.099999999999994</v>
      </c>
      <c r="BC118" s="2161"/>
      <c r="BD118" s="2161"/>
      <c r="BE118" s="2161">
        <v>15.7</v>
      </c>
      <c r="BF118" s="2161">
        <v>22.5</v>
      </c>
      <c r="BG118" s="2161">
        <v>105.3</v>
      </c>
    </row>
    <row r="119" spans="1:59" s="2185" customFormat="1" ht="16.5" customHeight="1">
      <c r="A119" s="2170">
        <v>114</v>
      </c>
      <c r="B119" s="2170" t="s">
        <v>17057</v>
      </c>
      <c r="C119" s="2170" t="s">
        <v>18528</v>
      </c>
      <c r="D119" s="2170" t="s">
        <v>17032</v>
      </c>
      <c r="E119" s="2170" t="s">
        <v>22178</v>
      </c>
      <c r="F119" s="2174" t="s">
        <v>22179</v>
      </c>
      <c r="G119" s="2168" t="s">
        <v>22180</v>
      </c>
      <c r="H119" s="2168" t="s">
        <v>22181</v>
      </c>
      <c r="I119" s="2168" t="s">
        <v>16859</v>
      </c>
      <c r="J119" s="2209" t="s">
        <v>17222</v>
      </c>
      <c r="K119" s="2168" t="s">
        <v>22182</v>
      </c>
      <c r="L119" s="2207">
        <v>10945</v>
      </c>
      <c r="M119" s="2165"/>
      <c r="N119" s="2165"/>
      <c r="O119" s="2161">
        <v>910</v>
      </c>
      <c r="P119" s="2161">
        <v>844.8</v>
      </c>
      <c r="Q119" s="2161">
        <v>257</v>
      </c>
      <c r="R119" s="2161">
        <v>245.5</v>
      </c>
      <c r="S119" s="2161">
        <v>1</v>
      </c>
      <c r="T119" s="2161">
        <v>485</v>
      </c>
      <c r="U119" s="2161"/>
      <c r="V119" s="2161"/>
      <c r="W119" s="2161">
        <v>1</v>
      </c>
      <c r="X119" s="2161">
        <v>128</v>
      </c>
      <c r="Y119" s="2161"/>
      <c r="Z119" s="2161"/>
      <c r="AA119" s="2161">
        <v>13</v>
      </c>
      <c r="AB119" s="2161">
        <v>13</v>
      </c>
      <c r="AC119" s="2161">
        <v>4</v>
      </c>
      <c r="AD119" s="2161"/>
      <c r="AE119" s="2161">
        <v>1</v>
      </c>
      <c r="AF119" s="2161"/>
      <c r="AG119" s="2161"/>
      <c r="AH119" s="2161">
        <v>5</v>
      </c>
      <c r="AI119" s="2161">
        <v>12</v>
      </c>
      <c r="AJ119" s="2161"/>
      <c r="AK119" s="2161">
        <v>50</v>
      </c>
      <c r="AL119" s="2161">
        <v>8</v>
      </c>
      <c r="AM119" s="2161"/>
      <c r="AN119" s="2161"/>
      <c r="AO119" s="2161"/>
      <c r="AP119" s="2161">
        <v>2197</v>
      </c>
      <c r="AQ119" s="2161"/>
      <c r="AR119" s="2161">
        <v>827</v>
      </c>
      <c r="AS119" s="2161">
        <v>1124</v>
      </c>
      <c r="AT119" s="2161">
        <v>4148</v>
      </c>
      <c r="AU119" s="2161">
        <v>604</v>
      </c>
      <c r="AV119" s="2161">
        <v>349</v>
      </c>
      <c r="AW119" s="2161">
        <v>226</v>
      </c>
      <c r="AX119" s="2161"/>
      <c r="AY119" s="2161">
        <v>10</v>
      </c>
      <c r="AZ119" s="2161"/>
      <c r="BA119" s="2161">
        <v>1189</v>
      </c>
      <c r="BB119" s="2161"/>
      <c r="BC119" s="2161"/>
      <c r="BD119" s="2161"/>
      <c r="BE119" s="2161">
        <v>17</v>
      </c>
      <c r="BF119" s="2161">
        <v>21</v>
      </c>
      <c r="BG119" s="2161">
        <v>38</v>
      </c>
    </row>
    <row r="120" spans="1:59" s="2185" customFormat="1" ht="16.5" customHeight="1">
      <c r="A120" s="2170">
        <v>115</v>
      </c>
      <c r="B120" s="2170" t="s">
        <v>17057</v>
      </c>
      <c r="C120" s="2170" t="s">
        <v>17223</v>
      </c>
      <c r="D120" s="2170" t="s">
        <v>17032</v>
      </c>
      <c r="E120" s="2170" t="s">
        <v>17224</v>
      </c>
      <c r="F120" s="2174" t="s">
        <v>17225</v>
      </c>
      <c r="G120" s="2168" t="s">
        <v>17226</v>
      </c>
      <c r="H120" s="2168" t="s">
        <v>17227</v>
      </c>
      <c r="I120" s="2168" t="s">
        <v>16859</v>
      </c>
      <c r="J120" s="2209" t="s">
        <v>17228</v>
      </c>
      <c r="K120" s="2168" t="s">
        <v>17229</v>
      </c>
      <c r="L120" s="2207">
        <v>1901</v>
      </c>
      <c r="M120" s="2165"/>
      <c r="N120" s="2165"/>
      <c r="O120" s="2164">
        <v>400</v>
      </c>
      <c r="P120" s="2164">
        <v>379</v>
      </c>
      <c r="Q120" s="2161"/>
      <c r="R120" s="2161"/>
      <c r="S120" s="2161"/>
      <c r="T120" s="2161"/>
      <c r="U120" s="2164">
        <v>1</v>
      </c>
      <c r="V120" s="2164">
        <v>84</v>
      </c>
      <c r="W120" s="2161"/>
      <c r="X120" s="2161"/>
      <c r="Y120" s="2161"/>
      <c r="Z120" s="2161"/>
      <c r="AA120" s="2161">
        <v>26</v>
      </c>
      <c r="AB120" s="2161">
        <v>3</v>
      </c>
      <c r="AC120" s="2161">
        <v>1</v>
      </c>
      <c r="AD120" s="2161"/>
      <c r="AE120" s="2161">
        <v>1</v>
      </c>
      <c r="AF120" s="2161"/>
      <c r="AG120" s="2161"/>
      <c r="AH120" s="2161">
        <v>2</v>
      </c>
      <c r="AI120" s="2161">
        <v>52</v>
      </c>
      <c r="AJ120" s="2161"/>
      <c r="AK120" s="2161">
        <v>10</v>
      </c>
      <c r="AL120" s="2161">
        <v>10</v>
      </c>
      <c r="AM120" s="2161">
        <v>571</v>
      </c>
      <c r="AN120" s="2161"/>
      <c r="AO120" s="2161"/>
      <c r="AP120" s="2161">
        <v>967</v>
      </c>
      <c r="AQ120" s="2161"/>
      <c r="AR120" s="2161">
        <v>47</v>
      </c>
      <c r="AS120" s="2161">
        <v>1200</v>
      </c>
      <c r="AT120" s="2161">
        <v>2214</v>
      </c>
      <c r="AU120" s="2161">
        <v>65</v>
      </c>
      <c r="AV120" s="2161">
        <v>132</v>
      </c>
      <c r="AW120" s="2161">
        <v>672</v>
      </c>
      <c r="AX120" s="2161"/>
      <c r="AY120" s="2161">
        <v>86</v>
      </c>
      <c r="AZ120" s="2161"/>
      <c r="BA120" s="2161">
        <v>955</v>
      </c>
      <c r="BB120" s="2161">
        <v>13.5</v>
      </c>
      <c r="BC120" s="2161"/>
      <c r="BD120" s="2161"/>
      <c r="BE120" s="2161">
        <v>0.6</v>
      </c>
      <c r="BF120" s="2161"/>
      <c r="BG120" s="2161">
        <v>14.1</v>
      </c>
    </row>
    <row r="121" spans="1:59" s="2185" customFormat="1" ht="16.5" customHeight="1">
      <c r="A121" s="2170">
        <v>116</v>
      </c>
      <c r="B121" s="2170" t="s">
        <v>17057</v>
      </c>
      <c r="C121" s="2170" t="s">
        <v>17230</v>
      </c>
      <c r="D121" s="2170" t="s">
        <v>17032</v>
      </c>
      <c r="E121" s="2170" t="s">
        <v>17231</v>
      </c>
      <c r="F121" s="2174" t="s">
        <v>17232</v>
      </c>
      <c r="G121" s="2168" t="s">
        <v>17233</v>
      </c>
      <c r="H121" s="2168" t="s">
        <v>17234</v>
      </c>
      <c r="I121" s="2168" t="s">
        <v>16950</v>
      </c>
      <c r="J121" s="2209" t="s">
        <v>17235</v>
      </c>
      <c r="K121" s="2168" t="s">
        <v>17236</v>
      </c>
      <c r="L121" s="2207">
        <v>6080</v>
      </c>
      <c r="M121" s="2165"/>
      <c r="N121" s="2165"/>
      <c r="O121" s="2161">
        <v>480</v>
      </c>
      <c r="P121" s="2161">
        <v>680</v>
      </c>
      <c r="Q121" s="2161"/>
      <c r="R121" s="2161"/>
      <c r="S121" s="2161">
        <v>1</v>
      </c>
      <c r="T121" s="2161">
        <v>212</v>
      </c>
      <c r="U121" s="2161">
        <v>1</v>
      </c>
      <c r="V121" s="2161">
        <v>154</v>
      </c>
      <c r="W121" s="2161" t="s">
        <v>17237</v>
      </c>
      <c r="X121" s="2161"/>
      <c r="Y121" s="2161"/>
      <c r="Z121" s="2161"/>
      <c r="AA121" s="2161">
        <v>8</v>
      </c>
      <c r="AB121" s="2161">
        <v>8</v>
      </c>
      <c r="AC121" s="2161">
        <v>1</v>
      </c>
      <c r="AD121" s="2161"/>
      <c r="AE121" s="2161"/>
      <c r="AF121" s="2161"/>
      <c r="AG121" s="2161"/>
      <c r="AH121" s="2161">
        <v>1</v>
      </c>
      <c r="AI121" s="2161">
        <v>7</v>
      </c>
      <c r="AJ121" s="2161">
        <v>2</v>
      </c>
      <c r="AK121" s="2161"/>
      <c r="AL121" s="2161">
        <v>11</v>
      </c>
      <c r="AM121" s="2161"/>
      <c r="AN121" s="2161"/>
      <c r="AO121" s="2161"/>
      <c r="AP121" s="2161">
        <v>70</v>
      </c>
      <c r="AQ121" s="2161">
        <v>200</v>
      </c>
      <c r="AR121" s="2161"/>
      <c r="AS121" s="2161">
        <v>2770</v>
      </c>
      <c r="AT121" s="2161">
        <v>3040</v>
      </c>
      <c r="AU121" s="2161">
        <v>410</v>
      </c>
      <c r="AV121" s="2161">
        <v>447</v>
      </c>
      <c r="AW121" s="2161"/>
      <c r="AX121" s="2161"/>
      <c r="AY121" s="2161"/>
      <c r="AZ121" s="2161"/>
      <c r="BA121" s="2161">
        <v>857</v>
      </c>
      <c r="BB121" s="2161"/>
      <c r="BC121" s="2161"/>
      <c r="BD121" s="2161"/>
      <c r="BE121" s="2161">
        <v>1.7</v>
      </c>
      <c r="BF121" s="2161"/>
      <c r="BG121" s="2161">
        <v>1.7</v>
      </c>
    </row>
    <row r="122" spans="1:59" s="2185" customFormat="1" ht="16.5" customHeight="1">
      <c r="A122" s="2170">
        <v>117</v>
      </c>
      <c r="B122" s="2170" t="s">
        <v>17057</v>
      </c>
      <c r="C122" s="2170" t="s">
        <v>18550</v>
      </c>
      <c r="D122" s="2170" t="s">
        <v>17032</v>
      </c>
      <c r="E122" s="2170" t="s">
        <v>22183</v>
      </c>
      <c r="F122" s="2174" t="s">
        <v>22184</v>
      </c>
      <c r="G122" s="2168" t="s">
        <v>22185</v>
      </c>
      <c r="H122" s="2168" t="s">
        <v>22186</v>
      </c>
      <c r="I122" s="2168" t="s">
        <v>16859</v>
      </c>
      <c r="J122" s="2209" t="s">
        <v>17239</v>
      </c>
      <c r="K122" s="2168" t="s">
        <v>17240</v>
      </c>
      <c r="L122" s="2207">
        <v>4801</v>
      </c>
      <c r="M122" s="2165"/>
      <c r="N122" s="2165"/>
      <c r="O122" s="2161">
        <v>641</v>
      </c>
      <c r="P122" s="2161">
        <v>873</v>
      </c>
      <c r="Q122" s="2161"/>
      <c r="R122" s="2161"/>
      <c r="S122" s="2161">
        <v>1</v>
      </c>
      <c r="T122" s="2161">
        <v>290</v>
      </c>
      <c r="U122" s="2161">
        <v>2</v>
      </c>
      <c r="V122" s="2161">
        <v>238</v>
      </c>
      <c r="W122" s="2161">
        <v>1</v>
      </c>
      <c r="X122" s="2161">
        <v>113</v>
      </c>
      <c r="Y122" s="2161"/>
      <c r="Z122" s="2161"/>
      <c r="AA122" s="2161">
        <v>2</v>
      </c>
      <c r="AB122" s="2161">
        <v>2</v>
      </c>
      <c r="AC122" s="2161">
        <v>1</v>
      </c>
      <c r="AD122" s="2161"/>
      <c r="AE122" s="2161"/>
      <c r="AF122" s="2161"/>
      <c r="AG122" s="2161"/>
      <c r="AH122" s="2161">
        <v>1</v>
      </c>
      <c r="AI122" s="2161">
        <v>6</v>
      </c>
      <c r="AJ122" s="2161">
        <v>8</v>
      </c>
      <c r="AK122" s="2161"/>
      <c r="AL122" s="2161">
        <v>13</v>
      </c>
      <c r="AM122" s="2161">
        <v>2465</v>
      </c>
      <c r="AN122" s="2161"/>
      <c r="AO122" s="2161"/>
      <c r="AP122" s="2161">
        <v>3130</v>
      </c>
      <c r="AQ122" s="2161">
        <v>100</v>
      </c>
      <c r="AR122" s="2161"/>
      <c r="AS122" s="2161">
        <v>2465</v>
      </c>
      <c r="AT122" s="2161">
        <v>5695</v>
      </c>
      <c r="AU122" s="2161">
        <v>88</v>
      </c>
      <c r="AV122" s="2161">
        <v>118</v>
      </c>
      <c r="AW122" s="2161">
        <v>47</v>
      </c>
      <c r="AX122" s="2161"/>
      <c r="AY122" s="2161"/>
      <c r="AZ122" s="2161"/>
      <c r="BA122" s="2161">
        <v>253</v>
      </c>
      <c r="BB122" s="2161"/>
      <c r="BC122" s="2161"/>
      <c r="BD122" s="2161"/>
      <c r="BE122" s="2161">
        <v>4.2</v>
      </c>
      <c r="BF122" s="2161">
        <v>2.8</v>
      </c>
      <c r="BG122" s="2161">
        <v>7</v>
      </c>
    </row>
    <row r="123" spans="1:59" s="2185" customFormat="1" ht="16.5" customHeight="1">
      <c r="A123" s="2170">
        <v>118</v>
      </c>
      <c r="B123" s="2170" t="s">
        <v>17057</v>
      </c>
      <c r="C123" s="2170" t="s">
        <v>18409</v>
      </c>
      <c r="D123" s="2170" t="s">
        <v>17032</v>
      </c>
      <c r="E123" s="2170" t="s">
        <v>22187</v>
      </c>
      <c r="F123" s="2174" t="s">
        <v>22188</v>
      </c>
      <c r="G123" s="2168" t="s">
        <v>22189</v>
      </c>
      <c r="H123" s="2168" t="s">
        <v>17241</v>
      </c>
      <c r="I123" s="2168" t="s">
        <v>16859</v>
      </c>
      <c r="J123" s="2209" t="s">
        <v>17242</v>
      </c>
      <c r="K123" s="2168" t="s">
        <v>17243</v>
      </c>
      <c r="L123" s="2207">
        <v>12577.2</v>
      </c>
      <c r="M123" s="2165"/>
      <c r="N123" s="2165"/>
      <c r="O123" s="2161" t="s">
        <v>17244</v>
      </c>
      <c r="P123" s="2161" t="s">
        <v>22190</v>
      </c>
      <c r="Q123" s="2161"/>
      <c r="R123" s="2161"/>
      <c r="S123" s="2161">
        <v>2</v>
      </c>
      <c r="T123" s="2161">
        <v>429.4</v>
      </c>
      <c r="U123" s="2161"/>
      <c r="V123" s="2161"/>
      <c r="W123" s="2161">
        <v>4</v>
      </c>
      <c r="X123" s="2161">
        <v>664.7</v>
      </c>
      <c r="Y123" s="2161">
        <v>1200</v>
      </c>
      <c r="Z123" s="2161">
        <v>3603.32</v>
      </c>
      <c r="AA123" s="2161">
        <v>14</v>
      </c>
      <c r="AB123" s="2161">
        <v>14</v>
      </c>
      <c r="AC123" s="2161"/>
      <c r="AD123" s="2161">
        <v>1</v>
      </c>
      <c r="AE123" s="2161">
        <v>2</v>
      </c>
      <c r="AF123" s="2161"/>
      <c r="AG123" s="2161"/>
      <c r="AH123" s="2161">
        <v>3</v>
      </c>
      <c r="AI123" s="2161">
        <v>20</v>
      </c>
      <c r="AJ123" s="2161"/>
      <c r="AK123" s="2161">
        <v>23</v>
      </c>
      <c r="AL123" s="2161"/>
      <c r="AM123" s="2161">
        <v>873</v>
      </c>
      <c r="AN123" s="2161"/>
      <c r="AO123" s="2161"/>
      <c r="AP123" s="2161">
        <v>6346</v>
      </c>
      <c r="AQ123" s="2161"/>
      <c r="AR123" s="2161">
        <v>8</v>
      </c>
      <c r="AS123" s="2161"/>
      <c r="AT123" s="2161">
        <v>6354</v>
      </c>
      <c r="AU123" s="2161">
        <v>1023</v>
      </c>
      <c r="AV123" s="2161">
        <v>360</v>
      </c>
      <c r="AW123" s="2161">
        <v>163</v>
      </c>
      <c r="AX123" s="2161"/>
      <c r="AY123" s="2161">
        <v>1</v>
      </c>
      <c r="AZ123" s="2161"/>
      <c r="BA123" s="2161">
        <v>1547</v>
      </c>
      <c r="BB123" s="2161">
        <v>1</v>
      </c>
      <c r="BC123" s="2161"/>
      <c r="BD123" s="2161"/>
      <c r="BE123" s="2161">
        <v>296</v>
      </c>
      <c r="BF123" s="2161"/>
      <c r="BG123" s="2161">
        <v>297</v>
      </c>
    </row>
    <row r="124" spans="1:59" s="2185" customFormat="1" ht="16.5" customHeight="1">
      <c r="A124" s="2170">
        <v>119</v>
      </c>
      <c r="B124" s="2170" t="s">
        <v>17057</v>
      </c>
      <c r="C124" s="2170" t="s">
        <v>18542</v>
      </c>
      <c r="D124" s="2170" t="s">
        <v>17032</v>
      </c>
      <c r="E124" s="2170" t="s">
        <v>22191</v>
      </c>
      <c r="F124" s="2174" t="s">
        <v>22192</v>
      </c>
      <c r="G124" s="2168" t="s">
        <v>22193</v>
      </c>
      <c r="H124" s="2168" t="s">
        <v>22194</v>
      </c>
      <c r="I124" s="2168" t="s">
        <v>16859</v>
      </c>
      <c r="J124" s="2209" t="s">
        <v>22195</v>
      </c>
      <c r="K124" s="2168" t="s">
        <v>22196</v>
      </c>
      <c r="L124" s="2207">
        <v>5225.47</v>
      </c>
      <c r="M124" s="2165"/>
      <c r="N124" s="2165"/>
      <c r="O124" s="2161">
        <v>580</v>
      </c>
      <c r="P124" s="2161">
        <v>976.4</v>
      </c>
      <c r="Q124" s="2161">
        <v>166</v>
      </c>
      <c r="R124" s="2161">
        <v>326.83999999999997</v>
      </c>
      <c r="S124" s="2161"/>
      <c r="T124" s="2161"/>
      <c r="U124" s="2161">
        <v>1</v>
      </c>
      <c r="V124" s="2161">
        <v>194.17</v>
      </c>
      <c r="W124" s="2161">
        <v>1</v>
      </c>
      <c r="X124" s="2161">
        <v>180.9</v>
      </c>
      <c r="Y124" s="2161"/>
      <c r="Z124" s="2161"/>
      <c r="AA124" s="2161">
        <v>13</v>
      </c>
      <c r="AB124" s="2161">
        <v>13</v>
      </c>
      <c r="AC124" s="2161">
        <v>3</v>
      </c>
      <c r="AD124" s="2161">
        <v>1</v>
      </c>
      <c r="AE124" s="2161">
        <v>1</v>
      </c>
      <c r="AF124" s="2161"/>
      <c r="AG124" s="2161">
        <v>2</v>
      </c>
      <c r="AH124" s="2161">
        <v>7</v>
      </c>
      <c r="AI124" s="2161">
        <v>45</v>
      </c>
      <c r="AJ124" s="2161"/>
      <c r="AK124" s="2161">
        <v>58</v>
      </c>
      <c r="AL124" s="2161">
        <v>94</v>
      </c>
      <c r="AM124" s="2161">
        <v>1715</v>
      </c>
      <c r="AN124" s="2161"/>
      <c r="AO124" s="2161"/>
      <c r="AP124" s="2161">
        <v>3061</v>
      </c>
      <c r="AQ124" s="2161"/>
      <c r="AR124" s="2161">
        <v>5238</v>
      </c>
      <c r="AS124" s="2161">
        <v>199</v>
      </c>
      <c r="AT124" s="2161">
        <v>8498</v>
      </c>
      <c r="AU124" s="2161">
        <v>492</v>
      </c>
      <c r="AV124" s="2161">
        <v>164</v>
      </c>
      <c r="AW124" s="2161">
        <v>94</v>
      </c>
      <c r="AX124" s="2161"/>
      <c r="AY124" s="2161">
        <v>181</v>
      </c>
      <c r="AZ124" s="2161">
        <v>7</v>
      </c>
      <c r="BA124" s="2161">
        <v>938</v>
      </c>
      <c r="BB124" s="2161">
        <v>13.3</v>
      </c>
      <c r="BC124" s="2161"/>
      <c r="BD124" s="2161"/>
      <c r="BE124" s="2161">
        <v>6.7</v>
      </c>
      <c r="BF124" s="2161">
        <v>7</v>
      </c>
      <c r="BG124" s="2161">
        <v>27</v>
      </c>
    </row>
    <row r="125" spans="1:59" s="2185" customFormat="1" ht="16.5" customHeight="1">
      <c r="A125" s="2170">
        <v>120</v>
      </c>
      <c r="B125" s="2170" t="s">
        <v>9118</v>
      </c>
      <c r="C125" s="2170" t="s">
        <v>22197</v>
      </c>
      <c r="D125" s="2170" t="s">
        <v>17032</v>
      </c>
      <c r="E125" s="2170" t="s">
        <v>22198</v>
      </c>
      <c r="F125" s="2174" t="s">
        <v>22491</v>
      </c>
      <c r="G125" s="2168" t="s">
        <v>22199</v>
      </c>
      <c r="H125" s="2168" t="s">
        <v>17245</v>
      </c>
      <c r="I125" s="2168" t="s">
        <v>15901</v>
      </c>
      <c r="J125" s="2209" t="s">
        <v>22200</v>
      </c>
      <c r="K125" s="2168" t="s">
        <v>22201</v>
      </c>
      <c r="L125" s="2207">
        <v>9782.7999999999993</v>
      </c>
      <c r="M125" s="2164"/>
      <c r="N125" s="2164"/>
      <c r="O125" s="2161">
        <v>998</v>
      </c>
      <c r="P125" s="2161">
        <v>1698</v>
      </c>
      <c r="Q125" s="2161"/>
      <c r="R125" s="2161"/>
      <c r="S125" s="2161">
        <v>1</v>
      </c>
      <c r="T125" s="2161">
        <v>756</v>
      </c>
      <c r="U125" s="2161">
        <v>1</v>
      </c>
      <c r="V125" s="2161">
        <v>360</v>
      </c>
      <c r="W125" s="2161">
        <v>1</v>
      </c>
      <c r="X125" s="2161">
        <v>166</v>
      </c>
      <c r="Y125" s="2161">
        <v>2000</v>
      </c>
      <c r="Z125" s="2161">
        <v>347</v>
      </c>
      <c r="AA125" s="2164">
        <v>12</v>
      </c>
      <c r="AB125" s="2166">
        <v>12</v>
      </c>
      <c r="AC125" s="2166">
        <v>7</v>
      </c>
      <c r="AD125" s="2166"/>
      <c r="AE125" s="2166">
        <v>2</v>
      </c>
      <c r="AF125" s="2166">
        <v>1</v>
      </c>
      <c r="AG125" s="2166">
        <v>2</v>
      </c>
      <c r="AH125" s="2161">
        <v>12</v>
      </c>
      <c r="AI125" s="2166">
        <v>81</v>
      </c>
      <c r="AJ125" s="2166">
        <v>114</v>
      </c>
      <c r="AK125" s="2166">
        <f>74+30</f>
        <v>104</v>
      </c>
      <c r="AL125" s="2166"/>
      <c r="AM125" s="2164">
        <v>6859</v>
      </c>
      <c r="AN125" s="2164"/>
      <c r="AO125" s="2164"/>
      <c r="AP125" s="2164">
        <v>14041</v>
      </c>
      <c r="AQ125" s="2164">
        <v>4451</v>
      </c>
      <c r="AR125" s="2164">
        <f>56+60</f>
        <v>116</v>
      </c>
      <c r="AS125" s="2164"/>
      <c r="AT125" s="2161">
        <v>18608</v>
      </c>
      <c r="AU125" s="2164">
        <v>595</v>
      </c>
      <c r="AV125" s="2164">
        <v>805</v>
      </c>
      <c r="AW125" s="2164">
        <v>897</v>
      </c>
      <c r="AX125" s="2164">
        <v>103</v>
      </c>
      <c r="AY125" s="2164">
        <v>221</v>
      </c>
      <c r="AZ125" s="2164"/>
      <c r="BA125" s="2161">
        <v>2621</v>
      </c>
      <c r="BB125" s="2166">
        <v>153</v>
      </c>
      <c r="BC125" s="2166"/>
      <c r="BD125" s="2166"/>
      <c r="BE125" s="2166">
        <v>44</v>
      </c>
      <c r="BF125" s="2166"/>
      <c r="BG125" s="2161">
        <v>197</v>
      </c>
    </row>
    <row r="126" spans="1:59" s="2185" customFormat="1" ht="16.5" customHeight="1">
      <c r="A126" s="2170">
        <v>121</v>
      </c>
      <c r="B126" s="2170" t="s">
        <v>9118</v>
      </c>
      <c r="C126" s="2170" t="s">
        <v>22197</v>
      </c>
      <c r="D126" s="2170" t="s">
        <v>17032</v>
      </c>
      <c r="E126" s="2170" t="s">
        <v>17246</v>
      </c>
      <c r="F126" s="2174" t="s">
        <v>17247</v>
      </c>
      <c r="G126" s="2168" t="s">
        <v>17248</v>
      </c>
      <c r="H126" s="2168" t="s">
        <v>17249</v>
      </c>
      <c r="I126" s="2168" t="s">
        <v>15901</v>
      </c>
      <c r="J126" s="2209" t="s">
        <v>17250</v>
      </c>
      <c r="K126" s="2168" t="s">
        <v>20105</v>
      </c>
      <c r="L126" s="2207">
        <v>3541</v>
      </c>
      <c r="M126" s="2164"/>
      <c r="N126" s="2164"/>
      <c r="O126" s="2161">
        <v>485</v>
      </c>
      <c r="P126" s="2161">
        <v>3541</v>
      </c>
      <c r="Q126" s="2161"/>
      <c r="R126" s="2161"/>
      <c r="S126" s="2161">
        <v>1</v>
      </c>
      <c r="T126" s="2161">
        <v>712.1</v>
      </c>
      <c r="U126" s="2161">
        <v>1</v>
      </c>
      <c r="V126" s="2161">
        <v>200.79</v>
      </c>
      <c r="W126" s="2161"/>
      <c r="X126" s="2161"/>
      <c r="Y126" s="2161">
        <v>500</v>
      </c>
      <c r="Z126" s="2161">
        <v>109</v>
      </c>
      <c r="AA126" s="2164">
        <v>11</v>
      </c>
      <c r="AB126" s="2166">
        <v>11</v>
      </c>
      <c r="AC126" s="2166">
        <v>5</v>
      </c>
      <c r="AD126" s="2166">
        <v>1</v>
      </c>
      <c r="AE126" s="2166">
        <v>4</v>
      </c>
      <c r="AF126" s="2166">
        <v>1</v>
      </c>
      <c r="AG126" s="2166"/>
      <c r="AH126" s="2161">
        <v>11</v>
      </c>
      <c r="AI126" s="2166">
        <v>61</v>
      </c>
      <c r="AJ126" s="2166">
        <v>180</v>
      </c>
      <c r="AK126" s="2166"/>
      <c r="AL126" s="2166"/>
      <c r="AM126" s="2164">
        <v>400</v>
      </c>
      <c r="AN126" s="2164"/>
      <c r="AO126" s="2164"/>
      <c r="AP126" s="2164">
        <v>1400</v>
      </c>
      <c r="AQ126" s="2164">
        <v>360</v>
      </c>
      <c r="AR126" s="2164"/>
      <c r="AS126" s="2164"/>
      <c r="AT126" s="2161">
        <v>1760</v>
      </c>
      <c r="AU126" s="2164">
        <v>209</v>
      </c>
      <c r="AV126" s="2164">
        <v>120</v>
      </c>
      <c r="AW126" s="2164"/>
      <c r="AX126" s="2164"/>
      <c r="AY126" s="2164"/>
      <c r="AZ126" s="2167"/>
      <c r="BA126" s="2161">
        <v>329</v>
      </c>
      <c r="BB126" s="2166"/>
      <c r="BC126" s="2166"/>
      <c r="BD126" s="2203"/>
      <c r="BE126" s="2166">
        <v>10</v>
      </c>
      <c r="BF126" s="2166"/>
      <c r="BG126" s="2161">
        <v>10</v>
      </c>
    </row>
    <row r="127" spans="1:59" s="2185" customFormat="1" ht="16.5" customHeight="1">
      <c r="A127" s="2170">
        <v>122</v>
      </c>
      <c r="B127" s="2170" t="s">
        <v>9118</v>
      </c>
      <c r="C127" s="2170" t="s">
        <v>17251</v>
      </c>
      <c r="D127" s="2170" t="s">
        <v>17032</v>
      </c>
      <c r="E127" s="2170" t="s">
        <v>17252</v>
      </c>
      <c r="F127" s="2174" t="s">
        <v>17253</v>
      </c>
      <c r="G127" s="2168" t="s">
        <v>17254</v>
      </c>
      <c r="H127" s="2168" t="s">
        <v>17255</v>
      </c>
      <c r="I127" s="2168" t="s">
        <v>16859</v>
      </c>
      <c r="J127" s="2209" t="s">
        <v>17256</v>
      </c>
      <c r="K127" s="2168" t="s">
        <v>21847</v>
      </c>
      <c r="L127" s="2207">
        <v>7807.92</v>
      </c>
      <c r="M127" s="2167"/>
      <c r="N127" s="2167"/>
      <c r="O127" s="2164">
        <v>660</v>
      </c>
      <c r="P127" s="2164">
        <v>1286</v>
      </c>
      <c r="Q127" s="2164"/>
      <c r="R127" s="2164"/>
      <c r="S127" s="2164">
        <v>1</v>
      </c>
      <c r="T127" s="2164">
        <v>556</v>
      </c>
      <c r="U127" s="2164"/>
      <c r="V127" s="2164"/>
      <c r="W127" s="2164"/>
      <c r="X127" s="2164"/>
      <c r="Y127" s="2164">
        <v>744</v>
      </c>
      <c r="Z127" s="2164">
        <v>554</v>
      </c>
      <c r="AA127" s="2164">
        <v>26</v>
      </c>
      <c r="AB127" s="2164">
        <v>26</v>
      </c>
      <c r="AC127" s="2164">
        <v>3</v>
      </c>
      <c r="AD127" s="2164">
        <v>1</v>
      </c>
      <c r="AE127" s="2164">
        <v>1</v>
      </c>
      <c r="AF127" s="2164"/>
      <c r="AG127" s="2164"/>
      <c r="AH127" s="2161">
        <v>5</v>
      </c>
      <c r="AI127" s="2164">
        <v>79</v>
      </c>
      <c r="AJ127" s="2164">
        <v>107</v>
      </c>
      <c r="AK127" s="2164"/>
      <c r="AL127" s="2164"/>
      <c r="AM127" s="2164">
        <v>550</v>
      </c>
      <c r="AN127" s="2164"/>
      <c r="AO127" s="2164"/>
      <c r="AP127" s="2164">
        <v>9260</v>
      </c>
      <c r="AQ127" s="2164">
        <v>7800</v>
      </c>
      <c r="AR127" s="2164"/>
      <c r="AS127" s="2164"/>
      <c r="AT127" s="2161">
        <v>17060</v>
      </c>
      <c r="AU127" s="2164">
        <v>198</v>
      </c>
      <c r="AV127" s="2164">
        <v>634</v>
      </c>
      <c r="AW127" s="2164">
        <v>196</v>
      </c>
      <c r="AX127" s="2164">
        <v>14</v>
      </c>
      <c r="AY127" s="2164"/>
      <c r="AZ127" s="2164">
        <v>147</v>
      </c>
      <c r="BA127" s="2161">
        <v>1189</v>
      </c>
      <c r="BB127" s="2164"/>
      <c r="BC127" s="2164"/>
      <c r="BD127" s="2164"/>
      <c r="BE127" s="2164">
        <v>10</v>
      </c>
      <c r="BF127" s="2164"/>
      <c r="BG127" s="2161">
        <v>10</v>
      </c>
    </row>
    <row r="128" spans="1:59" s="2185" customFormat="1" ht="16.5" customHeight="1">
      <c r="A128" s="2170">
        <v>123</v>
      </c>
      <c r="B128" s="2170" t="s">
        <v>9118</v>
      </c>
      <c r="C128" s="2170" t="s">
        <v>17251</v>
      </c>
      <c r="D128" s="2170" t="s">
        <v>17032</v>
      </c>
      <c r="E128" s="2170" t="s">
        <v>22202</v>
      </c>
      <c r="F128" s="2174" t="s">
        <v>22203</v>
      </c>
      <c r="G128" s="2168" t="s">
        <v>22204</v>
      </c>
      <c r="H128" s="2168" t="s">
        <v>17251</v>
      </c>
      <c r="I128" s="2168" t="s">
        <v>16950</v>
      </c>
      <c r="J128" s="2209" t="s">
        <v>22205</v>
      </c>
      <c r="K128" s="2168" t="s">
        <v>22206</v>
      </c>
      <c r="L128" s="2207">
        <v>6413.06</v>
      </c>
      <c r="M128" s="2165">
        <v>972</v>
      </c>
      <c r="N128" s="2165">
        <v>6413</v>
      </c>
      <c r="O128" s="2161"/>
      <c r="P128" s="2161"/>
      <c r="Q128" s="2161"/>
      <c r="R128" s="2161"/>
      <c r="S128" s="2161"/>
      <c r="T128" s="2161"/>
      <c r="U128" s="2161"/>
      <c r="V128" s="2161"/>
      <c r="W128" s="2161"/>
      <c r="X128" s="2161"/>
      <c r="Y128" s="2161"/>
      <c r="Z128" s="2161"/>
      <c r="AA128" s="2161">
        <v>5</v>
      </c>
      <c r="AB128" s="2161">
        <v>5</v>
      </c>
      <c r="AC128" s="2161">
        <v>4</v>
      </c>
      <c r="AD128" s="2161"/>
      <c r="AE128" s="2161"/>
      <c r="AF128" s="2161"/>
      <c r="AG128" s="2161"/>
      <c r="AH128" s="2161">
        <v>4</v>
      </c>
      <c r="AI128" s="2161">
        <v>21</v>
      </c>
      <c r="AJ128" s="2161"/>
      <c r="AK128" s="2161"/>
      <c r="AL128" s="2161">
        <v>12</v>
      </c>
      <c r="AM128" s="2161"/>
      <c r="AN128" s="2161"/>
      <c r="AO128" s="2161"/>
      <c r="AP128" s="2164">
        <v>2230</v>
      </c>
      <c r="AQ128" s="2161"/>
      <c r="AR128" s="2161"/>
      <c r="AS128" s="2161">
        <v>4730</v>
      </c>
      <c r="AT128" s="2161">
        <v>6960</v>
      </c>
      <c r="AU128" s="2164">
        <v>260</v>
      </c>
      <c r="AV128" s="2164">
        <v>80</v>
      </c>
      <c r="AW128" s="2161"/>
      <c r="AX128" s="2161"/>
      <c r="AY128" s="2161"/>
      <c r="AZ128" s="2161"/>
      <c r="BA128" s="2161">
        <v>340</v>
      </c>
      <c r="BB128" s="2161"/>
      <c r="BC128" s="2161"/>
      <c r="BD128" s="2161"/>
      <c r="BE128" s="2161">
        <v>5</v>
      </c>
      <c r="BF128" s="2161"/>
      <c r="BG128" s="2161">
        <v>5</v>
      </c>
    </row>
    <row r="129" spans="1:59" s="2185" customFormat="1" ht="16.5" customHeight="1">
      <c r="A129" s="2170">
        <v>124</v>
      </c>
      <c r="B129" s="2170" t="s">
        <v>9118</v>
      </c>
      <c r="C129" s="2170" t="s">
        <v>17257</v>
      </c>
      <c r="D129" s="2170" t="s">
        <v>17032</v>
      </c>
      <c r="E129" s="2170" t="s">
        <v>17258</v>
      </c>
      <c r="F129" s="2174" t="s">
        <v>17259</v>
      </c>
      <c r="G129" s="2168" t="s">
        <v>17260</v>
      </c>
      <c r="H129" s="2168" t="s">
        <v>17257</v>
      </c>
      <c r="I129" s="2168" t="s">
        <v>16950</v>
      </c>
      <c r="J129" s="2209" t="s">
        <v>17261</v>
      </c>
      <c r="K129" s="2168" t="s">
        <v>22207</v>
      </c>
      <c r="L129" s="2207">
        <v>14642.5</v>
      </c>
      <c r="M129" s="2165">
        <v>998</v>
      </c>
      <c r="N129" s="2165">
        <v>1679</v>
      </c>
      <c r="O129" s="2161"/>
      <c r="P129" s="2161"/>
      <c r="Q129" s="2161">
        <v>385</v>
      </c>
      <c r="R129" s="2161">
        <v>735</v>
      </c>
      <c r="S129" s="2161">
        <v>3</v>
      </c>
      <c r="T129" s="2161">
        <v>949</v>
      </c>
      <c r="U129" s="2161">
        <v>2</v>
      </c>
      <c r="V129" s="2161">
        <v>119</v>
      </c>
      <c r="W129" s="2161">
        <v>1</v>
      </c>
      <c r="X129" s="2161">
        <v>83</v>
      </c>
      <c r="Y129" s="2161"/>
      <c r="Z129" s="2161"/>
      <c r="AA129" s="2161">
        <v>15</v>
      </c>
      <c r="AB129" s="2161">
        <v>15</v>
      </c>
      <c r="AC129" s="2161">
        <v>3</v>
      </c>
      <c r="AD129" s="2161">
        <v>1</v>
      </c>
      <c r="AE129" s="2161">
        <v>2</v>
      </c>
      <c r="AF129" s="2161">
        <v>1</v>
      </c>
      <c r="AG129" s="2161">
        <v>1</v>
      </c>
      <c r="AH129" s="2161">
        <v>8</v>
      </c>
      <c r="AI129" s="2161">
        <v>82</v>
      </c>
      <c r="AJ129" s="2161">
        <v>135</v>
      </c>
      <c r="AK129" s="2161">
        <v>32</v>
      </c>
      <c r="AL129" s="2161"/>
      <c r="AM129" s="2161">
        <v>10171</v>
      </c>
      <c r="AN129" s="2161"/>
      <c r="AO129" s="2161"/>
      <c r="AP129" s="2161">
        <v>20920</v>
      </c>
      <c r="AQ129" s="2161">
        <v>5262</v>
      </c>
      <c r="AR129" s="2161">
        <v>744</v>
      </c>
      <c r="AS129" s="2161"/>
      <c r="AT129" s="2161">
        <v>26926</v>
      </c>
      <c r="AU129" s="2161"/>
      <c r="AV129" s="2161">
        <v>592</v>
      </c>
      <c r="AW129" s="2161">
        <v>230</v>
      </c>
      <c r="AX129" s="2161">
        <v>20</v>
      </c>
      <c r="AY129" s="2161">
        <v>8</v>
      </c>
      <c r="AZ129" s="2161"/>
      <c r="BA129" s="2161">
        <v>850</v>
      </c>
      <c r="BB129" s="2161">
        <v>48</v>
      </c>
      <c r="BC129" s="2161"/>
      <c r="BD129" s="2161"/>
      <c r="BE129" s="2161">
        <v>53</v>
      </c>
      <c r="BF129" s="2161">
        <v>14</v>
      </c>
      <c r="BG129" s="2161">
        <v>115</v>
      </c>
    </row>
    <row r="130" spans="1:59" s="2185" customFormat="1" ht="16.5" customHeight="1">
      <c r="A130" s="2170">
        <v>125</v>
      </c>
      <c r="B130" s="2170" t="s">
        <v>9118</v>
      </c>
      <c r="C130" s="2170" t="s">
        <v>17257</v>
      </c>
      <c r="D130" s="2170" t="s">
        <v>17032</v>
      </c>
      <c r="E130" s="2170" t="s">
        <v>17262</v>
      </c>
      <c r="F130" s="2174" t="s">
        <v>17263</v>
      </c>
      <c r="G130" s="2168" t="s">
        <v>17264</v>
      </c>
      <c r="H130" s="2168" t="s">
        <v>17257</v>
      </c>
      <c r="I130" s="2168" t="s">
        <v>16950</v>
      </c>
      <c r="J130" s="2209" t="s">
        <v>17265</v>
      </c>
      <c r="K130" s="2168" t="s">
        <v>22208</v>
      </c>
      <c r="L130" s="2207">
        <v>4165</v>
      </c>
      <c r="M130" s="2165"/>
      <c r="N130" s="2165"/>
      <c r="O130" s="2161">
        <v>453</v>
      </c>
      <c r="P130" s="2161">
        <v>1952</v>
      </c>
      <c r="Q130" s="2161"/>
      <c r="R130" s="2161"/>
      <c r="S130" s="2161">
        <v>1</v>
      </c>
      <c r="T130" s="2161">
        <v>293.7</v>
      </c>
      <c r="U130" s="2161">
        <v>3</v>
      </c>
      <c r="V130" s="2161">
        <v>345.7</v>
      </c>
      <c r="W130" s="2161"/>
      <c r="X130" s="2161"/>
      <c r="Y130" s="2161"/>
      <c r="Z130" s="2161"/>
      <c r="AA130" s="2161">
        <v>5</v>
      </c>
      <c r="AB130" s="2161">
        <v>5</v>
      </c>
      <c r="AC130" s="2161"/>
      <c r="AD130" s="2161"/>
      <c r="AE130" s="2161">
        <v>1</v>
      </c>
      <c r="AF130" s="2161"/>
      <c r="AG130" s="2161"/>
      <c r="AH130" s="2161">
        <v>1</v>
      </c>
      <c r="AI130" s="2161">
        <v>24</v>
      </c>
      <c r="AJ130" s="2161">
        <f>23+19+2+22+28+27+19+18+25+9</f>
        <v>192</v>
      </c>
      <c r="AK130" s="2161">
        <v>39</v>
      </c>
      <c r="AL130" s="2161">
        <v>21</v>
      </c>
      <c r="AM130" s="2161"/>
      <c r="AN130" s="2161"/>
      <c r="AO130" s="2161">
        <v>137</v>
      </c>
      <c r="AP130" s="2161">
        <v>452</v>
      </c>
      <c r="AQ130" s="2161">
        <v>1066</v>
      </c>
      <c r="AR130" s="2161">
        <v>473</v>
      </c>
      <c r="AS130" s="2161">
        <f>103+277+243+281+173+1134+71+95+63+87+103+377+403+104+98+37+51+24+31+137</f>
        <v>3892</v>
      </c>
      <c r="AT130" s="2161">
        <v>5883</v>
      </c>
      <c r="AU130" s="2161"/>
      <c r="AV130" s="2161">
        <v>175</v>
      </c>
      <c r="AW130" s="2161">
        <v>103</v>
      </c>
      <c r="AX130" s="2161"/>
      <c r="AY130" s="2161">
        <v>18</v>
      </c>
      <c r="AZ130" s="2161">
        <v>174</v>
      </c>
      <c r="BA130" s="2161">
        <v>470</v>
      </c>
      <c r="BB130" s="2161"/>
      <c r="BC130" s="2161"/>
      <c r="BD130" s="2161"/>
      <c r="BE130" s="2161">
        <v>3.5</v>
      </c>
      <c r="BF130" s="2161"/>
      <c r="BG130" s="2161">
        <v>3.5</v>
      </c>
    </row>
    <row r="131" spans="1:59" s="2185" customFormat="1" ht="16.5" customHeight="1">
      <c r="A131" s="2170">
        <v>126</v>
      </c>
      <c r="B131" s="2170" t="s">
        <v>9118</v>
      </c>
      <c r="C131" s="2170" t="s">
        <v>17266</v>
      </c>
      <c r="D131" s="2170" t="s">
        <v>17032</v>
      </c>
      <c r="E131" s="2170" t="s">
        <v>17267</v>
      </c>
      <c r="F131" s="2174" t="s">
        <v>22209</v>
      </c>
      <c r="G131" s="2168" t="s">
        <v>17268</v>
      </c>
      <c r="H131" s="2168" t="s">
        <v>17266</v>
      </c>
      <c r="I131" s="2168" t="s">
        <v>16950</v>
      </c>
      <c r="J131" s="2209" t="s">
        <v>22210</v>
      </c>
      <c r="K131" s="2168" t="s">
        <v>22211</v>
      </c>
      <c r="L131" s="2207">
        <v>5247</v>
      </c>
      <c r="M131" s="2161"/>
      <c r="N131" s="2161"/>
      <c r="O131" s="2161">
        <v>570</v>
      </c>
      <c r="P131" s="2161">
        <v>756</v>
      </c>
      <c r="Q131" s="2161">
        <v>200</v>
      </c>
      <c r="R131" s="2161">
        <v>230</v>
      </c>
      <c r="S131" s="2161">
        <v>2</v>
      </c>
      <c r="T131" s="2161">
        <v>156.9</v>
      </c>
      <c r="U131" s="2161"/>
      <c r="V131" s="2161"/>
      <c r="W131" s="2161"/>
      <c r="X131" s="2161"/>
      <c r="Y131" s="2161">
        <v>983</v>
      </c>
      <c r="Z131" s="2161">
        <v>1152</v>
      </c>
      <c r="AA131" s="2161">
        <v>8</v>
      </c>
      <c r="AB131" s="2161">
        <v>8</v>
      </c>
      <c r="AC131" s="2161">
        <v>3</v>
      </c>
      <c r="AD131" s="2161"/>
      <c r="AE131" s="2161"/>
      <c r="AF131" s="2161"/>
      <c r="AG131" s="2161"/>
      <c r="AH131" s="2161">
        <v>3</v>
      </c>
      <c r="AI131" s="2161">
        <v>13</v>
      </c>
      <c r="AJ131" s="2161">
        <v>30</v>
      </c>
      <c r="AK131" s="2161"/>
      <c r="AL131" s="2161">
        <v>3</v>
      </c>
      <c r="AM131" s="2161"/>
      <c r="AN131" s="2161"/>
      <c r="AO131" s="2161"/>
      <c r="AP131" s="2161">
        <v>2514</v>
      </c>
      <c r="AQ131" s="2161">
        <v>668</v>
      </c>
      <c r="AR131" s="2161"/>
      <c r="AS131" s="2161">
        <v>1130</v>
      </c>
      <c r="AT131" s="2161">
        <v>4312</v>
      </c>
      <c r="AU131" s="2161"/>
      <c r="AV131" s="2161">
        <v>333</v>
      </c>
      <c r="AW131" s="2161"/>
      <c r="AX131" s="2161"/>
      <c r="AY131" s="2161"/>
      <c r="AZ131" s="2161"/>
      <c r="BA131" s="2161">
        <v>333</v>
      </c>
      <c r="BB131" s="2161"/>
      <c r="BC131" s="2161"/>
      <c r="BD131" s="2161"/>
      <c r="BE131" s="2161">
        <v>3</v>
      </c>
      <c r="BF131" s="2161"/>
      <c r="BG131" s="2161">
        <v>3</v>
      </c>
    </row>
    <row r="132" spans="1:59" s="2185" customFormat="1" ht="16.5" customHeight="1">
      <c r="A132" s="2170">
        <v>127</v>
      </c>
      <c r="B132" s="2170" t="s">
        <v>9118</v>
      </c>
      <c r="C132" s="2170" t="s">
        <v>17269</v>
      </c>
      <c r="D132" s="2170" t="s">
        <v>17032</v>
      </c>
      <c r="E132" s="2170" t="s">
        <v>17270</v>
      </c>
      <c r="F132" s="2174" t="s">
        <v>17271</v>
      </c>
      <c r="G132" s="2168" t="s">
        <v>17272</v>
      </c>
      <c r="H132" s="2168" t="s">
        <v>17269</v>
      </c>
      <c r="I132" s="2168" t="s">
        <v>16950</v>
      </c>
      <c r="J132" s="2209" t="s">
        <v>22212</v>
      </c>
      <c r="K132" s="2168" t="s">
        <v>22213</v>
      </c>
      <c r="L132" s="2207">
        <v>6833.5</v>
      </c>
      <c r="M132" s="2161"/>
      <c r="N132" s="2172"/>
      <c r="O132" s="2161">
        <v>786</v>
      </c>
      <c r="P132" s="2161">
        <v>5495.8</v>
      </c>
      <c r="Q132" s="2161">
        <v>224</v>
      </c>
      <c r="R132" s="2161">
        <v>808.3</v>
      </c>
      <c r="S132" s="2161">
        <v>2</v>
      </c>
      <c r="T132" s="2161">
        <v>364</v>
      </c>
      <c r="U132" s="2161"/>
      <c r="V132" s="2161"/>
      <c r="W132" s="2161">
        <v>1</v>
      </c>
      <c r="X132" s="2161"/>
      <c r="Y132" s="2161">
        <v>640</v>
      </c>
      <c r="Z132" s="2161">
        <v>525.4</v>
      </c>
      <c r="AA132" s="2161">
        <v>11</v>
      </c>
      <c r="AB132" s="2161"/>
      <c r="AC132" s="2161">
        <v>3</v>
      </c>
      <c r="AD132" s="2161"/>
      <c r="AE132" s="2161"/>
      <c r="AF132" s="2161"/>
      <c r="AG132" s="2161"/>
      <c r="AH132" s="2161">
        <v>3</v>
      </c>
      <c r="AI132" s="2161">
        <v>5</v>
      </c>
      <c r="AJ132" s="2161"/>
      <c r="AK132" s="2161"/>
      <c r="AL132" s="2161">
        <f>47+5</f>
        <v>52</v>
      </c>
      <c r="AM132" s="2161">
        <v>265</v>
      </c>
      <c r="AN132" s="2161"/>
      <c r="AO132" s="2161"/>
      <c r="AP132" s="2161">
        <v>392</v>
      </c>
      <c r="AQ132" s="2161"/>
      <c r="AR132" s="2161"/>
      <c r="AS132" s="2161">
        <f>470+6519</f>
        <v>6989</v>
      </c>
      <c r="AT132" s="2161">
        <v>7381</v>
      </c>
      <c r="AU132" s="2161">
        <v>459</v>
      </c>
      <c r="AV132" s="2161">
        <v>219</v>
      </c>
      <c r="AW132" s="2161">
        <v>173</v>
      </c>
      <c r="AX132" s="2161"/>
      <c r="AY132" s="2161"/>
      <c r="AZ132" s="2161"/>
      <c r="BA132" s="2161">
        <v>851</v>
      </c>
      <c r="BB132" s="2161">
        <v>3</v>
      </c>
      <c r="BC132" s="2161"/>
      <c r="BD132" s="2161"/>
      <c r="BE132" s="2161">
        <v>5</v>
      </c>
      <c r="BF132" s="2161">
        <v>2</v>
      </c>
      <c r="BG132" s="2161">
        <v>10</v>
      </c>
    </row>
    <row r="133" spans="1:59" s="2185" customFormat="1" ht="16.5" customHeight="1">
      <c r="A133" s="2170">
        <v>128</v>
      </c>
      <c r="B133" s="2170" t="s">
        <v>9118</v>
      </c>
      <c r="C133" s="2170" t="s">
        <v>17273</v>
      </c>
      <c r="D133" s="2170" t="s">
        <v>17032</v>
      </c>
      <c r="E133" s="2170" t="s">
        <v>17274</v>
      </c>
      <c r="F133" s="2174" t="s">
        <v>17275</v>
      </c>
      <c r="G133" s="2168" t="s">
        <v>17276</v>
      </c>
      <c r="H133" s="2168" t="s">
        <v>17273</v>
      </c>
      <c r="I133" s="2168" t="s">
        <v>16950</v>
      </c>
      <c r="J133" s="2209" t="s">
        <v>17277</v>
      </c>
      <c r="K133" s="2168" t="s">
        <v>22214</v>
      </c>
      <c r="L133" s="2207">
        <v>4539</v>
      </c>
      <c r="M133" s="2161"/>
      <c r="N133" s="2161"/>
      <c r="O133" s="2161">
        <v>579</v>
      </c>
      <c r="P133" s="2161">
        <v>2987</v>
      </c>
      <c r="Q133" s="2161">
        <v>128</v>
      </c>
      <c r="R133" s="2161">
        <v>366.37</v>
      </c>
      <c r="S133" s="2161">
        <v>1</v>
      </c>
      <c r="T133" s="2161">
        <v>220.97</v>
      </c>
      <c r="U133" s="2161"/>
      <c r="V133" s="2161"/>
      <c r="W133" s="2161"/>
      <c r="X133" s="2161"/>
      <c r="Y133" s="2161"/>
      <c r="Z133" s="2161"/>
      <c r="AA133" s="2161">
        <v>7</v>
      </c>
      <c r="AB133" s="2161">
        <v>7</v>
      </c>
      <c r="AC133" s="2161">
        <v>3</v>
      </c>
      <c r="AD133" s="2161"/>
      <c r="AE133" s="2161"/>
      <c r="AF133" s="2161"/>
      <c r="AG133" s="2161"/>
      <c r="AH133" s="2161">
        <v>3</v>
      </c>
      <c r="AI133" s="2161">
        <v>25</v>
      </c>
      <c r="AJ133" s="2161">
        <v>6</v>
      </c>
      <c r="AK133" s="2161"/>
      <c r="AL133" s="2161">
        <v>24</v>
      </c>
      <c r="AM133" s="2161">
        <v>2593</v>
      </c>
      <c r="AN133" s="2161"/>
      <c r="AO133" s="2161"/>
      <c r="AP133" s="2161">
        <v>6010</v>
      </c>
      <c r="AQ133" s="2161">
        <v>400</v>
      </c>
      <c r="AR133" s="2161"/>
      <c r="AS133" s="2161">
        <v>850</v>
      </c>
      <c r="AT133" s="2161">
        <v>7260</v>
      </c>
      <c r="AU133" s="2161"/>
      <c r="AV133" s="2161">
        <v>585</v>
      </c>
      <c r="AW133" s="2161">
        <v>391</v>
      </c>
      <c r="AX133" s="2161"/>
      <c r="AY133" s="2161"/>
      <c r="AZ133" s="2161"/>
      <c r="BA133" s="2161">
        <v>976</v>
      </c>
      <c r="BB133" s="2161">
        <v>18</v>
      </c>
      <c r="BC133" s="2161"/>
      <c r="BD133" s="2161"/>
      <c r="BE133" s="2161">
        <v>11</v>
      </c>
      <c r="BF133" s="2161"/>
      <c r="BG133" s="2161">
        <v>29</v>
      </c>
    </row>
    <row r="134" spans="1:59" s="2185" customFormat="1" ht="16.5" customHeight="1">
      <c r="A134" s="2170">
        <v>129</v>
      </c>
      <c r="B134" s="2170" t="s">
        <v>9118</v>
      </c>
      <c r="C134" s="2170" t="s">
        <v>17278</v>
      </c>
      <c r="D134" s="2170" t="s">
        <v>17032</v>
      </c>
      <c r="E134" s="2170" t="s">
        <v>17279</v>
      </c>
      <c r="F134" s="2174" t="s">
        <v>17280</v>
      </c>
      <c r="G134" s="2168" t="s">
        <v>17281</v>
      </c>
      <c r="H134" s="2168" t="s">
        <v>17278</v>
      </c>
      <c r="I134" s="2168" t="s">
        <v>16950</v>
      </c>
      <c r="J134" s="2209" t="s">
        <v>22215</v>
      </c>
      <c r="K134" s="2168" t="s">
        <v>21848</v>
      </c>
      <c r="L134" s="2207">
        <v>5714.01</v>
      </c>
      <c r="M134" s="2161"/>
      <c r="N134" s="2161"/>
      <c r="O134" s="2161">
        <v>932</v>
      </c>
      <c r="P134" s="2161">
        <v>3977.76</v>
      </c>
      <c r="Q134" s="2161">
        <v>248</v>
      </c>
      <c r="R134" s="2161">
        <v>648.25</v>
      </c>
      <c r="S134" s="2161">
        <v>3</v>
      </c>
      <c r="T134" s="2161">
        <v>371.7</v>
      </c>
      <c r="U134" s="2161"/>
      <c r="V134" s="2161"/>
      <c r="W134" s="2161"/>
      <c r="X134" s="2161"/>
      <c r="Y134" s="2161">
        <v>1598</v>
      </c>
      <c r="Z134" s="2161">
        <v>1279</v>
      </c>
      <c r="AA134" s="2161">
        <v>8</v>
      </c>
      <c r="AB134" s="2161">
        <v>8</v>
      </c>
      <c r="AC134" s="2161">
        <v>3</v>
      </c>
      <c r="AD134" s="2161"/>
      <c r="AE134" s="2161">
        <v>1</v>
      </c>
      <c r="AF134" s="2161"/>
      <c r="AG134" s="2161"/>
      <c r="AH134" s="2161">
        <v>4</v>
      </c>
      <c r="AI134" s="2161">
        <v>13</v>
      </c>
      <c r="AJ134" s="2161">
        <v>41</v>
      </c>
      <c r="AK134" s="2161"/>
      <c r="AL134" s="2161">
        <v>14</v>
      </c>
      <c r="AM134" s="2161"/>
      <c r="AN134" s="2161"/>
      <c r="AO134" s="2161"/>
      <c r="AP134" s="2161">
        <v>1635</v>
      </c>
      <c r="AQ134" s="2161">
        <v>1260</v>
      </c>
      <c r="AR134" s="2161"/>
      <c r="AS134" s="2161">
        <v>3161</v>
      </c>
      <c r="AT134" s="2161">
        <v>6056</v>
      </c>
      <c r="AU134" s="2161"/>
      <c r="AV134" s="2161">
        <v>648</v>
      </c>
      <c r="AW134" s="2161">
        <v>11</v>
      </c>
      <c r="AX134" s="2161"/>
      <c r="AY134" s="2161"/>
      <c r="AZ134" s="2161"/>
      <c r="BA134" s="2161">
        <v>659</v>
      </c>
      <c r="BB134" s="2161"/>
      <c r="BC134" s="2161"/>
      <c r="BD134" s="2161"/>
      <c r="BE134" s="2161">
        <v>8.5</v>
      </c>
      <c r="BF134" s="2161"/>
      <c r="BG134" s="2161">
        <v>8.5</v>
      </c>
    </row>
    <row r="135" spans="1:59" s="2185" customFormat="1" ht="16.5" customHeight="1">
      <c r="A135" s="2170">
        <v>130</v>
      </c>
      <c r="B135" s="2170" t="s">
        <v>9118</v>
      </c>
      <c r="C135" s="2170" t="s">
        <v>17282</v>
      </c>
      <c r="D135" s="2170" t="s">
        <v>17032</v>
      </c>
      <c r="E135" s="2170" t="s">
        <v>17283</v>
      </c>
      <c r="F135" s="2174" t="s">
        <v>17284</v>
      </c>
      <c r="G135" s="2168" t="s">
        <v>17285</v>
      </c>
      <c r="H135" s="2168" t="s">
        <v>17286</v>
      </c>
      <c r="I135" s="2168" t="s">
        <v>16859</v>
      </c>
      <c r="J135" s="2209" t="s">
        <v>17287</v>
      </c>
      <c r="K135" s="2168" t="s">
        <v>22216</v>
      </c>
      <c r="L135" s="2207">
        <v>3878.6970000000001</v>
      </c>
      <c r="M135" s="2165"/>
      <c r="N135" s="2165"/>
      <c r="O135" s="2161">
        <v>497</v>
      </c>
      <c r="P135" s="2161">
        <v>694</v>
      </c>
      <c r="Q135" s="2161"/>
      <c r="R135" s="2161"/>
      <c r="S135" s="2161">
        <v>2</v>
      </c>
      <c r="T135" s="2161">
        <v>291</v>
      </c>
      <c r="U135" s="2161">
        <v>1</v>
      </c>
      <c r="V135" s="2161">
        <v>216</v>
      </c>
      <c r="W135" s="2161">
        <v>1</v>
      </c>
      <c r="X135" s="2161">
        <v>59</v>
      </c>
      <c r="Y135" s="2161"/>
      <c r="Z135" s="2161"/>
      <c r="AA135" s="2161">
        <v>25</v>
      </c>
      <c r="AB135" s="2161">
        <v>21</v>
      </c>
      <c r="AC135" s="2161">
        <v>1</v>
      </c>
      <c r="AD135" s="2161">
        <v>1</v>
      </c>
      <c r="AE135" s="2161">
        <v>1</v>
      </c>
      <c r="AF135" s="2161"/>
      <c r="AG135" s="2161"/>
      <c r="AH135" s="2161">
        <v>3</v>
      </c>
      <c r="AI135" s="2161">
        <v>20</v>
      </c>
      <c r="AJ135" s="2161">
        <v>8</v>
      </c>
      <c r="AK135" s="2161">
        <v>174</v>
      </c>
      <c r="AL135" s="2161">
        <v>42</v>
      </c>
      <c r="AM135" s="2161">
        <v>96</v>
      </c>
      <c r="AN135" s="2161"/>
      <c r="AO135" s="2161"/>
      <c r="AP135" s="2161">
        <v>1798</v>
      </c>
      <c r="AQ135" s="2161">
        <v>1414</v>
      </c>
      <c r="AR135" s="2161">
        <v>1848</v>
      </c>
      <c r="AS135" s="2161">
        <v>3534</v>
      </c>
      <c r="AT135" s="2161">
        <v>8594</v>
      </c>
      <c r="AU135" s="2161">
        <v>920</v>
      </c>
      <c r="AV135" s="2161">
        <v>373</v>
      </c>
      <c r="AW135" s="2161">
        <v>34</v>
      </c>
      <c r="AX135" s="2161">
        <v>12</v>
      </c>
      <c r="AY135" s="2161">
        <v>3</v>
      </c>
      <c r="AZ135" s="2161">
        <v>248</v>
      </c>
      <c r="BA135" s="2161">
        <v>1590</v>
      </c>
      <c r="BB135" s="2161"/>
      <c r="BC135" s="2161"/>
      <c r="BD135" s="2161"/>
      <c r="BE135" s="2161">
        <v>14</v>
      </c>
      <c r="BF135" s="2161"/>
      <c r="BG135" s="2161">
        <v>14</v>
      </c>
    </row>
    <row r="136" spans="1:59" s="2185" customFormat="1" ht="16.5" customHeight="1">
      <c r="A136" s="2170">
        <v>131</v>
      </c>
      <c r="B136" s="2170" t="s">
        <v>9118</v>
      </c>
      <c r="C136" s="2170" t="s">
        <v>17288</v>
      </c>
      <c r="D136" s="2170" t="s">
        <v>17032</v>
      </c>
      <c r="E136" s="2170" t="s">
        <v>17289</v>
      </c>
      <c r="F136" s="2174" t="s">
        <v>17290</v>
      </c>
      <c r="G136" s="2168" t="s">
        <v>17291</v>
      </c>
      <c r="H136" s="2168" t="s">
        <v>17288</v>
      </c>
      <c r="I136" s="2168" t="s">
        <v>16950</v>
      </c>
      <c r="J136" s="2209" t="s">
        <v>21849</v>
      </c>
      <c r="K136" s="2168" t="s">
        <v>21850</v>
      </c>
      <c r="L136" s="2207">
        <v>4237</v>
      </c>
      <c r="M136" s="2167"/>
      <c r="N136" s="2167"/>
      <c r="O136" s="2164">
        <v>663</v>
      </c>
      <c r="P136" s="2164">
        <v>1148</v>
      </c>
      <c r="Q136" s="2164">
        <v>85</v>
      </c>
      <c r="R136" s="2164">
        <v>128</v>
      </c>
      <c r="S136" s="2164">
        <v>1</v>
      </c>
      <c r="T136" s="2164">
        <v>113</v>
      </c>
      <c r="U136" s="2164"/>
      <c r="V136" s="2164"/>
      <c r="W136" s="2164">
        <v>1</v>
      </c>
      <c r="X136" s="2164">
        <v>70</v>
      </c>
      <c r="Y136" s="2164"/>
      <c r="Z136" s="2164"/>
      <c r="AA136" s="2164">
        <v>8</v>
      </c>
      <c r="AB136" s="2164">
        <v>8</v>
      </c>
      <c r="AC136" s="2164">
        <v>2</v>
      </c>
      <c r="AD136" s="2164"/>
      <c r="AE136" s="2164"/>
      <c r="AF136" s="2164"/>
      <c r="AG136" s="2164"/>
      <c r="AH136" s="2161">
        <v>2</v>
      </c>
      <c r="AI136" s="2164">
        <v>26</v>
      </c>
      <c r="AJ136" s="2164">
        <v>8</v>
      </c>
      <c r="AK136" s="2164"/>
      <c r="AL136" s="2164">
        <v>41</v>
      </c>
      <c r="AM136" s="2164"/>
      <c r="AN136" s="2164"/>
      <c r="AO136" s="2164"/>
      <c r="AP136" s="2164">
        <v>3200</v>
      </c>
      <c r="AQ136" s="2164">
        <v>380</v>
      </c>
      <c r="AR136" s="2164"/>
      <c r="AS136" s="2164">
        <v>3746</v>
      </c>
      <c r="AT136" s="2161">
        <v>7326</v>
      </c>
      <c r="AU136" s="2164">
        <v>194</v>
      </c>
      <c r="AV136" s="2164">
        <v>70</v>
      </c>
      <c r="AW136" s="2164"/>
      <c r="AX136" s="2164"/>
      <c r="AY136" s="2164"/>
      <c r="AZ136" s="2164"/>
      <c r="BA136" s="2161">
        <v>264</v>
      </c>
      <c r="BB136" s="2164"/>
      <c r="BC136" s="2164"/>
      <c r="BD136" s="2164"/>
      <c r="BE136" s="2164"/>
      <c r="BF136" s="2164"/>
      <c r="BG136" s="2161">
        <v>0</v>
      </c>
    </row>
    <row r="137" spans="1:59" s="2185" customFormat="1" ht="16.5" customHeight="1">
      <c r="A137" s="2170">
        <v>132</v>
      </c>
      <c r="B137" s="2170" t="s">
        <v>9118</v>
      </c>
      <c r="C137" s="2170" t="s">
        <v>9119</v>
      </c>
      <c r="D137" s="2170" t="s">
        <v>17032</v>
      </c>
      <c r="E137" s="2170" t="s">
        <v>17292</v>
      </c>
      <c r="F137" s="2174" t="s">
        <v>17293</v>
      </c>
      <c r="G137" s="2168" t="s">
        <v>17294</v>
      </c>
      <c r="H137" s="2168" t="s">
        <v>17295</v>
      </c>
      <c r="I137" s="2168" t="s">
        <v>16859</v>
      </c>
      <c r="J137" s="2209" t="s">
        <v>17296</v>
      </c>
      <c r="K137" s="2168" t="s">
        <v>22217</v>
      </c>
      <c r="L137" s="2207">
        <v>465.6</v>
      </c>
      <c r="M137" s="2161"/>
      <c r="N137" s="2161"/>
      <c r="O137" s="2161">
        <v>394</v>
      </c>
      <c r="P137" s="2161">
        <v>361</v>
      </c>
      <c r="Q137" s="2161"/>
      <c r="R137" s="2161"/>
      <c r="S137" s="2161">
        <v>2</v>
      </c>
      <c r="T137" s="2161">
        <v>697</v>
      </c>
      <c r="U137" s="2161"/>
      <c r="V137" s="2161"/>
      <c r="W137" s="2161">
        <v>1</v>
      </c>
      <c r="X137" s="2161">
        <v>140</v>
      </c>
      <c r="Y137" s="2161"/>
      <c r="Z137" s="2161"/>
      <c r="AA137" s="2161">
        <v>11</v>
      </c>
      <c r="AB137" s="2161">
        <v>11</v>
      </c>
      <c r="AC137" s="2161"/>
      <c r="AD137" s="2161"/>
      <c r="AE137" s="2161"/>
      <c r="AF137" s="2161"/>
      <c r="AG137" s="2161"/>
      <c r="AH137" s="2161"/>
      <c r="AI137" s="2161">
        <v>45</v>
      </c>
      <c r="AJ137" s="2161">
        <v>73</v>
      </c>
      <c r="AK137" s="2161">
        <v>91</v>
      </c>
      <c r="AL137" s="2161"/>
      <c r="AM137" s="2161"/>
      <c r="AN137" s="2161"/>
      <c r="AO137" s="2161"/>
      <c r="AP137" s="2161">
        <v>7630</v>
      </c>
      <c r="AQ137" s="2161">
        <v>9096</v>
      </c>
      <c r="AR137" s="2161">
        <v>1820</v>
      </c>
      <c r="AS137" s="2161">
        <v>1230</v>
      </c>
      <c r="AT137" s="2161">
        <v>19776</v>
      </c>
      <c r="AU137" s="2161">
        <v>27</v>
      </c>
      <c r="AV137" s="2161">
        <v>108</v>
      </c>
      <c r="AW137" s="2161"/>
      <c r="AX137" s="2161"/>
      <c r="AY137" s="2161"/>
      <c r="AZ137" s="2161"/>
      <c r="BA137" s="2161">
        <v>135</v>
      </c>
      <c r="BB137" s="2161"/>
      <c r="BC137" s="2161"/>
      <c r="BD137" s="2161"/>
      <c r="BE137" s="2161">
        <v>3</v>
      </c>
      <c r="BF137" s="2161"/>
      <c r="BG137" s="2161">
        <v>3</v>
      </c>
    </row>
    <row r="138" spans="1:59" s="2185" customFormat="1" ht="16.5" customHeight="1">
      <c r="A138" s="2170">
        <v>133</v>
      </c>
      <c r="B138" s="2170" t="s">
        <v>9118</v>
      </c>
      <c r="C138" s="2170" t="s">
        <v>17297</v>
      </c>
      <c r="D138" s="2170" t="s">
        <v>17032</v>
      </c>
      <c r="E138" s="2170" t="s">
        <v>17298</v>
      </c>
      <c r="F138" s="2174" t="s">
        <v>17299</v>
      </c>
      <c r="G138" s="2168" t="s">
        <v>17300</v>
      </c>
      <c r="H138" s="2168" t="s">
        <v>17297</v>
      </c>
      <c r="I138" s="2168" t="s">
        <v>16950</v>
      </c>
      <c r="J138" s="2209" t="s">
        <v>21849</v>
      </c>
      <c r="K138" s="2168" t="s">
        <v>22218</v>
      </c>
      <c r="L138" s="2207">
        <v>4196</v>
      </c>
      <c r="M138" s="2161"/>
      <c r="N138" s="2161"/>
      <c r="O138" s="2161">
        <v>454</v>
      </c>
      <c r="P138" s="2161">
        <v>624.20000000000005</v>
      </c>
      <c r="Q138" s="2161">
        <v>200</v>
      </c>
      <c r="R138" s="2161">
        <v>297</v>
      </c>
      <c r="S138" s="2161">
        <v>1</v>
      </c>
      <c r="T138" s="2161">
        <v>233</v>
      </c>
      <c r="U138" s="2161"/>
      <c r="V138" s="2161"/>
      <c r="W138" s="2161"/>
      <c r="X138" s="2161"/>
      <c r="Y138" s="2161">
        <v>200</v>
      </c>
      <c r="Z138" s="2161">
        <v>645</v>
      </c>
      <c r="AA138" s="2161">
        <v>4</v>
      </c>
      <c r="AB138" s="2161">
        <v>3</v>
      </c>
      <c r="AC138" s="2161"/>
      <c r="AD138" s="2161"/>
      <c r="AE138" s="2161"/>
      <c r="AF138" s="2161"/>
      <c r="AG138" s="2161"/>
      <c r="AH138" s="2161"/>
      <c r="AI138" s="2161"/>
      <c r="AJ138" s="2161"/>
      <c r="AK138" s="2161">
        <v>155</v>
      </c>
      <c r="AL138" s="2161">
        <v>2</v>
      </c>
      <c r="AM138" s="2161"/>
      <c r="AN138" s="2161"/>
      <c r="AO138" s="2161"/>
      <c r="AP138" s="2161"/>
      <c r="AQ138" s="2161"/>
      <c r="AR138" s="2161">
        <v>3253</v>
      </c>
      <c r="AS138" s="2161">
        <v>42</v>
      </c>
      <c r="AT138" s="2161">
        <v>3295</v>
      </c>
      <c r="AU138" s="2161">
        <v>42</v>
      </c>
      <c r="AV138" s="2161">
        <v>127</v>
      </c>
      <c r="AW138" s="2161"/>
      <c r="AX138" s="2161"/>
      <c r="AY138" s="2161"/>
      <c r="AZ138" s="2161"/>
      <c r="BA138" s="2161">
        <v>169</v>
      </c>
      <c r="BB138" s="2161"/>
      <c r="BC138" s="2161"/>
      <c r="BD138" s="2161"/>
      <c r="BE138" s="2161">
        <v>2</v>
      </c>
      <c r="BF138" s="2161"/>
      <c r="BG138" s="2161">
        <v>2</v>
      </c>
    </row>
    <row r="139" spans="1:59" s="2185" customFormat="1" ht="16.5" customHeight="1">
      <c r="A139" s="2170">
        <v>134</v>
      </c>
      <c r="B139" s="2170" t="s">
        <v>9118</v>
      </c>
      <c r="C139" s="2170" t="s">
        <v>22219</v>
      </c>
      <c r="D139" s="2170" t="s">
        <v>17032</v>
      </c>
      <c r="E139" s="2170" t="s">
        <v>22220</v>
      </c>
      <c r="F139" s="2174" t="s">
        <v>22221</v>
      </c>
      <c r="G139" s="2168" t="s">
        <v>22222</v>
      </c>
      <c r="H139" s="2168" t="s">
        <v>22219</v>
      </c>
      <c r="I139" s="2168" t="s">
        <v>16950</v>
      </c>
      <c r="J139" s="2209" t="s">
        <v>22223</v>
      </c>
      <c r="K139" s="2168" t="s">
        <v>22224</v>
      </c>
      <c r="L139" s="2207">
        <v>3119.76</v>
      </c>
      <c r="M139" s="2161"/>
      <c r="N139" s="2161"/>
      <c r="O139" s="2161">
        <v>305</v>
      </c>
      <c r="P139" s="2161">
        <v>589.45000000000005</v>
      </c>
      <c r="Q139" s="2161"/>
      <c r="R139" s="2161"/>
      <c r="S139" s="2161"/>
      <c r="T139" s="2161"/>
      <c r="U139" s="2161"/>
      <c r="V139" s="2161"/>
      <c r="W139" s="2161"/>
      <c r="X139" s="2161"/>
      <c r="Y139" s="2161"/>
      <c r="Z139" s="2161"/>
      <c r="AA139" s="2161">
        <v>1</v>
      </c>
      <c r="AB139" s="2161">
        <v>1</v>
      </c>
      <c r="AC139" s="2161">
        <v>1</v>
      </c>
      <c r="AD139" s="2161"/>
      <c r="AE139" s="2161"/>
      <c r="AF139" s="2161"/>
      <c r="AG139" s="2161"/>
      <c r="AH139" s="2161">
        <v>1</v>
      </c>
      <c r="AI139" s="2161">
        <v>2</v>
      </c>
      <c r="AJ139" s="2161"/>
      <c r="AK139" s="2161"/>
      <c r="AL139" s="2161">
        <v>11</v>
      </c>
      <c r="AM139" s="2161"/>
      <c r="AN139" s="2161"/>
      <c r="AO139" s="2161"/>
      <c r="AP139" s="2161">
        <v>184</v>
      </c>
      <c r="AQ139" s="2161"/>
      <c r="AR139" s="2161"/>
      <c r="AS139" s="2161">
        <v>1487</v>
      </c>
      <c r="AT139" s="2161">
        <v>1671</v>
      </c>
      <c r="AU139" s="2161">
        <v>39</v>
      </c>
      <c r="AV139" s="2161">
        <v>50</v>
      </c>
      <c r="AW139" s="2161"/>
      <c r="AX139" s="2161"/>
      <c r="AY139" s="2161"/>
      <c r="AZ139" s="2161"/>
      <c r="BA139" s="2161">
        <v>89</v>
      </c>
      <c r="BB139" s="2161"/>
      <c r="BC139" s="2161"/>
      <c r="BD139" s="2161"/>
      <c r="BE139" s="2161"/>
      <c r="BF139" s="2161"/>
      <c r="BG139" s="2161">
        <v>0</v>
      </c>
    </row>
    <row r="140" spans="1:59" s="2185" customFormat="1" ht="16.5" customHeight="1">
      <c r="A140" s="2170">
        <v>135</v>
      </c>
      <c r="B140" s="2170" t="s">
        <v>9118</v>
      </c>
      <c r="C140" s="2170" t="s">
        <v>22219</v>
      </c>
      <c r="D140" s="2170" t="s">
        <v>17032</v>
      </c>
      <c r="E140" s="2170" t="s">
        <v>22225</v>
      </c>
      <c r="F140" s="2174" t="s">
        <v>22226</v>
      </c>
      <c r="G140" s="2168" t="s">
        <v>22227</v>
      </c>
      <c r="H140" s="2168" t="s">
        <v>17302</v>
      </c>
      <c r="I140" s="2168" t="s">
        <v>16859</v>
      </c>
      <c r="J140" s="2209" t="s">
        <v>22228</v>
      </c>
      <c r="K140" s="2168" t="s">
        <v>22229</v>
      </c>
      <c r="L140" s="2207">
        <v>7186</v>
      </c>
      <c r="M140" s="2169"/>
      <c r="N140" s="2169"/>
      <c r="O140" s="2169">
        <v>612</v>
      </c>
      <c r="P140" s="2169">
        <v>1378</v>
      </c>
      <c r="Q140" s="2169"/>
      <c r="R140" s="2169"/>
      <c r="S140" s="2169"/>
      <c r="T140" s="2169"/>
      <c r="U140" s="2169"/>
      <c r="V140" s="2169"/>
      <c r="W140" s="2169">
        <v>1</v>
      </c>
      <c r="X140" s="2169">
        <v>66.7</v>
      </c>
      <c r="Y140" s="2169"/>
      <c r="Z140" s="2169"/>
      <c r="AA140" s="2169">
        <v>22</v>
      </c>
      <c r="AB140" s="2169">
        <v>22</v>
      </c>
      <c r="AC140" s="2169">
        <v>3</v>
      </c>
      <c r="AD140" s="2169"/>
      <c r="AE140" s="2169">
        <v>2</v>
      </c>
      <c r="AF140" s="2169">
        <v>1</v>
      </c>
      <c r="AG140" s="2169"/>
      <c r="AH140" s="2161">
        <v>6</v>
      </c>
      <c r="AI140" s="2169">
        <v>47</v>
      </c>
      <c r="AJ140" s="2169">
        <v>1</v>
      </c>
      <c r="AK140" s="2169"/>
      <c r="AL140" s="2169"/>
      <c r="AM140" s="2169">
        <v>9209</v>
      </c>
      <c r="AN140" s="2169">
        <v>5784</v>
      </c>
      <c r="AO140" s="2169"/>
      <c r="AP140" s="2169">
        <v>14993</v>
      </c>
      <c r="AQ140" s="2169"/>
      <c r="AR140" s="2169"/>
      <c r="AS140" s="2169"/>
      <c r="AT140" s="2161">
        <v>14993</v>
      </c>
      <c r="AU140" s="2169">
        <v>635</v>
      </c>
      <c r="AV140" s="2169">
        <v>415</v>
      </c>
      <c r="AW140" s="2169">
        <v>3000</v>
      </c>
      <c r="AX140" s="2169">
        <v>50</v>
      </c>
      <c r="AY140" s="2169"/>
      <c r="AZ140" s="2169"/>
      <c r="BA140" s="2161">
        <v>4100</v>
      </c>
      <c r="BB140" s="2169"/>
      <c r="BC140" s="2169"/>
      <c r="BD140" s="2169"/>
      <c r="BE140" s="2169"/>
      <c r="BF140" s="2169"/>
      <c r="BG140" s="2161">
        <v>0</v>
      </c>
    </row>
    <row r="141" spans="1:59" s="2185" customFormat="1" ht="16.5" customHeight="1">
      <c r="A141" s="2170">
        <v>136</v>
      </c>
      <c r="B141" s="2170" t="s">
        <v>9118</v>
      </c>
      <c r="C141" s="2170" t="s">
        <v>17303</v>
      </c>
      <c r="D141" s="2170" t="s">
        <v>17032</v>
      </c>
      <c r="E141" s="2170" t="s">
        <v>17304</v>
      </c>
      <c r="F141" s="2174" t="s">
        <v>17305</v>
      </c>
      <c r="G141" s="2168" t="s">
        <v>17306</v>
      </c>
      <c r="H141" s="2168" t="s">
        <v>17303</v>
      </c>
      <c r="I141" s="2168" t="s">
        <v>16950</v>
      </c>
      <c r="J141" s="2209" t="s">
        <v>17307</v>
      </c>
      <c r="K141" s="2168" t="s">
        <v>22230</v>
      </c>
      <c r="L141" s="2207">
        <v>1892.3</v>
      </c>
      <c r="M141" s="2161"/>
      <c r="N141" s="2161"/>
      <c r="O141" s="2161">
        <v>348</v>
      </c>
      <c r="P141" s="2161">
        <v>481.4</v>
      </c>
      <c r="Q141" s="2161"/>
      <c r="R141" s="2161"/>
      <c r="S141" s="2161"/>
      <c r="T141" s="2161"/>
      <c r="U141" s="2161">
        <v>4</v>
      </c>
      <c r="V141" s="2161">
        <v>259.3</v>
      </c>
      <c r="W141" s="2161"/>
      <c r="X141" s="2161"/>
      <c r="Y141" s="2161">
        <v>105</v>
      </c>
      <c r="Z141" s="2161">
        <v>228.6</v>
      </c>
      <c r="AA141" s="2161">
        <v>3</v>
      </c>
      <c r="AB141" s="2161">
        <v>3</v>
      </c>
      <c r="AC141" s="2161"/>
      <c r="AD141" s="2161"/>
      <c r="AE141" s="2161"/>
      <c r="AF141" s="2161"/>
      <c r="AG141" s="2161"/>
      <c r="AH141" s="2161"/>
      <c r="AI141" s="2161">
        <v>14</v>
      </c>
      <c r="AJ141" s="2161">
        <v>59</v>
      </c>
      <c r="AK141" s="2161">
        <v>107</v>
      </c>
      <c r="AL141" s="2161">
        <v>7</v>
      </c>
      <c r="AM141" s="2161">
        <v>361</v>
      </c>
      <c r="AN141" s="2161"/>
      <c r="AO141" s="2161">
        <v>312</v>
      </c>
      <c r="AP141" s="2161">
        <v>1691</v>
      </c>
      <c r="AQ141" s="2161">
        <v>2373</v>
      </c>
      <c r="AR141" s="2161">
        <v>312</v>
      </c>
      <c r="AS141" s="2161">
        <v>908</v>
      </c>
      <c r="AT141" s="2161">
        <v>5284</v>
      </c>
      <c r="AU141" s="2161"/>
      <c r="AV141" s="2161">
        <v>153</v>
      </c>
      <c r="AW141" s="2161">
        <v>149</v>
      </c>
      <c r="AX141" s="2161">
        <v>13</v>
      </c>
      <c r="AY141" s="2161">
        <v>92</v>
      </c>
      <c r="AZ141" s="2161"/>
      <c r="BA141" s="2161">
        <v>407</v>
      </c>
      <c r="BB141" s="2161">
        <v>0.8</v>
      </c>
      <c r="BC141" s="2161"/>
      <c r="BD141" s="2161">
        <v>7</v>
      </c>
      <c r="BE141" s="2161"/>
      <c r="BF141" s="2161"/>
      <c r="BG141" s="2161">
        <v>7.8</v>
      </c>
    </row>
    <row r="142" spans="1:59" s="2185" customFormat="1" ht="16.5" customHeight="1">
      <c r="A142" s="2170">
        <v>137</v>
      </c>
      <c r="B142" s="2170" t="s">
        <v>9118</v>
      </c>
      <c r="C142" s="2170" t="s">
        <v>17308</v>
      </c>
      <c r="D142" s="2170" t="s">
        <v>17032</v>
      </c>
      <c r="E142" s="2170" t="s">
        <v>17309</v>
      </c>
      <c r="F142" s="2174" t="s">
        <v>17310</v>
      </c>
      <c r="G142" s="2168" t="s">
        <v>17311</v>
      </c>
      <c r="H142" s="2168" t="s">
        <v>17308</v>
      </c>
      <c r="I142" s="2168" t="s">
        <v>16950</v>
      </c>
      <c r="J142" s="2209" t="s">
        <v>21849</v>
      </c>
      <c r="K142" s="2168" t="s">
        <v>22231</v>
      </c>
      <c r="L142" s="2207">
        <v>5932</v>
      </c>
      <c r="M142" s="2161"/>
      <c r="N142" s="2161"/>
      <c r="O142" s="2161">
        <v>493</v>
      </c>
      <c r="P142" s="2161">
        <v>670.6</v>
      </c>
      <c r="Q142" s="2161">
        <v>144</v>
      </c>
      <c r="R142" s="2161">
        <v>213</v>
      </c>
      <c r="S142" s="2161">
        <v>1</v>
      </c>
      <c r="T142" s="2161">
        <v>88</v>
      </c>
      <c r="U142" s="2161"/>
      <c r="V142" s="2161"/>
      <c r="W142" s="2161"/>
      <c r="X142" s="2161"/>
      <c r="Y142" s="2161"/>
      <c r="Z142" s="2161"/>
      <c r="AA142" s="2161">
        <v>2</v>
      </c>
      <c r="AB142" s="2161">
        <v>2</v>
      </c>
      <c r="AC142" s="2161"/>
      <c r="AD142" s="2161"/>
      <c r="AE142" s="2161"/>
      <c r="AF142" s="2161"/>
      <c r="AG142" s="2161"/>
      <c r="AH142" s="2161"/>
      <c r="AI142" s="2161"/>
      <c r="AJ142" s="2161">
        <v>1</v>
      </c>
      <c r="AK142" s="2161"/>
      <c r="AL142" s="2161">
        <v>10</v>
      </c>
      <c r="AM142" s="2161"/>
      <c r="AN142" s="2161"/>
      <c r="AO142" s="2161"/>
      <c r="AP142" s="2161"/>
      <c r="AQ142" s="2161">
        <v>800</v>
      </c>
      <c r="AR142" s="2161"/>
      <c r="AS142" s="2161">
        <v>2610</v>
      </c>
      <c r="AT142" s="2161">
        <v>3410</v>
      </c>
      <c r="AU142" s="2161"/>
      <c r="AV142" s="2161">
        <v>149</v>
      </c>
      <c r="AW142" s="2161"/>
      <c r="AX142" s="2161"/>
      <c r="AY142" s="2161"/>
      <c r="AZ142" s="2161"/>
      <c r="BA142" s="2161">
        <v>149</v>
      </c>
      <c r="BB142" s="2161"/>
      <c r="BC142" s="2161"/>
      <c r="BD142" s="2161"/>
      <c r="BE142" s="2161">
        <v>1</v>
      </c>
      <c r="BF142" s="2161"/>
      <c r="BG142" s="2161">
        <v>1</v>
      </c>
    </row>
    <row r="143" spans="1:59" s="2185" customFormat="1" ht="16.5" customHeight="1">
      <c r="A143" s="2170">
        <v>138</v>
      </c>
      <c r="B143" s="2170" t="s">
        <v>9118</v>
      </c>
      <c r="C143" s="2170" t="s">
        <v>16379</v>
      </c>
      <c r="D143" s="2170" t="s">
        <v>17032</v>
      </c>
      <c r="E143" s="2170" t="s">
        <v>17312</v>
      </c>
      <c r="F143" s="2174" t="s">
        <v>17313</v>
      </c>
      <c r="G143" s="2168" t="s">
        <v>17314</v>
      </c>
      <c r="H143" s="2168" t="s">
        <v>16379</v>
      </c>
      <c r="I143" s="2168" t="s">
        <v>16950</v>
      </c>
      <c r="J143" s="2209" t="s">
        <v>21849</v>
      </c>
      <c r="K143" s="2168" t="s">
        <v>22232</v>
      </c>
      <c r="L143" s="2207">
        <v>1834.6</v>
      </c>
      <c r="M143" s="2165"/>
      <c r="N143" s="2165"/>
      <c r="O143" s="2161">
        <v>309</v>
      </c>
      <c r="P143" s="2161">
        <v>491.4</v>
      </c>
      <c r="Q143" s="2161"/>
      <c r="R143" s="2161"/>
      <c r="S143" s="2161"/>
      <c r="T143" s="2161"/>
      <c r="U143" s="2161"/>
      <c r="V143" s="2161"/>
      <c r="W143" s="2161">
        <v>2</v>
      </c>
      <c r="X143" s="2161">
        <v>808.6</v>
      </c>
      <c r="Y143" s="2161"/>
      <c r="Z143" s="2161"/>
      <c r="AA143" s="2161">
        <v>1</v>
      </c>
      <c r="AB143" s="2161">
        <v>1</v>
      </c>
      <c r="AC143" s="2161"/>
      <c r="AD143" s="2161"/>
      <c r="AE143" s="2161"/>
      <c r="AF143" s="2161"/>
      <c r="AG143" s="2161"/>
      <c r="AH143" s="2161"/>
      <c r="AI143" s="2161"/>
      <c r="AJ143" s="2161"/>
      <c r="AK143" s="2161"/>
      <c r="AL143" s="2161">
        <v>365</v>
      </c>
      <c r="AM143" s="2161"/>
      <c r="AN143" s="2161"/>
      <c r="AO143" s="2161"/>
      <c r="AP143" s="2161"/>
      <c r="AQ143" s="2161"/>
      <c r="AR143" s="2161"/>
      <c r="AS143" s="2161">
        <v>90521</v>
      </c>
      <c r="AT143" s="2161">
        <v>90521</v>
      </c>
      <c r="AU143" s="2161"/>
      <c r="AV143" s="2161">
        <v>99252</v>
      </c>
      <c r="AW143" s="2161"/>
      <c r="AX143" s="2161"/>
      <c r="AY143" s="2161"/>
      <c r="AZ143" s="2161"/>
      <c r="BA143" s="2161">
        <v>99252</v>
      </c>
      <c r="BB143" s="2161"/>
      <c r="BC143" s="2161"/>
      <c r="BD143" s="2161"/>
      <c r="BE143" s="2161"/>
      <c r="BF143" s="2161"/>
      <c r="BG143" s="2161">
        <v>0</v>
      </c>
    </row>
    <row r="144" spans="1:59" s="2185" customFormat="1" ht="16.5" customHeight="1">
      <c r="A144" s="2170">
        <v>139</v>
      </c>
      <c r="B144" s="2170" t="s">
        <v>9118</v>
      </c>
      <c r="C144" s="2170" t="s">
        <v>16379</v>
      </c>
      <c r="D144" s="2170" t="s">
        <v>17032</v>
      </c>
      <c r="E144" s="2170" t="s">
        <v>17315</v>
      </c>
      <c r="F144" s="2174" t="s">
        <v>17316</v>
      </c>
      <c r="G144" s="2168" t="s">
        <v>17314</v>
      </c>
      <c r="H144" s="2168" t="s">
        <v>16379</v>
      </c>
      <c r="I144" s="2168" t="s">
        <v>16950</v>
      </c>
      <c r="J144" s="2209" t="s">
        <v>21849</v>
      </c>
      <c r="K144" s="2168" t="s">
        <v>22233</v>
      </c>
      <c r="L144" s="2207">
        <v>2864.2</v>
      </c>
      <c r="M144" s="2165"/>
      <c r="N144" s="2165"/>
      <c r="O144" s="2172"/>
      <c r="P144" s="2161"/>
      <c r="Q144" s="2161">
        <v>142</v>
      </c>
      <c r="R144" s="2161">
        <v>285</v>
      </c>
      <c r="S144" s="2161">
        <v>2</v>
      </c>
      <c r="T144" s="2161">
        <v>273</v>
      </c>
      <c r="U144" s="2161">
        <v>6</v>
      </c>
      <c r="V144" s="2161">
        <v>459.8</v>
      </c>
      <c r="W144" s="2161">
        <v>1</v>
      </c>
      <c r="X144" s="2161">
        <v>124.3</v>
      </c>
      <c r="Y144" s="2161"/>
      <c r="Z144" s="2161"/>
      <c r="AA144" s="2161">
        <v>1</v>
      </c>
      <c r="AB144" s="2161">
        <v>1</v>
      </c>
      <c r="AC144" s="2161"/>
      <c r="AD144" s="2161"/>
      <c r="AE144" s="2161"/>
      <c r="AF144" s="2161"/>
      <c r="AG144" s="2161"/>
      <c r="AH144" s="2161"/>
      <c r="AI144" s="2161"/>
      <c r="AJ144" s="2161"/>
      <c r="AK144" s="2161"/>
      <c r="AL144" s="2161">
        <v>180</v>
      </c>
      <c r="AM144" s="2161"/>
      <c r="AN144" s="2161"/>
      <c r="AO144" s="2161"/>
      <c r="AP144" s="2161"/>
      <c r="AQ144" s="2161"/>
      <c r="AR144" s="2161"/>
      <c r="AS144" s="2161">
        <v>42116</v>
      </c>
      <c r="AT144" s="2161">
        <v>42116</v>
      </c>
      <c r="AU144" s="2161"/>
      <c r="AV144" s="2161">
        <v>75333</v>
      </c>
      <c r="AW144" s="2161"/>
      <c r="AX144" s="2161"/>
      <c r="AY144" s="2161"/>
      <c r="AZ144" s="2161">
        <v>134518</v>
      </c>
      <c r="BA144" s="2161">
        <v>209851</v>
      </c>
      <c r="BB144" s="2161"/>
      <c r="BC144" s="2161"/>
      <c r="BD144" s="2161"/>
      <c r="BE144" s="2161"/>
      <c r="BF144" s="2161"/>
      <c r="BG144" s="2161">
        <v>0</v>
      </c>
    </row>
    <row r="145" spans="1:59" s="2185" customFormat="1" ht="16.5" customHeight="1">
      <c r="A145" s="2170">
        <v>140</v>
      </c>
      <c r="B145" s="2170" t="s">
        <v>9118</v>
      </c>
      <c r="C145" s="2170" t="s">
        <v>17317</v>
      </c>
      <c r="D145" s="2170" t="s">
        <v>17032</v>
      </c>
      <c r="E145" s="2170" t="s">
        <v>17318</v>
      </c>
      <c r="F145" s="2174" t="s">
        <v>17319</v>
      </c>
      <c r="G145" s="2168" t="s">
        <v>17320</v>
      </c>
      <c r="H145" s="2168" t="s">
        <v>17321</v>
      </c>
      <c r="I145" s="2168" t="s">
        <v>16859</v>
      </c>
      <c r="J145" s="2209" t="s">
        <v>17322</v>
      </c>
      <c r="K145" s="2168" t="s">
        <v>22234</v>
      </c>
      <c r="L145" s="2207">
        <v>13656</v>
      </c>
      <c r="M145" s="2161"/>
      <c r="N145" s="2161"/>
      <c r="O145" s="2161">
        <v>686</v>
      </c>
      <c r="P145" s="2161">
        <v>5015</v>
      </c>
      <c r="Q145" s="2161"/>
      <c r="R145" s="2161"/>
      <c r="S145" s="2161">
        <v>1</v>
      </c>
      <c r="T145" s="2161">
        <v>235</v>
      </c>
      <c r="U145" s="2161"/>
      <c r="V145" s="2161"/>
      <c r="W145" s="2161">
        <v>2</v>
      </c>
      <c r="X145" s="2161">
        <v>268</v>
      </c>
      <c r="Y145" s="2161"/>
      <c r="Z145" s="2161"/>
      <c r="AA145" s="2161">
        <v>40</v>
      </c>
      <c r="AB145" s="2161">
        <v>40</v>
      </c>
      <c r="AC145" s="2161">
        <v>3</v>
      </c>
      <c r="AD145" s="2161">
        <v>1</v>
      </c>
      <c r="AE145" s="2161">
        <v>1</v>
      </c>
      <c r="AF145" s="2161">
        <v>4</v>
      </c>
      <c r="AG145" s="2161"/>
      <c r="AH145" s="2161">
        <v>9</v>
      </c>
      <c r="AI145" s="2161">
        <v>8</v>
      </c>
      <c r="AJ145" s="2161"/>
      <c r="AK145" s="2161">
        <v>87</v>
      </c>
      <c r="AL145" s="2161"/>
      <c r="AM145" s="2161">
        <v>658</v>
      </c>
      <c r="AN145" s="2161"/>
      <c r="AO145" s="2161"/>
      <c r="AP145" s="2161">
        <v>950</v>
      </c>
      <c r="AQ145" s="2161"/>
      <c r="AR145" s="2161">
        <v>3426</v>
      </c>
      <c r="AS145" s="2161"/>
      <c r="AT145" s="2161">
        <v>4376</v>
      </c>
      <c r="AU145" s="2161">
        <v>1013</v>
      </c>
      <c r="AV145" s="2161">
        <v>190</v>
      </c>
      <c r="AW145" s="2161">
        <v>522</v>
      </c>
      <c r="AX145" s="2161"/>
      <c r="AY145" s="2161">
        <v>199</v>
      </c>
      <c r="AZ145" s="2161"/>
      <c r="BA145" s="2161">
        <v>1924</v>
      </c>
      <c r="BB145" s="2161">
        <v>10</v>
      </c>
      <c r="BC145" s="2161"/>
      <c r="BD145" s="2161"/>
      <c r="BE145" s="2161">
        <v>1</v>
      </c>
      <c r="BF145" s="2161"/>
      <c r="BG145" s="2161">
        <v>11</v>
      </c>
    </row>
    <row r="146" spans="1:59" s="2185" customFormat="1" ht="16.5" customHeight="1">
      <c r="A146" s="2170">
        <v>141</v>
      </c>
      <c r="B146" s="2170" t="s">
        <v>9118</v>
      </c>
      <c r="C146" s="2170" t="s">
        <v>17323</v>
      </c>
      <c r="D146" s="2170" t="s">
        <v>17032</v>
      </c>
      <c r="E146" s="2170" t="s">
        <v>17324</v>
      </c>
      <c r="F146" s="2174" t="s">
        <v>17325</v>
      </c>
      <c r="G146" s="2168" t="s">
        <v>17326</v>
      </c>
      <c r="H146" s="2168" t="s">
        <v>17323</v>
      </c>
      <c r="I146" s="2168" t="s">
        <v>16950</v>
      </c>
      <c r="J146" s="2209" t="s">
        <v>21849</v>
      </c>
      <c r="K146" s="2168" t="s">
        <v>22235</v>
      </c>
      <c r="L146" s="2207">
        <v>774.5</v>
      </c>
      <c r="M146" s="2161"/>
      <c r="N146" s="2161"/>
      <c r="O146" s="2161"/>
      <c r="P146" s="2161"/>
      <c r="Q146" s="2161">
        <v>282</v>
      </c>
      <c r="R146" s="2161">
        <v>774.5</v>
      </c>
      <c r="S146" s="2161"/>
      <c r="T146" s="2161"/>
      <c r="U146" s="2161"/>
      <c r="V146" s="2161"/>
      <c r="W146" s="2161"/>
      <c r="X146" s="2161"/>
      <c r="Y146" s="2161"/>
      <c r="Z146" s="2161"/>
      <c r="AA146" s="2161">
        <v>1</v>
      </c>
      <c r="AB146" s="2161">
        <v>1</v>
      </c>
      <c r="AC146" s="2161"/>
      <c r="AD146" s="2161"/>
      <c r="AE146" s="2161"/>
      <c r="AF146" s="2161"/>
      <c r="AG146" s="2161"/>
      <c r="AH146" s="2161"/>
      <c r="AI146" s="2161">
        <v>2</v>
      </c>
      <c r="AJ146" s="2161"/>
      <c r="AK146" s="2161"/>
      <c r="AL146" s="2161">
        <v>10</v>
      </c>
      <c r="AM146" s="2161"/>
      <c r="AN146" s="2161"/>
      <c r="AO146" s="2161"/>
      <c r="AP146" s="2161">
        <v>150</v>
      </c>
      <c r="AQ146" s="2161"/>
      <c r="AR146" s="2161"/>
      <c r="AS146" s="2161">
        <v>4750</v>
      </c>
      <c r="AT146" s="2161">
        <v>4900</v>
      </c>
      <c r="AU146" s="2161"/>
      <c r="AV146" s="2161">
        <v>12</v>
      </c>
      <c r="AW146" s="2161"/>
      <c r="AX146" s="2161"/>
      <c r="AY146" s="2161"/>
      <c r="AZ146" s="2161"/>
      <c r="BA146" s="2161">
        <v>12</v>
      </c>
      <c r="BB146" s="2161"/>
      <c r="BC146" s="2161"/>
      <c r="BD146" s="2161"/>
      <c r="BE146" s="2161">
        <v>0.9</v>
      </c>
      <c r="BF146" s="2161"/>
      <c r="BG146" s="2161">
        <v>0.9</v>
      </c>
    </row>
    <row r="147" spans="1:59" s="2185" customFormat="1" ht="16.5" customHeight="1">
      <c r="A147" s="2170">
        <v>142</v>
      </c>
      <c r="B147" s="2170" t="s">
        <v>9118</v>
      </c>
      <c r="C147" s="2170" t="s">
        <v>17327</v>
      </c>
      <c r="D147" s="2170" t="s">
        <v>17032</v>
      </c>
      <c r="E147" s="2170" t="s">
        <v>17328</v>
      </c>
      <c r="F147" s="2174" t="s">
        <v>17329</v>
      </c>
      <c r="G147" s="2168" t="s">
        <v>17330</v>
      </c>
      <c r="H147" s="2168" t="s">
        <v>17327</v>
      </c>
      <c r="I147" s="2168" t="s">
        <v>16950</v>
      </c>
      <c r="J147" s="2209" t="s">
        <v>21849</v>
      </c>
      <c r="K147" s="2168" t="s">
        <v>22236</v>
      </c>
      <c r="L147" s="2207">
        <v>5019</v>
      </c>
      <c r="M147" s="2161"/>
      <c r="N147" s="2161"/>
      <c r="O147" s="2161">
        <v>435</v>
      </c>
      <c r="P147" s="2161">
        <v>714.42</v>
      </c>
      <c r="Q147" s="2161"/>
      <c r="R147" s="2161"/>
      <c r="S147" s="2161">
        <v>1</v>
      </c>
      <c r="T147" s="2161">
        <v>158</v>
      </c>
      <c r="U147" s="2161">
        <v>3</v>
      </c>
      <c r="V147" s="2161">
        <v>52</v>
      </c>
      <c r="W147" s="2161">
        <v>1</v>
      </c>
      <c r="X147" s="2161">
        <v>163</v>
      </c>
      <c r="Y147" s="2161"/>
      <c r="Z147" s="2161"/>
      <c r="AA147" s="2161">
        <v>6</v>
      </c>
      <c r="AB147" s="2161">
        <v>2</v>
      </c>
      <c r="AC147" s="2161"/>
      <c r="AD147" s="2161"/>
      <c r="AE147" s="2161"/>
      <c r="AF147" s="2161"/>
      <c r="AG147" s="2161"/>
      <c r="AH147" s="2161"/>
      <c r="AI147" s="2161">
        <v>4</v>
      </c>
      <c r="AJ147" s="2161"/>
      <c r="AK147" s="2161">
        <v>1</v>
      </c>
      <c r="AL147" s="2161">
        <v>3</v>
      </c>
      <c r="AM147" s="2161"/>
      <c r="AN147" s="2161"/>
      <c r="AO147" s="2161"/>
      <c r="AP147" s="2161">
        <v>169</v>
      </c>
      <c r="AQ147" s="2161"/>
      <c r="AR147" s="2161">
        <v>370</v>
      </c>
      <c r="AS147" s="2161">
        <v>364</v>
      </c>
      <c r="AT147" s="2161">
        <v>903</v>
      </c>
      <c r="AU147" s="2161">
        <v>74</v>
      </c>
      <c r="AV147" s="2161">
        <v>260</v>
      </c>
      <c r="AW147" s="2161"/>
      <c r="AX147" s="2161"/>
      <c r="AY147" s="2161"/>
      <c r="AZ147" s="2161">
        <v>1497</v>
      </c>
      <c r="BA147" s="2161">
        <v>1831</v>
      </c>
      <c r="BB147" s="2161"/>
      <c r="BC147" s="2161"/>
      <c r="BD147" s="2161"/>
      <c r="BE147" s="2161">
        <v>2</v>
      </c>
      <c r="BF147" s="2161"/>
      <c r="BG147" s="2161">
        <v>2</v>
      </c>
    </row>
    <row r="148" spans="1:59" s="2185" customFormat="1" ht="16.5" customHeight="1">
      <c r="A148" s="2170">
        <v>143</v>
      </c>
      <c r="B148" s="2170" t="s">
        <v>9884</v>
      </c>
      <c r="C148" s="2170" t="s">
        <v>3217</v>
      </c>
      <c r="D148" s="2170" t="s">
        <v>17032</v>
      </c>
      <c r="E148" s="2170" t="s">
        <v>17331</v>
      </c>
      <c r="F148" s="2174" t="s">
        <v>17332</v>
      </c>
      <c r="G148" s="2168" t="s">
        <v>17333</v>
      </c>
      <c r="H148" s="2168" t="s">
        <v>3217</v>
      </c>
      <c r="I148" s="2168" t="s">
        <v>16950</v>
      </c>
      <c r="J148" s="2209" t="s">
        <v>22237</v>
      </c>
      <c r="K148" s="2168" t="s">
        <v>21851</v>
      </c>
      <c r="L148" s="2207">
        <v>19811.5</v>
      </c>
      <c r="M148" s="2165">
        <v>1493</v>
      </c>
      <c r="N148" s="2165">
        <v>6156</v>
      </c>
      <c r="O148" s="2161"/>
      <c r="P148" s="2161"/>
      <c r="Q148" s="2161">
        <v>296</v>
      </c>
      <c r="R148" s="2161">
        <v>1506</v>
      </c>
      <c r="S148" s="2161">
        <v>3</v>
      </c>
      <c r="T148" s="2161">
        <v>2009</v>
      </c>
      <c r="U148" s="2161">
        <v>1</v>
      </c>
      <c r="V148" s="2161">
        <v>210</v>
      </c>
      <c r="W148" s="2161">
        <v>1</v>
      </c>
      <c r="X148" s="2161">
        <v>210</v>
      </c>
      <c r="Y148" s="2161"/>
      <c r="Z148" s="2161"/>
      <c r="AA148" s="2161">
        <v>26</v>
      </c>
      <c r="AB148" s="2161">
        <v>26</v>
      </c>
      <c r="AC148" s="2161">
        <v>3</v>
      </c>
      <c r="AD148" s="2161"/>
      <c r="AE148" s="2161"/>
      <c r="AF148" s="2161"/>
      <c r="AG148" s="2161"/>
      <c r="AH148" s="2161">
        <v>3</v>
      </c>
      <c r="AI148" s="2161">
        <v>265</v>
      </c>
      <c r="AJ148" s="2161"/>
      <c r="AK148" s="2161"/>
      <c r="AL148" s="2161">
        <v>27</v>
      </c>
      <c r="AM148" s="2161">
        <v>280000</v>
      </c>
      <c r="AN148" s="2161"/>
      <c r="AO148" s="2161"/>
      <c r="AP148" s="2161">
        <v>280000</v>
      </c>
      <c r="AQ148" s="2161"/>
      <c r="AR148" s="2161">
        <v>265</v>
      </c>
      <c r="AS148" s="2161"/>
      <c r="AT148" s="2161">
        <v>280265</v>
      </c>
      <c r="AU148" s="2161">
        <v>2040</v>
      </c>
      <c r="AV148" s="2161">
        <v>2165</v>
      </c>
      <c r="AW148" s="2161">
        <v>632</v>
      </c>
      <c r="AX148" s="2161"/>
      <c r="AY148" s="2161">
        <v>9</v>
      </c>
      <c r="AZ148" s="2161"/>
      <c r="BA148" s="2161">
        <v>4846</v>
      </c>
      <c r="BB148" s="2161">
        <v>65</v>
      </c>
      <c r="BC148" s="2161"/>
      <c r="BD148" s="2161"/>
      <c r="BE148" s="2161">
        <v>405</v>
      </c>
      <c r="BF148" s="2161"/>
      <c r="BG148" s="2161">
        <v>470</v>
      </c>
    </row>
    <row r="149" spans="1:59" s="2185" customFormat="1" ht="16.5" customHeight="1">
      <c r="A149" s="2170">
        <v>144</v>
      </c>
      <c r="B149" s="2170" t="s">
        <v>9884</v>
      </c>
      <c r="C149" s="2170" t="s">
        <v>3217</v>
      </c>
      <c r="D149" s="2170" t="s">
        <v>17032</v>
      </c>
      <c r="E149" s="2170" t="s">
        <v>17334</v>
      </c>
      <c r="F149" s="2174" t="s">
        <v>17335</v>
      </c>
      <c r="G149" s="2168" t="s">
        <v>17333</v>
      </c>
      <c r="H149" s="2168" t="s">
        <v>3217</v>
      </c>
      <c r="I149" s="2168" t="s">
        <v>16950</v>
      </c>
      <c r="J149" s="2209" t="s">
        <v>22237</v>
      </c>
      <c r="K149" s="2168" t="s">
        <v>21852</v>
      </c>
      <c r="L149" s="2207">
        <v>3000.4</v>
      </c>
      <c r="M149" s="2165"/>
      <c r="N149" s="2165"/>
      <c r="O149" s="2161">
        <v>710</v>
      </c>
      <c r="P149" s="2161">
        <v>282.5</v>
      </c>
      <c r="Q149" s="2161"/>
      <c r="R149" s="2161"/>
      <c r="S149" s="2161"/>
      <c r="T149" s="2161"/>
      <c r="U149" s="2161">
        <v>1</v>
      </c>
      <c r="V149" s="2161">
        <v>282.5</v>
      </c>
      <c r="W149" s="2161"/>
      <c r="X149" s="2161"/>
      <c r="Y149" s="2161"/>
      <c r="Z149" s="2161"/>
      <c r="AA149" s="2161">
        <v>5</v>
      </c>
      <c r="AB149" s="2161">
        <v>3</v>
      </c>
      <c r="AC149" s="2161">
        <v>3</v>
      </c>
      <c r="AD149" s="2161"/>
      <c r="AE149" s="2161"/>
      <c r="AF149" s="2161"/>
      <c r="AG149" s="2161"/>
      <c r="AH149" s="2161">
        <v>3</v>
      </c>
      <c r="AI149" s="2161">
        <v>191</v>
      </c>
      <c r="AJ149" s="2161"/>
      <c r="AK149" s="2161"/>
      <c r="AL149" s="2161">
        <v>30</v>
      </c>
      <c r="AM149" s="2161">
        <v>79000</v>
      </c>
      <c r="AN149" s="2161"/>
      <c r="AO149" s="2161"/>
      <c r="AP149" s="2161">
        <v>81500</v>
      </c>
      <c r="AQ149" s="2161"/>
      <c r="AR149" s="2161"/>
      <c r="AS149" s="2161"/>
      <c r="AT149" s="2161">
        <v>81500</v>
      </c>
      <c r="AU149" s="2161">
        <v>2040</v>
      </c>
      <c r="AV149" s="2161">
        <v>2165</v>
      </c>
      <c r="AW149" s="2161">
        <v>172</v>
      </c>
      <c r="AX149" s="2161"/>
      <c r="AY149" s="2161"/>
      <c r="AZ149" s="2161"/>
      <c r="BA149" s="2161">
        <v>4377</v>
      </c>
      <c r="BB149" s="2161">
        <v>26</v>
      </c>
      <c r="BC149" s="2161"/>
      <c r="BD149" s="2161"/>
      <c r="BE149" s="2161">
        <v>106</v>
      </c>
      <c r="BF149" s="2161"/>
      <c r="BG149" s="2161">
        <v>132</v>
      </c>
    </row>
    <row r="150" spans="1:59" s="2185" customFormat="1" ht="16.5" customHeight="1">
      <c r="A150" s="2170">
        <v>145</v>
      </c>
      <c r="B150" s="2170" t="s">
        <v>9884</v>
      </c>
      <c r="C150" s="2170" t="s">
        <v>9885</v>
      </c>
      <c r="D150" s="2170" t="s">
        <v>17032</v>
      </c>
      <c r="E150" s="2170" t="s">
        <v>17336</v>
      </c>
      <c r="F150" s="2174" t="s">
        <v>22238</v>
      </c>
      <c r="G150" s="2168" t="s">
        <v>17337</v>
      </c>
      <c r="H150" s="2168" t="s">
        <v>3217</v>
      </c>
      <c r="I150" s="2168" t="s">
        <v>16950</v>
      </c>
      <c r="J150" s="2209" t="s">
        <v>22239</v>
      </c>
      <c r="K150" s="2168" t="s">
        <v>22240</v>
      </c>
      <c r="L150" s="2207">
        <v>5753</v>
      </c>
      <c r="M150" s="2165"/>
      <c r="N150" s="2165"/>
      <c r="O150" s="2161">
        <v>889</v>
      </c>
      <c r="P150" s="2161">
        <v>2212</v>
      </c>
      <c r="Q150" s="2161"/>
      <c r="R150" s="2161"/>
      <c r="S150" s="2161">
        <v>2</v>
      </c>
      <c r="T150" s="2161">
        <v>546</v>
      </c>
      <c r="U150" s="2161"/>
      <c r="V150" s="2161"/>
      <c r="W150" s="2161"/>
      <c r="X150" s="2161"/>
      <c r="Y150" s="2161"/>
      <c r="Z150" s="2161"/>
      <c r="AA150" s="2161">
        <v>5</v>
      </c>
      <c r="AB150" s="2161">
        <v>5</v>
      </c>
      <c r="AC150" s="2161">
        <v>2</v>
      </c>
      <c r="AD150" s="2161"/>
      <c r="AE150" s="2161"/>
      <c r="AF150" s="2161"/>
      <c r="AG150" s="2161"/>
      <c r="AH150" s="2161">
        <v>2</v>
      </c>
      <c r="AI150" s="2161">
        <v>111</v>
      </c>
      <c r="AJ150" s="2161">
        <v>52</v>
      </c>
      <c r="AK150" s="2161"/>
      <c r="AL150" s="2161"/>
      <c r="AM150" s="2161">
        <v>1200</v>
      </c>
      <c r="AN150" s="2161"/>
      <c r="AO150" s="2161"/>
      <c r="AP150" s="2161">
        <v>23100</v>
      </c>
      <c r="AQ150" s="2161">
        <v>40820</v>
      </c>
      <c r="AR150" s="2161"/>
      <c r="AS150" s="2161">
        <v>70310</v>
      </c>
      <c r="AT150" s="2161">
        <v>134230</v>
      </c>
      <c r="AU150" s="2161">
        <v>337</v>
      </c>
      <c r="AV150" s="2161">
        <v>681</v>
      </c>
      <c r="AW150" s="2161"/>
      <c r="AX150" s="2161"/>
      <c r="AY150" s="2161"/>
      <c r="AZ150" s="2161"/>
      <c r="BA150" s="2161">
        <v>1018</v>
      </c>
      <c r="BB150" s="2161"/>
      <c r="BC150" s="2161"/>
      <c r="BD150" s="2161"/>
      <c r="BE150" s="2161">
        <v>39</v>
      </c>
      <c r="BF150" s="2161"/>
      <c r="BG150" s="2161">
        <v>39</v>
      </c>
    </row>
    <row r="151" spans="1:59" s="2185" customFormat="1" ht="16.5" customHeight="1">
      <c r="A151" s="2170">
        <v>146</v>
      </c>
      <c r="B151" s="2170" t="s">
        <v>9884</v>
      </c>
      <c r="C151" s="2170" t="s">
        <v>17338</v>
      </c>
      <c r="D151" s="2170" t="s">
        <v>17032</v>
      </c>
      <c r="E151" s="2170" t="s">
        <v>17339</v>
      </c>
      <c r="F151" s="2174" t="s">
        <v>17340</v>
      </c>
      <c r="G151" s="2168" t="s">
        <v>17341</v>
      </c>
      <c r="H151" s="2168" t="s">
        <v>17342</v>
      </c>
      <c r="I151" s="2168" t="s">
        <v>16950</v>
      </c>
      <c r="J151" s="2209" t="s">
        <v>17343</v>
      </c>
      <c r="K151" s="2168" t="s">
        <v>21853</v>
      </c>
      <c r="L151" s="2207">
        <v>4160</v>
      </c>
      <c r="M151" s="2165"/>
      <c r="N151" s="2165"/>
      <c r="O151" s="2161">
        <v>660</v>
      </c>
      <c r="P151" s="2161">
        <v>210.2</v>
      </c>
      <c r="Q151" s="2161"/>
      <c r="R151" s="2161"/>
      <c r="S151" s="2161"/>
      <c r="T151" s="2161"/>
      <c r="U151" s="2161"/>
      <c r="V151" s="2161"/>
      <c r="W151" s="2161">
        <v>1</v>
      </c>
      <c r="X151" s="2161">
        <v>136.80000000000001</v>
      </c>
      <c r="Y151" s="2161">
        <v>13000</v>
      </c>
      <c r="Z151" s="2161">
        <v>17800</v>
      </c>
      <c r="AA151" s="2161">
        <v>5</v>
      </c>
      <c r="AB151" s="2161">
        <v>5</v>
      </c>
      <c r="AC151" s="2161">
        <v>3</v>
      </c>
      <c r="AD151" s="2161"/>
      <c r="AE151" s="2161"/>
      <c r="AF151" s="2161"/>
      <c r="AG151" s="2161"/>
      <c r="AH151" s="2161">
        <v>3</v>
      </c>
      <c r="AI151" s="2161">
        <v>47</v>
      </c>
      <c r="AJ151" s="2161"/>
      <c r="AK151" s="2161"/>
      <c r="AL151" s="2161"/>
      <c r="AM151" s="2161">
        <v>8161</v>
      </c>
      <c r="AN151" s="2161"/>
      <c r="AO151" s="2161"/>
      <c r="AP151" s="2161">
        <f>8161+10634</f>
        <v>18795</v>
      </c>
      <c r="AQ151" s="2161"/>
      <c r="AR151" s="2161"/>
      <c r="AS151" s="2161"/>
      <c r="AT151" s="2161">
        <v>18795</v>
      </c>
      <c r="AU151" s="2161"/>
      <c r="AV151" s="2161">
        <v>127.55</v>
      </c>
      <c r="AW151" s="2161"/>
      <c r="AX151" s="2161"/>
      <c r="AY151" s="2161"/>
      <c r="AZ151" s="2161"/>
      <c r="BA151" s="2161">
        <v>127.55</v>
      </c>
      <c r="BB151" s="2161"/>
      <c r="BC151" s="2161"/>
      <c r="BD151" s="2161"/>
      <c r="BE151" s="2161">
        <v>17.14</v>
      </c>
      <c r="BF151" s="2161">
        <v>4.9000000000000004</v>
      </c>
      <c r="BG151" s="2161">
        <v>22.04</v>
      </c>
    </row>
    <row r="152" spans="1:59" s="2185" customFormat="1" ht="16.5" customHeight="1">
      <c r="A152" s="2170">
        <v>147</v>
      </c>
      <c r="B152" s="2170" t="s">
        <v>9884</v>
      </c>
      <c r="C152" s="2170" t="s">
        <v>17344</v>
      </c>
      <c r="D152" s="2170" t="s">
        <v>17032</v>
      </c>
      <c r="E152" s="2170" t="s">
        <v>17345</v>
      </c>
      <c r="F152" s="2174" t="s">
        <v>17346</v>
      </c>
      <c r="G152" s="2168" t="s">
        <v>17347</v>
      </c>
      <c r="H152" s="2168" t="s">
        <v>17344</v>
      </c>
      <c r="I152" s="2168" t="s">
        <v>16950</v>
      </c>
      <c r="J152" s="2209"/>
      <c r="K152" s="2168" t="s">
        <v>17348</v>
      </c>
      <c r="L152" s="2207">
        <v>4589.87</v>
      </c>
      <c r="M152" s="2165"/>
      <c r="N152" s="2165"/>
      <c r="O152" s="2161">
        <v>621</v>
      </c>
      <c r="P152" s="2161">
        <v>1120</v>
      </c>
      <c r="Q152" s="2161"/>
      <c r="R152" s="2161"/>
      <c r="S152" s="2161"/>
      <c r="T152" s="2161"/>
      <c r="U152" s="2161"/>
      <c r="V152" s="2161"/>
      <c r="W152" s="2161"/>
      <c r="X152" s="2161"/>
      <c r="Y152" s="2161"/>
      <c r="Z152" s="2161"/>
      <c r="AA152" s="2161">
        <v>2</v>
      </c>
      <c r="AB152" s="2161">
        <v>2</v>
      </c>
      <c r="AC152" s="2161"/>
      <c r="AD152" s="2161"/>
      <c r="AE152" s="2161"/>
      <c r="AF152" s="2161"/>
      <c r="AG152" s="2161"/>
      <c r="AH152" s="2161"/>
      <c r="AI152" s="2161">
        <v>8</v>
      </c>
      <c r="AJ152" s="2161"/>
      <c r="AK152" s="2161"/>
      <c r="AL152" s="2161">
        <v>10</v>
      </c>
      <c r="AM152" s="2161"/>
      <c r="AN152" s="2161"/>
      <c r="AO152" s="2161"/>
      <c r="AP152" s="2161">
        <v>950</v>
      </c>
      <c r="AQ152" s="2161"/>
      <c r="AR152" s="2161"/>
      <c r="AS152" s="2161">
        <v>2600</v>
      </c>
      <c r="AT152" s="2161">
        <v>3550</v>
      </c>
      <c r="AU152" s="2161">
        <v>100</v>
      </c>
      <c r="AV152" s="2161">
        <v>120</v>
      </c>
      <c r="AW152" s="2161"/>
      <c r="AX152" s="2161"/>
      <c r="AY152" s="2161"/>
      <c r="AZ152" s="2161"/>
      <c r="BA152" s="2161">
        <v>220</v>
      </c>
      <c r="BB152" s="2161"/>
      <c r="BC152" s="2161"/>
      <c r="BD152" s="2161"/>
      <c r="BE152" s="2161">
        <v>0.5</v>
      </c>
      <c r="BF152" s="2161"/>
      <c r="BG152" s="2161">
        <v>0.5</v>
      </c>
    </row>
    <row r="153" spans="1:59" s="2185" customFormat="1" ht="16.5" customHeight="1">
      <c r="A153" s="2170">
        <v>148</v>
      </c>
      <c r="B153" s="2170" t="s">
        <v>9884</v>
      </c>
      <c r="C153" s="2170" t="s">
        <v>22241</v>
      </c>
      <c r="D153" s="2170" t="s">
        <v>17032</v>
      </c>
      <c r="E153" s="2170" t="s">
        <v>22242</v>
      </c>
      <c r="F153" s="2174" t="s">
        <v>22243</v>
      </c>
      <c r="G153" s="2168" t="s">
        <v>22244</v>
      </c>
      <c r="H153" s="2168" t="s">
        <v>22241</v>
      </c>
      <c r="I153" s="2168" t="s">
        <v>16950</v>
      </c>
      <c r="J153" s="2209" t="s">
        <v>22245</v>
      </c>
      <c r="K153" s="2168" t="s">
        <v>22246</v>
      </c>
      <c r="L153" s="2207">
        <v>2989.7</v>
      </c>
      <c r="M153" s="2165"/>
      <c r="N153" s="2165"/>
      <c r="O153" s="2161">
        <v>478</v>
      </c>
      <c r="P153" s="2161">
        <v>935</v>
      </c>
      <c r="Q153" s="2161"/>
      <c r="R153" s="2161"/>
      <c r="S153" s="2161">
        <v>1</v>
      </c>
      <c r="T153" s="2161">
        <v>79.5</v>
      </c>
      <c r="U153" s="2161"/>
      <c r="V153" s="2161"/>
      <c r="W153" s="2161"/>
      <c r="X153" s="2161"/>
      <c r="Y153" s="2161"/>
      <c r="Z153" s="2161"/>
      <c r="AA153" s="2161">
        <v>3</v>
      </c>
      <c r="AB153" s="2161">
        <v>3</v>
      </c>
      <c r="AC153" s="2161">
        <v>1</v>
      </c>
      <c r="AD153" s="2161">
        <v>1</v>
      </c>
      <c r="AE153" s="2161">
        <v>1</v>
      </c>
      <c r="AF153" s="2161"/>
      <c r="AG153" s="2161"/>
      <c r="AH153" s="2161">
        <v>3</v>
      </c>
      <c r="AI153" s="2161">
        <v>19</v>
      </c>
      <c r="AJ153" s="2161"/>
      <c r="AK153" s="2161"/>
      <c r="AL153" s="2161"/>
      <c r="AM153" s="2161">
        <v>700</v>
      </c>
      <c r="AN153" s="2161"/>
      <c r="AO153" s="2161"/>
      <c r="AP153" s="2161">
        <v>1270</v>
      </c>
      <c r="AQ153" s="2161"/>
      <c r="AR153" s="2161"/>
      <c r="AS153" s="2161"/>
      <c r="AT153" s="2161">
        <v>1270</v>
      </c>
      <c r="AU153" s="2161">
        <v>136</v>
      </c>
      <c r="AV153" s="2161">
        <v>291</v>
      </c>
      <c r="AW153" s="2161"/>
      <c r="AX153" s="2161"/>
      <c r="AY153" s="2161"/>
      <c r="AZ153" s="2161"/>
      <c r="BA153" s="2161">
        <v>427</v>
      </c>
      <c r="BB153" s="2161">
        <v>4</v>
      </c>
      <c r="BC153" s="2161"/>
      <c r="BD153" s="2161"/>
      <c r="BE153" s="2161"/>
      <c r="BF153" s="2161"/>
      <c r="BG153" s="2161">
        <v>4</v>
      </c>
    </row>
    <row r="154" spans="1:59" s="2185" customFormat="1" ht="16.5" customHeight="1">
      <c r="A154" s="2170">
        <v>149</v>
      </c>
      <c r="B154" s="2170" t="s">
        <v>9884</v>
      </c>
      <c r="C154" s="2170" t="s">
        <v>18732</v>
      </c>
      <c r="D154" s="2170" t="s">
        <v>17032</v>
      </c>
      <c r="E154" s="2170" t="s">
        <v>22247</v>
      </c>
      <c r="F154" s="2174" t="s">
        <v>22505</v>
      </c>
      <c r="G154" s="2168" t="s">
        <v>22248</v>
      </c>
      <c r="H154" s="2168" t="s">
        <v>18732</v>
      </c>
      <c r="I154" s="2168" t="s">
        <v>16950</v>
      </c>
      <c r="J154" s="2209" t="s">
        <v>22249</v>
      </c>
      <c r="K154" s="2168" t="s">
        <v>22250</v>
      </c>
      <c r="L154" s="2207">
        <v>4594.8999999999996</v>
      </c>
      <c r="M154" s="2165"/>
      <c r="N154" s="2165"/>
      <c r="O154" s="2161">
        <v>441</v>
      </c>
      <c r="P154" s="2161">
        <v>927.04</v>
      </c>
      <c r="Q154" s="2161"/>
      <c r="R154" s="2161"/>
      <c r="S154" s="2161">
        <v>1</v>
      </c>
      <c r="T154" s="2161">
        <v>184.95</v>
      </c>
      <c r="U154" s="2161">
        <v>1</v>
      </c>
      <c r="V154" s="2161">
        <v>666.16</v>
      </c>
      <c r="W154" s="2161"/>
      <c r="X154" s="2161"/>
      <c r="Y154" s="2161"/>
      <c r="Z154" s="2161"/>
      <c r="AA154" s="2161">
        <v>3</v>
      </c>
      <c r="AB154" s="2161">
        <v>3</v>
      </c>
      <c r="AC154" s="2161"/>
      <c r="AD154" s="2161"/>
      <c r="AE154" s="2161"/>
      <c r="AF154" s="2161"/>
      <c r="AG154" s="2161"/>
      <c r="AH154" s="2161"/>
      <c r="AI154" s="2161">
        <v>3</v>
      </c>
      <c r="AJ154" s="2161"/>
      <c r="AK154" s="2161"/>
      <c r="AL154" s="2161">
        <v>4</v>
      </c>
      <c r="AM154" s="2161"/>
      <c r="AN154" s="2161"/>
      <c r="AO154" s="2161"/>
      <c r="AP154" s="2161">
        <v>600</v>
      </c>
      <c r="AQ154" s="2161"/>
      <c r="AR154" s="2161"/>
      <c r="AS154" s="2161">
        <v>800</v>
      </c>
      <c r="AT154" s="2161">
        <v>1400</v>
      </c>
      <c r="AU154" s="2161">
        <v>46</v>
      </c>
      <c r="AV154" s="2161">
        <v>195</v>
      </c>
      <c r="AW154" s="2161">
        <v>48</v>
      </c>
      <c r="AX154" s="2161"/>
      <c r="AY154" s="2161"/>
      <c r="AZ154" s="2161"/>
      <c r="BA154" s="2161">
        <v>289</v>
      </c>
      <c r="BB154" s="2161"/>
      <c r="BC154" s="2161"/>
      <c r="BD154" s="2161"/>
      <c r="BE154" s="2161"/>
      <c r="BF154" s="2161"/>
      <c r="BG154" s="2161">
        <v>0</v>
      </c>
    </row>
    <row r="155" spans="1:59" s="2185" customFormat="1" ht="16.5" customHeight="1">
      <c r="A155" s="2170">
        <v>150</v>
      </c>
      <c r="B155" s="2170" t="s">
        <v>9884</v>
      </c>
      <c r="C155" s="2170" t="s">
        <v>17349</v>
      </c>
      <c r="D155" s="2170" t="s">
        <v>17032</v>
      </c>
      <c r="E155" s="2170" t="s">
        <v>17350</v>
      </c>
      <c r="F155" s="2174" t="s">
        <v>17351</v>
      </c>
      <c r="G155" s="2168" t="s">
        <v>17352</v>
      </c>
      <c r="H155" s="2168" t="s">
        <v>17349</v>
      </c>
      <c r="I155" s="2168" t="s">
        <v>16950</v>
      </c>
      <c r="J155" s="2209" t="s">
        <v>17353</v>
      </c>
      <c r="K155" s="2168" t="s">
        <v>17354</v>
      </c>
      <c r="L155" s="2207">
        <v>3306.7</v>
      </c>
      <c r="M155" s="2165"/>
      <c r="N155" s="2165"/>
      <c r="O155" s="2161">
        <v>492</v>
      </c>
      <c r="P155" s="2161">
        <v>763.8</v>
      </c>
      <c r="Q155" s="2161"/>
      <c r="R155" s="2161"/>
      <c r="S155" s="2161"/>
      <c r="T155" s="2161"/>
      <c r="U155" s="2161"/>
      <c r="V155" s="2161"/>
      <c r="W155" s="2161"/>
      <c r="X155" s="2161"/>
      <c r="Y155" s="2161"/>
      <c r="Z155" s="2161"/>
      <c r="AA155" s="2161">
        <v>1</v>
      </c>
      <c r="AB155" s="2161">
        <v>1</v>
      </c>
      <c r="AC155" s="2161"/>
      <c r="AD155" s="2161"/>
      <c r="AE155" s="2161"/>
      <c r="AF155" s="2161"/>
      <c r="AG155" s="2161"/>
      <c r="AH155" s="2161"/>
      <c r="AI155" s="2161">
        <v>15</v>
      </c>
      <c r="AJ155" s="2161"/>
      <c r="AK155" s="2161"/>
      <c r="AL155" s="2161">
        <v>33</v>
      </c>
      <c r="AM155" s="2161">
        <v>1105</v>
      </c>
      <c r="AN155" s="2161"/>
      <c r="AO155" s="2161"/>
      <c r="AP155" s="2161">
        <v>4677</v>
      </c>
      <c r="AQ155" s="2161"/>
      <c r="AR155" s="2161"/>
      <c r="AS155" s="2161">
        <v>10220</v>
      </c>
      <c r="AT155" s="2161">
        <v>14897</v>
      </c>
      <c r="AU155" s="2161">
        <v>6.4</v>
      </c>
      <c r="AV155" s="2161">
        <v>93.6</v>
      </c>
      <c r="AW155" s="2161">
        <v>77.554000000000002</v>
      </c>
      <c r="AX155" s="2161"/>
      <c r="AY155" s="2161"/>
      <c r="AZ155" s="2161"/>
      <c r="BA155" s="2161">
        <v>177.554</v>
      </c>
      <c r="BB155" s="2161"/>
      <c r="BC155" s="2161"/>
      <c r="BD155" s="2161"/>
      <c r="BE155" s="2161">
        <v>2.7410000000000001</v>
      </c>
      <c r="BF155" s="2161"/>
      <c r="BG155" s="2161">
        <v>2.7410000000000001</v>
      </c>
    </row>
    <row r="156" spans="1:59" s="2185" customFormat="1" ht="16.5" customHeight="1">
      <c r="A156" s="2170">
        <v>151</v>
      </c>
      <c r="B156" s="2170" t="s">
        <v>9884</v>
      </c>
      <c r="C156" s="2170" t="s">
        <v>17355</v>
      </c>
      <c r="D156" s="2170" t="s">
        <v>17032</v>
      </c>
      <c r="E156" s="2170" t="s">
        <v>17356</v>
      </c>
      <c r="F156" s="2174" t="s">
        <v>17357</v>
      </c>
      <c r="G156" s="2168" t="s">
        <v>17358</v>
      </c>
      <c r="H156" s="2168" t="s">
        <v>17359</v>
      </c>
      <c r="I156" s="2168" t="s">
        <v>16950</v>
      </c>
      <c r="J156" s="2209"/>
      <c r="K156" s="2168" t="s">
        <v>21854</v>
      </c>
      <c r="L156" s="2207">
        <v>4697</v>
      </c>
      <c r="M156" s="2165"/>
      <c r="N156" s="2165"/>
      <c r="O156" s="2164">
        <v>420</v>
      </c>
      <c r="P156" s="2161">
        <v>1286</v>
      </c>
      <c r="Q156" s="2161"/>
      <c r="R156" s="2161"/>
      <c r="S156" s="2161"/>
      <c r="T156" s="2161"/>
      <c r="U156" s="2161"/>
      <c r="V156" s="2161"/>
      <c r="W156" s="2161"/>
      <c r="X156" s="2161"/>
      <c r="Y156" s="2161"/>
      <c r="Z156" s="2161"/>
      <c r="AA156" s="2161">
        <v>5</v>
      </c>
      <c r="AB156" s="2161">
        <v>1</v>
      </c>
      <c r="AC156" s="2161"/>
      <c r="AD156" s="2161"/>
      <c r="AE156" s="2161"/>
      <c r="AF156" s="2161"/>
      <c r="AG156" s="2161"/>
      <c r="AH156" s="2161"/>
      <c r="AI156" s="2161">
        <v>18</v>
      </c>
      <c r="AJ156" s="2161"/>
      <c r="AK156" s="2161"/>
      <c r="AL156" s="2161">
        <v>47</v>
      </c>
      <c r="AM156" s="2161"/>
      <c r="AN156" s="2161"/>
      <c r="AO156" s="2161"/>
      <c r="AP156" s="2161">
        <v>8770</v>
      </c>
      <c r="AQ156" s="2161"/>
      <c r="AR156" s="2161"/>
      <c r="AS156" s="2161"/>
      <c r="AT156" s="2161">
        <v>8770</v>
      </c>
      <c r="AU156" s="2161">
        <v>12</v>
      </c>
      <c r="AV156" s="2161">
        <v>10</v>
      </c>
      <c r="AW156" s="2161">
        <v>27</v>
      </c>
      <c r="AX156" s="2161"/>
      <c r="AY156" s="2161"/>
      <c r="AZ156" s="2161"/>
      <c r="BA156" s="2161">
        <v>49</v>
      </c>
      <c r="BB156" s="2161"/>
      <c r="BC156" s="2161"/>
      <c r="BD156" s="2161"/>
      <c r="BE156" s="2161"/>
      <c r="BF156" s="2161">
        <v>23</v>
      </c>
      <c r="BG156" s="2161">
        <v>23</v>
      </c>
    </row>
    <row r="157" spans="1:59" s="2185" customFormat="1" ht="16.5" customHeight="1">
      <c r="A157" s="2170">
        <v>152</v>
      </c>
      <c r="B157" s="2170" t="s">
        <v>9884</v>
      </c>
      <c r="C157" s="2170" t="s">
        <v>22251</v>
      </c>
      <c r="D157" s="2170" t="s">
        <v>17032</v>
      </c>
      <c r="E157" s="2170" t="s">
        <v>22252</v>
      </c>
      <c r="F157" s="2174" t="s">
        <v>22492</v>
      </c>
      <c r="G157" s="2168" t="s">
        <v>22253</v>
      </c>
      <c r="H157" s="2168" t="s">
        <v>22251</v>
      </c>
      <c r="I157" s="2168" t="s">
        <v>16950</v>
      </c>
      <c r="J157" s="2209" t="s">
        <v>22254</v>
      </c>
      <c r="K157" s="2168" t="s">
        <v>22255</v>
      </c>
      <c r="L157" s="2207">
        <v>3216.1</v>
      </c>
      <c r="M157" s="2165"/>
      <c r="N157" s="2165"/>
      <c r="O157" s="2161">
        <v>477</v>
      </c>
      <c r="P157" s="2161">
        <v>1726.6</v>
      </c>
      <c r="Q157" s="2161"/>
      <c r="R157" s="2161"/>
      <c r="S157" s="2161"/>
      <c r="T157" s="2161"/>
      <c r="U157" s="2161"/>
      <c r="V157" s="2161"/>
      <c r="W157" s="2161"/>
      <c r="X157" s="2161"/>
      <c r="Y157" s="2161"/>
      <c r="Z157" s="2161"/>
      <c r="AA157" s="2161">
        <v>1</v>
      </c>
      <c r="AB157" s="2161">
        <v>1</v>
      </c>
      <c r="AC157" s="2161"/>
      <c r="AD157" s="2161"/>
      <c r="AE157" s="2161"/>
      <c r="AF157" s="2161"/>
      <c r="AG157" s="2161"/>
      <c r="AH157" s="2161"/>
      <c r="AI157" s="2161">
        <v>10</v>
      </c>
      <c r="AJ157" s="2161"/>
      <c r="AK157" s="2161"/>
      <c r="AL157" s="2161">
        <v>7</v>
      </c>
      <c r="AM157" s="2161"/>
      <c r="AN157" s="2161"/>
      <c r="AO157" s="2161"/>
      <c r="AP157" s="2161">
        <v>800</v>
      </c>
      <c r="AQ157" s="2161"/>
      <c r="AR157" s="2161"/>
      <c r="AS157" s="2161">
        <v>750</v>
      </c>
      <c r="AT157" s="2161">
        <v>1550</v>
      </c>
      <c r="AU157" s="2161">
        <v>10</v>
      </c>
      <c r="AV157" s="2161">
        <v>64</v>
      </c>
      <c r="AW157" s="2161">
        <v>170</v>
      </c>
      <c r="AX157" s="2161"/>
      <c r="AY157" s="2161"/>
      <c r="AZ157" s="2161"/>
      <c r="BA157" s="2161">
        <v>244</v>
      </c>
      <c r="BB157" s="2161"/>
      <c r="BC157" s="2161"/>
      <c r="BD157" s="2161"/>
      <c r="BE157" s="2161"/>
      <c r="BF157" s="2161"/>
      <c r="BG157" s="2161">
        <v>0</v>
      </c>
    </row>
    <row r="158" spans="1:59" s="2185" customFormat="1" ht="16.5" customHeight="1">
      <c r="A158" s="2170">
        <v>153</v>
      </c>
      <c r="B158" s="2170" t="s">
        <v>9884</v>
      </c>
      <c r="C158" s="2170" t="s">
        <v>18761</v>
      </c>
      <c r="D158" s="2170" t="s">
        <v>17032</v>
      </c>
      <c r="E158" s="2170" t="s">
        <v>22256</v>
      </c>
      <c r="F158" s="2174" t="s">
        <v>22493</v>
      </c>
      <c r="G158" s="2168" t="s">
        <v>22257</v>
      </c>
      <c r="H158" s="2168" t="s">
        <v>18761</v>
      </c>
      <c r="I158" s="2168" t="s">
        <v>16950</v>
      </c>
      <c r="J158" s="2209" t="s">
        <v>22258</v>
      </c>
      <c r="K158" s="2168" t="s">
        <v>22259</v>
      </c>
      <c r="L158" s="2207">
        <v>7290</v>
      </c>
      <c r="M158" s="2165"/>
      <c r="N158" s="2165"/>
      <c r="O158" s="2161">
        <v>600</v>
      </c>
      <c r="P158" s="2161">
        <v>916</v>
      </c>
      <c r="Q158" s="2161"/>
      <c r="R158" s="2161"/>
      <c r="S158" s="2161">
        <v>1</v>
      </c>
      <c r="T158" s="2161">
        <v>153</v>
      </c>
      <c r="U158" s="2161">
        <v>1</v>
      </c>
      <c r="V158" s="2161">
        <v>54</v>
      </c>
      <c r="W158" s="2161"/>
      <c r="X158" s="2161"/>
      <c r="Y158" s="2161"/>
      <c r="Z158" s="2161"/>
      <c r="AA158" s="2161">
        <v>7</v>
      </c>
      <c r="AB158" s="2161">
        <v>7</v>
      </c>
      <c r="AC158" s="2161">
        <v>3</v>
      </c>
      <c r="AD158" s="2161"/>
      <c r="AE158" s="2161">
        <v>1</v>
      </c>
      <c r="AF158" s="2161"/>
      <c r="AG158" s="2161"/>
      <c r="AH158" s="2161">
        <v>4</v>
      </c>
      <c r="AI158" s="2161">
        <v>6</v>
      </c>
      <c r="AJ158" s="2161"/>
      <c r="AK158" s="2161">
        <v>19</v>
      </c>
      <c r="AL158" s="2161">
        <v>62</v>
      </c>
      <c r="AM158" s="2161">
        <v>486</v>
      </c>
      <c r="AN158" s="2161"/>
      <c r="AO158" s="2161">
        <v>18</v>
      </c>
      <c r="AP158" s="2161">
        <v>576</v>
      </c>
      <c r="AQ158" s="2161"/>
      <c r="AR158" s="2161">
        <v>18</v>
      </c>
      <c r="AS158" s="2161">
        <v>4821</v>
      </c>
      <c r="AT158" s="2161">
        <v>5415</v>
      </c>
      <c r="AU158" s="2161">
        <v>464.548</v>
      </c>
      <c r="AV158" s="2161">
        <v>214.21</v>
      </c>
      <c r="AW158" s="2161">
        <v>142</v>
      </c>
      <c r="AX158" s="2161"/>
      <c r="AY158" s="2161">
        <v>2.2799999999999998</v>
      </c>
      <c r="AZ158" s="2161"/>
      <c r="BA158" s="2161">
        <v>823.03800000000001</v>
      </c>
      <c r="BB158" s="2161">
        <v>12.47</v>
      </c>
      <c r="BC158" s="2161"/>
      <c r="BD158" s="2161">
        <v>0.9</v>
      </c>
      <c r="BE158" s="2161">
        <v>3.653</v>
      </c>
      <c r="BF158" s="2161"/>
      <c r="BG158" s="2161">
        <v>17.023</v>
      </c>
    </row>
    <row r="159" spans="1:59" s="2185" customFormat="1" ht="16.5" customHeight="1">
      <c r="A159" s="2170">
        <v>154</v>
      </c>
      <c r="B159" s="2170" t="s">
        <v>9884</v>
      </c>
      <c r="C159" s="2170" t="s">
        <v>17360</v>
      </c>
      <c r="D159" s="2170" t="s">
        <v>17032</v>
      </c>
      <c r="E159" s="2170" t="s">
        <v>22260</v>
      </c>
      <c r="F159" s="2174" t="s">
        <v>22494</v>
      </c>
      <c r="G159" s="2168" t="s">
        <v>22261</v>
      </c>
      <c r="H159" s="2168" t="s">
        <v>17360</v>
      </c>
      <c r="I159" s="2168" t="s">
        <v>16950</v>
      </c>
      <c r="J159" s="2209" t="s">
        <v>22262</v>
      </c>
      <c r="K159" s="2168" t="s">
        <v>22263</v>
      </c>
      <c r="L159" s="2207">
        <v>3195</v>
      </c>
      <c r="M159" s="2165"/>
      <c r="N159" s="2165"/>
      <c r="O159" s="2161">
        <v>498</v>
      </c>
      <c r="P159" s="2161">
        <v>1582</v>
      </c>
      <c r="Q159" s="2161"/>
      <c r="R159" s="2161"/>
      <c r="S159" s="2161"/>
      <c r="T159" s="2161"/>
      <c r="U159" s="2161"/>
      <c r="V159" s="2161"/>
      <c r="W159" s="2161"/>
      <c r="X159" s="2161"/>
      <c r="Y159" s="2161"/>
      <c r="Z159" s="2161"/>
      <c r="AA159" s="2161">
        <v>2</v>
      </c>
      <c r="AB159" s="2161">
        <v>1</v>
      </c>
      <c r="AC159" s="2161"/>
      <c r="AD159" s="2161">
        <v>1</v>
      </c>
      <c r="AE159" s="2161"/>
      <c r="AF159" s="2161"/>
      <c r="AG159" s="2161"/>
      <c r="AH159" s="2161">
        <v>1</v>
      </c>
      <c r="AI159" s="2161"/>
      <c r="AJ159" s="2161"/>
      <c r="AK159" s="2161"/>
      <c r="AL159" s="2161">
        <v>4</v>
      </c>
      <c r="AM159" s="2161"/>
      <c r="AN159" s="2161"/>
      <c r="AO159" s="2161"/>
      <c r="AP159" s="2161"/>
      <c r="AQ159" s="2161"/>
      <c r="AR159" s="2161"/>
      <c r="AS159" s="2161">
        <v>1582</v>
      </c>
      <c r="AT159" s="2161">
        <v>1582</v>
      </c>
      <c r="AU159" s="2161">
        <v>10</v>
      </c>
      <c r="AV159" s="2161">
        <v>300</v>
      </c>
      <c r="AW159" s="2161"/>
      <c r="AX159" s="2161"/>
      <c r="AY159" s="2161"/>
      <c r="AZ159" s="2161"/>
      <c r="BA159" s="2161">
        <v>310</v>
      </c>
      <c r="BB159" s="2161"/>
      <c r="BC159" s="2161"/>
      <c r="BD159" s="2161"/>
      <c r="BE159" s="2161">
        <v>0.5</v>
      </c>
      <c r="BF159" s="2161"/>
      <c r="BG159" s="2161">
        <v>0.5</v>
      </c>
    </row>
    <row r="160" spans="1:59" s="2185" customFormat="1" ht="16.5" customHeight="1">
      <c r="A160" s="2170">
        <v>155</v>
      </c>
      <c r="B160" s="2170" t="s">
        <v>17361</v>
      </c>
      <c r="C160" s="2170" t="s">
        <v>22503</v>
      </c>
      <c r="D160" s="2170" t="s">
        <v>17032</v>
      </c>
      <c r="E160" s="2170" t="s">
        <v>21855</v>
      </c>
      <c r="F160" s="2174" t="s">
        <v>17362</v>
      </c>
      <c r="G160" s="2168" t="s">
        <v>22264</v>
      </c>
      <c r="H160" s="2168" t="s">
        <v>17363</v>
      </c>
      <c r="I160" s="2168" t="s">
        <v>16950</v>
      </c>
      <c r="J160" s="2209" t="s">
        <v>17367</v>
      </c>
      <c r="K160" s="2168" t="s">
        <v>21856</v>
      </c>
      <c r="L160" s="2207">
        <v>4867</v>
      </c>
      <c r="M160" s="2165"/>
      <c r="N160" s="2165"/>
      <c r="O160" s="2161">
        <v>872</v>
      </c>
      <c r="P160" s="2161">
        <v>922</v>
      </c>
      <c r="Q160" s="2161">
        <v>200</v>
      </c>
      <c r="R160" s="2161">
        <v>307</v>
      </c>
      <c r="S160" s="2161">
        <v>3</v>
      </c>
      <c r="T160" s="2161">
        <v>565</v>
      </c>
      <c r="U160" s="2161"/>
      <c r="V160" s="2161"/>
      <c r="W160" s="2161"/>
      <c r="X160" s="2161"/>
      <c r="Y160" s="2161"/>
      <c r="Z160" s="2161"/>
      <c r="AA160" s="2161">
        <v>5</v>
      </c>
      <c r="AB160" s="2161">
        <v>5</v>
      </c>
      <c r="AC160" s="2161">
        <v>3</v>
      </c>
      <c r="AD160" s="2161"/>
      <c r="AE160" s="2161"/>
      <c r="AF160" s="2161"/>
      <c r="AG160" s="2161"/>
      <c r="AH160" s="2161">
        <v>3</v>
      </c>
      <c r="AI160" s="2161">
        <v>1</v>
      </c>
      <c r="AJ160" s="2161">
        <v>149</v>
      </c>
      <c r="AK160" s="2161"/>
      <c r="AL160" s="2161">
        <v>2</v>
      </c>
      <c r="AM160" s="2161">
        <v>750</v>
      </c>
      <c r="AN160" s="2161"/>
      <c r="AO160" s="2161"/>
      <c r="AP160" s="2161">
        <v>750</v>
      </c>
      <c r="AQ160" s="2161">
        <v>5050</v>
      </c>
      <c r="AR160" s="2161"/>
      <c r="AS160" s="2161">
        <v>500</v>
      </c>
      <c r="AT160" s="2161">
        <v>6300</v>
      </c>
      <c r="AU160" s="2161">
        <v>300</v>
      </c>
      <c r="AV160" s="2161">
        <v>247</v>
      </c>
      <c r="AW160" s="2161"/>
      <c r="AX160" s="2161"/>
      <c r="AY160" s="2161"/>
      <c r="AZ160" s="2161"/>
      <c r="BA160" s="2161">
        <v>547</v>
      </c>
      <c r="BB160" s="2161"/>
      <c r="BC160" s="2161"/>
      <c r="BD160" s="2161"/>
      <c r="BE160" s="2161">
        <v>3</v>
      </c>
      <c r="BF160" s="2161"/>
      <c r="BG160" s="2161">
        <v>3</v>
      </c>
    </row>
    <row r="161" spans="1:59" s="2185" customFormat="1" ht="16.5" customHeight="1">
      <c r="A161" s="2170">
        <v>156</v>
      </c>
      <c r="B161" s="2170" t="s">
        <v>17361</v>
      </c>
      <c r="C161" s="2170" t="s">
        <v>22503</v>
      </c>
      <c r="D161" s="2170" t="s">
        <v>17032</v>
      </c>
      <c r="E161" s="2170" t="s">
        <v>22265</v>
      </c>
      <c r="F161" s="2174" t="s">
        <v>22266</v>
      </c>
      <c r="G161" s="2168" t="s">
        <v>22267</v>
      </c>
      <c r="H161" s="2168" t="s">
        <v>17364</v>
      </c>
      <c r="I161" s="2168" t="s">
        <v>16859</v>
      </c>
      <c r="J161" s="2209" t="s">
        <v>22268</v>
      </c>
      <c r="K161" s="2168" t="s">
        <v>21857</v>
      </c>
      <c r="L161" s="2207">
        <v>33755</v>
      </c>
      <c r="M161" s="2165">
        <v>1642</v>
      </c>
      <c r="N161" s="2165">
        <v>7284</v>
      </c>
      <c r="O161" s="2161">
        <v>443</v>
      </c>
      <c r="P161" s="2161">
        <v>1366</v>
      </c>
      <c r="Q161" s="2161"/>
      <c r="R161" s="2161"/>
      <c r="S161" s="2161"/>
      <c r="T161" s="2161"/>
      <c r="U161" s="2161"/>
      <c r="V161" s="2161"/>
      <c r="W161" s="2161"/>
      <c r="X161" s="2161"/>
      <c r="Y161" s="2161">
        <v>200</v>
      </c>
      <c r="Z161" s="2161">
        <v>19.3</v>
      </c>
      <c r="AA161" s="2161">
        <v>8</v>
      </c>
      <c r="AB161" s="2161">
        <v>8</v>
      </c>
      <c r="AC161" s="2161">
        <v>3</v>
      </c>
      <c r="AD161" s="2161">
        <v>1</v>
      </c>
      <c r="AE161" s="2161">
        <v>4</v>
      </c>
      <c r="AF161" s="2161"/>
      <c r="AG161" s="2161"/>
      <c r="AH161" s="2161">
        <v>8</v>
      </c>
      <c r="AI161" s="2161">
        <v>39</v>
      </c>
      <c r="AJ161" s="2161"/>
      <c r="AK161" s="2161"/>
      <c r="AL161" s="2161"/>
      <c r="AM161" s="2161">
        <v>1360</v>
      </c>
      <c r="AN161" s="2161"/>
      <c r="AO161" s="2161"/>
      <c r="AP161" s="2161">
        <v>3996</v>
      </c>
      <c r="AQ161" s="2161"/>
      <c r="AR161" s="2161"/>
      <c r="AS161" s="2161"/>
      <c r="AT161" s="2161">
        <v>3996</v>
      </c>
      <c r="AU161" s="2161">
        <v>476</v>
      </c>
      <c r="AV161" s="2161"/>
      <c r="AW161" s="2161">
        <v>484</v>
      </c>
      <c r="AX161" s="2161"/>
      <c r="AY161" s="2161"/>
      <c r="AZ161" s="2161"/>
      <c r="BA161" s="2161">
        <v>960</v>
      </c>
      <c r="BB161" s="2161">
        <v>23</v>
      </c>
      <c r="BC161" s="2161"/>
      <c r="BD161" s="2161"/>
      <c r="BE161" s="2161">
        <v>19</v>
      </c>
      <c r="BF161" s="2161"/>
      <c r="BG161" s="2161">
        <v>42</v>
      </c>
    </row>
    <row r="162" spans="1:59" s="2185" customFormat="1" ht="16.5" customHeight="1">
      <c r="A162" s="2170">
        <v>157</v>
      </c>
      <c r="B162" s="2170" t="s">
        <v>17361</v>
      </c>
      <c r="C162" s="2170" t="s">
        <v>22504</v>
      </c>
      <c r="D162" s="2170" t="s">
        <v>17032</v>
      </c>
      <c r="E162" s="2170" t="s">
        <v>22269</v>
      </c>
      <c r="F162" s="2174" t="s">
        <v>17365</v>
      </c>
      <c r="G162" s="2168" t="s">
        <v>17366</v>
      </c>
      <c r="H162" s="2168" t="s">
        <v>17363</v>
      </c>
      <c r="I162" s="2168" t="s">
        <v>16950</v>
      </c>
      <c r="J162" s="2209" t="s">
        <v>17367</v>
      </c>
      <c r="K162" s="2168" t="s">
        <v>22270</v>
      </c>
      <c r="L162" s="2207">
        <v>4837</v>
      </c>
      <c r="M162" s="2165"/>
      <c r="N162" s="2165"/>
      <c r="O162" s="2161">
        <v>686</v>
      </c>
      <c r="P162" s="2161">
        <v>1109</v>
      </c>
      <c r="Q162" s="2161">
        <v>193</v>
      </c>
      <c r="R162" s="2161">
        <v>267</v>
      </c>
      <c r="S162" s="2161"/>
      <c r="T162" s="2161"/>
      <c r="U162" s="2161"/>
      <c r="V162" s="2161"/>
      <c r="W162" s="2161"/>
      <c r="X162" s="2161"/>
      <c r="Y162" s="2161"/>
      <c r="Z162" s="2161"/>
      <c r="AA162" s="2161">
        <v>5</v>
      </c>
      <c r="AB162" s="2161">
        <v>5</v>
      </c>
      <c r="AC162" s="2161">
        <v>3</v>
      </c>
      <c r="AD162" s="2161"/>
      <c r="AE162" s="2161"/>
      <c r="AF162" s="2161"/>
      <c r="AG162" s="2161"/>
      <c r="AH162" s="2161">
        <v>3</v>
      </c>
      <c r="AI162" s="2161"/>
      <c r="AJ162" s="2161"/>
      <c r="AK162" s="2161"/>
      <c r="AL162" s="2161">
        <v>22</v>
      </c>
      <c r="AM162" s="2161"/>
      <c r="AN162" s="2161"/>
      <c r="AO162" s="2161"/>
      <c r="AP162" s="2161"/>
      <c r="AQ162" s="2161"/>
      <c r="AR162" s="2161"/>
      <c r="AS162" s="2161">
        <v>3355</v>
      </c>
      <c r="AT162" s="2161">
        <v>3355</v>
      </c>
      <c r="AU162" s="2161">
        <v>300</v>
      </c>
      <c r="AV162" s="2161">
        <v>240</v>
      </c>
      <c r="AW162" s="2161"/>
      <c r="AX162" s="2161"/>
      <c r="AY162" s="2161"/>
      <c r="AZ162" s="2161"/>
      <c r="BA162" s="2161">
        <v>540</v>
      </c>
      <c r="BB162" s="2161"/>
      <c r="BC162" s="2161"/>
      <c r="BD162" s="2161"/>
      <c r="BE162" s="2161">
        <v>8</v>
      </c>
      <c r="BF162" s="2161"/>
      <c r="BG162" s="2161">
        <v>8</v>
      </c>
    </row>
    <row r="163" spans="1:59" s="2185" customFormat="1" ht="16.5" customHeight="1">
      <c r="A163" s="2170">
        <v>158</v>
      </c>
      <c r="B163" s="2170" t="s">
        <v>22271</v>
      </c>
      <c r="C163" s="2170" t="s">
        <v>17368</v>
      </c>
      <c r="D163" s="2170" t="s">
        <v>17032</v>
      </c>
      <c r="E163" s="2170" t="s">
        <v>17369</v>
      </c>
      <c r="F163" s="2174" t="s">
        <v>17370</v>
      </c>
      <c r="G163" s="2168" t="s">
        <v>17371</v>
      </c>
      <c r="H163" s="2168" t="s">
        <v>17368</v>
      </c>
      <c r="I163" s="2168" t="s">
        <v>16950</v>
      </c>
      <c r="J163" s="2209" t="s">
        <v>17372</v>
      </c>
      <c r="K163" s="2168" t="s">
        <v>21858</v>
      </c>
      <c r="L163" s="2207">
        <v>3825</v>
      </c>
      <c r="M163" s="2165"/>
      <c r="N163" s="2165"/>
      <c r="O163" s="2164">
        <v>622</v>
      </c>
      <c r="P163" s="2161">
        <v>595</v>
      </c>
      <c r="Q163" s="2161">
        <v>106</v>
      </c>
      <c r="R163" s="2161">
        <v>144</v>
      </c>
      <c r="S163" s="2161"/>
      <c r="T163" s="2161"/>
      <c r="U163" s="2161"/>
      <c r="V163" s="2161"/>
      <c r="W163" s="2161"/>
      <c r="X163" s="2161"/>
      <c r="Y163" s="2161"/>
      <c r="Z163" s="2161"/>
      <c r="AA163" s="2161">
        <v>6</v>
      </c>
      <c r="AB163" s="2161"/>
      <c r="AC163" s="2161">
        <v>3</v>
      </c>
      <c r="AD163" s="2161"/>
      <c r="AE163" s="2161">
        <v>1</v>
      </c>
      <c r="AF163" s="2161"/>
      <c r="AG163" s="2161"/>
      <c r="AH163" s="2161">
        <v>4</v>
      </c>
      <c r="AI163" s="2161">
        <v>76</v>
      </c>
      <c r="AJ163" s="2161"/>
      <c r="AK163" s="2161"/>
      <c r="AL163" s="2161"/>
      <c r="AM163" s="2161">
        <v>16352</v>
      </c>
      <c r="AN163" s="2161"/>
      <c r="AO163" s="2161"/>
      <c r="AP163" s="2161">
        <v>27896</v>
      </c>
      <c r="AQ163" s="2161"/>
      <c r="AR163" s="2161"/>
      <c r="AS163" s="2161"/>
      <c r="AT163" s="2161">
        <v>27896</v>
      </c>
      <c r="AU163" s="2161">
        <v>70</v>
      </c>
      <c r="AV163" s="2161">
        <v>158</v>
      </c>
      <c r="AW163" s="2161">
        <v>500</v>
      </c>
      <c r="AX163" s="2161"/>
      <c r="AY163" s="2161"/>
      <c r="AZ163" s="2161"/>
      <c r="BA163" s="2161">
        <v>728</v>
      </c>
      <c r="BB163" s="2161">
        <v>22</v>
      </c>
      <c r="BC163" s="2161"/>
      <c r="BD163" s="2161"/>
      <c r="BE163" s="2161">
        <v>23</v>
      </c>
      <c r="BF163" s="2161"/>
      <c r="BG163" s="2161">
        <v>45</v>
      </c>
    </row>
    <row r="164" spans="1:59" s="2185" customFormat="1" ht="16.5" customHeight="1">
      <c r="A164" s="2170">
        <v>159</v>
      </c>
      <c r="B164" s="2170" t="s">
        <v>17361</v>
      </c>
      <c r="C164" s="2170" t="s">
        <v>17373</v>
      </c>
      <c r="D164" s="2170" t="s">
        <v>17032</v>
      </c>
      <c r="E164" s="2170" t="s">
        <v>17374</v>
      </c>
      <c r="F164" s="2174" t="s">
        <v>17375</v>
      </c>
      <c r="G164" s="2168" t="s">
        <v>17376</v>
      </c>
      <c r="H164" s="2168" t="s">
        <v>17373</v>
      </c>
      <c r="I164" s="2168" t="s">
        <v>16950</v>
      </c>
      <c r="J164" s="2209" t="s">
        <v>17377</v>
      </c>
      <c r="K164" s="2168" t="s">
        <v>21859</v>
      </c>
      <c r="L164" s="2207">
        <v>6268.9</v>
      </c>
      <c r="M164" s="2165"/>
      <c r="N164" s="2165"/>
      <c r="O164" s="2161">
        <v>798</v>
      </c>
      <c r="P164" s="2161">
        <v>768</v>
      </c>
      <c r="Q164" s="2161">
        <v>167</v>
      </c>
      <c r="R164" s="2161">
        <v>186</v>
      </c>
      <c r="S164" s="2161">
        <v>1</v>
      </c>
      <c r="T164" s="2161">
        <v>360</v>
      </c>
      <c r="U164" s="2161"/>
      <c r="V164" s="2161"/>
      <c r="W164" s="2161"/>
      <c r="X164" s="2161"/>
      <c r="Y164" s="2161"/>
      <c r="Z164" s="2161"/>
      <c r="AA164" s="2161">
        <v>10</v>
      </c>
      <c r="AB164" s="2161">
        <v>10</v>
      </c>
      <c r="AC164" s="2161">
        <v>3</v>
      </c>
      <c r="AD164" s="2161"/>
      <c r="AE164" s="2161"/>
      <c r="AF164" s="2161"/>
      <c r="AG164" s="2161"/>
      <c r="AH164" s="2161">
        <v>3</v>
      </c>
      <c r="AI164" s="2161">
        <v>18</v>
      </c>
      <c r="AJ164" s="2161">
        <v>3</v>
      </c>
      <c r="AK164" s="2161"/>
      <c r="AL164" s="2161">
        <v>42</v>
      </c>
      <c r="AM164" s="2161">
        <v>1026</v>
      </c>
      <c r="AN164" s="2161"/>
      <c r="AO164" s="2161"/>
      <c r="AP164" s="2161">
        <v>1193</v>
      </c>
      <c r="AQ164" s="2161">
        <v>332</v>
      </c>
      <c r="AR164" s="2161"/>
      <c r="AS164" s="2161">
        <v>5305</v>
      </c>
      <c r="AT164" s="2161">
        <v>6830</v>
      </c>
      <c r="AU164" s="2161">
        <v>588</v>
      </c>
      <c r="AV164" s="2161">
        <v>537</v>
      </c>
      <c r="AW164" s="2161">
        <v>94</v>
      </c>
      <c r="AX164" s="2161"/>
      <c r="AY164" s="2161"/>
      <c r="AZ164" s="2161">
        <v>1514</v>
      </c>
      <c r="BA164" s="2161">
        <v>2733</v>
      </c>
      <c r="BB164" s="2161">
        <v>6</v>
      </c>
      <c r="BC164" s="2161"/>
      <c r="BD164" s="2161"/>
      <c r="BE164" s="2161">
        <v>9</v>
      </c>
      <c r="BF164" s="2161"/>
      <c r="BG164" s="2161">
        <v>15</v>
      </c>
    </row>
    <row r="165" spans="1:59" s="2185" customFormat="1" ht="16.5" customHeight="1">
      <c r="A165" s="2170">
        <v>160</v>
      </c>
      <c r="B165" s="2170" t="s">
        <v>17361</v>
      </c>
      <c r="C165" s="2170" t="s">
        <v>17378</v>
      </c>
      <c r="D165" s="2170" t="s">
        <v>17032</v>
      </c>
      <c r="E165" s="2170" t="s">
        <v>17379</v>
      </c>
      <c r="F165" s="2174" t="s">
        <v>17380</v>
      </c>
      <c r="G165" s="2168" t="s">
        <v>17381</v>
      </c>
      <c r="H165" s="2168" t="s">
        <v>17378</v>
      </c>
      <c r="I165" s="2168" t="s">
        <v>16950</v>
      </c>
      <c r="J165" s="2209" t="s">
        <v>17382</v>
      </c>
      <c r="K165" s="2168" t="s">
        <v>22272</v>
      </c>
      <c r="L165" s="2207">
        <v>6940</v>
      </c>
      <c r="M165" s="2165">
        <v>509</v>
      </c>
      <c r="N165" s="2165">
        <v>192</v>
      </c>
      <c r="O165" s="2165"/>
      <c r="P165" s="2165"/>
      <c r="Q165" s="2165"/>
      <c r="R165" s="2165"/>
      <c r="S165" s="2161">
        <v>1</v>
      </c>
      <c r="T165" s="2161">
        <v>459</v>
      </c>
      <c r="U165" s="2161"/>
      <c r="V165" s="2161"/>
      <c r="W165" s="2161"/>
      <c r="X165" s="2161"/>
      <c r="Y165" s="2161">
        <v>999</v>
      </c>
      <c r="Z165" s="2161">
        <v>299</v>
      </c>
      <c r="AA165" s="2161">
        <v>21</v>
      </c>
      <c r="AB165" s="2161">
        <v>21</v>
      </c>
      <c r="AC165" s="2161">
        <v>3</v>
      </c>
      <c r="AD165" s="2161"/>
      <c r="AE165" s="2161"/>
      <c r="AF165" s="2161"/>
      <c r="AG165" s="2161"/>
      <c r="AH165" s="2161">
        <v>3</v>
      </c>
      <c r="AI165" s="2161">
        <v>50</v>
      </c>
      <c r="AJ165" s="2161">
        <v>25</v>
      </c>
      <c r="AK165" s="2161"/>
      <c r="AL165" s="2161">
        <v>24</v>
      </c>
      <c r="AM165" s="2161"/>
      <c r="AN165" s="2161"/>
      <c r="AO165" s="2161"/>
      <c r="AP165" s="2161">
        <v>1100</v>
      </c>
      <c r="AQ165" s="2161">
        <v>1250</v>
      </c>
      <c r="AR165" s="2161"/>
      <c r="AS165" s="2161"/>
      <c r="AT165" s="2161">
        <v>2350</v>
      </c>
      <c r="AU165" s="2161"/>
      <c r="AV165" s="2161">
        <v>75</v>
      </c>
      <c r="AW165" s="2161">
        <v>34</v>
      </c>
      <c r="AX165" s="2161"/>
      <c r="AY165" s="2161"/>
      <c r="AZ165" s="2161">
        <v>12</v>
      </c>
      <c r="BA165" s="2161">
        <v>121</v>
      </c>
      <c r="BB165" s="2161"/>
      <c r="BC165" s="2161"/>
      <c r="BD165" s="2161"/>
      <c r="BE165" s="2161">
        <v>7.5</v>
      </c>
      <c r="BF165" s="2161"/>
      <c r="BG165" s="2161">
        <v>7.5</v>
      </c>
    </row>
    <row r="166" spans="1:59" s="2185" customFormat="1" ht="16.5" customHeight="1">
      <c r="A166" s="2170">
        <v>161</v>
      </c>
      <c r="B166" s="2170" t="s">
        <v>17361</v>
      </c>
      <c r="C166" s="2170" t="s">
        <v>17383</v>
      </c>
      <c r="D166" s="2170" t="s">
        <v>17032</v>
      </c>
      <c r="E166" s="2170" t="s">
        <v>17384</v>
      </c>
      <c r="F166" s="2174" t="s">
        <v>17385</v>
      </c>
      <c r="G166" s="2168" t="s">
        <v>17386</v>
      </c>
      <c r="H166" s="2168" t="s">
        <v>17383</v>
      </c>
      <c r="I166" s="2168" t="s">
        <v>16950</v>
      </c>
      <c r="J166" s="2209" t="s">
        <v>22273</v>
      </c>
      <c r="K166" s="2168" t="s">
        <v>22274</v>
      </c>
      <c r="L166" s="2207">
        <v>3626</v>
      </c>
      <c r="M166" s="2165"/>
      <c r="N166" s="2165"/>
      <c r="O166" s="2161">
        <v>601</v>
      </c>
      <c r="P166" s="2161">
        <v>979</v>
      </c>
      <c r="Q166" s="2161">
        <v>108</v>
      </c>
      <c r="R166" s="2161">
        <v>162</v>
      </c>
      <c r="S166" s="2161">
        <v>2</v>
      </c>
      <c r="T166" s="2161">
        <v>198</v>
      </c>
      <c r="U166" s="2161"/>
      <c r="V166" s="2161"/>
      <c r="W166" s="2161"/>
      <c r="X166" s="2161"/>
      <c r="Y166" s="2161"/>
      <c r="Z166" s="2161"/>
      <c r="AA166" s="2161">
        <v>11</v>
      </c>
      <c r="AB166" s="2161">
        <v>11</v>
      </c>
      <c r="AC166" s="2161">
        <v>3</v>
      </c>
      <c r="AD166" s="2161"/>
      <c r="AE166" s="2161">
        <v>1</v>
      </c>
      <c r="AF166" s="2161"/>
      <c r="AG166" s="2161"/>
      <c r="AH166" s="2161">
        <v>4</v>
      </c>
      <c r="AI166" s="2161">
        <v>46</v>
      </c>
      <c r="AJ166" s="2161">
        <v>51</v>
      </c>
      <c r="AK166" s="2161"/>
      <c r="AL166" s="2161">
        <v>60</v>
      </c>
      <c r="AM166" s="2161">
        <v>4688</v>
      </c>
      <c r="AN166" s="2161"/>
      <c r="AO166" s="2161"/>
      <c r="AP166" s="2161">
        <v>29773</v>
      </c>
      <c r="AQ166" s="2161">
        <v>13090</v>
      </c>
      <c r="AR166" s="2161"/>
      <c r="AS166" s="2161"/>
      <c r="AT166" s="2161">
        <v>42863</v>
      </c>
      <c r="AU166" s="2161"/>
      <c r="AV166" s="2161">
        <v>250</v>
      </c>
      <c r="AW166" s="2161">
        <v>456</v>
      </c>
      <c r="AX166" s="2161">
        <v>10</v>
      </c>
      <c r="AY166" s="2161"/>
      <c r="AZ166" s="2161"/>
      <c r="BA166" s="2161">
        <v>716</v>
      </c>
      <c r="BB166" s="2161">
        <v>51</v>
      </c>
      <c r="BC166" s="2161"/>
      <c r="BD166" s="2161"/>
      <c r="BE166" s="2161">
        <v>23</v>
      </c>
      <c r="BF166" s="2161"/>
      <c r="BG166" s="2161">
        <v>74</v>
      </c>
    </row>
    <row r="167" spans="1:59" s="2185" customFormat="1" ht="16.5" customHeight="1">
      <c r="A167" s="2170">
        <v>162</v>
      </c>
      <c r="B167" s="2170" t="s">
        <v>17361</v>
      </c>
      <c r="C167" s="2170" t="s">
        <v>17387</v>
      </c>
      <c r="D167" s="2170" t="s">
        <v>17032</v>
      </c>
      <c r="E167" s="2170" t="s">
        <v>17388</v>
      </c>
      <c r="F167" s="2174" t="s">
        <v>17389</v>
      </c>
      <c r="G167" s="2168" t="s">
        <v>17390</v>
      </c>
      <c r="H167" s="2168" t="s">
        <v>17387</v>
      </c>
      <c r="I167" s="2168" t="s">
        <v>16950</v>
      </c>
      <c r="J167" s="2209" t="s">
        <v>17391</v>
      </c>
      <c r="K167" s="2168" t="s">
        <v>22275</v>
      </c>
      <c r="L167" s="2207">
        <v>2615</v>
      </c>
      <c r="M167" s="2165"/>
      <c r="N167" s="2165"/>
      <c r="O167" s="2161">
        <v>577</v>
      </c>
      <c r="P167" s="2161">
        <v>731.5</v>
      </c>
      <c r="Q167" s="2161">
        <v>180</v>
      </c>
      <c r="R167" s="2161">
        <v>273</v>
      </c>
      <c r="S167" s="2161">
        <v>2</v>
      </c>
      <c r="T167" s="2161">
        <v>476</v>
      </c>
      <c r="U167" s="2161"/>
      <c r="V167" s="2161"/>
      <c r="W167" s="2161"/>
      <c r="X167" s="2161"/>
      <c r="Y167" s="2161"/>
      <c r="Z167" s="2161"/>
      <c r="AA167" s="2161">
        <v>5</v>
      </c>
      <c r="AB167" s="2161">
        <v>5</v>
      </c>
      <c r="AC167" s="2161">
        <v>3</v>
      </c>
      <c r="AD167" s="2161"/>
      <c r="AE167" s="2161"/>
      <c r="AF167" s="2161"/>
      <c r="AG167" s="2161"/>
      <c r="AH167" s="2161">
        <v>3</v>
      </c>
      <c r="AI167" s="2161"/>
      <c r="AJ167" s="2161"/>
      <c r="AK167" s="2161"/>
      <c r="AL167" s="2161"/>
      <c r="AM167" s="2161"/>
      <c r="AN167" s="2161"/>
      <c r="AO167" s="2161"/>
      <c r="AP167" s="2161"/>
      <c r="AQ167" s="2161"/>
      <c r="AR167" s="2161"/>
      <c r="AS167" s="2161"/>
      <c r="AT167" s="2161"/>
      <c r="AU167" s="2161">
        <v>200</v>
      </c>
      <c r="AV167" s="2161">
        <v>18</v>
      </c>
      <c r="AW167" s="2161"/>
      <c r="AX167" s="2161"/>
      <c r="AY167" s="2161"/>
      <c r="AZ167" s="2161"/>
      <c r="BA167" s="2161">
        <v>218</v>
      </c>
      <c r="BB167" s="2161"/>
      <c r="BC167" s="2161"/>
      <c r="BD167" s="2161"/>
      <c r="BE167" s="2161"/>
      <c r="BF167" s="2161"/>
      <c r="BG167" s="2161">
        <v>0</v>
      </c>
    </row>
    <row r="168" spans="1:59" s="2185" customFormat="1" ht="16.5" customHeight="1">
      <c r="A168" s="2170">
        <v>163</v>
      </c>
      <c r="B168" s="2170" t="s">
        <v>17361</v>
      </c>
      <c r="C168" s="2170" t="s">
        <v>17392</v>
      </c>
      <c r="D168" s="2170" t="s">
        <v>17032</v>
      </c>
      <c r="E168" s="2170" t="s">
        <v>17393</v>
      </c>
      <c r="F168" s="2174" t="s">
        <v>17394</v>
      </c>
      <c r="G168" s="2168" t="s">
        <v>17395</v>
      </c>
      <c r="H168" s="2168" t="s">
        <v>17392</v>
      </c>
      <c r="I168" s="2168" t="s">
        <v>16950</v>
      </c>
      <c r="J168" s="2209" t="s">
        <v>17396</v>
      </c>
      <c r="K168" s="2168" t="s">
        <v>21860</v>
      </c>
      <c r="L168" s="2207">
        <v>9462.7000000000007</v>
      </c>
      <c r="M168" s="2165"/>
      <c r="N168" s="2165"/>
      <c r="O168" s="2161">
        <v>718</v>
      </c>
      <c r="P168" s="2161">
        <v>4095</v>
      </c>
      <c r="Q168" s="2161">
        <v>152</v>
      </c>
      <c r="R168" s="2161">
        <v>386</v>
      </c>
      <c r="S168" s="2161">
        <v>1</v>
      </c>
      <c r="T168" s="2161">
        <v>318.2</v>
      </c>
      <c r="U168" s="2161">
        <v>1</v>
      </c>
      <c r="V168" s="2161">
        <v>124.34</v>
      </c>
      <c r="W168" s="2161">
        <v>1</v>
      </c>
      <c r="X168" s="2161">
        <v>35.6</v>
      </c>
      <c r="Y168" s="2161"/>
      <c r="Z168" s="2161"/>
      <c r="AA168" s="2161">
        <v>13</v>
      </c>
      <c r="AB168" s="2161">
        <v>8</v>
      </c>
      <c r="AC168" s="2161">
        <v>3</v>
      </c>
      <c r="AD168" s="2161"/>
      <c r="AE168" s="2161"/>
      <c r="AF168" s="2161"/>
      <c r="AG168" s="2161"/>
      <c r="AH168" s="2161">
        <v>3</v>
      </c>
      <c r="AI168" s="2161"/>
      <c r="AJ168" s="2161">
        <v>22</v>
      </c>
      <c r="AK168" s="2161"/>
      <c r="AL168" s="2161">
        <v>64</v>
      </c>
      <c r="AM168" s="2161"/>
      <c r="AN168" s="2161"/>
      <c r="AO168" s="2161"/>
      <c r="AP168" s="2161"/>
      <c r="AQ168" s="2161">
        <v>1740</v>
      </c>
      <c r="AR168" s="2161"/>
      <c r="AS168" s="2161">
        <v>8680</v>
      </c>
      <c r="AT168" s="2161">
        <v>10420</v>
      </c>
      <c r="AU168" s="2161"/>
      <c r="AV168" s="2161">
        <v>115</v>
      </c>
      <c r="AW168" s="2161"/>
      <c r="AX168" s="2161"/>
      <c r="AY168" s="2161"/>
      <c r="AZ168" s="2161"/>
      <c r="BA168" s="2161">
        <v>115</v>
      </c>
      <c r="BB168" s="2161"/>
      <c r="BC168" s="2161"/>
      <c r="BD168" s="2161"/>
      <c r="BE168" s="2161">
        <v>7</v>
      </c>
      <c r="BF168" s="2161"/>
      <c r="BG168" s="2161">
        <v>7</v>
      </c>
    </row>
    <row r="169" spans="1:59" s="2185" customFormat="1" ht="16.5" customHeight="1">
      <c r="A169" s="2170">
        <v>164</v>
      </c>
      <c r="B169" s="2170" t="s">
        <v>17361</v>
      </c>
      <c r="C169" s="2170" t="s">
        <v>17397</v>
      </c>
      <c r="D169" s="2170" t="s">
        <v>17032</v>
      </c>
      <c r="E169" s="2170" t="s">
        <v>17398</v>
      </c>
      <c r="F169" s="2174" t="s">
        <v>17399</v>
      </c>
      <c r="G169" s="2168" t="s">
        <v>17400</v>
      </c>
      <c r="H169" s="2168" t="s">
        <v>17401</v>
      </c>
      <c r="I169" s="2168" t="s">
        <v>16859</v>
      </c>
      <c r="J169" s="2209" t="s">
        <v>17402</v>
      </c>
      <c r="K169" s="2168" t="s">
        <v>22276</v>
      </c>
      <c r="L169" s="2207">
        <v>7600.1</v>
      </c>
      <c r="M169" s="2165">
        <v>1001</v>
      </c>
      <c r="N169" s="2165">
        <v>2472.1999999999998</v>
      </c>
      <c r="O169" s="2165"/>
      <c r="P169" s="2165"/>
      <c r="Q169" s="2161">
        <v>300</v>
      </c>
      <c r="R169" s="2161">
        <v>1271.8</v>
      </c>
      <c r="S169" s="2161">
        <v>2</v>
      </c>
      <c r="T169" s="2161">
        <v>863</v>
      </c>
      <c r="U169" s="2161"/>
      <c r="V169" s="2161"/>
      <c r="W169" s="2161"/>
      <c r="X169" s="2161"/>
      <c r="Y169" s="2161"/>
      <c r="Z169" s="2161">
        <v>961</v>
      </c>
      <c r="AA169" s="2161">
        <v>20</v>
      </c>
      <c r="AB169" s="2161">
        <v>20</v>
      </c>
      <c r="AC169" s="2161">
        <v>6</v>
      </c>
      <c r="AD169" s="2161"/>
      <c r="AE169" s="2161">
        <v>3</v>
      </c>
      <c r="AF169" s="2161"/>
      <c r="AG169" s="2161">
        <v>1</v>
      </c>
      <c r="AH169" s="2161">
        <v>10</v>
      </c>
      <c r="AI169" s="2161">
        <v>91</v>
      </c>
      <c r="AJ169" s="2161">
        <v>211</v>
      </c>
      <c r="AK169" s="2161"/>
      <c r="AL169" s="2161"/>
      <c r="AM169" s="2161">
        <v>5898</v>
      </c>
      <c r="AN169" s="2161">
        <v>4953</v>
      </c>
      <c r="AO169" s="2161"/>
      <c r="AP169" s="2161">
        <v>6963</v>
      </c>
      <c r="AQ169" s="2161">
        <v>9856</v>
      </c>
      <c r="AR169" s="2161"/>
      <c r="AS169" s="2161"/>
      <c r="AT169" s="2161">
        <v>16819</v>
      </c>
      <c r="AU169" s="2161">
        <v>94</v>
      </c>
      <c r="AV169" s="2161">
        <v>463</v>
      </c>
      <c r="AW169" s="2161">
        <v>349</v>
      </c>
      <c r="AX169" s="2161">
        <v>86</v>
      </c>
      <c r="AY169" s="2161"/>
      <c r="AZ169" s="2161">
        <v>120</v>
      </c>
      <c r="BA169" s="2161">
        <v>1112</v>
      </c>
      <c r="BB169" s="2161">
        <v>147</v>
      </c>
      <c r="BC169" s="2161"/>
      <c r="BD169" s="2161"/>
      <c r="BE169" s="2161"/>
      <c r="BF169" s="2161">
        <v>5</v>
      </c>
      <c r="BG169" s="2161">
        <v>152</v>
      </c>
    </row>
    <row r="170" spans="1:59" s="2185" customFormat="1" ht="16.5" customHeight="1">
      <c r="A170" s="2170">
        <v>165</v>
      </c>
      <c r="B170" s="2170" t="s">
        <v>17361</v>
      </c>
      <c r="C170" s="2170" t="s">
        <v>17403</v>
      </c>
      <c r="D170" s="2170" t="s">
        <v>17032</v>
      </c>
      <c r="E170" s="2170" t="s">
        <v>17404</v>
      </c>
      <c r="F170" s="2174" t="s">
        <v>17405</v>
      </c>
      <c r="G170" s="2168" t="s">
        <v>17406</v>
      </c>
      <c r="H170" s="2168" t="s">
        <v>17403</v>
      </c>
      <c r="I170" s="2168" t="s">
        <v>16950</v>
      </c>
      <c r="J170" s="2209" t="s">
        <v>17407</v>
      </c>
      <c r="K170" s="2168" t="s">
        <v>22277</v>
      </c>
      <c r="L170" s="2207">
        <v>3657.59</v>
      </c>
      <c r="M170" s="2161"/>
      <c r="N170" s="2165"/>
      <c r="O170" s="2161">
        <v>704</v>
      </c>
      <c r="P170" s="2165">
        <v>2237</v>
      </c>
      <c r="Q170" s="2161">
        <v>230</v>
      </c>
      <c r="R170" s="2161">
        <v>299</v>
      </c>
      <c r="S170" s="2161">
        <v>2</v>
      </c>
      <c r="T170" s="2161">
        <v>543</v>
      </c>
      <c r="U170" s="2161"/>
      <c r="V170" s="2161"/>
      <c r="W170" s="2161">
        <v>2</v>
      </c>
      <c r="X170" s="2161">
        <v>220</v>
      </c>
      <c r="Y170" s="2161"/>
      <c r="Z170" s="2161"/>
      <c r="AA170" s="2161">
        <v>24</v>
      </c>
      <c r="AB170" s="2161">
        <v>24</v>
      </c>
      <c r="AC170" s="2161">
        <v>3</v>
      </c>
      <c r="AD170" s="2161"/>
      <c r="AE170" s="2161">
        <v>1</v>
      </c>
      <c r="AF170" s="2161"/>
      <c r="AG170" s="2161">
        <v>1</v>
      </c>
      <c r="AH170" s="2161">
        <v>5</v>
      </c>
      <c r="AI170" s="2161">
        <v>5</v>
      </c>
      <c r="AJ170" s="2161">
        <v>25</v>
      </c>
      <c r="AK170" s="2161">
        <v>27</v>
      </c>
      <c r="AL170" s="2161"/>
      <c r="AM170" s="2161"/>
      <c r="AN170" s="2161"/>
      <c r="AO170" s="2161"/>
      <c r="AP170" s="2161">
        <v>486</v>
      </c>
      <c r="AQ170" s="2161">
        <v>4762</v>
      </c>
      <c r="AR170" s="2161">
        <v>562</v>
      </c>
      <c r="AS170" s="2161"/>
      <c r="AT170" s="2161">
        <v>5810</v>
      </c>
      <c r="AU170" s="2161">
        <v>1353</v>
      </c>
      <c r="AV170" s="2161">
        <v>733</v>
      </c>
      <c r="AW170" s="2161">
        <v>60</v>
      </c>
      <c r="AX170" s="2161">
        <v>31</v>
      </c>
      <c r="AY170" s="2161">
        <v>32</v>
      </c>
      <c r="AZ170" s="2161"/>
      <c r="BA170" s="2161">
        <v>2209</v>
      </c>
      <c r="BB170" s="2161"/>
      <c r="BC170" s="2161"/>
      <c r="BD170" s="2161"/>
      <c r="BE170" s="2161">
        <v>1</v>
      </c>
      <c r="BF170" s="2161"/>
      <c r="BG170" s="2161">
        <v>1</v>
      </c>
    </row>
    <row r="171" spans="1:59" s="2185" customFormat="1" ht="16.5" customHeight="1">
      <c r="A171" s="2170">
        <v>166</v>
      </c>
      <c r="B171" s="2170" t="s">
        <v>17361</v>
      </c>
      <c r="C171" s="2170" t="s">
        <v>18842</v>
      </c>
      <c r="D171" s="2170" t="s">
        <v>17032</v>
      </c>
      <c r="E171" s="2170" t="s">
        <v>22278</v>
      </c>
      <c r="F171" s="2174" t="s">
        <v>22279</v>
      </c>
      <c r="G171" s="2168" t="s">
        <v>17408</v>
      </c>
      <c r="H171" s="2168" t="s">
        <v>18842</v>
      </c>
      <c r="I171" s="2168" t="s">
        <v>16950</v>
      </c>
      <c r="J171" s="2209" t="s">
        <v>17409</v>
      </c>
      <c r="K171" s="2168" t="s">
        <v>21861</v>
      </c>
      <c r="L171" s="2207">
        <v>2282.65</v>
      </c>
      <c r="M171" s="2165"/>
      <c r="N171" s="2165"/>
      <c r="O171" s="2165"/>
      <c r="P171" s="2165"/>
      <c r="Q171" s="2161">
        <v>198</v>
      </c>
      <c r="R171" s="2161">
        <v>383.2</v>
      </c>
      <c r="S171" s="2161"/>
      <c r="T171" s="2161"/>
      <c r="U171" s="2161"/>
      <c r="V171" s="2161"/>
      <c r="W171" s="2161"/>
      <c r="X171" s="2161"/>
      <c r="Y171" s="2161"/>
      <c r="Z171" s="2161"/>
      <c r="AA171" s="2161">
        <v>4</v>
      </c>
      <c r="AB171" s="2161">
        <v>4</v>
      </c>
      <c r="AC171" s="2161">
        <v>1</v>
      </c>
      <c r="AD171" s="2161"/>
      <c r="AE171" s="2161"/>
      <c r="AF171" s="2161"/>
      <c r="AG171" s="2161"/>
      <c r="AH171" s="2161">
        <v>1</v>
      </c>
      <c r="AI171" s="2161">
        <v>2</v>
      </c>
      <c r="AJ171" s="2161"/>
      <c r="AK171" s="2161"/>
      <c r="AL171" s="2161"/>
      <c r="AM171" s="2161">
        <v>50</v>
      </c>
      <c r="AN171" s="2161"/>
      <c r="AO171" s="2161"/>
      <c r="AP171" s="2161">
        <v>50</v>
      </c>
      <c r="AQ171" s="2161"/>
      <c r="AR171" s="2161"/>
      <c r="AS171" s="2161"/>
      <c r="AT171" s="2161">
        <v>50</v>
      </c>
      <c r="AU171" s="2161"/>
      <c r="AV171" s="2161">
        <v>70</v>
      </c>
      <c r="AW171" s="2161"/>
      <c r="AX171" s="2161"/>
      <c r="AY171" s="2161"/>
      <c r="AZ171" s="2161"/>
      <c r="BA171" s="2161">
        <v>70</v>
      </c>
      <c r="BB171" s="2161"/>
      <c r="BC171" s="2161"/>
      <c r="BD171" s="2161"/>
      <c r="BE171" s="2161"/>
      <c r="BF171" s="2161"/>
      <c r="BG171" s="2161">
        <v>0</v>
      </c>
    </row>
    <row r="172" spans="1:59" s="2185" customFormat="1" ht="16.5" customHeight="1">
      <c r="A172" s="2170">
        <v>167</v>
      </c>
      <c r="B172" s="2170" t="s">
        <v>17361</v>
      </c>
      <c r="C172" s="2170" t="s">
        <v>17410</v>
      </c>
      <c r="D172" s="2170" t="s">
        <v>17032</v>
      </c>
      <c r="E172" s="2170" t="s">
        <v>17411</v>
      </c>
      <c r="F172" s="2174" t="s">
        <v>17412</v>
      </c>
      <c r="G172" s="2168" t="s">
        <v>17413</v>
      </c>
      <c r="H172" s="2168" t="s">
        <v>17410</v>
      </c>
      <c r="I172" s="2168" t="s">
        <v>16950</v>
      </c>
      <c r="J172" s="2209" t="s">
        <v>17414</v>
      </c>
      <c r="K172" s="2168" t="s">
        <v>21862</v>
      </c>
      <c r="L172" s="2207">
        <v>2777</v>
      </c>
      <c r="M172" s="2165"/>
      <c r="N172" s="2165"/>
      <c r="O172" s="2161">
        <v>636</v>
      </c>
      <c r="P172" s="2161">
        <v>648</v>
      </c>
      <c r="Q172" s="2161">
        <v>200</v>
      </c>
      <c r="R172" s="2161">
        <v>216</v>
      </c>
      <c r="S172" s="2161"/>
      <c r="T172" s="2161"/>
      <c r="U172" s="2161">
        <v>1</v>
      </c>
      <c r="V172" s="2161">
        <v>150</v>
      </c>
      <c r="W172" s="2161">
        <v>1</v>
      </c>
      <c r="X172" s="2161">
        <v>99</v>
      </c>
      <c r="Y172" s="2161"/>
      <c r="Z172" s="2161"/>
      <c r="AA172" s="2161">
        <v>3</v>
      </c>
      <c r="AB172" s="2161">
        <v>3</v>
      </c>
      <c r="AC172" s="2161"/>
      <c r="AD172" s="2161"/>
      <c r="AE172" s="2161"/>
      <c r="AF172" s="2161"/>
      <c r="AG172" s="2161"/>
      <c r="AH172" s="2161"/>
      <c r="AI172" s="2161">
        <v>87</v>
      </c>
      <c r="AJ172" s="2161">
        <v>51</v>
      </c>
      <c r="AK172" s="2161">
        <v>50</v>
      </c>
      <c r="AL172" s="2161">
        <v>167</v>
      </c>
      <c r="AM172" s="2161"/>
      <c r="AN172" s="2161"/>
      <c r="AO172" s="2161"/>
      <c r="AP172" s="2161">
        <v>11457</v>
      </c>
      <c r="AQ172" s="2161">
        <v>1330</v>
      </c>
      <c r="AR172" s="2161">
        <v>1130</v>
      </c>
      <c r="AS172" s="2161">
        <v>13159</v>
      </c>
      <c r="AT172" s="2161">
        <v>27076</v>
      </c>
      <c r="AU172" s="2161">
        <v>196</v>
      </c>
      <c r="AV172" s="2161">
        <v>105</v>
      </c>
      <c r="AW172" s="2161"/>
      <c r="AX172" s="2161"/>
      <c r="AY172" s="2161">
        <v>13</v>
      </c>
      <c r="AZ172" s="2161"/>
      <c r="BA172" s="2161">
        <v>314</v>
      </c>
      <c r="BB172" s="2161"/>
      <c r="BC172" s="2161"/>
      <c r="BD172" s="2161"/>
      <c r="BE172" s="2161"/>
      <c r="BF172" s="2161"/>
      <c r="BG172" s="2161">
        <v>0</v>
      </c>
    </row>
    <row r="173" spans="1:59" s="2185" customFormat="1" ht="16.5" customHeight="1">
      <c r="A173" s="2170">
        <v>168</v>
      </c>
      <c r="B173" s="2170" t="s">
        <v>17361</v>
      </c>
      <c r="C173" s="2170" t="s">
        <v>17415</v>
      </c>
      <c r="D173" s="2170" t="s">
        <v>17032</v>
      </c>
      <c r="E173" s="2170" t="s">
        <v>17416</v>
      </c>
      <c r="F173" s="2174" t="s">
        <v>17417</v>
      </c>
      <c r="G173" s="2168" t="s">
        <v>17418</v>
      </c>
      <c r="H173" s="2168" t="s">
        <v>17415</v>
      </c>
      <c r="I173" s="2168" t="s">
        <v>16950</v>
      </c>
      <c r="J173" s="2209" t="s">
        <v>17419</v>
      </c>
      <c r="K173" s="2168" t="s">
        <v>17420</v>
      </c>
      <c r="L173" s="2207">
        <v>5615.65</v>
      </c>
      <c r="M173" s="2165"/>
      <c r="N173" s="2165"/>
      <c r="O173" s="2165">
        <v>727</v>
      </c>
      <c r="P173" s="2165">
        <v>2992</v>
      </c>
      <c r="Q173" s="2161">
        <v>190</v>
      </c>
      <c r="R173" s="2161">
        <v>1442</v>
      </c>
      <c r="S173" s="2161">
        <v>1</v>
      </c>
      <c r="T173" s="2161">
        <v>276</v>
      </c>
      <c r="U173" s="2161"/>
      <c r="V173" s="2161"/>
      <c r="W173" s="2161">
        <v>1</v>
      </c>
      <c r="X173" s="2161">
        <v>151</v>
      </c>
      <c r="Y173" s="2161"/>
      <c r="Z173" s="2161"/>
      <c r="AA173" s="2161">
        <v>6</v>
      </c>
      <c r="AB173" s="2161">
        <v>6</v>
      </c>
      <c r="AC173" s="2161">
        <v>3</v>
      </c>
      <c r="AD173" s="2161"/>
      <c r="AE173" s="2161"/>
      <c r="AF173" s="2161"/>
      <c r="AG173" s="2161"/>
      <c r="AH173" s="2161">
        <v>3</v>
      </c>
      <c r="AI173" s="2161"/>
      <c r="AJ173" s="2161"/>
      <c r="AK173" s="2161"/>
      <c r="AL173" s="2161"/>
      <c r="AM173" s="2161"/>
      <c r="AN173" s="2161"/>
      <c r="AO173" s="2161"/>
      <c r="AP173" s="2161"/>
      <c r="AQ173" s="2161"/>
      <c r="AR173" s="2161"/>
      <c r="AS173" s="2161"/>
      <c r="AT173" s="2161"/>
      <c r="AU173" s="2161">
        <v>190</v>
      </c>
      <c r="AV173" s="2161">
        <v>500</v>
      </c>
      <c r="AW173" s="2161"/>
      <c r="AX173" s="2161"/>
      <c r="AY173" s="2161"/>
      <c r="AZ173" s="2161"/>
      <c r="BA173" s="2161">
        <v>690</v>
      </c>
      <c r="BB173" s="2161"/>
      <c r="BC173" s="2161"/>
      <c r="BD173" s="2161"/>
      <c r="BE173" s="2161"/>
      <c r="BF173" s="2161"/>
      <c r="BG173" s="2161">
        <v>0</v>
      </c>
    </row>
    <row r="174" spans="1:59" s="2185" customFormat="1" ht="16.5" customHeight="1">
      <c r="A174" s="2170">
        <v>169</v>
      </c>
      <c r="B174" s="2170" t="s">
        <v>17361</v>
      </c>
      <c r="C174" s="2170" t="s">
        <v>22280</v>
      </c>
      <c r="D174" s="2170" t="s">
        <v>17032</v>
      </c>
      <c r="E174" s="2170" t="s">
        <v>22281</v>
      </c>
      <c r="F174" s="2174" t="s">
        <v>17421</v>
      </c>
      <c r="G174" s="2168" t="s">
        <v>17422</v>
      </c>
      <c r="H174" s="2168" t="s">
        <v>22280</v>
      </c>
      <c r="I174" s="2168" t="s">
        <v>16950</v>
      </c>
      <c r="J174" s="2209" t="s">
        <v>17423</v>
      </c>
      <c r="K174" s="2168" t="s">
        <v>22282</v>
      </c>
      <c r="L174" s="2207">
        <v>3066</v>
      </c>
      <c r="M174" s="2165"/>
      <c r="N174" s="2165"/>
      <c r="O174" s="2161">
        <v>606</v>
      </c>
      <c r="P174" s="2161">
        <v>1100</v>
      </c>
      <c r="Q174" s="2161">
        <v>100</v>
      </c>
      <c r="R174" s="2161">
        <v>150</v>
      </c>
      <c r="S174" s="2161">
        <v>1</v>
      </c>
      <c r="T174" s="2161">
        <v>300</v>
      </c>
      <c r="U174" s="2161"/>
      <c r="V174" s="2161"/>
      <c r="W174" s="2161"/>
      <c r="X174" s="2161"/>
      <c r="Y174" s="2161"/>
      <c r="Z174" s="2161"/>
      <c r="AA174" s="2161">
        <v>6</v>
      </c>
      <c r="AB174" s="2161">
        <v>6</v>
      </c>
      <c r="AC174" s="2161">
        <v>2</v>
      </c>
      <c r="AD174" s="2161"/>
      <c r="AE174" s="2161"/>
      <c r="AF174" s="2161"/>
      <c r="AG174" s="2161"/>
      <c r="AH174" s="2161">
        <v>2</v>
      </c>
      <c r="AI174" s="2161">
        <v>25</v>
      </c>
      <c r="AJ174" s="2161">
        <v>60</v>
      </c>
      <c r="AK174" s="2161"/>
      <c r="AL174" s="2161">
        <v>46</v>
      </c>
      <c r="AM174" s="2161">
        <v>992</v>
      </c>
      <c r="AN174" s="2161"/>
      <c r="AO174" s="2161"/>
      <c r="AP174" s="2161">
        <v>2614</v>
      </c>
      <c r="AQ174" s="2161">
        <v>1000</v>
      </c>
      <c r="AR174" s="2161"/>
      <c r="AS174" s="2161">
        <v>4985</v>
      </c>
      <c r="AT174" s="2161">
        <v>8599</v>
      </c>
      <c r="AU174" s="2161">
        <v>311</v>
      </c>
      <c r="AV174" s="2161">
        <v>220</v>
      </c>
      <c r="AW174" s="2161">
        <v>100.3</v>
      </c>
      <c r="AX174" s="2161"/>
      <c r="AY174" s="2161"/>
      <c r="AZ174" s="2161"/>
      <c r="BA174" s="2161">
        <v>631.29999999999995</v>
      </c>
      <c r="BB174" s="2161">
        <v>9.6150000000000002</v>
      </c>
      <c r="BC174" s="2161"/>
      <c r="BD174" s="2161"/>
      <c r="BE174" s="2161">
        <v>3.56</v>
      </c>
      <c r="BF174" s="2161"/>
      <c r="BG174" s="2161">
        <v>13.175000000000001</v>
      </c>
    </row>
    <row r="175" spans="1:59" s="2185" customFormat="1" ht="16.5" customHeight="1">
      <c r="A175" s="2170">
        <v>170</v>
      </c>
      <c r="B175" s="2170" t="s">
        <v>17361</v>
      </c>
      <c r="C175" s="2170" t="s">
        <v>17424</v>
      </c>
      <c r="D175" s="2170" t="s">
        <v>17032</v>
      </c>
      <c r="E175" s="2170" t="s">
        <v>17425</v>
      </c>
      <c r="F175" s="2174" t="s">
        <v>17426</v>
      </c>
      <c r="G175" s="2168" t="s">
        <v>17427</v>
      </c>
      <c r="H175" s="2168" t="s">
        <v>17424</v>
      </c>
      <c r="I175" s="2168" t="s">
        <v>16950</v>
      </c>
      <c r="J175" s="2209" t="s">
        <v>17428</v>
      </c>
      <c r="K175" s="2168" t="s">
        <v>17429</v>
      </c>
      <c r="L175" s="2207">
        <v>2685</v>
      </c>
      <c r="M175" s="2165"/>
      <c r="N175" s="2165"/>
      <c r="O175" s="2161">
        <v>510</v>
      </c>
      <c r="P175" s="2161">
        <v>1152</v>
      </c>
      <c r="Q175" s="2165"/>
      <c r="R175" s="2165"/>
      <c r="S175" s="2161">
        <v>1</v>
      </c>
      <c r="T175" s="2161">
        <v>220</v>
      </c>
      <c r="U175" s="2161"/>
      <c r="V175" s="2161"/>
      <c r="W175" s="2161"/>
      <c r="X175" s="2161"/>
      <c r="Y175" s="2161"/>
      <c r="Z175" s="2161"/>
      <c r="AA175" s="2161">
        <v>5</v>
      </c>
      <c r="AB175" s="2161">
        <v>5</v>
      </c>
      <c r="AC175" s="2161">
        <v>2</v>
      </c>
      <c r="AD175" s="2161"/>
      <c r="AE175" s="2161"/>
      <c r="AF175" s="2161"/>
      <c r="AG175" s="2161"/>
      <c r="AH175" s="2161">
        <v>2</v>
      </c>
      <c r="AI175" s="2161">
        <v>4</v>
      </c>
      <c r="AJ175" s="2161">
        <v>6</v>
      </c>
      <c r="AK175" s="2161">
        <v>21</v>
      </c>
      <c r="AL175" s="2161">
        <v>8</v>
      </c>
      <c r="AM175" s="2161"/>
      <c r="AN175" s="2161"/>
      <c r="AO175" s="2161"/>
      <c r="AP175" s="2161">
        <v>500</v>
      </c>
      <c r="AQ175" s="2161">
        <v>300</v>
      </c>
      <c r="AR175" s="2161">
        <v>142</v>
      </c>
      <c r="AS175" s="2161">
        <v>3500</v>
      </c>
      <c r="AT175" s="2161">
        <v>4442</v>
      </c>
      <c r="AU175" s="2161">
        <v>300</v>
      </c>
      <c r="AV175" s="2161">
        <v>325</v>
      </c>
      <c r="AW175" s="2161">
        <v>60</v>
      </c>
      <c r="AX175" s="2161"/>
      <c r="AY175" s="2161">
        <v>18</v>
      </c>
      <c r="AZ175" s="2161"/>
      <c r="BA175" s="2161">
        <v>703</v>
      </c>
      <c r="BB175" s="2161"/>
      <c r="BC175" s="2161"/>
      <c r="BD175" s="2161"/>
      <c r="BE175" s="2161">
        <v>1.4</v>
      </c>
      <c r="BF175" s="2161"/>
      <c r="BG175" s="2161">
        <v>1.4</v>
      </c>
    </row>
    <row r="176" spans="1:59" s="2185" customFormat="1" ht="16.5" customHeight="1">
      <c r="A176" s="2170">
        <v>171</v>
      </c>
      <c r="B176" s="2170" t="s">
        <v>17361</v>
      </c>
      <c r="C176" s="2170" t="s">
        <v>17424</v>
      </c>
      <c r="D176" s="2170" t="s">
        <v>16938</v>
      </c>
      <c r="E176" s="2170" t="s">
        <v>17430</v>
      </c>
      <c r="F176" s="2174" t="s">
        <v>17431</v>
      </c>
      <c r="G176" s="2168" t="s">
        <v>17432</v>
      </c>
      <c r="H176" s="2168" t="s">
        <v>17433</v>
      </c>
      <c r="I176" s="2168" t="s">
        <v>16950</v>
      </c>
      <c r="J176" s="2209" t="s">
        <v>17434</v>
      </c>
      <c r="K176" s="2168" t="s">
        <v>22283</v>
      </c>
      <c r="L176" s="2207">
        <v>9672.64</v>
      </c>
      <c r="M176" s="2165"/>
      <c r="N176" s="2165"/>
      <c r="O176" s="2161">
        <v>836</v>
      </c>
      <c r="P176" s="2161">
        <v>1455</v>
      </c>
      <c r="Q176" s="2165"/>
      <c r="R176" s="2165"/>
      <c r="S176" s="2161"/>
      <c r="T176" s="2161"/>
      <c r="U176" s="2161"/>
      <c r="V176" s="2161"/>
      <c r="W176" s="2161"/>
      <c r="X176" s="2161"/>
      <c r="Y176" s="2161"/>
      <c r="Z176" s="2161"/>
      <c r="AA176" s="2161">
        <v>4</v>
      </c>
      <c r="AB176" s="2161">
        <v>3</v>
      </c>
      <c r="AC176" s="2161">
        <v>3</v>
      </c>
      <c r="AD176" s="2161"/>
      <c r="AE176" s="2161"/>
      <c r="AF176" s="2161"/>
      <c r="AG176" s="2161"/>
      <c r="AH176" s="2161">
        <v>3</v>
      </c>
      <c r="AI176" s="2161">
        <v>85</v>
      </c>
      <c r="AJ176" s="2161"/>
      <c r="AK176" s="2161"/>
      <c r="AL176" s="2161"/>
      <c r="AM176" s="2161">
        <v>2266</v>
      </c>
      <c r="AN176" s="2161"/>
      <c r="AO176" s="2161"/>
      <c r="AP176" s="2161">
        <v>2266</v>
      </c>
      <c r="AQ176" s="2161"/>
      <c r="AR176" s="2161"/>
      <c r="AS176" s="2161"/>
      <c r="AT176" s="2161">
        <v>2266</v>
      </c>
      <c r="AU176" s="2161">
        <v>125</v>
      </c>
      <c r="AV176" s="2161">
        <v>12</v>
      </c>
      <c r="AW176" s="2161"/>
      <c r="AX176" s="2161"/>
      <c r="AY176" s="2161"/>
      <c r="AZ176" s="2161">
        <v>20</v>
      </c>
      <c r="BA176" s="2161">
        <v>157</v>
      </c>
      <c r="BB176" s="2161">
        <v>34</v>
      </c>
      <c r="BC176" s="2161"/>
      <c r="BD176" s="2161"/>
      <c r="BE176" s="2161"/>
      <c r="BF176" s="2161"/>
      <c r="BG176" s="2161">
        <v>34</v>
      </c>
    </row>
    <row r="177" spans="1:59" s="2185" customFormat="1" ht="16.5" customHeight="1">
      <c r="A177" s="2170">
        <v>172</v>
      </c>
      <c r="B177" s="2170" t="s">
        <v>17361</v>
      </c>
      <c r="C177" s="2170" t="s">
        <v>17435</v>
      </c>
      <c r="D177" s="2170" t="s">
        <v>17032</v>
      </c>
      <c r="E177" s="2170" t="s">
        <v>17436</v>
      </c>
      <c r="F177" s="2174" t="s">
        <v>17437</v>
      </c>
      <c r="G177" s="2168" t="s">
        <v>17438</v>
      </c>
      <c r="H177" s="2168" t="s">
        <v>17435</v>
      </c>
      <c r="I177" s="2168" t="s">
        <v>16950</v>
      </c>
      <c r="J177" s="2209" t="s">
        <v>22284</v>
      </c>
      <c r="K177" s="2168" t="s">
        <v>22285</v>
      </c>
      <c r="L177" s="2207">
        <v>4392</v>
      </c>
      <c r="M177" s="2165"/>
      <c r="N177" s="2165"/>
      <c r="O177" s="2161">
        <v>687</v>
      </c>
      <c r="P177" s="2161">
        <v>991</v>
      </c>
      <c r="Q177" s="2165"/>
      <c r="R177" s="2165"/>
      <c r="S177" s="2161">
        <v>1</v>
      </c>
      <c r="T177" s="2161">
        <v>248</v>
      </c>
      <c r="U177" s="2161">
        <v>1</v>
      </c>
      <c r="V177" s="2161">
        <v>172</v>
      </c>
      <c r="W177" s="2161"/>
      <c r="X177" s="2161"/>
      <c r="Y177" s="2161">
        <v>500</v>
      </c>
      <c r="Z177" s="2161">
        <v>1500</v>
      </c>
      <c r="AA177" s="2161">
        <v>6</v>
      </c>
      <c r="AB177" s="2161">
        <v>6</v>
      </c>
      <c r="AC177" s="2161">
        <v>2</v>
      </c>
      <c r="AD177" s="2161">
        <v>2</v>
      </c>
      <c r="AE177" s="2161">
        <v>2</v>
      </c>
      <c r="AF177" s="2161"/>
      <c r="AG177" s="2161"/>
      <c r="AH177" s="2161">
        <v>6</v>
      </c>
      <c r="AI177" s="2161">
        <v>54</v>
      </c>
      <c r="AJ177" s="2161">
        <v>21</v>
      </c>
      <c r="AK177" s="2161">
        <v>14</v>
      </c>
      <c r="AL177" s="2161"/>
      <c r="AM177" s="2161"/>
      <c r="AN177" s="2161"/>
      <c r="AO177" s="2161"/>
      <c r="AP177" s="2161">
        <v>3600</v>
      </c>
      <c r="AQ177" s="2161">
        <v>1500</v>
      </c>
      <c r="AR177" s="2161">
        <v>150</v>
      </c>
      <c r="AS177" s="2161">
        <v>6875</v>
      </c>
      <c r="AT177" s="2161">
        <v>12125</v>
      </c>
      <c r="AU177" s="2161">
        <v>93</v>
      </c>
      <c r="AV177" s="2161">
        <v>210</v>
      </c>
      <c r="AW177" s="2161">
        <v>494</v>
      </c>
      <c r="AX177" s="2161"/>
      <c r="AY177" s="2161"/>
      <c r="AZ177" s="2161"/>
      <c r="BA177" s="2161">
        <v>797</v>
      </c>
      <c r="BB177" s="2161"/>
      <c r="BC177" s="2161"/>
      <c r="BD177" s="2161"/>
      <c r="BE177" s="2161">
        <v>3.2</v>
      </c>
      <c r="BF177" s="2161"/>
      <c r="BG177" s="2161">
        <v>3.2</v>
      </c>
    </row>
    <row r="178" spans="1:59" s="2185" customFormat="1" ht="16.5" customHeight="1">
      <c r="A178" s="2170">
        <v>173</v>
      </c>
      <c r="B178" s="2170" t="s">
        <v>16519</v>
      </c>
      <c r="C178" s="2170" t="s">
        <v>3729</v>
      </c>
      <c r="D178" s="2170" t="s">
        <v>17032</v>
      </c>
      <c r="E178" s="2170" t="s">
        <v>22286</v>
      </c>
      <c r="F178" s="2174" t="s">
        <v>22495</v>
      </c>
      <c r="G178" s="2168" t="s">
        <v>22287</v>
      </c>
      <c r="H178" s="2168" t="s">
        <v>22288</v>
      </c>
      <c r="I178" s="2168" t="s">
        <v>16950</v>
      </c>
      <c r="J178" s="2209" t="s">
        <v>22289</v>
      </c>
      <c r="K178" s="2168" t="s">
        <v>22290</v>
      </c>
      <c r="L178" s="2207">
        <v>4449</v>
      </c>
      <c r="M178" s="2165"/>
      <c r="N178" s="2165"/>
      <c r="O178" s="2161">
        <v>486</v>
      </c>
      <c r="P178" s="2161">
        <v>163</v>
      </c>
      <c r="Q178" s="2161"/>
      <c r="R178" s="2161"/>
      <c r="S178" s="2161"/>
      <c r="T178" s="2161"/>
      <c r="U178" s="2161"/>
      <c r="V178" s="2161"/>
      <c r="W178" s="2161"/>
      <c r="X178" s="2161"/>
      <c r="Y178" s="2161"/>
      <c r="Z178" s="2161"/>
      <c r="AA178" s="2161">
        <v>5</v>
      </c>
      <c r="AB178" s="2161">
        <v>5</v>
      </c>
      <c r="AC178" s="2161"/>
      <c r="AD178" s="2161"/>
      <c r="AE178" s="2161"/>
      <c r="AF178" s="2161"/>
      <c r="AG178" s="2161"/>
      <c r="AH178" s="2161"/>
      <c r="AI178" s="2161">
        <v>77</v>
      </c>
      <c r="AJ178" s="2161"/>
      <c r="AK178" s="2161"/>
      <c r="AL178" s="2161"/>
      <c r="AM178" s="2161"/>
      <c r="AN178" s="2161"/>
      <c r="AO178" s="2161"/>
      <c r="AP178" s="2161">
        <v>7584</v>
      </c>
      <c r="AQ178" s="2161"/>
      <c r="AR178" s="2161"/>
      <c r="AS178" s="2161"/>
      <c r="AT178" s="2161">
        <v>7584</v>
      </c>
      <c r="AU178" s="2161">
        <v>234</v>
      </c>
      <c r="AV178" s="2161">
        <v>312</v>
      </c>
      <c r="AW178" s="2161"/>
      <c r="AX178" s="2161"/>
      <c r="AY178" s="2161"/>
      <c r="AZ178" s="2161"/>
      <c r="BA178" s="2161">
        <v>546</v>
      </c>
      <c r="BB178" s="2161"/>
      <c r="BC178" s="2161"/>
      <c r="BD178" s="2161"/>
      <c r="BE178" s="2161">
        <v>22.154</v>
      </c>
      <c r="BF178" s="2161"/>
      <c r="BG178" s="2161">
        <v>22.154</v>
      </c>
    </row>
    <row r="179" spans="1:59" s="2185" customFormat="1" ht="16.5" customHeight="1">
      <c r="A179" s="2170">
        <v>174</v>
      </c>
      <c r="B179" s="2170" t="s">
        <v>16519</v>
      </c>
      <c r="C179" s="2170" t="s">
        <v>3729</v>
      </c>
      <c r="D179" s="2170" t="s">
        <v>16938</v>
      </c>
      <c r="E179" s="2170" t="s">
        <v>22291</v>
      </c>
      <c r="F179" s="2174" t="s">
        <v>17439</v>
      </c>
      <c r="G179" s="2168" t="s">
        <v>22292</v>
      </c>
      <c r="H179" s="2168" t="s">
        <v>22293</v>
      </c>
      <c r="I179" s="2168" t="s">
        <v>17047</v>
      </c>
      <c r="J179" s="2209" t="s">
        <v>22294</v>
      </c>
      <c r="K179" s="2168" t="s">
        <v>22295</v>
      </c>
      <c r="L179" s="2207">
        <v>36575</v>
      </c>
      <c r="M179" s="2165">
        <v>2037</v>
      </c>
      <c r="N179" s="2165">
        <v>3731</v>
      </c>
      <c r="O179" s="2161">
        <v>666</v>
      </c>
      <c r="P179" s="2161">
        <v>1491</v>
      </c>
      <c r="Q179" s="2161">
        <v>206</v>
      </c>
      <c r="R179" s="2161">
        <v>342</v>
      </c>
      <c r="S179" s="2161">
        <v>4</v>
      </c>
      <c r="T179" s="2161">
        <v>4114</v>
      </c>
      <c r="U179" s="2161"/>
      <c r="V179" s="2161"/>
      <c r="W179" s="2161">
        <v>5</v>
      </c>
      <c r="X179" s="2161">
        <v>908.8</v>
      </c>
      <c r="Y179" s="2161">
        <v>7000</v>
      </c>
      <c r="Z179" s="2161">
        <v>2884.1</v>
      </c>
      <c r="AA179" s="2161">
        <v>81</v>
      </c>
      <c r="AB179" s="2161">
        <v>43</v>
      </c>
      <c r="AC179" s="2161">
        <v>20</v>
      </c>
      <c r="AD179" s="2161">
        <v>1</v>
      </c>
      <c r="AE179" s="2161">
        <v>3</v>
      </c>
      <c r="AF179" s="2161">
        <v>1</v>
      </c>
      <c r="AG179" s="2161">
        <v>1</v>
      </c>
      <c r="AH179" s="2161">
        <v>26</v>
      </c>
      <c r="AI179" s="2161">
        <v>181</v>
      </c>
      <c r="AJ179" s="2161">
        <v>169</v>
      </c>
      <c r="AK179" s="2161">
        <v>122</v>
      </c>
      <c r="AL179" s="2161"/>
      <c r="AM179" s="2161">
        <v>14738</v>
      </c>
      <c r="AN179" s="2161">
        <v>2010</v>
      </c>
      <c r="AO179" s="2161"/>
      <c r="AP179" s="2161">
        <v>25575</v>
      </c>
      <c r="AQ179" s="2161">
        <v>7756</v>
      </c>
      <c r="AR179" s="2161">
        <v>1213</v>
      </c>
      <c r="AS179" s="2161"/>
      <c r="AT179" s="2161">
        <v>34544</v>
      </c>
      <c r="AU179" s="2161">
        <v>1705</v>
      </c>
      <c r="AV179" s="2161">
        <v>2271</v>
      </c>
      <c r="AW179" s="2161">
        <v>288</v>
      </c>
      <c r="AX179" s="2161">
        <v>14</v>
      </c>
      <c r="AY179" s="2161">
        <v>184</v>
      </c>
      <c r="AZ179" s="2161">
        <v>175</v>
      </c>
      <c r="BA179" s="2161">
        <v>4637</v>
      </c>
      <c r="BB179" s="2161">
        <v>105</v>
      </c>
      <c r="BC179" s="2161"/>
      <c r="BD179" s="2161"/>
      <c r="BE179" s="2161">
        <v>275</v>
      </c>
      <c r="BF179" s="2161">
        <v>149</v>
      </c>
      <c r="BG179" s="2161">
        <v>529</v>
      </c>
    </row>
    <row r="180" spans="1:59" s="2185" customFormat="1" ht="16.5" customHeight="1">
      <c r="A180" s="2170">
        <v>175</v>
      </c>
      <c r="B180" s="2170" t="s">
        <v>16519</v>
      </c>
      <c r="C180" s="2170" t="s">
        <v>3729</v>
      </c>
      <c r="D180" s="2170" t="s">
        <v>16938</v>
      </c>
      <c r="E180" s="2170" t="s">
        <v>22296</v>
      </c>
      <c r="F180" s="2174" t="s">
        <v>17440</v>
      </c>
      <c r="G180" s="2168" t="s">
        <v>22297</v>
      </c>
      <c r="H180" s="2168" t="s">
        <v>22298</v>
      </c>
      <c r="I180" s="2168" t="s">
        <v>16859</v>
      </c>
      <c r="J180" s="2209" t="s">
        <v>22299</v>
      </c>
      <c r="K180" s="2168" t="s">
        <v>22300</v>
      </c>
      <c r="L180" s="2207">
        <v>4641</v>
      </c>
      <c r="M180" s="2165"/>
      <c r="N180" s="2165"/>
      <c r="O180" s="2161">
        <v>357</v>
      </c>
      <c r="P180" s="2161">
        <v>1588</v>
      </c>
      <c r="Q180" s="2161"/>
      <c r="R180" s="2161"/>
      <c r="S180" s="2161">
        <v>5</v>
      </c>
      <c r="T180" s="2161">
        <v>1031</v>
      </c>
      <c r="U180" s="2161"/>
      <c r="V180" s="2161"/>
      <c r="W180" s="2161"/>
      <c r="X180" s="2161"/>
      <c r="Y180" s="2161"/>
      <c r="Z180" s="2161"/>
      <c r="AA180" s="2161">
        <v>51</v>
      </c>
      <c r="AB180" s="2161">
        <v>50</v>
      </c>
      <c r="AC180" s="2161"/>
      <c r="AD180" s="2161">
        <v>3</v>
      </c>
      <c r="AE180" s="2161">
        <v>8</v>
      </c>
      <c r="AF180" s="2161"/>
      <c r="AG180" s="2161">
        <v>5</v>
      </c>
      <c r="AH180" s="2161">
        <v>16</v>
      </c>
      <c r="AI180" s="2161">
        <v>161</v>
      </c>
      <c r="AJ180" s="2161">
        <v>107</v>
      </c>
      <c r="AK180" s="2161">
        <v>8</v>
      </c>
      <c r="AL180" s="2161"/>
      <c r="AM180" s="2161">
        <v>7267</v>
      </c>
      <c r="AN180" s="2161"/>
      <c r="AO180" s="2161"/>
      <c r="AP180" s="2161">
        <v>12302</v>
      </c>
      <c r="AQ180" s="2161">
        <v>30400</v>
      </c>
      <c r="AR180" s="2161">
        <v>160</v>
      </c>
      <c r="AS180" s="2161"/>
      <c r="AT180" s="2161">
        <v>42862</v>
      </c>
      <c r="AU180" s="2161">
        <v>1439</v>
      </c>
      <c r="AV180" s="2161">
        <v>705</v>
      </c>
      <c r="AW180" s="2161">
        <v>1151</v>
      </c>
      <c r="AX180" s="2161">
        <v>5</v>
      </c>
      <c r="AY180" s="2161">
        <v>6</v>
      </c>
      <c r="AZ180" s="2161"/>
      <c r="BA180" s="2161">
        <v>3306</v>
      </c>
      <c r="BB180" s="2161">
        <v>57</v>
      </c>
      <c r="BC180" s="2161"/>
      <c r="BD180" s="2161"/>
      <c r="BE180" s="2161">
        <v>40</v>
      </c>
      <c r="BF180" s="2161"/>
      <c r="BG180" s="2161">
        <v>97</v>
      </c>
    </row>
    <row r="181" spans="1:59" s="2185" customFormat="1" ht="16.5" customHeight="1">
      <c r="A181" s="2170">
        <v>176</v>
      </c>
      <c r="B181" s="2170" t="s">
        <v>16519</v>
      </c>
      <c r="C181" s="2170" t="s">
        <v>3729</v>
      </c>
      <c r="D181" s="2170" t="s">
        <v>17032</v>
      </c>
      <c r="E181" s="2170" t="s">
        <v>22301</v>
      </c>
      <c r="F181" s="2174" t="s">
        <v>17442</v>
      </c>
      <c r="G181" s="2168" t="s">
        <v>22302</v>
      </c>
      <c r="H181" s="2168" t="s">
        <v>22303</v>
      </c>
      <c r="I181" s="2168" t="s">
        <v>16859</v>
      </c>
      <c r="J181" s="2209" t="s">
        <v>22304</v>
      </c>
      <c r="K181" s="2168" t="s">
        <v>22305</v>
      </c>
      <c r="L181" s="2207">
        <v>6749.2</v>
      </c>
      <c r="M181" s="2165"/>
      <c r="N181" s="2165"/>
      <c r="O181" s="2161"/>
      <c r="P181" s="2161"/>
      <c r="Q181" s="2161">
        <v>239</v>
      </c>
      <c r="R181" s="2161">
        <v>1256.3</v>
      </c>
      <c r="S181" s="2161">
        <v>1</v>
      </c>
      <c r="T181" s="2161">
        <v>112.3</v>
      </c>
      <c r="U181" s="2161">
        <v>1</v>
      </c>
      <c r="V181" s="2161">
        <v>119</v>
      </c>
      <c r="W181" s="2161">
        <v>1</v>
      </c>
      <c r="X181" s="2161">
        <v>119</v>
      </c>
      <c r="Y181" s="2161">
        <v>800</v>
      </c>
      <c r="Z181" s="2161">
        <v>409</v>
      </c>
      <c r="AA181" s="2161">
        <v>14</v>
      </c>
      <c r="AB181" s="2161">
        <v>14</v>
      </c>
      <c r="AC181" s="2161"/>
      <c r="AD181" s="2161">
        <v>1</v>
      </c>
      <c r="AE181" s="2161">
        <v>2</v>
      </c>
      <c r="AF181" s="2161"/>
      <c r="AG181" s="2161">
        <v>1</v>
      </c>
      <c r="AH181" s="2161">
        <v>4</v>
      </c>
      <c r="AI181" s="2161">
        <v>65</v>
      </c>
      <c r="AJ181" s="2161">
        <v>100</v>
      </c>
      <c r="AK181" s="2161">
        <v>200</v>
      </c>
      <c r="AL181" s="2161"/>
      <c r="AM181" s="2161">
        <v>1500</v>
      </c>
      <c r="AN181" s="2161"/>
      <c r="AO181" s="2161">
        <v>19758</v>
      </c>
      <c r="AP181" s="2161">
        <v>53223</v>
      </c>
      <c r="AQ181" s="2161">
        <v>25020</v>
      </c>
      <c r="AR181" s="2161">
        <v>20758</v>
      </c>
      <c r="AS181" s="2161">
        <v>5000</v>
      </c>
      <c r="AT181" s="2161">
        <v>104001</v>
      </c>
      <c r="AU181" s="2161">
        <v>250</v>
      </c>
      <c r="AV181" s="2161">
        <v>11</v>
      </c>
      <c r="AW181" s="2161">
        <v>105</v>
      </c>
      <c r="AX181" s="2161"/>
      <c r="AY181" s="2161">
        <v>106</v>
      </c>
      <c r="AZ181" s="2161">
        <v>218</v>
      </c>
      <c r="BA181" s="2161">
        <v>690</v>
      </c>
      <c r="BB181" s="2161">
        <v>10</v>
      </c>
      <c r="BC181" s="2161"/>
      <c r="BD181" s="2161">
        <v>174</v>
      </c>
      <c r="BE181" s="2161">
        <v>62</v>
      </c>
      <c r="BF181" s="2161">
        <v>248</v>
      </c>
      <c r="BG181" s="2161">
        <v>494</v>
      </c>
    </row>
    <row r="182" spans="1:59" s="2185" customFormat="1" ht="16.5" customHeight="1">
      <c r="A182" s="2170">
        <v>177</v>
      </c>
      <c r="B182" s="2170" t="s">
        <v>16519</v>
      </c>
      <c r="C182" s="2170" t="s">
        <v>22306</v>
      </c>
      <c r="D182" s="2170" t="s">
        <v>17032</v>
      </c>
      <c r="E182" s="2170" t="s">
        <v>22307</v>
      </c>
      <c r="F182" s="2174" t="s">
        <v>17443</v>
      </c>
      <c r="G182" s="2168" t="s">
        <v>17444</v>
      </c>
      <c r="H182" s="2168" t="s">
        <v>22308</v>
      </c>
      <c r="I182" s="2168" t="s">
        <v>16950</v>
      </c>
      <c r="J182" s="2209" t="s">
        <v>22309</v>
      </c>
      <c r="K182" s="2168" t="s">
        <v>22507</v>
      </c>
      <c r="L182" s="2207">
        <v>20417.099999999999</v>
      </c>
      <c r="M182" s="2165">
        <v>1200</v>
      </c>
      <c r="N182" s="2165">
        <v>2400</v>
      </c>
      <c r="O182" s="2161"/>
      <c r="P182" s="2161"/>
      <c r="Q182" s="2161">
        <v>450</v>
      </c>
      <c r="R182" s="2161">
        <v>686</v>
      </c>
      <c r="S182" s="2161">
        <v>3</v>
      </c>
      <c r="T182" s="2161">
        <v>515</v>
      </c>
      <c r="U182" s="2161">
        <v>1</v>
      </c>
      <c r="V182" s="2161">
        <v>200</v>
      </c>
      <c r="W182" s="2161"/>
      <c r="X182" s="2161"/>
      <c r="Y182" s="2161"/>
      <c r="Z182" s="2161"/>
      <c r="AA182" s="2161">
        <v>19</v>
      </c>
      <c r="AB182" s="2161">
        <v>19</v>
      </c>
      <c r="AC182" s="2161">
        <v>6</v>
      </c>
      <c r="AD182" s="2161">
        <v>1</v>
      </c>
      <c r="AE182" s="2161">
        <v>1</v>
      </c>
      <c r="AF182" s="2161"/>
      <c r="AG182" s="2161"/>
      <c r="AH182" s="2161">
        <v>8</v>
      </c>
      <c r="AI182" s="2161">
        <v>90</v>
      </c>
      <c r="AJ182" s="2161">
        <v>125</v>
      </c>
      <c r="AK182" s="2161"/>
      <c r="AL182" s="2161"/>
      <c r="AM182" s="2161">
        <v>1554</v>
      </c>
      <c r="AN182" s="2161"/>
      <c r="AO182" s="2161"/>
      <c r="AP182" s="2161">
        <v>7769</v>
      </c>
      <c r="AQ182" s="2161">
        <v>7714</v>
      </c>
      <c r="AR182" s="2161"/>
      <c r="AS182" s="2161"/>
      <c r="AT182" s="2161">
        <v>15483</v>
      </c>
      <c r="AU182" s="2161">
        <v>16</v>
      </c>
      <c r="AV182" s="2161"/>
      <c r="AW182" s="2161">
        <v>420</v>
      </c>
      <c r="AX182" s="2161">
        <v>46</v>
      </c>
      <c r="AY182" s="2161"/>
      <c r="AZ182" s="2161"/>
      <c r="BA182" s="2161">
        <v>482</v>
      </c>
      <c r="BB182" s="2161">
        <v>0.89</v>
      </c>
      <c r="BC182" s="2161"/>
      <c r="BD182" s="2161"/>
      <c r="BE182" s="2161">
        <v>9.8000000000000007</v>
      </c>
      <c r="BF182" s="2161"/>
      <c r="BG182" s="2161">
        <v>10.690000000000001</v>
      </c>
    </row>
    <row r="183" spans="1:59" s="2185" customFormat="1" ht="16.5" customHeight="1">
      <c r="A183" s="2170">
        <v>178</v>
      </c>
      <c r="B183" s="2170" t="s">
        <v>16519</v>
      </c>
      <c r="C183" s="2170" t="s">
        <v>17445</v>
      </c>
      <c r="D183" s="2170" t="s">
        <v>17032</v>
      </c>
      <c r="E183" s="2170" t="s">
        <v>17446</v>
      </c>
      <c r="F183" s="2174" t="s">
        <v>17447</v>
      </c>
      <c r="G183" s="2168" t="s">
        <v>17448</v>
      </c>
      <c r="H183" s="2168" t="s">
        <v>17445</v>
      </c>
      <c r="I183" s="2168" t="s">
        <v>16950</v>
      </c>
      <c r="J183" s="2209" t="s">
        <v>22310</v>
      </c>
      <c r="K183" s="2168" t="s">
        <v>17449</v>
      </c>
      <c r="L183" s="2207">
        <v>12962.69</v>
      </c>
      <c r="M183" s="2165">
        <v>1202</v>
      </c>
      <c r="N183" s="2165">
        <v>9594</v>
      </c>
      <c r="O183" s="2161"/>
      <c r="P183" s="2161"/>
      <c r="Q183" s="2161"/>
      <c r="R183" s="2161"/>
      <c r="S183" s="2161">
        <v>1</v>
      </c>
      <c r="T183" s="2161">
        <v>3368.25</v>
      </c>
      <c r="U183" s="2161"/>
      <c r="V183" s="2161"/>
      <c r="W183" s="2161">
        <v>1</v>
      </c>
      <c r="X183" s="2161">
        <v>282.66000000000003</v>
      </c>
      <c r="Y183" s="2161">
        <v>200</v>
      </c>
      <c r="Z183" s="2161">
        <v>53</v>
      </c>
      <c r="AA183" s="2161">
        <v>16</v>
      </c>
      <c r="AB183" s="2161">
        <v>16</v>
      </c>
      <c r="AC183" s="2161">
        <v>6</v>
      </c>
      <c r="AD183" s="2161">
        <v>1</v>
      </c>
      <c r="AE183" s="2161">
        <v>1</v>
      </c>
      <c r="AF183" s="2161">
        <v>1</v>
      </c>
      <c r="AG183" s="2161"/>
      <c r="AH183" s="2161">
        <v>9</v>
      </c>
      <c r="AI183" s="2161">
        <v>73</v>
      </c>
      <c r="AJ183" s="2161">
        <v>61</v>
      </c>
      <c r="AK183" s="2161"/>
      <c r="AL183" s="2161"/>
      <c r="AM183" s="2161">
        <v>5897</v>
      </c>
      <c r="AN183" s="2161"/>
      <c r="AO183" s="2161">
        <v>56</v>
      </c>
      <c r="AP183" s="2161">
        <v>8364</v>
      </c>
      <c r="AQ183" s="2161">
        <v>5031</v>
      </c>
      <c r="AR183" s="2161">
        <v>56</v>
      </c>
      <c r="AS183" s="2161"/>
      <c r="AT183" s="2161">
        <v>13451</v>
      </c>
      <c r="AU183" s="2161">
        <v>188</v>
      </c>
      <c r="AV183" s="2161">
        <v>7987</v>
      </c>
      <c r="AW183" s="2161">
        <v>286</v>
      </c>
      <c r="AX183" s="2161">
        <v>78</v>
      </c>
      <c r="AY183" s="2161">
        <v>9</v>
      </c>
      <c r="AZ183" s="2161"/>
      <c r="BA183" s="2161">
        <v>8548</v>
      </c>
      <c r="BB183" s="2161">
        <v>82</v>
      </c>
      <c r="BC183" s="2161"/>
      <c r="BD183" s="2161">
        <v>1</v>
      </c>
      <c r="BE183" s="2161">
        <v>41</v>
      </c>
      <c r="BF183" s="2161"/>
      <c r="BG183" s="2161">
        <v>124</v>
      </c>
    </row>
    <row r="184" spans="1:59" s="2185" customFormat="1" ht="16.5" customHeight="1">
      <c r="A184" s="2170">
        <v>179</v>
      </c>
      <c r="B184" s="2170" t="s">
        <v>16519</v>
      </c>
      <c r="C184" s="2170" t="s">
        <v>17445</v>
      </c>
      <c r="D184" s="2170" t="s">
        <v>17032</v>
      </c>
      <c r="E184" s="2170" t="s">
        <v>17450</v>
      </c>
      <c r="F184" s="2174" t="s">
        <v>17451</v>
      </c>
      <c r="G184" s="2168" t="s">
        <v>17452</v>
      </c>
      <c r="H184" s="2168" t="s">
        <v>17445</v>
      </c>
      <c r="I184" s="2168" t="s">
        <v>16950</v>
      </c>
      <c r="J184" s="2209" t="s">
        <v>22310</v>
      </c>
      <c r="K184" s="2168" t="s">
        <v>17453</v>
      </c>
      <c r="L184" s="2207">
        <v>7005.9</v>
      </c>
      <c r="M184" s="2165"/>
      <c r="N184" s="2165"/>
      <c r="O184" s="2161">
        <v>556</v>
      </c>
      <c r="P184" s="2161">
        <v>3998</v>
      </c>
      <c r="Q184" s="2161">
        <v>250</v>
      </c>
      <c r="R184" s="2161">
        <v>1165</v>
      </c>
      <c r="S184" s="2161">
        <v>3</v>
      </c>
      <c r="T184" s="2161">
        <v>1761</v>
      </c>
      <c r="U184" s="2161"/>
      <c r="V184" s="2161"/>
      <c r="W184" s="2161">
        <v>1</v>
      </c>
      <c r="X184" s="2161">
        <v>47</v>
      </c>
      <c r="Y184" s="2161"/>
      <c r="Z184" s="2161"/>
      <c r="AA184" s="2161">
        <v>8</v>
      </c>
      <c r="AB184" s="2161">
        <v>8</v>
      </c>
      <c r="AC184" s="2161">
        <v>6</v>
      </c>
      <c r="AD184" s="2161"/>
      <c r="AE184" s="2161"/>
      <c r="AF184" s="2161"/>
      <c r="AG184" s="2161"/>
      <c r="AH184" s="2161">
        <v>6</v>
      </c>
      <c r="AI184" s="2161">
        <v>32</v>
      </c>
      <c r="AJ184" s="2161">
        <v>10</v>
      </c>
      <c r="AK184" s="2161"/>
      <c r="AL184" s="2161">
        <v>9</v>
      </c>
      <c r="AM184" s="2161"/>
      <c r="AN184" s="2161"/>
      <c r="AO184" s="2161"/>
      <c r="AP184" s="2161">
        <v>3702</v>
      </c>
      <c r="AQ184" s="2161">
        <v>1078</v>
      </c>
      <c r="AR184" s="2161"/>
      <c r="AS184" s="2161">
        <v>997</v>
      </c>
      <c r="AT184" s="2161">
        <v>5777</v>
      </c>
      <c r="AU184" s="2161">
        <v>59</v>
      </c>
      <c r="AV184" s="2161">
        <v>1717</v>
      </c>
      <c r="AW184" s="2161"/>
      <c r="AX184" s="2161"/>
      <c r="AY184" s="2161"/>
      <c r="AZ184" s="2161"/>
      <c r="BA184" s="2161">
        <v>1776</v>
      </c>
      <c r="BB184" s="2161">
        <v>7</v>
      </c>
      <c r="BC184" s="2161"/>
      <c r="BD184" s="2161"/>
      <c r="BE184" s="2161">
        <v>16</v>
      </c>
      <c r="BF184" s="2161"/>
      <c r="BG184" s="2161">
        <v>23</v>
      </c>
    </row>
    <row r="185" spans="1:59" s="2185" customFormat="1" ht="16.5" customHeight="1">
      <c r="A185" s="2170">
        <v>180</v>
      </c>
      <c r="B185" s="2170" t="s">
        <v>16519</v>
      </c>
      <c r="C185" s="2170" t="s">
        <v>17454</v>
      </c>
      <c r="D185" s="2170" t="s">
        <v>17032</v>
      </c>
      <c r="E185" s="2170" t="s">
        <v>17455</v>
      </c>
      <c r="F185" s="2174" t="s">
        <v>17456</v>
      </c>
      <c r="G185" s="2168" t="s">
        <v>17457</v>
      </c>
      <c r="H185" s="2168" t="s">
        <v>17458</v>
      </c>
      <c r="I185" s="2168" t="s">
        <v>16950</v>
      </c>
      <c r="J185" s="2209" t="s">
        <v>22311</v>
      </c>
      <c r="K185" s="2168" t="s">
        <v>17459</v>
      </c>
      <c r="L185" s="2207">
        <v>3368</v>
      </c>
      <c r="M185" s="2165"/>
      <c r="N185" s="2165"/>
      <c r="O185" s="2161">
        <v>603</v>
      </c>
      <c r="P185" s="2161">
        <v>697</v>
      </c>
      <c r="Q185" s="2161"/>
      <c r="R185" s="2161"/>
      <c r="S185" s="2161"/>
      <c r="T185" s="2161"/>
      <c r="U185" s="2161"/>
      <c r="V185" s="2161"/>
      <c r="W185" s="2161"/>
      <c r="X185" s="2161"/>
      <c r="Y185" s="2161">
        <v>1000</v>
      </c>
      <c r="Z185" s="2161">
        <v>1679</v>
      </c>
      <c r="AA185" s="2161">
        <v>10</v>
      </c>
      <c r="AB185" s="2161">
        <v>10</v>
      </c>
      <c r="AC185" s="2161">
        <v>2</v>
      </c>
      <c r="AD185" s="2161"/>
      <c r="AE185" s="2161"/>
      <c r="AF185" s="2161"/>
      <c r="AG185" s="2161"/>
      <c r="AH185" s="2161">
        <v>2</v>
      </c>
      <c r="AI185" s="2161">
        <v>60</v>
      </c>
      <c r="AJ185" s="2161"/>
      <c r="AK185" s="2161"/>
      <c r="AL185" s="2161"/>
      <c r="AM185" s="2161">
        <v>203</v>
      </c>
      <c r="AN185" s="2161"/>
      <c r="AO185" s="2161"/>
      <c r="AP185" s="2161">
        <v>3068</v>
      </c>
      <c r="AQ185" s="2161"/>
      <c r="AR185" s="2161"/>
      <c r="AS185" s="2161"/>
      <c r="AT185" s="2161">
        <v>3068</v>
      </c>
      <c r="AU185" s="2161">
        <v>610</v>
      </c>
      <c r="AV185" s="2161">
        <v>1173</v>
      </c>
      <c r="AW185" s="2161">
        <v>115</v>
      </c>
      <c r="AX185" s="2161"/>
      <c r="AY185" s="2161"/>
      <c r="AZ185" s="2161"/>
      <c r="BA185" s="2161">
        <v>1898</v>
      </c>
      <c r="BB185" s="2161">
        <v>4</v>
      </c>
      <c r="BC185" s="2161"/>
      <c r="BD185" s="2161"/>
      <c r="BE185" s="2161">
        <v>11</v>
      </c>
      <c r="BF185" s="2161"/>
      <c r="BG185" s="2161">
        <v>15</v>
      </c>
    </row>
    <row r="186" spans="1:59" s="2185" customFormat="1" ht="16.5" customHeight="1">
      <c r="A186" s="2170">
        <v>181</v>
      </c>
      <c r="B186" s="2170" t="s">
        <v>16519</v>
      </c>
      <c r="C186" s="2170" t="s">
        <v>17454</v>
      </c>
      <c r="D186" s="2170" t="s">
        <v>17032</v>
      </c>
      <c r="E186" s="2170" t="s">
        <v>17460</v>
      </c>
      <c r="F186" s="2174" t="s">
        <v>17461</v>
      </c>
      <c r="G186" s="2168" t="s">
        <v>17462</v>
      </c>
      <c r="H186" s="2168" t="s">
        <v>17458</v>
      </c>
      <c r="I186" s="2168" t="s">
        <v>16950</v>
      </c>
      <c r="J186" s="2209" t="s">
        <v>22312</v>
      </c>
      <c r="K186" s="2168" t="s">
        <v>17463</v>
      </c>
      <c r="L186" s="2207">
        <v>2017</v>
      </c>
      <c r="M186" s="2165"/>
      <c r="N186" s="2165"/>
      <c r="O186" s="2161"/>
      <c r="P186" s="2161"/>
      <c r="Q186" s="2161">
        <v>203</v>
      </c>
      <c r="R186" s="2161">
        <v>227.8</v>
      </c>
      <c r="S186" s="2161">
        <v>1</v>
      </c>
      <c r="T186" s="2161">
        <v>102</v>
      </c>
      <c r="U186" s="2161"/>
      <c r="V186" s="2161"/>
      <c r="W186" s="2161"/>
      <c r="X186" s="2161"/>
      <c r="Y186" s="2161">
        <v>361</v>
      </c>
      <c r="Z186" s="2161">
        <v>361</v>
      </c>
      <c r="AA186" s="2161">
        <v>9</v>
      </c>
      <c r="AB186" s="2161">
        <v>9</v>
      </c>
      <c r="AC186" s="2161"/>
      <c r="AD186" s="2161"/>
      <c r="AE186" s="2161"/>
      <c r="AF186" s="2161"/>
      <c r="AG186" s="2161"/>
      <c r="AH186" s="2161"/>
      <c r="AI186" s="2161">
        <v>47</v>
      </c>
      <c r="AJ186" s="2161">
        <v>35</v>
      </c>
      <c r="AK186" s="2161"/>
      <c r="AL186" s="2161">
        <v>2</v>
      </c>
      <c r="AM186" s="2161">
        <v>1040</v>
      </c>
      <c r="AN186" s="2161"/>
      <c r="AO186" s="2161"/>
      <c r="AP186" s="2161">
        <v>4235</v>
      </c>
      <c r="AQ186" s="2161">
        <v>900</v>
      </c>
      <c r="AR186" s="2161"/>
      <c r="AS186" s="2161">
        <v>150</v>
      </c>
      <c r="AT186" s="2161">
        <v>5285</v>
      </c>
      <c r="AU186" s="2161">
        <v>560</v>
      </c>
      <c r="AV186" s="2161">
        <v>142</v>
      </c>
      <c r="AW186" s="2161">
        <v>210</v>
      </c>
      <c r="AX186" s="2161"/>
      <c r="AY186" s="2161"/>
      <c r="AZ186" s="2161"/>
      <c r="BA186" s="2161">
        <v>912</v>
      </c>
      <c r="BB186" s="2161">
        <v>4</v>
      </c>
      <c r="BC186" s="2161"/>
      <c r="BD186" s="2161"/>
      <c r="BE186" s="2161">
        <v>13</v>
      </c>
      <c r="BF186" s="2161"/>
      <c r="BG186" s="2161">
        <v>17</v>
      </c>
    </row>
    <row r="187" spans="1:59" s="2185" customFormat="1" ht="16.5" customHeight="1">
      <c r="A187" s="2170">
        <v>182</v>
      </c>
      <c r="B187" s="2170" t="s">
        <v>16519</v>
      </c>
      <c r="C187" s="2170" t="s">
        <v>17464</v>
      </c>
      <c r="D187" s="2170" t="s">
        <v>17032</v>
      </c>
      <c r="E187" s="2170" t="s">
        <v>17465</v>
      </c>
      <c r="F187" s="2174" t="s">
        <v>17466</v>
      </c>
      <c r="G187" s="2168" t="s">
        <v>17467</v>
      </c>
      <c r="H187" s="2168" t="s">
        <v>17464</v>
      </c>
      <c r="I187" s="2168" t="s">
        <v>16950</v>
      </c>
      <c r="J187" s="2209" t="s">
        <v>21849</v>
      </c>
      <c r="K187" s="2168" t="s">
        <v>17468</v>
      </c>
      <c r="L187" s="2207">
        <v>4683</v>
      </c>
      <c r="M187" s="2165"/>
      <c r="N187" s="2165"/>
      <c r="O187" s="2165">
        <v>715</v>
      </c>
      <c r="P187" s="2165">
        <v>1124</v>
      </c>
      <c r="Q187" s="2161">
        <v>112</v>
      </c>
      <c r="R187" s="2161">
        <v>158</v>
      </c>
      <c r="S187" s="2161">
        <v>1</v>
      </c>
      <c r="T187" s="2161">
        <v>265</v>
      </c>
      <c r="U187" s="2161"/>
      <c r="V187" s="2161"/>
      <c r="W187" s="2161"/>
      <c r="X187" s="2161"/>
      <c r="Y187" s="2161"/>
      <c r="Z187" s="2161"/>
      <c r="AA187" s="2161">
        <v>5</v>
      </c>
      <c r="AB187" s="2161">
        <v>5</v>
      </c>
      <c r="AC187" s="2161">
        <v>1</v>
      </c>
      <c r="AD187" s="2161"/>
      <c r="AE187" s="2161"/>
      <c r="AF187" s="2161"/>
      <c r="AG187" s="2161"/>
      <c r="AH187" s="2161">
        <v>1</v>
      </c>
      <c r="AI187" s="2161">
        <v>54</v>
      </c>
      <c r="AJ187" s="2161">
        <v>17</v>
      </c>
      <c r="AK187" s="2161"/>
      <c r="AL187" s="2161">
        <v>28</v>
      </c>
      <c r="AM187" s="2161"/>
      <c r="AN187" s="2161"/>
      <c r="AO187" s="2161"/>
      <c r="AP187" s="2161">
        <v>1500</v>
      </c>
      <c r="AQ187" s="2161">
        <v>2200</v>
      </c>
      <c r="AR187" s="2161"/>
      <c r="AS187" s="2161">
        <v>5450</v>
      </c>
      <c r="AT187" s="2161">
        <v>9150</v>
      </c>
      <c r="AU187" s="2161"/>
      <c r="AV187" s="2161">
        <v>341</v>
      </c>
      <c r="AW187" s="2161"/>
      <c r="AX187" s="2161"/>
      <c r="AY187" s="2161"/>
      <c r="AZ187" s="2161"/>
      <c r="BA187" s="2161">
        <v>341</v>
      </c>
      <c r="BB187" s="2161"/>
      <c r="BC187" s="2161"/>
      <c r="BD187" s="2161"/>
      <c r="BE187" s="2161">
        <v>6</v>
      </c>
      <c r="BF187" s="2161"/>
      <c r="BG187" s="2161">
        <v>6</v>
      </c>
    </row>
    <row r="188" spans="1:59" s="2185" customFormat="1" ht="16.5" customHeight="1">
      <c r="A188" s="2170">
        <v>183</v>
      </c>
      <c r="B188" s="2170" t="s">
        <v>16519</v>
      </c>
      <c r="C188" s="2170" t="s">
        <v>17469</v>
      </c>
      <c r="D188" s="2170" t="s">
        <v>17032</v>
      </c>
      <c r="E188" s="2170" t="s">
        <v>17470</v>
      </c>
      <c r="F188" s="2174" t="s">
        <v>17471</v>
      </c>
      <c r="G188" s="2168" t="s">
        <v>17472</v>
      </c>
      <c r="H188" s="2168" t="s">
        <v>17469</v>
      </c>
      <c r="I188" s="2168" t="s">
        <v>16950</v>
      </c>
      <c r="J188" s="2209" t="s">
        <v>17473</v>
      </c>
      <c r="K188" s="2168" t="s">
        <v>22313</v>
      </c>
      <c r="L188" s="2207">
        <v>5193</v>
      </c>
      <c r="M188" s="2165"/>
      <c r="N188" s="2165"/>
      <c r="O188" s="2161">
        <v>488</v>
      </c>
      <c r="P188" s="2161">
        <v>1837</v>
      </c>
      <c r="Q188" s="2161">
        <v>230</v>
      </c>
      <c r="R188" s="2161">
        <v>363</v>
      </c>
      <c r="S188" s="2161">
        <v>1</v>
      </c>
      <c r="T188" s="2161">
        <v>457</v>
      </c>
      <c r="U188" s="2161"/>
      <c r="V188" s="2161"/>
      <c r="W188" s="2161">
        <v>1</v>
      </c>
      <c r="X188" s="2161">
        <v>309</v>
      </c>
      <c r="Y188" s="2161"/>
      <c r="Z188" s="2161"/>
      <c r="AA188" s="2161">
        <v>9</v>
      </c>
      <c r="AB188" s="2161">
        <v>9</v>
      </c>
      <c r="AC188" s="2161"/>
      <c r="AD188" s="2161"/>
      <c r="AE188" s="2161"/>
      <c r="AF188" s="2161"/>
      <c r="AG188" s="2161"/>
      <c r="AH188" s="2161"/>
      <c r="AI188" s="2161">
        <v>36</v>
      </c>
      <c r="AJ188" s="2161">
        <v>50</v>
      </c>
      <c r="AK188" s="2161">
        <v>16</v>
      </c>
      <c r="AL188" s="2161">
        <v>29</v>
      </c>
      <c r="AM188" s="2161">
        <v>1074</v>
      </c>
      <c r="AN188" s="2161"/>
      <c r="AO188" s="2161"/>
      <c r="AP188" s="2161">
        <v>2608</v>
      </c>
      <c r="AQ188" s="2161">
        <v>2176</v>
      </c>
      <c r="AR188" s="2161">
        <v>120</v>
      </c>
      <c r="AS188" s="2161">
        <v>5660</v>
      </c>
      <c r="AT188" s="2161">
        <v>10564</v>
      </c>
      <c r="AU188" s="2161">
        <v>12</v>
      </c>
      <c r="AV188" s="2161">
        <v>392</v>
      </c>
      <c r="AW188" s="2161">
        <v>393</v>
      </c>
      <c r="AX188" s="2161">
        <v>43</v>
      </c>
      <c r="AY188" s="2161">
        <v>30</v>
      </c>
      <c r="AZ188" s="2161">
        <v>6</v>
      </c>
      <c r="BA188" s="2161">
        <v>876</v>
      </c>
      <c r="BB188" s="2161">
        <v>4.5999999999999996</v>
      </c>
      <c r="BC188" s="2161"/>
      <c r="BD188" s="2161"/>
      <c r="BE188" s="2161">
        <v>6</v>
      </c>
      <c r="BF188" s="2161"/>
      <c r="BG188" s="2161">
        <v>10.6</v>
      </c>
    </row>
    <row r="189" spans="1:59" s="2185" customFormat="1" ht="16.5" customHeight="1">
      <c r="A189" s="2170">
        <v>184</v>
      </c>
      <c r="B189" s="2170" t="s">
        <v>16519</v>
      </c>
      <c r="C189" s="2170" t="s">
        <v>17476</v>
      </c>
      <c r="D189" s="2170" t="s">
        <v>17032</v>
      </c>
      <c r="E189" s="2170" t="s">
        <v>17474</v>
      </c>
      <c r="F189" s="2174" t="s">
        <v>17475</v>
      </c>
      <c r="G189" s="2168" t="s">
        <v>22314</v>
      </c>
      <c r="H189" s="2168" t="s">
        <v>17476</v>
      </c>
      <c r="I189" s="2168" t="s">
        <v>16950</v>
      </c>
      <c r="J189" s="2209" t="s">
        <v>17482</v>
      </c>
      <c r="K189" s="2168" t="s">
        <v>17477</v>
      </c>
      <c r="L189" s="2207">
        <v>1760.2</v>
      </c>
      <c r="M189" s="2165"/>
      <c r="N189" s="2165"/>
      <c r="O189" s="2161">
        <v>478</v>
      </c>
      <c r="P189" s="2161">
        <v>640</v>
      </c>
      <c r="Q189" s="2165"/>
      <c r="R189" s="2165"/>
      <c r="S189" s="2161"/>
      <c r="T189" s="2161"/>
      <c r="U189" s="2161"/>
      <c r="V189" s="2161"/>
      <c r="W189" s="2161"/>
      <c r="X189" s="2161"/>
      <c r="Y189" s="2161"/>
      <c r="Z189" s="2161"/>
      <c r="AA189" s="2161">
        <v>2</v>
      </c>
      <c r="AB189" s="2161">
        <v>2</v>
      </c>
      <c r="AC189" s="2161">
        <v>1</v>
      </c>
      <c r="AD189" s="2161"/>
      <c r="AE189" s="2161">
        <v>1</v>
      </c>
      <c r="AF189" s="2161"/>
      <c r="AG189" s="2161"/>
      <c r="AH189" s="2161">
        <v>2</v>
      </c>
      <c r="AI189" s="2161">
        <v>4</v>
      </c>
      <c r="AJ189" s="2161"/>
      <c r="AK189" s="2161"/>
      <c r="AL189" s="2161">
        <v>39</v>
      </c>
      <c r="AM189" s="2161"/>
      <c r="AN189" s="2161"/>
      <c r="AO189" s="2161"/>
      <c r="AP189" s="2161">
        <v>442</v>
      </c>
      <c r="AQ189" s="2161"/>
      <c r="AR189" s="2161"/>
      <c r="AS189" s="2161">
        <v>70444</v>
      </c>
      <c r="AT189" s="2161">
        <v>70886</v>
      </c>
      <c r="AU189" s="2161">
        <v>0.7</v>
      </c>
      <c r="AV189" s="2161">
        <v>10</v>
      </c>
      <c r="AW189" s="2161">
        <v>100</v>
      </c>
      <c r="AX189" s="2161"/>
      <c r="AY189" s="2161"/>
      <c r="AZ189" s="2161"/>
      <c r="BA189" s="2161">
        <v>110.7</v>
      </c>
      <c r="BB189" s="2161"/>
      <c r="BC189" s="2161"/>
      <c r="BD189" s="2161"/>
      <c r="BE189" s="2161">
        <v>1.1000000000000001</v>
      </c>
      <c r="BF189" s="2161"/>
      <c r="BG189" s="2161">
        <v>1.1000000000000001</v>
      </c>
    </row>
    <row r="190" spans="1:59" s="2185" customFormat="1" ht="16.5" customHeight="1">
      <c r="A190" s="2170">
        <v>185</v>
      </c>
      <c r="B190" s="2170" t="s">
        <v>16519</v>
      </c>
      <c r="C190" s="2170" t="s">
        <v>17476</v>
      </c>
      <c r="D190" s="2170" t="s">
        <v>17032</v>
      </c>
      <c r="E190" s="2170" t="s">
        <v>17478</v>
      </c>
      <c r="F190" s="2174" t="s">
        <v>17479</v>
      </c>
      <c r="G190" s="2168" t="s">
        <v>17480</v>
      </c>
      <c r="H190" s="2168" t="s">
        <v>17481</v>
      </c>
      <c r="I190" s="2168" t="s">
        <v>16859</v>
      </c>
      <c r="J190" s="2209" t="s">
        <v>17482</v>
      </c>
      <c r="K190" s="2168" t="s">
        <v>22315</v>
      </c>
      <c r="L190" s="2207">
        <v>1349.3</v>
      </c>
      <c r="M190" s="2165"/>
      <c r="N190" s="2165"/>
      <c r="O190" s="2161"/>
      <c r="P190" s="2161"/>
      <c r="Q190" s="2161">
        <v>196</v>
      </c>
      <c r="R190" s="2161">
        <v>485</v>
      </c>
      <c r="S190" s="2161">
        <v>1</v>
      </c>
      <c r="T190" s="2161">
        <v>112</v>
      </c>
      <c r="U190" s="2161">
        <v>4</v>
      </c>
      <c r="V190" s="2161">
        <v>118</v>
      </c>
      <c r="W190" s="2161">
        <v>1</v>
      </c>
      <c r="X190" s="2161">
        <v>34</v>
      </c>
      <c r="Y190" s="2161"/>
      <c r="Z190" s="2161"/>
      <c r="AA190" s="2161">
        <v>7</v>
      </c>
      <c r="AB190" s="2161">
        <v>7</v>
      </c>
      <c r="AC190" s="2161"/>
      <c r="AD190" s="2161">
        <v>1</v>
      </c>
      <c r="AE190" s="2161">
        <v>2</v>
      </c>
      <c r="AF190" s="2161"/>
      <c r="AG190" s="2161">
        <v>2</v>
      </c>
      <c r="AH190" s="2161">
        <v>5</v>
      </c>
      <c r="AI190" s="2161">
        <v>62</v>
      </c>
      <c r="AJ190" s="2161">
        <v>185</v>
      </c>
      <c r="AK190" s="2161">
        <v>63</v>
      </c>
      <c r="AL190" s="2161">
        <v>7</v>
      </c>
      <c r="AM190" s="2161"/>
      <c r="AN190" s="2161"/>
      <c r="AO190" s="2161"/>
      <c r="AP190" s="2161">
        <v>4925</v>
      </c>
      <c r="AQ190" s="2161">
        <v>4759</v>
      </c>
      <c r="AR190" s="2161">
        <v>387</v>
      </c>
      <c r="AS190" s="2161">
        <v>756</v>
      </c>
      <c r="AT190" s="2161">
        <v>10827</v>
      </c>
      <c r="AU190" s="2161">
        <v>144</v>
      </c>
      <c r="AV190" s="2161">
        <v>53</v>
      </c>
      <c r="AW190" s="2161">
        <v>158</v>
      </c>
      <c r="AX190" s="2161">
        <v>12</v>
      </c>
      <c r="AY190" s="2161">
        <v>45</v>
      </c>
      <c r="AZ190" s="2161">
        <v>30</v>
      </c>
      <c r="BA190" s="2161">
        <v>442</v>
      </c>
      <c r="BB190" s="2161"/>
      <c r="BC190" s="2161"/>
      <c r="BD190" s="2161">
        <v>3</v>
      </c>
      <c r="BE190" s="2161">
        <v>6</v>
      </c>
      <c r="BF190" s="2161">
        <v>5</v>
      </c>
      <c r="BG190" s="2161">
        <v>14</v>
      </c>
    </row>
    <row r="191" spans="1:59" s="2185" customFormat="1" ht="16.5" customHeight="1">
      <c r="A191" s="2170">
        <v>186</v>
      </c>
      <c r="B191" s="2170" t="s">
        <v>16519</v>
      </c>
      <c r="C191" s="2170" t="s">
        <v>17484</v>
      </c>
      <c r="D191" s="2170" t="s">
        <v>17032</v>
      </c>
      <c r="E191" s="2170" t="s">
        <v>22316</v>
      </c>
      <c r="F191" s="2174" t="s">
        <v>17483</v>
      </c>
      <c r="G191" s="2168" t="s">
        <v>22317</v>
      </c>
      <c r="H191" s="2168" t="s">
        <v>17484</v>
      </c>
      <c r="I191" s="2168" t="s">
        <v>16950</v>
      </c>
      <c r="J191" s="2209" t="s">
        <v>17485</v>
      </c>
      <c r="K191" s="2168" t="s">
        <v>17486</v>
      </c>
      <c r="L191" s="2207">
        <v>8300</v>
      </c>
      <c r="M191" s="2165"/>
      <c r="N191" s="2165"/>
      <c r="O191" s="2161"/>
      <c r="P191" s="2161"/>
      <c r="Q191" s="2161">
        <v>278</v>
      </c>
      <c r="R191" s="2161">
        <v>482</v>
      </c>
      <c r="S191" s="2161">
        <v>1</v>
      </c>
      <c r="T191" s="2161">
        <v>180</v>
      </c>
      <c r="U191" s="2161"/>
      <c r="V191" s="2161"/>
      <c r="W191" s="2161">
        <v>1</v>
      </c>
      <c r="X191" s="2161">
        <v>250</v>
      </c>
      <c r="Y191" s="2161"/>
      <c r="Z191" s="2161"/>
      <c r="AA191" s="2161">
        <v>24</v>
      </c>
      <c r="AB191" s="2161">
        <v>24</v>
      </c>
      <c r="AC191" s="2161"/>
      <c r="AD191" s="2161"/>
      <c r="AE191" s="2161"/>
      <c r="AF191" s="2161"/>
      <c r="AG191" s="2161"/>
      <c r="AH191" s="2161"/>
      <c r="AI191" s="2161">
        <v>2</v>
      </c>
      <c r="AJ191" s="2161"/>
      <c r="AK191" s="2161">
        <v>10</v>
      </c>
      <c r="AL191" s="2161">
        <v>60</v>
      </c>
      <c r="AM191" s="2161"/>
      <c r="AN191" s="2161"/>
      <c r="AO191" s="2161"/>
      <c r="AP191" s="2161">
        <v>180</v>
      </c>
      <c r="AQ191" s="2161"/>
      <c r="AR191" s="2161">
        <v>235</v>
      </c>
      <c r="AS191" s="2161">
        <v>3517</v>
      </c>
      <c r="AT191" s="2161">
        <v>3932</v>
      </c>
      <c r="AU191" s="2161"/>
      <c r="AV191" s="2161">
        <v>569</v>
      </c>
      <c r="AW191" s="2161">
        <v>170</v>
      </c>
      <c r="AX191" s="2161"/>
      <c r="AY191" s="2161">
        <v>138</v>
      </c>
      <c r="AZ191" s="2161"/>
      <c r="BA191" s="2161">
        <v>877</v>
      </c>
      <c r="BB191" s="2161"/>
      <c r="BC191" s="2161"/>
      <c r="BD191" s="2161"/>
      <c r="BE191" s="2161">
        <v>4</v>
      </c>
      <c r="BF191" s="2161"/>
      <c r="BG191" s="2161">
        <v>4</v>
      </c>
    </row>
    <row r="192" spans="1:59" s="2185" customFormat="1" ht="16.5" customHeight="1">
      <c r="A192" s="2170">
        <v>187</v>
      </c>
      <c r="B192" s="2170" t="s">
        <v>16519</v>
      </c>
      <c r="C192" s="2170" t="s">
        <v>17487</v>
      </c>
      <c r="D192" s="2170" t="s">
        <v>17032</v>
      </c>
      <c r="E192" s="2170" t="s">
        <v>17488</v>
      </c>
      <c r="F192" s="2174" t="s">
        <v>17489</v>
      </c>
      <c r="G192" s="2168" t="s">
        <v>17490</v>
      </c>
      <c r="H192" s="2168" t="s">
        <v>17491</v>
      </c>
      <c r="I192" s="2168" t="s">
        <v>16950</v>
      </c>
      <c r="J192" s="2209" t="s">
        <v>21849</v>
      </c>
      <c r="K192" s="2168"/>
      <c r="L192" s="2207">
        <v>1414</v>
      </c>
      <c r="M192" s="2165"/>
      <c r="N192" s="2165"/>
      <c r="O192" s="2161">
        <v>465</v>
      </c>
      <c r="P192" s="2161">
        <v>119</v>
      </c>
      <c r="Q192" s="2161"/>
      <c r="R192" s="2161"/>
      <c r="S192" s="2161"/>
      <c r="T192" s="2161"/>
      <c r="U192" s="2161"/>
      <c r="V192" s="2161"/>
      <c r="W192" s="2161"/>
      <c r="X192" s="2161"/>
      <c r="Y192" s="2161">
        <v>20</v>
      </c>
      <c r="Z192" s="2161">
        <v>160</v>
      </c>
      <c r="AA192" s="2161">
        <v>1</v>
      </c>
      <c r="AB192" s="2161"/>
      <c r="AC192" s="2161"/>
      <c r="AD192" s="2161"/>
      <c r="AE192" s="2161"/>
      <c r="AF192" s="2161"/>
      <c r="AG192" s="2161"/>
      <c r="AH192" s="2161"/>
      <c r="AI192" s="2161">
        <v>10</v>
      </c>
      <c r="AJ192" s="2161"/>
      <c r="AK192" s="2161">
        <v>60</v>
      </c>
      <c r="AL192" s="2161"/>
      <c r="AM192" s="2161"/>
      <c r="AN192" s="2161"/>
      <c r="AO192" s="2161"/>
      <c r="AP192" s="2161">
        <v>440</v>
      </c>
      <c r="AQ192" s="2161"/>
      <c r="AR192" s="2161"/>
      <c r="AS192" s="2161">
        <v>725</v>
      </c>
      <c r="AT192" s="2161">
        <v>1165</v>
      </c>
      <c r="AU192" s="2161">
        <v>5</v>
      </c>
      <c r="AV192" s="2161">
        <v>13</v>
      </c>
      <c r="AW192" s="2161">
        <v>128</v>
      </c>
      <c r="AX192" s="2161"/>
      <c r="AY192" s="2161">
        <v>60</v>
      </c>
      <c r="AZ192" s="2161"/>
      <c r="BA192" s="2161">
        <v>206</v>
      </c>
      <c r="BB192" s="2161"/>
      <c r="BC192" s="2161"/>
      <c r="BD192" s="2161"/>
      <c r="BE192" s="2161">
        <v>0.6</v>
      </c>
      <c r="BF192" s="2161"/>
      <c r="BG192" s="2161">
        <v>0.6</v>
      </c>
    </row>
    <row r="193" spans="1:59" s="2185" customFormat="1" ht="16.5" customHeight="1">
      <c r="A193" s="2170">
        <v>188</v>
      </c>
      <c r="B193" s="2170" t="s">
        <v>16519</v>
      </c>
      <c r="C193" s="2170" t="s">
        <v>17492</v>
      </c>
      <c r="D193" s="2170" t="s">
        <v>17032</v>
      </c>
      <c r="E193" s="2170" t="s">
        <v>17493</v>
      </c>
      <c r="F193" s="2174" t="s">
        <v>17494</v>
      </c>
      <c r="G193" s="2168" t="s">
        <v>17495</v>
      </c>
      <c r="H193" s="2168" t="s">
        <v>17492</v>
      </c>
      <c r="I193" s="2168" t="s">
        <v>16950</v>
      </c>
      <c r="J193" s="2209" t="s">
        <v>17496</v>
      </c>
      <c r="K193" s="2168" t="s">
        <v>17497</v>
      </c>
      <c r="L193" s="2207">
        <v>4049</v>
      </c>
      <c r="M193" s="2165"/>
      <c r="N193" s="2165"/>
      <c r="O193" s="2161">
        <v>625</v>
      </c>
      <c r="P193" s="2161">
        <v>1115</v>
      </c>
      <c r="Q193" s="2161"/>
      <c r="R193" s="2161"/>
      <c r="S193" s="2161">
        <v>1</v>
      </c>
      <c r="T193" s="2161">
        <v>187</v>
      </c>
      <c r="U193" s="2161"/>
      <c r="V193" s="2161"/>
      <c r="W193" s="2161">
        <v>1</v>
      </c>
      <c r="X193" s="2161">
        <v>151</v>
      </c>
      <c r="Y193" s="2161"/>
      <c r="Z193" s="2161"/>
      <c r="AA193" s="2161">
        <v>7</v>
      </c>
      <c r="AB193" s="2161">
        <v>3</v>
      </c>
      <c r="AC193" s="2161">
        <v>3</v>
      </c>
      <c r="AD193" s="2161"/>
      <c r="AE193" s="2161">
        <v>1</v>
      </c>
      <c r="AF193" s="2161"/>
      <c r="AG193" s="2161"/>
      <c r="AH193" s="2161">
        <v>4</v>
      </c>
      <c r="AI193" s="2161">
        <v>43</v>
      </c>
      <c r="AJ193" s="2161">
        <v>6</v>
      </c>
      <c r="AK193" s="2161"/>
      <c r="AL193" s="2161">
        <v>3</v>
      </c>
      <c r="AM193" s="2161">
        <v>3548</v>
      </c>
      <c r="AN193" s="2161"/>
      <c r="AO193" s="2161"/>
      <c r="AP193" s="2161">
        <v>3548</v>
      </c>
      <c r="AQ193" s="2161">
        <v>7226</v>
      </c>
      <c r="AR193" s="2161"/>
      <c r="AS193" s="2161">
        <v>1800</v>
      </c>
      <c r="AT193" s="2161">
        <v>12574</v>
      </c>
      <c r="AU193" s="2161">
        <v>308</v>
      </c>
      <c r="AV193" s="2161">
        <v>172</v>
      </c>
      <c r="AW193" s="2161">
        <v>190</v>
      </c>
      <c r="AX193" s="2161">
        <v>20</v>
      </c>
      <c r="AY193" s="2161"/>
      <c r="AZ193" s="2161"/>
      <c r="BA193" s="2161">
        <v>690</v>
      </c>
      <c r="BB193" s="2161">
        <v>1.6</v>
      </c>
      <c r="BC193" s="2161"/>
      <c r="BD193" s="2161"/>
      <c r="BE193" s="2161">
        <v>4.2</v>
      </c>
      <c r="BF193" s="2161"/>
      <c r="BG193" s="2161">
        <v>5.8000000000000007</v>
      </c>
    </row>
    <row r="194" spans="1:59" s="2185" customFormat="1" ht="16.5" customHeight="1">
      <c r="A194" s="2170">
        <v>189</v>
      </c>
      <c r="B194" s="2170" t="s">
        <v>16519</v>
      </c>
      <c r="C194" s="2170" t="s">
        <v>16520</v>
      </c>
      <c r="D194" s="2170" t="s">
        <v>17032</v>
      </c>
      <c r="E194" s="2170" t="s">
        <v>17498</v>
      </c>
      <c r="F194" s="2174" t="s">
        <v>17499</v>
      </c>
      <c r="G194" s="2168" t="s">
        <v>17500</v>
      </c>
      <c r="H194" s="2168" t="s">
        <v>16520</v>
      </c>
      <c r="I194" s="2168" t="s">
        <v>16950</v>
      </c>
      <c r="J194" s="2209" t="s">
        <v>17501</v>
      </c>
      <c r="K194" s="2168" t="s">
        <v>17502</v>
      </c>
      <c r="L194" s="2207">
        <v>6364</v>
      </c>
      <c r="M194" s="2165"/>
      <c r="N194" s="2165"/>
      <c r="O194" s="2161">
        <v>499</v>
      </c>
      <c r="P194" s="2161">
        <v>674</v>
      </c>
      <c r="Q194" s="2161"/>
      <c r="R194" s="2161"/>
      <c r="S194" s="2161">
        <v>1</v>
      </c>
      <c r="T194" s="2161">
        <v>426</v>
      </c>
      <c r="U194" s="2161">
        <v>9</v>
      </c>
      <c r="V194" s="2161">
        <v>410</v>
      </c>
      <c r="W194" s="2161">
        <v>1</v>
      </c>
      <c r="X194" s="2161">
        <v>80</v>
      </c>
      <c r="Y194" s="2161"/>
      <c r="Z194" s="2161"/>
      <c r="AA194" s="2161">
        <v>9</v>
      </c>
      <c r="AB194" s="2161">
        <v>6</v>
      </c>
      <c r="AC194" s="2161">
        <v>1</v>
      </c>
      <c r="AD194" s="2161"/>
      <c r="AE194" s="2161">
        <v>1</v>
      </c>
      <c r="AF194" s="2161"/>
      <c r="AG194" s="2161">
        <v>1</v>
      </c>
      <c r="AH194" s="2161">
        <v>3</v>
      </c>
      <c r="AI194" s="2161">
        <v>31</v>
      </c>
      <c r="AJ194" s="2161">
        <v>20</v>
      </c>
      <c r="AK194" s="2161">
        <v>191</v>
      </c>
      <c r="AL194" s="2161">
        <v>89</v>
      </c>
      <c r="AM194" s="2161">
        <v>2141</v>
      </c>
      <c r="AN194" s="2161"/>
      <c r="AO194" s="2161"/>
      <c r="AP194" s="2161">
        <v>6420</v>
      </c>
      <c r="AQ194" s="2161">
        <v>275</v>
      </c>
      <c r="AR194" s="2161">
        <v>6303</v>
      </c>
      <c r="AS194" s="2161">
        <v>12453</v>
      </c>
      <c r="AT194" s="2161">
        <v>25451</v>
      </c>
      <c r="AU194" s="2161">
        <v>260</v>
      </c>
      <c r="AV194" s="2161">
        <v>84</v>
      </c>
      <c r="AW194" s="2161">
        <v>520</v>
      </c>
      <c r="AX194" s="2161"/>
      <c r="AY194" s="2161">
        <v>233</v>
      </c>
      <c r="AZ194" s="2161"/>
      <c r="BA194" s="2161">
        <v>1097</v>
      </c>
      <c r="BB194" s="2161">
        <v>3.3</v>
      </c>
      <c r="BC194" s="2161"/>
      <c r="BD194" s="2161"/>
      <c r="BE194" s="2161">
        <v>3.1</v>
      </c>
      <c r="BF194" s="2161"/>
      <c r="BG194" s="2161">
        <v>6.4</v>
      </c>
    </row>
    <row r="195" spans="1:59" s="2185" customFormat="1" ht="16.5" customHeight="1">
      <c r="A195" s="2170">
        <v>190</v>
      </c>
      <c r="B195" s="2170" t="s">
        <v>16640</v>
      </c>
      <c r="C195" s="2170" t="s">
        <v>22318</v>
      </c>
      <c r="D195" s="2170" t="s">
        <v>17032</v>
      </c>
      <c r="E195" s="2170" t="s">
        <v>22319</v>
      </c>
      <c r="F195" s="2174" t="s">
        <v>17503</v>
      </c>
      <c r="G195" s="2168" t="s">
        <v>22320</v>
      </c>
      <c r="H195" s="2168" t="s">
        <v>22318</v>
      </c>
      <c r="I195" s="2168" t="s">
        <v>16950</v>
      </c>
      <c r="J195" s="2209" t="s">
        <v>22321</v>
      </c>
      <c r="K195" s="2168" t="s">
        <v>22322</v>
      </c>
      <c r="L195" s="2207">
        <v>12772</v>
      </c>
      <c r="M195" s="2165"/>
      <c r="N195" s="2165"/>
      <c r="O195" s="2161">
        <v>629</v>
      </c>
      <c r="P195" s="2161">
        <v>4925</v>
      </c>
      <c r="Q195" s="2161"/>
      <c r="R195" s="2161"/>
      <c r="S195" s="2161">
        <v>8</v>
      </c>
      <c r="T195" s="2161">
        <v>1654</v>
      </c>
      <c r="U195" s="2161">
        <v>1</v>
      </c>
      <c r="V195" s="2161">
        <v>99</v>
      </c>
      <c r="W195" s="2161"/>
      <c r="X195" s="2161"/>
      <c r="Y195" s="2161"/>
      <c r="Z195" s="2161"/>
      <c r="AA195" s="2161">
        <v>20</v>
      </c>
      <c r="AB195" s="2161">
        <v>20</v>
      </c>
      <c r="AC195" s="2161">
        <v>2</v>
      </c>
      <c r="AD195" s="2161"/>
      <c r="AE195" s="2161">
        <v>1</v>
      </c>
      <c r="AF195" s="2161">
        <v>1</v>
      </c>
      <c r="AG195" s="2161"/>
      <c r="AH195" s="2161">
        <v>4</v>
      </c>
      <c r="AI195" s="2161">
        <v>40</v>
      </c>
      <c r="AJ195" s="2161">
        <v>414</v>
      </c>
      <c r="AK195" s="2161"/>
      <c r="AL195" s="2161"/>
      <c r="AM195" s="2161">
        <v>14172</v>
      </c>
      <c r="AN195" s="2161"/>
      <c r="AO195" s="2161"/>
      <c r="AP195" s="2161">
        <v>1816</v>
      </c>
      <c r="AQ195" s="2161">
        <v>45224</v>
      </c>
      <c r="AR195" s="2161"/>
      <c r="AS195" s="2161"/>
      <c r="AT195" s="2161">
        <v>47040</v>
      </c>
      <c r="AU195" s="2161">
        <v>1011</v>
      </c>
      <c r="AV195" s="2161">
        <v>997</v>
      </c>
      <c r="AW195" s="2161">
        <v>159</v>
      </c>
      <c r="AX195" s="2161">
        <v>10</v>
      </c>
      <c r="AY195" s="2161"/>
      <c r="AZ195" s="2161"/>
      <c r="BA195" s="2161">
        <v>2177</v>
      </c>
      <c r="BB195" s="2161"/>
      <c r="BC195" s="2161"/>
      <c r="BD195" s="2161"/>
      <c r="BE195" s="2161">
        <v>13</v>
      </c>
      <c r="BF195" s="2161"/>
      <c r="BG195" s="2161">
        <v>13</v>
      </c>
    </row>
    <row r="196" spans="1:59" s="2185" customFormat="1" ht="16.5" customHeight="1">
      <c r="A196" s="2170">
        <v>191</v>
      </c>
      <c r="B196" s="2170" t="s">
        <v>16640</v>
      </c>
      <c r="C196" s="2170" t="s">
        <v>22318</v>
      </c>
      <c r="D196" s="2170" t="s">
        <v>17032</v>
      </c>
      <c r="E196" s="2170" t="s">
        <v>22323</v>
      </c>
      <c r="F196" s="2174" t="s">
        <v>17504</v>
      </c>
      <c r="G196" s="2168" t="s">
        <v>22324</v>
      </c>
      <c r="H196" s="2168" t="s">
        <v>22318</v>
      </c>
      <c r="I196" s="2168" t="s">
        <v>16950</v>
      </c>
      <c r="J196" s="2209" t="s">
        <v>22321</v>
      </c>
      <c r="K196" s="2168" t="s">
        <v>22325</v>
      </c>
      <c r="L196" s="2207">
        <v>17547</v>
      </c>
      <c r="M196" s="2165">
        <v>1207</v>
      </c>
      <c r="N196" s="2165">
        <v>11802</v>
      </c>
      <c r="O196" s="2161"/>
      <c r="P196" s="2161"/>
      <c r="Q196" s="2161">
        <v>400</v>
      </c>
      <c r="R196" s="2161">
        <v>1004</v>
      </c>
      <c r="S196" s="2161"/>
      <c r="T196" s="2161"/>
      <c r="U196" s="2161"/>
      <c r="V196" s="2161"/>
      <c r="W196" s="2161"/>
      <c r="X196" s="2161"/>
      <c r="Y196" s="2161">
        <v>450</v>
      </c>
      <c r="Z196" s="2161">
        <v>832</v>
      </c>
      <c r="AA196" s="2161">
        <v>10</v>
      </c>
      <c r="AB196" s="2161">
        <v>8</v>
      </c>
      <c r="AC196" s="2161">
        <v>2</v>
      </c>
      <c r="AD196" s="2161"/>
      <c r="AE196" s="2161"/>
      <c r="AF196" s="2161"/>
      <c r="AG196" s="2161"/>
      <c r="AH196" s="2161">
        <v>2</v>
      </c>
      <c r="AI196" s="2161">
        <v>194</v>
      </c>
      <c r="AJ196" s="2161"/>
      <c r="AK196" s="2161"/>
      <c r="AL196" s="2161"/>
      <c r="AM196" s="2161">
        <v>76543</v>
      </c>
      <c r="AN196" s="2161"/>
      <c r="AO196" s="2161"/>
      <c r="AP196" s="2161">
        <v>150800</v>
      </c>
      <c r="AQ196" s="2161"/>
      <c r="AR196" s="2161"/>
      <c r="AS196" s="2161"/>
      <c r="AT196" s="2161">
        <v>150800</v>
      </c>
      <c r="AU196" s="2161">
        <v>523</v>
      </c>
      <c r="AV196" s="2161">
        <v>522</v>
      </c>
      <c r="AW196" s="2161"/>
      <c r="AX196" s="2161"/>
      <c r="AY196" s="2161"/>
      <c r="AZ196" s="2161"/>
      <c r="BA196" s="2161">
        <v>1045</v>
      </c>
      <c r="BB196" s="2161"/>
      <c r="BC196" s="2161"/>
      <c r="BD196" s="2161"/>
      <c r="BE196" s="2161">
        <v>114</v>
      </c>
      <c r="BF196" s="2161"/>
      <c r="BG196" s="2161">
        <v>114</v>
      </c>
    </row>
    <row r="197" spans="1:59" s="2185" customFormat="1" ht="16.5" customHeight="1">
      <c r="A197" s="2170">
        <v>192</v>
      </c>
      <c r="B197" s="2170" t="s">
        <v>16640</v>
      </c>
      <c r="C197" s="2170" t="s">
        <v>18995</v>
      </c>
      <c r="D197" s="2170" t="s">
        <v>17032</v>
      </c>
      <c r="E197" s="2170" t="s">
        <v>17505</v>
      </c>
      <c r="F197" s="2174" t="s">
        <v>17506</v>
      </c>
      <c r="G197" s="2168" t="s">
        <v>22326</v>
      </c>
      <c r="H197" s="2168" t="s">
        <v>22327</v>
      </c>
      <c r="I197" s="2168" t="s">
        <v>16950</v>
      </c>
      <c r="J197" s="2209" t="s">
        <v>22328</v>
      </c>
      <c r="K197" s="2168" t="s">
        <v>22329</v>
      </c>
      <c r="L197" s="2207">
        <v>7774</v>
      </c>
      <c r="M197" s="2165"/>
      <c r="N197" s="2165"/>
      <c r="O197" s="2161">
        <v>960</v>
      </c>
      <c r="P197" s="2161">
        <v>552</v>
      </c>
      <c r="Q197" s="2161">
        <v>266</v>
      </c>
      <c r="R197" s="2161">
        <v>228</v>
      </c>
      <c r="S197" s="2161">
        <v>1</v>
      </c>
      <c r="T197" s="2161">
        <v>430</v>
      </c>
      <c r="U197" s="2161"/>
      <c r="V197" s="2161"/>
      <c r="W197" s="2161"/>
      <c r="X197" s="2161"/>
      <c r="Y197" s="2161"/>
      <c r="Z197" s="2161"/>
      <c r="AA197" s="2161">
        <v>11</v>
      </c>
      <c r="AB197" s="2161">
        <v>11</v>
      </c>
      <c r="AC197" s="2161"/>
      <c r="AD197" s="2161"/>
      <c r="AE197" s="2161"/>
      <c r="AF197" s="2161"/>
      <c r="AG197" s="2161"/>
      <c r="AH197" s="2161"/>
      <c r="AI197" s="2161">
        <v>57</v>
      </c>
      <c r="AJ197" s="2161">
        <v>66</v>
      </c>
      <c r="AK197" s="2161">
        <v>35</v>
      </c>
      <c r="AL197" s="2161">
        <v>40</v>
      </c>
      <c r="AM197" s="2161">
        <v>5094</v>
      </c>
      <c r="AN197" s="2161"/>
      <c r="AO197" s="2161"/>
      <c r="AP197" s="2161">
        <v>8975</v>
      </c>
      <c r="AQ197" s="2161">
        <v>995</v>
      </c>
      <c r="AR197" s="2161">
        <v>48</v>
      </c>
      <c r="AS197" s="2161">
        <v>8455</v>
      </c>
      <c r="AT197" s="2161">
        <v>18473</v>
      </c>
      <c r="AU197" s="2161">
        <v>250</v>
      </c>
      <c r="AV197" s="2161">
        <v>871</v>
      </c>
      <c r="AW197" s="2161">
        <v>122</v>
      </c>
      <c r="AX197" s="2161">
        <v>20</v>
      </c>
      <c r="AY197" s="2161">
        <v>41</v>
      </c>
      <c r="AZ197" s="2161"/>
      <c r="BA197" s="2161">
        <v>1304</v>
      </c>
      <c r="BB197" s="2161"/>
      <c r="BC197" s="2161"/>
      <c r="BD197" s="2161"/>
      <c r="BE197" s="2161">
        <v>13</v>
      </c>
      <c r="BF197" s="2161"/>
      <c r="BG197" s="2161">
        <v>13</v>
      </c>
    </row>
    <row r="198" spans="1:59" s="2185" customFormat="1" ht="16.5" customHeight="1">
      <c r="A198" s="2170">
        <v>193</v>
      </c>
      <c r="B198" s="2170" t="s">
        <v>16640</v>
      </c>
      <c r="C198" s="2170" t="s">
        <v>18995</v>
      </c>
      <c r="D198" s="2170" t="s">
        <v>17032</v>
      </c>
      <c r="E198" s="2170" t="s">
        <v>22330</v>
      </c>
      <c r="F198" s="2174" t="s">
        <v>17507</v>
      </c>
      <c r="G198" s="2168" t="s">
        <v>22331</v>
      </c>
      <c r="H198" s="2168" t="s">
        <v>22332</v>
      </c>
      <c r="I198" s="2168" t="s">
        <v>17047</v>
      </c>
      <c r="J198" s="2209" t="s">
        <v>22333</v>
      </c>
      <c r="K198" s="2168" t="s">
        <v>22334</v>
      </c>
      <c r="L198" s="2207">
        <v>606313</v>
      </c>
      <c r="M198" s="2165">
        <v>1021</v>
      </c>
      <c r="N198" s="2165">
        <v>1776</v>
      </c>
      <c r="O198" s="2161"/>
      <c r="P198" s="2161"/>
      <c r="Q198" s="2161">
        <v>302</v>
      </c>
      <c r="R198" s="2161">
        <v>403</v>
      </c>
      <c r="S198" s="2161">
        <v>4</v>
      </c>
      <c r="T198" s="2161">
        <v>1266</v>
      </c>
      <c r="U198" s="2161">
        <v>3</v>
      </c>
      <c r="V198" s="2161">
        <v>302</v>
      </c>
      <c r="W198" s="2161">
        <v>4</v>
      </c>
      <c r="X198" s="2161">
        <v>136</v>
      </c>
      <c r="Y198" s="2161">
        <v>500</v>
      </c>
      <c r="Z198" s="2161">
        <v>4400</v>
      </c>
      <c r="AA198" s="2161">
        <v>35</v>
      </c>
      <c r="AB198" s="2161">
        <v>35</v>
      </c>
      <c r="AC198" s="2161">
        <v>6</v>
      </c>
      <c r="AD198" s="2161"/>
      <c r="AE198" s="2161"/>
      <c r="AF198" s="2161">
        <v>2</v>
      </c>
      <c r="AG198" s="2161"/>
      <c r="AH198" s="2161">
        <v>8</v>
      </c>
      <c r="AI198" s="2161">
        <v>51</v>
      </c>
      <c r="AJ198" s="2161">
        <v>301</v>
      </c>
      <c r="AK198" s="2161">
        <v>34</v>
      </c>
      <c r="AL198" s="2161">
        <v>1</v>
      </c>
      <c r="AM198" s="2161">
        <v>13927</v>
      </c>
      <c r="AN198" s="2161">
        <v>1390</v>
      </c>
      <c r="AO198" s="2161">
        <v>403</v>
      </c>
      <c r="AP198" s="2161">
        <v>17769</v>
      </c>
      <c r="AQ198" s="2161">
        <v>35287</v>
      </c>
      <c r="AR198" s="2161">
        <v>403</v>
      </c>
      <c r="AS198" s="2161">
        <v>137</v>
      </c>
      <c r="AT198" s="2161">
        <v>53596</v>
      </c>
      <c r="AU198" s="2161">
        <v>2109</v>
      </c>
      <c r="AV198" s="2161">
        <v>1960</v>
      </c>
      <c r="AW198" s="2161">
        <v>800</v>
      </c>
      <c r="AX198" s="2161">
        <v>292</v>
      </c>
      <c r="AY198" s="2161">
        <v>68</v>
      </c>
      <c r="AZ198" s="2161">
        <v>297</v>
      </c>
      <c r="BA198" s="2161">
        <v>5526</v>
      </c>
      <c r="BB198" s="2161">
        <v>242</v>
      </c>
      <c r="BC198" s="2161">
        <v>6</v>
      </c>
      <c r="BD198" s="2161">
        <v>11</v>
      </c>
      <c r="BE198" s="2161">
        <v>70</v>
      </c>
      <c r="BF198" s="2161">
        <v>346</v>
      </c>
      <c r="BG198" s="2161">
        <v>675</v>
      </c>
    </row>
    <row r="199" spans="1:59" s="2185" customFormat="1" ht="16.5" customHeight="1">
      <c r="A199" s="2170">
        <v>194</v>
      </c>
      <c r="B199" s="2170" t="s">
        <v>16640</v>
      </c>
      <c r="C199" s="2170" t="s">
        <v>19003</v>
      </c>
      <c r="D199" s="2170" t="s">
        <v>17032</v>
      </c>
      <c r="E199" s="2170" t="s">
        <v>22335</v>
      </c>
      <c r="F199" s="2174" t="s">
        <v>17508</v>
      </c>
      <c r="G199" s="2168" t="s">
        <v>22336</v>
      </c>
      <c r="H199" s="2168" t="s">
        <v>22337</v>
      </c>
      <c r="I199" s="2168" t="s">
        <v>16950</v>
      </c>
      <c r="J199" s="2209" t="s">
        <v>22506</v>
      </c>
      <c r="K199" s="2154" t="s">
        <v>17509</v>
      </c>
      <c r="L199" s="2207">
        <v>6508.4</v>
      </c>
      <c r="M199" s="2165"/>
      <c r="N199" s="2165"/>
      <c r="O199" s="2161">
        <v>914</v>
      </c>
      <c r="P199" s="2161">
        <v>1522</v>
      </c>
      <c r="Q199" s="2161">
        <v>152</v>
      </c>
      <c r="R199" s="2161">
        <v>230</v>
      </c>
      <c r="S199" s="2161">
        <v>2</v>
      </c>
      <c r="T199" s="2161">
        <v>408</v>
      </c>
      <c r="U199" s="2161"/>
      <c r="V199" s="2161"/>
      <c r="W199" s="2161"/>
      <c r="X199" s="2161"/>
      <c r="Y199" s="2161"/>
      <c r="Z199" s="2161"/>
      <c r="AA199" s="2161">
        <v>13</v>
      </c>
      <c r="AB199" s="2161">
        <v>13</v>
      </c>
      <c r="AC199" s="2161">
        <v>3</v>
      </c>
      <c r="AD199" s="2161"/>
      <c r="AE199" s="2161"/>
      <c r="AF199" s="2161"/>
      <c r="AG199" s="2161"/>
      <c r="AH199" s="2161">
        <v>3</v>
      </c>
      <c r="AI199" s="2161">
        <v>15</v>
      </c>
      <c r="AJ199" s="2161"/>
      <c r="AK199" s="2161">
        <v>14</v>
      </c>
      <c r="AL199" s="2161"/>
      <c r="AM199" s="2161">
        <v>588</v>
      </c>
      <c r="AN199" s="2161"/>
      <c r="AO199" s="2161"/>
      <c r="AP199" s="2161">
        <v>3615</v>
      </c>
      <c r="AQ199" s="2161">
        <v>2490</v>
      </c>
      <c r="AR199" s="2161">
        <v>320</v>
      </c>
      <c r="AS199" s="2161">
        <v>5967</v>
      </c>
      <c r="AT199" s="2161">
        <v>12392</v>
      </c>
      <c r="AU199" s="2161">
        <v>3344</v>
      </c>
      <c r="AV199" s="2161">
        <v>1212</v>
      </c>
      <c r="AW199" s="2161">
        <v>633</v>
      </c>
      <c r="AX199" s="2161"/>
      <c r="AY199" s="2161">
        <v>16</v>
      </c>
      <c r="AZ199" s="2161"/>
      <c r="BA199" s="2161">
        <v>5205</v>
      </c>
      <c r="BB199" s="2161">
        <v>3.4</v>
      </c>
      <c r="BC199" s="2161"/>
      <c r="BD199" s="2161"/>
      <c r="BE199" s="2161">
        <v>17.5</v>
      </c>
      <c r="BF199" s="2161"/>
      <c r="BG199" s="2161">
        <v>20.9</v>
      </c>
    </row>
    <row r="200" spans="1:59" s="2185" customFormat="1" ht="16.5" customHeight="1">
      <c r="A200" s="2170">
        <v>195</v>
      </c>
      <c r="B200" s="2170" t="s">
        <v>16640</v>
      </c>
      <c r="C200" s="2170" t="s">
        <v>22338</v>
      </c>
      <c r="D200" s="2170" t="s">
        <v>17032</v>
      </c>
      <c r="E200" s="2170" t="s">
        <v>22339</v>
      </c>
      <c r="F200" s="2174" t="s">
        <v>17510</v>
      </c>
      <c r="G200" s="2168" t="s">
        <v>22340</v>
      </c>
      <c r="H200" s="2168" t="s">
        <v>22341</v>
      </c>
      <c r="I200" s="2168" t="s">
        <v>16950</v>
      </c>
      <c r="J200" s="2209" t="s">
        <v>22342</v>
      </c>
      <c r="K200" s="2168" t="s">
        <v>22343</v>
      </c>
      <c r="L200" s="2207">
        <v>5610.7</v>
      </c>
      <c r="M200" s="2165"/>
      <c r="N200" s="2165"/>
      <c r="O200" s="2161">
        <v>548</v>
      </c>
      <c r="P200" s="2161">
        <v>632</v>
      </c>
      <c r="Q200" s="2161"/>
      <c r="R200" s="2161"/>
      <c r="S200" s="2161">
        <v>1</v>
      </c>
      <c r="T200" s="2161">
        <v>354</v>
      </c>
      <c r="U200" s="2161"/>
      <c r="V200" s="2161"/>
      <c r="W200" s="2161"/>
      <c r="X200" s="2161"/>
      <c r="Y200" s="2161"/>
      <c r="Z200" s="2161"/>
      <c r="AA200" s="2161">
        <v>6</v>
      </c>
      <c r="AB200" s="2161">
        <v>6</v>
      </c>
      <c r="AC200" s="2161"/>
      <c r="AD200" s="2161"/>
      <c r="AE200" s="2161"/>
      <c r="AF200" s="2161"/>
      <c r="AG200" s="2161"/>
      <c r="AH200" s="2161"/>
      <c r="AI200" s="2161">
        <v>48</v>
      </c>
      <c r="AJ200" s="2161">
        <v>42</v>
      </c>
      <c r="AK200" s="2161"/>
      <c r="AL200" s="2161">
        <v>22</v>
      </c>
      <c r="AM200" s="2161"/>
      <c r="AN200" s="2161"/>
      <c r="AO200" s="2161"/>
      <c r="AP200" s="2161">
        <v>1740</v>
      </c>
      <c r="AQ200" s="2161">
        <v>470</v>
      </c>
      <c r="AR200" s="2161"/>
      <c r="AS200" s="2161">
        <v>1052</v>
      </c>
      <c r="AT200" s="2161">
        <v>3262</v>
      </c>
      <c r="AU200" s="2161">
        <v>360</v>
      </c>
      <c r="AV200" s="2161">
        <v>898</v>
      </c>
      <c r="AW200" s="2161">
        <v>181</v>
      </c>
      <c r="AX200" s="2161"/>
      <c r="AY200" s="2161"/>
      <c r="AZ200" s="2161"/>
      <c r="BA200" s="2161">
        <v>1439</v>
      </c>
      <c r="BB200" s="2161"/>
      <c r="BC200" s="2161"/>
      <c r="BD200" s="2161"/>
      <c r="BE200" s="2161">
        <v>5</v>
      </c>
      <c r="BF200" s="2161"/>
      <c r="BG200" s="2161">
        <v>5</v>
      </c>
    </row>
    <row r="201" spans="1:59" s="2185" customFormat="1" ht="16.5" customHeight="1">
      <c r="A201" s="2170">
        <v>196</v>
      </c>
      <c r="B201" s="2170" t="s">
        <v>16640</v>
      </c>
      <c r="C201" s="2170" t="s">
        <v>22344</v>
      </c>
      <c r="D201" s="2170" t="s">
        <v>17032</v>
      </c>
      <c r="E201" s="2170" t="s">
        <v>22345</v>
      </c>
      <c r="F201" s="2174" t="s">
        <v>17511</v>
      </c>
      <c r="G201" s="2168" t="s">
        <v>22346</v>
      </c>
      <c r="H201" s="2168" t="s">
        <v>22344</v>
      </c>
      <c r="I201" s="2168" t="s">
        <v>16950</v>
      </c>
      <c r="J201" s="2209" t="s">
        <v>22347</v>
      </c>
      <c r="K201" s="2168" t="s">
        <v>22348</v>
      </c>
      <c r="L201" s="2207">
        <v>4187</v>
      </c>
      <c r="M201" s="2165"/>
      <c r="N201" s="2165"/>
      <c r="O201" s="2161">
        <v>490</v>
      </c>
      <c r="P201" s="2161">
        <v>859</v>
      </c>
      <c r="Q201" s="2161">
        <v>189</v>
      </c>
      <c r="R201" s="2161">
        <v>173</v>
      </c>
      <c r="S201" s="2161">
        <v>2</v>
      </c>
      <c r="T201" s="2161">
        <v>387</v>
      </c>
      <c r="U201" s="2161"/>
      <c r="V201" s="2161"/>
      <c r="W201" s="2161"/>
      <c r="X201" s="2161"/>
      <c r="Y201" s="2161">
        <v>1000</v>
      </c>
      <c r="Z201" s="2161">
        <v>6409</v>
      </c>
      <c r="AA201" s="2161">
        <v>6</v>
      </c>
      <c r="AB201" s="2161">
        <v>6</v>
      </c>
      <c r="AC201" s="2161">
        <v>1</v>
      </c>
      <c r="AD201" s="2161"/>
      <c r="AE201" s="2161"/>
      <c r="AF201" s="2161"/>
      <c r="AG201" s="2161"/>
      <c r="AH201" s="2161">
        <v>1</v>
      </c>
      <c r="AI201" s="2161">
        <v>21</v>
      </c>
      <c r="AJ201" s="2161">
        <v>62</v>
      </c>
      <c r="AK201" s="2161">
        <v>33</v>
      </c>
      <c r="AL201" s="2161">
        <v>16</v>
      </c>
      <c r="AM201" s="2161"/>
      <c r="AN201" s="2161"/>
      <c r="AO201" s="2161"/>
      <c r="AP201" s="2161">
        <v>1510</v>
      </c>
      <c r="AQ201" s="2161">
        <v>2031</v>
      </c>
      <c r="AR201" s="2161">
        <v>649</v>
      </c>
      <c r="AS201" s="2161">
        <v>1894</v>
      </c>
      <c r="AT201" s="2161">
        <v>6084</v>
      </c>
      <c r="AU201" s="2161">
        <v>315</v>
      </c>
      <c r="AV201" s="2161">
        <v>243</v>
      </c>
      <c r="AW201" s="2161">
        <v>87</v>
      </c>
      <c r="AX201" s="2161">
        <v>4.8</v>
      </c>
      <c r="AY201" s="2161">
        <v>17</v>
      </c>
      <c r="AZ201" s="2161">
        <v>60</v>
      </c>
      <c r="BA201" s="2161">
        <v>726.8</v>
      </c>
      <c r="BB201" s="2161"/>
      <c r="BC201" s="2161"/>
      <c r="BD201" s="2161"/>
      <c r="BE201" s="2161">
        <v>9.6999999999999993</v>
      </c>
      <c r="BF201" s="2161"/>
      <c r="BG201" s="2161">
        <v>9.6999999999999993</v>
      </c>
    </row>
    <row r="202" spans="1:59" s="2185" customFormat="1" ht="16.5" customHeight="1">
      <c r="A202" s="2170">
        <v>197</v>
      </c>
      <c r="B202" s="2170" t="s">
        <v>16640</v>
      </c>
      <c r="C202" s="2170" t="s">
        <v>21565</v>
      </c>
      <c r="D202" s="2170" t="s">
        <v>17032</v>
      </c>
      <c r="E202" s="2170" t="s">
        <v>22349</v>
      </c>
      <c r="F202" s="2174" t="s">
        <v>22496</v>
      </c>
      <c r="G202" s="2168" t="s">
        <v>22350</v>
      </c>
      <c r="H202" s="2168" t="s">
        <v>22351</v>
      </c>
      <c r="I202" s="2168" t="s">
        <v>16950</v>
      </c>
      <c r="J202" s="2209" t="s">
        <v>22352</v>
      </c>
      <c r="K202" s="2168" t="s">
        <v>22353</v>
      </c>
      <c r="L202" s="2207">
        <v>3584.7</v>
      </c>
      <c r="M202" s="2165"/>
      <c r="N202" s="2165"/>
      <c r="O202" s="2161">
        <v>670</v>
      </c>
      <c r="P202" s="2161">
        <v>1547</v>
      </c>
      <c r="Q202" s="2161"/>
      <c r="R202" s="2161"/>
      <c r="S202" s="2161"/>
      <c r="T202" s="2161"/>
      <c r="U202" s="2161">
        <v>1</v>
      </c>
      <c r="V202" s="2161">
        <v>216</v>
      </c>
      <c r="W202" s="2161"/>
      <c r="X202" s="2161"/>
      <c r="Y202" s="2161"/>
      <c r="Z202" s="2161"/>
      <c r="AA202" s="2161">
        <v>3</v>
      </c>
      <c r="AB202" s="2161">
        <v>3</v>
      </c>
      <c r="AC202" s="2161"/>
      <c r="AD202" s="2161"/>
      <c r="AE202" s="2161"/>
      <c r="AF202" s="2161"/>
      <c r="AG202" s="2161"/>
      <c r="AH202" s="2161"/>
      <c r="AI202" s="2161">
        <v>1</v>
      </c>
      <c r="AJ202" s="2161"/>
      <c r="AK202" s="2161">
        <v>8</v>
      </c>
      <c r="AL202" s="2161">
        <v>7</v>
      </c>
      <c r="AM202" s="2161"/>
      <c r="AN202" s="2161"/>
      <c r="AO202" s="2161"/>
      <c r="AP202" s="2161">
        <v>300</v>
      </c>
      <c r="AQ202" s="2161"/>
      <c r="AR202" s="2161">
        <v>2360</v>
      </c>
      <c r="AS202" s="2161">
        <v>1980</v>
      </c>
      <c r="AT202" s="2161">
        <v>4640</v>
      </c>
      <c r="AU202" s="2161">
        <v>141</v>
      </c>
      <c r="AV202" s="2161">
        <v>522</v>
      </c>
      <c r="AW202" s="2161"/>
      <c r="AX202" s="2161"/>
      <c r="AY202" s="2161"/>
      <c r="AZ202" s="2161"/>
      <c r="BA202" s="2161">
        <v>663</v>
      </c>
      <c r="BB202" s="2161"/>
      <c r="BC202" s="2161"/>
      <c r="BD202" s="2161"/>
      <c r="BE202" s="2161">
        <v>3</v>
      </c>
      <c r="BF202" s="2161"/>
      <c r="BG202" s="2161">
        <v>3</v>
      </c>
    </row>
    <row r="203" spans="1:59" s="2185" customFormat="1" ht="16.5" customHeight="1">
      <c r="A203" s="2170">
        <v>198</v>
      </c>
      <c r="B203" s="2170" t="s">
        <v>16640</v>
      </c>
      <c r="C203" s="2170" t="s">
        <v>17512</v>
      </c>
      <c r="D203" s="2170" t="s">
        <v>17032</v>
      </c>
      <c r="E203" s="2170" t="s">
        <v>17513</v>
      </c>
      <c r="F203" s="2174" t="s">
        <v>17514</v>
      </c>
      <c r="G203" s="2168" t="s">
        <v>17515</v>
      </c>
      <c r="H203" s="2168" t="s">
        <v>17512</v>
      </c>
      <c r="I203" s="2168" t="s">
        <v>16950</v>
      </c>
      <c r="J203" s="2209" t="s">
        <v>22354</v>
      </c>
      <c r="K203" s="2168" t="s">
        <v>22355</v>
      </c>
      <c r="L203" s="2207">
        <v>5760</v>
      </c>
      <c r="M203" s="2161"/>
      <c r="N203" s="2161"/>
      <c r="O203" s="2161">
        <v>420</v>
      </c>
      <c r="P203" s="2161">
        <v>530</v>
      </c>
      <c r="Q203" s="2161"/>
      <c r="R203" s="2161"/>
      <c r="S203" s="2161">
        <v>1</v>
      </c>
      <c r="T203" s="2161">
        <v>28</v>
      </c>
      <c r="U203" s="2161">
        <v>15</v>
      </c>
      <c r="V203" s="2161">
        <v>1144</v>
      </c>
      <c r="W203" s="2161">
        <v>1</v>
      </c>
      <c r="X203" s="2161">
        <v>95</v>
      </c>
      <c r="Y203" s="2161"/>
      <c r="Z203" s="2161"/>
      <c r="AA203" s="2161">
        <v>3</v>
      </c>
      <c r="AB203" s="2161">
        <v>3</v>
      </c>
      <c r="AC203" s="2161"/>
      <c r="AD203" s="2161"/>
      <c r="AE203" s="2161"/>
      <c r="AF203" s="2161"/>
      <c r="AG203" s="2161"/>
      <c r="AH203" s="2161"/>
      <c r="AI203" s="2161">
        <v>3</v>
      </c>
      <c r="AJ203" s="2161"/>
      <c r="AK203" s="2161">
        <v>60</v>
      </c>
      <c r="AL203" s="2161"/>
      <c r="AM203" s="2161"/>
      <c r="AN203" s="2161"/>
      <c r="AO203" s="2161"/>
      <c r="AP203" s="2161">
        <v>50</v>
      </c>
      <c r="AQ203" s="2161"/>
      <c r="AR203" s="2161">
        <v>300</v>
      </c>
      <c r="AS203" s="2161"/>
      <c r="AT203" s="2161">
        <v>350</v>
      </c>
      <c r="AU203" s="2161">
        <v>3</v>
      </c>
      <c r="AV203" s="2161"/>
      <c r="AW203" s="2161">
        <v>135</v>
      </c>
      <c r="AX203" s="2161"/>
      <c r="AY203" s="2161"/>
      <c r="AZ203" s="2161"/>
      <c r="BA203" s="2161">
        <v>138</v>
      </c>
      <c r="BB203" s="2161"/>
      <c r="BC203" s="2161"/>
      <c r="BD203" s="2161"/>
      <c r="BE203" s="2161">
        <v>0.7</v>
      </c>
      <c r="BF203" s="2161"/>
      <c r="BG203" s="2161">
        <v>0.7</v>
      </c>
    </row>
    <row r="204" spans="1:59" s="2185" customFormat="1" ht="16.5" customHeight="1">
      <c r="A204" s="2170">
        <v>199</v>
      </c>
      <c r="B204" s="2170" t="s">
        <v>16640</v>
      </c>
      <c r="C204" s="2170" t="s">
        <v>17516</v>
      </c>
      <c r="D204" s="2170" t="s">
        <v>17032</v>
      </c>
      <c r="E204" s="2170" t="s">
        <v>17517</v>
      </c>
      <c r="F204" s="2174" t="s">
        <v>17518</v>
      </c>
      <c r="G204" s="2168" t="s">
        <v>17519</v>
      </c>
      <c r="H204" s="2168" t="s">
        <v>17516</v>
      </c>
      <c r="I204" s="2168" t="s">
        <v>16950</v>
      </c>
      <c r="J204" s="2209" t="s">
        <v>22356</v>
      </c>
      <c r="K204" s="2168" t="s">
        <v>22357</v>
      </c>
      <c r="L204" s="2207">
        <v>2974</v>
      </c>
      <c r="M204" s="2165"/>
      <c r="N204" s="2165"/>
      <c r="O204" s="2161"/>
      <c r="P204" s="2161"/>
      <c r="Q204" s="2161">
        <v>153</v>
      </c>
      <c r="R204" s="2161">
        <v>681</v>
      </c>
      <c r="S204" s="2161">
        <v>1</v>
      </c>
      <c r="T204" s="2161">
        <v>77</v>
      </c>
      <c r="U204" s="2161"/>
      <c r="V204" s="2161"/>
      <c r="W204" s="2161">
        <v>5</v>
      </c>
      <c r="X204" s="2161">
        <v>374</v>
      </c>
      <c r="Y204" s="2161">
        <v>210</v>
      </c>
      <c r="Z204" s="2161">
        <v>165</v>
      </c>
      <c r="AA204" s="2161">
        <v>3</v>
      </c>
      <c r="AB204" s="2161">
        <v>3</v>
      </c>
      <c r="AC204" s="2161"/>
      <c r="AD204" s="2161"/>
      <c r="AE204" s="2161"/>
      <c r="AF204" s="2161"/>
      <c r="AG204" s="2161"/>
      <c r="AH204" s="2161"/>
      <c r="AI204" s="2161"/>
      <c r="AJ204" s="2161"/>
      <c r="AK204" s="2161">
        <v>13</v>
      </c>
      <c r="AL204" s="2161"/>
      <c r="AM204" s="2161"/>
      <c r="AN204" s="2161"/>
      <c r="AO204" s="2161">
        <v>285</v>
      </c>
      <c r="AP204" s="2161"/>
      <c r="AQ204" s="2161"/>
      <c r="AR204" s="2161">
        <v>865</v>
      </c>
      <c r="AS204" s="2161"/>
      <c r="AT204" s="2161">
        <v>865</v>
      </c>
      <c r="AU204" s="2161">
        <v>6</v>
      </c>
      <c r="AV204" s="2161">
        <v>96</v>
      </c>
      <c r="AW204" s="2161"/>
      <c r="AX204" s="2161"/>
      <c r="AY204" s="2161"/>
      <c r="AZ204" s="2161"/>
      <c r="BA204" s="2161">
        <v>102</v>
      </c>
      <c r="BB204" s="2161"/>
      <c r="BC204" s="2161"/>
      <c r="BD204" s="2161"/>
      <c r="BE204" s="2161"/>
      <c r="BF204" s="2161"/>
      <c r="BG204" s="2161">
        <v>0</v>
      </c>
    </row>
    <row r="205" spans="1:59" s="2185" customFormat="1" ht="16.5" customHeight="1">
      <c r="A205" s="2170">
        <v>200</v>
      </c>
      <c r="B205" s="2170" t="s">
        <v>16640</v>
      </c>
      <c r="C205" s="2170" t="s">
        <v>22358</v>
      </c>
      <c r="D205" s="2170" t="s">
        <v>17032</v>
      </c>
      <c r="E205" s="2170" t="s">
        <v>22359</v>
      </c>
      <c r="F205" s="2174" t="s">
        <v>17520</v>
      </c>
      <c r="G205" s="2168" t="s">
        <v>22360</v>
      </c>
      <c r="H205" s="2168" t="s">
        <v>22361</v>
      </c>
      <c r="I205" s="2168" t="s">
        <v>16950</v>
      </c>
      <c r="J205" s="2209" t="s">
        <v>22362</v>
      </c>
      <c r="K205" s="2168" t="s">
        <v>22363</v>
      </c>
      <c r="L205" s="2207">
        <v>5634</v>
      </c>
      <c r="M205" s="2165"/>
      <c r="N205" s="2165"/>
      <c r="O205" s="2161">
        <v>573</v>
      </c>
      <c r="P205" s="2161">
        <v>1155</v>
      </c>
      <c r="Q205" s="2161">
        <v>180</v>
      </c>
      <c r="R205" s="2161">
        <v>274</v>
      </c>
      <c r="S205" s="2161"/>
      <c r="T205" s="2161"/>
      <c r="U205" s="2161"/>
      <c r="V205" s="2161"/>
      <c r="W205" s="2161"/>
      <c r="X205" s="2161"/>
      <c r="Y205" s="2161"/>
      <c r="Z205" s="2161"/>
      <c r="AA205" s="2161">
        <v>11</v>
      </c>
      <c r="AB205" s="2161">
        <v>11</v>
      </c>
      <c r="AC205" s="2161">
        <v>2</v>
      </c>
      <c r="AD205" s="2161">
        <v>1</v>
      </c>
      <c r="AE205" s="2161">
        <v>1</v>
      </c>
      <c r="AF205" s="2161"/>
      <c r="AG205" s="2161"/>
      <c r="AH205" s="2161">
        <v>4</v>
      </c>
      <c r="AI205" s="2161">
        <v>2</v>
      </c>
      <c r="AJ205" s="2161"/>
      <c r="AK205" s="2161"/>
      <c r="AL205" s="2161">
        <v>122</v>
      </c>
      <c r="AM205" s="2161">
        <v>169</v>
      </c>
      <c r="AN205" s="2161"/>
      <c r="AO205" s="2161"/>
      <c r="AP205" s="2161">
        <v>469</v>
      </c>
      <c r="AQ205" s="2161"/>
      <c r="AR205" s="2161"/>
      <c r="AS205" s="2161">
        <v>5000</v>
      </c>
      <c r="AT205" s="2161">
        <v>5469</v>
      </c>
      <c r="AU205" s="2161"/>
      <c r="AV205" s="2161">
        <v>314</v>
      </c>
      <c r="AW205" s="2161">
        <v>46</v>
      </c>
      <c r="AX205" s="2161"/>
      <c r="AY205" s="2161"/>
      <c r="AZ205" s="2161"/>
      <c r="BA205" s="2161">
        <v>360</v>
      </c>
      <c r="BB205" s="2161">
        <v>0.5</v>
      </c>
      <c r="BC205" s="2161"/>
      <c r="BD205" s="2161"/>
      <c r="BE205" s="2161">
        <v>2</v>
      </c>
      <c r="BF205" s="2161"/>
      <c r="BG205" s="2161">
        <v>2.5</v>
      </c>
    </row>
    <row r="206" spans="1:59" s="2185" customFormat="1" ht="16.5" customHeight="1">
      <c r="A206" s="2170">
        <v>201</v>
      </c>
      <c r="B206" s="2170" t="s">
        <v>16640</v>
      </c>
      <c r="C206" s="2170" t="s">
        <v>17521</v>
      </c>
      <c r="D206" s="2170" t="s">
        <v>17032</v>
      </c>
      <c r="E206" s="2170" t="s">
        <v>22364</v>
      </c>
      <c r="F206" s="2174" t="s">
        <v>22497</v>
      </c>
      <c r="G206" s="2168" t="s">
        <v>22365</v>
      </c>
      <c r="H206" s="2168" t="s">
        <v>17521</v>
      </c>
      <c r="I206" s="2168" t="s">
        <v>16950</v>
      </c>
      <c r="J206" s="2209" t="s">
        <v>22366</v>
      </c>
      <c r="K206" s="2168" t="s">
        <v>22367</v>
      </c>
      <c r="L206" s="2207">
        <v>4309</v>
      </c>
      <c r="M206" s="2165"/>
      <c r="N206" s="2165"/>
      <c r="O206" s="2161">
        <v>497</v>
      </c>
      <c r="P206" s="2161">
        <v>2098</v>
      </c>
      <c r="Q206" s="2161"/>
      <c r="R206" s="2161"/>
      <c r="S206" s="2161"/>
      <c r="T206" s="2161"/>
      <c r="U206" s="2161">
        <v>1</v>
      </c>
      <c r="V206" s="2161">
        <v>105</v>
      </c>
      <c r="W206" s="2161"/>
      <c r="X206" s="2161"/>
      <c r="Y206" s="2161"/>
      <c r="Z206" s="2161"/>
      <c r="AA206" s="2161">
        <v>8</v>
      </c>
      <c r="AB206" s="2161">
        <v>8</v>
      </c>
      <c r="AC206" s="2161">
        <v>1</v>
      </c>
      <c r="AD206" s="2161">
        <v>1</v>
      </c>
      <c r="AE206" s="2161"/>
      <c r="AF206" s="2161"/>
      <c r="AG206" s="2161"/>
      <c r="AH206" s="2161">
        <v>2</v>
      </c>
      <c r="AI206" s="2161">
        <v>18</v>
      </c>
      <c r="AJ206" s="2161"/>
      <c r="AK206" s="2161">
        <v>91</v>
      </c>
      <c r="AL206" s="2161">
        <v>20</v>
      </c>
      <c r="AM206" s="2161">
        <v>218</v>
      </c>
      <c r="AN206" s="2161"/>
      <c r="AO206" s="2161"/>
      <c r="AP206" s="2161">
        <v>1321</v>
      </c>
      <c r="AQ206" s="2161"/>
      <c r="AR206" s="2161">
        <v>2390</v>
      </c>
      <c r="AS206" s="2161">
        <v>3775</v>
      </c>
      <c r="AT206" s="2161">
        <v>7486</v>
      </c>
      <c r="AU206" s="2161">
        <v>119</v>
      </c>
      <c r="AV206" s="2161">
        <v>163</v>
      </c>
      <c r="AW206" s="2161">
        <v>204</v>
      </c>
      <c r="AX206" s="2161"/>
      <c r="AY206" s="2161">
        <v>80</v>
      </c>
      <c r="AZ206" s="2161"/>
      <c r="BA206" s="2161">
        <v>566</v>
      </c>
      <c r="BB206" s="2161">
        <v>1.7</v>
      </c>
      <c r="BC206" s="2161"/>
      <c r="BD206" s="2161"/>
      <c r="BE206" s="2161">
        <v>4.4000000000000004</v>
      </c>
      <c r="BF206" s="2161"/>
      <c r="BG206" s="2161">
        <v>6.1000000000000005</v>
      </c>
    </row>
    <row r="207" spans="1:59" s="2185" customFormat="1" ht="16.5" customHeight="1">
      <c r="A207" s="2170">
        <v>202</v>
      </c>
      <c r="B207" s="2170" t="s">
        <v>16640</v>
      </c>
      <c r="C207" s="2170" t="s">
        <v>17522</v>
      </c>
      <c r="D207" s="2170" t="s">
        <v>17032</v>
      </c>
      <c r="E207" s="2170" t="s">
        <v>17523</v>
      </c>
      <c r="F207" s="2174" t="s">
        <v>17524</v>
      </c>
      <c r="G207" s="2168" t="s">
        <v>17525</v>
      </c>
      <c r="H207" s="2168" t="s">
        <v>17522</v>
      </c>
      <c r="I207" s="2168" t="s">
        <v>16950</v>
      </c>
      <c r="J207" s="2209" t="s">
        <v>17526</v>
      </c>
      <c r="K207" s="2168" t="s">
        <v>17527</v>
      </c>
      <c r="L207" s="2207">
        <v>5008</v>
      </c>
      <c r="M207" s="2165"/>
      <c r="N207" s="2165"/>
      <c r="O207" s="2161">
        <v>496</v>
      </c>
      <c r="P207" s="2161">
        <v>1648</v>
      </c>
      <c r="Q207" s="2161"/>
      <c r="R207" s="2161"/>
      <c r="S207" s="2161">
        <v>1</v>
      </c>
      <c r="T207" s="2161">
        <v>216</v>
      </c>
      <c r="U207" s="2161"/>
      <c r="V207" s="2161"/>
      <c r="W207" s="2161">
        <v>1</v>
      </c>
      <c r="X207" s="2161">
        <v>216</v>
      </c>
      <c r="Y207" s="2161"/>
      <c r="Z207" s="2161"/>
      <c r="AA207" s="2161">
        <v>4</v>
      </c>
      <c r="AB207" s="2161">
        <v>4</v>
      </c>
      <c r="AC207" s="2161"/>
      <c r="AD207" s="2161"/>
      <c r="AE207" s="2161"/>
      <c r="AF207" s="2161"/>
      <c r="AG207" s="2161"/>
      <c r="AH207" s="2161"/>
      <c r="AI207" s="2161"/>
      <c r="AJ207" s="2161"/>
      <c r="AK207" s="2161">
        <v>31</v>
      </c>
      <c r="AL207" s="2161"/>
      <c r="AM207" s="2161"/>
      <c r="AN207" s="2161"/>
      <c r="AO207" s="2161"/>
      <c r="AP207" s="2161"/>
      <c r="AQ207" s="2161"/>
      <c r="AR207" s="2161">
        <v>2480</v>
      </c>
      <c r="AS207" s="2161"/>
      <c r="AT207" s="2161">
        <v>2480</v>
      </c>
      <c r="AU207" s="2161">
        <v>167</v>
      </c>
      <c r="AV207" s="2161">
        <v>132</v>
      </c>
      <c r="AW207" s="2161"/>
      <c r="AX207" s="2161"/>
      <c r="AY207" s="2161">
        <v>40</v>
      </c>
      <c r="AZ207" s="2161"/>
      <c r="BA207" s="2161">
        <v>339</v>
      </c>
      <c r="BB207" s="2161"/>
      <c r="BC207" s="2161"/>
      <c r="BD207" s="2161"/>
      <c r="BE207" s="2161"/>
      <c r="BF207" s="2161">
        <v>1.1000000000000001</v>
      </c>
      <c r="BG207" s="2161">
        <v>1.1000000000000001</v>
      </c>
    </row>
    <row r="208" spans="1:59" s="2185" customFormat="1" ht="16.5" customHeight="1">
      <c r="A208" s="2170">
        <v>203</v>
      </c>
      <c r="B208" s="2170" t="s">
        <v>16640</v>
      </c>
      <c r="C208" s="2170" t="s">
        <v>16641</v>
      </c>
      <c r="D208" s="2170" t="s">
        <v>17032</v>
      </c>
      <c r="E208" s="2170" t="s">
        <v>22368</v>
      </c>
      <c r="F208" s="2174" t="s">
        <v>17528</v>
      </c>
      <c r="G208" s="2168" t="s">
        <v>22369</v>
      </c>
      <c r="H208" s="2168" t="s">
        <v>22370</v>
      </c>
      <c r="I208" s="2168" t="s">
        <v>16950</v>
      </c>
      <c r="J208" s="2209" t="s">
        <v>22371</v>
      </c>
      <c r="K208" s="2168" t="s">
        <v>22372</v>
      </c>
      <c r="L208" s="2207">
        <v>9625</v>
      </c>
      <c r="M208" s="2165"/>
      <c r="N208" s="2165"/>
      <c r="O208" s="2161">
        <v>700</v>
      </c>
      <c r="P208" s="2161">
        <v>1585</v>
      </c>
      <c r="Q208" s="2161"/>
      <c r="R208" s="2161"/>
      <c r="S208" s="2161">
        <v>1</v>
      </c>
      <c r="T208" s="2161">
        <v>60</v>
      </c>
      <c r="U208" s="2161">
        <v>1</v>
      </c>
      <c r="V208" s="2161">
        <v>169</v>
      </c>
      <c r="W208" s="2161">
        <v>1</v>
      </c>
      <c r="X208" s="2161">
        <v>393</v>
      </c>
      <c r="Y208" s="2161">
        <v>2000</v>
      </c>
      <c r="Z208" s="2161">
        <v>1553</v>
      </c>
      <c r="AA208" s="2161">
        <v>19</v>
      </c>
      <c r="AB208" s="2161">
        <v>19</v>
      </c>
      <c r="AC208" s="2161">
        <v>3</v>
      </c>
      <c r="AD208" s="2161">
        <v>1</v>
      </c>
      <c r="AE208" s="2161">
        <v>1</v>
      </c>
      <c r="AF208" s="2161">
        <v>1</v>
      </c>
      <c r="AG208" s="2161"/>
      <c r="AH208" s="2161">
        <v>6</v>
      </c>
      <c r="AI208" s="2161">
        <v>35</v>
      </c>
      <c r="AJ208" s="2161"/>
      <c r="AK208" s="2161"/>
      <c r="AL208" s="2161">
        <v>90</v>
      </c>
      <c r="AM208" s="2161">
        <v>550</v>
      </c>
      <c r="AN208" s="2161"/>
      <c r="AO208" s="2161"/>
      <c r="AP208" s="2161">
        <v>5253</v>
      </c>
      <c r="AQ208" s="2161"/>
      <c r="AR208" s="2161"/>
      <c r="AS208" s="2161">
        <v>5710</v>
      </c>
      <c r="AT208" s="2161">
        <v>10963</v>
      </c>
      <c r="AU208" s="2161"/>
      <c r="AV208" s="2161">
        <v>738</v>
      </c>
      <c r="AW208" s="2161">
        <v>174</v>
      </c>
      <c r="AX208" s="2161"/>
      <c r="AY208" s="2161"/>
      <c r="AZ208" s="2161"/>
      <c r="BA208" s="2161">
        <v>912</v>
      </c>
      <c r="BB208" s="2161">
        <v>6.3</v>
      </c>
      <c r="BC208" s="2161"/>
      <c r="BD208" s="2161"/>
      <c r="BE208" s="2161">
        <v>2.6</v>
      </c>
      <c r="BF208" s="2161"/>
      <c r="BG208" s="2161">
        <v>8.9</v>
      </c>
    </row>
    <row r="209" spans="1:59" s="2185" customFormat="1" ht="16.5" customHeight="1">
      <c r="A209" s="2170">
        <v>204</v>
      </c>
      <c r="B209" s="2170" t="s">
        <v>16640</v>
      </c>
      <c r="C209" s="2170" t="s">
        <v>22373</v>
      </c>
      <c r="D209" s="2170" t="s">
        <v>17032</v>
      </c>
      <c r="E209" s="2170" t="s">
        <v>22374</v>
      </c>
      <c r="F209" s="2174" t="s">
        <v>22498</v>
      </c>
      <c r="G209" s="2168" t="s">
        <v>22375</v>
      </c>
      <c r="H209" s="2168" t="s">
        <v>22376</v>
      </c>
      <c r="I209" s="2168" t="s">
        <v>16950</v>
      </c>
      <c r="J209" s="2209" t="s">
        <v>22377</v>
      </c>
      <c r="K209" s="2168" t="s">
        <v>22378</v>
      </c>
      <c r="L209" s="2207">
        <v>4296</v>
      </c>
      <c r="M209" s="2165"/>
      <c r="N209" s="2165"/>
      <c r="O209" s="2161">
        <v>502</v>
      </c>
      <c r="P209" s="2161">
        <v>980</v>
      </c>
      <c r="Q209" s="2161">
        <v>200</v>
      </c>
      <c r="R209" s="2161">
        <v>280</v>
      </c>
      <c r="S209" s="2161">
        <v>1</v>
      </c>
      <c r="T209" s="2161">
        <v>156</v>
      </c>
      <c r="U209" s="2161"/>
      <c r="V209" s="2161"/>
      <c r="W209" s="2161"/>
      <c r="X209" s="2161"/>
      <c r="Y209" s="2161"/>
      <c r="Z209" s="2161"/>
      <c r="AA209" s="2161">
        <v>8</v>
      </c>
      <c r="AB209" s="2161">
        <v>8</v>
      </c>
      <c r="AC209" s="2161">
        <v>3</v>
      </c>
      <c r="AD209" s="2161"/>
      <c r="AE209" s="2161"/>
      <c r="AF209" s="2161"/>
      <c r="AG209" s="2161"/>
      <c r="AH209" s="2161">
        <v>3</v>
      </c>
      <c r="AI209" s="2161">
        <v>2</v>
      </c>
      <c r="AJ209" s="2161"/>
      <c r="AK209" s="2161"/>
      <c r="AL209" s="2161">
        <v>34</v>
      </c>
      <c r="AM209" s="2161"/>
      <c r="AN209" s="2161"/>
      <c r="AO209" s="2161"/>
      <c r="AP209" s="2161">
        <v>100</v>
      </c>
      <c r="AQ209" s="2161"/>
      <c r="AR209" s="2161"/>
      <c r="AS209" s="2161">
        <v>12884</v>
      </c>
      <c r="AT209" s="2161">
        <v>12984</v>
      </c>
      <c r="AU209" s="2161"/>
      <c r="AV209" s="2161">
        <v>404</v>
      </c>
      <c r="AW209" s="2161">
        <v>419</v>
      </c>
      <c r="AX209" s="2161"/>
      <c r="AY209" s="2161"/>
      <c r="AZ209" s="2161"/>
      <c r="BA209" s="2161">
        <v>823</v>
      </c>
      <c r="BB209" s="2161"/>
      <c r="BC209" s="2161"/>
      <c r="BD209" s="2161"/>
      <c r="BE209" s="2161">
        <v>2</v>
      </c>
      <c r="BF209" s="2161"/>
      <c r="BG209" s="2161">
        <v>2</v>
      </c>
    </row>
    <row r="210" spans="1:59" s="2185" customFormat="1" ht="16.5" customHeight="1">
      <c r="A210" s="2170">
        <v>205</v>
      </c>
      <c r="B210" s="2170" t="s">
        <v>16640</v>
      </c>
      <c r="C210" s="2170" t="s">
        <v>19105</v>
      </c>
      <c r="D210" s="2170" t="s">
        <v>17032</v>
      </c>
      <c r="E210" s="2170" t="s">
        <v>22379</v>
      </c>
      <c r="F210" s="2174" t="s">
        <v>17529</v>
      </c>
      <c r="G210" s="2168" t="s">
        <v>22380</v>
      </c>
      <c r="H210" s="2168" t="s">
        <v>22381</v>
      </c>
      <c r="I210" s="2168" t="s">
        <v>16950</v>
      </c>
      <c r="J210" s="2209" t="s">
        <v>22382</v>
      </c>
      <c r="K210" s="2168" t="s">
        <v>22383</v>
      </c>
      <c r="L210" s="2207">
        <v>6521.9</v>
      </c>
      <c r="M210" s="2165"/>
      <c r="N210" s="2165"/>
      <c r="O210" s="2161">
        <v>579</v>
      </c>
      <c r="P210" s="2161">
        <v>1023</v>
      </c>
      <c r="Q210" s="2161">
        <v>163</v>
      </c>
      <c r="R210" s="2161">
        <v>431</v>
      </c>
      <c r="S210" s="2161">
        <v>1</v>
      </c>
      <c r="T210" s="2161">
        <v>378</v>
      </c>
      <c r="U210" s="2161"/>
      <c r="V210" s="2161"/>
      <c r="W210" s="2161"/>
      <c r="X210" s="2161"/>
      <c r="Y210" s="2161"/>
      <c r="Z210" s="2161"/>
      <c r="AA210" s="2161">
        <v>8</v>
      </c>
      <c r="AB210" s="2161">
        <v>8</v>
      </c>
      <c r="AC210" s="2161">
        <v>3</v>
      </c>
      <c r="AD210" s="2161"/>
      <c r="AE210" s="2161"/>
      <c r="AF210" s="2161"/>
      <c r="AG210" s="2161"/>
      <c r="AH210" s="2161">
        <v>3</v>
      </c>
      <c r="AI210" s="2161"/>
      <c r="AJ210" s="2161"/>
      <c r="AK210" s="2161"/>
      <c r="AL210" s="2161">
        <v>33</v>
      </c>
      <c r="AM210" s="2161"/>
      <c r="AN210" s="2161"/>
      <c r="AO210" s="2161"/>
      <c r="AP210" s="2161"/>
      <c r="AQ210" s="2161"/>
      <c r="AR210" s="2161"/>
      <c r="AS210" s="2161">
        <v>3484</v>
      </c>
      <c r="AT210" s="2161">
        <v>3484</v>
      </c>
      <c r="AU210" s="2161">
        <v>261</v>
      </c>
      <c r="AV210" s="2161">
        <v>243</v>
      </c>
      <c r="AW210" s="2161">
        <v>61</v>
      </c>
      <c r="AX210" s="2161"/>
      <c r="AY210" s="2161"/>
      <c r="AZ210" s="2161"/>
      <c r="BA210" s="2161">
        <v>565</v>
      </c>
      <c r="BB210" s="2161"/>
      <c r="BC210" s="2161"/>
      <c r="BD210" s="2161"/>
      <c r="BE210" s="2161">
        <v>1</v>
      </c>
      <c r="BF210" s="2161">
        <v>4</v>
      </c>
      <c r="BG210" s="2161">
        <v>5</v>
      </c>
    </row>
    <row r="211" spans="1:59" s="2185" customFormat="1" ht="16.5" customHeight="1">
      <c r="A211" s="2170">
        <v>206</v>
      </c>
      <c r="B211" s="2170" t="s">
        <v>16640</v>
      </c>
      <c r="C211" s="2170" t="s">
        <v>22384</v>
      </c>
      <c r="D211" s="2170" t="s">
        <v>17032</v>
      </c>
      <c r="E211" s="2170" t="s">
        <v>22385</v>
      </c>
      <c r="F211" s="2174" t="s">
        <v>17530</v>
      </c>
      <c r="G211" s="2168" t="s">
        <v>22386</v>
      </c>
      <c r="H211" s="2168" t="s">
        <v>22387</v>
      </c>
      <c r="I211" s="2168" t="s">
        <v>16950</v>
      </c>
      <c r="J211" s="2209" t="s">
        <v>22388</v>
      </c>
      <c r="K211" s="2168" t="s">
        <v>22389</v>
      </c>
      <c r="L211" s="2207">
        <v>7275</v>
      </c>
      <c r="M211" s="2165"/>
      <c r="N211" s="2165"/>
      <c r="O211" s="2161">
        <v>684</v>
      </c>
      <c r="P211" s="2161">
        <v>1083</v>
      </c>
      <c r="Q211" s="2161">
        <v>199</v>
      </c>
      <c r="R211" s="2161">
        <v>361</v>
      </c>
      <c r="S211" s="2161"/>
      <c r="T211" s="2161"/>
      <c r="U211" s="2161"/>
      <c r="V211" s="2161"/>
      <c r="W211" s="2161"/>
      <c r="X211" s="2161"/>
      <c r="Y211" s="2161"/>
      <c r="Z211" s="2161"/>
      <c r="AA211" s="2161">
        <v>10</v>
      </c>
      <c r="AB211" s="2161">
        <v>10</v>
      </c>
      <c r="AC211" s="2161">
        <v>3</v>
      </c>
      <c r="AD211" s="2161"/>
      <c r="AE211" s="2161"/>
      <c r="AF211" s="2161"/>
      <c r="AG211" s="2161"/>
      <c r="AH211" s="2161">
        <v>3</v>
      </c>
      <c r="AI211" s="2161">
        <v>1</v>
      </c>
      <c r="AJ211" s="2161"/>
      <c r="AK211" s="2161"/>
      <c r="AL211" s="2161">
        <v>18</v>
      </c>
      <c r="AM211" s="2161"/>
      <c r="AN211" s="2161"/>
      <c r="AO211" s="2161"/>
      <c r="AP211" s="2161">
        <v>293</v>
      </c>
      <c r="AQ211" s="2161"/>
      <c r="AR211" s="2161"/>
      <c r="AS211" s="2161">
        <v>2962</v>
      </c>
      <c r="AT211" s="2161">
        <v>3255</v>
      </c>
      <c r="AU211" s="2161"/>
      <c r="AV211" s="2161">
        <v>132</v>
      </c>
      <c r="AW211" s="2161">
        <v>4</v>
      </c>
      <c r="AX211" s="2161"/>
      <c r="AY211" s="2161"/>
      <c r="AZ211" s="2161"/>
      <c r="BA211" s="2161">
        <v>136</v>
      </c>
      <c r="BB211" s="2161"/>
      <c r="BC211" s="2161"/>
      <c r="BD211" s="2161"/>
      <c r="BE211" s="2161">
        <v>1</v>
      </c>
      <c r="BF211" s="2161"/>
      <c r="BG211" s="2161">
        <v>1</v>
      </c>
    </row>
    <row r="212" spans="1:59" s="2185" customFormat="1" ht="16.5" customHeight="1">
      <c r="A212" s="2170">
        <v>207</v>
      </c>
      <c r="B212" s="2170" t="s">
        <v>16640</v>
      </c>
      <c r="C212" s="2170" t="s">
        <v>17531</v>
      </c>
      <c r="D212" s="2170" t="s">
        <v>17032</v>
      </c>
      <c r="E212" s="2170" t="s">
        <v>22390</v>
      </c>
      <c r="F212" s="2174" t="s">
        <v>17532</v>
      </c>
      <c r="G212" s="2168" t="s">
        <v>17533</v>
      </c>
      <c r="H212" s="2168" t="s">
        <v>22391</v>
      </c>
      <c r="I212" s="2168" t="s">
        <v>17047</v>
      </c>
      <c r="J212" s="2209" t="s">
        <v>22392</v>
      </c>
      <c r="K212" s="2168" t="s">
        <v>22393</v>
      </c>
      <c r="L212" s="2207">
        <v>7289</v>
      </c>
      <c r="M212" s="2167"/>
      <c r="N212" s="2167"/>
      <c r="O212" s="2164">
        <v>498</v>
      </c>
      <c r="P212" s="2164">
        <v>1035</v>
      </c>
      <c r="Q212" s="2164"/>
      <c r="R212" s="2164"/>
      <c r="S212" s="2164">
        <v>1</v>
      </c>
      <c r="T212" s="2164">
        <v>198</v>
      </c>
      <c r="U212" s="2164">
        <v>1</v>
      </c>
      <c r="V212" s="2164">
        <v>112</v>
      </c>
      <c r="W212" s="2164">
        <v>1</v>
      </c>
      <c r="X212" s="2164">
        <v>66</v>
      </c>
      <c r="Y212" s="2164"/>
      <c r="Z212" s="2164"/>
      <c r="AA212" s="2164">
        <v>5</v>
      </c>
      <c r="AB212" s="2164">
        <v>5</v>
      </c>
      <c r="AC212" s="2164">
        <v>1</v>
      </c>
      <c r="AD212" s="2164"/>
      <c r="AE212" s="2164"/>
      <c r="AF212" s="2164"/>
      <c r="AG212" s="2164"/>
      <c r="AH212" s="2161">
        <v>1</v>
      </c>
      <c r="AI212" s="2164">
        <v>2</v>
      </c>
      <c r="AJ212" s="2164"/>
      <c r="AK212" s="2164"/>
      <c r="AL212" s="2164">
        <v>5</v>
      </c>
      <c r="AM212" s="2164"/>
      <c r="AN212" s="2164"/>
      <c r="AO212" s="2164"/>
      <c r="AP212" s="2164">
        <v>751</v>
      </c>
      <c r="AQ212" s="2164"/>
      <c r="AR212" s="2164"/>
      <c r="AS212" s="2164">
        <v>12853</v>
      </c>
      <c r="AT212" s="2161">
        <v>13604</v>
      </c>
      <c r="AU212" s="2164"/>
      <c r="AV212" s="2164"/>
      <c r="AW212" s="2164">
        <v>177</v>
      </c>
      <c r="AX212" s="2164"/>
      <c r="AY212" s="2164"/>
      <c r="AZ212" s="2164">
        <v>1658</v>
      </c>
      <c r="BA212" s="2161">
        <v>1835</v>
      </c>
      <c r="BB212" s="2164"/>
      <c r="BC212" s="2164"/>
      <c r="BD212" s="2164"/>
      <c r="BE212" s="2164">
        <v>1.5</v>
      </c>
      <c r="BF212" s="2164"/>
      <c r="BG212" s="2161">
        <v>1.5</v>
      </c>
    </row>
    <row r="213" spans="1:59" s="2185" customFormat="1" ht="16.5" customHeight="1">
      <c r="A213" s="2170">
        <v>208</v>
      </c>
      <c r="B213" s="2170" t="s">
        <v>16640</v>
      </c>
      <c r="C213" s="2170" t="s">
        <v>17534</v>
      </c>
      <c r="D213" s="2170" t="s">
        <v>17032</v>
      </c>
      <c r="E213" s="2170" t="s">
        <v>17535</v>
      </c>
      <c r="F213" s="2174" t="s">
        <v>17536</v>
      </c>
      <c r="G213" s="2168" t="s">
        <v>17537</v>
      </c>
      <c r="H213" s="2168" t="s">
        <v>17534</v>
      </c>
      <c r="I213" s="2168" t="s">
        <v>16950</v>
      </c>
      <c r="J213" s="2209"/>
      <c r="K213" s="2168" t="s">
        <v>22394</v>
      </c>
      <c r="L213" s="2207">
        <v>5000</v>
      </c>
      <c r="M213" s="2165"/>
      <c r="N213" s="2165"/>
      <c r="O213" s="2161">
        <v>630</v>
      </c>
      <c r="P213" s="2161">
        <v>2032</v>
      </c>
      <c r="Q213" s="2161"/>
      <c r="R213" s="2161"/>
      <c r="S213" s="2161">
        <v>2</v>
      </c>
      <c r="T213" s="2161">
        <v>796.9</v>
      </c>
      <c r="U213" s="2161"/>
      <c r="V213" s="2161"/>
      <c r="W213" s="2161"/>
      <c r="X213" s="2161"/>
      <c r="Y213" s="2161"/>
      <c r="Z213" s="2161"/>
      <c r="AA213" s="2161">
        <v>13</v>
      </c>
      <c r="AB213" s="2161">
        <v>13</v>
      </c>
      <c r="AC213" s="2161">
        <v>2</v>
      </c>
      <c r="AD213" s="2161"/>
      <c r="AE213" s="2161"/>
      <c r="AF213" s="2161"/>
      <c r="AG213" s="2161"/>
      <c r="AH213" s="2161">
        <v>2</v>
      </c>
      <c r="AI213" s="2161">
        <v>19</v>
      </c>
      <c r="AJ213" s="2161">
        <v>4</v>
      </c>
      <c r="AK213" s="2161"/>
      <c r="AL213" s="2161"/>
      <c r="AM213" s="2161"/>
      <c r="AN213" s="2161"/>
      <c r="AO213" s="2161"/>
      <c r="AP213" s="2161">
        <v>2546</v>
      </c>
      <c r="AQ213" s="2161">
        <v>1500</v>
      </c>
      <c r="AR213" s="2161"/>
      <c r="AS213" s="2161"/>
      <c r="AT213" s="2161">
        <v>4046</v>
      </c>
      <c r="AU213" s="2161">
        <v>73</v>
      </c>
      <c r="AV213" s="2161">
        <v>301</v>
      </c>
      <c r="AW213" s="2161"/>
      <c r="AX213" s="2161"/>
      <c r="AY213" s="2161"/>
      <c r="AZ213" s="2161"/>
      <c r="BA213" s="2161">
        <v>374</v>
      </c>
      <c r="BB213" s="2161"/>
      <c r="BC213" s="2161"/>
      <c r="BD213" s="2161"/>
      <c r="BE213" s="2161">
        <v>8</v>
      </c>
      <c r="BF213" s="2161"/>
      <c r="BG213" s="2161">
        <v>8</v>
      </c>
    </row>
    <row r="214" spans="1:59" s="2185" customFormat="1" ht="16.5" customHeight="1">
      <c r="A214" s="2170">
        <v>209</v>
      </c>
      <c r="B214" s="2170" t="s">
        <v>16640</v>
      </c>
      <c r="C214" s="2170" t="s">
        <v>19071</v>
      </c>
      <c r="D214" s="2170" t="s">
        <v>17032</v>
      </c>
      <c r="E214" s="2170" t="s">
        <v>22395</v>
      </c>
      <c r="F214" s="2174" t="s">
        <v>22499</v>
      </c>
      <c r="G214" s="2168" t="s">
        <v>22396</v>
      </c>
      <c r="H214" s="2168" t="s">
        <v>22397</v>
      </c>
      <c r="I214" s="2168" t="s">
        <v>16950</v>
      </c>
      <c r="J214" s="2209" t="s">
        <v>22398</v>
      </c>
      <c r="K214" s="2168" t="s">
        <v>22399</v>
      </c>
      <c r="L214" s="2207">
        <v>9675</v>
      </c>
      <c r="M214" s="2165"/>
      <c r="N214" s="2165"/>
      <c r="O214" s="2161">
        <v>718</v>
      </c>
      <c r="P214" s="2161">
        <v>1606</v>
      </c>
      <c r="Q214" s="2161">
        <v>174</v>
      </c>
      <c r="R214" s="2161">
        <v>246</v>
      </c>
      <c r="S214" s="2161">
        <v>2</v>
      </c>
      <c r="T214" s="2161">
        <v>236</v>
      </c>
      <c r="U214" s="2161"/>
      <c r="V214" s="2161"/>
      <c r="W214" s="2161">
        <v>1</v>
      </c>
      <c r="X214" s="2161">
        <v>256</v>
      </c>
      <c r="Y214" s="2161">
        <v>120</v>
      </c>
      <c r="Z214" s="2161">
        <v>132</v>
      </c>
      <c r="AA214" s="2161">
        <v>22</v>
      </c>
      <c r="AB214" s="2161">
        <v>22</v>
      </c>
      <c r="AC214" s="2161">
        <v>3</v>
      </c>
      <c r="AD214" s="2161"/>
      <c r="AE214" s="2161">
        <v>1</v>
      </c>
      <c r="AF214" s="2161">
        <v>1</v>
      </c>
      <c r="AG214" s="2161"/>
      <c r="AH214" s="2161">
        <v>5</v>
      </c>
      <c r="AI214" s="2161">
        <v>96</v>
      </c>
      <c r="AJ214" s="2161">
        <v>324</v>
      </c>
      <c r="AK214" s="2161"/>
      <c r="AL214" s="2161"/>
      <c r="AM214" s="2161">
        <v>5378</v>
      </c>
      <c r="AN214" s="2161"/>
      <c r="AO214" s="2161"/>
      <c r="AP214" s="2161"/>
      <c r="AQ214" s="2161"/>
      <c r="AR214" s="2161"/>
      <c r="AS214" s="2161"/>
      <c r="AT214" s="2161"/>
      <c r="AU214" s="2161">
        <v>74</v>
      </c>
      <c r="AV214" s="2161">
        <v>1817</v>
      </c>
      <c r="AW214" s="2161">
        <v>458</v>
      </c>
      <c r="AX214" s="2161">
        <v>68</v>
      </c>
      <c r="AY214" s="2161">
        <v>34</v>
      </c>
      <c r="AZ214" s="2161">
        <v>304</v>
      </c>
      <c r="BA214" s="2161">
        <v>2755</v>
      </c>
      <c r="BB214" s="2161">
        <v>9</v>
      </c>
      <c r="BC214" s="2161"/>
      <c r="BD214" s="2161"/>
      <c r="BE214" s="2161">
        <v>8</v>
      </c>
      <c r="BF214" s="2161">
        <v>58</v>
      </c>
      <c r="BG214" s="2161">
        <v>75</v>
      </c>
    </row>
    <row r="215" spans="1:59" s="2185" customFormat="1" ht="16.5" customHeight="1">
      <c r="A215" s="2170">
        <v>210</v>
      </c>
      <c r="B215" s="2170" t="s">
        <v>16640</v>
      </c>
      <c r="C215" s="2170" t="s">
        <v>22373</v>
      </c>
      <c r="D215" s="2170" t="s">
        <v>16938</v>
      </c>
      <c r="E215" s="2170" t="s">
        <v>17539</v>
      </c>
      <c r="F215" s="2174" t="s">
        <v>22500</v>
      </c>
      <c r="G215" s="2168" t="s">
        <v>17540</v>
      </c>
      <c r="H215" s="2168" t="s">
        <v>22400</v>
      </c>
      <c r="I215" s="2168" t="s">
        <v>16859</v>
      </c>
      <c r="J215" s="2209" t="s">
        <v>22401</v>
      </c>
      <c r="K215" s="2168" t="s">
        <v>22402</v>
      </c>
      <c r="L215" s="2207">
        <v>5167</v>
      </c>
      <c r="M215" s="2165">
        <v>558</v>
      </c>
      <c r="N215" s="2165">
        <v>1090.2</v>
      </c>
      <c r="O215" s="2161"/>
      <c r="P215" s="2161"/>
      <c r="Q215" s="2161"/>
      <c r="R215" s="2161"/>
      <c r="S215" s="2161"/>
      <c r="T215" s="2161"/>
      <c r="U215" s="2161"/>
      <c r="V215" s="2161"/>
      <c r="W215" s="2161"/>
      <c r="X215" s="2161"/>
      <c r="Y215" s="2161"/>
      <c r="Z215" s="2161"/>
      <c r="AA215" s="2161">
        <v>12</v>
      </c>
      <c r="AB215" s="2161">
        <v>12</v>
      </c>
      <c r="AC215" s="2161">
        <v>3</v>
      </c>
      <c r="AD215" s="2161"/>
      <c r="AE215" s="2161">
        <v>1</v>
      </c>
      <c r="AF215" s="2161"/>
      <c r="AG215" s="2161">
        <v>1</v>
      </c>
      <c r="AH215" s="2161">
        <v>5</v>
      </c>
      <c r="AI215" s="2161">
        <v>46</v>
      </c>
      <c r="AJ215" s="2161"/>
      <c r="AK215" s="2161"/>
      <c r="AL215" s="2161">
        <v>1</v>
      </c>
      <c r="AM215" s="2161">
        <v>366</v>
      </c>
      <c r="AN215" s="2161"/>
      <c r="AO215" s="2161"/>
      <c r="AP215" s="2161">
        <v>1948</v>
      </c>
      <c r="AQ215" s="2161"/>
      <c r="AR215" s="2161"/>
      <c r="AS215" s="2161"/>
      <c r="AT215" s="2161">
        <v>1948</v>
      </c>
      <c r="AU215" s="2161">
        <v>335</v>
      </c>
      <c r="AV215" s="2161">
        <v>326</v>
      </c>
      <c r="AW215" s="2161">
        <v>136</v>
      </c>
      <c r="AX215" s="2161"/>
      <c r="AY215" s="2161"/>
      <c r="AZ215" s="2161"/>
      <c r="BA215" s="2161">
        <v>797</v>
      </c>
      <c r="BB215" s="2161"/>
      <c r="BC215" s="2161"/>
      <c r="BD215" s="2161"/>
      <c r="BE215" s="2161">
        <v>2</v>
      </c>
      <c r="BF215" s="2161">
        <v>2</v>
      </c>
      <c r="BG215" s="2161">
        <v>4</v>
      </c>
    </row>
    <row r="216" spans="1:59" s="2185" customFormat="1" ht="16.5" customHeight="1">
      <c r="A216" s="2170">
        <v>211</v>
      </c>
      <c r="B216" s="2170" t="s">
        <v>17541</v>
      </c>
      <c r="C216" s="2170" t="s">
        <v>4210</v>
      </c>
      <c r="D216" s="2170" t="s">
        <v>17032</v>
      </c>
      <c r="E216" s="2170" t="s">
        <v>22403</v>
      </c>
      <c r="F216" s="2174" t="s">
        <v>17542</v>
      </c>
      <c r="G216" s="2168" t="s">
        <v>22404</v>
      </c>
      <c r="H216" s="2168" t="s">
        <v>21341</v>
      </c>
      <c r="I216" s="2168" t="s">
        <v>16859</v>
      </c>
      <c r="J216" s="2209" t="s">
        <v>22405</v>
      </c>
      <c r="K216" s="2168" t="s">
        <v>22406</v>
      </c>
      <c r="L216" s="2207">
        <v>12943</v>
      </c>
      <c r="M216" s="2165"/>
      <c r="N216" s="2165"/>
      <c r="O216" s="2161">
        <v>973</v>
      </c>
      <c r="P216" s="2161">
        <v>1817</v>
      </c>
      <c r="Q216" s="2161">
        <v>264</v>
      </c>
      <c r="R216" s="2161">
        <v>393</v>
      </c>
      <c r="S216" s="2161">
        <v>2</v>
      </c>
      <c r="T216" s="2161">
        <v>785</v>
      </c>
      <c r="U216" s="2161"/>
      <c r="V216" s="2161"/>
      <c r="W216" s="2161">
        <v>1</v>
      </c>
      <c r="X216" s="2161">
        <v>180</v>
      </c>
      <c r="Y216" s="2161">
        <v>300</v>
      </c>
      <c r="Z216" s="2161">
        <v>400</v>
      </c>
      <c r="AA216" s="2161">
        <v>78</v>
      </c>
      <c r="AB216" s="2161">
        <v>38</v>
      </c>
      <c r="AC216" s="2161">
        <v>5</v>
      </c>
      <c r="AD216" s="2161">
        <v>2</v>
      </c>
      <c r="AE216" s="2161">
        <v>1</v>
      </c>
      <c r="AF216" s="2161">
        <v>1</v>
      </c>
      <c r="AG216" s="2161">
        <v>3</v>
      </c>
      <c r="AH216" s="2161">
        <v>12</v>
      </c>
      <c r="AI216" s="2161">
        <v>19</v>
      </c>
      <c r="AJ216" s="2161">
        <v>90</v>
      </c>
      <c r="AK216" s="2161">
        <v>16</v>
      </c>
      <c r="AL216" s="2161"/>
      <c r="AM216" s="2161"/>
      <c r="AN216" s="2161"/>
      <c r="AO216" s="2161"/>
      <c r="AP216" s="2161">
        <v>1900</v>
      </c>
      <c r="AQ216" s="2161">
        <v>9000</v>
      </c>
      <c r="AR216" s="2161"/>
      <c r="AS216" s="2161"/>
      <c r="AT216" s="2161">
        <v>10900</v>
      </c>
      <c r="AU216" s="2161">
        <v>2319.9463999999998</v>
      </c>
      <c r="AV216" s="2161">
        <v>1993.4535200000009</v>
      </c>
      <c r="AW216" s="2161">
        <v>82.48648</v>
      </c>
      <c r="AX216" s="2161">
        <v>38</v>
      </c>
      <c r="AY216" s="2161">
        <v>70</v>
      </c>
      <c r="AZ216" s="2161">
        <v>70</v>
      </c>
      <c r="BA216" s="2161">
        <v>4573.8864000000003</v>
      </c>
      <c r="BB216" s="2161">
        <v>6.4659000000000004</v>
      </c>
      <c r="BC216" s="2161"/>
      <c r="BD216" s="2161"/>
      <c r="BE216" s="2161">
        <v>10.4</v>
      </c>
      <c r="BF216" s="2161">
        <v>70</v>
      </c>
      <c r="BG216" s="2161">
        <v>86.865899999999996</v>
      </c>
    </row>
    <row r="217" spans="1:59" s="2185" customFormat="1" ht="16.5" customHeight="1">
      <c r="A217" s="2170">
        <v>212</v>
      </c>
      <c r="B217" s="2170" t="s">
        <v>17541</v>
      </c>
      <c r="C217" s="2170" t="s">
        <v>4210</v>
      </c>
      <c r="D217" s="2170" t="s">
        <v>17032</v>
      </c>
      <c r="E217" s="2170" t="s">
        <v>17543</v>
      </c>
      <c r="F217" s="2174" t="s">
        <v>17544</v>
      </c>
      <c r="G217" s="2168" t="s">
        <v>22407</v>
      </c>
      <c r="H217" s="2168" t="s">
        <v>21341</v>
      </c>
      <c r="I217" s="2168" t="s">
        <v>16859</v>
      </c>
      <c r="J217" s="2209" t="s">
        <v>22405</v>
      </c>
      <c r="K217" s="2168" t="s">
        <v>22408</v>
      </c>
      <c r="L217" s="2207">
        <v>3923</v>
      </c>
      <c r="M217" s="2165"/>
      <c r="N217" s="2165"/>
      <c r="O217" s="2165">
        <v>596</v>
      </c>
      <c r="P217" s="2161">
        <v>863</v>
      </c>
      <c r="Q217" s="2161"/>
      <c r="R217" s="2161"/>
      <c r="S217" s="2161"/>
      <c r="T217" s="2161"/>
      <c r="U217" s="2161"/>
      <c r="V217" s="2161"/>
      <c r="W217" s="2161"/>
      <c r="X217" s="2161"/>
      <c r="Y217" s="2161"/>
      <c r="Z217" s="2161"/>
      <c r="AA217" s="2161">
        <v>5</v>
      </c>
      <c r="AB217" s="2161">
        <v>5</v>
      </c>
      <c r="AC217" s="2161">
        <v>3</v>
      </c>
      <c r="AD217" s="2161"/>
      <c r="AE217" s="2161"/>
      <c r="AF217" s="2161"/>
      <c r="AG217" s="2161"/>
      <c r="AH217" s="2161">
        <v>3</v>
      </c>
      <c r="AI217" s="2161">
        <v>25</v>
      </c>
      <c r="AJ217" s="2161"/>
      <c r="AK217" s="2161"/>
      <c r="AL217" s="2161">
        <v>40</v>
      </c>
      <c r="AM217" s="2161">
        <v>2344</v>
      </c>
      <c r="AN217" s="2161"/>
      <c r="AO217" s="2161"/>
      <c r="AP217" s="2161">
        <v>8513</v>
      </c>
      <c r="AQ217" s="2161"/>
      <c r="AR217" s="2161"/>
      <c r="AS217" s="2161"/>
      <c r="AT217" s="2161">
        <v>8513</v>
      </c>
      <c r="AU217" s="2161">
        <v>194.75794999999999</v>
      </c>
      <c r="AV217" s="2161">
        <v>155.22300000000001</v>
      </c>
      <c r="AW217" s="2161">
        <v>114.79</v>
      </c>
      <c r="AX217" s="2161"/>
      <c r="AY217" s="2161"/>
      <c r="AZ217" s="2161"/>
      <c r="BA217" s="2161">
        <v>464.77095000000003</v>
      </c>
      <c r="BB217" s="2161"/>
      <c r="BC217" s="2161"/>
      <c r="BD217" s="2161"/>
      <c r="BE217" s="2161">
        <v>15</v>
      </c>
      <c r="BF217" s="2161"/>
      <c r="BG217" s="2161">
        <v>15</v>
      </c>
    </row>
    <row r="218" spans="1:59" s="2185" customFormat="1" ht="16.5" customHeight="1">
      <c r="A218" s="2170">
        <v>213</v>
      </c>
      <c r="B218" s="2170" t="s">
        <v>17541</v>
      </c>
      <c r="C218" s="2170" t="s">
        <v>4210</v>
      </c>
      <c r="D218" s="2170" t="s">
        <v>17032</v>
      </c>
      <c r="E218" s="2170" t="s">
        <v>22409</v>
      </c>
      <c r="F218" s="2174" t="s">
        <v>17545</v>
      </c>
      <c r="G218" s="2168" t="s">
        <v>17546</v>
      </c>
      <c r="H218" s="2168" t="s">
        <v>21341</v>
      </c>
      <c r="I218" s="2168" t="s">
        <v>16859</v>
      </c>
      <c r="J218" s="2209" t="s">
        <v>22405</v>
      </c>
      <c r="K218" s="2168" t="s">
        <v>22410</v>
      </c>
      <c r="L218" s="2207">
        <v>2705</v>
      </c>
      <c r="M218" s="2165"/>
      <c r="N218" s="2165"/>
      <c r="O218" s="2161"/>
      <c r="P218" s="2161"/>
      <c r="Q218" s="2161">
        <v>262</v>
      </c>
      <c r="R218" s="2161">
        <v>280</v>
      </c>
      <c r="S218" s="2161">
        <v>1</v>
      </c>
      <c r="T218" s="2161">
        <v>199</v>
      </c>
      <c r="U218" s="2161"/>
      <c r="V218" s="2161"/>
      <c r="W218" s="2161"/>
      <c r="X218" s="2161"/>
      <c r="Y218" s="2161"/>
      <c r="Z218" s="2161"/>
      <c r="AA218" s="2161">
        <v>6</v>
      </c>
      <c r="AB218" s="2161">
        <v>6</v>
      </c>
      <c r="AC218" s="2161"/>
      <c r="AD218" s="2161"/>
      <c r="AE218" s="2161"/>
      <c r="AF218" s="2161"/>
      <c r="AG218" s="2161"/>
      <c r="AH218" s="2161"/>
      <c r="AI218" s="2161">
        <v>6</v>
      </c>
      <c r="AJ218" s="2161">
        <v>99</v>
      </c>
      <c r="AK218" s="2161"/>
      <c r="AL218" s="2161"/>
      <c r="AM218" s="2161"/>
      <c r="AN218" s="2161"/>
      <c r="AO218" s="2161"/>
      <c r="AP218" s="2161">
        <v>300</v>
      </c>
      <c r="AQ218" s="2161">
        <v>3878</v>
      </c>
      <c r="AR218" s="2161"/>
      <c r="AS218" s="2161"/>
      <c r="AT218" s="2161">
        <v>4178</v>
      </c>
      <c r="AU218" s="2161">
        <v>235.2</v>
      </c>
      <c r="AV218" s="2161">
        <v>227.2</v>
      </c>
      <c r="AW218" s="2161">
        <v>10</v>
      </c>
      <c r="AX218" s="2161">
        <v>22</v>
      </c>
      <c r="AY218" s="2161"/>
      <c r="AZ218" s="2161"/>
      <c r="BA218" s="2161">
        <v>494.4</v>
      </c>
      <c r="BB218" s="2161"/>
      <c r="BC218" s="2161"/>
      <c r="BD218" s="2161"/>
      <c r="BE218" s="2161">
        <v>1.9</v>
      </c>
      <c r="BF218" s="2161"/>
      <c r="BG218" s="2161">
        <v>1.9</v>
      </c>
    </row>
    <row r="219" spans="1:59" s="2185" customFormat="1" ht="16.5" customHeight="1">
      <c r="A219" s="2170">
        <v>214</v>
      </c>
      <c r="B219" s="2170" t="s">
        <v>17541</v>
      </c>
      <c r="C219" s="2170" t="s">
        <v>17547</v>
      </c>
      <c r="D219" s="2170" t="s">
        <v>17032</v>
      </c>
      <c r="E219" s="2170" t="s">
        <v>22411</v>
      </c>
      <c r="F219" s="2174" t="s">
        <v>17548</v>
      </c>
      <c r="G219" s="2168" t="s">
        <v>17549</v>
      </c>
      <c r="H219" s="2168" t="s">
        <v>22412</v>
      </c>
      <c r="I219" s="2168" t="s">
        <v>22413</v>
      </c>
      <c r="J219" s="2209" t="s">
        <v>22414</v>
      </c>
      <c r="K219" s="2168" t="s">
        <v>17550</v>
      </c>
      <c r="L219" s="2207">
        <v>6771.51</v>
      </c>
      <c r="M219" s="2165">
        <v>1053</v>
      </c>
      <c r="N219" s="2165">
        <v>1175.8599999999999</v>
      </c>
      <c r="O219" s="2161">
        <v>331</v>
      </c>
      <c r="P219" s="2161">
        <v>221.26</v>
      </c>
      <c r="Q219" s="2161"/>
      <c r="R219" s="2161"/>
      <c r="S219" s="2161">
        <v>3</v>
      </c>
      <c r="T219" s="2161"/>
      <c r="U219" s="2161">
        <v>1</v>
      </c>
      <c r="V219" s="2161"/>
      <c r="W219" s="2161">
        <v>3</v>
      </c>
      <c r="X219" s="2161"/>
      <c r="Y219" s="2161">
        <v>900</v>
      </c>
      <c r="Z219" s="2161">
        <v>148.05000000000001</v>
      </c>
      <c r="AA219" s="2161">
        <v>19</v>
      </c>
      <c r="AB219" s="2161">
        <v>19</v>
      </c>
      <c r="AC219" s="2161">
        <v>3</v>
      </c>
      <c r="AD219" s="2161">
        <v>1</v>
      </c>
      <c r="AE219" s="2161">
        <v>2</v>
      </c>
      <c r="AF219" s="2161">
        <v>1</v>
      </c>
      <c r="AG219" s="2161">
        <v>1</v>
      </c>
      <c r="AH219" s="2161">
        <v>8</v>
      </c>
      <c r="AI219" s="2161">
        <v>158</v>
      </c>
      <c r="AJ219" s="2161">
        <v>275</v>
      </c>
      <c r="AK219" s="2161">
        <v>51</v>
      </c>
      <c r="AL219" s="2161">
        <v>7</v>
      </c>
      <c r="AM219" s="2161">
        <v>4969</v>
      </c>
      <c r="AN219" s="2161">
        <v>3703</v>
      </c>
      <c r="AO219" s="2161">
        <v>479</v>
      </c>
      <c r="AP219" s="2161">
        <v>9469</v>
      </c>
      <c r="AQ219" s="2161">
        <v>13256</v>
      </c>
      <c r="AR219" s="2161">
        <v>479</v>
      </c>
      <c r="AS219" s="2161">
        <v>310</v>
      </c>
      <c r="AT219" s="2161">
        <v>23514</v>
      </c>
      <c r="AU219" s="2161">
        <v>809</v>
      </c>
      <c r="AV219" s="2161">
        <v>336</v>
      </c>
      <c r="AW219" s="2161">
        <v>157</v>
      </c>
      <c r="AX219" s="2161">
        <v>178</v>
      </c>
      <c r="AY219" s="2161">
        <v>1473</v>
      </c>
      <c r="AZ219" s="2161">
        <v>39</v>
      </c>
      <c r="BA219" s="2161">
        <v>2992</v>
      </c>
      <c r="BB219" s="2161">
        <v>125</v>
      </c>
      <c r="BC219" s="2161">
        <v>9</v>
      </c>
      <c r="BD219" s="2161">
        <v>14</v>
      </c>
      <c r="BE219" s="2161">
        <v>48</v>
      </c>
      <c r="BF219" s="2161"/>
      <c r="BG219" s="2161">
        <v>196</v>
      </c>
    </row>
    <row r="220" spans="1:59" s="2185" customFormat="1" ht="16.5" customHeight="1">
      <c r="A220" s="2170">
        <v>215</v>
      </c>
      <c r="B220" s="2170" t="s">
        <v>17541</v>
      </c>
      <c r="C220" s="2170" t="s">
        <v>17547</v>
      </c>
      <c r="D220" s="2170" t="s">
        <v>17032</v>
      </c>
      <c r="E220" s="2170" t="s">
        <v>22415</v>
      </c>
      <c r="F220" s="2174" t="s">
        <v>17551</v>
      </c>
      <c r="G220" s="2168" t="s">
        <v>17552</v>
      </c>
      <c r="H220" s="2168" t="s">
        <v>17547</v>
      </c>
      <c r="I220" s="2168" t="s">
        <v>16950</v>
      </c>
      <c r="J220" s="2209" t="s">
        <v>22416</v>
      </c>
      <c r="K220" s="2168" t="s">
        <v>17554</v>
      </c>
      <c r="L220" s="2207">
        <v>2230</v>
      </c>
      <c r="M220" s="2165"/>
      <c r="N220" s="2165"/>
      <c r="O220" s="2161">
        <v>494</v>
      </c>
      <c r="P220" s="2161">
        <v>699</v>
      </c>
      <c r="Q220" s="2161"/>
      <c r="R220" s="2161"/>
      <c r="S220" s="2161">
        <v>1</v>
      </c>
      <c r="T220" s="2161">
        <v>499</v>
      </c>
      <c r="U220" s="2161"/>
      <c r="V220" s="2161"/>
      <c r="W220" s="2161"/>
      <c r="X220" s="2161"/>
      <c r="Y220" s="2161"/>
      <c r="Z220" s="2161"/>
      <c r="AA220" s="2161">
        <v>5</v>
      </c>
      <c r="AB220" s="2161">
        <v>5</v>
      </c>
      <c r="AC220" s="2161"/>
      <c r="AD220" s="2161"/>
      <c r="AE220" s="2161"/>
      <c r="AF220" s="2161"/>
      <c r="AG220" s="2161"/>
      <c r="AH220" s="2161"/>
      <c r="AI220" s="2161">
        <v>19</v>
      </c>
      <c r="AJ220" s="2161">
        <v>113</v>
      </c>
      <c r="AK220" s="2161"/>
      <c r="AL220" s="2161">
        <v>38</v>
      </c>
      <c r="AM220" s="2161">
        <v>500</v>
      </c>
      <c r="AN220" s="2161"/>
      <c r="AO220" s="2161"/>
      <c r="AP220" s="2161">
        <v>5580</v>
      </c>
      <c r="AQ220" s="2161">
        <v>8050</v>
      </c>
      <c r="AR220" s="2161"/>
      <c r="AS220" s="2161">
        <v>14378</v>
      </c>
      <c r="AT220" s="2161">
        <v>28008</v>
      </c>
      <c r="AU220" s="2161">
        <v>280</v>
      </c>
      <c r="AV220" s="2161">
        <v>122</v>
      </c>
      <c r="AW220" s="2161"/>
      <c r="AX220" s="2161"/>
      <c r="AY220" s="2161"/>
      <c r="AZ220" s="2161"/>
      <c r="BA220" s="2161">
        <v>402</v>
      </c>
      <c r="BB220" s="2161"/>
      <c r="BC220" s="2161"/>
      <c r="BD220" s="2161"/>
      <c r="BE220" s="2161">
        <v>19</v>
      </c>
      <c r="BF220" s="2161"/>
      <c r="BG220" s="2161">
        <v>19</v>
      </c>
    </row>
    <row r="221" spans="1:59" s="2185" customFormat="1" ht="16.5" customHeight="1">
      <c r="A221" s="2170">
        <v>216</v>
      </c>
      <c r="B221" s="2170" t="s">
        <v>17541</v>
      </c>
      <c r="C221" s="2170" t="s">
        <v>17555</v>
      </c>
      <c r="D221" s="2170" t="s">
        <v>17032</v>
      </c>
      <c r="E221" s="2170" t="s">
        <v>17556</v>
      </c>
      <c r="F221" s="2174" t="s">
        <v>17557</v>
      </c>
      <c r="G221" s="2168" t="s">
        <v>17558</v>
      </c>
      <c r="H221" s="2168" t="s">
        <v>17555</v>
      </c>
      <c r="I221" s="2168" t="s">
        <v>16950</v>
      </c>
      <c r="J221" s="2209" t="s">
        <v>22417</v>
      </c>
      <c r="K221" s="2168" t="s">
        <v>17019</v>
      </c>
      <c r="L221" s="2207">
        <v>12165</v>
      </c>
      <c r="M221" s="2165"/>
      <c r="N221" s="2165"/>
      <c r="O221" s="2161">
        <v>920</v>
      </c>
      <c r="P221" s="2161">
        <v>964</v>
      </c>
      <c r="Q221" s="2161">
        <v>192</v>
      </c>
      <c r="R221" s="2161">
        <v>278</v>
      </c>
      <c r="S221" s="2161">
        <v>1</v>
      </c>
      <c r="T221" s="2161">
        <v>671</v>
      </c>
      <c r="U221" s="2161"/>
      <c r="V221" s="2161"/>
      <c r="W221" s="2161">
        <v>1</v>
      </c>
      <c r="X221" s="2161">
        <v>259</v>
      </c>
      <c r="Y221" s="2161">
        <v>300</v>
      </c>
      <c r="Z221" s="2161">
        <v>295</v>
      </c>
      <c r="AA221" s="2161">
        <v>13</v>
      </c>
      <c r="AB221" s="2161">
        <v>13</v>
      </c>
      <c r="AC221" s="2161">
        <v>3</v>
      </c>
      <c r="AD221" s="2161"/>
      <c r="AE221" s="2161"/>
      <c r="AF221" s="2161"/>
      <c r="AG221" s="2161"/>
      <c r="AH221" s="2161">
        <v>3</v>
      </c>
      <c r="AI221" s="2161">
        <v>2</v>
      </c>
      <c r="AJ221" s="2161">
        <v>40</v>
      </c>
      <c r="AK221" s="2161"/>
      <c r="AL221" s="2161">
        <v>18</v>
      </c>
      <c r="AM221" s="2161"/>
      <c r="AN221" s="2161"/>
      <c r="AO221" s="2161"/>
      <c r="AP221" s="2161">
        <v>140</v>
      </c>
      <c r="AQ221" s="2161">
        <v>1850</v>
      </c>
      <c r="AR221" s="2161"/>
      <c r="AS221" s="2161">
        <v>5257</v>
      </c>
      <c r="AT221" s="2161">
        <v>7247</v>
      </c>
      <c r="AU221" s="2161">
        <v>810</v>
      </c>
      <c r="AV221" s="2161">
        <v>3465</v>
      </c>
      <c r="AW221" s="2161">
        <v>476</v>
      </c>
      <c r="AX221" s="2161">
        <v>47</v>
      </c>
      <c r="AY221" s="2161"/>
      <c r="AZ221" s="2161"/>
      <c r="BA221" s="2161">
        <v>4798</v>
      </c>
      <c r="BB221" s="2161"/>
      <c r="BC221" s="2161"/>
      <c r="BD221" s="2161"/>
      <c r="BE221" s="2161">
        <v>2</v>
      </c>
      <c r="BF221" s="2161"/>
      <c r="BG221" s="2161">
        <v>2</v>
      </c>
    </row>
    <row r="222" spans="1:59" s="2185" customFormat="1" ht="16.5" customHeight="1">
      <c r="A222" s="2170">
        <v>217</v>
      </c>
      <c r="B222" s="2170" t="s">
        <v>17541</v>
      </c>
      <c r="C222" s="2170" t="s">
        <v>17555</v>
      </c>
      <c r="D222" s="2170" t="s">
        <v>17032</v>
      </c>
      <c r="E222" s="2170" t="s">
        <v>17560</v>
      </c>
      <c r="F222" s="2174" t="s">
        <v>17561</v>
      </c>
      <c r="G222" s="2168" t="s">
        <v>17562</v>
      </c>
      <c r="H222" s="2168" t="s">
        <v>17555</v>
      </c>
      <c r="I222" s="2168" t="s">
        <v>16950</v>
      </c>
      <c r="J222" s="2209" t="s">
        <v>22417</v>
      </c>
      <c r="K222" s="2168" t="s">
        <v>17563</v>
      </c>
      <c r="L222" s="2207">
        <v>2885</v>
      </c>
      <c r="M222" s="2165"/>
      <c r="N222" s="2165"/>
      <c r="O222" s="2161">
        <v>421</v>
      </c>
      <c r="P222" s="2161">
        <v>519</v>
      </c>
      <c r="Q222" s="2161"/>
      <c r="R222" s="2161"/>
      <c r="S222" s="2161"/>
      <c r="T222" s="2161"/>
      <c r="U222" s="2161">
        <v>3</v>
      </c>
      <c r="V222" s="2161">
        <v>248.6</v>
      </c>
      <c r="W222" s="2161"/>
      <c r="X222" s="2161"/>
      <c r="Y222" s="2161"/>
      <c r="Z222" s="2161"/>
      <c r="AA222" s="2161">
        <v>2</v>
      </c>
      <c r="AB222" s="2161">
        <v>2</v>
      </c>
      <c r="AC222" s="2161"/>
      <c r="AD222" s="2161"/>
      <c r="AE222" s="2161"/>
      <c r="AF222" s="2161"/>
      <c r="AG222" s="2161"/>
      <c r="AH222" s="2161"/>
      <c r="AI222" s="2161">
        <v>8</v>
      </c>
      <c r="AJ222" s="2161"/>
      <c r="AK222" s="2161"/>
      <c r="AL222" s="2161">
        <v>36</v>
      </c>
      <c r="AM222" s="2161">
        <v>287</v>
      </c>
      <c r="AN222" s="2161"/>
      <c r="AO222" s="2161"/>
      <c r="AP222" s="2161">
        <v>1037</v>
      </c>
      <c r="AQ222" s="2161"/>
      <c r="AR222" s="2161"/>
      <c r="AS222" s="2161">
        <v>4633</v>
      </c>
      <c r="AT222" s="2161">
        <v>5670</v>
      </c>
      <c r="AU222" s="2161">
        <v>50</v>
      </c>
      <c r="AV222" s="2161">
        <v>77</v>
      </c>
      <c r="AW222" s="2161"/>
      <c r="AX222" s="2161"/>
      <c r="AY222" s="2161"/>
      <c r="AZ222" s="2161"/>
      <c r="BA222" s="2161">
        <v>127</v>
      </c>
      <c r="BB222" s="2161">
        <v>2</v>
      </c>
      <c r="BC222" s="2161"/>
      <c r="BD222" s="2161"/>
      <c r="BE222" s="2161">
        <v>1</v>
      </c>
      <c r="BF222" s="2161"/>
      <c r="BG222" s="2161">
        <v>3</v>
      </c>
    </row>
    <row r="223" spans="1:59" s="2185" customFormat="1" ht="16.5" customHeight="1">
      <c r="A223" s="2170">
        <v>218</v>
      </c>
      <c r="B223" s="2170" t="s">
        <v>17541</v>
      </c>
      <c r="C223" s="2170" t="s">
        <v>17564</v>
      </c>
      <c r="D223" s="2170" t="s">
        <v>17032</v>
      </c>
      <c r="E223" s="2170" t="s">
        <v>17565</v>
      </c>
      <c r="F223" s="2174" t="s">
        <v>17566</v>
      </c>
      <c r="G223" s="2168" t="s">
        <v>17567</v>
      </c>
      <c r="H223" s="2168" t="s">
        <v>17564</v>
      </c>
      <c r="I223" s="2168" t="s">
        <v>16950</v>
      </c>
      <c r="J223" s="2209" t="s">
        <v>17569</v>
      </c>
      <c r="K223" s="2168" t="s">
        <v>17570</v>
      </c>
      <c r="L223" s="2207">
        <v>18496</v>
      </c>
      <c r="M223" s="2165"/>
      <c r="N223" s="2165"/>
      <c r="O223" s="2161">
        <v>994</v>
      </c>
      <c r="P223" s="2161">
        <v>7605</v>
      </c>
      <c r="Q223" s="2161">
        <v>276</v>
      </c>
      <c r="R223" s="2161">
        <v>1165</v>
      </c>
      <c r="S223" s="2161">
        <v>4</v>
      </c>
      <c r="T223" s="2161">
        <v>2504</v>
      </c>
      <c r="U223" s="2161">
        <v>1</v>
      </c>
      <c r="V223" s="2161">
        <v>123</v>
      </c>
      <c r="W223" s="2161">
        <v>1</v>
      </c>
      <c r="X223" s="2161">
        <v>736</v>
      </c>
      <c r="Y223" s="2161">
        <v>200</v>
      </c>
      <c r="Z223" s="2161">
        <v>80</v>
      </c>
      <c r="AA223" s="2161">
        <v>14</v>
      </c>
      <c r="AB223" s="2161">
        <v>14</v>
      </c>
      <c r="AC223" s="2161">
        <v>4</v>
      </c>
      <c r="AD223" s="2161">
        <v>2</v>
      </c>
      <c r="AE223" s="2161">
        <v>2</v>
      </c>
      <c r="AF223" s="2161">
        <v>1</v>
      </c>
      <c r="AG223" s="2161">
        <v>1</v>
      </c>
      <c r="AH223" s="2161">
        <v>10</v>
      </c>
      <c r="AI223" s="2161">
        <v>71</v>
      </c>
      <c r="AJ223" s="2161">
        <v>150</v>
      </c>
      <c r="AK223" s="2161">
        <v>130</v>
      </c>
      <c r="AL223" s="2161"/>
      <c r="AM223" s="2161">
        <v>5957</v>
      </c>
      <c r="AN223" s="2161"/>
      <c r="AO223" s="2161">
        <v>186</v>
      </c>
      <c r="AP223" s="2161">
        <v>8489</v>
      </c>
      <c r="AQ223" s="2161">
        <v>5585</v>
      </c>
      <c r="AR223" s="2161">
        <v>425</v>
      </c>
      <c r="AS223" s="2161">
        <v>130</v>
      </c>
      <c r="AT223" s="2161">
        <v>14629</v>
      </c>
      <c r="AU223" s="2161">
        <v>690</v>
      </c>
      <c r="AV223" s="2161">
        <v>8044</v>
      </c>
      <c r="AW223" s="2161">
        <v>1581</v>
      </c>
      <c r="AX223" s="2161">
        <v>14</v>
      </c>
      <c r="AY223" s="2161">
        <v>34</v>
      </c>
      <c r="AZ223" s="2161"/>
      <c r="BA223" s="2161">
        <v>10363</v>
      </c>
      <c r="BB223" s="2161">
        <v>87</v>
      </c>
      <c r="BC223" s="2161"/>
      <c r="BD223" s="2161">
        <v>1</v>
      </c>
      <c r="BE223" s="2161">
        <v>57</v>
      </c>
      <c r="BF223" s="2161">
        <v>7</v>
      </c>
      <c r="BG223" s="2161">
        <v>152</v>
      </c>
    </row>
    <row r="224" spans="1:59" s="2185" customFormat="1" ht="16.5" customHeight="1">
      <c r="A224" s="2170">
        <v>219</v>
      </c>
      <c r="B224" s="2170" t="s">
        <v>17541</v>
      </c>
      <c r="C224" s="2170" t="s">
        <v>17571</v>
      </c>
      <c r="D224" s="2170" t="s">
        <v>17032</v>
      </c>
      <c r="E224" s="2170" t="s">
        <v>17572</v>
      </c>
      <c r="F224" s="2174" t="s">
        <v>17573</v>
      </c>
      <c r="G224" s="2168" t="s">
        <v>17574</v>
      </c>
      <c r="H224" s="2168" t="s">
        <v>17571</v>
      </c>
      <c r="I224" s="2168" t="s">
        <v>16950</v>
      </c>
      <c r="J224" s="2209" t="s">
        <v>17576</v>
      </c>
      <c r="K224" s="2168" t="s">
        <v>22418</v>
      </c>
      <c r="L224" s="2207">
        <v>10319</v>
      </c>
      <c r="M224" s="2165">
        <v>1211</v>
      </c>
      <c r="N224" s="2165">
        <v>7772</v>
      </c>
      <c r="O224" s="2161"/>
      <c r="P224" s="2161"/>
      <c r="Q224" s="2161">
        <v>283</v>
      </c>
      <c r="R224" s="2161">
        <v>1143</v>
      </c>
      <c r="S224" s="2161">
        <v>2</v>
      </c>
      <c r="T224" s="2161">
        <v>683</v>
      </c>
      <c r="U224" s="2161"/>
      <c r="V224" s="2161"/>
      <c r="W224" s="2161">
        <v>1</v>
      </c>
      <c r="X224" s="2161">
        <v>120</v>
      </c>
      <c r="Y224" s="2161">
        <v>700</v>
      </c>
      <c r="Z224" s="2161">
        <v>920</v>
      </c>
      <c r="AA224" s="2161">
        <v>19</v>
      </c>
      <c r="AB224" s="2161">
        <v>19</v>
      </c>
      <c r="AC224" s="2161">
        <v>4</v>
      </c>
      <c r="AD224" s="2161"/>
      <c r="AE224" s="2161">
        <v>1</v>
      </c>
      <c r="AF224" s="2161"/>
      <c r="AG224" s="2161"/>
      <c r="AH224" s="2161">
        <v>5</v>
      </c>
      <c r="AI224" s="2161">
        <v>65</v>
      </c>
      <c r="AJ224" s="2161">
        <v>134</v>
      </c>
      <c r="AK224" s="2161"/>
      <c r="AL224" s="2161"/>
      <c r="AM224" s="2161">
        <v>4470</v>
      </c>
      <c r="AN224" s="2161"/>
      <c r="AO224" s="2161"/>
      <c r="AP224" s="2161">
        <v>12251</v>
      </c>
      <c r="AQ224" s="2161">
        <v>1497</v>
      </c>
      <c r="AR224" s="2161"/>
      <c r="AS224" s="2161"/>
      <c r="AT224" s="2161">
        <v>13748</v>
      </c>
      <c r="AU224" s="2161">
        <v>1074</v>
      </c>
      <c r="AV224" s="2161">
        <v>2381</v>
      </c>
      <c r="AW224" s="2161">
        <v>419</v>
      </c>
      <c r="AX224" s="2161">
        <v>5</v>
      </c>
      <c r="AY224" s="2161"/>
      <c r="AZ224" s="2161"/>
      <c r="BA224" s="2161">
        <v>3879</v>
      </c>
      <c r="BB224" s="2161">
        <v>172</v>
      </c>
      <c r="BC224" s="2161"/>
      <c r="BD224" s="2161"/>
      <c r="BE224" s="2161">
        <v>33.4</v>
      </c>
      <c r="BF224" s="2161"/>
      <c r="BG224" s="2161">
        <v>205.4</v>
      </c>
    </row>
    <row r="225" spans="1:59" s="2185" customFormat="1" ht="16.5" customHeight="1">
      <c r="A225" s="2170">
        <v>220</v>
      </c>
      <c r="B225" s="2170" t="s">
        <v>17541</v>
      </c>
      <c r="C225" s="2170" t="s">
        <v>17571</v>
      </c>
      <c r="D225" s="2170" t="s">
        <v>17032</v>
      </c>
      <c r="E225" s="2170" t="s">
        <v>17577</v>
      </c>
      <c r="F225" s="2174" t="s">
        <v>22419</v>
      </c>
      <c r="G225" s="2168" t="s">
        <v>17578</v>
      </c>
      <c r="H225" s="2168" t="s">
        <v>17571</v>
      </c>
      <c r="I225" s="2168" t="s">
        <v>16950</v>
      </c>
      <c r="J225" s="2209" t="s">
        <v>17579</v>
      </c>
      <c r="K225" s="2168" t="s">
        <v>22420</v>
      </c>
      <c r="L225" s="2207">
        <v>10398</v>
      </c>
      <c r="M225" s="2165"/>
      <c r="N225" s="2165"/>
      <c r="O225" s="2161">
        <v>667</v>
      </c>
      <c r="P225" s="2161">
        <v>1329</v>
      </c>
      <c r="Q225" s="2161">
        <v>250</v>
      </c>
      <c r="R225" s="2161">
        <v>474</v>
      </c>
      <c r="S225" s="2161">
        <v>1</v>
      </c>
      <c r="T225" s="2161">
        <v>226</v>
      </c>
      <c r="U225" s="2161">
        <v>5</v>
      </c>
      <c r="V225" s="2161">
        <v>272</v>
      </c>
      <c r="W225" s="2161">
        <v>2</v>
      </c>
      <c r="X225" s="2161">
        <v>98</v>
      </c>
      <c r="Y225" s="2161"/>
      <c r="Z225" s="2161"/>
      <c r="AA225" s="2161">
        <v>10</v>
      </c>
      <c r="AB225" s="2161">
        <v>10</v>
      </c>
      <c r="AC225" s="2161">
        <v>2</v>
      </c>
      <c r="AD225" s="2161"/>
      <c r="AE225" s="2161"/>
      <c r="AF225" s="2161"/>
      <c r="AG225" s="2161"/>
      <c r="AH225" s="2161">
        <v>2</v>
      </c>
      <c r="AI225" s="2161">
        <v>28</v>
      </c>
      <c r="AJ225" s="2161"/>
      <c r="AK225" s="2161"/>
      <c r="AL225" s="2161"/>
      <c r="AM225" s="2161"/>
      <c r="AN225" s="2161"/>
      <c r="AO225" s="2161"/>
      <c r="AP225" s="2161">
        <v>2633</v>
      </c>
      <c r="AQ225" s="2161"/>
      <c r="AR225" s="2161"/>
      <c r="AS225" s="2161"/>
      <c r="AT225" s="2161">
        <v>2633</v>
      </c>
      <c r="AU225" s="2161">
        <v>604</v>
      </c>
      <c r="AV225" s="2161">
        <v>676</v>
      </c>
      <c r="AW225" s="2161"/>
      <c r="AX225" s="2161"/>
      <c r="AY225" s="2161"/>
      <c r="AZ225" s="2161"/>
      <c r="BA225" s="2161">
        <v>1280</v>
      </c>
      <c r="BB225" s="2161"/>
      <c r="BC225" s="2161"/>
      <c r="BD225" s="2161"/>
      <c r="BE225" s="2161">
        <v>11</v>
      </c>
      <c r="BF225" s="2161"/>
      <c r="BG225" s="2161">
        <v>11</v>
      </c>
    </row>
    <row r="226" spans="1:59" s="2185" customFormat="1" ht="16.5" customHeight="1">
      <c r="A226" s="2170">
        <v>221</v>
      </c>
      <c r="B226" s="2170" t="s">
        <v>17541</v>
      </c>
      <c r="C226" s="2170" t="s">
        <v>17580</v>
      </c>
      <c r="D226" s="2170" t="s">
        <v>17032</v>
      </c>
      <c r="E226" s="2170" t="s">
        <v>17581</v>
      </c>
      <c r="F226" s="2174" t="s">
        <v>17582</v>
      </c>
      <c r="G226" s="2168" t="s">
        <v>17583</v>
      </c>
      <c r="H226" s="2168" t="s">
        <v>17584</v>
      </c>
      <c r="I226" s="2168" t="s">
        <v>16950</v>
      </c>
      <c r="J226" s="2209" t="s">
        <v>17585</v>
      </c>
      <c r="K226" s="2168" t="s">
        <v>17586</v>
      </c>
      <c r="L226" s="2207">
        <v>3655.6</v>
      </c>
      <c r="M226" s="2165"/>
      <c r="N226" s="2165"/>
      <c r="O226" s="2161">
        <v>498</v>
      </c>
      <c r="P226" s="2161">
        <v>2351.5</v>
      </c>
      <c r="Q226" s="2161"/>
      <c r="R226" s="2161"/>
      <c r="S226" s="2161">
        <v>3</v>
      </c>
      <c r="T226" s="2161">
        <v>446.1</v>
      </c>
      <c r="U226" s="2161"/>
      <c r="V226" s="2161"/>
      <c r="W226" s="2161"/>
      <c r="X226" s="2161"/>
      <c r="Y226" s="2161"/>
      <c r="Z226" s="2161"/>
      <c r="AA226" s="2161">
        <v>7</v>
      </c>
      <c r="AB226" s="2161">
        <v>7</v>
      </c>
      <c r="AC226" s="2161"/>
      <c r="AD226" s="2161"/>
      <c r="AE226" s="2161"/>
      <c r="AF226" s="2161"/>
      <c r="AG226" s="2161"/>
      <c r="AH226" s="2161"/>
      <c r="AI226" s="2161">
        <v>24</v>
      </c>
      <c r="AJ226" s="2161">
        <v>49</v>
      </c>
      <c r="AK226" s="2161"/>
      <c r="AL226" s="2161">
        <v>7</v>
      </c>
      <c r="AM226" s="2161">
        <v>717</v>
      </c>
      <c r="AN226" s="2161"/>
      <c r="AO226" s="2161"/>
      <c r="AP226" s="2161">
        <v>3889</v>
      </c>
      <c r="AQ226" s="2161">
        <v>2370</v>
      </c>
      <c r="AR226" s="2161"/>
      <c r="AS226" s="2161">
        <v>1438</v>
      </c>
      <c r="AT226" s="2161">
        <v>7697</v>
      </c>
      <c r="AU226" s="2161">
        <v>107</v>
      </c>
      <c r="AV226" s="2161">
        <v>396</v>
      </c>
      <c r="AW226" s="2161">
        <v>196</v>
      </c>
      <c r="AX226" s="2161"/>
      <c r="AY226" s="2161"/>
      <c r="AZ226" s="2161"/>
      <c r="BA226" s="2161">
        <v>699</v>
      </c>
      <c r="BB226" s="2161">
        <v>5</v>
      </c>
      <c r="BC226" s="2161"/>
      <c r="BD226" s="2161"/>
      <c r="BE226" s="2161">
        <v>7</v>
      </c>
      <c r="BF226" s="2161"/>
      <c r="BG226" s="2161">
        <v>12</v>
      </c>
    </row>
    <row r="227" spans="1:59" s="2185" customFormat="1" ht="16.5" customHeight="1">
      <c r="A227" s="2170">
        <v>222</v>
      </c>
      <c r="B227" s="2170" t="s">
        <v>17541</v>
      </c>
      <c r="C227" s="2170" t="s">
        <v>17580</v>
      </c>
      <c r="D227" s="2170" t="s">
        <v>17032</v>
      </c>
      <c r="E227" s="2170" t="s">
        <v>17587</v>
      </c>
      <c r="F227" s="2174" t="s">
        <v>17588</v>
      </c>
      <c r="G227" s="2168" t="s">
        <v>17589</v>
      </c>
      <c r="H227" s="2168" t="s">
        <v>17590</v>
      </c>
      <c r="I227" s="2168" t="s">
        <v>17047</v>
      </c>
      <c r="J227" s="2209" t="s">
        <v>17591</v>
      </c>
      <c r="K227" s="2168" t="s">
        <v>17592</v>
      </c>
      <c r="L227" s="2207">
        <v>2432.5</v>
      </c>
      <c r="M227" s="2165"/>
      <c r="N227" s="2165"/>
      <c r="O227" s="2161">
        <v>490</v>
      </c>
      <c r="P227" s="2161">
        <v>1379.8</v>
      </c>
      <c r="Q227" s="2161"/>
      <c r="R227" s="2161"/>
      <c r="S227" s="2161">
        <v>1</v>
      </c>
      <c r="T227" s="2161">
        <v>161.30000000000001</v>
      </c>
      <c r="U227" s="2161"/>
      <c r="V227" s="2161"/>
      <c r="W227" s="2161">
        <v>1</v>
      </c>
      <c r="X227" s="2161">
        <v>161</v>
      </c>
      <c r="Y227" s="2161"/>
      <c r="Z227" s="2161"/>
      <c r="AA227" s="2161">
        <v>5</v>
      </c>
      <c r="AB227" s="2161">
        <v>5</v>
      </c>
      <c r="AC227" s="2161"/>
      <c r="AD227" s="2161"/>
      <c r="AE227" s="2161"/>
      <c r="AF227" s="2161"/>
      <c r="AG227" s="2161"/>
      <c r="AH227" s="2161"/>
      <c r="AI227" s="2161">
        <v>20</v>
      </c>
      <c r="AJ227" s="2161">
        <v>38</v>
      </c>
      <c r="AK227" s="2161"/>
      <c r="AL227" s="2161">
        <v>36</v>
      </c>
      <c r="AM227" s="2161"/>
      <c r="AN227" s="2161"/>
      <c r="AO227" s="2161"/>
      <c r="AP227" s="2161">
        <v>4218</v>
      </c>
      <c r="AQ227" s="2161">
        <v>235</v>
      </c>
      <c r="AR227" s="2161"/>
      <c r="AS227" s="2161">
        <v>6830</v>
      </c>
      <c r="AT227" s="2161">
        <v>11283</v>
      </c>
      <c r="AU227" s="2161">
        <v>145</v>
      </c>
      <c r="AV227" s="2161">
        <v>50</v>
      </c>
      <c r="AW227" s="2161"/>
      <c r="AX227" s="2161"/>
      <c r="AY227" s="2161"/>
      <c r="AZ227" s="2161"/>
      <c r="BA227" s="2161">
        <v>195</v>
      </c>
      <c r="BB227" s="2161"/>
      <c r="BC227" s="2161"/>
      <c r="BD227" s="2161"/>
      <c r="BE227" s="2161">
        <v>12</v>
      </c>
      <c r="BF227" s="2161">
        <v>2</v>
      </c>
      <c r="BG227" s="2161">
        <v>14</v>
      </c>
    </row>
    <row r="228" spans="1:59" s="2185" customFormat="1" ht="16.5" customHeight="1">
      <c r="A228" s="2170">
        <v>223</v>
      </c>
      <c r="B228" s="2170" t="s">
        <v>17541</v>
      </c>
      <c r="C228" s="2170" t="s">
        <v>17593</v>
      </c>
      <c r="D228" s="2170" t="s">
        <v>17032</v>
      </c>
      <c r="E228" s="2170" t="s">
        <v>17594</v>
      </c>
      <c r="F228" s="2174" t="s">
        <v>17595</v>
      </c>
      <c r="G228" s="2168" t="s">
        <v>17596</v>
      </c>
      <c r="H228" s="2168" t="s">
        <v>17593</v>
      </c>
      <c r="I228" s="2168" t="s">
        <v>16950</v>
      </c>
      <c r="J228" s="2209" t="s">
        <v>17597</v>
      </c>
      <c r="K228" s="2168" t="s">
        <v>22421</v>
      </c>
      <c r="L228" s="2207">
        <v>2645.3</v>
      </c>
      <c r="M228" s="2165"/>
      <c r="N228" s="2165"/>
      <c r="O228" s="2161">
        <v>791</v>
      </c>
      <c r="P228" s="2161">
        <v>859</v>
      </c>
      <c r="Q228" s="2161"/>
      <c r="R228" s="2161"/>
      <c r="S228" s="2161"/>
      <c r="T228" s="2161"/>
      <c r="U228" s="2161"/>
      <c r="V228" s="2161"/>
      <c r="W228" s="2161"/>
      <c r="X228" s="2161"/>
      <c r="Y228" s="2161"/>
      <c r="Z228" s="2161"/>
      <c r="AA228" s="2161">
        <v>12</v>
      </c>
      <c r="AB228" s="2161">
        <v>7</v>
      </c>
      <c r="AC228" s="2161">
        <v>4</v>
      </c>
      <c r="AD228" s="2161"/>
      <c r="AE228" s="2161"/>
      <c r="AF228" s="2161"/>
      <c r="AG228" s="2161"/>
      <c r="AH228" s="2161">
        <v>4</v>
      </c>
      <c r="AI228" s="2161">
        <v>15</v>
      </c>
      <c r="AJ228" s="2161">
        <v>2</v>
      </c>
      <c r="AK228" s="2161">
        <v>48</v>
      </c>
      <c r="AL228" s="2161">
        <v>34</v>
      </c>
      <c r="AM228" s="2161"/>
      <c r="AN228" s="2161"/>
      <c r="AO228" s="2161"/>
      <c r="AP228" s="2161">
        <v>2023</v>
      </c>
      <c r="AQ228" s="2161">
        <v>20</v>
      </c>
      <c r="AR228" s="2161">
        <v>162</v>
      </c>
      <c r="AS228" s="2161">
        <v>6202</v>
      </c>
      <c r="AT228" s="2161">
        <v>8407</v>
      </c>
      <c r="AU228" s="2161">
        <v>97</v>
      </c>
      <c r="AV228" s="2161">
        <v>828</v>
      </c>
      <c r="AW228" s="2161">
        <v>140</v>
      </c>
      <c r="AX228" s="2161"/>
      <c r="AY228" s="2161">
        <v>12</v>
      </c>
      <c r="AZ228" s="2161">
        <v>60</v>
      </c>
      <c r="BA228" s="2161">
        <v>1137</v>
      </c>
      <c r="BB228" s="2161"/>
      <c r="BC228" s="2161"/>
      <c r="BD228" s="2161"/>
      <c r="BE228" s="2161">
        <v>3.6</v>
      </c>
      <c r="BF228" s="2161">
        <v>3.1</v>
      </c>
      <c r="BG228" s="2161">
        <v>6.7</v>
      </c>
    </row>
    <row r="229" spans="1:59" s="2185" customFormat="1" ht="16.5" customHeight="1">
      <c r="A229" s="2170">
        <v>224</v>
      </c>
      <c r="B229" s="2170" t="s">
        <v>17541</v>
      </c>
      <c r="C229" s="2170" t="s">
        <v>17598</v>
      </c>
      <c r="D229" s="2170" t="s">
        <v>17032</v>
      </c>
      <c r="E229" s="2170" t="s">
        <v>17599</v>
      </c>
      <c r="F229" s="2174" t="s">
        <v>17600</v>
      </c>
      <c r="G229" s="2168" t="s">
        <v>17601</v>
      </c>
      <c r="H229" s="2168" t="s">
        <v>17598</v>
      </c>
      <c r="I229" s="2168" t="s">
        <v>16950</v>
      </c>
      <c r="J229" s="2209" t="s">
        <v>17602</v>
      </c>
      <c r="K229" s="2168" t="s">
        <v>22422</v>
      </c>
      <c r="L229" s="2207">
        <v>3443</v>
      </c>
      <c r="M229" s="2165"/>
      <c r="N229" s="2165"/>
      <c r="O229" s="2161">
        <v>512</v>
      </c>
      <c r="P229" s="2161">
        <v>807</v>
      </c>
      <c r="Q229" s="2161">
        <v>80</v>
      </c>
      <c r="R229" s="2161">
        <v>148</v>
      </c>
      <c r="S229" s="2161">
        <v>1</v>
      </c>
      <c r="T229" s="2161">
        <v>252</v>
      </c>
      <c r="U229" s="2161"/>
      <c r="V229" s="2161"/>
      <c r="W229" s="2161"/>
      <c r="X229" s="2161"/>
      <c r="Y229" s="2161"/>
      <c r="Z229" s="2161"/>
      <c r="AA229" s="2161">
        <v>7</v>
      </c>
      <c r="AB229" s="2161">
        <v>6</v>
      </c>
      <c r="AC229" s="2161">
        <v>3</v>
      </c>
      <c r="AD229" s="2161"/>
      <c r="AE229" s="2161"/>
      <c r="AF229" s="2161"/>
      <c r="AG229" s="2161"/>
      <c r="AH229" s="2161">
        <v>3</v>
      </c>
      <c r="AI229" s="2161">
        <v>6</v>
      </c>
      <c r="AJ229" s="2161">
        <v>22</v>
      </c>
      <c r="AK229" s="2161"/>
      <c r="AL229" s="2161">
        <v>54</v>
      </c>
      <c r="AM229" s="2161">
        <v>427</v>
      </c>
      <c r="AN229" s="2161"/>
      <c r="AO229" s="2161"/>
      <c r="AP229" s="2161">
        <v>1007</v>
      </c>
      <c r="AQ229" s="2161">
        <v>2093</v>
      </c>
      <c r="AR229" s="2161"/>
      <c r="AS229" s="2161">
        <v>7320</v>
      </c>
      <c r="AT229" s="2161">
        <v>10420</v>
      </c>
      <c r="AU229" s="2161">
        <v>330</v>
      </c>
      <c r="AV229" s="2161">
        <v>491</v>
      </c>
      <c r="AW229" s="2161">
        <v>4.75</v>
      </c>
      <c r="AX229" s="2161"/>
      <c r="AY229" s="2161"/>
      <c r="AZ229" s="2161">
        <v>41</v>
      </c>
      <c r="BA229" s="2161">
        <v>866.75</v>
      </c>
      <c r="BB229" s="2161"/>
      <c r="BC229" s="2161"/>
      <c r="BD229" s="2161"/>
      <c r="BE229" s="2161">
        <v>5</v>
      </c>
      <c r="BF229" s="2161"/>
      <c r="BG229" s="2161">
        <v>5</v>
      </c>
    </row>
    <row r="230" spans="1:59" s="2185" customFormat="1" ht="16.5" customHeight="1">
      <c r="A230" s="2170">
        <v>225</v>
      </c>
      <c r="B230" s="2170" t="s">
        <v>17541</v>
      </c>
      <c r="C230" s="2170" t="s">
        <v>17603</v>
      </c>
      <c r="D230" s="2170" t="s">
        <v>17032</v>
      </c>
      <c r="E230" s="2170" t="s">
        <v>17604</v>
      </c>
      <c r="F230" s="2174" t="s">
        <v>17605</v>
      </c>
      <c r="G230" s="2168" t="s">
        <v>17606</v>
      </c>
      <c r="H230" s="2168" t="s">
        <v>17603</v>
      </c>
      <c r="I230" s="2168" t="s">
        <v>16950</v>
      </c>
      <c r="J230" s="2209" t="s">
        <v>17608</v>
      </c>
      <c r="K230" s="2168" t="s">
        <v>17609</v>
      </c>
      <c r="L230" s="2207">
        <v>4244</v>
      </c>
      <c r="M230" s="2165"/>
      <c r="N230" s="2165"/>
      <c r="O230" s="2161">
        <v>824</v>
      </c>
      <c r="P230" s="2161">
        <v>4244</v>
      </c>
      <c r="Q230" s="2161"/>
      <c r="R230" s="2161"/>
      <c r="S230" s="2161">
        <v>1</v>
      </c>
      <c r="T230" s="2161">
        <v>271</v>
      </c>
      <c r="U230" s="2161"/>
      <c r="V230" s="2161"/>
      <c r="W230" s="2161"/>
      <c r="X230" s="2161"/>
      <c r="Y230" s="2161">
        <v>300</v>
      </c>
      <c r="Z230" s="2161">
        <v>469.1</v>
      </c>
      <c r="AA230" s="2161">
        <v>10</v>
      </c>
      <c r="AB230" s="2161">
        <v>10</v>
      </c>
      <c r="AC230" s="2161">
        <v>3</v>
      </c>
      <c r="AD230" s="2161"/>
      <c r="AE230" s="2161"/>
      <c r="AF230" s="2161"/>
      <c r="AG230" s="2161"/>
      <c r="AH230" s="2161">
        <v>3</v>
      </c>
      <c r="AI230" s="2161">
        <v>26</v>
      </c>
      <c r="AJ230" s="2161">
        <v>18</v>
      </c>
      <c r="AK230" s="2161"/>
      <c r="AL230" s="2161"/>
      <c r="AM230" s="2161">
        <v>393</v>
      </c>
      <c r="AN230" s="2161"/>
      <c r="AO230" s="2161"/>
      <c r="AP230" s="2161">
        <v>393</v>
      </c>
      <c r="AQ230" s="2161">
        <v>300</v>
      </c>
      <c r="AR230" s="2161"/>
      <c r="AS230" s="2161"/>
      <c r="AT230" s="2161">
        <v>693</v>
      </c>
      <c r="AU230" s="2161">
        <v>649</v>
      </c>
      <c r="AV230" s="2161">
        <v>83</v>
      </c>
      <c r="AW230" s="2161">
        <v>250</v>
      </c>
      <c r="AX230" s="2161"/>
      <c r="AY230" s="2161"/>
      <c r="AZ230" s="2161"/>
      <c r="BA230" s="2161">
        <v>982</v>
      </c>
      <c r="BB230" s="2161">
        <v>0.56000000000000005</v>
      </c>
      <c r="BC230" s="2161"/>
      <c r="BD230" s="2161"/>
      <c r="BE230" s="2161">
        <v>2.83</v>
      </c>
      <c r="BF230" s="2161"/>
      <c r="BG230" s="2161">
        <v>3.39</v>
      </c>
    </row>
    <row r="231" spans="1:59" s="2185" customFormat="1" ht="16.5" customHeight="1">
      <c r="A231" s="2170">
        <v>226</v>
      </c>
      <c r="B231" s="2170" t="s">
        <v>17541</v>
      </c>
      <c r="C231" s="2170" t="s">
        <v>17613</v>
      </c>
      <c r="D231" s="2170" t="s">
        <v>17032</v>
      </c>
      <c r="E231" s="2170" t="s">
        <v>17610</v>
      </c>
      <c r="F231" s="2174" t="s">
        <v>17611</v>
      </c>
      <c r="G231" s="2168" t="s">
        <v>17612</v>
      </c>
      <c r="H231" s="2168" t="s">
        <v>17613</v>
      </c>
      <c r="I231" s="2168" t="s">
        <v>16950</v>
      </c>
      <c r="J231" s="2209" t="s">
        <v>17614</v>
      </c>
      <c r="K231" s="2168" t="s">
        <v>17615</v>
      </c>
      <c r="L231" s="2207">
        <v>4978</v>
      </c>
      <c r="M231" s="2165"/>
      <c r="N231" s="2165"/>
      <c r="O231" s="2161">
        <v>730</v>
      </c>
      <c r="P231" s="2161">
        <v>967</v>
      </c>
      <c r="Q231" s="2161">
        <v>100</v>
      </c>
      <c r="R231" s="2161">
        <v>162</v>
      </c>
      <c r="S231" s="2161">
        <v>2</v>
      </c>
      <c r="T231" s="2161">
        <v>294.55</v>
      </c>
      <c r="U231" s="2161">
        <v>2</v>
      </c>
      <c r="V231" s="2161">
        <v>319</v>
      </c>
      <c r="W231" s="2161">
        <v>1</v>
      </c>
      <c r="X231" s="2161">
        <v>322</v>
      </c>
      <c r="Y231" s="2161">
        <v>100</v>
      </c>
      <c r="Z231" s="2161">
        <v>120</v>
      </c>
      <c r="AA231" s="2161">
        <v>10</v>
      </c>
      <c r="AB231" s="2161">
        <v>10</v>
      </c>
      <c r="AC231" s="2161">
        <v>2</v>
      </c>
      <c r="AD231" s="2161">
        <v>1</v>
      </c>
      <c r="AE231" s="2161">
        <v>1</v>
      </c>
      <c r="AF231" s="2161"/>
      <c r="AG231" s="2161"/>
      <c r="AH231" s="2161">
        <v>4</v>
      </c>
      <c r="AI231" s="2161">
        <v>18</v>
      </c>
      <c r="AJ231" s="2161">
        <v>9</v>
      </c>
      <c r="AK231" s="2161"/>
      <c r="AL231" s="2161">
        <v>29</v>
      </c>
      <c r="AM231" s="2161"/>
      <c r="AN231" s="2161"/>
      <c r="AO231" s="2161"/>
      <c r="AP231" s="2161">
        <v>1500</v>
      </c>
      <c r="AQ231" s="2161">
        <v>100</v>
      </c>
      <c r="AR231" s="2161"/>
      <c r="AS231" s="2161">
        <v>6470</v>
      </c>
      <c r="AT231" s="2161">
        <v>8070</v>
      </c>
      <c r="AU231" s="2161">
        <v>88</v>
      </c>
      <c r="AV231" s="2161">
        <v>444</v>
      </c>
      <c r="AW231" s="2161">
        <v>102</v>
      </c>
      <c r="AX231" s="2161"/>
      <c r="AY231" s="2161"/>
      <c r="AZ231" s="2161">
        <v>32</v>
      </c>
      <c r="BA231" s="2161">
        <v>666</v>
      </c>
      <c r="BB231" s="2161"/>
      <c r="BC231" s="2161"/>
      <c r="BD231" s="2161"/>
      <c r="BE231" s="2161">
        <v>22</v>
      </c>
      <c r="BF231" s="2161"/>
      <c r="BG231" s="2161">
        <v>22</v>
      </c>
    </row>
    <row r="232" spans="1:59" s="2185" customFormat="1" ht="16.5" customHeight="1">
      <c r="A232" s="2170">
        <v>227</v>
      </c>
      <c r="B232" s="2170" t="s">
        <v>17541</v>
      </c>
      <c r="C232" s="2170" t="s">
        <v>17616</v>
      </c>
      <c r="D232" s="2170" t="s">
        <v>17032</v>
      </c>
      <c r="E232" s="2170" t="s">
        <v>17617</v>
      </c>
      <c r="F232" s="2174" t="s">
        <v>17618</v>
      </c>
      <c r="G232" s="2168" t="s">
        <v>17619</v>
      </c>
      <c r="H232" s="2168" t="s">
        <v>17616</v>
      </c>
      <c r="I232" s="2168" t="s">
        <v>16950</v>
      </c>
      <c r="J232" s="2209" t="s">
        <v>21849</v>
      </c>
      <c r="K232" s="2168" t="s">
        <v>17620</v>
      </c>
      <c r="L232" s="2207">
        <v>3401</v>
      </c>
      <c r="M232" s="2165"/>
      <c r="N232" s="2165"/>
      <c r="O232" s="2161">
        <v>998</v>
      </c>
      <c r="P232" s="2161">
        <v>2403</v>
      </c>
      <c r="Q232" s="2161"/>
      <c r="R232" s="2161"/>
      <c r="S232" s="2161"/>
      <c r="T232" s="2161"/>
      <c r="U232" s="2161"/>
      <c r="V232" s="2161"/>
      <c r="W232" s="2161"/>
      <c r="X232" s="2161"/>
      <c r="Y232" s="2161"/>
      <c r="Z232" s="2161"/>
      <c r="AA232" s="2161">
        <v>13</v>
      </c>
      <c r="AB232" s="2161">
        <v>13</v>
      </c>
      <c r="AC232" s="2161"/>
      <c r="AD232" s="2161"/>
      <c r="AE232" s="2161"/>
      <c r="AF232" s="2161"/>
      <c r="AG232" s="2161"/>
      <c r="AH232" s="2161"/>
      <c r="AI232" s="2161"/>
      <c r="AJ232" s="2161"/>
      <c r="AK232" s="2161"/>
      <c r="AL232" s="2161">
        <v>21</v>
      </c>
      <c r="AM232" s="2161"/>
      <c r="AN232" s="2161"/>
      <c r="AO232" s="2161"/>
      <c r="AP232" s="2161"/>
      <c r="AQ232" s="2161"/>
      <c r="AR232" s="2161"/>
      <c r="AS232" s="2161">
        <v>8456</v>
      </c>
      <c r="AT232" s="2161">
        <v>8456</v>
      </c>
      <c r="AU232" s="2161">
        <v>650</v>
      </c>
      <c r="AV232" s="2161">
        <v>209</v>
      </c>
      <c r="AW232" s="2161">
        <v>42</v>
      </c>
      <c r="AX232" s="2161"/>
      <c r="AY232" s="2161"/>
      <c r="AZ232" s="2161"/>
      <c r="BA232" s="2161">
        <v>901</v>
      </c>
      <c r="BB232" s="2161"/>
      <c r="BC232" s="2161"/>
      <c r="BD232" s="2161"/>
      <c r="BE232" s="2161">
        <v>3</v>
      </c>
      <c r="BF232" s="2161"/>
      <c r="BG232" s="2161">
        <v>3</v>
      </c>
    </row>
    <row r="233" spans="1:59" s="2185" customFormat="1" ht="16.5" customHeight="1">
      <c r="A233" s="2170">
        <v>228</v>
      </c>
      <c r="B233" s="2170" t="s">
        <v>17541</v>
      </c>
      <c r="C233" s="2170" t="s">
        <v>17621</v>
      </c>
      <c r="D233" s="2170" t="s">
        <v>17032</v>
      </c>
      <c r="E233" s="2170" t="s">
        <v>17622</v>
      </c>
      <c r="F233" s="2174" t="s">
        <v>17623</v>
      </c>
      <c r="G233" s="2168" t="s">
        <v>17624</v>
      </c>
      <c r="H233" s="2168" t="s">
        <v>17621</v>
      </c>
      <c r="I233" s="2168" t="s">
        <v>16950</v>
      </c>
      <c r="J233" s="2209" t="s">
        <v>17625</v>
      </c>
      <c r="K233" s="2168" t="s">
        <v>17626</v>
      </c>
      <c r="L233" s="2207">
        <v>3113</v>
      </c>
      <c r="M233" s="2165"/>
      <c r="N233" s="2165"/>
      <c r="O233" s="2456">
        <v>435</v>
      </c>
      <c r="P233" s="2161">
        <v>743</v>
      </c>
      <c r="Q233" s="2161"/>
      <c r="R233" s="2161">
        <v>253</v>
      </c>
      <c r="S233" s="2161"/>
      <c r="T233" s="2161"/>
      <c r="U233" s="2161"/>
      <c r="V233" s="2161"/>
      <c r="W233" s="2161"/>
      <c r="X233" s="2161"/>
      <c r="Y233" s="2161"/>
      <c r="Z233" s="2161"/>
      <c r="AA233" s="2161">
        <v>1</v>
      </c>
      <c r="AB233" s="2161">
        <v>1</v>
      </c>
      <c r="AC233" s="2161"/>
      <c r="AD233" s="2161"/>
      <c r="AE233" s="2161"/>
      <c r="AF233" s="2161"/>
      <c r="AG233" s="2161"/>
      <c r="AH233" s="2161"/>
      <c r="AI233" s="2161"/>
      <c r="AJ233" s="2161"/>
      <c r="AK233" s="2161"/>
      <c r="AL233" s="2161">
        <v>38</v>
      </c>
      <c r="AM233" s="2161"/>
      <c r="AN233" s="2161"/>
      <c r="AO233" s="2161"/>
      <c r="AP233" s="2161"/>
      <c r="AQ233" s="2161"/>
      <c r="AR233" s="2161"/>
      <c r="AS233" s="2161">
        <v>4450</v>
      </c>
      <c r="AT233" s="2161">
        <v>4450</v>
      </c>
      <c r="AU233" s="2161">
        <v>100</v>
      </c>
      <c r="AV233" s="2161">
        <v>425</v>
      </c>
      <c r="AW233" s="2161"/>
      <c r="AX233" s="2161"/>
      <c r="AY233" s="2161"/>
      <c r="AZ233" s="2161"/>
      <c r="BA233" s="2161">
        <v>525</v>
      </c>
      <c r="BB233" s="2161"/>
      <c r="BC233" s="2161"/>
      <c r="BD233" s="2161"/>
      <c r="BE233" s="2161"/>
      <c r="BF233" s="2161">
        <v>525</v>
      </c>
      <c r="BG233" s="2161">
        <v>525</v>
      </c>
    </row>
    <row r="234" spans="1:59" s="2185" customFormat="1" ht="16.5" customHeight="1">
      <c r="A234" s="2170">
        <v>229</v>
      </c>
      <c r="B234" s="2170" t="s">
        <v>17541</v>
      </c>
      <c r="C234" s="2170" t="s">
        <v>17628</v>
      </c>
      <c r="D234" s="2170" t="s">
        <v>17032</v>
      </c>
      <c r="E234" s="2170" t="s">
        <v>17629</v>
      </c>
      <c r="F234" s="2174" t="s">
        <v>17630</v>
      </c>
      <c r="G234" s="2168" t="s">
        <v>17631</v>
      </c>
      <c r="H234" s="2168" t="s">
        <v>17628</v>
      </c>
      <c r="I234" s="2168" t="s">
        <v>16950</v>
      </c>
      <c r="J234" s="2209" t="s">
        <v>21849</v>
      </c>
      <c r="K234" s="2168" t="s">
        <v>17632</v>
      </c>
      <c r="L234" s="2207">
        <v>1898</v>
      </c>
      <c r="M234" s="2165"/>
      <c r="N234" s="2165"/>
      <c r="O234" s="2161">
        <v>350</v>
      </c>
      <c r="P234" s="2161">
        <v>405</v>
      </c>
      <c r="Q234" s="2161"/>
      <c r="R234" s="2161"/>
      <c r="S234" s="2161"/>
      <c r="T234" s="2161"/>
      <c r="U234" s="2161">
        <v>1</v>
      </c>
      <c r="V234" s="2161">
        <v>146</v>
      </c>
      <c r="W234" s="2161">
        <v>1</v>
      </c>
      <c r="X234" s="2161">
        <v>46</v>
      </c>
      <c r="Y234" s="2161"/>
      <c r="Z234" s="2161"/>
      <c r="AA234" s="2161">
        <v>2</v>
      </c>
      <c r="AB234" s="2161">
        <v>1</v>
      </c>
      <c r="AC234" s="2161"/>
      <c r="AD234" s="2161"/>
      <c r="AE234" s="2161"/>
      <c r="AF234" s="2161"/>
      <c r="AG234" s="2161"/>
      <c r="AH234" s="2161"/>
      <c r="AI234" s="2161">
        <v>3</v>
      </c>
      <c r="AJ234" s="2161"/>
      <c r="AK234" s="2161">
        <v>2</v>
      </c>
      <c r="AL234" s="2161">
        <v>5</v>
      </c>
      <c r="AM234" s="2161"/>
      <c r="AN234" s="2161"/>
      <c r="AO234" s="2161"/>
      <c r="AP234" s="2161">
        <v>300</v>
      </c>
      <c r="AQ234" s="2161"/>
      <c r="AR234" s="2161">
        <v>150</v>
      </c>
      <c r="AS234" s="2161">
        <v>250</v>
      </c>
      <c r="AT234" s="2161">
        <v>700</v>
      </c>
      <c r="AU234" s="2161">
        <v>36</v>
      </c>
      <c r="AV234" s="2161">
        <v>12.75</v>
      </c>
      <c r="AW234" s="2161">
        <v>10</v>
      </c>
      <c r="AX234" s="2161"/>
      <c r="AY234" s="2161"/>
      <c r="AZ234" s="2161"/>
      <c r="BA234" s="2161">
        <v>58.75</v>
      </c>
      <c r="BB234" s="2161"/>
      <c r="BC234" s="2161"/>
      <c r="BD234" s="2161"/>
      <c r="BE234" s="2161"/>
      <c r="BF234" s="2161"/>
      <c r="BG234" s="2161">
        <v>0</v>
      </c>
    </row>
    <row r="235" spans="1:59" s="2185" customFormat="1" ht="16.5" customHeight="1">
      <c r="A235" s="2170">
        <v>230</v>
      </c>
      <c r="B235" s="2170" t="s">
        <v>17541</v>
      </c>
      <c r="C235" s="2170" t="s">
        <v>17633</v>
      </c>
      <c r="D235" s="2170" t="s">
        <v>17032</v>
      </c>
      <c r="E235" s="2170" t="s">
        <v>17634</v>
      </c>
      <c r="F235" s="2174" t="s">
        <v>17635</v>
      </c>
      <c r="G235" s="2168" t="s">
        <v>17636</v>
      </c>
      <c r="H235" s="2168" t="s">
        <v>17633</v>
      </c>
      <c r="I235" s="2168" t="s">
        <v>16950</v>
      </c>
      <c r="J235" s="2209" t="s">
        <v>22423</v>
      </c>
      <c r="K235" s="2168" t="s">
        <v>17637</v>
      </c>
      <c r="L235" s="2207">
        <v>4195</v>
      </c>
      <c r="M235" s="2165"/>
      <c r="N235" s="2165"/>
      <c r="O235" s="2161">
        <v>610</v>
      </c>
      <c r="P235" s="2161">
        <v>1015</v>
      </c>
      <c r="Q235" s="2161"/>
      <c r="R235" s="2161"/>
      <c r="S235" s="2161"/>
      <c r="T235" s="2161"/>
      <c r="U235" s="2161"/>
      <c r="V235" s="2161"/>
      <c r="W235" s="2161"/>
      <c r="X235" s="2161"/>
      <c r="Y235" s="2161"/>
      <c r="Z235" s="2161"/>
      <c r="AA235" s="2161">
        <v>8</v>
      </c>
      <c r="AB235" s="2161">
        <v>8</v>
      </c>
      <c r="AC235" s="2161">
        <v>3</v>
      </c>
      <c r="AD235" s="2161">
        <v>2</v>
      </c>
      <c r="AE235" s="2161">
        <v>1</v>
      </c>
      <c r="AF235" s="2161"/>
      <c r="AG235" s="2161"/>
      <c r="AH235" s="2161">
        <v>6</v>
      </c>
      <c r="AI235" s="2161">
        <v>3</v>
      </c>
      <c r="AJ235" s="2161"/>
      <c r="AK235" s="2161"/>
      <c r="AL235" s="2161">
        <v>1</v>
      </c>
      <c r="AM235" s="2161"/>
      <c r="AN235" s="2161"/>
      <c r="AO235" s="2161"/>
      <c r="AP235" s="2161">
        <v>337</v>
      </c>
      <c r="AQ235" s="2161"/>
      <c r="AR235" s="2161"/>
      <c r="AS235" s="2161">
        <v>600</v>
      </c>
      <c r="AT235" s="2161">
        <v>937</v>
      </c>
      <c r="AU235" s="2161">
        <v>30</v>
      </c>
      <c r="AV235" s="2161">
        <v>114</v>
      </c>
      <c r="AW235" s="2161">
        <v>70</v>
      </c>
      <c r="AX235" s="2161"/>
      <c r="AY235" s="2161"/>
      <c r="AZ235" s="2161"/>
      <c r="BA235" s="2161">
        <v>214</v>
      </c>
      <c r="BB235" s="2161"/>
      <c r="BC235" s="2161"/>
      <c r="BD235" s="2161"/>
      <c r="BE235" s="2161">
        <v>0.8</v>
      </c>
      <c r="BF235" s="2161"/>
      <c r="BG235" s="2161">
        <v>0.8</v>
      </c>
    </row>
    <row r="236" spans="1:59" s="2185" customFormat="1" ht="16.5" customHeight="1">
      <c r="A236" s="2170">
        <v>231</v>
      </c>
      <c r="B236" s="2170" t="s">
        <v>17541</v>
      </c>
      <c r="C236" s="2170" t="s">
        <v>17639</v>
      </c>
      <c r="D236" s="2170" t="s">
        <v>17032</v>
      </c>
      <c r="E236" s="2170" t="s">
        <v>17640</v>
      </c>
      <c r="F236" s="2174" t="s">
        <v>17641</v>
      </c>
      <c r="G236" s="2168" t="s">
        <v>17642</v>
      </c>
      <c r="H236" s="2168" t="s">
        <v>17639</v>
      </c>
      <c r="I236" s="2168" t="s">
        <v>16950</v>
      </c>
      <c r="J236" s="2209" t="s">
        <v>17643</v>
      </c>
      <c r="K236" s="2168" t="s">
        <v>17644</v>
      </c>
      <c r="L236" s="2207">
        <v>8258.6299999999992</v>
      </c>
      <c r="M236" s="2165"/>
      <c r="N236" s="2165"/>
      <c r="O236" s="2161">
        <v>638</v>
      </c>
      <c r="P236" s="2161">
        <v>1168.2</v>
      </c>
      <c r="Q236" s="2161">
        <v>140</v>
      </c>
      <c r="R236" s="2161">
        <v>328.7</v>
      </c>
      <c r="S236" s="2161">
        <v>1</v>
      </c>
      <c r="T236" s="2161">
        <v>204.6</v>
      </c>
      <c r="U236" s="2161">
        <v>7</v>
      </c>
      <c r="V236" s="2161">
        <v>581.20000000000005</v>
      </c>
      <c r="W236" s="2161">
        <v>1</v>
      </c>
      <c r="X236" s="2161">
        <v>44</v>
      </c>
      <c r="Y236" s="2161">
        <v>1000</v>
      </c>
      <c r="Z236" s="2161">
        <v>12000</v>
      </c>
      <c r="AA236" s="2161">
        <v>9</v>
      </c>
      <c r="AB236" s="2161">
        <v>9</v>
      </c>
      <c r="AC236" s="2161">
        <v>3</v>
      </c>
      <c r="AD236" s="2161"/>
      <c r="AE236" s="2161"/>
      <c r="AF236" s="2161"/>
      <c r="AG236" s="2161"/>
      <c r="AH236" s="2161">
        <v>3</v>
      </c>
      <c r="AI236" s="2161">
        <v>6</v>
      </c>
      <c r="AJ236" s="2161">
        <v>2</v>
      </c>
      <c r="AK236" s="2161">
        <v>2</v>
      </c>
      <c r="AL236" s="2161">
        <v>36</v>
      </c>
      <c r="AM236" s="2161">
        <v>3165</v>
      </c>
      <c r="AN236" s="2161"/>
      <c r="AO236" s="2161"/>
      <c r="AP236" s="2161">
        <v>3630</v>
      </c>
      <c r="AQ236" s="2161">
        <v>4000</v>
      </c>
      <c r="AR236" s="2161">
        <v>30</v>
      </c>
      <c r="AS236" s="2161"/>
      <c r="AT236" s="2161">
        <v>7660</v>
      </c>
      <c r="AU236" s="2161"/>
      <c r="AV236" s="2161">
        <v>357</v>
      </c>
      <c r="AW236" s="2161">
        <v>150</v>
      </c>
      <c r="AX236" s="2161"/>
      <c r="AY236" s="2161"/>
      <c r="AZ236" s="2161"/>
      <c r="BA236" s="2161">
        <v>507</v>
      </c>
      <c r="BB236" s="2161">
        <v>12</v>
      </c>
      <c r="BC236" s="2161"/>
      <c r="BD236" s="2161"/>
      <c r="BE236" s="2161">
        <v>1</v>
      </c>
      <c r="BF236" s="2161"/>
      <c r="BG236" s="2161">
        <v>13</v>
      </c>
    </row>
    <row r="237" spans="1:59" s="2185" customFormat="1" ht="16.5" customHeight="1">
      <c r="A237" s="2170">
        <v>232</v>
      </c>
      <c r="B237" s="2170" t="s">
        <v>17541</v>
      </c>
      <c r="C237" s="2170" t="s">
        <v>17645</v>
      </c>
      <c r="D237" s="2170" t="s">
        <v>17032</v>
      </c>
      <c r="E237" s="2170" t="s">
        <v>17646</v>
      </c>
      <c r="F237" s="2174" t="s">
        <v>17647</v>
      </c>
      <c r="G237" s="2168" t="s">
        <v>17648</v>
      </c>
      <c r="H237" s="2168" t="s">
        <v>17645</v>
      </c>
      <c r="I237" s="2168" t="s">
        <v>16950</v>
      </c>
      <c r="J237" s="2209" t="s">
        <v>17649</v>
      </c>
      <c r="K237" s="2168" t="s">
        <v>17650</v>
      </c>
      <c r="L237" s="2207">
        <v>6673</v>
      </c>
      <c r="M237" s="2165"/>
      <c r="N237" s="2165"/>
      <c r="O237" s="2161">
        <v>822</v>
      </c>
      <c r="P237" s="2161">
        <v>4321.5</v>
      </c>
      <c r="Q237" s="2161"/>
      <c r="R237" s="2161"/>
      <c r="S237" s="2161">
        <v>1</v>
      </c>
      <c r="T237" s="2161">
        <v>232</v>
      </c>
      <c r="U237" s="2161">
        <v>1</v>
      </c>
      <c r="V237" s="2161">
        <v>358</v>
      </c>
      <c r="W237" s="2161">
        <v>1</v>
      </c>
      <c r="X237" s="2161">
        <v>147</v>
      </c>
      <c r="Y237" s="2161"/>
      <c r="Z237" s="2161"/>
      <c r="AA237" s="2161">
        <v>13</v>
      </c>
      <c r="AB237" s="2161">
        <v>13</v>
      </c>
      <c r="AC237" s="2161">
        <v>3</v>
      </c>
      <c r="AD237" s="2161"/>
      <c r="AE237" s="2161"/>
      <c r="AF237" s="2161"/>
      <c r="AG237" s="2161"/>
      <c r="AH237" s="2161">
        <v>3</v>
      </c>
      <c r="AI237" s="2161">
        <v>21</v>
      </c>
      <c r="AJ237" s="2161">
        <v>82</v>
      </c>
      <c r="AK237" s="2161"/>
      <c r="AL237" s="2161">
        <v>12</v>
      </c>
      <c r="AM237" s="2161">
        <v>3457</v>
      </c>
      <c r="AN237" s="2161"/>
      <c r="AO237" s="2161"/>
      <c r="AP237" s="2161">
        <v>4698</v>
      </c>
      <c r="AQ237" s="2161">
        <v>4157</v>
      </c>
      <c r="AR237" s="2161"/>
      <c r="AS237" s="2161">
        <v>892</v>
      </c>
      <c r="AT237" s="2161">
        <v>9747</v>
      </c>
      <c r="AU237" s="2161">
        <v>945</v>
      </c>
      <c r="AV237" s="2161">
        <v>40</v>
      </c>
      <c r="AW237" s="2161">
        <v>300</v>
      </c>
      <c r="AX237" s="2161">
        <v>30</v>
      </c>
      <c r="AY237" s="2161"/>
      <c r="AZ237" s="2161"/>
      <c r="BA237" s="2161">
        <v>1315</v>
      </c>
      <c r="BB237" s="2161">
        <v>26.6</v>
      </c>
      <c r="BC237" s="2161"/>
      <c r="BD237" s="2161"/>
      <c r="BE237" s="2161">
        <v>2.9</v>
      </c>
      <c r="BF237" s="2161"/>
      <c r="BG237" s="2161">
        <v>29.5</v>
      </c>
    </row>
    <row r="238" spans="1:59" s="2185" customFormat="1" ht="16.5" customHeight="1">
      <c r="A238" s="2170">
        <v>233</v>
      </c>
      <c r="B238" s="2170" t="s">
        <v>17541</v>
      </c>
      <c r="C238" s="2170" t="s">
        <v>17651</v>
      </c>
      <c r="D238" s="2170" t="s">
        <v>17032</v>
      </c>
      <c r="E238" s="2170" t="s">
        <v>17652</v>
      </c>
      <c r="F238" s="2174" t="s">
        <v>17653</v>
      </c>
      <c r="G238" s="2168" t="s">
        <v>17654</v>
      </c>
      <c r="H238" s="2168" t="s">
        <v>17651</v>
      </c>
      <c r="I238" s="2168" t="s">
        <v>16950</v>
      </c>
      <c r="J238" s="2209" t="s">
        <v>17655</v>
      </c>
      <c r="K238" s="2168" t="s">
        <v>21863</v>
      </c>
      <c r="L238" s="2207">
        <v>139333</v>
      </c>
      <c r="M238" s="2165"/>
      <c r="N238" s="2165"/>
      <c r="O238" s="2161">
        <v>710</v>
      </c>
      <c r="P238" s="2161">
        <v>1462</v>
      </c>
      <c r="Q238" s="2161">
        <v>200</v>
      </c>
      <c r="R238" s="2161">
        <v>480</v>
      </c>
      <c r="S238" s="2161">
        <v>1</v>
      </c>
      <c r="T238" s="2161">
        <v>160</v>
      </c>
      <c r="U238" s="2161">
        <v>1</v>
      </c>
      <c r="V238" s="2161">
        <v>579</v>
      </c>
      <c r="W238" s="2161">
        <v>1</v>
      </c>
      <c r="X238" s="2161">
        <v>108</v>
      </c>
      <c r="Y238" s="2161">
        <v>1300</v>
      </c>
      <c r="Z238" s="2161">
        <v>1200</v>
      </c>
      <c r="AA238" s="2161">
        <v>31</v>
      </c>
      <c r="AB238" s="2161">
        <v>28</v>
      </c>
      <c r="AC238" s="2161"/>
      <c r="AD238" s="2161"/>
      <c r="AE238" s="2161"/>
      <c r="AF238" s="2161"/>
      <c r="AG238" s="2161"/>
      <c r="AH238" s="2161"/>
      <c r="AI238" s="2161">
        <v>4</v>
      </c>
      <c r="AJ238" s="2161"/>
      <c r="AK238" s="2161"/>
      <c r="AL238" s="2161"/>
      <c r="AM238" s="2161">
        <v>622</v>
      </c>
      <c r="AN238" s="2161"/>
      <c r="AO238" s="2161"/>
      <c r="AP238" s="2161">
        <v>622</v>
      </c>
      <c r="AQ238" s="2161"/>
      <c r="AR238" s="2161"/>
      <c r="AS238" s="2161"/>
      <c r="AT238" s="2161">
        <v>622</v>
      </c>
      <c r="AU238" s="2161">
        <v>108</v>
      </c>
      <c r="AV238" s="2161">
        <v>2693</v>
      </c>
      <c r="AW238" s="2161">
        <v>128</v>
      </c>
      <c r="AX238" s="2161"/>
      <c r="AY238" s="2161"/>
      <c r="AZ238" s="2161"/>
      <c r="BA238" s="2161">
        <v>2929</v>
      </c>
      <c r="BB238" s="2161">
        <v>1.3</v>
      </c>
      <c r="BC238" s="2161"/>
      <c r="BD238" s="2161"/>
      <c r="BE238" s="2161">
        <v>2.5</v>
      </c>
      <c r="BF238" s="2161"/>
      <c r="BG238" s="2161">
        <v>3.8</v>
      </c>
    </row>
    <row r="239" spans="1:59" s="2185" customFormat="1" ht="16.5" customHeight="1">
      <c r="A239" s="2170">
        <v>234</v>
      </c>
      <c r="B239" s="2170" t="s">
        <v>17541</v>
      </c>
      <c r="C239" s="2170" t="s">
        <v>17656</v>
      </c>
      <c r="D239" s="2170" t="s">
        <v>17032</v>
      </c>
      <c r="E239" s="2170" t="s">
        <v>17657</v>
      </c>
      <c r="F239" s="2174" t="s">
        <v>17658</v>
      </c>
      <c r="G239" s="2168" t="s">
        <v>17659</v>
      </c>
      <c r="H239" s="2168" t="s">
        <v>17656</v>
      </c>
      <c r="I239" s="2168" t="s">
        <v>16950</v>
      </c>
      <c r="J239" s="2209" t="s">
        <v>17660</v>
      </c>
      <c r="K239" s="2168" t="s">
        <v>21864</v>
      </c>
      <c r="L239" s="2207">
        <v>4411</v>
      </c>
      <c r="M239" s="2165"/>
      <c r="N239" s="2165"/>
      <c r="O239" s="2161">
        <v>604</v>
      </c>
      <c r="P239" s="2161">
        <v>1087</v>
      </c>
      <c r="Q239" s="2161"/>
      <c r="R239" s="2161"/>
      <c r="S239" s="2161">
        <v>1</v>
      </c>
      <c r="T239" s="2161">
        <v>245</v>
      </c>
      <c r="U239" s="2161"/>
      <c r="V239" s="2161"/>
      <c r="W239" s="2161">
        <v>1</v>
      </c>
      <c r="X239" s="2161">
        <v>123</v>
      </c>
      <c r="Y239" s="2161"/>
      <c r="Z239" s="2161"/>
      <c r="AA239" s="2161">
        <v>3</v>
      </c>
      <c r="AB239" s="2161">
        <v>3</v>
      </c>
      <c r="AC239" s="2161">
        <v>1</v>
      </c>
      <c r="AD239" s="2161"/>
      <c r="AE239" s="2161"/>
      <c r="AF239" s="2161"/>
      <c r="AG239" s="2161"/>
      <c r="AH239" s="2161">
        <v>1</v>
      </c>
      <c r="AI239" s="2161">
        <v>5</v>
      </c>
      <c r="AJ239" s="2161">
        <v>1</v>
      </c>
      <c r="AK239" s="2161">
        <v>34</v>
      </c>
      <c r="AL239" s="2161">
        <v>15</v>
      </c>
      <c r="AM239" s="2161"/>
      <c r="AN239" s="2161"/>
      <c r="AO239" s="2161"/>
      <c r="AP239" s="2161">
        <v>280</v>
      </c>
      <c r="AQ239" s="2161">
        <v>150</v>
      </c>
      <c r="AR239" s="2161">
        <v>1038</v>
      </c>
      <c r="AS239" s="2161">
        <v>1090</v>
      </c>
      <c r="AT239" s="2161">
        <v>2558</v>
      </c>
      <c r="AU239" s="2161">
        <v>26</v>
      </c>
      <c r="AV239" s="2161">
        <v>283</v>
      </c>
      <c r="AW239" s="2161">
        <v>60</v>
      </c>
      <c r="AX239" s="2161"/>
      <c r="AY239" s="2161"/>
      <c r="AZ239" s="2161"/>
      <c r="BA239" s="2161">
        <v>369</v>
      </c>
      <c r="BB239" s="2161"/>
      <c r="BC239" s="2161"/>
      <c r="BD239" s="2161"/>
      <c r="BE239" s="2161">
        <v>3.6</v>
      </c>
      <c r="BF239" s="2161">
        <v>13</v>
      </c>
      <c r="BG239" s="2161">
        <v>16.600000000000001</v>
      </c>
    </row>
    <row r="240" spans="1:59" s="2185" customFormat="1" ht="16.5" customHeight="1">
      <c r="A240" s="2170">
        <v>235</v>
      </c>
      <c r="B240" s="2170" t="s">
        <v>17541</v>
      </c>
      <c r="C240" s="2170" t="s">
        <v>17661</v>
      </c>
      <c r="D240" s="2170" t="s">
        <v>17032</v>
      </c>
      <c r="E240" s="2170" t="s">
        <v>17662</v>
      </c>
      <c r="F240" s="2174" t="s">
        <v>17663</v>
      </c>
      <c r="G240" s="2168" t="s">
        <v>17664</v>
      </c>
      <c r="H240" s="2168" t="s">
        <v>17661</v>
      </c>
      <c r="I240" s="2168" t="s">
        <v>16950</v>
      </c>
      <c r="J240" s="2209" t="s">
        <v>17665</v>
      </c>
      <c r="K240" s="2168" t="s">
        <v>21865</v>
      </c>
      <c r="L240" s="2207">
        <v>2950.13</v>
      </c>
      <c r="M240" s="2165"/>
      <c r="N240" s="2165"/>
      <c r="O240" s="2161">
        <v>492</v>
      </c>
      <c r="P240" s="2161">
        <v>706</v>
      </c>
      <c r="Q240" s="2161"/>
      <c r="R240" s="2161"/>
      <c r="S240" s="2161">
        <v>1</v>
      </c>
      <c r="T240" s="2161">
        <v>138.80000000000001</v>
      </c>
      <c r="U240" s="2161"/>
      <c r="V240" s="2161"/>
      <c r="W240" s="2161"/>
      <c r="X240" s="2161"/>
      <c r="Y240" s="2161"/>
      <c r="Z240" s="2161"/>
      <c r="AA240" s="2161">
        <v>3</v>
      </c>
      <c r="AB240" s="2161">
        <v>2</v>
      </c>
      <c r="AC240" s="2161"/>
      <c r="AD240" s="2161"/>
      <c r="AE240" s="2161"/>
      <c r="AF240" s="2161"/>
      <c r="AG240" s="2161"/>
      <c r="AH240" s="2161"/>
      <c r="AI240" s="2161"/>
      <c r="AJ240" s="2161"/>
      <c r="AK240" s="2161"/>
      <c r="AL240" s="2161"/>
      <c r="AM240" s="2161"/>
      <c r="AN240" s="2161"/>
      <c r="AO240" s="2161"/>
      <c r="AP240" s="2161"/>
      <c r="AQ240" s="2161"/>
      <c r="AR240" s="2161"/>
      <c r="AS240" s="2161"/>
      <c r="AT240" s="2161"/>
      <c r="AU240" s="2161">
        <v>22</v>
      </c>
      <c r="AV240" s="2161">
        <v>277</v>
      </c>
      <c r="AW240" s="2161"/>
      <c r="AX240" s="2161"/>
      <c r="AY240" s="2161"/>
      <c r="AZ240" s="2161"/>
      <c r="BA240" s="2161">
        <v>299</v>
      </c>
      <c r="BB240" s="2161"/>
      <c r="BC240" s="2161"/>
      <c r="BD240" s="2161"/>
      <c r="BE240" s="2161"/>
      <c r="BF240" s="2161"/>
      <c r="BG240" s="2161">
        <v>0</v>
      </c>
    </row>
    <row r="241" spans="1:59" s="2185" customFormat="1" ht="16.5" customHeight="1">
      <c r="A241" s="2170">
        <v>236</v>
      </c>
      <c r="B241" s="2170" t="s">
        <v>17541</v>
      </c>
      <c r="C241" s="2170" t="s">
        <v>17666</v>
      </c>
      <c r="D241" s="2170" t="s">
        <v>17032</v>
      </c>
      <c r="E241" s="2170" t="s">
        <v>17667</v>
      </c>
      <c r="F241" s="2174" t="s">
        <v>17668</v>
      </c>
      <c r="G241" s="2168" t="s">
        <v>17669</v>
      </c>
      <c r="H241" s="2168" t="s">
        <v>17666</v>
      </c>
      <c r="I241" s="2168" t="s">
        <v>16950</v>
      </c>
      <c r="J241" s="2209" t="s">
        <v>17670</v>
      </c>
      <c r="K241" s="2168" t="s">
        <v>17671</v>
      </c>
      <c r="L241" s="2207">
        <v>5287.19</v>
      </c>
      <c r="M241" s="2165"/>
      <c r="N241" s="2165"/>
      <c r="O241" s="2161">
        <v>425</v>
      </c>
      <c r="P241" s="2161">
        <v>832</v>
      </c>
      <c r="Q241" s="2161"/>
      <c r="R241" s="2161"/>
      <c r="S241" s="2161"/>
      <c r="T241" s="2161"/>
      <c r="U241" s="2161">
        <v>3</v>
      </c>
      <c r="V241" s="2161">
        <v>158.69999999999999</v>
      </c>
      <c r="W241" s="2161">
        <v>1</v>
      </c>
      <c r="X241" s="2161">
        <v>60.6</v>
      </c>
      <c r="Y241" s="2161"/>
      <c r="Z241" s="2161"/>
      <c r="AA241" s="2161">
        <v>9</v>
      </c>
      <c r="AB241" s="2161">
        <v>9</v>
      </c>
      <c r="AC241" s="2161"/>
      <c r="AD241" s="2161"/>
      <c r="AE241" s="2161">
        <v>1</v>
      </c>
      <c r="AF241" s="2161"/>
      <c r="AG241" s="2161"/>
      <c r="AH241" s="2161">
        <v>1</v>
      </c>
      <c r="AI241" s="2161"/>
      <c r="AJ241" s="2161"/>
      <c r="AK241" s="2161"/>
      <c r="AL241" s="2161">
        <v>5</v>
      </c>
      <c r="AM241" s="2161"/>
      <c r="AN241" s="2161"/>
      <c r="AO241" s="2161"/>
      <c r="AP241" s="2161"/>
      <c r="AQ241" s="2161"/>
      <c r="AR241" s="2161"/>
      <c r="AS241" s="2161">
        <v>400</v>
      </c>
      <c r="AT241" s="2161">
        <v>400</v>
      </c>
      <c r="AU241" s="2161">
        <v>482</v>
      </c>
      <c r="AV241" s="2161">
        <v>99</v>
      </c>
      <c r="AW241" s="2161"/>
      <c r="AX241" s="2161"/>
      <c r="AY241" s="2161"/>
      <c r="AZ241" s="2161"/>
      <c r="BA241" s="2161">
        <v>581</v>
      </c>
      <c r="BB241" s="2161"/>
      <c r="BC241" s="2161"/>
      <c r="BD241" s="2161"/>
      <c r="BE241" s="2161"/>
      <c r="BF241" s="2161"/>
      <c r="BG241" s="2161">
        <v>0</v>
      </c>
    </row>
    <row r="242" spans="1:59" s="2185" customFormat="1" ht="16.5" customHeight="1">
      <c r="A242" s="2170">
        <v>237</v>
      </c>
      <c r="B242" s="2170" t="s">
        <v>17541</v>
      </c>
      <c r="C242" s="2170" t="s">
        <v>17672</v>
      </c>
      <c r="D242" s="2170" t="s">
        <v>17032</v>
      </c>
      <c r="E242" s="2170" t="s">
        <v>17673</v>
      </c>
      <c r="F242" s="2174" t="s">
        <v>17674</v>
      </c>
      <c r="G242" s="2168" t="s">
        <v>17675</v>
      </c>
      <c r="H242" s="2168" t="s">
        <v>17672</v>
      </c>
      <c r="I242" s="2168" t="s">
        <v>16950</v>
      </c>
      <c r="J242" s="2209" t="s">
        <v>17676</v>
      </c>
      <c r="K242" s="2168" t="s">
        <v>17677</v>
      </c>
      <c r="L242" s="2207">
        <v>7317</v>
      </c>
      <c r="M242" s="2165"/>
      <c r="N242" s="2165"/>
      <c r="O242" s="2161">
        <v>457</v>
      </c>
      <c r="P242" s="2161">
        <v>2136</v>
      </c>
      <c r="Q242" s="2161"/>
      <c r="R242" s="2161"/>
      <c r="S242" s="2161"/>
      <c r="T242" s="2161"/>
      <c r="U242" s="2161"/>
      <c r="V242" s="2161"/>
      <c r="W242" s="2161"/>
      <c r="X242" s="2161"/>
      <c r="Y242" s="2161"/>
      <c r="Z242" s="2161"/>
      <c r="AA242" s="2161">
        <v>7</v>
      </c>
      <c r="AB242" s="2161">
        <v>7</v>
      </c>
      <c r="AC242" s="2161"/>
      <c r="AD242" s="2161"/>
      <c r="AE242" s="2161">
        <v>1</v>
      </c>
      <c r="AF242" s="2161"/>
      <c r="AG242" s="2161"/>
      <c r="AH242" s="2161">
        <v>1</v>
      </c>
      <c r="AI242" s="2161">
        <v>4</v>
      </c>
      <c r="AJ242" s="2161"/>
      <c r="AK242" s="2161"/>
      <c r="AL242" s="2161">
        <v>14</v>
      </c>
      <c r="AM242" s="2161">
        <v>237</v>
      </c>
      <c r="AN242" s="2161"/>
      <c r="AO242" s="2161"/>
      <c r="AP242" s="2161">
        <v>905</v>
      </c>
      <c r="AQ242" s="2161"/>
      <c r="AR242" s="2161"/>
      <c r="AS242" s="2161">
        <v>3285</v>
      </c>
      <c r="AT242" s="2161">
        <v>4190</v>
      </c>
      <c r="AU242" s="2161">
        <v>783</v>
      </c>
      <c r="AV242" s="2161">
        <v>322</v>
      </c>
      <c r="AW242" s="2161">
        <v>97</v>
      </c>
      <c r="AX242" s="2161"/>
      <c r="AY242" s="2161"/>
      <c r="AZ242" s="2161"/>
      <c r="BA242" s="2161">
        <v>1202</v>
      </c>
      <c r="BB242" s="2161">
        <v>3</v>
      </c>
      <c r="BC242" s="2161"/>
      <c r="BD242" s="2161"/>
      <c r="BE242" s="2161">
        <v>3</v>
      </c>
      <c r="BF242" s="2161"/>
      <c r="BG242" s="2161">
        <v>6</v>
      </c>
    </row>
    <row r="243" spans="1:59" s="2185" customFormat="1" ht="16.5" customHeight="1">
      <c r="A243" s="2170">
        <v>238</v>
      </c>
      <c r="B243" s="2170" t="s">
        <v>16700</v>
      </c>
      <c r="C243" s="2170" t="s">
        <v>17678</v>
      </c>
      <c r="D243" s="2170" t="s">
        <v>16938</v>
      </c>
      <c r="E243" s="2170" t="s">
        <v>17679</v>
      </c>
      <c r="F243" s="2174" t="s">
        <v>17680</v>
      </c>
      <c r="G243" s="2168" t="s">
        <v>17681</v>
      </c>
      <c r="H243" s="2168" t="s">
        <v>17682</v>
      </c>
      <c r="I243" s="2168" t="s">
        <v>16950</v>
      </c>
      <c r="J243" s="2209" t="s">
        <v>17683</v>
      </c>
      <c r="K243" s="2168" t="s">
        <v>17684</v>
      </c>
      <c r="L243" s="2207">
        <v>14633</v>
      </c>
      <c r="M243" s="2165">
        <v>1528</v>
      </c>
      <c r="N243" s="2165">
        <v>2464</v>
      </c>
      <c r="O243" s="2161"/>
      <c r="P243" s="2161"/>
      <c r="Q243" s="2161"/>
      <c r="R243" s="2161"/>
      <c r="S243" s="2161">
        <v>2</v>
      </c>
      <c r="T243" s="2161">
        <v>1459</v>
      </c>
      <c r="U243" s="2161"/>
      <c r="V243" s="2161"/>
      <c r="W243" s="2161">
        <v>1</v>
      </c>
      <c r="X243" s="2161">
        <v>98</v>
      </c>
      <c r="Y243" s="2161"/>
      <c r="Z243" s="2161"/>
      <c r="AA243" s="2161">
        <v>35</v>
      </c>
      <c r="AB243" s="2161">
        <v>35</v>
      </c>
      <c r="AC243" s="2161">
        <v>7</v>
      </c>
      <c r="AD243" s="2161">
        <v>3</v>
      </c>
      <c r="AE243" s="2161">
        <v>4</v>
      </c>
      <c r="AF243" s="2161"/>
      <c r="AG243" s="2161"/>
      <c r="AH243" s="2161">
        <v>14</v>
      </c>
      <c r="AI243" s="2161">
        <v>58</v>
      </c>
      <c r="AJ243" s="2161">
        <v>159</v>
      </c>
      <c r="AK243" s="2161">
        <v>16</v>
      </c>
      <c r="AL243" s="2161"/>
      <c r="AM243" s="2161">
        <f>3506+564</f>
        <v>4070</v>
      </c>
      <c r="AN243" s="2161"/>
      <c r="AO243" s="2161"/>
      <c r="AP243" s="2161">
        <f>6319+3093</f>
        <v>9412</v>
      </c>
      <c r="AQ243" s="2161">
        <f>3839+3869+697</f>
        <v>8405</v>
      </c>
      <c r="AR243" s="2161">
        <v>40</v>
      </c>
      <c r="AS243" s="2161"/>
      <c r="AT243" s="2161">
        <v>17857</v>
      </c>
      <c r="AU243" s="2161">
        <v>1824</v>
      </c>
      <c r="AV243" s="2161">
        <v>1212</v>
      </c>
      <c r="AW243" s="2161">
        <v>1022</v>
      </c>
      <c r="AX243" s="2161">
        <v>40</v>
      </c>
      <c r="AY243" s="2161">
        <v>20</v>
      </c>
      <c r="AZ243" s="2161"/>
      <c r="BA243" s="2161">
        <v>4118</v>
      </c>
      <c r="BB243" s="2161">
        <v>11</v>
      </c>
      <c r="BC243" s="2161"/>
      <c r="BD243" s="2161"/>
      <c r="BE243" s="2161">
        <v>51</v>
      </c>
      <c r="BF243" s="2161">
        <v>70</v>
      </c>
      <c r="BG243" s="2161">
        <v>132</v>
      </c>
    </row>
    <row r="244" spans="1:59" s="2185" customFormat="1" ht="16.5" customHeight="1">
      <c r="A244" s="2170">
        <v>239</v>
      </c>
      <c r="B244" s="2170" t="s">
        <v>16700</v>
      </c>
      <c r="C244" s="2170" t="s">
        <v>16757</v>
      </c>
      <c r="D244" s="2170" t="s">
        <v>17032</v>
      </c>
      <c r="E244" s="2170" t="s">
        <v>17685</v>
      </c>
      <c r="F244" s="2174" t="s">
        <v>17686</v>
      </c>
      <c r="G244" s="2168" t="s">
        <v>17687</v>
      </c>
      <c r="H244" s="2168" t="s">
        <v>17688</v>
      </c>
      <c r="I244" s="2168" t="s">
        <v>16859</v>
      </c>
      <c r="J244" s="2209" t="s">
        <v>17689</v>
      </c>
      <c r="K244" s="2168" t="s">
        <v>22424</v>
      </c>
      <c r="L244" s="2207">
        <v>38956</v>
      </c>
      <c r="M244" s="2165">
        <v>1690</v>
      </c>
      <c r="N244" s="2172">
        <v>2783</v>
      </c>
      <c r="O244" s="2161">
        <v>510</v>
      </c>
      <c r="P244" s="2172">
        <v>887</v>
      </c>
      <c r="Q244" s="2161"/>
      <c r="R244" s="2161"/>
      <c r="S244" s="2161">
        <v>7</v>
      </c>
      <c r="T244" s="2172">
        <v>2131</v>
      </c>
      <c r="U244" s="2161">
        <v>5</v>
      </c>
      <c r="V244" s="2161">
        <v>525</v>
      </c>
      <c r="W244" s="2161"/>
      <c r="X244" s="2161"/>
      <c r="Y244" s="2161">
        <v>300</v>
      </c>
      <c r="Z244" s="2161">
        <v>1130</v>
      </c>
      <c r="AA244" s="2161">
        <v>74</v>
      </c>
      <c r="AB244" s="2161">
        <v>74</v>
      </c>
      <c r="AC244" s="2161">
        <v>7</v>
      </c>
      <c r="AD244" s="2161">
        <v>3</v>
      </c>
      <c r="AE244" s="2161">
        <v>4</v>
      </c>
      <c r="AF244" s="2161"/>
      <c r="AG244" s="2161">
        <v>1</v>
      </c>
      <c r="AH244" s="2161">
        <v>15</v>
      </c>
      <c r="AI244" s="2161">
        <v>78</v>
      </c>
      <c r="AJ244" s="2161">
        <v>120</v>
      </c>
      <c r="AK244" s="2161">
        <v>128</v>
      </c>
      <c r="AL244" s="2161"/>
      <c r="AM244" s="2161">
        <v>6364</v>
      </c>
      <c r="AN244" s="2161"/>
      <c r="AO244" s="2161">
        <v>346</v>
      </c>
      <c r="AP244" s="2161">
        <v>14042</v>
      </c>
      <c r="AQ244" s="2161">
        <v>27311</v>
      </c>
      <c r="AR244" s="2161">
        <v>346</v>
      </c>
      <c r="AS244" s="2161"/>
      <c r="AT244" s="2161">
        <v>41699</v>
      </c>
      <c r="AU244" s="2161">
        <v>3791</v>
      </c>
      <c r="AV244" s="2161">
        <v>3722</v>
      </c>
      <c r="AW244" s="2161">
        <v>484</v>
      </c>
      <c r="AX244" s="2161">
        <v>1178</v>
      </c>
      <c r="AY244" s="2161">
        <v>49</v>
      </c>
      <c r="AZ244" s="2161"/>
      <c r="BA244" s="2161">
        <v>9224</v>
      </c>
      <c r="BB244" s="2161">
        <v>93</v>
      </c>
      <c r="BC244" s="2161"/>
      <c r="BD244" s="2161">
        <v>41</v>
      </c>
      <c r="BE244" s="2161">
        <v>146</v>
      </c>
      <c r="BF244" s="2161">
        <v>108</v>
      </c>
      <c r="BG244" s="2161">
        <v>388</v>
      </c>
    </row>
    <row r="245" spans="1:59" s="2185" customFormat="1" ht="16.5" customHeight="1">
      <c r="A245" s="2170">
        <v>240</v>
      </c>
      <c r="B245" s="2170" t="s">
        <v>16700</v>
      </c>
      <c r="C245" s="2170" t="s">
        <v>16757</v>
      </c>
      <c r="D245" s="2170" t="s">
        <v>17032</v>
      </c>
      <c r="E245" s="2170" t="s">
        <v>17690</v>
      </c>
      <c r="F245" s="2174" t="s">
        <v>17691</v>
      </c>
      <c r="G245" s="2168" t="s">
        <v>17692</v>
      </c>
      <c r="H245" s="2168" t="s">
        <v>17688</v>
      </c>
      <c r="I245" s="2168" t="s">
        <v>16859</v>
      </c>
      <c r="J245" s="2209" t="s">
        <v>17689</v>
      </c>
      <c r="K245" s="2168" t="s">
        <v>22425</v>
      </c>
      <c r="L245" s="2207">
        <v>20040</v>
      </c>
      <c r="M245" s="2165">
        <v>1182</v>
      </c>
      <c r="N245" s="2165">
        <v>2236</v>
      </c>
      <c r="O245" s="2161">
        <v>463</v>
      </c>
      <c r="P245" s="2161">
        <v>749</v>
      </c>
      <c r="Q245" s="2161"/>
      <c r="R245" s="2161"/>
      <c r="S245" s="2161">
        <v>3</v>
      </c>
      <c r="T245" s="2161">
        <v>1299</v>
      </c>
      <c r="U245" s="2161">
        <v>8</v>
      </c>
      <c r="V245" s="2161">
        <v>718</v>
      </c>
      <c r="W245" s="2161">
        <v>1</v>
      </c>
      <c r="X245" s="2161">
        <v>286.83999999999997</v>
      </c>
      <c r="Y245" s="2161"/>
      <c r="Z245" s="2161"/>
      <c r="AA245" s="2161">
        <v>37</v>
      </c>
      <c r="AB245" s="2161">
        <v>37</v>
      </c>
      <c r="AC245" s="2161">
        <v>8</v>
      </c>
      <c r="AD245" s="2161">
        <v>2</v>
      </c>
      <c r="AE245" s="2161">
        <v>2</v>
      </c>
      <c r="AF245" s="2161"/>
      <c r="AG245" s="2161"/>
      <c r="AH245" s="2161">
        <v>12</v>
      </c>
      <c r="AI245" s="2161">
        <v>91</v>
      </c>
      <c r="AJ245" s="2161">
        <v>191</v>
      </c>
      <c r="AK245" s="2161">
        <v>173</v>
      </c>
      <c r="AL245" s="2161">
        <v>2</v>
      </c>
      <c r="AM245" s="2161">
        <v>5696</v>
      </c>
      <c r="AN245" s="2161">
        <v>1613</v>
      </c>
      <c r="AO245" s="2161">
        <v>908</v>
      </c>
      <c r="AP245" s="2161">
        <v>14879</v>
      </c>
      <c r="AQ245" s="2161">
        <v>12010</v>
      </c>
      <c r="AR245" s="2161">
        <v>7576</v>
      </c>
      <c r="AS245" s="2161">
        <v>31902</v>
      </c>
      <c r="AT245" s="2161">
        <v>66367</v>
      </c>
      <c r="AU245" s="2161">
        <v>2056</v>
      </c>
      <c r="AV245" s="2161">
        <v>2200</v>
      </c>
      <c r="AW245" s="2161">
        <v>306</v>
      </c>
      <c r="AX245" s="2161">
        <v>113</v>
      </c>
      <c r="AY245" s="2161">
        <v>51</v>
      </c>
      <c r="AZ245" s="2161">
        <v>159</v>
      </c>
      <c r="BA245" s="2161">
        <v>4885</v>
      </c>
      <c r="BB245" s="2161">
        <v>77</v>
      </c>
      <c r="BC245" s="2161">
        <v>7</v>
      </c>
      <c r="BD245" s="2161">
        <v>34</v>
      </c>
      <c r="BE245" s="2161">
        <v>129</v>
      </c>
      <c r="BF245" s="2161">
        <v>4</v>
      </c>
      <c r="BG245" s="2161">
        <v>251</v>
      </c>
    </row>
    <row r="246" spans="1:59" s="2185" customFormat="1" ht="16.5" customHeight="1">
      <c r="A246" s="2170">
        <v>241</v>
      </c>
      <c r="B246" s="2170" t="s">
        <v>16700</v>
      </c>
      <c r="C246" s="2170" t="s">
        <v>16757</v>
      </c>
      <c r="D246" s="2170" t="s">
        <v>17032</v>
      </c>
      <c r="E246" s="2170" t="s">
        <v>17693</v>
      </c>
      <c r="F246" s="2174" t="s">
        <v>17694</v>
      </c>
      <c r="G246" s="2168" t="s">
        <v>17695</v>
      </c>
      <c r="H246" s="2168" t="s">
        <v>17688</v>
      </c>
      <c r="I246" s="2168" t="s">
        <v>16859</v>
      </c>
      <c r="J246" s="2209" t="s">
        <v>17689</v>
      </c>
      <c r="K246" s="2168" t="s">
        <v>22426</v>
      </c>
      <c r="L246" s="2207">
        <v>7025</v>
      </c>
      <c r="M246" s="2161"/>
      <c r="N246" s="2161"/>
      <c r="O246" s="2161">
        <v>390</v>
      </c>
      <c r="P246" s="2161">
        <v>620</v>
      </c>
      <c r="Q246" s="2161"/>
      <c r="R246" s="2161"/>
      <c r="S246" s="2161">
        <v>2</v>
      </c>
      <c r="T246" s="2161">
        <v>700</v>
      </c>
      <c r="U246" s="2161">
        <v>3</v>
      </c>
      <c r="V246" s="2161">
        <v>294.3</v>
      </c>
      <c r="W246" s="2161">
        <v>1</v>
      </c>
      <c r="X246" s="2161">
        <v>355</v>
      </c>
      <c r="Y246" s="2161">
        <v>964</v>
      </c>
      <c r="Z246" s="2161">
        <v>1005</v>
      </c>
      <c r="AA246" s="2161">
        <v>23</v>
      </c>
      <c r="AB246" s="2161">
        <v>23</v>
      </c>
      <c r="AC246" s="2161">
        <v>3</v>
      </c>
      <c r="AD246" s="2161">
        <v>1</v>
      </c>
      <c r="AE246" s="2161">
        <v>1</v>
      </c>
      <c r="AF246" s="2161"/>
      <c r="AG246" s="2161"/>
      <c r="AH246" s="2161">
        <v>5</v>
      </c>
      <c r="AI246" s="2161">
        <v>32</v>
      </c>
      <c r="AJ246" s="2161">
        <v>215</v>
      </c>
      <c r="AK246" s="2161">
        <v>177</v>
      </c>
      <c r="AL246" s="2161">
        <v>312</v>
      </c>
      <c r="AM246" s="2161">
        <v>1573</v>
      </c>
      <c r="AN246" s="2161"/>
      <c r="AO246" s="2161">
        <v>200</v>
      </c>
      <c r="AP246" s="2161">
        <v>3339</v>
      </c>
      <c r="AQ246" s="2161">
        <v>2511</v>
      </c>
      <c r="AR246" s="2161">
        <v>387</v>
      </c>
      <c r="AS246" s="2161">
        <v>13351</v>
      </c>
      <c r="AT246" s="2161">
        <v>19588</v>
      </c>
      <c r="AU246" s="2161">
        <v>1208</v>
      </c>
      <c r="AV246" s="2161">
        <v>599</v>
      </c>
      <c r="AW246" s="2161">
        <v>163</v>
      </c>
      <c r="AX246" s="2161">
        <v>16</v>
      </c>
      <c r="AY246" s="2161">
        <v>58</v>
      </c>
      <c r="AZ246" s="2161">
        <v>85</v>
      </c>
      <c r="BA246" s="2161">
        <v>2129</v>
      </c>
      <c r="BB246" s="2161">
        <v>20</v>
      </c>
      <c r="BC246" s="2161"/>
      <c r="BD246" s="2161">
        <v>14</v>
      </c>
      <c r="BE246" s="2161">
        <v>19</v>
      </c>
      <c r="BF246" s="2161">
        <v>9</v>
      </c>
      <c r="BG246" s="2161">
        <v>62</v>
      </c>
    </row>
    <row r="247" spans="1:59" s="2185" customFormat="1" ht="16.5" customHeight="1">
      <c r="A247" s="2170">
        <v>242</v>
      </c>
      <c r="B247" s="2170" t="s">
        <v>16700</v>
      </c>
      <c r="C247" s="2170" t="s">
        <v>17696</v>
      </c>
      <c r="D247" s="2170" t="s">
        <v>17032</v>
      </c>
      <c r="E247" s="2170" t="s">
        <v>17697</v>
      </c>
      <c r="F247" s="2174" t="s">
        <v>22427</v>
      </c>
      <c r="G247" s="2168" t="s">
        <v>17698</v>
      </c>
      <c r="H247" s="2168" t="s">
        <v>17696</v>
      </c>
      <c r="I247" s="2168" t="s">
        <v>16950</v>
      </c>
      <c r="J247" s="2209" t="s">
        <v>22428</v>
      </c>
      <c r="K247" s="2168" t="s">
        <v>17206</v>
      </c>
      <c r="L247" s="2207">
        <v>6646.87</v>
      </c>
      <c r="M247" s="2165"/>
      <c r="N247" s="2165"/>
      <c r="O247" s="2167">
        <v>880</v>
      </c>
      <c r="P247" s="2167">
        <v>4872</v>
      </c>
      <c r="Q247" s="2161">
        <v>290</v>
      </c>
      <c r="R247" s="2164">
        <v>1169.9000000000001</v>
      </c>
      <c r="S247" s="2161">
        <v>3</v>
      </c>
      <c r="T247" s="2164">
        <v>563.6</v>
      </c>
      <c r="U247" s="2161"/>
      <c r="V247" s="2161"/>
      <c r="W247" s="2161"/>
      <c r="X247" s="2161"/>
      <c r="Y247" s="2161"/>
      <c r="Z247" s="2161"/>
      <c r="AA247" s="2161">
        <v>6</v>
      </c>
      <c r="AB247" s="2161">
        <v>6</v>
      </c>
      <c r="AC247" s="2161">
        <v>3</v>
      </c>
      <c r="AD247" s="2161"/>
      <c r="AE247" s="2161"/>
      <c r="AF247" s="2161"/>
      <c r="AG247" s="2161"/>
      <c r="AH247" s="2161">
        <v>3</v>
      </c>
      <c r="AI247" s="2161">
        <v>132</v>
      </c>
      <c r="AJ247" s="2161">
        <v>261</v>
      </c>
      <c r="AK247" s="2161"/>
      <c r="AL247" s="2161"/>
      <c r="AM247" s="2161">
        <v>686</v>
      </c>
      <c r="AN247" s="2161"/>
      <c r="AO247" s="2161"/>
      <c r="AP247" s="2161">
        <v>37142</v>
      </c>
      <c r="AQ247" s="2161">
        <v>4933</v>
      </c>
      <c r="AR247" s="2161"/>
      <c r="AS247" s="2161"/>
      <c r="AT247" s="2161">
        <v>42075</v>
      </c>
      <c r="AU247" s="2161">
        <v>535</v>
      </c>
      <c r="AV247" s="2161">
        <v>955</v>
      </c>
      <c r="AW247" s="2161">
        <v>90</v>
      </c>
      <c r="AX247" s="2161">
        <v>32</v>
      </c>
      <c r="AY247" s="2161"/>
      <c r="AZ247" s="2161"/>
      <c r="BA247" s="2161">
        <v>1612</v>
      </c>
      <c r="BB247" s="2161"/>
      <c r="BC247" s="2161"/>
      <c r="BD247" s="2161"/>
      <c r="BE247" s="2161">
        <v>17</v>
      </c>
      <c r="BF247" s="2161"/>
      <c r="BG247" s="2161">
        <v>17</v>
      </c>
    </row>
    <row r="248" spans="1:59" s="2185" customFormat="1" ht="16.5" customHeight="1">
      <c r="A248" s="2170">
        <v>243</v>
      </c>
      <c r="B248" s="2170" t="s">
        <v>16700</v>
      </c>
      <c r="C248" s="2170" t="s">
        <v>17696</v>
      </c>
      <c r="D248" s="2170" t="s">
        <v>17032</v>
      </c>
      <c r="E248" s="2170" t="s">
        <v>22429</v>
      </c>
      <c r="F248" s="2174" t="s">
        <v>22430</v>
      </c>
      <c r="G248" s="2168" t="s">
        <v>22431</v>
      </c>
      <c r="H248" s="2168" t="s">
        <v>22432</v>
      </c>
      <c r="I248" s="2168" t="s">
        <v>16859</v>
      </c>
      <c r="J248" s="2209" t="s">
        <v>22433</v>
      </c>
      <c r="K248" s="2168" t="s">
        <v>22434</v>
      </c>
      <c r="L248" s="2207">
        <v>14618</v>
      </c>
      <c r="M248" s="2165">
        <v>1309</v>
      </c>
      <c r="N248" s="2165">
        <v>211.65</v>
      </c>
      <c r="O248" s="2161"/>
      <c r="P248" s="2161"/>
      <c r="Q248" s="2161">
        <v>254</v>
      </c>
      <c r="R248" s="2161">
        <v>150.97</v>
      </c>
      <c r="S248" s="2161"/>
      <c r="T248" s="2161"/>
      <c r="U248" s="2161">
        <v>1</v>
      </c>
      <c r="V248" s="2161">
        <v>140</v>
      </c>
      <c r="W248" s="2161">
        <v>1</v>
      </c>
      <c r="X248" s="2161">
        <v>122</v>
      </c>
      <c r="Y248" s="2161"/>
      <c r="Z248" s="2161"/>
      <c r="AA248" s="2161">
        <v>25</v>
      </c>
      <c r="AB248" s="2161">
        <v>25</v>
      </c>
      <c r="AC248" s="2161">
        <v>4</v>
      </c>
      <c r="AD248" s="2161">
        <v>3</v>
      </c>
      <c r="AE248" s="2161">
        <v>6</v>
      </c>
      <c r="AF248" s="2161"/>
      <c r="AG248" s="2161"/>
      <c r="AH248" s="2161">
        <v>13</v>
      </c>
      <c r="AI248" s="2161">
        <v>21</v>
      </c>
      <c r="AJ248" s="2161"/>
      <c r="AK248" s="2161">
        <v>292</v>
      </c>
      <c r="AL248" s="2161"/>
      <c r="AM248" s="2161">
        <v>2855</v>
      </c>
      <c r="AN248" s="2161"/>
      <c r="AO248" s="2161"/>
      <c r="AP248" s="2161">
        <v>4785</v>
      </c>
      <c r="AQ248" s="2161"/>
      <c r="AR248" s="2161">
        <v>331</v>
      </c>
      <c r="AS248" s="2161"/>
      <c r="AT248" s="2161">
        <v>5116</v>
      </c>
      <c r="AU248" s="2161">
        <v>2142</v>
      </c>
      <c r="AV248" s="2161">
        <v>1339</v>
      </c>
      <c r="AW248" s="2161">
        <v>898</v>
      </c>
      <c r="AX248" s="2161"/>
      <c r="AY248" s="2161">
        <v>399</v>
      </c>
      <c r="AZ248" s="2161"/>
      <c r="BA248" s="2161">
        <v>4778</v>
      </c>
      <c r="BB248" s="2161">
        <v>88</v>
      </c>
      <c r="BC248" s="2161"/>
      <c r="BD248" s="2161"/>
      <c r="BE248" s="2161">
        <v>78</v>
      </c>
      <c r="BF248" s="2161"/>
      <c r="BG248" s="2161">
        <v>166</v>
      </c>
    </row>
    <row r="249" spans="1:59" s="2185" customFormat="1" ht="16.5" customHeight="1">
      <c r="A249" s="2170">
        <v>244</v>
      </c>
      <c r="B249" s="2170" t="s">
        <v>16700</v>
      </c>
      <c r="C249" s="2170" t="s">
        <v>17699</v>
      </c>
      <c r="D249" s="2170" t="s">
        <v>17032</v>
      </c>
      <c r="E249" s="2170" t="s">
        <v>17700</v>
      </c>
      <c r="F249" s="2174" t="s">
        <v>17701</v>
      </c>
      <c r="G249" s="2168" t="s">
        <v>17702</v>
      </c>
      <c r="H249" s="2168" t="s">
        <v>22435</v>
      </c>
      <c r="I249" s="2168" t="s">
        <v>16859</v>
      </c>
      <c r="J249" s="2209" t="s">
        <v>17704</v>
      </c>
      <c r="K249" s="2168" t="s">
        <v>17705</v>
      </c>
      <c r="L249" s="2207">
        <v>5133</v>
      </c>
      <c r="M249" s="2165"/>
      <c r="N249" s="2165"/>
      <c r="O249" s="2161">
        <v>834</v>
      </c>
      <c r="P249" s="2161">
        <v>1286</v>
      </c>
      <c r="Q249" s="2161">
        <v>192</v>
      </c>
      <c r="R249" s="2161">
        <v>231</v>
      </c>
      <c r="S249" s="2161">
        <v>1</v>
      </c>
      <c r="T249" s="2161">
        <v>304</v>
      </c>
      <c r="U249" s="2161"/>
      <c r="V249" s="2161"/>
      <c r="W249" s="2161"/>
      <c r="X249" s="2161"/>
      <c r="Y249" s="2161"/>
      <c r="Z249" s="2161"/>
      <c r="AA249" s="2161">
        <v>8</v>
      </c>
      <c r="AB249" s="2161">
        <v>8</v>
      </c>
      <c r="AC249" s="2161">
        <v>3</v>
      </c>
      <c r="AD249" s="2161">
        <v>1</v>
      </c>
      <c r="AE249" s="2161">
        <v>4</v>
      </c>
      <c r="AF249" s="2161"/>
      <c r="AG249" s="2161"/>
      <c r="AH249" s="2161">
        <v>8</v>
      </c>
      <c r="AI249" s="2161">
        <v>31</v>
      </c>
      <c r="AJ249" s="2161">
        <v>4</v>
      </c>
      <c r="AK249" s="2161">
        <v>8</v>
      </c>
      <c r="AL249" s="2161">
        <v>10</v>
      </c>
      <c r="AM249" s="2161">
        <v>1215</v>
      </c>
      <c r="AN249" s="2161"/>
      <c r="AO249" s="2161"/>
      <c r="AP249" s="2161">
        <v>13773</v>
      </c>
      <c r="AQ249" s="2161">
        <v>2750</v>
      </c>
      <c r="AR249" s="2161">
        <v>620</v>
      </c>
      <c r="AS249" s="2161">
        <v>240</v>
      </c>
      <c r="AT249" s="2161">
        <v>17383</v>
      </c>
      <c r="AU249" s="2161">
        <v>521</v>
      </c>
      <c r="AV249" s="2161">
        <v>434</v>
      </c>
      <c r="AW249" s="2161">
        <v>500</v>
      </c>
      <c r="AX249" s="2161"/>
      <c r="AY249" s="2161"/>
      <c r="AZ249" s="2161"/>
      <c r="BA249" s="2161">
        <v>1455</v>
      </c>
      <c r="BB249" s="2161">
        <v>18.600000000000001</v>
      </c>
      <c r="BC249" s="2161"/>
      <c r="BD249" s="2161"/>
      <c r="BE249" s="2161">
        <v>3.9</v>
      </c>
      <c r="BF249" s="2161"/>
      <c r="BG249" s="2161">
        <v>22.5</v>
      </c>
    </row>
    <row r="250" spans="1:59" s="2185" customFormat="1" ht="16.5" customHeight="1">
      <c r="A250" s="2170">
        <v>245</v>
      </c>
      <c r="B250" s="2170" t="s">
        <v>16700</v>
      </c>
      <c r="C250" s="2170" t="s">
        <v>16701</v>
      </c>
      <c r="D250" s="2170" t="s">
        <v>17032</v>
      </c>
      <c r="E250" s="2170" t="s">
        <v>22436</v>
      </c>
      <c r="F250" s="2174" t="s">
        <v>22437</v>
      </c>
      <c r="G250" s="2168" t="s">
        <v>22438</v>
      </c>
      <c r="H250" s="2168" t="s">
        <v>22439</v>
      </c>
      <c r="I250" s="2168" t="s">
        <v>16859</v>
      </c>
      <c r="J250" s="2209" t="s">
        <v>22440</v>
      </c>
      <c r="K250" s="2168" t="s">
        <v>17707</v>
      </c>
      <c r="L250" s="2207">
        <v>43633.7</v>
      </c>
      <c r="M250" s="2165">
        <v>1464</v>
      </c>
      <c r="N250" s="2165">
        <v>4969</v>
      </c>
      <c r="O250" s="2161">
        <v>540</v>
      </c>
      <c r="P250" s="2161">
        <v>1391</v>
      </c>
      <c r="Q250" s="2161"/>
      <c r="R250" s="2161"/>
      <c r="S250" s="2161">
        <v>3</v>
      </c>
      <c r="T250" s="2161">
        <v>1379</v>
      </c>
      <c r="U250" s="2161"/>
      <c r="V250" s="2161">
        <v>470</v>
      </c>
      <c r="W250" s="2161"/>
      <c r="X250" s="2161"/>
      <c r="Y250" s="2161">
        <v>500</v>
      </c>
      <c r="Z250" s="2161">
        <v>1381</v>
      </c>
      <c r="AA250" s="2161">
        <v>138</v>
      </c>
      <c r="AB250" s="2161">
        <v>138</v>
      </c>
      <c r="AC250" s="2161">
        <v>14</v>
      </c>
      <c r="AD250" s="2161">
        <v>1</v>
      </c>
      <c r="AE250" s="2161">
        <v>10</v>
      </c>
      <c r="AF250" s="2161">
        <v>2</v>
      </c>
      <c r="AG250" s="2161">
        <v>1</v>
      </c>
      <c r="AH250" s="2161">
        <v>28</v>
      </c>
      <c r="AI250" s="2161">
        <v>147</v>
      </c>
      <c r="AJ250" s="2161">
        <v>316</v>
      </c>
      <c r="AK250" s="2161">
        <v>302</v>
      </c>
      <c r="AL250" s="2161"/>
      <c r="AM250" s="2161">
        <v>48084</v>
      </c>
      <c r="AN250" s="2161">
        <v>13517</v>
      </c>
      <c r="AO250" s="2161">
        <v>2919</v>
      </c>
      <c r="AP250" s="2161">
        <v>87159</v>
      </c>
      <c r="AQ250" s="2161">
        <v>59970</v>
      </c>
      <c r="AR250" s="2161">
        <v>3544</v>
      </c>
      <c r="AS250" s="2161"/>
      <c r="AT250" s="2161">
        <v>150673</v>
      </c>
      <c r="AU250" s="2161">
        <v>104</v>
      </c>
      <c r="AV250" s="2161">
        <v>496</v>
      </c>
      <c r="AW250" s="2161">
        <v>1736</v>
      </c>
      <c r="AX250" s="2161">
        <v>260</v>
      </c>
      <c r="AY250" s="2161">
        <v>259</v>
      </c>
      <c r="AZ250" s="2161"/>
      <c r="BA250" s="2161">
        <v>2855</v>
      </c>
      <c r="BB250" s="2161">
        <v>815</v>
      </c>
      <c r="BC250" s="2161">
        <v>56</v>
      </c>
      <c r="BD250" s="2161">
        <v>207</v>
      </c>
      <c r="BE250" s="2161">
        <v>187</v>
      </c>
      <c r="BF250" s="2161">
        <v>172</v>
      </c>
      <c r="BG250" s="2161">
        <v>1437</v>
      </c>
    </row>
    <row r="251" spans="1:59" s="2185" customFormat="1" ht="16.5" customHeight="1">
      <c r="A251" s="2170">
        <v>246</v>
      </c>
      <c r="B251" s="2170" t="s">
        <v>16700</v>
      </c>
      <c r="C251" s="2170" t="s">
        <v>16701</v>
      </c>
      <c r="D251" s="2170" t="s">
        <v>17032</v>
      </c>
      <c r="E251" s="2170" t="s">
        <v>22441</v>
      </c>
      <c r="F251" s="2174" t="s">
        <v>17708</v>
      </c>
      <c r="G251" s="2168" t="s">
        <v>22442</v>
      </c>
      <c r="H251" s="2168" t="s">
        <v>22439</v>
      </c>
      <c r="I251" s="2168" t="s">
        <v>16859</v>
      </c>
      <c r="J251" s="2209" t="s">
        <v>22443</v>
      </c>
      <c r="K251" s="2168" t="s">
        <v>17709</v>
      </c>
      <c r="L251" s="2207">
        <v>18382.7</v>
      </c>
      <c r="M251" s="2165"/>
      <c r="N251" s="2165"/>
      <c r="O251" s="2161">
        <v>619</v>
      </c>
      <c r="P251" s="2161">
        <v>2738</v>
      </c>
      <c r="Q251" s="2161"/>
      <c r="R251" s="2161"/>
      <c r="S251" s="2161">
        <v>1</v>
      </c>
      <c r="T251" s="2161">
        <v>233</v>
      </c>
      <c r="U251" s="2161">
        <v>2</v>
      </c>
      <c r="V251" s="2161">
        <v>169</v>
      </c>
      <c r="W251" s="2161">
        <v>4</v>
      </c>
      <c r="X251" s="2161">
        <v>133</v>
      </c>
      <c r="Y251" s="2161">
        <v>300</v>
      </c>
      <c r="Z251" s="2161">
        <v>1900</v>
      </c>
      <c r="AA251" s="2161">
        <v>46</v>
      </c>
      <c r="AB251" s="2161">
        <v>34</v>
      </c>
      <c r="AC251" s="2161">
        <v>7</v>
      </c>
      <c r="AD251" s="2161">
        <v>1</v>
      </c>
      <c r="AE251" s="2161">
        <v>7</v>
      </c>
      <c r="AF251" s="2161">
        <v>1</v>
      </c>
      <c r="AG251" s="2161">
        <v>1</v>
      </c>
      <c r="AH251" s="2161">
        <v>17</v>
      </c>
      <c r="AI251" s="2161">
        <v>109</v>
      </c>
      <c r="AJ251" s="2161">
        <v>267</v>
      </c>
      <c r="AK251" s="2161">
        <v>29</v>
      </c>
      <c r="AL251" s="2161"/>
      <c r="AM251" s="2161">
        <v>29139</v>
      </c>
      <c r="AN251" s="2161"/>
      <c r="AO251" s="2161"/>
      <c r="AP251" s="2161">
        <v>50463</v>
      </c>
      <c r="AQ251" s="2161">
        <v>26111</v>
      </c>
      <c r="AR251" s="2161">
        <v>24</v>
      </c>
      <c r="AS251" s="2161"/>
      <c r="AT251" s="2161">
        <v>76598</v>
      </c>
      <c r="AU251" s="2161">
        <v>2319</v>
      </c>
      <c r="AV251" s="2161">
        <v>1569</v>
      </c>
      <c r="AW251" s="2161">
        <v>912</v>
      </c>
      <c r="AX251" s="2161">
        <v>86</v>
      </c>
      <c r="AY251" s="2161"/>
      <c r="AZ251" s="2161"/>
      <c r="BA251" s="2161">
        <v>4886</v>
      </c>
      <c r="BB251" s="2161">
        <v>746</v>
      </c>
      <c r="BC251" s="2161">
        <v>9</v>
      </c>
      <c r="BD251" s="2161"/>
      <c r="BE251" s="2161">
        <v>72</v>
      </c>
      <c r="BF251" s="2161">
        <v>1241</v>
      </c>
      <c r="BG251" s="2161">
        <v>2068</v>
      </c>
    </row>
    <row r="252" spans="1:59" s="2185" customFormat="1" ht="16.5" customHeight="1">
      <c r="A252" s="2170">
        <v>247</v>
      </c>
      <c r="B252" s="2170" t="s">
        <v>16700</v>
      </c>
      <c r="C252" s="2170" t="s">
        <v>17710</v>
      </c>
      <c r="D252" s="2170" t="s">
        <v>17032</v>
      </c>
      <c r="E252" s="2170" t="s">
        <v>17711</v>
      </c>
      <c r="F252" s="2174" t="s">
        <v>17712</v>
      </c>
      <c r="G252" s="2168" t="s">
        <v>17713</v>
      </c>
      <c r="H252" s="2168" t="s">
        <v>17714</v>
      </c>
      <c r="I252" s="2168" t="s">
        <v>16859</v>
      </c>
      <c r="J252" s="2209" t="s">
        <v>17715</v>
      </c>
      <c r="K252" s="2168" t="s">
        <v>22444</v>
      </c>
      <c r="L252" s="2207">
        <v>8229.17</v>
      </c>
      <c r="M252" s="2165"/>
      <c r="N252" s="2165"/>
      <c r="O252" s="2161">
        <v>765</v>
      </c>
      <c r="P252" s="2161">
        <v>1900</v>
      </c>
      <c r="Q252" s="2161">
        <v>236</v>
      </c>
      <c r="R252" s="2161">
        <v>393</v>
      </c>
      <c r="S252" s="2161">
        <v>1</v>
      </c>
      <c r="T252" s="2161">
        <v>404.63</v>
      </c>
      <c r="U252" s="2161">
        <v>1</v>
      </c>
      <c r="V252" s="2161">
        <v>204.5</v>
      </c>
      <c r="W252" s="2161"/>
      <c r="X252" s="2161"/>
      <c r="Y252" s="2161">
        <v>200</v>
      </c>
      <c r="Z252" s="2161">
        <v>204</v>
      </c>
      <c r="AA252" s="2161">
        <v>22</v>
      </c>
      <c r="AB252" s="2161">
        <v>20</v>
      </c>
      <c r="AC252" s="2161">
        <v>5</v>
      </c>
      <c r="AD252" s="2161">
        <v>1</v>
      </c>
      <c r="AE252" s="2161">
        <v>1</v>
      </c>
      <c r="AF252" s="2161">
        <v>1</v>
      </c>
      <c r="AG252" s="2161">
        <v>1</v>
      </c>
      <c r="AH252" s="2161">
        <v>9</v>
      </c>
      <c r="AI252" s="2161">
        <v>64</v>
      </c>
      <c r="AJ252" s="2161">
        <v>103</v>
      </c>
      <c r="AK252" s="2161">
        <v>47</v>
      </c>
      <c r="AL252" s="2161">
        <v>21</v>
      </c>
      <c r="AM252" s="2161">
        <v>5570</v>
      </c>
      <c r="AN252" s="2161">
        <v>1240</v>
      </c>
      <c r="AO252" s="2161">
        <v>108</v>
      </c>
      <c r="AP252" s="2161">
        <v>8428</v>
      </c>
      <c r="AQ252" s="2161">
        <v>4056</v>
      </c>
      <c r="AR252" s="2161">
        <v>517</v>
      </c>
      <c r="AS252" s="2161">
        <v>5815</v>
      </c>
      <c r="AT252" s="2161">
        <v>18816</v>
      </c>
      <c r="AU252" s="2161">
        <v>1588</v>
      </c>
      <c r="AV252" s="2161">
        <v>1281</v>
      </c>
      <c r="AW252" s="2161">
        <v>660</v>
      </c>
      <c r="AX252" s="2161">
        <v>91</v>
      </c>
      <c r="AY252" s="2161">
        <v>39</v>
      </c>
      <c r="AZ252" s="2161">
        <v>1926</v>
      </c>
      <c r="BA252" s="2161">
        <v>5585</v>
      </c>
      <c r="BB252" s="2161">
        <v>46</v>
      </c>
      <c r="BC252" s="2161">
        <v>70</v>
      </c>
      <c r="BD252" s="2161">
        <v>38.200000000000003</v>
      </c>
      <c r="BE252" s="2161">
        <v>2.4</v>
      </c>
      <c r="BF252" s="2161">
        <v>7.5</v>
      </c>
      <c r="BG252" s="2161">
        <v>164.1</v>
      </c>
    </row>
    <row r="253" spans="1:59" s="2185" customFormat="1" ht="16.5" customHeight="1">
      <c r="A253" s="2170">
        <v>248</v>
      </c>
      <c r="B253" s="2170" t="s">
        <v>16700</v>
      </c>
      <c r="C253" s="2170" t="s">
        <v>19362</v>
      </c>
      <c r="D253" s="2170" t="s">
        <v>17032</v>
      </c>
      <c r="E253" s="2170" t="s">
        <v>22445</v>
      </c>
      <c r="F253" s="2174" t="s">
        <v>22446</v>
      </c>
      <c r="G253" s="2168" t="s">
        <v>22447</v>
      </c>
      <c r="H253" s="2168" t="s">
        <v>22448</v>
      </c>
      <c r="I253" s="2168" t="s">
        <v>16859</v>
      </c>
      <c r="J253" s="2209" t="s">
        <v>22449</v>
      </c>
      <c r="K253" s="2168" t="s">
        <v>22450</v>
      </c>
      <c r="L253" s="2207">
        <v>20243</v>
      </c>
      <c r="M253" s="2165">
        <v>1209</v>
      </c>
      <c r="N253" s="2165">
        <v>3181.24</v>
      </c>
      <c r="O253" s="2161">
        <v>424</v>
      </c>
      <c r="P253" s="2161">
        <v>1434.73</v>
      </c>
      <c r="Q253" s="2161"/>
      <c r="R253" s="2161"/>
      <c r="S253" s="2161">
        <v>1</v>
      </c>
      <c r="T253" s="2161">
        <v>262</v>
      </c>
      <c r="U253" s="2161">
        <v>3</v>
      </c>
      <c r="V253" s="2161">
        <v>132</v>
      </c>
      <c r="W253" s="2161">
        <v>1</v>
      </c>
      <c r="X253" s="2161">
        <v>70</v>
      </c>
      <c r="Y253" s="2161">
        <v>300</v>
      </c>
      <c r="Z253" s="2161">
        <v>130</v>
      </c>
      <c r="AA253" s="2161">
        <v>28</v>
      </c>
      <c r="AB253" s="2161">
        <v>28</v>
      </c>
      <c r="AC253" s="2161">
        <v>6</v>
      </c>
      <c r="AD253" s="2161">
        <v>1</v>
      </c>
      <c r="AE253" s="2161">
        <v>2</v>
      </c>
      <c r="AF253" s="2161">
        <v>1</v>
      </c>
      <c r="AG253" s="2161"/>
      <c r="AH253" s="2161">
        <v>10</v>
      </c>
      <c r="AI253" s="2161">
        <v>135</v>
      </c>
      <c r="AJ253" s="2161">
        <v>194</v>
      </c>
      <c r="AK253" s="2161">
        <v>10</v>
      </c>
      <c r="AL253" s="2161">
        <v>3</v>
      </c>
      <c r="AM253" s="2161">
        <v>15929</v>
      </c>
      <c r="AN253" s="2161"/>
      <c r="AO253" s="2161">
        <v>160</v>
      </c>
      <c r="AP253" s="2161">
        <v>68330</v>
      </c>
      <c r="AQ253" s="2161">
        <v>11305</v>
      </c>
      <c r="AR253" s="2161">
        <v>160</v>
      </c>
      <c r="AS253" s="2161">
        <v>12881</v>
      </c>
      <c r="AT253" s="2161">
        <v>92676</v>
      </c>
      <c r="AU253" s="2161">
        <v>1276</v>
      </c>
      <c r="AV253" s="2161">
        <v>878</v>
      </c>
      <c r="AW253" s="2161">
        <v>844</v>
      </c>
      <c r="AX253" s="2161">
        <v>40</v>
      </c>
      <c r="AY253" s="2161">
        <v>31</v>
      </c>
      <c r="AZ253" s="2161">
        <v>741</v>
      </c>
      <c r="BA253" s="2161">
        <v>3810</v>
      </c>
      <c r="BB253" s="2161">
        <v>391</v>
      </c>
      <c r="BC253" s="2161"/>
      <c r="BD253" s="2161">
        <v>17</v>
      </c>
      <c r="BE253" s="2161">
        <v>104</v>
      </c>
      <c r="BF253" s="2161">
        <v>3853</v>
      </c>
      <c r="BG253" s="2161">
        <v>4365</v>
      </c>
    </row>
    <row r="254" spans="1:59" s="2185" customFormat="1" ht="16.5" customHeight="1">
      <c r="A254" s="2170">
        <v>249</v>
      </c>
      <c r="B254" s="2170" t="s">
        <v>16700</v>
      </c>
      <c r="C254" s="2170" t="s">
        <v>17717</v>
      </c>
      <c r="D254" s="2170" t="s">
        <v>17032</v>
      </c>
      <c r="E254" s="2170" t="s">
        <v>17718</v>
      </c>
      <c r="F254" s="2174" t="s">
        <v>17719</v>
      </c>
      <c r="G254" s="2168" t="s">
        <v>17720</v>
      </c>
      <c r="H254" s="2168" t="s">
        <v>17721</v>
      </c>
      <c r="I254" s="2168" t="s">
        <v>16859</v>
      </c>
      <c r="J254" s="2209" t="s">
        <v>17722</v>
      </c>
      <c r="K254" s="2168" t="s">
        <v>17723</v>
      </c>
      <c r="L254" s="2207">
        <v>6847</v>
      </c>
      <c r="M254" s="2165"/>
      <c r="N254" s="2161"/>
      <c r="O254" s="2165">
        <v>796</v>
      </c>
      <c r="P254" s="2161">
        <v>2062</v>
      </c>
      <c r="Q254" s="2161">
        <v>169</v>
      </c>
      <c r="R254" s="2161">
        <v>357.7</v>
      </c>
      <c r="S254" s="2161">
        <v>1</v>
      </c>
      <c r="T254" s="2161">
        <v>389</v>
      </c>
      <c r="U254" s="2161"/>
      <c r="V254" s="2161"/>
      <c r="W254" s="2161"/>
      <c r="X254" s="2161"/>
      <c r="Y254" s="2161">
        <v>217</v>
      </c>
      <c r="Z254" s="2161">
        <v>490</v>
      </c>
      <c r="AA254" s="2161">
        <v>11</v>
      </c>
      <c r="AB254" s="2161">
        <v>10</v>
      </c>
      <c r="AC254" s="2161">
        <v>3</v>
      </c>
      <c r="AD254" s="2161"/>
      <c r="AE254" s="2161"/>
      <c r="AF254" s="2161"/>
      <c r="AG254" s="2161"/>
      <c r="AH254" s="2161">
        <v>3</v>
      </c>
      <c r="AI254" s="2161">
        <v>9</v>
      </c>
      <c r="AJ254" s="2161">
        <v>5</v>
      </c>
      <c r="AK254" s="2161"/>
      <c r="AL254" s="2161">
        <v>69</v>
      </c>
      <c r="AM254" s="2161">
        <v>1840</v>
      </c>
      <c r="AN254" s="2161"/>
      <c r="AO254" s="2161"/>
      <c r="AP254" s="2161">
        <v>2340</v>
      </c>
      <c r="AQ254" s="2161">
        <v>200</v>
      </c>
      <c r="AR254" s="2161"/>
      <c r="AS254" s="2161">
        <v>20207</v>
      </c>
      <c r="AT254" s="2161">
        <v>22747</v>
      </c>
      <c r="AU254" s="2161">
        <v>485</v>
      </c>
      <c r="AV254" s="2161">
        <v>243</v>
      </c>
      <c r="AW254" s="2161">
        <v>63</v>
      </c>
      <c r="AX254" s="2161"/>
      <c r="AY254" s="2161"/>
      <c r="AZ254" s="2161"/>
      <c r="BA254" s="2161">
        <v>791</v>
      </c>
      <c r="BB254" s="2161">
        <v>15.9</v>
      </c>
      <c r="BC254" s="2161"/>
      <c r="BD254" s="2161"/>
      <c r="BE254" s="2161">
        <v>13.6</v>
      </c>
      <c r="BF254" s="2161">
        <v>1.8</v>
      </c>
      <c r="BG254" s="2161">
        <v>31.3</v>
      </c>
    </row>
    <row r="255" spans="1:59" s="2185" customFormat="1" ht="16.5" customHeight="1">
      <c r="A255" s="2170">
        <v>250</v>
      </c>
      <c r="B255" s="2170" t="s">
        <v>16700</v>
      </c>
      <c r="C255" s="2170" t="s">
        <v>17724</v>
      </c>
      <c r="D255" s="2170" t="s">
        <v>17032</v>
      </c>
      <c r="E255" s="2170" t="s">
        <v>17725</v>
      </c>
      <c r="F255" s="2174" t="s">
        <v>17726</v>
      </c>
      <c r="G255" s="2168" t="s">
        <v>17727</v>
      </c>
      <c r="H255" s="2168" t="s">
        <v>17724</v>
      </c>
      <c r="I255" s="2168" t="s">
        <v>16950</v>
      </c>
      <c r="J255" s="2209" t="s">
        <v>17728</v>
      </c>
      <c r="K255" s="2168" t="s">
        <v>17729</v>
      </c>
      <c r="L255" s="2207">
        <v>3366</v>
      </c>
      <c r="M255" s="2165"/>
      <c r="N255" s="2165"/>
      <c r="O255" s="2161">
        <v>354</v>
      </c>
      <c r="P255" s="2161">
        <v>1018</v>
      </c>
      <c r="Q255" s="2161"/>
      <c r="R255" s="2161"/>
      <c r="S255" s="2161"/>
      <c r="T255" s="2161"/>
      <c r="U255" s="2161"/>
      <c r="V255" s="2161"/>
      <c r="W255" s="2161">
        <v>1</v>
      </c>
      <c r="X255" s="2161">
        <v>142</v>
      </c>
      <c r="Y255" s="2161"/>
      <c r="Z255" s="2161"/>
      <c r="AA255" s="2161">
        <v>4</v>
      </c>
      <c r="AB255" s="2161">
        <v>4</v>
      </c>
      <c r="AC255" s="2161">
        <v>1</v>
      </c>
      <c r="AD255" s="2161"/>
      <c r="AE255" s="2161"/>
      <c r="AF255" s="2161"/>
      <c r="AG255" s="2161"/>
      <c r="AH255" s="2161">
        <v>1</v>
      </c>
      <c r="AI255" s="2161">
        <v>14</v>
      </c>
      <c r="AJ255" s="2161"/>
      <c r="AK255" s="2161"/>
      <c r="AL255" s="2161">
        <v>19</v>
      </c>
      <c r="AM255" s="2161">
        <v>735</v>
      </c>
      <c r="AN255" s="2161"/>
      <c r="AO255" s="2161"/>
      <c r="AP255" s="2161">
        <v>1578</v>
      </c>
      <c r="AQ255" s="2161"/>
      <c r="AR255" s="2161"/>
      <c r="AS255" s="2161">
        <v>850</v>
      </c>
      <c r="AT255" s="2161">
        <v>2428</v>
      </c>
      <c r="AU255" s="2161"/>
      <c r="AV255" s="2161">
        <v>150</v>
      </c>
      <c r="AW255" s="2161">
        <v>255</v>
      </c>
      <c r="AX255" s="2161"/>
      <c r="AY255" s="2161"/>
      <c r="AZ255" s="2161">
        <v>157</v>
      </c>
      <c r="BA255" s="2161">
        <v>562</v>
      </c>
      <c r="BB255" s="2161">
        <v>9.6</v>
      </c>
      <c r="BC255" s="2161"/>
      <c r="BD255" s="2161"/>
      <c r="BE255" s="2161">
        <v>1</v>
      </c>
      <c r="BF255" s="2161">
        <v>18.399999999999999</v>
      </c>
      <c r="BG255" s="2161">
        <v>29</v>
      </c>
    </row>
    <row r="256" spans="1:59" s="2185" customFormat="1" ht="16.5" customHeight="1">
      <c r="A256" s="2170">
        <v>251</v>
      </c>
      <c r="B256" s="2170" t="s">
        <v>16700</v>
      </c>
      <c r="C256" s="2170" t="s">
        <v>17730</v>
      </c>
      <c r="D256" s="2170" t="s">
        <v>17032</v>
      </c>
      <c r="E256" s="2170" t="s">
        <v>17731</v>
      </c>
      <c r="F256" s="2174" t="s">
        <v>17732</v>
      </c>
      <c r="G256" s="2168" t="s">
        <v>17733</v>
      </c>
      <c r="H256" s="2168" t="s">
        <v>17730</v>
      </c>
      <c r="I256" s="2168" t="s">
        <v>16950</v>
      </c>
      <c r="J256" s="2209" t="s">
        <v>17734</v>
      </c>
      <c r="K256" s="2168" t="s">
        <v>22451</v>
      </c>
      <c r="L256" s="2207">
        <v>4641</v>
      </c>
      <c r="M256" s="2165"/>
      <c r="N256" s="2165"/>
      <c r="O256" s="2161">
        <v>510</v>
      </c>
      <c r="P256" s="2161">
        <v>985</v>
      </c>
      <c r="Q256" s="2161">
        <v>140</v>
      </c>
      <c r="R256" s="2161">
        <v>286</v>
      </c>
      <c r="S256" s="2161">
        <v>1</v>
      </c>
      <c r="T256" s="2161">
        <v>207</v>
      </c>
      <c r="U256" s="2161"/>
      <c r="V256" s="2161"/>
      <c r="W256" s="2161">
        <v>1</v>
      </c>
      <c r="X256" s="2161">
        <v>355</v>
      </c>
      <c r="Y256" s="2161">
        <v>200</v>
      </c>
      <c r="Z256" s="2161">
        <v>203</v>
      </c>
      <c r="AA256" s="2161">
        <v>15</v>
      </c>
      <c r="AB256" s="2161">
        <v>13</v>
      </c>
      <c r="AC256" s="2161">
        <v>3</v>
      </c>
      <c r="AD256" s="2161"/>
      <c r="AE256" s="2161"/>
      <c r="AF256" s="2161"/>
      <c r="AG256" s="2161"/>
      <c r="AH256" s="2161">
        <v>3</v>
      </c>
      <c r="AI256" s="2161">
        <v>47</v>
      </c>
      <c r="AJ256" s="2161">
        <v>95</v>
      </c>
      <c r="AK256" s="2161">
        <v>20</v>
      </c>
      <c r="AL256" s="2161">
        <v>64</v>
      </c>
      <c r="AM256" s="2161">
        <v>9184</v>
      </c>
      <c r="AN256" s="2161"/>
      <c r="AO256" s="2161"/>
      <c r="AP256" s="2161">
        <v>9668</v>
      </c>
      <c r="AQ256" s="2161">
        <v>970</v>
      </c>
      <c r="AR256" s="2161">
        <v>184</v>
      </c>
      <c r="AS256" s="2161">
        <v>10005</v>
      </c>
      <c r="AT256" s="2161">
        <v>20827</v>
      </c>
      <c r="AU256" s="2161">
        <v>38</v>
      </c>
      <c r="AV256" s="2161">
        <v>570</v>
      </c>
      <c r="AW256" s="2161">
        <v>578</v>
      </c>
      <c r="AX256" s="2161">
        <v>19</v>
      </c>
      <c r="AY256" s="2161">
        <v>21</v>
      </c>
      <c r="AZ256" s="2161">
        <v>3510</v>
      </c>
      <c r="BA256" s="2161">
        <v>4736</v>
      </c>
      <c r="BB256" s="2161"/>
      <c r="BC256" s="2161"/>
      <c r="BD256" s="2161"/>
      <c r="BE256" s="2161">
        <v>6</v>
      </c>
      <c r="BF256" s="2161"/>
      <c r="BG256" s="2161">
        <v>6</v>
      </c>
    </row>
    <row r="257" spans="1:59" s="2185" customFormat="1" ht="16.5" customHeight="1">
      <c r="A257" s="2170">
        <v>252</v>
      </c>
      <c r="B257" s="2170" t="s">
        <v>16700</v>
      </c>
      <c r="C257" s="2170" t="s">
        <v>17735</v>
      </c>
      <c r="D257" s="2170" t="s">
        <v>17032</v>
      </c>
      <c r="E257" s="2170" t="s">
        <v>17736</v>
      </c>
      <c r="F257" s="2174" t="s">
        <v>17737</v>
      </c>
      <c r="G257" s="2168" t="s">
        <v>17738</v>
      </c>
      <c r="H257" s="2168" t="s">
        <v>17735</v>
      </c>
      <c r="I257" s="2168" t="s">
        <v>16950</v>
      </c>
      <c r="J257" s="2209" t="s">
        <v>17739</v>
      </c>
      <c r="K257" s="2168" t="s">
        <v>22452</v>
      </c>
      <c r="L257" s="2207">
        <v>4760.4799999999996</v>
      </c>
      <c r="M257" s="2165"/>
      <c r="N257" s="2165"/>
      <c r="O257" s="2161">
        <v>496</v>
      </c>
      <c r="P257" s="2161">
        <v>830.5</v>
      </c>
      <c r="Q257" s="2161">
        <v>196</v>
      </c>
      <c r="R257" s="2161">
        <v>250.2</v>
      </c>
      <c r="S257" s="2161">
        <v>1</v>
      </c>
      <c r="T257" s="2161">
        <v>231.6</v>
      </c>
      <c r="U257" s="2161">
        <v>1</v>
      </c>
      <c r="V257" s="2161">
        <v>123.27</v>
      </c>
      <c r="W257" s="2161"/>
      <c r="X257" s="2161"/>
      <c r="Y257" s="2161">
        <v>600</v>
      </c>
      <c r="Z257" s="2161">
        <v>990</v>
      </c>
      <c r="AA257" s="2161">
        <v>10</v>
      </c>
      <c r="AB257" s="2161">
        <v>6</v>
      </c>
      <c r="AC257" s="2161">
        <v>2</v>
      </c>
      <c r="AD257" s="2161"/>
      <c r="AE257" s="2161"/>
      <c r="AF257" s="2161"/>
      <c r="AG257" s="2161"/>
      <c r="AH257" s="2161">
        <v>2</v>
      </c>
      <c r="AI257" s="2161">
        <v>11</v>
      </c>
      <c r="AJ257" s="2161">
        <v>65</v>
      </c>
      <c r="AK257" s="2161">
        <v>30</v>
      </c>
      <c r="AL257" s="2161">
        <v>23</v>
      </c>
      <c r="AM257" s="2161">
        <v>2078</v>
      </c>
      <c r="AN257" s="2161"/>
      <c r="AO257" s="2161"/>
      <c r="AP257" s="2161">
        <v>2145</v>
      </c>
      <c r="AQ257" s="2161">
        <v>1291</v>
      </c>
      <c r="AR257" s="2161">
        <v>17</v>
      </c>
      <c r="AS257" s="2161">
        <v>1721</v>
      </c>
      <c r="AT257" s="2161">
        <v>5174</v>
      </c>
      <c r="AU257" s="2161">
        <v>240</v>
      </c>
      <c r="AV257" s="2161">
        <v>472</v>
      </c>
      <c r="AW257" s="2161">
        <v>227</v>
      </c>
      <c r="AX257" s="2161">
        <v>23</v>
      </c>
      <c r="AY257" s="2161">
        <v>12</v>
      </c>
      <c r="AZ257" s="2161"/>
      <c r="BA257" s="2161">
        <v>974</v>
      </c>
      <c r="BB257" s="2161">
        <v>11.7</v>
      </c>
      <c r="BC257" s="2161"/>
      <c r="BD257" s="2161"/>
      <c r="BE257" s="2161">
        <v>2.1</v>
      </c>
      <c r="BF257" s="2161">
        <v>1.2</v>
      </c>
      <c r="BG257" s="2161">
        <v>14.999999999999998</v>
      </c>
    </row>
    <row r="258" spans="1:59" s="2185" customFormat="1" ht="16.5" customHeight="1">
      <c r="A258" s="2170">
        <v>253</v>
      </c>
      <c r="B258" s="2170" t="s">
        <v>16700</v>
      </c>
      <c r="C258" s="2170" t="s">
        <v>17323</v>
      </c>
      <c r="D258" s="2170" t="s">
        <v>17032</v>
      </c>
      <c r="E258" s="2170" t="s">
        <v>17740</v>
      </c>
      <c r="F258" s="2174" t="s">
        <v>22453</v>
      </c>
      <c r="G258" s="2168" t="s">
        <v>22454</v>
      </c>
      <c r="H258" s="2168" t="s">
        <v>17323</v>
      </c>
      <c r="I258" s="2168" t="s">
        <v>16950</v>
      </c>
      <c r="J258" s="2209" t="s">
        <v>21849</v>
      </c>
      <c r="K258" s="2168" t="s">
        <v>22455</v>
      </c>
      <c r="L258" s="2207">
        <v>448</v>
      </c>
      <c r="M258" s="2165"/>
      <c r="N258" s="2165"/>
      <c r="O258" s="2161"/>
      <c r="P258" s="2161"/>
      <c r="Q258" s="2161">
        <v>271</v>
      </c>
      <c r="R258" s="2161">
        <v>448</v>
      </c>
      <c r="S258" s="2161"/>
      <c r="T258" s="2161"/>
      <c r="U258" s="2161"/>
      <c r="V258" s="2161"/>
      <c r="W258" s="2161"/>
      <c r="X258" s="2161"/>
      <c r="Y258" s="2161"/>
      <c r="Z258" s="2161"/>
      <c r="AA258" s="2161"/>
      <c r="AB258" s="2161"/>
      <c r="AC258" s="2161"/>
      <c r="AD258" s="2161"/>
      <c r="AE258" s="2161"/>
      <c r="AF258" s="2161"/>
      <c r="AG258" s="2161"/>
      <c r="AH258" s="2161"/>
      <c r="AI258" s="2161">
        <v>15</v>
      </c>
      <c r="AJ258" s="2161"/>
      <c r="AK258" s="2161"/>
      <c r="AL258" s="2161">
        <v>65</v>
      </c>
      <c r="AM258" s="2161"/>
      <c r="AN258" s="2161"/>
      <c r="AO258" s="2161"/>
      <c r="AP258" s="2161">
        <v>1500</v>
      </c>
      <c r="AQ258" s="2161"/>
      <c r="AR258" s="2161"/>
      <c r="AS258" s="2161">
        <v>3250</v>
      </c>
      <c r="AT258" s="2161">
        <v>4750</v>
      </c>
      <c r="AU258" s="2161"/>
      <c r="AV258" s="2161"/>
      <c r="AW258" s="2161"/>
      <c r="AX258" s="2161"/>
      <c r="AY258" s="2161"/>
      <c r="AZ258" s="2161">
        <v>7</v>
      </c>
      <c r="BA258" s="2161">
        <v>7</v>
      </c>
      <c r="BB258" s="2161"/>
      <c r="BC258" s="2161"/>
      <c r="BD258" s="2161"/>
      <c r="BE258" s="2161">
        <v>6</v>
      </c>
      <c r="BF258" s="2161"/>
      <c r="BG258" s="2161">
        <v>6</v>
      </c>
    </row>
    <row r="259" spans="1:59" s="2185" customFormat="1" ht="16.5" customHeight="1">
      <c r="A259" s="2170">
        <v>254</v>
      </c>
      <c r="B259" s="2170" t="s">
        <v>16700</v>
      </c>
      <c r="C259" s="2170" t="s">
        <v>17741</v>
      </c>
      <c r="D259" s="2170" t="s">
        <v>17032</v>
      </c>
      <c r="E259" s="2170" t="s">
        <v>17742</v>
      </c>
      <c r="F259" s="2174" t="s">
        <v>17743</v>
      </c>
      <c r="G259" s="2168" t="s">
        <v>17744</v>
      </c>
      <c r="H259" s="2168" t="s">
        <v>17741</v>
      </c>
      <c r="I259" s="2168" t="s">
        <v>16950</v>
      </c>
      <c r="J259" s="2209" t="s">
        <v>17745</v>
      </c>
      <c r="K259" s="2168" t="s">
        <v>22456</v>
      </c>
      <c r="L259" s="2207">
        <v>3033.6</v>
      </c>
      <c r="M259" s="2165"/>
      <c r="N259" s="2165"/>
      <c r="O259" s="2161"/>
      <c r="P259" s="2161"/>
      <c r="Q259" s="2161">
        <v>212</v>
      </c>
      <c r="R259" s="2161">
        <v>361.7</v>
      </c>
      <c r="S259" s="2161"/>
      <c r="T259" s="2161"/>
      <c r="U259" s="2161"/>
      <c r="V259" s="2161"/>
      <c r="W259" s="2161"/>
      <c r="X259" s="2161"/>
      <c r="Y259" s="2161"/>
      <c r="Z259" s="2161"/>
      <c r="AA259" s="2161">
        <v>5</v>
      </c>
      <c r="AB259" s="2161">
        <v>4</v>
      </c>
      <c r="AC259" s="2161"/>
      <c r="AD259" s="2161"/>
      <c r="AE259" s="2161"/>
      <c r="AF259" s="2161"/>
      <c r="AG259" s="2161"/>
      <c r="AH259" s="2161"/>
      <c r="AI259" s="2161">
        <v>3</v>
      </c>
      <c r="AJ259" s="2161"/>
      <c r="AK259" s="2161"/>
      <c r="AL259" s="2161">
        <v>89</v>
      </c>
      <c r="AM259" s="2161">
        <v>9427</v>
      </c>
      <c r="AN259" s="2161"/>
      <c r="AO259" s="2161"/>
      <c r="AP259" s="2161">
        <v>1000</v>
      </c>
      <c r="AQ259" s="2161"/>
      <c r="AR259" s="2161"/>
      <c r="AS259" s="2161">
        <v>9427</v>
      </c>
      <c r="AT259" s="2161">
        <v>10427</v>
      </c>
      <c r="AU259" s="2161">
        <v>54</v>
      </c>
      <c r="AV259" s="2161">
        <v>83</v>
      </c>
      <c r="AW259" s="2161">
        <v>74</v>
      </c>
      <c r="AX259" s="2161"/>
      <c r="AY259" s="2161"/>
      <c r="AZ259" s="2161"/>
      <c r="BA259" s="2161">
        <v>211</v>
      </c>
      <c r="BB259" s="2161"/>
      <c r="BC259" s="2161"/>
      <c r="BD259" s="2161"/>
      <c r="BE259" s="2161"/>
      <c r="BF259" s="2161"/>
      <c r="BG259" s="2161">
        <v>0</v>
      </c>
    </row>
    <row r="260" spans="1:59" s="2185" customFormat="1" ht="16.5" customHeight="1">
      <c r="A260" s="2170">
        <v>255</v>
      </c>
      <c r="B260" s="2170" t="s">
        <v>16700</v>
      </c>
      <c r="C260" s="2170" t="s">
        <v>17747</v>
      </c>
      <c r="D260" s="2170" t="s">
        <v>17032</v>
      </c>
      <c r="E260" s="2170" t="s">
        <v>22457</v>
      </c>
      <c r="F260" s="2174" t="s">
        <v>22458</v>
      </c>
      <c r="G260" s="2168" t="s">
        <v>22459</v>
      </c>
      <c r="H260" s="2168" t="s">
        <v>17747</v>
      </c>
      <c r="I260" s="2168" t="s">
        <v>16950</v>
      </c>
      <c r="J260" s="2209" t="s">
        <v>22460</v>
      </c>
      <c r="K260" s="2168" t="s">
        <v>22461</v>
      </c>
      <c r="L260" s="2207">
        <v>6670.7</v>
      </c>
      <c r="M260" s="2167"/>
      <c r="N260" s="2167"/>
      <c r="O260" s="2457">
        <v>646</v>
      </c>
      <c r="P260" s="2161">
        <v>969</v>
      </c>
      <c r="Q260" s="2164">
        <v>200</v>
      </c>
      <c r="R260" s="2161">
        <v>374</v>
      </c>
      <c r="S260" s="2164">
        <v>1</v>
      </c>
      <c r="T260" s="2161">
        <v>244.4</v>
      </c>
      <c r="U260" s="2164">
        <v>3</v>
      </c>
      <c r="V260" s="2161">
        <v>285</v>
      </c>
      <c r="W260" s="2164"/>
      <c r="X260" s="2161"/>
      <c r="Y260" s="2164"/>
      <c r="Z260" s="2161"/>
      <c r="AA260" s="2164">
        <v>2</v>
      </c>
      <c r="AB260" s="2161">
        <v>1</v>
      </c>
      <c r="AC260" s="2161"/>
      <c r="AD260" s="2161"/>
      <c r="AE260" s="2161"/>
      <c r="AF260" s="2161">
        <v>1</v>
      </c>
      <c r="AG260" s="2161"/>
      <c r="AH260" s="2161">
        <v>1</v>
      </c>
      <c r="AI260" s="2161">
        <v>30</v>
      </c>
      <c r="AJ260" s="2161">
        <v>145</v>
      </c>
      <c r="AK260" s="2161">
        <v>190</v>
      </c>
      <c r="AL260" s="2161"/>
      <c r="AM260" s="2161"/>
      <c r="AN260" s="2164"/>
      <c r="AO260" s="2164"/>
      <c r="AP260" s="2164">
        <v>1480</v>
      </c>
      <c r="AQ260" s="2164">
        <v>831</v>
      </c>
      <c r="AR260" s="2164">
        <v>11631</v>
      </c>
      <c r="AS260" s="2164">
        <v>4179</v>
      </c>
      <c r="AT260" s="2161">
        <v>18121</v>
      </c>
      <c r="AU260" s="2161">
        <v>53</v>
      </c>
      <c r="AV260" s="2164">
        <v>68</v>
      </c>
      <c r="AW260" s="2164">
        <v>300</v>
      </c>
      <c r="AX260" s="2164">
        <v>45</v>
      </c>
      <c r="AY260" s="2164"/>
      <c r="AZ260" s="2164">
        <v>160</v>
      </c>
      <c r="BA260" s="2161">
        <v>626</v>
      </c>
      <c r="BB260" s="2161"/>
      <c r="BC260" s="2164"/>
      <c r="BD260" s="2164"/>
      <c r="BE260" s="2164">
        <v>1</v>
      </c>
      <c r="BF260" s="2164"/>
      <c r="BG260" s="2161">
        <v>1</v>
      </c>
    </row>
    <row r="261" spans="1:59" s="2185" customFormat="1" ht="16.5" customHeight="1">
      <c r="A261" s="2170">
        <v>256</v>
      </c>
      <c r="B261" s="2170" t="s">
        <v>16700</v>
      </c>
      <c r="C261" s="2170" t="s">
        <v>17748</v>
      </c>
      <c r="D261" s="2170" t="s">
        <v>17032</v>
      </c>
      <c r="E261" s="2170" t="s">
        <v>17749</v>
      </c>
      <c r="F261" s="2174" t="s">
        <v>17750</v>
      </c>
      <c r="G261" s="2168" t="s">
        <v>17751</v>
      </c>
      <c r="H261" s="2168" t="s">
        <v>17748</v>
      </c>
      <c r="I261" s="2168" t="s">
        <v>16950</v>
      </c>
      <c r="J261" s="2209" t="s">
        <v>21849</v>
      </c>
      <c r="K261" s="2168" t="s">
        <v>22462</v>
      </c>
      <c r="L261" s="2207">
        <v>4049.1</v>
      </c>
      <c r="M261" s="2165"/>
      <c r="N261" s="2165"/>
      <c r="O261" s="2161">
        <v>497</v>
      </c>
      <c r="P261" s="2161">
        <v>634.70000000000005</v>
      </c>
      <c r="Q261" s="2161">
        <v>156</v>
      </c>
      <c r="R261" s="2161">
        <v>154</v>
      </c>
      <c r="S261" s="2161"/>
      <c r="T261" s="2161"/>
      <c r="U261" s="2161">
        <v>1</v>
      </c>
      <c r="V261" s="2161">
        <v>165</v>
      </c>
      <c r="W261" s="2161"/>
      <c r="X261" s="2161"/>
      <c r="Y261" s="2161"/>
      <c r="Z261" s="2161"/>
      <c r="AA261" s="2161">
        <v>3</v>
      </c>
      <c r="AB261" s="2161">
        <v>3</v>
      </c>
      <c r="AC261" s="2161"/>
      <c r="AD261" s="2161"/>
      <c r="AE261" s="2161"/>
      <c r="AF261" s="2161"/>
      <c r="AG261" s="2161"/>
      <c r="AH261" s="2161"/>
      <c r="AI261" s="2161">
        <v>8</v>
      </c>
      <c r="AJ261" s="2161"/>
      <c r="AK261" s="2161"/>
      <c r="AL261" s="2161">
        <v>25</v>
      </c>
      <c r="AM261" s="2161"/>
      <c r="AN261" s="2161"/>
      <c r="AO261" s="2161"/>
      <c r="AP261" s="2161">
        <v>350</v>
      </c>
      <c r="AQ261" s="2161"/>
      <c r="AR261" s="2161"/>
      <c r="AS261" s="2161">
        <v>1750</v>
      </c>
      <c r="AT261" s="2161">
        <v>2100</v>
      </c>
      <c r="AU261" s="2161">
        <v>107</v>
      </c>
      <c r="AV261" s="2161">
        <v>188</v>
      </c>
      <c r="AW261" s="2161">
        <v>96</v>
      </c>
      <c r="AX261" s="2161"/>
      <c r="AY261" s="2161"/>
      <c r="AZ261" s="2161"/>
      <c r="BA261" s="2161">
        <v>391</v>
      </c>
      <c r="BB261" s="2161"/>
      <c r="BC261" s="2161"/>
      <c r="BD261" s="2161"/>
      <c r="BE261" s="2161">
        <v>0.66</v>
      </c>
      <c r="BF261" s="2161"/>
      <c r="BG261" s="2161">
        <v>0.66</v>
      </c>
    </row>
    <row r="262" spans="1:59" s="2185" customFormat="1" ht="16.5" customHeight="1">
      <c r="A262" s="2170">
        <v>257</v>
      </c>
      <c r="B262" s="2170" t="s">
        <v>16700</v>
      </c>
      <c r="C262" s="2170" t="s">
        <v>17752</v>
      </c>
      <c r="D262" s="2170" t="s">
        <v>17032</v>
      </c>
      <c r="E262" s="2170" t="s">
        <v>17753</v>
      </c>
      <c r="F262" s="2174" t="s">
        <v>17754</v>
      </c>
      <c r="G262" s="2168" t="s">
        <v>17755</v>
      </c>
      <c r="H262" s="2168" t="s">
        <v>17752</v>
      </c>
      <c r="I262" s="2168" t="s">
        <v>16950</v>
      </c>
      <c r="J262" s="2209" t="s">
        <v>17756</v>
      </c>
      <c r="K262" s="2168" t="s">
        <v>17757</v>
      </c>
      <c r="L262" s="2207">
        <v>5529.46</v>
      </c>
      <c r="M262" s="2167"/>
      <c r="N262" s="2167"/>
      <c r="O262" s="2164">
        <v>486</v>
      </c>
      <c r="P262" s="2164">
        <v>897</v>
      </c>
      <c r="Q262" s="2164">
        <v>205</v>
      </c>
      <c r="R262" s="2164">
        <v>212</v>
      </c>
      <c r="S262" s="2164">
        <v>1</v>
      </c>
      <c r="T262" s="2164">
        <v>248</v>
      </c>
      <c r="U262" s="2164"/>
      <c r="V262" s="2164"/>
      <c r="W262" s="2164"/>
      <c r="X262" s="2164"/>
      <c r="Y262" s="2164"/>
      <c r="Z262" s="2164"/>
      <c r="AA262" s="2164">
        <v>6</v>
      </c>
      <c r="AB262" s="2164">
        <v>6</v>
      </c>
      <c r="AC262" s="2164"/>
      <c r="AD262" s="2164"/>
      <c r="AE262" s="2164"/>
      <c r="AF262" s="2164"/>
      <c r="AG262" s="2164"/>
      <c r="AH262" s="2161"/>
      <c r="AI262" s="2164">
        <v>59</v>
      </c>
      <c r="AJ262" s="2164">
        <v>197</v>
      </c>
      <c r="AK262" s="2164"/>
      <c r="AL262" s="2164">
        <v>107</v>
      </c>
      <c r="AM262" s="2164">
        <v>5866</v>
      </c>
      <c r="AN262" s="2164"/>
      <c r="AO262" s="2164"/>
      <c r="AP262" s="2164">
        <v>16015</v>
      </c>
      <c r="AQ262" s="2164">
        <v>10940</v>
      </c>
      <c r="AR262" s="2164"/>
      <c r="AS262" s="2164">
        <v>29092</v>
      </c>
      <c r="AT262" s="2161">
        <v>56047</v>
      </c>
      <c r="AU262" s="2164">
        <v>20</v>
      </c>
      <c r="AV262" s="2164">
        <v>101</v>
      </c>
      <c r="AW262" s="2164">
        <v>554</v>
      </c>
      <c r="AX262" s="2164">
        <v>81</v>
      </c>
      <c r="AY262" s="2164"/>
      <c r="AZ262" s="2164"/>
      <c r="BA262" s="2161">
        <v>756</v>
      </c>
      <c r="BB262" s="2164">
        <v>36.299999999999997</v>
      </c>
      <c r="BC262" s="2164"/>
      <c r="BD262" s="2164"/>
      <c r="BE262" s="2164">
        <v>10.3</v>
      </c>
      <c r="BF262" s="2164"/>
      <c r="BG262" s="2161">
        <v>46.599999999999994</v>
      </c>
    </row>
    <row r="263" spans="1:59" s="2185" customFormat="1" ht="16.5" customHeight="1">
      <c r="A263" s="2170">
        <v>258</v>
      </c>
      <c r="B263" s="2170" t="s">
        <v>16700</v>
      </c>
      <c r="C263" s="2170" t="s">
        <v>17758</v>
      </c>
      <c r="D263" s="2170" t="s">
        <v>17032</v>
      </c>
      <c r="E263" s="2170" t="s">
        <v>17759</v>
      </c>
      <c r="F263" s="2174" t="s">
        <v>17760</v>
      </c>
      <c r="G263" s="2168" t="s">
        <v>17761</v>
      </c>
      <c r="H263" s="2168" t="s">
        <v>17762</v>
      </c>
      <c r="I263" s="2168" t="s">
        <v>16859</v>
      </c>
      <c r="J263" s="2209" t="s">
        <v>22463</v>
      </c>
      <c r="K263" s="2168" t="s">
        <v>22464</v>
      </c>
      <c r="L263" s="2207">
        <v>4153</v>
      </c>
      <c r="M263" s="2165"/>
      <c r="N263" s="2165"/>
      <c r="O263" s="2161">
        <v>710</v>
      </c>
      <c r="P263" s="2161">
        <v>789.5</v>
      </c>
      <c r="Q263" s="2161"/>
      <c r="R263" s="2161"/>
      <c r="S263" s="2161">
        <v>2</v>
      </c>
      <c r="T263" s="2161">
        <v>161</v>
      </c>
      <c r="U263" s="2161"/>
      <c r="V263" s="2161"/>
      <c r="W263" s="2161"/>
      <c r="X263" s="2161"/>
      <c r="Y263" s="2161">
        <v>202</v>
      </c>
      <c r="Z263" s="2161">
        <v>231</v>
      </c>
      <c r="AA263" s="2161">
        <v>13</v>
      </c>
      <c r="AB263" s="2161">
        <v>13</v>
      </c>
      <c r="AC263" s="2161">
        <v>2</v>
      </c>
      <c r="AD263" s="2161"/>
      <c r="AE263" s="2161">
        <v>2</v>
      </c>
      <c r="AF263" s="2161">
        <v>1</v>
      </c>
      <c r="AG263" s="2161"/>
      <c r="AH263" s="2161">
        <v>5</v>
      </c>
      <c r="AI263" s="2161">
        <v>62</v>
      </c>
      <c r="AJ263" s="2161">
        <v>129</v>
      </c>
      <c r="AK263" s="2161">
        <v>160</v>
      </c>
      <c r="AL263" s="2161">
        <v>19</v>
      </c>
      <c r="AM263" s="2161">
        <v>12852</v>
      </c>
      <c r="AN263" s="2161"/>
      <c r="AO263" s="2161">
        <v>2410</v>
      </c>
      <c r="AP263" s="2161">
        <v>25710</v>
      </c>
      <c r="AQ263" s="2161">
        <v>4500</v>
      </c>
      <c r="AR263" s="2161">
        <v>241</v>
      </c>
      <c r="AS263" s="2161">
        <v>2570</v>
      </c>
      <c r="AT263" s="2161">
        <v>33021</v>
      </c>
      <c r="AU263" s="2161">
        <v>439</v>
      </c>
      <c r="AV263" s="2161">
        <v>468</v>
      </c>
      <c r="AW263" s="2161">
        <v>730</v>
      </c>
      <c r="AX263" s="2161">
        <v>45</v>
      </c>
      <c r="AY263" s="2161">
        <v>100</v>
      </c>
      <c r="AZ263" s="2161">
        <v>90</v>
      </c>
      <c r="BA263" s="2161">
        <v>1872</v>
      </c>
      <c r="BB263" s="2161">
        <v>119</v>
      </c>
      <c r="BC263" s="2161"/>
      <c r="BD263" s="2161">
        <v>32</v>
      </c>
      <c r="BE263" s="2161">
        <v>19</v>
      </c>
      <c r="BF263" s="2161">
        <v>4</v>
      </c>
      <c r="BG263" s="2161">
        <v>174</v>
      </c>
    </row>
    <row r="264" spans="1:59" s="2185" customFormat="1" ht="16.5" customHeight="1">
      <c r="A264" s="2170">
        <v>259</v>
      </c>
      <c r="B264" s="2170" t="s">
        <v>16700</v>
      </c>
      <c r="C264" s="2170" t="s">
        <v>17763</v>
      </c>
      <c r="D264" s="2170" t="s">
        <v>17032</v>
      </c>
      <c r="E264" s="2170" t="s">
        <v>17764</v>
      </c>
      <c r="F264" s="2174" t="s">
        <v>17765</v>
      </c>
      <c r="G264" s="2168" t="s">
        <v>17766</v>
      </c>
      <c r="H264" s="2168" t="s">
        <v>17763</v>
      </c>
      <c r="I264" s="2168" t="s">
        <v>16950</v>
      </c>
      <c r="J264" s="2209" t="s">
        <v>17767</v>
      </c>
      <c r="K264" s="2168" t="s">
        <v>22465</v>
      </c>
      <c r="L264" s="2207">
        <v>5170</v>
      </c>
      <c r="M264" s="2165"/>
      <c r="N264" s="2165"/>
      <c r="O264" s="2161">
        <v>340</v>
      </c>
      <c r="P264" s="2161">
        <v>1971</v>
      </c>
      <c r="Q264" s="2161"/>
      <c r="R264" s="2161"/>
      <c r="S264" s="2161">
        <v>1</v>
      </c>
      <c r="T264" s="2161">
        <v>476</v>
      </c>
      <c r="U264" s="2161"/>
      <c r="V264" s="2161"/>
      <c r="W264" s="2161"/>
      <c r="X264" s="2161">
        <v>132</v>
      </c>
      <c r="Y264" s="2161"/>
      <c r="Z264" s="2161"/>
      <c r="AA264" s="2161">
        <v>4</v>
      </c>
      <c r="AB264" s="2161">
        <v>4</v>
      </c>
      <c r="AC264" s="2161"/>
      <c r="AD264" s="2161"/>
      <c r="AE264" s="2161"/>
      <c r="AF264" s="2161"/>
      <c r="AG264" s="2161"/>
      <c r="AH264" s="2161"/>
      <c r="AI264" s="2161">
        <v>4</v>
      </c>
      <c r="AJ264" s="2161">
        <v>2</v>
      </c>
      <c r="AK264" s="2161"/>
      <c r="AL264" s="2161">
        <v>2</v>
      </c>
      <c r="AM264" s="2161"/>
      <c r="AN264" s="2161"/>
      <c r="AO264" s="2161"/>
      <c r="AP264" s="2161">
        <v>330</v>
      </c>
      <c r="AQ264" s="2161">
        <v>130</v>
      </c>
      <c r="AR264" s="2161"/>
      <c r="AS264" s="2161">
        <v>250</v>
      </c>
      <c r="AT264" s="2161">
        <v>710</v>
      </c>
      <c r="AU264" s="2161">
        <v>126</v>
      </c>
      <c r="AV264" s="2161">
        <v>130</v>
      </c>
      <c r="AW264" s="2161"/>
      <c r="AX264" s="2161"/>
      <c r="AY264" s="2161"/>
      <c r="AZ264" s="2161"/>
      <c r="BA264" s="2161">
        <v>256</v>
      </c>
      <c r="BB264" s="2161"/>
      <c r="BC264" s="2161"/>
      <c r="BD264" s="2161"/>
      <c r="BE264" s="2161">
        <v>2.4</v>
      </c>
      <c r="BF264" s="2161"/>
      <c r="BG264" s="2161">
        <v>2.4</v>
      </c>
    </row>
    <row r="265" spans="1:59" s="2185" customFormat="1" ht="16.5" customHeight="1">
      <c r="A265" s="2170">
        <v>260</v>
      </c>
      <c r="B265" s="2170" t="s">
        <v>16778</v>
      </c>
      <c r="C265" s="2170" t="s">
        <v>16779</v>
      </c>
      <c r="D265" s="2170" t="s">
        <v>16938</v>
      </c>
      <c r="E265" s="2170" t="s">
        <v>17768</v>
      </c>
      <c r="F265" s="2174" t="s">
        <v>17769</v>
      </c>
      <c r="G265" s="2168" t="s">
        <v>17770</v>
      </c>
      <c r="H265" s="2168" t="s">
        <v>17771</v>
      </c>
      <c r="I265" s="2168" t="s">
        <v>16950</v>
      </c>
      <c r="J265" s="2209" t="s">
        <v>17772</v>
      </c>
      <c r="K265" s="2168" t="s">
        <v>21866</v>
      </c>
      <c r="L265" s="2207">
        <v>7704.31</v>
      </c>
      <c r="M265" s="2165"/>
      <c r="N265" s="2165"/>
      <c r="O265" s="2164">
        <v>828</v>
      </c>
      <c r="P265" s="2161">
        <v>2992</v>
      </c>
      <c r="Q265" s="2161">
        <v>170</v>
      </c>
      <c r="R265" s="2161">
        <v>498</v>
      </c>
      <c r="S265" s="2161">
        <v>3</v>
      </c>
      <c r="T265" s="2161">
        <v>1050</v>
      </c>
      <c r="U265" s="2164"/>
      <c r="V265" s="2161"/>
      <c r="W265" s="2161">
        <v>1</v>
      </c>
      <c r="X265" s="2161">
        <v>24.36</v>
      </c>
      <c r="Y265" s="2161"/>
      <c r="Z265" s="2161"/>
      <c r="AA265" s="2161">
        <v>32</v>
      </c>
      <c r="AB265" s="2161">
        <v>32</v>
      </c>
      <c r="AC265" s="2161">
        <v>5</v>
      </c>
      <c r="AD265" s="2161"/>
      <c r="AE265" s="2161">
        <v>1</v>
      </c>
      <c r="AF265" s="2161">
        <v>1</v>
      </c>
      <c r="AG265" s="2161"/>
      <c r="AH265" s="2161">
        <v>7</v>
      </c>
      <c r="AI265" s="2161">
        <v>113</v>
      </c>
      <c r="AJ265" s="2161">
        <v>352</v>
      </c>
      <c r="AK265" s="2161">
        <v>40</v>
      </c>
      <c r="AL265" s="2161"/>
      <c r="AM265" s="2161"/>
      <c r="AN265" s="2161"/>
      <c r="AO265" s="2161"/>
      <c r="AP265" s="2161">
        <v>11930</v>
      </c>
      <c r="AQ265" s="2161">
        <v>19740</v>
      </c>
      <c r="AR265" s="2164">
        <v>37</v>
      </c>
      <c r="AS265" s="2161"/>
      <c r="AT265" s="2161">
        <v>31707</v>
      </c>
      <c r="AU265" s="2164">
        <v>3472</v>
      </c>
      <c r="AV265" s="2161">
        <v>520</v>
      </c>
      <c r="AW265" s="2161">
        <v>149</v>
      </c>
      <c r="AX265" s="2161">
        <v>151</v>
      </c>
      <c r="AY265" s="2161">
        <v>20</v>
      </c>
      <c r="AZ265" s="2161"/>
      <c r="BA265" s="2161">
        <v>4312</v>
      </c>
      <c r="BB265" s="2161"/>
      <c r="BC265" s="2161"/>
      <c r="BD265" s="2161"/>
      <c r="BE265" s="2161">
        <v>24</v>
      </c>
      <c r="BF265" s="2161"/>
      <c r="BG265" s="2161">
        <v>24</v>
      </c>
    </row>
    <row r="266" spans="1:59" s="2185" customFormat="1" ht="16.5" customHeight="1">
      <c r="A266" s="2170">
        <v>261</v>
      </c>
      <c r="B266" s="2170" t="s">
        <v>16778</v>
      </c>
      <c r="C266" s="2170" t="s">
        <v>16779</v>
      </c>
      <c r="D266" s="2170" t="s">
        <v>16938</v>
      </c>
      <c r="E266" s="2170" t="s">
        <v>17773</v>
      </c>
      <c r="F266" s="2174" t="s">
        <v>22466</v>
      </c>
      <c r="G266" s="2168" t="s">
        <v>22467</v>
      </c>
      <c r="H266" s="2168" t="s">
        <v>16779</v>
      </c>
      <c r="I266" s="2168" t="s">
        <v>16950</v>
      </c>
      <c r="J266" s="2209" t="s">
        <v>22468</v>
      </c>
      <c r="K266" s="2168" t="s">
        <v>22469</v>
      </c>
      <c r="L266" s="2207">
        <v>9721.7999999999993</v>
      </c>
      <c r="M266" s="2165">
        <v>1184</v>
      </c>
      <c r="N266" s="2165">
        <v>2251</v>
      </c>
      <c r="O266" s="2161"/>
      <c r="P266" s="2161"/>
      <c r="Q266" s="2161"/>
      <c r="R266" s="2161"/>
      <c r="S266" s="2161"/>
      <c r="T266" s="2161"/>
      <c r="U266" s="2161">
        <v>1</v>
      </c>
      <c r="V266" s="2161">
        <v>115.45</v>
      </c>
      <c r="W266" s="2161"/>
      <c r="X266" s="2161"/>
      <c r="Y266" s="2161"/>
      <c r="Z266" s="2161"/>
      <c r="AA266" s="2162">
        <v>23</v>
      </c>
      <c r="AB266" s="2162">
        <v>23</v>
      </c>
      <c r="AC266" s="2162">
        <v>3</v>
      </c>
      <c r="AD266" s="2162"/>
      <c r="AE266" s="2162">
        <v>1</v>
      </c>
      <c r="AF266" s="2162"/>
      <c r="AG266" s="2162"/>
      <c r="AH266" s="2161">
        <v>4</v>
      </c>
      <c r="AI266" s="2162">
        <v>42</v>
      </c>
      <c r="AJ266" s="2162"/>
      <c r="AK266" s="2162">
        <v>96</v>
      </c>
      <c r="AL266" s="2162"/>
      <c r="AM266" s="2162"/>
      <c r="AN266" s="2162"/>
      <c r="AO266" s="2162"/>
      <c r="AP266" s="2161">
        <v>44524</v>
      </c>
      <c r="AQ266" s="2162"/>
      <c r="AR266" s="2161">
        <v>88</v>
      </c>
      <c r="AS266" s="2162"/>
      <c r="AT266" s="2161">
        <v>44612</v>
      </c>
      <c r="AU266" s="2162">
        <v>953</v>
      </c>
      <c r="AV266" s="2162">
        <v>138</v>
      </c>
      <c r="AW266" s="2162">
        <v>630</v>
      </c>
      <c r="AX266" s="2162"/>
      <c r="AY266" s="2162"/>
      <c r="AZ266" s="2162"/>
      <c r="BA266" s="2161">
        <v>1721</v>
      </c>
      <c r="BB266" s="2161"/>
      <c r="BC266" s="2161"/>
      <c r="BD266" s="2161"/>
      <c r="BE266" s="2161">
        <v>7.8079999999999998</v>
      </c>
      <c r="BF266" s="2161">
        <v>163.72399999999999</v>
      </c>
      <c r="BG266" s="2161">
        <v>171.53200000000001</v>
      </c>
    </row>
    <row r="267" spans="1:59" s="2185" customFormat="1" ht="16.5" customHeight="1">
      <c r="A267" s="2170">
        <v>262</v>
      </c>
      <c r="B267" s="2170" t="s">
        <v>16778</v>
      </c>
      <c r="C267" s="2170" t="s">
        <v>17774</v>
      </c>
      <c r="D267" s="2170" t="s">
        <v>16938</v>
      </c>
      <c r="E267" s="2170" t="s">
        <v>17775</v>
      </c>
      <c r="F267" s="2174" t="s">
        <v>22470</v>
      </c>
      <c r="G267" s="2168" t="s">
        <v>17776</v>
      </c>
      <c r="H267" s="2168" t="s">
        <v>17774</v>
      </c>
      <c r="I267" s="2168" t="s">
        <v>16950</v>
      </c>
      <c r="J267" s="2209" t="s">
        <v>17777</v>
      </c>
      <c r="K267" s="2168" t="s">
        <v>17778</v>
      </c>
      <c r="L267" s="2207">
        <v>8530</v>
      </c>
      <c r="M267" s="2161"/>
      <c r="N267" s="2161"/>
      <c r="O267" s="2161">
        <v>802</v>
      </c>
      <c r="P267" s="2161">
        <v>1603</v>
      </c>
      <c r="Q267" s="2161">
        <v>190</v>
      </c>
      <c r="R267" s="2161">
        <v>372</v>
      </c>
      <c r="S267" s="2161">
        <v>1</v>
      </c>
      <c r="T267" s="2161">
        <v>441</v>
      </c>
      <c r="U267" s="2161">
        <v>1</v>
      </c>
      <c r="V267" s="2161">
        <v>191</v>
      </c>
      <c r="W267" s="2161">
        <v>10</v>
      </c>
      <c r="X267" s="2161">
        <v>5923</v>
      </c>
      <c r="Y267" s="2161"/>
      <c r="Z267" s="2161"/>
      <c r="AA267" s="2161">
        <v>19</v>
      </c>
      <c r="AB267" s="2161">
        <v>19</v>
      </c>
      <c r="AC267" s="2161">
        <v>4</v>
      </c>
      <c r="AD267" s="2161"/>
      <c r="AE267" s="2161">
        <v>1</v>
      </c>
      <c r="AF267" s="2161"/>
      <c r="AG267" s="2161"/>
      <c r="AH267" s="2161">
        <v>5</v>
      </c>
      <c r="AI267" s="2161">
        <v>108</v>
      </c>
      <c r="AJ267" s="2161">
        <v>120</v>
      </c>
      <c r="AK267" s="2161">
        <v>33</v>
      </c>
      <c r="AL267" s="2161"/>
      <c r="AM267" s="2161"/>
      <c r="AN267" s="2161"/>
      <c r="AO267" s="2161"/>
      <c r="AP267" s="2161">
        <v>1749</v>
      </c>
      <c r="AQ267" s="2161">
        <v>1369</v>
      </c>
      <c r="AR267" s="2161">
        <v>96</v>
      </c>
      <c r="AS267" s="2161"/>
      <c r="AT267" s="2161">
        <v>3214</v>
      </c>
      <c r="AU267" s="2161">
        <v>57</v>
      </c>
      <c r="AV267" s="2161">
        <v>3899</v>
      </c>
      <c r="AW267" s="2161">
        <v>313</v>
      </c>
      <c r="AX267" s="2161">
        <v>46</v>
      </c>
      <c r="AY267" s="2161">
        <v>30</v>
      </c>
      <c r="AZ267" s="2161"/>
      <c r="BA267" s="2161">
        <v>4345</v>
      </c>
      <c r="BB267" s="2161"/>
      <c r="BC267" s="2161"/>
      <c r="BD267" s="2161"/>
      <c r="BE267" s="2161">
        <v>18</v>
      </c>
      <c r="BF267" s="2161">
        <v>172</v>
      </c>
      <c r="BG267" s="2161">
        <v>190</v>
      </c>
    </row>
  </sheetData>
  <autoFilter ref="A5:BG267" xr:uid="{0990CC0C-8B9F-4140-AF1D-EEA16D11385B}"/>
  <mergeCells count="37">
    <mergeCell ref="F4:F5"/>
    <mergeCell ref="G4:G5"/>
    <mergeCell ref="H4:I4"/>
    <mergeCell ref="J4:J5"/>
    <mergeCell ref="A4:A5"/>
    <mergeCell ref="B4:B5"/>
    <mergeCell ref="C4:C5"/>
    <mergeCell ref="D4:D5"/>
    <mergeCell ref="E4:E5"/>
    <mergeCell ref="BB4:BG4"/>
    <mergeCell ref="AA12:AA13"/>
    <mergeCell ref="AB12:AB13"/>
    <mergeCell ref="AI4:AL4"/>
    <mergeCell ref="AM4:AM5"/>
    <mergeCell ref="AN4:AN5"/>
    <mergeCell ref="AO4:AO5"/>
    <mergeCell ref="AP4:AT4"/>
    <mergeCell ref="AU4:BA4"/>
    <mergeCell ref="AA4:AA5"/>
    <mergeCell ref="AB4:AB5"/>
    <mergeCell ref="AC4:AH4"/>
    <mergeCell ref="A2:D2"/>
    <mergeCell ref="A3:D3"/>
    <mergeCell ref="AW14:AX14"/>
    <mergeCell ref="AA15:AA16"/>
    <mergeCell ref="AB15:AB16"/>
    <mergeCell ref="AC15:AC16"/>
    <mergeCell ref="AW15:AY15"/>
    <mergeCell ref="U4:V4"/>
    <mergeCell ref="W4:X4"/>
    <mergeCell ref="Y4:Z4"/>
    <mergeCell ref="K4:K5"/>
    <mergeCell ref="L4:L5"/>
    <mergeCell ref="M4:N4"/>
    <mergeCell ref="O4:P4"/>
    <mergeCell ref="Q4:R4"/>
    <mergeCell ref="S4:T4"/>
  </mergeCells>
  <phoneticPr fontId="10" type="noConversion"/>
  <hyperlinks>
    <hyperlink ref="J45" r:id="rId1" xr:uid="{488B4474-EBC2-4CA5-8B6D-1B761F3A3F9D}"/>
    <hyperlink ref="J48" r:id="rId2" xr:uid="{130DD7D9-5C91-45A1-9ED1-834184BEE173}"/>
    <hyperlink ref="J52" r:id="rId3" xr:uid="{E63BD773-F3DA-414C-A417-B64758738475}"/>
    <hyperlink ref="J53" r:id="rId4" xr:uid="{27479261-4D0B-4AA0-9B23-67915CEAE6B7}"/>
    <hyperlink ref="J61" r:id="rId5" xr:uid="{4C3A4F9B-DF96-439C-8C3E-3EF8EC9095B7}"/>
    <hyperlink ref="J64" r:id="rId6" xr:uid="{D135DB0D-071B-46E5-9E0B-5A84A04E47FD}"/>
    <hyperlink ref="J63" r:id="rId7" xr:uid="{B8A5AEF0-8507-4A5D-A3DA-27AAEF3E14F3}"/>
    <hyperlink ref="J69" r:id="rId8" xr:uid="{5BFFEE09-6A9D-4170-B286-72C6038FB977}"/>
    <hyperlink ref="J67" r:id="rId9" xr:uid="{F1799DC6-A36F-4AC2-8E2E-4ABFC53C2683}"/>
    <hyperlink ref="J65" r:id="rId10" xr:uid="{FF82015D-C6C1-4404-936B-6E57EE3A1013}"/>
    <hyperlink ref="J66" r:id="rId11" xr:uid="{EA3645D1-A0FE-4B72-AAB5-C6798E2AEC7E}"/>
    <hyperlink ref="J74" r:id="rId12" xr:uid="{8CC763EA-B236-4EBA-B23E-BDF7EBE3DDD2}"/>
    <hyperlink ref="J71" r:id="rId13" xr:uid="{E5050BEF-3728-4A8C-8F4D-839B5A438D5C}"/>
    <hyperlink ref="J72" r:id="rId14" xr:uid="{62D5AA45-3D14-4C6E-91CF-32492707A4A8}"/>
    <hyperlink ref="J75" r:id="rId15" xr:uid="{CA3709A6-0743-4CCB-AA4E-5C2859102496}"/>
    <hyperlink ref="J159" r:id="rId16" xr:uid="{C801EF87-A23D-4536-909B-D52AB2AE489F}"/>
    <hyperlink ref="J150" r:id="rId17" xr:uid="{6DEC6857-C8C7-41F6-913E-B36DE71EED61}"/>
    <hyperlink ref="J151" r:id="rId18" xr:uid="{99B95A89-3F34-45A7-A7DA-C7946A9BE3A6}"/>
    <hyperlink ref="J153" r:id="rId19" xr:uid="{93250818-FAB4-441F-9F0C-70C3865231FB}"/>
    <hyperlink ref="J154" r:id="rId20" xr:uid="{27058BD2-A9D6-4BDF-92B6-A888A605773F}"/>
    <hyperlink ref="J155" r:id="rId21" xr:uid="{28E84D12-B4A9-4A1A-8EBD-0ECF872BA982}"/>
    <hyperlink ref="J194" r:id="rId22" xr:uid="{CCAADDFA-E798-4FD2-AEAC-40C87EA7FBB5}"/>
    <hyperlink ref="J237" r:id="rId23" xr:uid="{8E0AB4F1-37BC-4F12-9F30-69D72B9633B4}"/>
    <hyperlink ref="J238" r:id="rId24" xr:uid="{59836A4E-33EB-42D8-89C6-9269AFFC759F}"/>
    <hyperlink ref="J242" r:id="rId25" xr:uid="{6BDF7D74-D3F8-4A93-A828-50C1538B2E43}"/>
    <hyperlink ref="J241" r:id="rId26" xr:uid="{5F427E36-C962-4C5F-B8EA-764F1C2E67CD}"/>
    <hyperlink ref="J227" r:id="rId27" xr:uid="{A48129EB-8289-41EC-9BED-CA13C7A2877C}"/>
    <hyperlink ref="J226" r:id="rId28" xr:uid="{5170E98B-9D9D-45E5-8139-0F7AEEE3E923}"/>
    <hyperlink ref="J245" r:id="rId29" xr:uid="{D16A6C81-F68A-4609-BFED-CC07C39A4836}"/>
    <hyperlink ref="J244" r:id="rId30" xr:uid="{1EF5D855-6AB3-453D-A501-5DFBBA91C51A}"/>
    <hyperlink ref="J246" r:id="rId31" xr:uid="{2DA5C471-93DE-418F-BD26-DD7CFCF4BBFE}"/>
    <hyperlink ref="J251" r:id="rId32" xr:uid="{E097957A-6171-40BA-8856-B0C74215E66B}"/>
    <hyperlink ref="J250" r:id="rId33" xr:uid="{2DAC5386-8075-4D8F-8640-A5E7295CCDB2}"/>
    <hyperlink ref="J252" r:id="rId34" xr:uid="{26A30000-27E9-43E9-9B0C-0FAF6DCE36AF}"/>
    <hyperlink ref="J257" r:id="rId35" xr:uid="{16EF49BD-F4C2-43F2-AB25-30DE672F1647}"/>
    <hyperlink ref="J259" r:id="rId36" xr:uid="{0CE83239-2CAA-4C6D-A188-51989B4BA1E1}"/>
    <hyperlink ref="J262" r:id="rId37" xr:uid="{36D7CF53-E71A-479A-9A85-82B290646747}"/>
    <hyperlink ref="J264" r:id="rId38" xr:uid="{12F705C3-8833-43A3-8161-54ED2C208E5B}"/>
    <hyperlink ref="J255" r:id="rId39" xr:uid="{5216E8F3-7D0B-4A58-BB08-7B00610C7B10}"/>
    <hyperlink ref="J265" r:id="rId40" xr:uid="{0D944339-CAF4-4645-9A50-2298DDCE080A}"/>
    <hyperlink ref="J77" r:id="rId41" xr:uid="{581E3BF4-7364-4BF2-8DC7-63DE546C3485}"/>
    <hyperlink ref="J76" r:id="rId42" xr:uid="{26B9CBCE-0225-42E1-8E31-785080DA16DF}"/>
    <hyperlink ref="J78" r:id="rId43" xr:uid="{F0728080-C847-43F4-925E-AAFB5B9AA596}"/>
    <hyperlink ref="J79" r:id="rId44" xr:uid="{081A8603-C765-470C-859B-C0660F421111}"/>
    <hyperlink ref="J240" r:id="rId45" xr:uid="{0FDF8101-E294-4754-8655-8404E8440BB0}"/>
    <hyperlink ref="J128" r:id="rId46" xr:uid="{294A4B51-F37F-49B3-950C-79F4BBB0EF74}"/>
    <hyperlink ref="J133" r:id="rId47" xr:uid="{CCA56F00-A0C2-48DB-9B5C-1A5080B7A670}"/>
    <hyperlink ref="J141" r:id="rId48" xr:uid="{88DB7085-0032-4399-A0E3-1FCBAC70C3BB}"/>
    <hyperlink ref="J145" r:id="rId49" xr:uid="{3629BBAF-8365-4A7A-A851-F589898ECFC3}"/>
    <hyperlink ref="J139" r:id="rId50" display="http://www.jeongseon.go.kr/" xr:uid="{EE3264EF-D828-4B68-A665-0F182F5D4BF1}"/>
    <hyperlink ref="J140" r:id="rId51" xr:uid="{E274643C-4B22-4CF2-A3A4-434EB588A789}"/>
    <hyperlink ref="J130" r:id="rId52" xr:uid="{0DEA6BD9-3577-41AA-B232-8D8F7CAC79FD}"/>
    <hyperlink ref="J126" r:id="rId53" xr:uid="{E242628E-580B-4B3D-B06C-8ECFB2B56997}"/>
    <hyperlink ref="J125" r:id="rId54" xr:uid="{6F6C2751-A637-438C-B44F-AD597D9A9911}"/>
    <hyperlink ref="J137" r:id="rId55" xr:uid="{25838316-91A5-4A61-A2C3-E6C4DB508AE2}"/>
    <hyperlink ref="J129" r:id="rId56" xr:uid="{5E5D9655-5468-4E66-940B-1C6DEB60423B}"/>
    <hyperlink ref="J188" r:id="rId57" xr:uid="{4A6335C2-9CCA-40FA-8E39-FD59FDDAE452}"/>
    <hyperlink ref="J191" r:id="rId58" xr:uid="{5BA44FFD-FD73-4C7D-AA02-DD237BA370C7}"/>
    <hyperlink ref="J193" r:id="rId59" xr:uid="{3B239DDE-99F8-4D3B-A2E1-AA15FEDD0ADE}"/>
    <hyperlink ref="J201" r:id="rId60" xr:uid="{04F1B3AD-008B-43FC-8085-B6DD1D420F17}"/>
    <hyperlink ref="J9" r:id="rId61" xr:uid="{28F0E74B-169D-40C8-B488-1226B950E3D6}"/>
    <hyperlink ref="J10" r:id="rId62" xr:uid="{5F0EE961-A0D2-48C3-A78E-EE223C379D5B}"/>
    <hyperlink ref="J12" r:id="rId63" xr:uid="{7D21D5B3-841C-439A-B30A-FEC8C3FE5996}"/>
    <hyperlink ref="J14" r:id="rId64" xr:uid="{8675374D-9511-4F54-8CB8-B059AA32F872}"/>
    <hyperlink ref="J15" r:id="rId65" xr:uid="{AB3367D6-342B-4F5C-8377-A2409F48BAA2}"/>
    <hyperlink ref="J20" r:id="rId66" xr:uid="{6442E527-2191-40BD-95CB-0DFCFFCCC909}"/>
    <hyperlink ref="J22" r:id="rId67" xr:uid="{131E205C-FDB9-4C8C-9C53-B65CE221E4F4}"/>
    <hyperlink ref="J23" r:id="rId68" xr:uid="{24785D80-4FE7-4D3B-A279-853260288016}"/>
    <hyperlink ref="J25" r:id="rId69" display="http://efac.or.kr" xr:uid="{AE5EDA12-9767-4F38-BA8C-2543A4857864}"/>
    <hyperlink ref="J29" r:id="rId70" xr:uid="{4823770B-E82D-42EF-B860-AA173ED90085}"/>
    <hyperlink ref="J18" r:id="rId71" xr:uid="{8C27A275-0854-4232-8F16-50BF28005B00}"/>
    <hyperlink ref="J27" r:id="rId72" xr:uid="{F5A66A26-A0AF-4EA6-B5B5-15946212C525}"/>
    <hyperlink ref="J30" r:id="rId73" xr:uid="{08C50457-56D5-469B-9AB7-B9837C9037E9}"/>
    <hyperlink ref="J86" r:id="rId74" xr:uid="{FE78003D-B0E7-4A4F-93C6-10D24482EE61}"/>
    <hyperlink ref="J85" r:id="rId75" xr:uid="{D07E6566-7E8E-4A20-BB5F-60A3EEC48D67}"/>
    <hyperlink ref="J105" r:id="rId76" xr:uid="{246135B5-49AA-4998-BA19-D40573CA5EDC}"/>
    <hyperlink ref="J106" r:id="rId77" xr:uid="{5C649D2A-BD57-4272-92D0-4A61B888FC3B}"/>
    <hyperlink ref="J107" r:id="rId78" xr:uid="{BDB0CF5E-1933-42A0-B4E3-3B6491768A5C}"/>
    <hyperlink ref="J114" r:id="rId79" display="https://osan.go.kr/arts/main.do" xr:uid="{623B0E4E-ADEF-4A9E-9656-9D6CBF61E240}"/>
    <hyperlink ref="J97" r:id="rId80" xr:uid="{75DB8AC7-78C6-4509-BBCD-E0BC330B78CF}"/>
    <hyperlink ref="J98" r:id="rId81" display="https://culture.nyj.go.kr/" xr:uid="{6F2446C2-4583-406D-BE78-9FAA8A46BEEA}"/>
    <hyperlink ref="J115" r:id="rId82" xr:uid="{D63F427B-CAC6-4F99-A7D9-6E5A110BEE59}"/>
    <hyperlink ref="J110" r:id="rId83" xr:uid="{2EF00AE3-B9F8-4421-8BE3-0FC29035843C}"/>
    <hyperlink ref="J117" r:id="rId84" xr:uid="{A6FAC3C7-B027-4708-B9F0-06C637BD1FD8}"/>
    <hyperlink ref="M103" r:id="rId85" display="http://www.pyeongtaek.go.kr/soriter/index.php" xr:uid="{C866C8B9-88C9-4ACA-AEDF-41C8F66D0B23}"/>
    <hyperlink ref="J99" r:id="rId86" xr:uid="{74E941DD-7A3C-4AA1-A424-6BBD52969AB3}"/>
    <hyperlink ref="J100" r:id="rId87" xr:uid="{46723B0C-0670-4F69-A170-5FBB836E510D}"/>
    <hyperlink ref="J122" r:id="rId88" xr:uid="{674E42FB-7ABD-4189-87CD-98C91A01A103}"/>
    <hyperlink ref="J91" r:id="rId89" xr:uid="{B03C572E-AE4B-453F-9B63-94A13E66D882}"/>
    <hyperlink ref="J95" r:id="rId90" xr:uid="{1EAD5CCE-2A08-4FFF-A2F1-1DCE8981B54E}"/>
    <hyperlink ref="J94" r:id="rId91" xr:uid="{0A82AC24-AC0E-41CD-BD41-3E9EFDE53CE3}"/>
    <hyperlink ref="J96" r:id="rId92" xr:uid="{8D504233-8DE2-4A06-9F49-B644992B5BF1}"/>
    <hyperlink ref="J119" r:id="rId93" xr:uid="{F9AEA446-0108-4117-AC0B-53ECF0880862}"/>
    <hyperlink ref="J123" r:id="rId94" xr:uid="{FB777F57-7660-45C3-9E98-B7E3DFBD890E}"/>
    <hyperlink ref="J124" r:id="rId95" display="https://yccs.or.kr/" xr:uid="{E1D9A23E-6EC7-49E3-AE61-28320521B1F1}"/>
    <hyperlink ref="J101" r:id="rId96" xr:uid="{3B16BFD4-C136-4B14-8FAA-D09B6780A76F}"/>
    <hyperlink ref="J102:J103" r:id="rId97" display="www.pyeongtaek.go.kr" xr:uid="{FA953DDE-0201-473F-9984-E9823584EAB3}"/>
    <hyperlink ref="J6" r:id="rId98" xr:uid="{A75E31A5-1BAC-464B-8A04-D145A0D5F24E}"/>
  </hyperlinks>
  <pageMargins left="0.98425196850393704" right="1.1023622047244095" top="0.47244094488188981" bottom="0.47244094488188981" header="0.51181102362204722" footer="0.47244094488188981"/>
  <pageSetup paperSize="9" scale="80" fitToHeight="4" orientation="landscape" horizontalDpi="300" verticalDpi="300" r:id="rId99"/>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B32A6-A7E9-4991-961E-763CE910D0C9}">
  <dimension ref="A1:AB253"/>
  <sheetViews>
    <sheetView view="pageBreakPreview" zoomScaleNormal="100" zoomScaleSheetLayoutView="100" workbookViewId="0">
      <pane xSplit="4" ySplit="5" topLeftCell="O16" activePane="bottomRight" state="frozen"/>
      <selection pane="topRight" activeCell="E1" sqref="E1"/>
      <selection pane="bottomLeft" activeCell="A6" sqref="A6"/>
      <selection pane="bottomRight" activeCell="Z1" sqref="Z1:Z1048576"/>
    </sheetView>
  </sheetViews>
  <sheetFormatPr defaultRowHeight="16.5" customHeight="1"/>
  <cols>
    <col min="1" max="1" width="7.125" style="1243" customWidth="1"/>
    <col min="2" max="4" width="9" style="1243"/>
    <col min="5" max="5" width="9" style="1243" customWidth="1"/>
    <col min="6" max="6" width="9" style="2153" customWidth="1"/>
    <col min="7" max="7" width="45.375" style="1243" customWidth="1"/>
    <col min="8" max="8" width="14.125" style="1243" customWidth="1"/>
    <col min="9" max="9" width="21.375" style="1243" bestFit="1" customWidth="1"/>
    <col min="10" max="10" width="9" style="1649" customWidth="1"/>
    <col min="11" max="14" width="9" style="1243" customWidth="1"/>
    <col min="15" max="19" width="10.625" style="1243" customWidth="1"/>
    <col min="20" max="26" width="9.125" style="1243" bestFit="1" customWidth="1"/>
    <col min="27" max="27" width="39.75" style="1243" customWidth="1"/>
    <col min="28" max="28" width="10" style="1243" bestFit="1" customWidth="1"/>
    <col min="29" max="16384" width="9" style="1243"/>
  </cols>
  <sheetData>
    <row r="1" spans="1:28" ht="16.5" customHeight="1">
      <c r="A1" s="1684"/>
      <c r="B1" s="1684"/>
      <c r="C1" s="1684"/>
      <c r="D1" s="1684"/>
      <c r="E1" s="1684"/>
      <c r="F1" s="2130"/>
      <c r="G1" s="1275"/>
      <c r="H1" s="1275"/>
      <c r="I1" s="1275"/>
      <c r="J1" s="1276"/>
      <c r="K1" s="1277"/>
      <c r="L1" s="1277"/>
      <c r="M1" s="1277"/>
      <c r="N1" s="1275"/>
      <c r="O1" s="1278"/>
      <c r="P1" s="1275"/>
      <c r="Q1" s="1275"/>
      <c r="R1" s="1277"/>
      <c r="S1" s="1277"/>
      <c r="T1" s="1275"/>
      <c r="U1" s="1277"/>
      <c r="V1" s="1277"/>
      <c r="W1" s="1278"/>
      <c r="X1" s="1278"/>
      <c r="Y1" s="1278"/>
      <c r="Z1" s="1278"/>
      <c r="AA1" s="1278"/>
      <c r="AB1" s="1278"/>
    </row>
    <row r="2" spans="1:28" ht="16.5" customHeight="1">
      <c r="A2" s="2611" t="s">
        <v>22514</v>
      </c>
      <c r="B2" s="2611"/>
      <c r="C2" s="2611"/>
      <c r="D2" s="2611"/>
      <c r="E2" s="2454"/>
      <c r="F2" s="2454"/>
      <c r="G2" s="2454"/>
      <c r="H2" s="2454"/>
      <c r="I2" s="2454"/>
      <c r="J2" s="2454"/>
      <c r="K2" s="2454"/>
      <c r="L2" s="2454"/>
      <c r="M2" s="2454"/>
      <c r="N2" s="2454"/>
      <c r="O2" s="2454"/>
      <c r="P2" s="2454"/>
      <c r="Q2" s="2454"/>
      <c r="R2" s="2454"/>
      <c r="S2" s="1279"/>
      <c r="T2" s="1279"/>
      <c r="U2" s="1279"/>
      <c r="V2" s="1279"/>
      <c r="W2" s="1279"/>
      <c r="X2" s="1279"/>
      <c r="Y2" s="1279"/>
      <c r="Z2" s="1279"/>
      <c r="AA2" s="1279"/>
      <c r="AB2" s="1279"/>
    </row>
    <row r="3" spans="1:28" ht="16.5" customHeight="1">
      <c r="A3" s="2613" t="s">
        <v>4773</v>
      </c>
      <c r="B3" s="2613"/>
      <c r="C3" s="2613"/>
      <c r="D3" s="1280"/>
      <c r="E3" s="1280"/>
      <c r="F3" s="2131"/>
      <c r="G3" s="1280"/>
      <c r="H3" s="1280"/>
      <c r="I3" s="1280"/>
      <c r="J3" s="1280"/>
      <c r="K3" s="1280"/>
      <c r="L3" s="1280"/>
      <c r="M3" s="1281"/>
      <c r="N3" s="1280"/>
      <c r="O3" s="1282"/>
      <c r="P3" s="1280"/>
      <c r="Q3" s="1280"/>
      <c r="R3" s="1280"/>
      <c r="S3" s="1280"/>
      <c r="T3" s="1280"/>
      <c r="U3" s="1280"/>
      <c r="V3" s="1280"/>
      <c r="W3" s="1282"/>
      <c r="X3" s="1283"/>
      <c r="Y3" s="1282"/>
      <c r="Z3" s="1282"/>
      <c r="AA3" s="1282"/>
      <c r="AB3" s="1282"/>
    </row>
    <row r="4" spans="1:28" s="2129" customFormat="1" ht="24.75" customHeight="1">
      <c r="A4" s="2610" t="s">
        <v>16798</v>
      </c>
      <c r="B4" s="2610" t="s">
        <v>16799</v>
      </c>
      <c r="C4" s="2610" t="s">
        <v>16800</v>
      </c>
      <c r="D4" s="2610" t="s">
        <v>17779</v>
      </c>
      <c r="E4" s="2610" t="s">
        <v>17780</v>
      </c>
      <c r="F4" s="2610" t="s">
        <v>17781</v>
      </c>
      <c r="G4" s="2610" t="s">
        <v>16803</v>
      </c>
      <c r="H4" s="2610" t="s">
        <v>16804</v>
      </c>
      <c r="I4" s="2610" t="s">
        <v>16806</v>
      </c>
      <c r="J4" s="2616" t="s">
        <v>17782</v>
      </c>
      <c r="K4" s="2610" t="s">
        <v>17783</v>
      </c>
      <c r="L4" s="2610"/>
      <c r="M4" s="2610"/>
      <c r="N4" s="2610"/>
      <c r="O4" s="2617" t="s">
        <v>17784</v>
      </c>
      <c r="P4" s="2618"/>
      <c r="Q4" s="2618"/>
      <c r="R4" s="2618"/>
      <c r="S4" s="2619"/>
      <c r="T4" s="2615" t="s">
        <v>17785</v>
      </c>
      <c r="U4" s="2615"/>
      <c r="V4" s="2615"/>
      <c r="W4" s="2615"/>
      <c r="X4" s="2615"/>
      <c r="Y4" s="2615"/>
      <c r="Z4" s="2615"/>
      <c r="AA4" s="2614" t="s">
        <v>17786</v>
      </c>
      <c r="AB4" s="2615" t="s">
        <v>17787</v>
      </c>
    </row>
    <row r="5" spans="1:28" s="2129" customFormat="1" ht="24.75" customHeight="1">
      <c r="A5" s="2610"/>
      <c r="B5" s="2610"/>
      <c r="C5" s="2610"/>
      <c r="D5" s="2610"/>
      <c r="E5" s="2610"/>
      <c r="F5" s="2610"/>
      <c r="G5" s="2610"/>
      <c r="H5" s="2610"/>
      <c r="I5" s="2610"/>
      <c r="J5" s="2616"/>
      <c r="K5" s="1284" t="s">
        <v>17788</v>
      </c>
      <c r="L5" s="1285" t="s">
        <v>17789</v>
      </c>
      <c r="M5" s="1284" t="s">
        <v>17790</v>
      </c>
      <c r="N5" s="1284" t="s">
        <v>17791</v>
      </c>
      <c r="O5" s="1286" t="s">
        <v>17792</v>
      </c>
      <c r="P5" s="1286" t="s">
        <v>17793</v>
      </c>
      <c r="Q5" s="1286" t="s">
        <v>17794</v>
      </c>
      <c r="R5" s="1286" t="s">
        <v>17795</v>
      </c>
      <c r="S5" s="1286" t="s">
        <v>17796</v>
      </c>
      <c r="T5" s="1286" t="s">
        <v>17797</v>
      </c>
      <c r="U5" s="1286" t="s">
        <v>17798</v>
      </c>
      <c r="V5" s="1286" t="s">
        <v>17799</v>
      </c>
      <c r="W5" s="1286" t="s">
        <v>17800</v>
      </c>
      <c r="X5" s="1286" t="s">
        <v>17801</v>
      </c>
      <c r="Y5" s="1286" t="s">
        <v>17795</v>
      </c>
      <c r="Z5" s="1286" t="s">
        <v>17796</v>
      </c>
      <c r="AA5" s="2614"/>
      <c r="AB5" s="2615"/>
    </row>
    <row r="6" spans="1:28" s="2129" customFormat="1" ht="16.5" customHeight="1">
      <c r="A6" s="1287">
        <v>1</v>
      </c>
      <c r="B6" s="1287" t="s">
        <v>15898</v>
      </c>
      <c r="C6" s="1287" t="s">
        <v>17802</v>
      </c>
      <c r="D6" s="1287" t="s">
        <v>17803</v>
      </c>
      <c r="E6" s="1288" t="s">
        <v>17804</v>
      </c>
      <c r="F6" s="1458" t="s">
        <v>17805</v>
      </c>
      <c r="G6" s="1238" t="s">
        <v>17806</v>
      </c>
      <c r="H6" s="1288" t="s">
        <v>17807</v>
      </c>
      <c r="I6" s="1289" t="s">
        <v>17808</v>
      </c>
      <c r="J6" s="1290">
        <v>64</v>
      </c>
      <c r="K6" s="1291">
        <v>1</v>
      </c>
      <c r="L6" s="1290">
        <v>2</v>
      </c>
      <c r="M6" s="1290">
        <v>0</v>
      </c>
      <c r="N6" s="1290">
        <v>3</v>
      </c>
      <c r="O6" s="1290">
        <v>120703</v>
      </c>
      <c r="P6" s="1290">
        <v>807953</v>
      </c>
      <c r="Q6" s="1290">
        <v>183480</v>
      </c>
      <c r="R6" s="1290">
        <v>54250</v>
      </c>
      <c r="S6" s="1291">
        <v>1166386</v>
      </c>
      <c r="T6" s="1290">
        <v>82.5</v>
      </c>
      <c r="U6" s="1290">
        <v>0</v>
      </c>
      <c r="V6" s="1290">
        <v>82.5</v>
      </c>
      <c r="W6" s="1290">
        <v>82.5</v>
      </c>
      <c r="X6" s="1290">
        <v>0</v>
      </c>
      <c r="Y6" s="1290">
        <v>0</v>
      </c>
      <c r="Z6" s="1290">
        <v>247.5</v>
      </c>
      <c r="AA6" s="1292" t="s">
        <v>17809</v>
      </c>
      <c r="AB6" s="1293">
        <v>1070</v>
      </c>
    </row>
    <row r="7" spans="1:28" s="2129" customFormat="1" ht="16.5" customHeight="1">
      <c r="A7" s="1287">
        <v>2</v>
      </c>
      <c r="B7" s="1287" t="s">
        <v>15898</v>
      </c>
      <c r="C7" s="1287" t="s">
        <v>17810</v>
      </c>
      <c r="D7" s="1287" t="s">
        <v>17811</v>
      </c>
      <c r="E7" s="1288"/>
      <c r="F7" s="1458" t="s">
        <v>17812</v>
      </c>
      <c r="G7" s="1238" t="s">
        <v>17813</v>
      </c>
      <c r="H7" s="1288" t="s">
        <v>17814</v>
      </c>
      <c r="I7" s="1294" t="s">
        <v>17815</v>
      </c>
      <c r="J7" s="1290">
        <v>150</v>
      </c>
      <c r="K7" s="1291">
        <v>1</v>
      </c>
      <c r="L7" s="1290">
        <v>1</v>
      </c>
      <c r="M7" s="1290">
        <v>0</v>
      </c>
      <c r="N7" s="1290">
        <v>2</v>
      </c>
      <c r="O7" s="1290">
        <v>175500</v>
      </c>
      <c r="P7" s="1290">
        <v>1796925</v>
      </c>
      <c r="Q7" s="1290">
        <v>143520</v>
      </c>
      <c r="R7" s="1290">
        <v>44250</v>
      </c>
      <c r="S7" s="1291">
        <v>2160195</v>
      </c>
      <c r="T7" s="1290">
        <v>50</v>
      </c>
      <c r="U7" s="1290">
        <v>111</v>
      </c>
      <c r="V7" s="1290">
        <v>0</v>
      </c>
      <c r="W7" s="1290">
        <v>179</v>
      </c>
      <c r="X7" s="1290">
        <v>0</v>
      </c>
      <c r="Y7" s="1290">
        <v>49</v>
      </c>
      <c r="Z7" s="1290">
        <v>389</v>
      </c>
      <c r="AA7" s="1292" t="s">
        <v>17816</v>
      </c>
      <c r="AB7" s="1293">
        <v>3500</v>
      </c>
    </row>
    <row r="8" spans="1:28" s="2129" customFormat="1" ht="16.5" customHeight="1">
      <c r="A8" s="1287">
        <v>3</v>
      </c>
      <c r="B8" s="1287" t="s">
        <v>15898</v>
      </c>
      <c r="C8" s="1287" t="s">
        <v>17817</v>
      </c>
      <c r="D8" s="1287" t="s">
        <v>17818</v>
      </c>
      <c r="E8" s="1288" t="s">
        <v>17819</v>
      </c>
      <c r="F8" s="1458" t="s">
        <v>17820</v>
      </c>
      <c r="G8" s="1238" t="s">
        <v>17821</v>
      </c>
      <c r="H8" s="1288" t="s">
        <v>17822</v>
      </c>
      <c r="I8" s="1235" t="s">
        <v>17823</v>
      </c>
      <c r="J8" s="1290">
        <v>61</v>
      </c>
      <c r="K8" s="1291">
        <v>1</v>
      </c>
      <c r="L8" s="1290">
        <v>7</v>
      </c>
      <c r="M8" s="1291">
        <v>0</v>
      </c>
      <c r="N8" s="1290">
        <v>8</v>
      </c>
      <c r="O8" s="1290">
        <v>542390</v>
      </c>
      <c r="P8" s="1290">
        <v>865400</v>
      </c>
      <c r="Q8" s="1290">
        <v>159915</v>
      </c>
      <c r="R8" s="1290">
        <v>184250</v>
      </c>
      <c r="S8" s="1291">
        <v>1751955</v>
      </c>
      <c r="T8" s="1290">
        <v>270.8</v>
      </c>
      <c r="U8" s="1290">
        <v>0</v>
      </c>
      <c r="V8" s="1290">
        <v>481.6</v>
      </c>
      <c r="W8" s="1290">
        <v>219.9</v>
      </c>
      <c r="X8" s="1290">
        <v>0</v>
      </c>
      <c r="Y8" s="1290">
        <v>313.8</v>
      </c>
      <c r="Z8" s="1290">
        <v>1286.1000000000001</v>
      </c>
      <c r="AA8" s="1292" t="s">
        <v>17824</v>
      </c>
      <c r="AB8" s="1293">
        <v>13825</v>
      </c>
    </row>
    <row r="9" spans="1:28" s="2129" customFormat="1" ht="16.5" customHeight="1">
      <c r="A9" s="1287">
        <v>4</v>
      </c>
      <c r="B9" s="1287" t="s">
        <v>43</v>
      </c>
      <c r="C9" s="1287" t="s">
        <v>556</v>
      </c>
      <c r="D9" s="1295" t="s">
        <v>17825</v>
      </c>
      <c r="E9" s="1288" t="s">
        <v>17826</v>
      </c>
      <c r="F9" s="2132" t="s">
        <v>17827</v>
      </c>
      <c r="G9" s="1238" t="s">
        <v>17828</v>
      </c>
      <c r="H9" s="1288" t="s">
        <v>17829</v>
      </c>
      <c r="I9" s="1296" t="s">
        <v>17830</v>
      </c>
      <c r="J9" s="1297">
        <v>168</v>
      </c>
      <c r="K9" s="1298">
        <v>1</v>
      </c>
      <c r="L9" s="1297">
        <v>2</v>
      </c>
      <c r="M9" s="1298">
        <v>0</v>
      </c>
      <c r="N9" s="1290">
        <v>3</v>
      </c>
      <c r="O9" s="1297">
        <v>118183</v>
      </c>
      <c r="P9" s="1297">
        <v>1452400</v>
      </c>
      <c r="Q9" s="1297">
        <v>116161</v>
      </c>
      <c r="R9" s="1297">
        <v>44250</v>
      </c>
      <c r="S9" s="1291">
        <v>1730994</v>
      </c>
      <c r="T9" s="1297">
        <v>72</v>
      </c>
      <c r="U9" s="1297">
        <v>22</v>
      </c>
      <c r="V9" s="1290">
        <v>0</v>
      </c>
      <c r="W9" s="1290">
        <v>0</v>
      </c>
      <c r="X9" s="1290">
        <v>0</v>
      </c>
      <c r="Y9" s="1297">
        <v>33</v>
      </c>
      <c r="Z9" s="1290">
        <v>127</v>
      </c>
      <c r="AA9" s="1299" t="s">
        <v>17831</v>
      </c>
      <c r="AB9" s="1293">
        <v>16318</v>
      </c>
    </row>
    <row r="10" spans="1:28" s="2129" customFormat="1" ht="16.5" customHeight="1">
      <c r="A10" s="1287">
        <v>5</v>
      </c>
      <c r="B10" s="1287" t="s">
        <v>43</v>
      </c>
      <c r="C10" s="1287" t="s">
        <v>338</v>
      </c>
      <c r="D10" s="1287" t="s">
        <v>17832</v>
      </c>
      <c r="E10" s="1288" t="s">
        <v>17833</v>
      </c>
      <c r="F10" s="1458" t="s">
        <v>17834</v>
      </c>
      <c r="G10" s="1238" t="s">
        <v>17835</v>
      </c>
      <c r="H10" s="1288" t="s">
        <v>15906</v>
      </c>
      <c r="I10" s="1289" t="s">
        <v>17836</v>
      </c>
      <c r="J10" s="1300">
        <v>56</v>
      </c>
      <c r="K10" s="1301">
        <v>1</v>
      </c>
      <c r="L10" s="1300">
        <v>6</v>
      </c>
      <c r="M10" s="1300">
        <v>2</v>
      </c>
      <c r="N10" s="1290">
        <v>9</v>
      </c>
      <c r="O10" s="1300">
        <v>229364</v>
      </c>
      <c r="P10" s="1300">
        <v>808665</v>
      </c>
      <c r="Q10" s="1300">
        <v>475910</v>
      </c>
      <c r="R10" s="1300">
        <v>44250</v>
      </c>
      <c r="S10" s="1291">
        <v>1558189</v>
      </c>
      <c r="T10" s="1300">
        <v>250.83</v>
      </c>
      <c r="U10" s="1290">
        <v>0</v>
      </c>
      <c r="V10" s="1300">
        <v>416.43</v>
      </c>
      <c r="W10" s="1300">
        <v>85</v>
      </c>
      <c r="X10" s="1290">
        <v>0</v>
      </c>
      <c r="Y10" s="1300">
        <v>1527</v>
      </c>
      <c r="Z10" s="1290">
        <v>2279.2600000000002</v>
      </c>
      <c r="AA10" s="1292" t="s">
        <v>17837</v>
      </c>
      <c r="AB10" s="1293">
        <v>67906</v>
      </c>
    </row>
    <row r="11" spans="1:28" s="2129" customFormat="1" ht="16.5" customHeight="1">
      <c r="A11" s="1287">
        <v>6</v>
      </c>
      <c r="B11" s="1287" t="s">
        <v>43</v>
      </c>
      <c r="C11" s="1287" t="s">
        <v>107</v>
      </c>
      <c r="D11" s="1287" t="s">
        <v>17838</v>
      </c>
      <c r="E11" s="1288" t="s">
        <v>17839</v>
      </c>
      <c r="F11" s="1458" t="s">
        <v>17840</v>
      </c>
      <c r="G11" s="1238" t="s">
        <v>17841</v>
      </c>
      <c r="H11" s="1288" t="s">
        <v>17842</v>
      </c>
      <c r="I11" s="1235" t="s">
        <v>17843</v>
      </c>
      <c r="J11" s="1339">
        <v>85</v>
      </c>
      <c r="K11" s="1338">
        <v>1</v>
      </c>
      <c r="L11" s="1339">
        <v>1</v>
      </c>
      <c r="M11" s="1339">
        <v>0</v>
      </c>
      <c r="N11" s="1290">
        <v>2</v>
      </c>
      <c r="O11" s="1339">
        <v>159350</v>
      </c>
      <c r="P11" s="1339">
        <v>916350</v>
      </c>
      <c r="Q11" s="1339">
        <v>171399</v>
      </c>
      <c r="R11" s="1339">
        <v>44250</v>
      </c>
      <c r="S11" s="1291">
        <v>1291349</v>
      </c>
      <c r="T11" s="1339">
        <v>90</v>
      </c>
      <c r="U11" s="1339">
        <v>97</v>
      </c>
      <c r="V11" s="1339">
        <v>320</v>
      </c>
      <c r="W11" s="1290">
        <v>0</v>
      </c>
      <c r="X11" s="1290">
        <v>0</v>
      </c>
      <c r="Y11" s="1339">
        <v>54</v>
      </c>
      <c r="Z11" s="1290">
        <v>561</v>
      </c>
      <c r="AA11" s="1292" t="s">
        <v>17844</v>
      </c>
      <c r="AB11" s="1293">
        <v>115357</v>
      </c>
    </row>
    <row r="12" spans="1:28" s="2129" customFormat="1" ht="16.5" customHeight="1">
      <c r="A12" s="1287">
        <v>7</v>
      </c>
      <c r="B12" s="1287" t="s">
        <v>15898</v>
      </c>
      <c r="C12" s="1287" t="s">
        <v>17845</v>
      </c>
      <c r="D12" s="1287" t="s">
        <v>17846</v>
      </c>
      <c r="E12" s="1288" t="s">
        <v>17847</v>
      </c>
      <c r="F12" s="1458" t="s">
        <v>17848</v>
      </c>
      <c r="G12" s="1238" t="s">
        <v>17849</v>
      </c>
      <c r="H12" s="1288" t="s">
        <v>17850</v>
      </c>
      <c r="I12" s="1287" t="s">
        <v>17851</v>
      </c>
      <c r="J12" s="1290">
        <v>149</v>
      </c>
      <c r="K12" s="1291">
        <v>1</v>
      </c>
      <c r="L12" s="1290">
        <v>1</v>
      </c>
      <c r="M12" s="1291">
        <v>2</v>
      </c>
      <c r="N12" s="1290">
        <v>4</v>
      </c>
      <c r="O12" s="1290">
        <v>395500</v>
      </c>
      <c r="P12" s="1290">
        <v>1122700</v>
      </c>
      <c r="Q12" s="1290">
        <v>182230</v>
      </c>
      <c r="R12" s="1290">
        <v>44250</v>
      </c>
      <c r="S12" s="1291">
        <v>1744680</v>
      </c>
      <c r="T12" s="1290">
        <v>109.48</v>
      </c>
      <c r="U12" s="1290">
        <v>0</v>
      </c>
      <c r="V12" s="1290">
        <v>615.79999999999995</v>
      </c>
      <c r="W12" s="1290">
        <v>0</v>
      </c>
      <c r="X12" s="1290">
        <v>0</v>
      </c>
      <c r="Y12" s="1290">
        <v>123.4</v>
      </c>
      <c r="Z12" s="1290">
        <v>848.68</v>
      </c>
      <c r="AA12" s="1292" t="s">
        <v>17852</v>
      </c>
      <c r="AB12" s="1293">
        <v>25144</v>
      </c>
    </row>
    <row r="13" spans="1:28" s="2129" customFormat="1" ht="16.5" customHeight="1">
      <c r="A13" s="1287">
        <v>8</v>
      </c>
      <c r="B13" s="1287" t="s">
        <v>43</v>
      </c>
      <c r="C13" s="1287" t="s">
        <v>585</v>
      </c>
      <c r="D13" s="1287" t="s">
        <v>17853</v>
      </c>
      <c r="E13" s="1288" t="s">
        <v>17854</v>
      </c>
      <c r="F13" s="1458" t="s">
        <v>17855</v>
      </c>
      <c r="G13" s="1238" t="s">
        <v>17856</v>
      </c>
      <c r="H13" s="1288" t="s">
        <v>17857</v>
      </c>
      <c r="I13" s="1294" t="s">
        <v>17858</v>
      </c>
      <c r="J13" s="1300">
        <v>63</v>
      </c>
      <c r="K13" s="1301">
        <v>1</v>
      </c>
      <c r="L13" s="1300">
        <v>8</v>
      </c>
      <c r="M13" s="1300">
        <v>0</v>
      </c>
      <c r="N13" s="1290">
        <v>9</v>
      </c>
      <c r="O13" s="1300">
        <v>510406</v>
      </c>
      <c r="P13" s="1300">
        <v>940000</v>
      </c>
      <c r="Q13" s="1300">
        <v>142808</v>
      </c>
      <c r="R13" s="1300">
        <v>104250</v>
      </c>
      <c r="S13" s="1291">
        <v>1697464</v>
      </c>
      <c r="T13" s="1302">
        <v>67.78</v>
      </c>
      <c r="U13" s="1302">
        <v>41.42</v>
      </c>
      <c r="V13" s="1302">
        <v>122</v>
      </c>
      <c r="W13" s="1290">
        <v>0</v>
      </c>
      <c r="X13" s="1290">
        <v>0</v>
      </c>
      <c r="Y13" s="1302">
        <v>219.05</v>
      </c>
      <c r="Z13" s="1290">
        <v>450.25</v>
      </c>
      <c r="AA13" s="1292" t="s">
        <v>17859</v>
      </c>
      <c r="AB13" s="1293">
        <v>77580</v>
      </c>
    </row>
    <row r="14" spans="1:28" s="2129" customFormat="1" ht="16.5" customHeight="1">
      <c r="A14" s="1287">
        <v>9</v>
      </c>
      <c r="B14" s="1287" t="s">
        <v>43</v>
      </c>
      <c r="C14" s="1287" t="s">
        <v>263</v>
      </c>
      <c r="D14" s="1287" t="s">
        <v>17860</v>
      </c>
      <c r="E14" s="1288" t="s">
        <v>17861</v>
      </c>
      <c r="F14" s="1458" t="s">
        <v>17862</v>
      </c>
      <c r="G14" s="1303" t="s">
        <v>17863</v>
      </c>
      <c r="H14" s="1288" t="s">
        <v>17864</v>
      </c>
      <c r="I14" s="1294" t="s">
        <v>17865</v>
      </c>
      <c r="J14" s="1304">
        <v>63</v>
      </c>
      <c r="K14" s="1305">
        <v>1</v>
      </c>
      <c r="L14" s="1304">
        <v>0</v>
      </c>
      <c r="M14" s="1304">
        <v>0</v>
      </c>
      <c r="N14" s="1290">
        <v>1</v>
      </c>
      <c r="O14" s="1304">
        <v>107300</v>
      </c>
      <c r="P14" s="1304">
        <v>328353</v>
      </c>
      <c r="Q14" s="1304">
        <v>135860</v>
      </c>
      <c r="R14" s="1304">
        <v>44250</v>
      </c>
      <c r="S14" s="1291">
        <v>615763</v>
      </c>
      <c r="T14" s="1304">
        <v>169.72</v>
      </c>
      <c r="U14" s="1290">
        <v>0</v>
      </c>
      <c r="V14" s="1290">
        <v>0</v>
      </c>
      <c r="W14" s="1290">
        <v>0</v>
      </c>
      <c r="X14" s="1290">
        <v>0</v>
      </c>
      <c r="Y14" s="1304">
        <v>666</v>
      </c>
      <c r="Z14" s="1290">
        <v>835.72</v>
      </c>
      <c r="AA14" s="1292" t="s">
        <v>17866</v>
      </c>
      <c r="AB14" s="1293">
        <v>3486</v>
      </c>
    </row>
    <row r="15" spans="1:28" s="2129" customFormat="1" ht="16.5" customHeight="1">
      <c r="A15" s="1287">
        <v>10</v>
      </c>
      <c r="B15" s="1287" t="s">
        <v>43</v>
      </c>
      <c r="C15" s="1287" t="s">
        <v>102</v>
      </c>
      <c r="D15" s="1287" t="s">
        <v>17867</v>
      </c>
      <c r="E15" s="1288" t="s">
        <v>17868</v>
      </c>
      <c r="F15" s="1458" t="s">
        <v>17869</v>
      </c>
      <c r="G15" s="1303" t="s">
        <v>17870</v>
      </c>
      <c r="H15" s="1288" t="s">
        <v>17871</v>
      </c>
      <c r="I15" s="1294" t="s">
        <v>17872</v>
      </c>
      <c r="J15" s="1300">
        <v>119</v>
      </c>
      <c r="K15" s="1301">
        <v>1</v>
      </c>
      <c r="L15" s="1300">
        <v>8</v>
      </c>
      <c r="M15" s="1301">
        <v>0</v>
      </c>
      <c r="N15" s="1290">
        <v>9</v>
      </c>
      <c r="O15" s="1300">
        <v>653844</v>
      </c>
      <c r="P15" s="1300">
        <v>1101454</v>
      </c>
      <c r="Q15" s="1300">
        <v>258095</v>
      </c>
      <c r="R15" s="1300">
        <v>44250</v>
      </c>
      <c r="S15" s="1291">
        <v>2057643</v>
      </c>
      <c r="T15" s="1300">
        <v>72</v>
      </c>
      <c r="U15" s="1290">
        <v>0</v>
      </c>
      <c r="V15" s="1290">
        <v>0</v>
      </c>
      <c r="W15" s="1300">
        <v>198</v>
      </c>
      <c r="X15" s="1290">
        <v>0</v>
      </c>
      <c r="Y15" s="1300">
        <v>273</v>
      </c>
      <c r="Z15" s="1290">
        <v>543</v>
      </c>
      <c r="AA15" s="1292" t="s">
        <v>17873</v>
      </c>
      <c r="AB15" s="1293">
        <v>112001</v>
      </c>
    </row>
    <row r="16" spans="1:28" s="2129" customFormat="1" ht="16.5" customHeight="1">
      <c r="A16" s="1287">
        <v>11</v>
      </c>
      <c r="B16" s="1287" t="s">
        <v>43</v>
      </c>
      <c r="C16" s="1287" t="s">
        <v>97</v>
      </c>
      <c r="D16" s="1287" t="s">
        <v>17874</v>
      </c>
      <c r="E16" s="1288" t="s">
        <v>17875</v>
      </c>
      <c r="F16" s="1458" t="s">
        <v>17876</v>
      </c>
      <c r="G16" s="1238" t="s">
        <v>17877</v>
      </c>
      <c r="H16" s="1288" t="s">
        <v>17878</v>
      </c>
      <c r="I16" s="1235" t="s">
        <v>17879</v>
      </c>
      <c r="J16" s="1339">
        <v>40</v>
      </c>
      <c r="K16" s="1338">
        <v>1</v>
      </c>
      <c r="L16" s="1339">
        <v>5</v>
      </c>
      <c r="M16" s="1339">
        <v>3</v>
      </c>
      <c r="N16" s="1290">
        <v>9</v>
      </c>
      <c r="O16" s="1339">
        <v>640021</v>
      </c>
      <c r="P16" s="1339">
        <v>793600</v>
      </c>
      <c r="Q16" s="1339">
        <v>199709</v>
      </c>
      <c r="R16" s="1339">
        <v>44250</v>
      </c>
      <c r="S16" s="1291">
        <v>1677580</v>
      </c>
      <c r="T16" s="1339">
        <v>68.97</v>
      </c>
      <c r="U16" s="1290">
        <v>0</v>
      </c>
      <c r="V16" s="1339">
        <v>171.21</v>
      </c>
      <c r="W16" s="1290">
        <v>0</v>
      </c>
      <c r="X16" s="1339">
        <v>68.510000000000005</v>
      </c>
      <c r="Y16" s="1339">
        <v>277.89999999999998</v>
      </c>
      <c r="Z16" s="1290">
        <v>586.58999999999992</v>
      </c>
      <c r="AA16" s="1292" t="s">
        <v>17880</v>
      </c>
      <c r="AB16" s="1293">
        <v>674704</v>
      </c>
    </row>
    <row r="17" spans="1:28" s="2129" customFormat="1" ht="16.5" customHeight="1">
      <c r="A17" s="1287">
        <v>12</v>
      </c>
      <c r="B17" s="1287" t="s">
        <v>15898</v>
      </c>
      <c r="C17" s="1287" t="s">
        <v>17881</v>
      </c>
      <c r="D17" s="1287" t="s">
        <v>17882</v>
      </c>
      <c r="E17" s="1288" t="s">
        <v>17883</v>
      </c>
      <c r="F17" s="1458" t="s">
        <v>17884</v>
      </c>
      <c r="G17" s="1238" t="s">
        <v>17885</v>
      </c>
      <c r="H17" s="1288" t="s">
        <v>17886</v>
      </c>
      <c r="I17" s="1235" t="s">
        <v>17887</v>
      </c>
      <c r="J17" s="1290">
        <v>104</v>
      </c>
      <c r="K17" s="1291">
        <v>1</v>
      </c>
      <c r="L17" s="1290">
        <v>2</v>
      </c>
      <c r="M17" s="1290">
        <v>0</v>
      </c>
      <c r="N17" s="1290">
        <v>3</v>
      </c>
      <c r="O17" s="1290">
        <v>32250</v>
      </c>
      <c r="P17" s="1290">
        <v>456587</v>
      </c>
      <c r="Q17" s="1290">
        <v>49250</v>
      </c>
      <c r="R17" s="1290">
        <v>44250</v>
      </c>
      <c r="S17" s="1291">
        <v>582337</v>
      </c>
      <c r="T17" s="1290">
        <v>137</v>
      </c>
      <c r="U17" s="1290">
        <v>0</v>
      </c>
      <c r="V17" s="1290">
        <v>0</v>
      </c>
      <c r="W17" s="1290">
        <v>0</v>
      </c>
      <c r="X17" s="1290">
        <v>50</v>
      </c>
      <c r="Y17" s="1290">
        <v>0</v>
      </c>
      <c r="Z17" s="1290">
        <v>187</v>
      </c>
      <c r="AA17" s="1292" t="s">
        <v>17888</v>
      </c>
      <c r="AB17" s="1293">
        <v>6966</v>
      </c>
    </row>
    <row r="18" spans="1:28" s="2129" customFormat="1" ht="16.5" customHeight="1">
      <c r="A18" s="1287">
        <v>13</v>
      </c>
      <c r="B18" s="1287" t="s">
        <v>43</v>
      </c>
      <c r="C18" s="1287" t="s">
        <v>126</v>
      </c>
      <c r="D18" s="1287" t="s">
        <v>17889</v>
      </c>
      <c r="E18" s="1288" t="s">
        <v>17890</v>
      </c>
      <c r="F18" s="1458" t="s">
        <v>17891</v>
      </c>
      <c r="G18" s="1238" t="s">
        <v>17892</v>
      </c>
      <c r="H18" s="1288" t="s">
        <v>17893</v>
      </c>
      <c r="I18" s="1289" t="s">
        <v>17894</v>
      </c>
      <c r="J18" s="1297">
        <v>198</v>
      </c>
      <c r="K18" s="1298">
        <v>0</v>
      </c>
      <c r="L18" s="1297">
        <v>2</v>
      </c>
      <c r="M18" s="1298">
        <v>0</v>
      </c>
      <c r="N18" s="1290">
        <v>2</v>
      </c>
      <c r="O18" s="1297">
        <v>100000</v>
      </c>
      <c r="P18" s="1297">
        <v>200000</v>
      </c>
      <c r="Q18" s="1297">
        <v>10050</v>
      </c>
      <c r="R18" s="1297">
        <v>44250</v>
      </c>
      <c r="S18" s="1291">
        <v>354300</v>
      </c>
      <c r="T18" s="1297">
        <v>185.21</v>
      </c>
      <c r="U18" s="1290">
        <v>0</v>
      </c>
      <c r="V18" s="1297">
        <v>157.44</v>
      </c>
      <c r="W18" s="1290">
        <v>0</v>
      </c>
      <c r="X18" s="1290">
        <v>0</v>
      </c>
      <c r="Y18" s="1290">
        <v>0</v>
      </c>
      <c r="Z18" s="1290">
        <v>342.65</v>
      </c>
      <c r="AA18" s="1292" t="s">
        <v>17895</v>
      </c>
      <c r="AB18" s="1293">
        <v>35108</v>
      </c>
    </row>
    <row r="19" spans="1:28" s="2129" customFormat="1" ht="16.5" customHeight="1">
      <c r="A19" s="1306">
        <v>14</v>
      </c>
      <c r="B19" s="1306" t="s">
        <v>15898</v>
      </c>
      <c r="C19" s="1306" t="s">
        <v>117</v>
      </c>
      <c r="D19" s="1306" t="s">
        <v>17896</v>
      </c>
      <c r="E19" s="1288" t="s">
        <v>17897</v>
      </c>
      <c r="F19" s="1434" t="s">
        <v>17898</v>
      </c>
      <c r="G19" s="1238" t="s">
        <v>17899</v>
      </c>
      <c r="H19" s="1288" t="s">
        <v>17900</v>
      </c>
      <c r="I19" s="1308" t="s">
        <v>17901</v>
      </c>
      <c r="J19" s="1309">
        <v>30</v>
      </c>
      <c r="K19" s="1310">
        <v>1</v>
      </c>
      <c r="L19" s="1309">
        <v>4</v>
      </c>
      <c r="M19" s="1309">
        <v>1</v>
      </c>
      <c r="N19" s="1290">
        <v>6</v>
      </c>
      <c r="O19" s="1309">
        <v>141750</v>
      </c>
      <c r="P19" s="1309">
        <v>930680</v>
      </c>
      <c r="Q19" s="1309">
        <v>232000</v>
      </c>
      <c r="R19" s="1309">
        <v>44250</v>
      </c>
      <c r="S19" s="1291">
        <v>1348680</v>
      </c>
      <c r="T19" s="1309">
        <v>50</v>
      </c>
      <c r="U19" s="1309">
        <v>50</v>
      </c>
      <c r="V19" s="1309">
        <v>193.94</v>
      </c>
      <c r="W19" s="1309">
        <v>58</v>
      </c>
      <c r="X19" s="1309">
        <v>180</v>
      </c>
      <c r="Y19" s="1309">
        <v>930.6</v>
      </c>
      <c r="Z19" s="1290">
        <v>1462.54</v>
      </c>
      <c r="AA19" s="1311" t="s">
        <v>17902</v>
      </c>
      <c r="AB19" s="1293">
        <v>688997</v>
      </c>
    </row>
    <row r="20" spans="1:28" s="2129" customFormat="1" ht="16.5" customHeight="1">
      <c r="A20" s="1287">
        <v>15</v>
      </c>
      <c r="B20" s="1287" t="s">
        <v>15898</v>
      </c>
      <c r="C20" s="1287" t="s">
        <v>17903</v>
      </c>
      <c r="D20" s="1287" t="s">
        <v>17904</v>
      </c>
      <c r="E20" s="1288" t="s">
        <v>17905</v>
      </c>
      <c r="F20" s="1458" t="s">
        <v>17906</v>
      </c>
      <c r="G20" s="1238" t="s">
        <v>17907</v>
      </c>
      <c r="H20" s="1288" t="s">
        <v>17908</v>
      </c>
      <c r="I20" s="1294" t="s">
        <v>17909</v>
      </c>
      <c r="J20" s="1290">
        <v>79</v>
      </c>
      <c r="K20" s="1291">
        <v>0</v>
      </c>
      <c r="L20" s="1290">
        <v>2</v>
      </c>
      <c r="M20" s="1290">
        <v>2</v>
      </c>
      <c r="N20" s="1290">
        <v>4</v>
      </c>
      <c r="O20" s="1290">
        <v>170272</v>
      </c>
      <c r="P20" s="1290">
        <v>1013028</v>
      </c>
      <c r="Q20" s="1290">
        <v>240857</v>
      </c>
      <c r="R20" s="1290">
        <v>44250</v>
      </c>
      <c r="S20" s="1291">
        <v>1468407</v>
      </c>
      <c r="T20" s="1290">
        <v>59.62</v>
      </c>
      <c r="U20" s="1290">
        <v>39.75</v>
      </c>
      <c r="V20" s="1290">
        <v>0</v>
      </c>
      <c r="W20" s="1290">
        <v>0</v>
      </c>
      <c r="X20" s="1290">
        <v>0</v>
      </c>
      <c r="Y20" s="1290">
        <v>495</v>
      </c>
      <c r="Z20" s="1290">
        <v>594.37</v>
      </c>
      <c r="AA20" s="1292" t="s">
        <v>17910</v>
      </c>
      <c r="AB20" s="1293">
        <v>43944</v>
      </c>
    </row>
    <row r="21" spans="1:28" s="2129" customFormat="1" ht="16.5" customHeight="1">
      <c r="A21" s="1287">
        <v>16</v>
      </c>
      <c r="B21" s="1287" t="s">
        <v>43</v>
      </c>
      <c r="C21" s="1287" t="s">
        <v>83</v>
      </c>
      <c r="D21" s="1287" t="s">
        <v>17911</v>
      </c>
      <c r="E21" s="1288" t="s">
        <v>17912</v>
      </c>
      <c r="F21" s="1458" t="s">
        <v>17913</v>
      </c>
      <c r="G21" s="1238" t="s">
        <v>17914</v>
      </c>
      <c r="H21" s="1288" t="s">
        <v>17915</v>
      </c>
      <c r="I21" s="1289" t="s">
        <v>17916</v>
      </c>
      <c r="J21" s="1300">
        <v>145</v>
      </c>
      <c r="K21" s="1301">
        <v>1</v>
      </c>
      <c r="L21" s="1300">
        <v>0</v>
      </c>
      <c r="M21" s="1300">
        <v>0</v>
      </c>
      <c r="N21" s="1290">
        <v>1</v>
      </c>
      <c r="O21" s="1300">
        <v>502050</v>
      </c>
      <c r="P21" s="1300">
        <v>397000</v>
      </c>
      <c r="Q21" s="1300">
        <v>58759</v>
      </c>
      <c r="R21" s="1300">
        <v>44250</v>
      </c>
      <c r="S21" s="1291">
        <v>1002059</v>
      </c>
      <c r="T21" s="1300">
        <v>120</v>
      </c>
      <c r="U21" s="1290">
        <v>0</v>
      </c>
      <c r="V21" s="1300">
        <v>112.5</v>
      </c>
      <c r="W21" s="1300">
        <v>338.58</v>
      </c>
      <c r="X21" s="1290">
        <v>0</v>
      </c>
      <c r="Y21" s="1300">
        <v>1474.45</v>
      </c>
      <c r="Z21" s="1290">
        <v>2045.53</v>
      </c>
      <c r="AA21" s="1312" t="s">
        <v>17917</v>
      </c>
      <c r="AB21" s="1293">
        <v>184269</v>
      </c>
    </row>
    <row r="22" spans="1:28" s="2129" customFormat="1" ht="16.5" customHeight="1">
      <c r="A22" s="1306">
        <v>17</v>
      </c>
      <c r="B22" s="1306" t="s">
        <v>43</v>
      </c>
      <c r="C22" s="1306" t="s">
        <v>88</v>
      </c>
      <c r="D22" s="1306" t="s">
        <v>17918</v>
      </c>
      <c r="E22" s="1288" t="s">
        <v>17919</v>
      </c>
      <c r="F22" s="1434" t="s">
        <v>17920</v>
      </c>
      <c r="G22" s="1238" t="s">
        <v>17921</v>
      </c>
      <c r="H22" s="1288" t="s">
        <v>17922</v>
      </c>
      <c r="I22" s="1313" t="s">
        <v>17923</v>
      </c>
      <c r="J22" s="1314">
        <v>91</v>
      </c>
      <c r="K22" s="1315">
        <v>1</v>
      </c>
      <c r="L22" s="1314">
        <v>2</v>
      </c>
      <c r="M22" s="1314">
        <v>0</v>
      </c>
      <c r="N22" s="1290">
        <v>3</v>
      </c>
      <c r="O22" s="1314">
        <v>207350</v>
      </c>
      <c r="P22" s="1314">
        <v>1279000</v>
      </c>
      <c r="Q22" s="1314">
        <v>193055</v>
      </c>
      <c r="R22" s="1314">
        <v>44250</v>
      </c>
      <c r="S22" s="1291">
        <v>1723655</v>
      </c>
      <c r="T22" s="1316">
        <v>152.08000000000001</v>
      </c>
      <c r="U22" s="1316">
        <v>674.08999999999992</v>
      </c>
      <c r="V22" s="1290">
        <v>0</v>
      </c>
      <c r="W22" s="1316">
        <v>39.24</v>
      </c>
      <c r="X22" s="1290">
        <v>0</v>
      </c>
      <c r="Y22" s="1316">
        <v>130.9</v>
      </c>
      <c r="Z22" s="1290">
        <v>996.31</v>
      </c>
      <c r="AA22" s="1317" t="s">
        <v>17924</v>
      </c>
      <c r="AB22" s="1293">
        <v>4696</v>
      </c>
    </row>
    <row r="23" spans="1:28" s="2129" customFormat="1" ht="16.5" customHeight="1">
      <c r="A23" s="1287">
        <v>18</v>
      </c>
      <c r="B23" s="1287" t="s">
        <v>15898</v>
      </c>
      <c r="C23" s="1287" t="s">
        <v>17925</v>
      </c>
      <c r="D23" s="1287" t="s">
        <v>17926</v>
      </c>
      <c r="E23" s="1288" t="s">
        <v>17927</v>
      </c>
      <c r="F23" s="1458" t="s">
        <v>17928</v>
      </c>
      <c r="G23" s="1238" t="s">
        <v>17929</v>
      </c>
      <c r="H23" s="1288" t="s">
        <v>17930</v>
      </c>
      <c r="I23" s="1235" t="s">
        <v>17931</v>
      </c>
      <c r="J23" s="1290">
        <v>632</v>
      </c>
      <c r="K23" s="1291">
        <v>1</v>
      </c>
      <c r="L23" s="1290">
        <v>2</v>
      </c>
      <c r="M23" s="1290">
        <v>0</v>
      </c>
      <c r="N23" s="1290">
        <v>3</v>
      </c>
      <c r="O23" s="1290">
        <v>126750</v>
      </c>
      <c r="P23" s="1290">
        <v>568030</v>
      </c>
      <c r="Q23" s="1290">
        <v>200396</v>
      </c>
      <c r="R23" s="1290">
        <v>59250</v>
      </c>
      <c r="S23" s="1291">
        <v>954426</v>
      </c>
      <c r="T23" s="1290">
        <v>81.3</v>
      </c>
      <c r="U23" s="1290">
        <v>0</v>
      </c>
      <c r="V23" s="1290">
        <v>200</v>
      </c>
      <c r="W23" s="1290">
        <v>283.7</v>
      </c>
      <c r="X23" s="1290">
        <v>16.100000000000001</v>
      </c>
      <c r="Y23" s="1290">
        <v>0</v>
      </c>
      <c r="Z23" s="1290">
        <v>581.1</v>
      </c>
      <c r="AA23" s="1292" t="s">
        <v>17932</v>
      </c>
      <c r="AB23" s="1293">
        <v>3639</v>
      </c>
    </row>
    <row r="24" spans="1:28" s="2129" customFormat="1" ht="16.5" customHeight="1">
      <c r="A24" s="1287">
        <v>19</v>
      </c>
      <c r="B24" s="1287" t="s">
        <v>15898</v>
      </c>
      <c r="C24" s="1287" t="s">
        <v>17933</v>
      </c>
      <c r="D24" s="1287" t="s">
        <v>17934</v>
      </c>
      <c r="E24" s="1288" t="s">
        <v>17935</v>
      </c>
      <c r="F24" s="1458" t="s">
        <v>17936</v>
      </c>
      <c r="G24" s="1238" t="s">
        <v>17937</v>
      </c>
      <c r="H24" s="1288" t="s">
        <v>17938</v>
      </c>
      <c r="I24" s="1294" t="s">
        <v>17939</v>
      </c>
      <c r="J24" s="1290">
        <v>86</v>
      </c>
      <c r="K24" s="1291">
        <v>1</v>
      </c>
      <c r="L24" s="1290">
        <v>5</v>
      </c>
      <c r="M24" s="1290">
        <v>0</v>
      </c>
      <c r="N24" s="1290">
        <v>6</v>
      </c>
      <c r="O24" s="1290">
        <v>446059</v>
      </c>
      <c r="P24" s="1290">
        <v>500662</v>
      </c>
      <c r="Q24" s="1290">
        <v>383255</v>
      </c>
      <c r="R24" s="1290">
        <v>44250</v>
      </c>
      <c r="S24" s="1291">
        <v>1374226</v>
      </c>
      <c r="T24" s="1290">
        <v>174</v>
      </c>
      <c r="U24" s="1290">
        <v>765</v>
      </c>
      <c r="V24" s="1290">
        <v>523</v>
      </c>
      <c r="W24" s="1290">
        <v>471</v>
      </c>
      <c r="X24" s="1290">
        <v>0</v>
      </c>
      <c r="Y24" s="1290">
        <v>1424</v>
      </c>
      <c r="Z24" s="1290">
        <v>3357</v>
      </c>
      <c r="AA24" s="1292" t="s">
        <v>17940</v>
      </c>
      <c r="AB24" s="1293">
        <v>407344</v>
      </c>
    </row>
    <row r="25" spans="1:28" s="2129" customFormat="1" ht="16.5" customHeight="1">
      <c r="A25" s="1306">
        <v>20</v>
      </c>
      <c r="B25" s="1306" t="s">
        <v>43</v>
      </c>
      <c r="C25" s="1306" t="s">
        <v>112</v>
      </c>
      <c r="D25" s="1306" t="s">
        <v>17941</v>
      </c>
      <c r="E25" s="1288" t="s">
        <v>17942</v>
      </c>
      <c r="F25" s="1434" t="s">
        <v>17943</v>
      </c>
      <c r="G25" s="1238" t="s">
        <v>17944</v>
      </c>
      <c r="H25" s="1288" t="s">
        <v>17945</v>
      </c>
      <c r="I25" s="1313" t="s">
        <v>17946</v>
      </c>
      <c r="J25" s="1650">
        <v>76</v>
      </c>
      <c r="K25" s="1651">
        <v>1</v>
      </c>
      <c r="L25" s="1650">
        <v>4</v>
      </c>
      <c r="M25" s="1650">
        <v>0</v>
      </c>
      <c r="N25" s="1290">
        <v>5</v>
      </c>
      <c r="O25" s="1650">
        <v>190928</v>
      </c>
      <c r="P25" s="1650">
        <v>1329000</v>
      </c>
      <c r="Q25" s="1650">
        <v>1009822</v>
      </c>
      <c r="R25" s="1650">
        <v>59250</v>
      </c>
      <c r="S25" s="1291">
        <v>2589000</v>
      </c>
      <c r="T25" s="1650">
        <v>93</v>
      </c>
      <c r="U25" s="1650">
        <v>86</v>
      </c>
      <c r="V25" s="1650">
        <v>1362</v>
      </c>
      <c r="W25" s="1290">
        <v>0</v>
      </c>
      <c r="X25" s="1290">
        <v>0</v>
      </c>
      <c r="Y25" s="1650">
        <v>966</v>
      </c>
      <c r="Z25" s="1290">
        <v>2507</v>
      </c>
      <c r="AA25" s="1317" t="s">
        <v>17947</v>
      </c>
      <c r="AB25" s="1293">
        <v>55510</v>
      </c>
    </row>
    <row r="26" spans="1:28" s="2129" customFormat="1" ht="16.5" customHeight="1">
      <c r="A26" s="1287">
        <v>21</v>
      </c>
      <c r="B26" s="1287" t="s">
        <v>15898</v>
      </c>
      <c r="C26" s="1287" t="s">
        <v>17948</v>
      </c>
      <c r="D26" s="1287" t="s">
        <v>17949</v>
      </c>
      <c r="E26" s="1288" t="s">
        <v>17950</v>
      </c>
      <c r="F26" s="1458" t="s">
        <v>17951</v>
      </c>
      <c r="G26" s="1238" t="s">
        <v>17952</v>
      </c>
      <c r="H26" s="1288" t="s">
        <v>17953</v>
      </c>
      <c r="I26" s="1235" t="s">
        <v>17954</v>
      </c>
      <c r="J26" s="1290">
        <v>54</v>
      </c>
      <c r="K26" s="1291">
        <v>1</v>
      </c>
      <c r="L26" s="1290">
        <v>2</v>
      </c>
      <c r="M26" s="1290">
        <v>0</v>
      </c>
      <c r="N26" s="1290">
        <v>3</v>
      </c>
      <c r="O26" s="1290">
        <v>130723</v>
      </c>
      <c r="P26" s="1290">
        <v>100000</v>
      </c>
      <c r="Q26" s="1290">
        <v>196691</v>
      </c>
      <c r="R26" s="1290">
        <v>44250</v>
      </c>
      <c r="S26" s="1291">
        <v>471664</v>
      </c>
      <c r="T26" s="1290">
        <v>108.9</v>
      </c>
      <c r="U26" s="1290">
        <v>0</v>
      </c>
      <c r="V26" s="1290">
        <v>412.5</v>
      </c>
      <c r="W26" s="1290">
        <v>0</v>
      </c>
      <c r="X26" s="1290">
        <v>0</v>
      </c>
      <c r="Y26" s="1290">
        <v>138.6</v>
      </c>
      <c r="Z26" s="1290">
        <v>660</v>
      </c>
      <c r="AA26" s="1292" t="s">
        <v>17955</v>
      </c>
      <c r="AB26" s="1293">
        <v>47452</v>
      </c>
    </row>
    <row r="27" spans="1:28" s="2129" customFormat="1" ht="16.5" customHeight="1">
      <c r="A27" s="1287">
        <v>22</v>
      </c>
      <c r="B27" s="1287" t="s">
        <v>15898</v>
      </c>
      <c r="C27" s="1287" t="s">
        <v>17956</v>
      </c>
      <c r="D27" s="1287" t="s">
        <v>17957</v>
      </c>
      <c r="E27" s="1288" t="s">
        <v>17958</v>
      </c>
      <c r="F27" s="1458" t="s">
        <v>17959</v>
      </c>
      <c r="G27" s="1318" t="s">
        <v>17960</v>
      </c>
      <c r="H27" s="1288" t="s">
        <v>17961</v>
      </c>
      <c r="I27" s="1294" t="s">
        <v>17962</v>
      </c>
      <c r="J27" s="1290">
        <v>60</v>
      </c>
      <c r="K27" s="1291">
        <v>1</v>
      </c>
      <c r="L27" s="1290">
        <v>7</v>
      </c>
      <c r="M27" s="1290">
        <v>0</v>
      </c>
      <c r="N27" s="1290">
        <v>8</v>
      </c>
      <c r="O27" s="1290">
        <v>1047884</v>
      </c>
      <c r="P27" s="1290">
        <v>611341</v>
      </c>
      <c r="Q27" s="1290">
        <v>0</v>
      </c>
      <c r="R27" s="1290">
        <v>44250</v>
      </c>
      <c r="S27" s="1291">
        <v>1703475</v>
      </c>
      <c r="T27" s="1290">
        <v>60.16</v>
      </c>
      <c r="U27" s="1290">
        <v>0</v>
      </c>
      <c r="V27" s="1290">
        <v>0</v>
      </c>
      <c r="W27" s="1290">
        <v>0</v>
      </c>
      <c r="X27" s="1290">
        <v>0</v>
      </c>
      <c r="Y27" s="1290">
        <v>462.84</v>
      </c>
      <c r="Z27" s="1290">
        <v>523</v>
      </c>
      <c r="AA27" s="1292" t="s">
        <v>17963</v>
      </c>
      <c r="AB27" s="1293">
        <v>112863</v>
      </c>
    </row>
    <row r="28" spans="1:28" s="2129" customFormat="1" ht="16.5" customHeight="1">
      <c r="A28" s="1287">
        <v>23</v>
      </c>
      <c r="B28" s="1287" t="s">
        <v>15898</v>
      </c>
      <c r="C28" s="1287" t="s">
        <v>17964</v>
      </c>
      <c r="D28" s="1287" t="s">
        <v>17965</v>
      </c>
      <c r="E28" s="1288" t="s">
        <v>17966</v>
      </c>
      <c r="F28" s="1458" t="s">
        <v>17967</v>
      </c>
      <c r="G28" s="1238" t="s">
        <v>17968</v>
      </c>
      <c r="H28" s="1288" t="s">
        <v>17969</v>
      </c>
      <c r="I28" s="1289" t="s">
        <v>17970</v>
      </c>
      <c r="J28" s="1290">
        <v>82</v>
      </c>
      <c r="K28" s="1291">
        <v>1</v>
      </c>
      <c r="L28" s="1290">
        <v>3</v>
      </c>
      <c r="M28" s="1290">
        <v>0</v>
      </c>
      <c r="N28" s="1290">
        <v>4</v>
      </c>
      <c r="O28" s="1290">
        <v>314886</v>
      </c>
      <c r="P28" s="1290">
        <v>1040000</v>
      </c>
      <c r="Q28" s="1290">
        <v>184084</v>
      </c>
      <c r="R28" s="1290">
        <v>44250</v>
      </c>
      <c r="S28" s="1291">
        <v>1583220</v>
      </c>
      <c r="T28" s="1290">
        <v>62.99</v>
      </c>
      <c r="U28" s="1290">
        <v>345.12</v>
      </c>
      <c r="V28" s="1290">
        <v>0</v>
      </c>
      <c r="W28" s="1290">
        <v>0</v>
      </c>
      <c r="X28" s="1290">
        <v>0</v>
      </c>
      <c r="Y28" s="1290">
        <v>155.78</v>
      </c>
      <c r="Z28" s="1290">
        <v>563.89</v>
      </c>
      <c r="AA28" s="1292" t="s">
        <v>17971</v>
      </c>
      <c r="AB28" s="1293">
        <v>23430</v>
      </c>
    </row>
    <row r="29" spans="1:28" s="2129" customFormat="1" ht="16.5" customHeight="1">
      <c r="A29" s="1287">
        <v>24</v>
      </c>
      <c r="B29" s="1287" t="s">
        <v>43</v>
      </c>
      <c r="C29" s="1287" t="s">
        <v>131</v>
      </c>
      <c r="D29" s="1287" t="s">
        <v>17972</v>
      </c>
      <c r="E29" s="1288" t="s">
        <v>17973</v>
      </c>
      <c r="F29" s="1458" t="s">
        <v>17974</v>
      </c>
      <c r="G29" s="1238" t="s">
        <v>17975</v>
      </c>
      <c r="H29" s="1288" t="s">
        <v>17976</v>
      </c>
      <c r="I29" s="1319" t="s">
        <v>17977</v>
      </c>
      <c r="J29" s="1339">
        <v>40</v>
      </c>
      <c r="K29" s="1338">
        <v>1</v>
      </c>
      <c r="L29" s="1339">
        <v>6</v>
      </c>
      <c r="M29" s="1339">
        <v>0</v>
      </c>
      <c r="N29" s="1290">
        <v>7</v>
      </c>
      <c r="O29" s="1339">
        <v>339920</v>
      </c>
      <c r="P29" s="1339">
        <v>529788</v>
      </c>
      <c r="Q29" s="1339">
        <v>0</v>
      </c>
      <c r="R29" s="1339">
        <v>44250</v>
      </c>
      <c r="S29" s="1291">
        <v>913958</v>
      </c>
      <c r="T29" s="1339">
        <v>69.930000000000007</v>
      </c>
      <c r="U29" s="1290">
        <v>0</v>
      </c>
      <c r="V29" s="1339">
        <v>291</v>
      </c>
      <c r="W29" s="1339">
        <v>165</v>
      </c>
      <c r="X29" s="1290">
        <v>0</v>
      </c>
      <c r="Y29" s="1339">
        <v>1294</v>
      </c>
      <c r="Z29" s="1290">
        <v>1819.93</v>
      </c>
      <c r="AA29" s="1292" t="s">
        <v>17978</v>
      </c>
      <c r="AB29" s="1293">
        <v>156100</v>
      </c>
    </row>
    <row r="30" spans="1:28" s="2129" customFormat="1" ht="16.5" customHeight="1">
      <c r="A30" s="1287">
        <v>25</v>
      </c>
      <c r="B30" s="1287" t="s">
        <v>43</v>
      </c>
      <c r="C30" s="1289" t="s">
        <v>74</v>
      </c>
      <c r="D30" s="1287" t="s">
        <v>17979</v>
      </c>
      <c r="E30" s="1288" t="s">
        <v>17980</v>
      </c>
      <c r="F30" s="1458" t="s">
        <v>17981</v>
      </c>
      <c r="G30" s="1238" t="s">
        <v>17982</v>
      </c>
      <c r="H30" s="1288" t="s">
        <v>17983</v>
      </c>
      <c r="I30" s="1320" t="s">
        <v>17984</v>
      </c>
      <c r="J30" s="1300">
        <v>249</v>
      </c>
      <c r="K30" s="1301">
        <v>1</v>
      </c>
      <c r="L30" s="1300">
        <v>3</v>
      </c>
      <c r="M30" s="1300">
        <v>0</v>
      </c>
      <c r="N30" s="1290">
        <v>4</v>
      </c>
      <c r="O30" s="1300">
        <v>358600</v>
      </c>
      <c r="P30" s="1300">
        <v>887000</v>
      </c>
      <c r="Q30" s="1300">
        <v>185848</v>
      </c>
      <c r="R30" s="1300">
        <v>44250</v>
      </c>
      <c r="S30" s="1291">
        <v>1475698</v>
      </c>
      <c r="T30" s="1300">
        <v>50</v>
      </c>
      <c r="U30" s="1300">
        <v>41</v>
      </c>
      <c r="V30" s="1300">
        <v>121.69</v>
      </c>
      <c r="W30" s="1290">
        <v>0</v>
      </c>
      <c r="X30" s="1290">
        <v>0</v>
      </c>
      <c r="Y30" s="1290">
        <v>0</v>
      </c>
      <c r="Z30" s="1290">
        <v>212.69</v>
      </c>
      <c r="AA30" s="1292" t="s">
        <v>17985</v>
      </c>
      <c r="AB30" s="1293">
        <v>15531</v>
      </c>
    </row>
    <row r="31" spans="1:28" s="2129" customFormat="1" ht="16.5" customHeight="1">
      <c r="A31" s="1321" t="s">
        <v>17986</v>
      </c>
      <c r="B31" s="1321">
        <v>25</v>
      </c>
      <c r="C31" s="1321"/>
      <c r="D31" s="1321"/>
      <c r="E31" s="1322"/>
      <c r="F31" s="2133"/>
      <c r="G31" s="1323"/>
      <c r="H31" s="1321"/>
      <c r="I31" s="1324"/>
      <c r="J31" s="1325"/>
      <c r="K31" s="1326"/>
      <c r="L31" s="1326"/>
      <c r="M31" s="1327"/>
      <c r="N31" s="1327"/>
      <c r="O31" s="1327"/>
      <c r="P31" s="1327"/>
      <c r="Q31" s="1327"/>
      <c r="R31" s="1327"/>
      <c r="S31" s="1326"/>
      <c r="T31" s="1327"/>
      <c r="U31" s="1327"/>
      <c r="V31" s="1327"/>
      <c r="W31" s="1327"/>
      <c r="X31" s="1327"/>
      <c r="Y31" s="1327"/>
      <c r="Z31" s="1327"/>
      <c r="AA31" s="1328"/>
      <c r="AB31" s="1329"/>
    </row>
    <row r="32" spans="1:28" s="2129" customFormat="1" ht="16.5" customHeight="1">
      <c r="A32" s="1287">
        <v>26</v>
      </c>
      <c r="B32" s="1235" t="s">
        <v>15951</v>
      </c>
      <c r="C32" s="1287" t="s">
        <v>17987</v>
      </c>
      <c r="D32" s="1287" t="s">
        <v>17988</v>
      </c>
      <c r="E32" s="1288" t="s">
        <v>17989</v>
      </c>
      <c r="F32" s="1458" t="s">
        <v>17990</v>
      </c>
      <c r="G32" s="1303" t="s">
        <v>17991</v>
      </c>
      <c r="H32" s="1288" t="s">
        <v>17992</v>
      </c>
      <c r="I32" s="1330" t="s">
        <v>17993</v>
      </c>
      <c r="J32" s="1331">
        <v>106</v>
      </c>
      <c r="K32" s="1332">
        <v>1</v>
      </c>
      <c r="L32" s="1333">
        <v>1</v>
      </c>
      <c r="M32" s="1332">
        <v>2</v>
      </c>
      <c r="N32" s="1333">
        <v>4</v>
      </c>
      <c r="O32" s="1333">
        <v>163513</v>
      </c>
      <c r="P32" s="1333">
        <v>32500</v>
      </c>
      <c r="Q32" s="1333">
        <v>19600</v>
      </c>
      <c r="R32" s="1333">
        <v>0</v>
      </c>
      <c r="S32" s="1332">
        <v>215613</v>
      </c>
      <c r="T32" s="1333">
        <v>17</v>
      </c>
      <c r="U32" s="1333">
        <v>0</v>
      </c>
      <c r="V32" s="1333">
        <v>180</v>
      </c>
      <c r="W32" s="1333">
        <v>34</v>
      </c>
      <c r="X32" s="1333">
        <v>222</v>
      </c>
      <c r="Y32" s="1333">
        <v>0</v>
      </c>
      <c r="Z32" s="1333">
        <v>453</v>
      </c>
      <c r="AA32" s="1292" t="s">
        <v>17994</v>
      </c>
      <c r="AB32" s="1293">
        <v>1143000</v>
      </c>
    </row>
    <row r="33" spans="1:28" s="2129" customFormat="1" ht="16.5" customHeight="1">
      <c r="A33" s="1287">
        <v>27</v>
      </c>
      <c r="B33" s="1235" t="s">
        <v>15951</v>
      </c>
      <c r="C33" s="1287" t="s">
        <v>14126</v>
      </c>
      <c r="D33" s="1287" t="s">
        <v>17995</v>
      </c>
      <c r="E33" s="1288" t="s">
        <v>17996</v>
      </c>
      <c r="F33" s="1458" t="s">
        <v>17997</v>
      </c>
      <c r="G33" s="1303" t="s">
        <v>17998</v>
      </c>
      <c r="H33" s="1288" t="s">
        <v>17999</v>
      </c>
      <c r="I33" s="1330" t="s">
        <v>18000</v>
      </c>
      <c r="J33" s="1334">
        <v>696</v>
      </c>
      <c r="K33" s="1335">
        <v>1</v>
      </c>
      <c r="L33" s="1336">
        <v>2</v>
      </c>
      <c r="M33" s="1335">
        <v>1</v>
      </c>
      <c r="N33" s="1333">
        <v>4</v>
      </c>
      <c r="O33" s="1336">
        <v>203263</v>
      </c>
      <c r="P33" s="1336">
        <v>105000</v>
      </c>
      <c r="Q33" s="1336">
        <v>148000</v>
      </c>
      <c r="R33" s="1333">
        <v>0</v>
      </c>
      <c r="S33" s="1332">
        <v>456263</v>
      </c>
      <c r="T33" s="1336">
        <v>233.52</v>
      </c>
      <c r="U33" s="1333">
        <v>0</v>
      </c>
      <c r="V33" s="1333">
        <v>0</v>
      </c>
      <c r="W33" s="1333">
        <v>0</v>
      </c>
      <c r="X33" s="1333">
        <v>0</v>
      </c>
      <c r="Y33" s="1336">
        <v>392</v>
      </c>
      <c r="Z33" s="1333">
        <v>625.52</v>
      </c>
      <c r="AA33" s="1292" t="s">
        <v>18001</v>
      </c>
      <c r="AB33" s="1293">
        <v>1344</v>
      </c>
    </row>
    <row r="34" spans="1:28" s="2129" customFormat="1" ht="16.5" customHeight="1">
      <c r="A34" s="1287">
        <v>28</v>
      </c>
      <c r="B34" s="1235" t="s">
        <v>15951</v>
      </c>
      <c r="C34" s="1287" t="s">
        <v>18002</v>
      </c>
      <c r="D34" s="1287" t="s">
        <v>18003</v>
      </c>
      <c r="E34" s="1288" t="s">
        <v>18004</v>
      </c>
      <c r="F34" s="1458" t="s">
        <v>18005</v>
      </c>
      <c r="G34" s="1303" t="s">
        <v>18006</v>
      </c>
      <c r="H34" s="1288" t="s">
        <v>18007</v>
      </c>
      <c r="I34" s="1330" t="s">
        <v>18008</v>
      </c>
      <c r="J34" s="1331">
        <v>126</v>
      </c>
      <c r="K34" s="1332">
        <v>1</v>
      </c>
      <c r="L34" s="1333">
        <v>2</v>
      </c>
      <c r="M34" s="1332">
        <v>0</v>
      </c>
      <c r="N34" s="1333">
        <v>3</v>
      </c>
      <c r="O34" s="1333">
        <v>581306</v>
      </c>
      <c r="P34" s="1333">
        <v>719012</v>
      </c>
      <c r="Q34" s="1333">
        <v>20276</v>
      </c>
      <c r="R34" s="1333">
        <v>33313</v>
      </c>
      <c r="S34" s="1332">
        <v>1353907</v>
      </c>
      <c r="T34" s="1333">
        <v>137</v>
      </c>
      <c r="U34" s="1333">
        <v>0</v>
      </c>
      <c r="V34" s="1333">
        <v>0</v>
      </c>
      <c r="W34" s="1333">
        <v>0</v>
      </c>
      <c r="X34" s="1333">
        <v>0</v>
      </c>
      <c r="Y34" s="1333">
        <v>0</v>
      </c>
      <c r="Z34" s="1333">
        <v>137</v>
      </c>
      <c r="AA34" s="1292" t="s">
        <v>18009</v>
      </c>
      <c r="AB34" s="1293">
        <v>36667</v>
      </c>
    </row>
    <row r="35" spans="1:28" s="2129" customFormat="1" ht="16.5" customHeight="1">
      <c r="A35" s="1287">
        <v>29</v>
      </c>
      <c r="B35" s="1235" t="s">
        <v>811</v>
      </c>
      <c r="C35" s="1287" t="s">
        <v>827</v>
      </c>
      <c r="D35" s="1287" t="s">
        <v>18010</v>
      </c>
      <c r="E35" s="1288" t="s">
        <v>18011</v>
      </c>
      <c r="F35" s="1458" t="s">
        <v>18012</v>
      </c>
      <c r="G35" s="1303" t="s">
        <v>18013</v>
      </c>
      <c r="H35" s="1288" t="s">
        <v>18014</v>
      </c>
      <c r="I35" s="1330" t="s">
        <v>18015</v>
      </c>
      <c r="J35" s="1337">
        <v>533</v>
      </c>
      <c r="K35" s="1338">
        <v>1</v>
      </c>
      <c r="L35" s="1339">
        <v>1</v>
      </c>
      <c r="M35" s="1338">
        <v>1</v>
      </c>
      <c r="N35" s="1333">
        <v>3</v>
      </c>
      <c r="O35" s="1339">
        <v>122500</v>
      </c>
      <c r="P35" s="1339">
        <v>13000</v>
      </c>
      <c r="Q35" s="1339">
        <v>123690</v>
      </c>
      <c r="R35" s="1339">
        <v>4346</v>
      </c>
      <c r="S35" s="1332">
        <v>263536</v>
      </c>
      <c r="T35" s="1339">
        <v>70</v>
      </c>
      <c r="U35" s="1339" t="s">
        <v>18016</v>
      </c>
      <c r="V35" s="1339">
        <v>154</v>
      </c>
      <c r="W35" s="1339">
        <v>84</v>
      </c>
      <c r="X35" s="1339" t="s">
        <v>18016</v>
      </c>
      <c r="Y35" s="1339">
        <v>94</v>
      </c>
      <c r="Z35" s="1333">
        <v>402</v>
      </c>
      <c r="AA35" s="1312" t="s">
        <v>18017</v>
      </c>
      <c r="AB35" s="1293">
        <v>4684</v>
      </c>
    </row>
    <row r="36" spans="1:28" s="2129" customFormat="1" ht="16.5" customHeight="1">
      <c r="A36" s="1287">
        <v>30</v>
      </c>
      <c r="B36" s="1235" t="s">
        <v>811</v>
      </c>
      <c r="C36" s="1235" t="s">
        <v>822</v>
      </c>
      <c r="D36" s="1235" t="s">
        <v>18018</v>
      </c>
      <c r="E36" s="1288" t="s">
        <v>18019</v>
      </c>
      <c r="F36" s="2134" t="s">
        <v>18020</v>
      </c>
      <c r="G36" s="1303" t="s">
        <v>18021</v>
      </c>
      <c r="H36" s="1288" t="s">
        <v>18022</v>
      </c>
      <c r="I36" s="1330" t="s">
        <v>18023</v>
      </c>
      <c r="J36" s="1331">
        <v>126</v>
      </c>
      <c r="K36" s="1332">
        <v>1</v>
      </c>
      <c r="L36" s="1333">
        <v>2</v>
      </c>
      <c r="M36" s="1332"/>
      <c r="N36" s="1333">
        <v>3</v>
      </c>
      <c r="O36" s="1333">
        <v>144750</v>
      </c>
      <c r="P36" s="1333">
        <v>0</v>
      </c>
      <c r="Q36" s="1333">
        <v>103080</v>
      </c>
      <c r="R36" s="1333">
        <v>1900</v>
      </c>
      <c r="S36" s="1332">
        <v>249730</v>
      </c>
      <c r="T36" s="1333">
        <v>82.74</v>
      </c>
      <c r="U36" s="1333">
        <v>146</v>
      </c>
      <c r="V36" s="1333">
        <v>0</v>
      </c>
      <c r="W36" s="1333">
        <v>0</v>
      </c>
      <c r="X36" s="1333">
        <v>0</v>
      </c>
      <c r="Y36" s="1333">
        <v>242.22</v>
      </c>
      <c r="Z36" s="1333">
        <v>470.96000000000004</v>
      </c>
      <c r="AA36" s="1292" t="s">
        <v>18024</v>
      </c>
      <c r="AB36" s="1293">
        <v>2000</v>
      </c>
    </row>
    <row r="37" spans="1:28" s="2129" customFormat="1" ht="16.5" customHeight="1">
      <c r="A37" s="1306">
        <v>31</v>
      </c>
      <c r="B37" s="1340" t="s">
        <v>15951</v>
      </c>
      <c r="C37" s="1306" t="s">
        <v>18025</v>
      </c>
      <c r="D37" s="1306" t="s">
        <v>18026</v>
      </c>
      <c r="E37" s="1288" t="s">
        <v>18027</v>
      </c>
      <c r="F37" s="1434" t="s">
        <v>18028</v>
      </c>
      <c r="G37" s="1303" t="s">
        <v>18029</v>
      </c>
      <c r="H37" s="1288" t="s">
        <v>18030</v>
      </c>
      <c r="I37" s="1330" t="s">
        <v>18031</v>
      </c>
      <c r="J37" s="1337">
        <v>98</v>
      </c>
      <c r="K37" s="1338">
        <v>1</v>
      </c>
      <c r="L37" s="1339">
        <v>2</v>
      </c>
      <c r="M37" s="1338">
        <v>1</v>
      </c>
      <c r="N37" s="1333">
        <v>4</v>
      </c>
      <c r="O37" s="1339">
        <v>135000</v>
      </c>
      <c r="P37" s="1339">
        <v>0</v>
      </c>
      <c r="Q37" s="1339">
        <v>67683</v>
      </c>
      <c r="R37" s="1339">
        <v>23400</v>
      </c>
      <c r="S37" s="1332">
        <v>226083</v>
      </c>
      <c r="T37" s="1339">
        <v>36</v>
      </c>
      <c r="U37" s="1333">
        <v>0</v>
      </c>
      <c r="V37" s="1339">
        <v>185</v>
      </c>
      <c r="W37" s="1333">
        <v>0</v>
      </c>
      <c r="X37" s="1333">
        <v>0</v>
      </c>
      <c r="Y37" s="1339">
        <v>203</v>
      </c>
      <c r="Z37" s="1333">
        <v>424</v>
      </c>
      <c r="AA37" s="1312" t="s">
        <v>18032</v>
      </c>
      <c r="AB37" s="1293">
        <v>1130</v>
      </c>
    </row>
    <row r="38" spans="1:28" s="2129" customFormat="1" ht="16.5" customHeight="1">
      <c r="A38" s="1287">
        <v>32</v>
      </c>
      <c r="B38" s="1235" t="s">
        <v>811</v>
      </c>
      <c r="C38" s="1287" t="s">
        <v>840</v>
      </c>
      <c r="D38" s="1287" t="s">
        <v>18033</v>
      </c>
      <c r="E38" s="1288" t="s">
        <v>18034</v>
      </c>
      <c r="F38" s="2135" t="s">
        <v>18035</v>
      </c>
      <c r="G38" s="1341" t="s">
        <v>18036</v>
      </c>
      <c r="H38" s="1288" t="s">
        <v>18037</v>
      </c>
      <c r="I38" s="1330" t="s">
        <v>18038</v>
      </c>
      <c r="J38" s="1331">
        <v>55</v>
      </c>
      <c r="K38" s="1332">
        <v>1</v>
      </c>
      <c r="L38" s="1333">
        <v>1</v>
      </c>
      <c r="M38" s="1332">
        <v>2</v>
      </c>
      <c r="N38" s="1333">
        <v>4</v>
      </c>
      <c r="O38" s="1333">
        <v>183160</v>
      </c>
      <c r="P38" s="1333">
        <v>25800</v>
      </c>
      <c r="Q38" s="1333">
        <v>76900</v>
      </c>
      <c r="R38" s="1333">
        <v>0</v>
      </c>
      <c r="S38" s="1332">
        <v>285860</v>
      </c>
      <c r="T38" s="1333">
        <v>51</v>
      </c>
      <c r="U38" s="1333">
        <v>49</v>
      </c>
      <c r="V38" s="1333">
        <v>480</v>
      </c>
      <c r="W38" s="1333">
        <v>407</v>
      </c>
      <c r="X38" s="1333">
        <v>0</v>
      </c>
      <c r="Y38" s="1333">
        <v>0</v>
      </c>
      <c r="Z38" s="1333">
        <v>987</v>
      </c>
      <c r="AA38" s="1292" t="s">
        <v>18039</v>
      </c>
      <c r="AB38" s="1293">
        <v>3000</v>
      </c>
    </row>
    <row r="39" spans="1:28" s="2129" customFormat="1" ht="16.5" customHeight="1">
      <c r="A39" s="1287">
        <v>33</v>
      </c>
      <c r="B39" s="1235" t="s">
        <v>6314</v>
      </c>
      <c r="C39" s="1287" t="s">
        <v>13953</v>
      </c>
      <c r="D39" s="1287" t="s">
        <v>18040</v>
      </c>
      <c r="E39" s="1288" t="s">
        <v>18041</v>
      </c>
      <c r="F39" s="2135" t="s">
        <v>18042</v>
      </c>
      <c r="G39" s="1341" t="s">
        <v>18043</v>
      </c>
      <c r="H39" s="1288" t="s">
        <v>18044</v>
      </c>
      <c r="I39" s="1330" t="s">
        <v>18045</v>
      </c>
      <c r="J39" s="1337">
        <v>1804</v>
      </c>
      <c r="K39" s="1338">
        <v>1</v>
      </c>
      <c r="L39" s="1339">
        <v>3</v>
      </c>
      <c r="M39" s="1338">
        <v>1</v>
      </c>
      <c r="N39" s="1333">
        <v>5</v>
      </c>
      <c r="O39" s="1339">
        <v>287556</v>
      </c>
      <c r="P39" s="1339">
        <v>105000</v>
      </c>
      <c r="Q39" s="1339">
        <v>166930</v>
      </c>
      <c r="R39" s="1333">
        <v>0</v>
      </c>
      <c r="S39" s="1332">
        <v>559486</v>
      </c>
      <c r="T39" s="1339">
        <v>125</v>
      </c>
      <c r="U39" s="1339">
        <v>60</v>
      </c>
      <c r="V39" s="1339">
        <v>1400</v>
      </c>
      <c r="W39" s="1339">
        <v>140</v>
      </c>
      <c r="X39" s="1333">
        <v>0</v>
      </c>
      <c r="Y39" s="1333">
        <v>0</v>
      </c>
      <c r="Z39" s="1333">
        <v>1725</v>
      </c>
      <c r="AA39" s="1312" t="s">
        <v>18046</v>
      </c>
      <c r="AB39" s="1293">
        <v>50000</v>
      </c>
    </row>
    <row r="40" spans="1:28" s="2129" customFormat="1" ht="16.5" customHeight="1">
      <c r="A40" s="1306">
        <v>34</v>
      </c>
      <c r="B40" s="1340" t="s">
        <v>15951</v>
      </c>
      <c r="C40" s="1306" t="s">
        <v>18047</v>
      </c>
      <c r="D40" s="1306" t="s">
        <v>18048</v>
      </c>
      <c r="E40" s="1288" t="s">
        <v>18049</v>
      </c>
      <c r="F40" s="2136" t="s">
        <v>18050</v>
      </c>
      <c r="G40" s="1303" t="s">
        <v>18051</v>
      </c>
      <c r="H40" s="1288" t="s">
        <v>18052</v>
      </c>
      <c r="I40" s="1330" t="s">
        <v>18053</v>
      </c>
      <c r="J40" s="1331">
        <v>410</v>
      </c>
      <c r="K40" s="1332">
        <v>1</v>
      </c>
      <c r="L40" s="1333">
        <v>1</v>
      </c>
      <c r="M40" s="1332"/>
      <c r="N40" s="1333">
        <v>2</v>
      </c>
      <c r="O40" s="1333">
        <v>70000</v>
      </c>
      <c r="P40" s="1333"/>
      <c r="Q40" s="1333">
        <v>161000</v>
      </c>
      <c r="R40" s="1333">
        <v>0</v>
      </c>
      <c r="S40" s="1332">
        <v>231000</v>
      </c>
      <c r="T40" s="1333">
        <v>66</v>
      </c>
      <c r="U40" s="1333">
        <v>221</v>
      </c>
      <c r="V40" s="1333">
        <v>996</v>
      </c>
      <c r="W40" s="1333">
        <v>261</v>
      </c>
      <c r="X40" s="1333" t="s">
        <v>18016</v>
      </c>
      <c r="Y40" s="1333" t="s">
        <v>18016</v>
      </c>
      <c r="Z40" s="1333">
        <v>1544</v>
      </c>
      <c r="AA40" s="1292" t="s">
        <v>18054</v>
      </c>
      <c r="AB40" s="1293">
        <v>850</v>
      </c>
    </row>
    <row r="41" spans="1:28" s="2129" customFormat="1" ht="16.5" customHeight="1">
      <c r="A41" s="1306">
        <v>35</v>
      </c>
      <c r="B41" s="1340" t="s">
        <v>811</v>
      </c>
      <c r="C41" s="1306" t="s">
        <v>812</v>
      </c>
      <c r="D41" s="1306" t="s">
        <v>18055</v>
      </c>
      <c r="E41" s="1288" t="s">
        <v>18056</v>
      </c>
      <c r="F41" s="1434" t="s">
        <v>18057</v>
      </c>
      <c r="G41" s="1341" t="s">
        <v>18058</v>
      </c>
      <c r="H41" s="1288" t="s">
        <v>18059</v>
      </c>
      <c r="I41" s="1330" t="s">
        <v>18060</v>
      </c>
      <c r="J41" s="1337">
        <v>33</v>
      </c>
      <c r="K41" s="1338">
        <v>1</v>
      </c>
      <c r="L41" s="1339">
        <v>1</v>
      </c>
      <c r="M41" s="1338">
        <v>0</v>
      </c>
      <c r="N41" s="1333">
        <v>2</v>
      </c>
      <c r="O41" s="1339">
        <v>154000</v>
      </c>
      <c r="P41" s="1339">
        <v>11600</v>
      </c>
      <c r="Q41" s="1339">
        <v>66357</v>
      </c>
      <c r="R41" s="1333">
        <v>0</v>
      </c>
      <c r="S41" s="1332">
        <v>231957</v>
      </c>
      <c r="T41" s="1339">
        <v>35</v>
      </c>
      <c r="U41" s="1339">
        <v>25</v>
      </c>
      <c r="V41" s="1339">
        <v>158</v>
      </c>
      <c r="W41" s="1339">
        <v>0</v>
      </c>
      <c r="X41" s="1339">
        <v>122</v>
      </c>
      <c r="Y41" s="1339">
        <v>57</v>
      </c>
      <c r="Z41" s="1333">
        <v>397</v>
      </c>
      <c r="AA41" s="1312" t="s">
        <v>18061</v>
      </c>
      <c r="AB41" s="1293">
        <v>8577</v>
      </c>
    </row>
    <row r="42" spans="1:28" s="2129" customFormat="1" ht="16.5" customHeight="1">
      <c r="A42" s="1306">
        <v>36</v>
      </c>
      <c r="B42" s="1340" t="s">
        <v>15951</v>
      </c>
      <c r="C42" s="1306" t="s">
        <v>18062</v>
      </c>
      <c r="D42" s="1306" t="s">
        <v>18063</v>
      </c>
      <c r="E42" s="1288" t="s">
        <v>18064</v>
      </c>
      <c r="F42" s="1434" t="s">
        <v>18065</v>
      </c>
      <c r="G42" s="1303" t="s">
        <v>18066</v>
      </c>
      <c r="H42" s="1288" t="s">
        <v>18067</v>
      </c>
      <c r="I42" s="1330" t="s">
        <v>18068</v>
      </c>
      <c r="J42" s="1331">
        <v>437</v>
      </c>
      <c r="K42" s="1332">
        <v>1</v>
      </c>
      <c r="L42" s="1333">
        <v>2</v>
      </c>
      <c r="M42" s="1332">
        <v>0</v>
      </c>
      <c r="N42" s="1333">
        <v>3</v>
      </c>
      <c r="O42" s="1333">
        <v>257712</v>
      </c>
      <c r="P42" s="1333">
        <v>10000</v>
      </c>
      <c r="Q42" s="1333">
        <v>140327</v>
      </c>
      <c r="R42" s="1333">
        <v>0</v>
      </c>
      <c r="S42" s="1332">
        <v>408039</v>
      </c>
      <c r="T42" s="1333">
        <v>67</v>
      </c>
      <c r="U42" s="1333">
        <v>55</v>
      </c>
      <c r="V42" s="1333">
        <v>300</v>
      </c>
      <c r="W42" s="1333">
        <v>150</v>
      </c>
      <c r="X42" s="1333">
        <v>0</v>
      </c>
      <c r="Y42" s="1333">
        <v>574</v>
      </c>
      <c r="Z42" s="1333">
        <v>1146</v>
      </c>
      <c r="AA42" s="1292" t="s">
        <v>18069</v>
      </c>
      <c r="AB42" s="1293">
        <v>5244</v>
      </c>
    </row>
    <row r="43" spans="1:28" s="2129" customFormat="1" ht="16.5" customHeight="1">
      <c r="A43" s="1287">
        <v>37</v>
      </c>
      <c r="B43" s="1235" t="s">
        <v>811</v>
      </c>
      <c r="C43" s="1287" t="s">
        <v>855</v>
      </c>
      <c r="D43" s="1287" t="s">
        <v>18070</v>
      </c>
      <c r="E43" s="1288" t="s">
        <v>18071</v>
      </c>
      <c r="F43" s="1458" t="s">
        <v>17862</v>
      </c>
      <c r="G43" s="1303" t="s">
        <v>18072</v>
      </c>
      <c r="H43" s="1288" t="s">
        <v>18073</v>
      </c>
      <c r="I43" s="1330" t="s">
        <v>18074</v>
      </c>
      <c r="J43" s="1337">
        <v>375</v>
      </c>
      <c r="K43" s="1338">
        <v>1</v>
      </c>
      <c r="L43" s="1339">
        <v>1</v>
      </c>
      <c r="M43" s="1338">
        <v>0</v>
      </c>
      <c r="N43" s="1333">
        <v>2</v>
      </c>
      <c r="O43" s="1339">
        <v>283300</v>
      </c>
      <c r="P43" s="1339">
        <v>4750</v>
      </c>
      <c r="Q43" s="1339">
        <v>105898</v>
      </c>
      <c r="R43" s="1333">
        <v>0</v>
      </c>
      <c r="S43" s="1332">
        <v>393948</v>
      </c>
      <c r="T43" s="1339">
        <v>85</v>
      </c>
      <c r="U43" s="1339">
        <v>707.82</v>
      </c>
      <c r="V43" s="1339">
        <v>443</v>
      </c>
      <c r="W43" s="1339">
        <v>218</v>
      </c>
      <c r="X43" s="1333">
        <v>0</v>
      </c>
      <c r="Y43" s="1339">
        <v>261</v>
      </c>
      <c r="Z43" s="1333">
        <v>1714.8200000000002</v>
      </c>
      <c r="AA43" s="1312" t="s">
        <v>18075</v>
      </c>
      <c r="AB43" s="1293">
        <v>8054</v>
      </c>
    </row>
    <row r="44" spans="1:28" s="2129" customFormat="1" ht="16.5" customHeight="1">
      <c r="A44" s="1287">
        <v>38</v>
      </c>
      <c r="B44" s="1235" t="s">
        <v>15951</v>
      </c>
      <c r="C44" s="1287" t="s">
        <v>18076</v>
      </c>
      <c r="D44" s="1287" t="s">
        <v>18077</v>
      </c>
      <c r="E44" s="1288" t="s">
        <v>18078</v>
      </c>
      <c r="F44" s="1458" t="s">
        <v>18079</v>
      </c>
      <c r="G44" s="1303" t="s">
        <v>18080</v>
      </c>
      <c r="H44" s="1288" t="s">
        <v>18081</v>
      </c>
      <c r="I44" s="1330" t="s">
        <v>18082</v>
      </c>
      <c r="J44" s="1337">
        <v>437</v>
      </c>
      <c r="K44" s="1338">
        <v>1</v>
      </c>
      <c r="L44" s="1339">
        <v>2</v>
      </c>
      <c r="M44" s="1338"/>
      <c r="N44" s="1333">
        <v>3</v>
      </c>
      <c r="O44" s="1339">
        <v>158490</v>
      </c>
      <c r="P44" s="1339"/>
      <c r="Q44" s="1339">
        <v>150194</v>
      </c>
      <c r="R44" s="1333">
        <v>0</v>
      </c>
      <c r="S44" s="1332">
        <v>308684</v>
      </c>
      <c r="T44" s="1339">
        <v>150</v>
      </c>
      <c r="U44" s="1333">
        <v>0</v>
      </c>
      <c r="V44" s="1333">
        <v>0</v>
      </c>
      <c r="W44" s="1333">
        <v>0</v>
      </c>
      <c r="X44" s="1333">
        <v>0</v>
      </c>
      <c r="Y44" s="1339">
        <v>493</v>
      </c>
      <c r="Z44" s="1333">
        <v>643</v>
      </c>
      <c r="AA44" s="1312" t="s">
        <v>18083</v>
      </c>
      <c r="AB44" s="1293">
        <v>2065</v>
      </c>
    </row>
    <row r="45" spans="1:28" s="2129" customFormat="1" ht="16.5" customHeight="1">
      <c r="A45" s="1287">
        <v>39</v>
      </c>
      <c r="B45" s="1235" t="s">
        <v>15951</v>
      </c>
      <c r="C45" s="1287" t="s">
        <v>18084</v>
      </c>
      <c r="D45" s="1287" t="s">
        <v>18085</v>
      </c>
      <c r="E45" s="1288" t="s">
        <v>18086</v>
      </c>
      <c r="F45" s="1458" t="s">
        <v>18087</v>
      </c>
      <c r="G45" s="1303" t="s">
        <v>18088</v>
      </c>
      <c r="H45" s="1288" t="s">
        <v>18089</v>
      </c>
      <c r="I45" s="1330" t="s">
        <v>18090</v>
      </c>
      <c r="J45" s="1337">
        <v>109</v>
      </c>
      <c r="K45" s="1338">
        <v>1</v>
      </c>
      <c r="L45" s="1339">
        <v>3</v>
      </c>
      <c r="M45" s="1338"/>
      <c r="N45" s="1333">
        <v>4</v>
      </c>
      <c r="O45" s="1339">
        <v>308975</v>
      </c>
      <c r="P45" s="1339">
        <v>7500</v>
      </c>
      <c r="Q45" s="1339">
        <v>23775</v>
      </c>
      <c r="R45" s="1333">
        <v>0</v>
      </c>
      <c r="S45" s="1332">
        <v>340250</v>
      </c>
      <c r="T45" s="1339">
        <v>217</v>
      </c>
      <c r="U45" s="1339">
        <v>217</v>
      </c>
      <c r="V45" s="1339">
        <v>1195</v>
      </c>
      <c r="W45" s="1339" t="s">
        <v>14461</v>
      </c>
      <c r="X45" s="1339" t="s">
        <v>14461</v>
      </c>
      <c r="Y45" s="1339">
        <v>437</v>
      </c>
      <c r="Z45" s="1333">
        <v>2066</v>
      </c>
      <c r="AA45" s="1312" t="s">
        <v>18091</v>
      </c>
      <c r="AB45" s="1293">
        <v>1500</v>
      </c>
    </row>
    <row r="46" spans="1:28" s="2129" customFormat="1" ht="16.5" customHeight="1">
      <c r="A46" s="1287">
        <v>40</v>
      </c>
      <c r="B46" s="1235" t="s">
        <v>15951</v>
      </c>
      <c r="C46" s="1287" t="s">
        <v>18092</v>
      </c>
      <c r="D46" s="1287" t="s">
        <v>18093</v>
      </c>
      <c r="E46" s="1288" t="s">
        <v>18094</v>
      </c>
      <c r="F46" s="2135" t="s">
        <v>18095</v>
      </c>
      <c r="G46" s="1303" t="s">
        <v>18096</v>
      </c>
      <c r="H46" s="1288" t="s">
        <v>18097</v>
      </c>
      <c r="I46" s="1330" t="s">
        <v>18098</v>
      </c>
      <c r="J46" s="1331">
        <v>100</v>
      </c>
      <c r="K46" s="1332">
        <v>1</v>
      </c>
      <c r="L46" s="1333">
        <v>3</v>
      </c>
      <c r="M46" s="1332"/>
      <c r="N46" s="1333">
        <v>4</v>
      </c>
      <c r="O46" s="1333">
        <v>218534</v>
      </c>
      <c r="P46" s="1333">
        <v>0</v>
      </c>
      <c r="Q46" s="1333">
        <v>53700</v>
      </c>
      <c r="R46" s="1333">
        <v>0</v>
      </c>
      <c r="S46" s="1332">
        <v>272234</v>
      </c>
      <c r="T46" s="1333">
        <v>73</v>
      </c>
      <c r="U46" s="1333">
        <v>0</v>
      </c>
      <c r="V46" s="1333">
        <v>175.54</v>
      </c>
      <c r="W46" s="1333">
        <v>69.3</v>
      </c>
      <c r="X46" s="1333">
        <v>0</v>
      </c>
      <c r="Y46" s="1333">
        <v>1326</v>
      </c>
      <c r="Z46" s="1333">
        <v>1643.84</v>
      </c>
      <c r="AA46" s="1292" t="s">
        <v>18099</v>
      </c>
      <c r="AB46" s="1293">
        <v>10000</v>
      </c>
    </row>
    <row r="47" spans="1:28" s="2129" customFormat="1" ht="16.5" customHeight="1">
      <c r="A47" s="1342" t="s">
        <v>18100</v>
      </c>
      <c r="B47" s="1321">
        <v>15</v>
      </c>
      <c r="C47" s="1342"/>
      <c r="D47" s="1321"/>
      <c r="E47" s="1322"/>
      <c r="F47" s="2133"/>
      <c r="G47" s="1323"/>
      <c r="H47" s="1321"/>
      <c r="I47" s="1324"/>
      <c r="J47" s="1325"/>
      <c r="K47" s="1327"/>
      <c r="L47" s="1327"/>
      <c r="M47" s="1327"/>
      <c r="N47" s="1327"/>
      <c r="O47" s="1327"/>
      <c r="P47" s="1327"/>
      <c r="Q47" s="1327"/>
      <c r="R47" s="1327"/>
      <c r="S47" s="1326"/>
      <c r="T47" s="1327"/>
      <c r="U47" s="1327"/>
      <c r="V47" s="1327"/>
      <c r="W47" s="1327"/>
      <c r="X47" s="1327"/>
      <c r="Y47" s="1327"/>
      <c r="Z47" s="1327"/>
      <c r="AA47" s="1328"/>
      <c r="AB47" s="1329"/>
    </row>
    <row r="48" spans="1:28" s="2129" customFormat="1" ht="16.5" customHeight="1">
      <c r="A48" s="1306">
        <v>41</v>
      </c>
      <c r="B48" s="1306" t="s">
        <v>16090</v>
      </c>
      <c r="C48" s="1306" t="s">
        <v>17810</v>
      </c>
      <c r="D48" s="1306" t="s">
        <v>17811</v>
      </c>
      <c r="E48" s="1288" t="s">
        <v>18101</v>
      </c>
      <c r="F48" s="1434" t="s">
        <v>18102</v>
      </c>
      <c r="G48" s="1303" t="s">
        <v>18103</v>
      </c>
      <c r="H48" s="1288" t="s">
        <v>18104</v>
      </c>
      <c r="I48" s="1330" t="s">
        <v>18105</v>
      </c>
      <c r="J48" s="1343">
        <v>100</v>
      </c>
      <c r="K48" s="1310">
        <v>1</v>
      </c>
      <c r="L48" s="1309">
        <v>1</v>
      </c>
      <c r="M48" s="1310">
        <v>1</v>
      </c>
      <c r="N48" s="1309">
        <v>3</v>
      </c>
      <c r="O48" s="1309">
        <v>115149</v>
      </c>
      <c r="P48" s="1290">
        <v>0</v>
      </c>
      <c r="Q48" s="1309">
        <v>29408</v>
      </c>
      <c r="R48" s="1290">
        <v>0</v>
      </c>
      <c r="S48" s="1310">
        <v>144557</v>
      </c>
      <c r="T48" s="1344">
        <v>49.5</v>
      </c>
      <c r="U48" s="1344">
        <v>0</v>
      </c>
      <c r="V48" s="1344">
        <v>0</v>
      </c>
      <c r="W48" s="1344">
        <v>0</v>
      </c>
      <c r="X48" s="1344">
        <v>0</v>
      </c>
      <c r="Y48" s="1344">
        <v>0</v>
      </c>
      <c r="Z48" s="1344">
        <v>49.5</v>
      </c>
      <c r="AA48" s="1345" t="s">
        <v>18106</v>
      </c>
      <c r="AB48" s="1293">
        <v>3000</v>
      </c>
    </row>
    <row r="49" spans="1:28" s="2129" customFormat="1" ht="16.5" customHeight="1">
      <c r="A49" s="1287">
        <v>42</v>
      </c>
      <c r="B49" s="1287" t="s">
        <v>16090</v>
      </c>
      <c r="C49" s="1287" t="s">
        <v>14126</v>
      </c>
      <c r="D49" s="1287" t="s">
        <v>18107</v>
      </c>
      <c r="E49" s="1288" t="s">
        <v>18108</v>
      </c>
      <c r="F49" s="1458" t="s">
        <v>18109</v>
      </c>
      <c r="G49" s="1303" t="s">
        <v>18110</v>
      </c>
      <c r="H49" s="1288" t="s">
        <v>18111</v>
      </c>
      <c r="I49" s="1330" t="s">
        <v>18112</v>
      </c>
      <c r="J49" s="1346">
        <v>94</v>
      </c>
      <c r="K49" s="1291">
        <v>1</v>
      </c>
      <c r="L49" s="1290">
        <v>1</v>
      </c>
      <c r="M49" s="1291" t="s">
        <v>18016</v>
      </c>
      <c r="N49" s="1309">
        <v>2</v>
      </c>
      <c r="O49" s="1290">
        <v>120501</v>
      </c>
      <c r="P49" s="1290">
        <v>0</v>
      </c>
      <c r="Q49" s="1290">
        <v>25000</v>
      </c>
      <c r="R49" s="1290">
        <v>0</v>
      </c>
      <c r="S49" s="1310">
        <v>145501</v>
      </c>
      <c r="T49" s="1347">
        <v>27</v>
      </c>
      <c r="U49" s="1344">
        <v>0</v>
      </c>
      <c r="V49" s="1347">
        <v>124</v>
      </c>
      <c r="W49" s="1344">
        <v>0</v>
      </c>
      <c r="X49" s="1344">
        <v>0</v>
      </c>
      <c r="Y49" s="1347">
        <v>511</v>
      </c>
      <c r="Z49" s="1344">
        <v>662</v>
      </c>
      <c r="AA49" s="1312" t="s">
        <v>18113</v>
      </c>
      <c r="AB49" s="1293">
        <v>200</v>
      </c>
    </row>
    <row r="50" spans="1:28" s="2129" customFormat="1" ht="16.5" customHeight="1">
      <c r="A50" s="1287">
        <v>43</v>
      </c>
      <c r="B50" s="1287" t="s">
        <v>16090</v>
      </c>
      <c r="C50" s="1287" t="s">
        <v>17987</v>
      </c>
      <c r="D50" s="1287" t="s">
        <v>17988</v>
      </c>
      <c r="E50" s="1288" t="s">
        <v>18114</v>
      </c>
      <c r="F50" s="1458" t="s">
        <v>18115</v>
      </c>
      <c r="G50" s="1341" t="s">
        <v>18116</v>
      </c>
      <c r="H50" s="1288" t="s">
        <v>18117</v>
      </c>
      <c r="I50" s="1330" t="s">
        <v>18118</v>
      </c>
      <c r="J50" s="1346">
        <v>16</v>
      </c>
      <c r="K50" s="1291">
        <v>1</v>
      </c>
      <c r="L50" s="1290">
        <v>1</v>
      </c>
      <c r="M50" s="1291">
        <v>0</v>
      </c>
      <c r="N50" s="1309">
        <v>2</v>
      </c>
      <c r="O50" s="1290">
        <v>121582</v>
      </c>
      <c r="P50" s="1290">
        <v>9000</v>
      </c>
      <c r="Q50" s="1290">
        <v>5500</v>
      </c>
      <c r="R50" s="1290">
        <v>0</v>
      </c>
      <c r="S50" s="1310">
        <v>136082</v>
      </c>
      <c r="T50" s="1347">
        <v>204</v>
      </c>
      <c r="U50" s="1344">
        <v>0</v>
      </c>
      <c r="V50" s="1344">
        <v>0</v>
      </c>
      <c r="W50" s="1344">
        <v>0</v>
      </c>
      <c r="X50" s="1344">
        <v>0</v>
      </c>
      <c r="Y50" s="1344">
        <v>0</v>
      </c>
      <c r="Z50" s="1344">
        <v>204</v>
      </c>
      <c r="AA50" s="1312" t="s">
        <v>18119</v>
      </c>
      <c r="AB50" s="1293">
        <v>8000</v>
      </c>
    </row>
    <row r="51" spans="1:28" s="2129" customFormat="1" ht="16.5" customHeight="1">
      <c r="A51" s="1287">
        <v>44</v>
      </c>
      <c r="B51" s="1287" t="s">
        <v>16090</v>
      </c>
      <c r="C51" s="1287" t="s">
        <v>18025</v>
      </c>
      <c r="D51" s="1287" t="s">
        <v>18120</v>
      </c>
      <c r="E51" s="1288" t="s">
        <v>18121</v>
      </c>
      <c r="F51" s="1458" t="s">
        <v>18122</v>
      </c>
      <c r="G51" s="1303" t="s">
        <v>18123</v>
      </c>
      <c r="H51" s="1288" t="s">
        <v>18124</v>
      </c>
      <c r="I51" s="1330" t="s">
        <v>18125</v>
      </c>
      <c r="J51" s="1348">
        <v>54</v>
      </c>
      <c r="K51" s="1349">
        <v>1</v>
      </c>
      <c r="L51" s="1350">
        <v>1</v>
      </c>
      <c r="M51" s="1349">
        <v>0</v>
      </c>
      <c r="N51" s="1309">
        <v>2</v>
      </c>
      <c r="O51" s="1350">
        <v>162901</v>
      </c>
      <c r="P51" s="1350">
        <v>0</v>
      </c>
      <c r="Q51" s="1350">
        <v>5900</v>
      </c>
      <c r="R51" s="1350">
        <v>37018</v>
      </c>
      <c r="S51" s="1310">
        <v>205819</v>
      </c>
      <c r="T51" s="1351">
        <v>66</v>
      </c>
      <c r="U51" s="1351">
        <v>90</v>
      </c>
      <c r="V51" s="1351">
        <v>0</v>
      </c>
      <c r="W51" s="1351">
        <v>272.25</v>
      </c>
      <c r="X51" s="1344">
        <v>0</v>
      </c>
      <c r="Y51" s="1344">
        <v>0</v>
      </c>
      <c r="Z51" s="1344">
        <v>428.25</v>
      </c>
      <c r="AA51" s="1345" t="s">
        <v>18126</v>
      </c>
      <c r="AB51" s="1352">
        <v>15750</v>
      </c>
    </row>
    <row r="52" spans="1:28" s="2129" customFormat="1" ht="16.5" customHeight="1">
      <c r="A52" s="1353">
        <v>45</v>
      </c>
      <c r="B52" s="1353" t="s">
        <v>1029</v>
      </c>
      <c r="C52" s="1353" t="s">
        <v>840</v>
      </c>
      <c r="D52" s="1353" t="s">
        <v>18127</v>
      </c>
      <c r="E52" s="1288" t="s">
        <v>18128</v>
      </c>
      <c r="F52" s="2137" t="s">
        <v>18129</v>
      </c>
      <c r="G52" s="1303" t="s">
        <v>18130</v>
      </c>
      <c r="H52" s="1330" t="s">
        <v>18131</v>
      </c>
      <c r="I52" s="1330" t="s">
        <v>18132</v>
      </c>
      <c r="J52" s="1354">
        <v>300</v>
      </c>
      <c r="K52" s="1355">
        <v>1</v>
      </c>
      <c r="L52" s="1354">
        <v>1</v>
      </c>
      <c r="M52" s="1355">
        <v>0</v>
      </c>
      <c r="N52" s="1309">
        <v>2</v>
      </c>
      <c r="O52" s="1354">
        <v>198274</v>
      </c>
      <c r="P52" s="1354">
        <v>7000</v>
      </c>
      <c r="Q52" s="1354">
        <v>31765</v>
      </c>
      <c r="R52" s="1354">
        <v>10192</v>
      </c>
      <c r="S52" s="1310">
        <v>247231</v>
      </c>
      <c r="T52" s="1356">
        <v>83</v>
      </c>
      <c r="U52" s="1356">
        <v>50</v>
      </c>
      <c r="V52" s="1344">
        <v>0</v>
      </c>
      <c r="W52" s="1344">
        <v>0</v>
      </c>
      <c r="X52" s="1344">
        <v>0</v>
      </c>
      <c r="Y52" s="1344">
        <v>0</v>
      </c>
      <c r="Z52" s="1344">
        <v>133</v>
      </c>
      <c r="AA52" s="1357" t="s">
        <v>18133</v>
      </c>
      <c r="AB52" s="1358">
        <v>600</v>
      </c>
    </row>
    <row r="53" spans="1:28" s="2129" customFormat="1" ht="16.5" customHeight="1">
      <c r="A53" s="1359">
        <v>46</v>
      </c>
      <c r="B53" s="1359" t="s">
        <v>1029</v>
      </c>
      <c r="C53" s="1359" t="s">
        <v>1066</v>
      </c>
      <c r="D53" s="1359" t="s">
        <v>18134</v>
      </c>
      <c r="E53" s="1288" t="s">
        <v>18135</v>
      </c>
      <c r="F53" s="2137" t="s">
        <v>18136</v>
      </c>
      <c r="G53" s="1303" t="s">
        <v>18137</v>
      </c>
      <c r="H53" s="1288" t="s">
        <v>18138</v>
      </c>
      <c r="I53" s="1330" t="s">
        <v>18139</v>
      </c>
      <c r="J53" s="1360">
        <v>23</v>
      </c>
      <c r="K53" s="1361">
        <v>1</v>
      </c>
      <c r="L53" s="1362">
        <v>2</v>
      </c>
      <c r="M53" s="1361">
        <v>2</v>
      </c>
      <c r="N53" s="1309">
        <v>5</v>
      </c>
      <c r="O53" s="1362">
        <v>477025</v>
      </c>
      <c r="P53" s="1362">
        <v>1000</v>
      </c>
      <c r="Q53" s="1362">
        <v>64131</v>
      </c>
      <c r="R53" s="1290">
        <v>0</v>
      </c>
      <c r="S53" s="1310">
        <v>542156</v>
      </c>
      <c r="T53" s="1362">
        <v>333.74</v>
      </c>
      <c r="U53" s="1344">
        <v>0</v>
      </c>
      <c r="V53" s="1362">
        <v>207.20000000000002</v>
      </c>
      <c r="W53" s="1344">
        <v>0</v>
      </c>
      <c r="X53" s="1344">
        <v>0</v>
      </c>
      <c r="Y53" s="1362">
        <v>65.05</v>
      </c>
      <c r="Z53" s="1344">
        <v>605.99</v>
      </c>
      <c r="AA53" s="1363" t="s">
        <v>18140</v>
      </c>
      <c r="AB53" s="1352">
        <v>2000</v>
      </c>
    </row>
    <row r="54" spans="1:28" s="2129" customFormat="1" ht="16.5" customHeight="1">
      <c r="A54" s="1306">
        <v>47</v>
      </c>
      <c r="B54" s="1306" t="s">
        <v>16090</v>
      </c>
      <c r="C54" s="1306" t="s">
        <v>18141</v>
      </c>
      <c r="D54" s="1306" t="s">
        <v>18142</v>
      </c>
      <c r="E54" s="1288" t="s">
        <v>18143</v>
      </c>
      <c r="F54" s="1434" t="s">
        <v>18144</v>
      </c>
      <c r="G54" s="1341" t="s">
        <v>18145</v>
      </c>
      <c r="H54" s="1288" t="s">
        <v>18146</v>
      </c>
      <c r="I54" s="1330" t="s">
        <v>18147</v>
      </c>
      <c r="J54" s="1343">
        <v>103</v>
      </c>
      <c r="K54" s="1310">
        <v>1</v>
      </c>
      <c r="L54" s="1309">
        <v>1</v>
      </c>
      <c r="M54" s="1310">
        <v>0</v>
      </c>
      <c r="N54" s="1309">
        <v>2</v>
      </c>
      <c r="O54" s="1309">
        <v>117856</v>
      </c>
      <c r="P54" s="1309">
        <v>0</v>
      </c>
      <c r="Q54" s="1309">
        <v>36452</v>
      </c>
      <c r="R54" s="1309">
        <v>46000</v>
      </c>
      <c r="S54" s="1310">
        <v>200308</v>
      </c>
      <c r="T54" s="1344">
        <v>55.9</v>
      </c>
      <c r="U54" s="1344">
        <v>0</v>
      </c>
      <c r="V54" s="1344">
        <v>0</v>
      </c>
      <c r="W54" s="1344">
        <v>0</v>
      </c>
      <c r="X54" s="1344">
        <v>0</v>
      </c>
      <c r="Y54" s="1344">
        <v>108</v>
      </c>
      <c r="Z54" s="1344">
        <v>163.9</v>
      </c>
      <c r="AA54" s="1345" t="s">
        <v>18148</v>
      </c>
      <c r="AB54" s="1352">
        <v>5069</v>
      </c>
    </row>
    <row r="55" spans="1:28" s="2129" customFormat="1" ht="16.5" customHeight="1">
      <c r="A55" s="1306">
        <v>48</v>
      </c>
      <c r="B55" s="1306" t="s">
        <v>1029</v>
      </c>
      <c r="C55" s="1306" t="s">
        <v>1041</v>
      </c>
      <c r="D55" s="1306" t="s">
        <v>18149</v>
      </c>
      <c r="E55" s="1288" t="s">
        <v>18150</v>
      </c>
      <c r="F55" s="1434" t="s">
        <v>18151</v>
      </c>
      <c r="G55" s="1303" t="s">
        <v>18152</v>
      </c>
      <c r="H55" s="1288" t="s">
        <v>18153</v>
      </c>
      <c r="I55" s="1330" t="s">
        <v>18154</v>
      </c>
      <c r="J55" s="1364">
        <v>510</v>
      </c>
      <c r="K55" s="1365">
        <v>1</v>
      </c>
      <c r="L55" s="1366">
        <v>4</v>
      </c>
      <c r="M55" s="1310">
        <v>0</v>
      </c>
      <c r="N55" s="1309">
        <v>5</v>
      </c>
      <c r="O55" s="1366">
        <v>577479</v>
      </c>
      <c r="P55" s="1366">
        <v>20000</v>
      </c>
      <c r="Q55" s="1366">
        <v>70098</v>
      </c>
      <c r="R55" s="1366">
        <v>39005</v>
      </c>
      <c r="S55" s="1310">
        <v>706582</v>
      </c>
      <c r="T55" s="1367">
        <v>56</v>
      </c>
      <c r="U55" s="1367">
        <v>50</v>
      </c>
      <c r="V55" s="1367">
        <v>357</v>
      </c>
      <c r="W55" s="1367">
        <v>165</v>
      </c>
      <c r="X55" s="1367">
        <v>76</v>
      </c>
      <c r="Y55" s="1367">
        <v>1468</v>
      </c>
      <c r="Z55" s="1344">
        <v>2172</v>
      </c>
      <c r="AA55" s="1345" t="s">
        <v>18155</v>
      </c>
      <c r="AB55" s="1352">
        <v>15000</v>
      </c>
    </row>
    <row r="56" spans="1:28" s="2129" customFormat="1" ht="16.5" customHeight="1">
      <c r="A56" s="1321" t="s">
        <v>18156</v>
      </c>
      <c r="B56" s="1321">
        <v>8</v>
      </c>
      <c r="C56" s="1321"/>
      <c r="D56" s="1321"/>
      <c r="E56" s="1322"/>
      <c r="F56" s="2133"/>
      <c r="G56" s="1323"/>
      <c r="H56" s="1321"/>
      <c r="I56" s="1324"/>
      <c r="J56" s="1325"/>
      <c r="K56" s="1326"/>
      <c r="L56" s="1326"/>
      <c r="M56" s="1326"/>
      <c r="N56" s="1327"/>
      <c r="O56" s="1327"/>
      <c r="P56" s="1327"/>
      <c r="Q56" s="1327"/>
      <c r="R56" s="1327"/>
      <c r="S56" s="1326"/>
      <c r="T56" s="1327"/>
      <c r="U56" s="1327"/>
      <c r="V56" s="1327"/>
      <c r="W56" s="1327"/>
      <c r="X56" s="1327"/>
      <c r="Y56" s="1327"/>
      <c r="Z56" s="1327"/>
      <c r="AA56" s="1328"/>
      <c r="AB56" s="1329"/>
    </row>
    <row r="57" spans="1:28" s="2129" customFormat="1" ht="16.5" customHeight="1">
      <c r="A57" s="1287">
        <v>49</v>
      </c>
      <c r="B57" s="1287" t="s">
        <v>1217</v>
      </c>
      <c r="C57" s="1287" t="s">
        <v>185</v>
      </c>
      <c r="D57" s="1287" t="s">
        <v>18157</v>
      </c>
      <c r="E57" s="1288" t="s">
        <v>18158</v>
      </c>
      <c r="F57" s="1458" t="s">
        <v>18159</v>
      </c>
      <c r="G57" s="1303" t="s">
        <v>18160</v>
      </c>
      <c r="H57" s="1288" t="s">
        <v>18161</v>
      </c>
      <c r="I57" s="1330" t="s">
        <v>18162</v>
      </c>
      <c r="J57" s="1368">
        <v>200</v>
      </c>
      <c r="K57" s="1305">
        <v>1</v>
      </c>
      <c r="L57" s="1304">
        <v>2</v>
      </c>
      <c r="M57" s="1304">
        <v>0</v>
      </c>
      <c r="N57" s="1304">
        <v>3</v>
      </c>
      <c r="O57" s="1304">
        <v>261432</v>
      </c>
      <c r="P57" s="1304">
        <v>56000</v>
      </c>
      <c r="Q57" s="1304">
        <v>12500</v>
      </c>
      <c r="R57" s="1304">
        <v>5500</v>
      </c>
      <c r="S57" s="1305">
        <v>335432</v>
      </c>
      <c r="T57" s="1369">
        <v>59</v>
      </c>
      <c r="U57" s="1344">
        <v>0</v>
      </c>
      <c r="V57" s="1344">
        <v>0</v>
      </c>
      <c r="W57" s="1344">
        <v>0</v>
      </c>
      <c r="X57" s="1344">
        <v>0</v>
      </c>
      <c r="Y57" s="1369">
        <v>264.11</v>
      </c>
      <c r="Z57" s="1369">
        <v>323.11</v>
      </c>
      <c r="AA57" s="1312" t="s">
        <v>18163</v>
      </c>
      <c r="AB57" s="1293">
        <v>7659</v>
      </c>
    </row>
    <row r="58" spans="1:28" s="2129" customFormat="1" ht="16.5" customHeight="1">
      <c r="A58" s="1287">
        <v>50</v>
      </c>
      <c r="B58" s="1287" t="s">
        <v>1217</v>
      </c>
      <c r="C58" s="1287" t="s">
        <v>6659</v>
      </c>
      <c r="D58" s="1287" t="s">
        <v>18164</v>
      </c>
      <c r="E58" s="1288" t="s">
        <v>18165</v>
      </c>
      <c r="F58" s="1458" t="s">
        <v>18166</v>
      </c>
      <c r="G58" s="1303" t="s">
        <v>18167</v>
      </c>
      <c r="H58" s="1288" t="s">
        <v>18168</v>
      </c>
      <c r="I58" s="1330" t="s">
        <v>18169</v>
      </c>
      <c r="J58" s="1368">
        <v>75</v>
      </c>
      <c r="K58" s="1305">
        <v>1</v>
      </c>
      <c r="L58" s="1304">
        <v>2</v>
      </c>
      <c r="M58" s="1304">
        <v>0</v>
      </c>
      <c r="N58" s="1304">
        <v>3</v>
      </c>
      <c r="O58" s="1304">
        <v>282210</v>
      </c>
      <c r="P58" s="1304">
        <v>20000</v>
      </c>
      <c r="Q58" s="1304">
        <v>59990</v>
      </c>
      <c r="R58" s="1304">
        <v>0</v>
      </c>
      <c r="S58" s="1305">
        <v>362200</v>
      </c>
      <c r="T58" s="1369">
        <v>47</v>
      </c>
      <c r="U58" s="1369">
        <v>194</v>
      </c>
      <c r="V58" s="1369">
        <v>1013</v>
      </c>
      <c r="W58" s="1344">
        <v>0</v>
      </c>
      <c r="X58" s="1344">
        <v>0</v>
      </c>
      <c r="Y58" s="1344">
        <v>0</v>
      </c>
      <c r="Z58" s="1369">
        <v>1254</v>
      </c>
      <c r="AA58" s="1370" t="s">
        <v>18170</v>
      </c>
      <c r="AB58" s="1293">
        <v>3000</v>
      </c>
    </row>
    <row r="59" spans="1:28" s="2129" customFormat="1" ht="16.5" customHeight="1">
      <c r="A59" s="1306">
        <v>51</v>
      </c>
      <c r="B59" s="1306" t="s">
        <v>1217</v>
      </c>
      <c r="C59" s="1306" t="s">
        <v>6926</v>
      </c>
      <c r="D59" s="1306" t="s">
        <v>18171</v>
      </c>
      <c r="E59" s="1288" t="s">
        <v>18172</v>
      </c>
      <c r="F59" s="1434" t="s">
        <v>18173</v>
      </c>
      <c r="G59" s="1303" t="s">
        <v>18174</v>
      </c>
      <c r="H59" s="1288" t="s">
        <v>18175</v>
      </c>
      <c r="I59" s="1330" t="s">
        <v>18176</v>
      </c>
      <c r="J59" s="1371">
        <v>2363</v>
      </c>
      <c r="K59" s="1372">
        <v>1</v>
      </c>
      <c r="L59" s="1373">
        <v>8</v>
      </c>
      <c r="M59" s="1304">
        <v>0</v>
      </c>
      <c r="N59" s="1304">
        <v>9</v>
      </c>
      <c r="O59" s="1373">
        <v>1117704</v>
      </c>
      <c r="P59" s="1373">
        <v>24500</v>
      </c>
      <c r="Q59" s="1373">
        <v>40692</v>
      </c>
      <c r="R59" s="1373">
        <v>10000</v>
      </c>
      <c r="S59" s="1305">
        <v>1192896</v>
      </c>
      <c r="T59" s="1374">
        <v>100</v>
      </c>
      <c r="U59" s="1344">
        <v>0</v>
      </c>
      <c r="V59" s="1374">
        <v>217</v>
      </c>
      <c r="W59" s="1344">
        <v>0</v>
      </c>
      <c r="X59" s="1374">
        <v>98</v>
      </c>
      <c r="Y59" s="1374">
        <v>362</v>
      </c>
      <c r="Z59" s="1369">
        <v>777</v>
      </c>
      <c r="AA59" s="1375" t="s">
        <v>18177</v>
      </c>
      <c r="AB59" s="1376">
        <v>30708</v>
      </c>
    </row>
    <row r="60" spans="1:28" s="2129" customFormat="1" ht="16.5" customHeight="1">
      <c r="A60" s="1287">
        <v>52</v>
      </c>
      <c r="B60" s="1287" t="s">
        <v>16109</v>
      </c>
      <c r="C60" s="1287" t="s">
        <v>16136</v>
      </c>
      <c r="D60" s="1287" t="s">
        <v>18178</v>
      </c>
      <c r="E60" s="1288" t="s">
        <v>18179</v>
      </c>
      <c r="F60" s="1458" t="s">
        <v>18180</v>
      </c>
      <c r="G60" s="1303" t="s">
        <v>18181</v>
      </c>
      <c r="H60" s="1288" t="s">
        <v>18182</v>
      </c>
      <c r="I60" s="1330" t="s">
        <v>18183</v>
      </c>
      <c r="J60" s="1377">
        <v>81</v>
      </c>
      <c r="K60" s="1378">
        <v>1</v>
      </c>
      <c r="L60" s="1379">
        <v>6</v>
      </c>
      <c r="M60" s="1379">
        <v>0</v>
      </c>
      <c r="N60" s="1304">
        <v>7</v>
      </c>
      <c r="O60" s="1379">
        <v>414546</v>
      </c>
      <c r="P60" s="1379">
        <v>113938</v>
      </c>
      <c r="Q60" s="1309">
        <v>96985</v>
      </c>
      <c r="R60" s="1379">
        <v>141335</v>
      </c>
      <c r="S60" s="1305">
        <v>766804</v>
      </c>
      <c r="T60" s="1380">
        <v>68</v>
      </c>
      <c r="U60" s="1380">
        <v>135</v>
      </c>
      <c r="V60" s="1380">
        <v>354</v>
      </c>
      <c r="W60" s="1380">
        <v>315</v>
      </c>
      <c r="X60" s="1380">
        <v>0</v>
      </c>
      <c r="Y60" s="1380">
        <v>320</v>
      </c>
      <c r="Z60" s="1369">
        <v>1192</v>
      </c>
      <c r="AA60" s="1312" t="s">
        <v>18184</v>
      </c>
      <c r="AB60" s="1293">
        <v>6614</v>
      </c>
    </row>
    <row r="61" spans="1:28" s="2129" customFormat="1" ht="16.5" customHeight="1">
      <c r="A61" s="1287">
        <v>53</v>
      </c>
      <c r="B61" s="1287" t="s">
        <v>1217</v>
      </c>
      <c r="C61" s="1287" t="s">
        <v>1227</v>
      </c>
      <c r="D61" s="1287" t="s">
        <v>18185</v>
      </c>
      <c r="E61" s="1288" t="s">
        <v>18186</v>
      </c>
      <c r="F61" s="1458" t="s">
        <v>18187</v>
      </c>
      <c r="G61" s="1303" t="s">
        <v>18188</v>
      </c>
      <c r="H61" s="1288" t="s">
        <v>18189</v>
      </c>
      <c r="I61" s="1330" t="s">
        <v>18190</v>
      </c>
      <c r="J61" s="1346">
        <v>1493</v>
      </c>
      <c r="K61" s="1291">
        <v>1</v>
      </c>
      <c r="L61" s="1290">
        <v>2</v>
      </c>
      <c r="M61" s="1304">
        <v>0</v>
      </c>
      <c r="N61" s="1304">
        <v>3</v>
      </c>
      <c r="O61" s="1290">
        <v>259913</v>
      </c>
      <c r="P61" s="1304">
        <v>0</v>
      </c>
      <c r="Q61" s="1290">
        <v>49525</v>
      </c>
      <c r="R61" s="1304">
        <v>0</v>
      </c>
      <c r="S61" s="1305">
        <v>309438</v>
      </c>
      <c r="T61" s="1347">
        <v>96</v>
      </c>
      <c r="U61" s="1344">
        <v>0</v>
      </c>
      <c r="V61" s="1344">
        <v>0</v>
      </c>
      <c r="W61" s="1344">
        <v>0</v>
      </c>
      <c r="X61" s="1344">
        <v>0</v>
      </c>
      <c r="Y61" s="1347">
        <v>160</v>
      </c>
      <c r="Z61" s="1369">
        <v>256</v>
      </c>
      <c r="AA61" s="1312" t="s">
        <v>18191</v>
      </c>
      <c r="AB61" s="1293"/>
    </row>
    <row r="62" spans="1:28" s="2129" customFormat="1" ht="16.5" customHeight="1">
      <c r="A62" s="1287">
        <v>54</v>
      </c>
      <c r="B62" s="1287" t="s">
        <v>1217</v>
      </c>
      <c r="C62" s="1287" t="s">
        <v>1236</v>
      </c>
      <c r="D62" s="1287" t="s">
        <v>18192</v>
      </c>
      <c r="E62" s="1288" t="s">
        <v>18193</v>
      </c>
      <c r="F62" s="1458" t="s">
        <v>18194</v>
      </c>
      <c r="G62" s="1303" t="s">
        <v>18195</v>
      </c>
      <c r="H62" s="1288" t="s">
        <v>18196</v>
      </c>
      <c r="I62" s="1330" t="s">
        <v>18197</v>
      </c>
      <c r="J62" s="1652">
        <v>311</v>
      </c>
      <c r="K62" s="1651">
        <v>1</v>
      </c>
      <c r="L62" s="1650">
        <v>5</v>
      </c>
      <c r="M62" s="1650">
        <v>3</v>
      </c>
      <c r="N62" s="1304">
        <v>9</v>
      </c>
      <c r="O62" s="1650">
        <v>852419</v>
      </c>
      <c r="P62" s="1304">
        <v>0</v>
      </c>
      <c r="Q62" s="1650">
        <v>30000</v>
      </c>
      <c r="R62" s="1304">
        <v>0</v>
      </c>
      <c r="S62" s="1305">
        <v>882419</v>
      </c>
      <c r="T62" s="1653">
        <v>138.69999999999999</v>
      </c>
      <c r="U62" s="1344">
        <v>0</v>
      </c>
      <c r="V62" s="1344">
        <v>0</v>
      </c>
      <c r="W62" s="1344">
        <v>0</v>
      </c>
      <c r="X62" s="1344">
        <v>0</v>
      </c>
      <c r="Y62" s="1653">
        <v>255</v>
      </c>
      <c r="Z62" s="1369">
        <v>393.7</v>
      </c>
      <c r="AA62" s="1381" t="s">
        <v>18198</v>
      </c>
      <c r="AB62" s="1352">
        <v>5000</v>
      </c>
    </row>
    <row r="63" spans="1:28" s="2129" customFormat="1" ht="16.5" customHeight="1">
      <c r="A63" s="1306">
        <v>55</v>
      </c>
      <c r="B63" s="1306" t="s">
        <v>16109</v>
      </c>
      <c r="C63" s="1306" t="s">
        <v>16110</v>
      </c>
      <c r="D63" s="1306" t="s">
        <v>18199</v>
      </c>
      <c r="E63" s="1288" t="s">
        <v>18200</v>
      </c>
      <c r="F63" s="1434" t="s">
        <v>18201</v>
      </c>
      <c r="G63" s="1303" t="s">
        <v>18202</v>
      </c>
      <c r="H63" s="1288" t="s">
        <v>18203</v>
      </c>
      <c r="I63" s="1330" t="s">
        <v>18204</v>
      </c>
      <c r="J63" s="1343">
        <v>125</v>
      </c>
      <c r="K63" s="1310">
        <v>1</v>
      </c>
      <c r="L63" s="1309">
        <v>2</v>
      </c>
      <c r="M63" s="1304">
        <v>0</v>
      </c>
      <c r="N63" s="1304">
        <v>3</v>
      </c>
      <c r="O63" s="1309">
        <v>292033</v>
      </c>
      <c r="P63" s="1309">
        <v>34000</v>
      </c>
      <c r="Q63" s="1309">
        <v>45830</v>
      </c>
      <c r="R63" s="1304">
        <v>0</v>
      </c>
      <c r="S63" s="1305">
        <v>371863</v>
      </c>
      <c r="T63" s="1382">
        <v>87.34</v>
      </c>
      <c r="U63" s="1344">
        <v>0</v>
      </c>
      <c r="V63" s="1344">
        <v>0</v>
      </c>
      <c r="W63" s="1344">
        <v>0</v>
      </c>
      <c r="X63" s="1344">
        <v>0</v>
      </c>
      <c r="Y63" s="1344">
        <v>0</v>
      </c>
      <c r="Z63" s="1369">
        <v>87.34</v>
      </c>
      <c r="AA63" s="1345" t="s">
        <v>18205</v>
      </c>
      <c r="AB63" s="1293">
        <v>21150</v>
      </c>
    </row>
    <row r="64" spans="1:28" s="2129" customFormat="1" ht="16.5" customHeight="1">
      <c r="A64" s="1287">
        <v>56</v>
      </c>
      <c r="B64" s="1287" t="s">
        <v>16109</v>
      </c>
      <c r="C64" s="1287" t="s">
        <v>17987</v>
      </c>
      <c r="D64" s="1287" t="s">
        <v>18206</v>
      </c>
      <c r="E64" s="1288" t="s">
        <v>18207</v>
      </c>
      <c r="F64" s="1458" t="s">
        <v>18208</v>
      </c>
      <c r="G64" s="1303" t="s">
        <v>18209</v>
      </c>
      <c r="H64" s="1288" t="s">
        <v>18210</v>
      </c>
      <c r="I64" s="1330" t="s">
        <v>18211</v>
      </c>
      <c r="J64" s="1346">
        <v>55</v>
      </c>
      <c r="K64" s="1291">
        <v>1</v>
      </c>
      <c r="L64" s="1290">
        <v>8</v>
      </c>
      <c r="M64" s="1304">
        <v>0</v>
      </c>
      <c r="N64" s="1304">
        <v>9</v>
      </c>
      <c r="O64" s="1290">
        <v>991986</v>
      </c>
      <c r="P64" s="1304">
        <v>0</v>
      </c>
      <c r="Q64" s="1290">
        <v>22489</v>
      </c>
      <c r="R64" s="1290">
        <v>1014475</v>
      </c>
      <c r="S64" s="1305">
        <v>2028950</v>
      </c>
      <c r="T64" s="1347">
        <v>3</v>
      </c>
      <c r="U64" s="1347">
        <v>0</v>
      </c>
      <c r="V64" s="1347">
        <v>0</v>
      </c>
      <c r="W64" s="1347">
        <v>0</v>
      </c>
      <c r="X64" s="1347">
        <v>0</v>
      </c>
      <c r="Y64" s="1347">
        <v>7</v>
      </c>
      <c r="Z64" s="1369">
        <v>10</v>
      </c>
      <c r="AA64" s="1312" t="s">
        <v>18212</v>
      </c>
      <c r="AB64" s="1293">
        <v>55487</v>
      </c>
    </row>
    <row r="65" spans="1:28" s="2129" customFormat="1" ht="16.5" customHeight="1">
      <c r="A65" s="1287">
        <v>57</v>
      </c>
      <c r="B65" s="1287" t="s">
        <v>16109</v>
      </c>
      <c r="C65" s="1287" t="s">
        <v>18213</v>
      </c>
      <c r="D65" s="1287" t="s">
        <v>18214</v>
      </c>
      <c r="E65" s="1288" t="s">
        <v>18215</v>
      </c>
      <c r="F65" s="1458" t="s">
        <v>18216</v>
      </c>
      <c r="G65" s="1303" t="s">
        <v>18217</v>
      </c>
      <c r="H65" s="1288" t="s">
        <v>18218</v>
      </c>
      <c r="I65" s="1330" t="s">
        <v>18219</v>
      </c>
      <c r="J65" s="1346">
        <v>626</v>
      </c>
      <c r="K65" s="1291">
        <v>1</v>
      </c>
      <c r="L65" s="1290">
        <v>2</v>
      </c>
      <c r="M65" s="1290">
        <v>1</v>
      </c>
      <c r="N65" s="1304">
        <v>4</v>
      </c>
      <c r="O65" s="1290">
        <v>215522</v>
      </c>
      <c r="P65" s="1304">
        <v>0</v>
      </c>
      <c r="Q65" s="1290">
        <v>43000</v>
      </c>
      <c r="R65" s="1290">
        <v>25000</v>
      </c>
      <c r="S65" s="1305">
        <v>283522</v>
      </c>
      <c r="T65" s="1347">
        <v>67</v>
      </c>
      <c r="U65" s="1347">
        <v>113</v>
      </c>
      <c r="V65" s="1347">
        <v>0</v>
      </c>
      <c r="W65" s="1347">
        <v>0</v>
      </c>
      <c r="X65" s="1347">
        <v>56</v>
      </c>
      <c r="Y65" s="1347">
        <v>30</v>
      </c>
      <c r="Z65" s="1369">
        <v>266</v>
      </c>
      <c r="AA65" s="1312" t="s">
        <v>18220</v>
      </c>
      <c r="AB65" s="1293">
        <v>1016</v>
      </c>
    </row>
    <row r="66" spans="1:28" s="2129" customFormat="1" ht="16.5" customHeight="1">
      <c r="A66" s="1383">
        <v>58</v>
      </c>
      <c r="B66" s="1287" t="s">
        <v>16109</v>
      </c>
      <c r="C66" s="1383" t="s">
        <v>16150</v>
      </c>
      <c r="D66" s="1383" t="s">
        <v>18221</v>
      </c>
      <c r="E66" s="1288" t="s">
        <v>18222</v>
      </c>
      <c r="F66" s="2138" t="s">
        <v>18223</v>
      </c>
      <c r="G66" s="1303" t="s">
        <v>18224</v>
      </c>
      <c r="H66" s="1288" t="s">
        <v>18225</v>
      </c>
      <c r="I66" s="1330" t="s">
        <v>18226</v>
      </c>
      <c r="J66" s="1384">
        <v>121</v>
      </c>
      <c r="K66" s="1291">
        <v>1</v>
      </c>
      <c r="L66" s="1304">
        <v>3</v>
      </c>
      <c r="M66" s="1304">
        <v>0</v>
      </c>
      <c r="N66" s="1304">
        <v>4</v>
      </c>
      <c r="O66" s="1290">
        <v>393654</v>
      </c>
      <c r="P66" s="1385">
        <v>5600</v>
      </c>
      <c r="Q66" s="1290">
        <v>65400</v>
      </c>
      <c r="R66" s="1304">
        <v>0</v>
      </c>
      <c r="S66" s="1305">
        <v>464654</v>
      </c>
      <c r="T66" s="1347">
        <v>140.84</v>
      </c>
      <c r="U66" s="1347">
        <v>0</v>
      </c>
      <c r="V66" s="1347">
        <v>0</v>
      </c>
      <c r="W66" s="1347">
        <v>0</v>
      </c>
      <c r="X66" s="1347">
        <v>0</v>
      </c>
      <c r="Y66" s="1347">
        <v>0</v>
      </c>
      <c r="Z66" s="1369">
        <v>140.84</v>
      </c>
      <c r="AA66" s="1386" t="s">
        <v>18227</v>
      </c>
      <c r="AB66" s="1293">
        <v>2900</v>
      </c>
    </row>
    <row r="67" spans="1:28" s="2129" customFormat="1" ht="16.5" customHeight="1">
      <c r="A67" s="1321" t="s">
        <v>18228</v>
      </c>
      <c r="B67" s="1321">
        <v>10</v>
      </c>
      <c r="C67" s="1321"/>
      <c r="D67" s="1321"/>
      <c r="E67" s="1322"/>
      <c r="F67" s="2133"/>
      <c r="G67" s="1323"/>
      <c r="H67" s="1321"/>
      <c r="I67" s="1342"/>
      <c r="J67" s="1325"/>
      <c r="K67" s="1326"/>
      <c r="L67" s="1326"/>
      <c r="M67" s="1326"/>
      <c r="N67" s="1327"/>
      <c r="O67" s="1327"/>
      <c r="P67" s="1327"/>
      <c r="Q67" s="1327"/>
      <c r="R67" s="1326"/>
      <c r="S67" s="1326"/>
      <c r="T67" s="1326"/>
      <c r="U67" s="1327"/>
      <c r="V67" s="1327"/>
      <c r="W67" s="1327"/>
      <c r="X67" s="1327"/>
      <c r="Y67" s="1327"/>
      <c r="Z67" s="1327"/>
      <c r="AA67" s="1328"/>
      <c r="AB67" s="1329"/>
    </row>
    <row r="68" spans="1:28" s="2129" customFormat="1" ht="16.5" customHeight="1">
      <c r="A68" s="1287">
        <v>59</v>
      </c>
      <c r="B68" s="1287" t="s">
        <v>14125</v>
      </c>
      <c r="C68" s="1287" t="s">
        <v>14126</v>
      </c>
      <c r="D68" s="1287" t="s">
        <v>18229</v>
      </c>
      <c r="E68" s="1288" t="s">
        <v>18230</v>
      </c>
      <c r="F68" s="2135" t="s">
        <v>18231</v>
      </c>
      <c r="G68" s="1303" t="s">
        <v>18232</v>
      </c>
      <c r="H68" s="1288" t="s">
        <v>18233</v>
      </c>
      <c r="I68" s="1330" t="s">
        <v>18234</v>
      </c>
      <c r="J68" s="1387">
        <v>278</v>
      </c>
      <c r="K68" s="1388">
        <v>1</v>
      </c>
      <c r="L68" s="1389">
        <v>1</v>
      </c>
      <c r="M68" s="1388">
        <v>1</v>
      </c>
      <c r="N68" s="1389">
        <v>3</v>
      </c>
      <c r="O68" s="1389">
        <v>99220</v>
      </c>
      <c r="P68" s="1389">
        <v>77572</v>
      </c>
      <c r="Q68" s="1389">
        <v>11379</v>
      </c>
      <c r="R68" s="1389"/>
      <c r="S68" s="1388">
        <v>188172</v>
      </c>
      <c r="T68" s="1389">
        <v>64</v>
      </c>
      <c r="U68" s="1389"/>
      <c r="V68" s="1389">
        <v>100</v>
      </c>
      <c r="W68" s="1389"/>
      <c r="X68" s="1389"/>
      <c r="Y68" s="1389">
        <v>148</v>
      </c>
      <c r="Z68" s="1389">
        <v>312</v>
      </c>
      <c r="AA68" s="1292" t="s">
        <v>18235</v>
      </c>
      <c r="AB68" s="1293">
        <v>5800</v>
      </c>
    </row>
    <row r="69" spans="1:28" s="2129" customFormat="1" ht="16.5" customHeight="1">
      <c r="A69" s="1306">
        <v>60</v>
      </c>
      <c r="B69" s="1306" t="s">
        <v>14125</v>
      </c>
      <c r="C69" s="1306" t="s">
        <v>17987</v>
      </c>
      <c r="D69" s="1306" t="s">
        <v>17988</v>
      </c>
      <c r="E69" s="1288" t="s">
        <v>18236</v>
      </c>
      <c r="F69" s="1434" t="s">
        <v>18237</v>
      </c>
      <c r="G69" s="1303" t="s">
        <v>18238</v>
      </c>
      <c r="H69" s="1288" t="s">
        <v>18239</v>
      </c>
      <c r="I69" s="1330" t="s">
        <v>18240</v>
      </c>
      <c r="J69" s="1390">
        <v>242</v>
      </c>
      <c r="K69" s="1391">
        <v>1</v>
      </c>
      <c r="L69" s="1392">
        <v>6</v>
      </c>
      <c r="M69" s="1391"/>
      <c r="N69" s="1393">
        <v>7</v>
      </c>
      <c r="O69" s="1392">
        <v>239158</v>
      </c>
      <c r="P69" s="1392">
        <v>2668371</v>
      </c>
      <c r="Q69" s="1392">
        <v>5760</v>
      </c>
      <c r="R69" s="1392">
        <v>36054</v>
      </c>
      <c r="S69" s="1394">
        <v>2949343</v>
      </c>
      <c r="T69" s="1392">
        <v>52</v>
      </c>
      <c r="U69" s="1392">
        <v>0</v>
      </c>
      <c r="V69" s="1392">
        <v>0</v>
      </c>
      <c r="W69" s="1392">
        <v>0</v>
      </c>
      <c r="X69" s="1392">
        <v>0</v>
      </c>
      <c r="Y69" s="1392">
        <v>92</v>
      </c>
      <c r="Z69" s="1393">
        <v>144</v>
      </c>
      <c r="AA69" s="1317" t="s">
        <v>18241</v>
      </c>
      <c r="AB69" s="1293">
        <v>1500</v>
      </c>
    </row>
    <row r="70" spans="1:28" s="2129" customFormat="1" ht="16.5" customHeight="1">
      <c r="A70" s="1306">
        <v>61</v>
      </c>
      <c r="B70" s="1306" t="s">
        <v>1429</v>
      </c>
      <c r="C70" s="1306" t="s">
        <v>933</v>
      </c>
      <c r="D70" s="1306" t="s">
        <v>18120</v>
      </c>
      <c r="E70" s="1288" t="s">
        <v>18242</v>
      </c>
      <c r="F70" s="1434" t="s">
        <v>18243</v>
      </c>
      <c r="G70" s="1303" t="s">
        <v>18244</v>
      </c>
      <c r="H70" s="1288" t="s">
        <v>18245</v>
      </c>
      <c r="I70" s="1330" t="s">
        <v>18246</v>
      </c>
      <c r="J70" s="1395">
        <v>411</v>
      </c>
      <c r="K70" s="1396">
        <v>1</v>
      </c>
      <c r="L70" s="1397">
        <v>2</v>
      </c>
      <c r="M70" s="1396"/>
      <c r="N70" s="1398">
        <v>3</v>
      </c>
      <c r="O70" s="1397">
        <v>379235</v>
      </c>
      <c r="P70" s="1397">
        <v>12000</v>
      </c>
      <c r="Q70" s="1397">
        <v>3000</v>
      </c>
      <c r="R70" s="1397">
        <v>0</v>
      </c>
      <c r="S70" s="1399">
        <v>394235</v>
      </c>
      <c r="T70" s="1397">
        <v>112</v>
      </c>
      <c r="U70" s="1397">
        <v>82</v>
      </c>
      <c r="V70" s="1397">
        <v>0</v>
      </c>
      <c r="W70" s="1397">
        <v>0</v>
      </c>
      <c r="X70" s="1397">
        <v>0</v>
      </c>
      <c r="Y70" s="1397">
        <v>0</v>
      </c>
      <c r="Z70" s="1398">
        <v>194</v>
      </c>
      <c r="AA70" s="1317" t="s">
        <v>18247</v>
      </c>
      <c r="AB70" s="1293">
        <v>15000</v>
      </c>
    </row>
    <row r="71" spans="1:28" s="2129" customFormat="1" ht="16.5" customHeight="1">
      <c r="A71" s="1287">
        <v>62</v>
      </c>
      <c r="B71" s="1287" t="s">
        <v>1429</v>
      </c>
      <c r="C71" s="1287" t="s">
        <v>840</v>
      </c>
      <c r="D71" s="1287" t="s">
        <v>18127</v>
      </c>
      <c r="E71" s="1288" t="s">
        <v>18248</v>
      </c>
      <c r="F71" s="1458" t="s">
        <v>18249</v>
      </c>
      <c r="G71" s="1303" t="s">
        <v>18250</v>
      </c>
      <c r="H71" s="1288" t="s">
        <v>18251</v>
      </c>
      <c r="I71" s="1330" t="s">
        <v>18252</v>
      </c>
      <c r="J71" s="1400">
        <v>1000</v>
      </c>
      <c r="K71" s="1401">
        <v>1</v>
      </c>
      <c r="L71" s="1402">
        <v>1</v>
      </c>
      <c r="M71" s="1401">
        <v>0</v>
      </c>
      <c r="N71" s="1394">
        <v>2</v>
      </c>
      <c r="O71" s="1401">
        <v>247736</v>
      </c>
      <c r="P71" s="1401">
        <v>19664</v>
      </c>
      <c r="Q71" s="1401">
        <v>22011</v>
      </c>
      <c r="R71" s="1401"/>
      <c r="S71" s="1394">
        <v>289411</v>
      </c>
      <c r="T71" s="1401">
        <v>57.3</v>
      </c>
      <c r="U71" s="1401">
        <v>28.65</v>
      </c>
      <c r="V71" s="1401">
        <v>71.625</v>
      </c>
      <c r="W71" s="1401"/>
      <c r="X71" s="1401">
        <v>19.579999999999998</v>
      </c>
      <c r="Y71" s="1401">
        <v>122.55</v>
      </c>
      <c r="Z71" s="1394">
        <v>299.70499999999998</v>
      </c>
      <c r="AA71" s="1292" t="s">
        <v>18253</v>
      </c>
      <c r="AB71" s="1293">
        <v>20200</v>
      </c>
    </row>
    <row r="72" spans="1:28" s="2129" customFormat="1" ht="16.5" customHeight="1">
      <c r="A72" s="1287">
        <v>63</v>
      </c>
      <c r="B72" s="1287" t="s">
        <v>1429</v>
      </c>
      <c r="C72" s="1287" t="s">
        <v>1430</v>
      </c>
      <c r="D72" s="1287" t="s">
        <v>18254</v>
      </c>
      <c r="E72" s="1288" t="s">
        <v>18255</v>
      </c>
      <c r="F72" s="1458" t="s">
        <v>18256</v>
      </c>
      <c r="G72" s="1303" t="s">
        <v>18257</v>
      </c>
      <c r="H72" s="1288" t="s">
        <v>18258</v>
      </c>
      <c r="I72" s="1403" t="s">
        <v>18259</v>
      </c>
      <c r="J72" s="1404">
        <v>250</v>
      </c>
      <c r="K72" s="1405">
        <v>1</v>
      </c>
      <c r="L72" s="1406">
        <v>3</v>
      </c>
      <c r="M72" s="1405">
        <v>0</v>
      </c>
      <c r="N72" s="1398">
        <v>4</v>
      </c>
      <c r="O72" s="1406">
        <v>170140</v>
      </c>
      <c r="P72" s="1406">
        <v>61000</v>
      </c>
      <c r="Q72" s="1406">
        <v>6420</v>
      </c>
      <c r="R72" s="1406">
        <v>0</v>
      </c>
      <c r="S72" s="1399">
        <v>237560</v>
      </c>
      <c r="T72" s="1405">
        <v>92</v>
      </c>
      <c r="U72" s="1405">
        <v>61</v>
      </c>
      <c r="V72" s="1405">
        <v>569</v>
      </c>
      <c r="W72" s="1405">
        <v>127</v>
      </c>
      <c r="X72" s="1405">
        <v>46.59</v>
      </c>
      <c r="Y72" s="1405">
        <v>0</v>
      </c>
      <c r="Z72" s="1398">
        <v>895.59</v>
      </c>
      <c r="AA72" s="1292" t="s">
        <v>18260</v>
      </c>
      <c r="AB72" s="1293">
        <v>5000</v>
      </c>
    </row>
    <row r="73" spans="1:28" s="2129" customFormat="1" ht="16.5" customHeight="1">
      <c r="A73" s="1321" t="s">
        <v>18261</v>
      </c>
      <c r="B73" s="1321">
        <v>5</v>
      </c>
      <c r="C73" s="1321"/>
      <c r="D73" s="1321"/>
      <c r="E73" s="1322"/>
      <c r="F73" s="2133"/>
      <c r="G73" s="1323"/>
      <c r="H73" s="1321"/>
      <c r="I73" s="1342"/>
      <c r="J73" s="1325"/>
      <c r="K73" s="1326"/>
      <c r="L73" s="1327"/>
      <c r="M73" s="1326"/>
      <c r="N73" s="1327"/>
      <c r="O73" s="1327"/>
      <c r="P73" s="1327"/>
      <c r="Q73" s="1327"/>
      <c r="R73" s="1327"/>
      <c r="S73" s="1326"/>
      <c r="T73" s="1326"/>
      <c r="U73" s="1326"/>
      <c r="V73" s="1326"/>
      <c r="W73" s="1326"/>
      <c r="X73" s="1326"/>
      <c r="Y73" s="1326"/>
      <c r="Z73" s="1327"/>
      <c r="AA73" s="1328"/>
      <c r="AB73" s="1407"/>
    </row>
    <row r="74" spans="1:28" s="2129" customFormat="1" ht="16.5" customHeight="1">
      <c r="A74" s="1306">
        <v>64</v>
      </c>
      <c r="B74" s="1306" t="s">
        <v>1523</v>
      </c>
      <c r="C74" s="1306" t="s">
        <v>6659</v>
      </c>
      <c r="D74" s="1306" t="s">
        <v>17995</v>
      </c>
      <c r="E74" s="1288" t="s">
        <v>18262</v>
      </c>
      <c r="F74" s="1434" t="s">
        <v>18263</v>
      </c>
      <c r="G74" s="1303" t="s">
        <v>18264</v>
      </c>
      <c r="H74" s="1225" t="s">
        <v>18265</v>
      </c>
      <c r="I74" s="1330" t="s">
        <v>18266</v>
      </c>
      <c r="J74" s="1337">
        <v>415</v>
      </c>
      <c r="K74" s="1338">
        <v>1</v>
      </c>
      <c r="L74" s="1339">
        <v>2</v>
      </c>
      <c r="M74" s="1339">
        <v>2</v>
      </c>
      <c r="N74" s="1339">
        <v>5</v>
      </c>
      <c r="O74" s="1339">
        <v>242165</v>
      </c>
      <c r="P74" s="1339">
        <v>5000</v>
      </c>
      <c r="Q74" s="1339">
        <v>122000</v>
      </c>
      <c r="R74" s="1339">
        <v>2500</v>
      </c>
      <c r="S74" s="1338">
        <v>371665</v>
      </c>
      <c r="T74" s="1654">
        <v>82.5</v>
      </c>
      <c r="U74" s="1408">
        <v>188.19</v>
      </c>
      <c r="V74" s="1408">
        <v>190.65</v>
      </c>
      <c r="W74" s="1408">
        <v>188.19</v>
      </c>
      <c r="X74" s="1654">
        <v>90.72</v>
      </c>
      <c r="Y74" s="1654">
        <v>2211.46</v>
      </c>
      <c r="Z74" s="1655">
        <v>2951.71</v>
      </c>
      <c r="AA74" s="1312" t="s">
        <v>18267</v>
      </c>
      <c r="AB74" s="1293">
        <v>35000</v>
      </c>
    </row>
    <row r="75" spans="1:28" s="2129" customFormat="1" ht="16.5" customHeight="1">
      <c r="A75" s="1287">
        <v>65</v>
      </c>
      <c r="B75" s="1287" t="s">
        <v>1523</v>
      </c>
      <c r="C75" s="1287" t="s">
        <v>4963</v>
      </c>
      <c r="D75" s="1287" t="s">
        <v>18157</v>
      </c>
      <c r="E75" s="1288" t="s">
        <v>18268</v>
      </c>
      <c r="F75" s="1458" t="s">
        <v>18269</v>
      </c>
      <c r="G75" s="1341" t="s">
        <v>18270</v>
      </c>
      <c r="H75" s="1225" t="s">
        <v>18271</v>
      </c>
      <c r="I75" s="1330" t="s">
        <v>18272</v>
      </c>
      <c r="J75" s="1409">
        <v>156</v>
      </c>
      <c r="K75" s="1410">
        <v>1</v>
      </c>
      <c r="L75" s="1411">
        <v>3</v>
      </c>
      <c r="M75" s="1412">
        <v>0</v>
      </c>
      <c r="N75" s="1339">
        <v>4</v>
      </c>
      <c r="O75" s="1411">
        <v>296000</v>
      </c>
      <c r="P75" s="1411">
        <v>45000</v>
      </c>
      <c r="Q75" s="1411">
        <v>0</v>
      </c>
      <c r="R75" s="1411">
        <v>160000</v>
      </c>
      <c r="S75" s="1338">
        <v>501000</v>
      </c>
      <c r="T75" s="1411">
        <v>94.35</v>
      </c>
      <c r="U75" s="1300">
        <v>0</v>
      </c>
      <c r="V75" s="1411">
        <v>283.12</v>
      </c>
      <c r="W75" s="1411">
        <v>289.8</v>
      </c>
      <c r="X75" s="1411">
        <v>118.8</v>
      </c>
      <c r="Y75" s="1411">
        <v>913.26</v>
      </c>
      <c r="Z75" s="1339">
        <v>1699</v>
      </c>
      <c r="AA75" s="1312" t="s">
        <v>18273</v>
      </c>
      <c r="AB75" s="1293">
        <v>10000</v>
      </c>
    </row>
    <row r="76" spans="1:28" s="2129" customFormat="1" ht="16.5" customHeight="1">
      <c r="A76" s="1287">
        <v>66</v>
      </c>
      <c r="B76" s="1287" t="s">
        <v>16220</v>
      </c>
      <c r="C76" s="1287" t="s">
        <v>17987</v>
      </c>
      <c r="D76" s="1287" t="s">
        <v>17988</v>
      </c>
      <c r="E76" s="1288" t="s">
        <v>18274</v>
      </c>
      <c r="F76" s="1458" t="s">
        <v>17805</v>
      </c>
      <c r="G76" s="1303" t="s">
        <v>18275</v>
      </c>
      <c r="H76" s="1235" t="s">
        <v>18276</v>
      </c>
      <c r="I76" s="1330" t="s">
        <v>18277</v>
      </c>
      <c r="J76" s="1346">
        <v>159</v>
      </c>
      <c r="K76" s="1291">
        <v>1</v>
      </c>
      <c r="L76" s="1290">
        <v>7</v>
      </c>
      <c r="M76" s="1412">
        <v>0</v>
      </c>
      <c r="N76" s="1339">
        <v>8</v>
      </c>
      <c r="O76" s="1290">
        <v>481762</v>
      </c>
      <c r="P76" s="1290">
        <v>65400</v>
      </c>
      <c r="Q76" s="1290">
        <v>322400</v>
      </c>
      <c r="R76" s="1290">
        <v>10000</v>
      </c>
      <c r="S76" s="1338">
        <v>879562</v>
      </c>
      <c r="T76" s="1291">
        <v>170</v>
      </c>
      <c r="U76" s="1300">
        <v>0</v>
      </c>
      <c r="V76" s="1291">
        <v>775</v>
      </c>
      <c r="W76" s="1291">
        <v>363</v>
      </c>
      <c r="X76" s="1291">
        <v>95</v>
      </c>
      <c r="Y76" s="1291">
        <v>602</v>
      </c>
      <c r="Z76" s="1339">
        <v>2005</v>
      </c>
      <c r="AA76" s="1312" t="s">
        <v>18278</v>
      </c>
      <c r="AB76" s="1293">
        <v>187500</v>
      </c>
    </row>
    <row r="77" spans="1:28" s="2129" customFormat="1" ht="16.5" customHeight="1">
      <c r="A77" s="1287">
        <v>67</v>
      </c>
      <c r="B77" s="1287" t="s">
        <v>16220</v>
      </c>
      <c r="C77" s="1287" t="s">
        <v>18279</v>
      </c>
      <c r="D77" s="1287" t="s">
        <v>18280</v>
      </c>
      <c r="E77" s="1288" t="s">
        <v>18281</v>
      </c>
      <c r="F77" s="1458" t="s">
        <v>18282</v>
      </c>
      <c r="G77" s="1303" t="s">
        <v>18283</v>
      </c>
      <c r="H77" s="1225" t="s">
        <v>18284</v>
      </c>
      <c r="I77" s="1330" t="s">
        <v>18285</v>
      </c>
      <c r="J77" s="1346">
        <v>44</v>
      </c>
      <c r="K77" s="1291">
        <v>1</v>
      </c>
      <c r="L77" s="1290">
        <v>6</v>
      </c>
      <c r="M77" s="1290">
        <v>1</v>
      </c>
      <c r="N77" s="1339">
        <v>8</v>
      </c>
      <c r="O77" s="1290">
        <v>558376</v>
      </c>
      <c r="P77" s="1290">
        <v>173000</v>
      </c>
      <c r="Q77" s="1290">
        <v>50000</v>
      </c>
      <c r="R77" s="1290">
        <v>0</v>
      </c>
      <c r="S77" s="1338">
        <v>781376</v>
      </c>
      <c r="T77" s="1290">
        <v>140</v>
      </c>
      <c r="U77" s="1290">
        <v>272</v>
      </c>
      <c r="V77" s="1290">
        <v>395</v>
      </c>
      <c r="W77" s="1290">
        <v>196</v>
      </c>
      <c r="X77" s="1290">
        <v>196</v>
      </c>
      <c r="Y77" s="1290">
        <v>1237</v>
      </c>
      <c r="Z77" s="1339">
        <v>2436</v>
      </c>
      <c r="AA77" s="1312" t="s">
        <v>18286</v>
      </c>
      <c r="AB77" s="1293">
        <v>2000</v>
      </c>
    </row>
    <row r="78" spans="1:28" s="2129" customFormat="1" ht="16.5" customHeight="1">
      <c r="A78" s="1306">
        <v>68</v>
      </c>
      <c r="B78" s="1306" t="s">
        <v>1523</v>
      </c>
      <c r="C78" s="1306" t="s">
        <v>1532</v>
      </c>
      <c r="D78" s="1306" t="s">
        <v>18287</v>
      </c>
      <c r="E78" s="1288" t="s">
        <v>18288</v>
      </c>
      <c r="F78" s="1434" t="s">
        <v>17805</v>
      </c>
      <c r="G78" s="1303" t="s">
        <v>18289</v>
      </c>
      <c r="H78" s="1225" t="s">
        <v>18290</v>
      </c>
      <c r="I78" s="1330" t="s">
        <v>18291</v>
      </c>
      <c r="J78" s="1413">
        <v>287</v>
      </c>
      <c r="K78" s="1301">
        <v>1</v>
      </c>
      <c r="L78" s="1300">
        <v>6</v>
      </c>
      <c r="M78" s="1300">
        <v>0</v>
      </c>
      <c r="N78" s="1339">
        <v>7</v>
      </c>
      <c r="O78" s="1300">
        <v>697902</v>
      </c>
      <c r="P78" s="1300">
        <v>150000</v>
      </c>
      <c r="Q78" s="1300">
        <v>145572</v>
      </c>
      <c r="R78" s="1300">
        <v>5154</v>
      </c>
      <c r="S78" s="1338">
        <v>998628</v>
      </c>
      <c r="T78" s="1300">
        <v>66.116</v>
      </c>
      <c r="U78" s="1300">
        <v>0</v>
      </c>
      <c r="V78" s="1300">
        <v>0</v>
      </c>
      <c r="W78" s="1300">
        <v>307.33699999999999</v>
      </c>
      <c r="X78" s="1300">
        <v>117.551</v>
      </c>
      <c r="Y78" s="1300">
        <v>608</v>
      </c>
      <c r="Z78" s="1339">
        <v>1099.0039999999999</v>
      </c>
      <c r="AA78" s="1312" t="s">
        <v>18292</v>
      </c>
      <c r="AB78" s="1293">
        <v>16879</v>
      </c>
    </row>
    <row r="79" spans="1:28" s="2129" customFormat="1" ht="16.5" customHeight="1">
      <c r="A79" s="1321" t="s">
        <v>18293</v>
      </c>
      <c r="B79" s="1321">
        <v>5</v>
      </c>
      <c r="C79" s="1321"/>
      <c r="D79" s="1321"/>
      <c r="E79" s="1322"/>
      <c r="F79" s="2133"/>
      <c r="G79" s="1323"/>
      <c r="H79" s="1321"/>
      <c r="I79" s="1342"/>
      <c r="J79" s="1325"/>
      <c r="K79" s="1326"/>
      <c r="L79" s="1326"/>
      <c r="M79" s="1327"/>
      <c r="N79" s="1327"/>
      <c r="O79" s="1327"/>
      <c r="P79" s="1327"/>
      <c r="Q79" s="1327"/>
      <c r="R79" s="1327"/>
      <c r="S79" s="1326"/>
      <c r="T79" s="1327"/>
      <c r="U79" s="1327"/>
      <c r="V79" s="1327"/>
      <c r="W79" s="1327"/>
      <c r="X79" s="1327"/>
      <c r="Y79" s="1327"/>
      <c r="Z79" s="1327"/>
      <c r="AA79" s="1328"/>
      <c r="AB79" s="1329"/>
    </row>
    <row r="80" spans="1:28" s="2129" customFormat="1" ht="16.5" customHeight="1">
      <c r="A80" s="1287">
        <v>69</v>
      </c>
      <c r="B80" s="1287" t="s">
        <v>18294</v>
      </c>
      <c r="C80" s="1287" t="s">
        <v>17810</v>
      </c>
      <c r="D80" s="1287" t="s">
        <v>17811</v>
      </c>
      <c r="E80" s="1288" t="s">
        <v>18295</v>
      </c>
      <c r="F80" s="1458" t="s">
        <v>18296</v>
      </c>
      <c r="G80" s="1303" t="s">
        <v>18297</v>
      </c>
      <c r="H80" s="1225" t="s">
        <v>18298</v>
      </c>
      <c r="I80" s="1330" t="s">
        <v>18299</v>
      </c>
      <c r="J80" s="1414">
        <v>200</v>
      </c>
      <c r="K80" s="1412">
        <v>1</v>
      </c>
      <c r="L80" s="1415">
        <v>3</v>
      </c>
      <c r="M80" s="1412">
        <v>0</v>
      </c>
      <c r="N80" s="1415">
        <v>4</v>
      </c>
      <c r="O80" s="1415">
        <v>350261</v>
      </c>
      <c r="P80" s="1415">
        <v>94000</v>
      </c>
      <c r="Q80" s="1415">
        <v>40200</v>
      </c>
      <c r="R80" s="1415">
        <v>305000</v>
      </c>
      <c r="S80" s="1412">
        <v>789461</v>
      </c>
      <c r="T80" s="1416">
        <v>82</v>
      </c>
      <c r="U80" s="1416">
        <v>49</v>
      </c>
      <c r="V80" s="1416">
        <v>165</v>
      </c>
      <c r="W80" s="1416">
        <v>33</v>
      </c>
      <c r="X80" s="1416" t="s">
        <v>18016</v>
      </c>
      <c r="Y80" s="1416">
        <v>549</v>
      </c>
      <c r="Z80" s="1416">
        <v>878</v>
      </c>
      <c r="AA80" s="1417" t="s">
        <v>18300</v>
      </c>
      <c r="AB80" s="1376">
        <v>3000</v>
      </c>
    </row>
    <row r="81" spans="1:28" s="2129" customFormat="1" ht="16.5" customHeight="1">
      <c r="A81" s="1287">
        <v>70</v>
      </c>
      <c r="B81" s="1287" t="s">
        <v>1621</v>
      </c>
      <c r="C81" s="1287" t="s">
        <v>933</v>
      </c>
      <c r="D81" s="1287" t="s">
        <v>18120</v>
      </c>
      <c r="E81" s="1288" t="s">
        <v>18301</v>
      </c>
      <c r="F81" s="1458" t="s">
        <v>18302</v>
      </c>
      <c r="G81" s="1303" t="s">
        <v>18303</v>
      </c>
      <c r="H81" s="1225" t="s">
        <v>18304</v>
      </c>
      <c r="I81" s="1330" t="s">
        <v>18305</v>
      </c>
      <c r="J81" s="1656">
        <v>571</v>
      </c>
      <c r="K81" s="1657">
        <v>1</v>
      </c>
      <c r="L81" s="1658">
        <v>9</v>
      </c>
      <c r="M81" s="1412">
        <v>0</v>
      </c>
      <c r="N81" s="1415">
        <v>10</v>
      </c>
      <c r="O81" s="1658">
        <v>896365</v>
      </c>
      <c r="P81" s="1658">
        <v>138200</v>
      </c>
      <c r="Q81" s="1658">
        <v>71026</v>
      </c>
      <c r="R81" s="1412">
        <v>0</v>
      </c>
      <c r="S81" s="1412">
        <v>1105591</v>
      </c>
      <c r="T81" s="1658">
        <v>54</v>
      </c>
      <c r="U81" s="1658">
        <v>0</v>
      </c>
      <c r="V81" s="1658">
        <v>0</v>
      </c>
      <c r="W81" s="1658">
        <v>133</v>
      </c>
      <c r="X81" s="1416" t="s">
        <v>18016</v>
      </c>
      <c r="Y81" s="1658">
        <v>415</v>
      </c>
      <c r="Z81" s="1416">
        <v>602</v>
      </c>
      <c r="AA81" s="1418" t="s">
        <v>18306</v>
      </c>
      <c r="AB81" s="1419">
        <v>250000</v>
      </c>
    </row>
    <row r="82" spans="1:28" s="2129" customFormat="1" ht="16.5" customHeight="1">
      <c r="A82" s="1287">
        <v>71</v>
      </c>
      <c r="B82" s="1287" t="s">
        <v>18294</v>
      </c>
      <c r="C82" s="1287" t="s">
        <v>14126</v>
      </c>
      <c r="D82" s="1287" t="s">
        <v>18229</v>
      </c>
      <c r="E82" s="1288" t="s">
        <v>18307</v>
      </c>
      <c r="F82" s="1458" t="s">
        <v>18308</v>
      </c>
      <c r="G82" s="1303" t="s">
        <v>18309</v>
      </c>
      <c r="H82" s="1225" t="s">
        <v>18310</v>
      </c>
      <c r="I82" s="1330" t="s">
        <v>18311</v>
      </c>
      <c r="J82" s="1414">
        <v>160</v>
      </c>
      <c r="K82" s="1412">
        <v>1</v>
      </c>
      <c r="L82" s="1415">
        <v>1</v>
      </c>
      <c r="M82" s="1412">
        <v>0</v>
      </c>
      <c r="N82" s="1415">
        <v>2</v>
      </c>
      <c r="O82" s="1415">
        <v>102328</v>
      </c>
      <c r="P82" s="1415">
        <v>0</v>
      </c>
      <c r="Q82" s="1415">
        <v>52048</v>
      </c>
      <c r="R82" s="1415">
        <v>21622</v>
      </c>
      <c r="S82" s="1412">
        <v>175998</v>
      </c>
      <c r="T82" s="1416">
        <v>30</v>
      </c>
      <c r="U82" s="1416">
        <v>50</v>
      </c>
      <c r="V82" s="1416">
        <v>0</v>
      </c>
      <c r="W82" s="1416">
        <v>0</v>
      </c>
      <c r="X82" s="1416">
        <v>30</v>
      </c>
      <c r="Y82" s="1416">
        <v>190.32</v>
      </c>
      <c r="Z82" s="1416">
        <v>300.32</v>
      </c>
      <c r="AA82" s="1417" t="s">
        <v>18312</v>
      </c>
      <c r="AB82" s="1376">
        <v>5000</v>
      </c>
    </row>
    <row r="83" spans="1:28" s="2129" customFormat="1" ht="16.5" customHeight="1">
      <c r="A83" s="1306">
        <v>72</v>
      </c>
      <c r="B83" s="1306" t="s">
        <v>18294</v>
      </c>
      <c r="C83" s="1306" t="s">
        <v>18313</v>
      </c>
      <c r="D83" s="1306" t="s">
        <v>18127</v>
      </c>
      <c r="E83" s="1288" t="s">
        <v>18314</v>
      </c>
      <c r="F83" s="1434" t="s">
        <v>18315</v>
      </c>
      <c r="G83" s="1303" t="s">
        <v>18316</v>
      </c>
      <c r="H83" s="1225" t="s">
        <v>18317</v>
      </c>
      <c r="I83" s="1330" t="s">
        <v>18318</v>
      </c>
      <c r="J83" s="1414">
        <v>310</v>
      </c>
      <c r="K83" s="1412">
        <v>1</v>
      </c>
      <c r="L83" s="1415">
        <v>1</v>
      </c>
      <c r="M83" s="1412">
        <v>0</v>
      </c>
      <c r="N83" s="1415">
        <v>2</v>
      </c>
      <c r="O83" s="1415">
        <v>577081</v>
      </c>
      <c r="P83" s="1415">
        <v>15000</v>
      </c>
      <c r="Q83" s="1415">
        <v>35860</v>
      </c>
      <c r="R83" s="1412">
        <v>0</v>
      </c>
      <c r="S83" s="1412">
        <v>627941</v>
      </c>
      <c r="T83" s="1416">
        <v>71</v>
      </c>
      <c r="U83" s="1416">
        <v>11</v>
      </c>
      <c r="V83" s="1416">
        <v>150</v>
      </c>
      <c r="W83" s="1416">
        <v>24</v>
      </c>
      <c r="X83" s="1416" t="s">
        <v>18016</v>
      </c>
      <c r="Y83" s="1416">
        <v>101</v>
      </c>
      <c r="Z83" s="1416">
        <v>357</v>
      </c>
      <c r="AA83" s="1417" t="s">
        <v>18319</v>
      </c>
      <c r="AB83" s="1376">
        <v>500</v>
      </c>
    </row>
    <row r="84" spans="1:28" s="2129" customFormat="1" ht="16.5" customHeight="1">
      <c r="A84" s="1306">
        <v>73</v>
      </c>
      <c r="B84" s="1306" t="s">
        <v>1621</v>
      </c>
      <c r="C84" s="1306" t="s">
        <v>1630</v>
      </c>
      <c r="D84" s="1306" t="s">
        <v>18320</v>
      </c>
      <c r="E84" s="1288" t="s">
        <v>18321</v>
      </c>
      <c r="F84" s="1434" t="s">
        <v>18322</v>
      </c>
      <c r="G84" s="1341" t="s">
        <v>18323</v>
      </c>
      <c r="H84" s="1225" t="s">
        <v>18324</v>
      </c>
      <c r="I84" s="1330" t="s">
        <v>18325</v>
      </c>
      <c r="J84" s="1420">
        <v>669</v>
      </c>
      <c r="K84" s="1421">
        <v>1</v>
      </c>
      <c r="L84" s="1422">
        <v>6</v>
      </c>
      <c r="M84" s="1421">
        <v>0</v>
      </c>
      <c r="N84" s="1415">
        <v>7</v>
      </c>
      <c r="O84" s="1422">
        <v>405036</v>
      </c>
      <c r="P84" s="1422">
        <v>21000</v>
      </c>
      <c r="Q84" s="1422">
        <v>48760</v>
      </c>
      <c r="R84" s="1422">
        <v>0</v>
      </c>
      <c r="S84" s="1412">
        <v>474796</v>
      </c>
      <c r="T84" s="1422">
        <v>44</v>
      </c>
      <c r="U84" s="1422">
        <v>0</v>
      </c>
      <c r="V84" s="1422">
        <v>0</v>
      </c>
      <c r="W84" s="1416" t="s">
        <v>18016</v>
      </c>
      <c r="X84" s="1416" t="s">
        <v>18016</v>
      </c>
      <c r="Y84" s="1422">
        <v>26</v>
      </c>
      <c r="Z84" s="1416">
        <v>70</v>
      </c>
      <c r="AA84" s="1417" t="s">
        <v>18326</v>
      </c>
      <c r="AB84" s="1376">
        <v>23100</v>
      </c>
    </row>
    <row r="85" spans="1:28" s="2129" customFormat="1" ht="16.5" customHeight="1">
      <c r="A85" s="1321" t="s">
        <v>18327</v>
      </c>
      <c r="B85" s="1321">
        <v>5</v>
      </c>
      <c r="C85" s="1321"/>
      <c r="D85" s="1321"/>
      <c r="E85" s="1322"/>
      <c r="F85" s="2133"/>
      <c r="G85" s="1323"/>
      <c r="H85" s="1321"/>
      <c r="I85" s="1423"/>
      <c r="J85" s="1325"/>
      <c r="K85" s="1326"/>
      <c r="L85" s="1326"/>
      <c r="M85" s="1424"/>
      <c r="N85" s="1327"/>
      <c r="O85" s="1327"/>
      <c r="P85" s="1327"/>
      <c r="Q85" s="1327"/>
      <c r="R85" s="1327"/>
      <c r="S85" s="1326"/>
      <c r="T85" s="1327"/>
      <c r="U85" s="1327"/>
      <c r="V85" s="1327"/>
      <c r="W85" s="1327"/>
      <c r="X85" s="1327"/>
      <c r="Y85" s="1327"/>
      <c r="Z85" s="1327"/>
      <c r="AA85" s="1328"/>
      <c r="AB85" s="1329"/>
    </row>
    <row r="86" spans="1:28" s="2129" customFormat="1" ht="16.5" customHeight="1">
      <c r="A86" s="1425">
        <v>74</v>
      </c>
      <c r="B86" s="1425" t="s">
        <v>18328</v>
      </c>
      <c r="C86" s="1425" t="s">
        <v>18329</v>
      </c>
      <c r="D86" s="1425" t="s">
        <v>18330</v>
      </c>
      <c r="E86" s="1225" t="s">
        <v>18331</v>
      </c>
      <c r="F86" s="2139" t="s">
        <v>18332</v>
      </c>
      <c r="G86" s="1426" t="s">
        <v>18333</v>
      </c>
      <c r="H86" s="1224" t="s">
        <v>18334</v>
      </c>
      <c r="I86" s="1427" t="s">
        <v>18335</v>
      </c>
      <c r="J86" s="1414">
        <v>332</v>
      </c>
      <c r="K86" s="1412">
        <v>1</v>
      </c>
      <c r="L86" s="1415">
        <v>7</v>
      </c>
      <c r="M86" s="1421">
        <v>0</v>
      </c>
      <c r="N86" s="1415">
        <v>8</v>
      </c>
      <c r="O86" s="1415">
        <v>837330</v>
      </c>
      <c r="P86" s="1415">
        <v>189032</v>
      </c>
      <c r="Q86" s="1415">
        <v>54914</v>
      </c>
      <c r="R86" s="1422">
        <v>0</v>
      </c>
      <c r="S86" s="1412">
        <v>1081276</v>
      </c>
      <c r="T86" s="1415">
        <v>165</v>
      </c>
      <c r="U86" s="1422">
        <v>0</v>
      </c>
      <c r="V86" s="1415">
        <v>561</v>
      </c>
      <c r="W86" s="1415">
        <v>165</v>
      </c>
      <c r="X86" s="1415">
        <v>36</v>
      </c>
      <c r="Y86" s="1415">
        <v>788</v>
      </c>
      <c r="Z86" s="1415">
        <v>1715</v>
      </c>
      <c r="AA86" s="1428" t="s">
        <v>18336</v>
      </c>
      <c r="AB86" s="1376">
        <v>9573</v>
      </c>
    </row>
    <row r="87" spans="1:28" s="2129" customFormat="1" ht="16.5" customHeight="1">
      <c r="A87" s="1321" t="s">
        <v>18337</v>
      </c>
      <c r="B87" s="1321">
        <v>1</v>
      </c>
      <c r="C87" s="1321"/>
      <c r="D87" s="1321"/>
      <c r="E87" s="1322"/>
      <c r="F87" s="2133"/>
      <c r="G87" s="1323"/>
      <c r="H87" s="1429"/>
      <c r="I87" s="1423"/>
      <c r="J87" s="1325"/>
      <c r="K87" s="1326"/>
      <c r="L87" s="1326"/>
      <c r="M87" s="1327"/>
      <c r="N87" s="1327"/>
      <c r="O87" s="1327"/>
      <c r="P87" s="1327"/>
      <c r="Q87" s="1327"/>
      <c r="R87" s="1327"/>
      <c r="S87" s="1326"/>
      <c r="T87" s="1327"/>
      <c r="U87" s="1327"/>
      <c r="V87" s="1327"/>
      <c r="W87" s="1327"/>
      <c r="X87" s="1327"/>
      <c r="Y87" s="1327"/>
      <c r="Z87" s="1327"/>
      <c r="AA87" s="1328"/>
      <c r="AB87" s="1329"/>
    </row>
    <row r="88" spans="1:28" s="2129" customFormat="1" ht="16.5" customHeight="1">
      <c r="A88" s="1287">
        <v>75</v>
      </c>
      <c r="B88" s="1287" t="s">
        <v>58</v>
      </c>
      <c r="C88" s="1287" t="s">
        <v>1804</v>
      </c>
      <c r="D88" s="1287" t="s">
        <v>17064</v>
      </c>
      <c r="E88" s="1288" t="s">
        <v>18338</v>
      </c>
      <c r="F88" s="1458" t="s">
        <v>18339</v>
      </c>
      <c r="G88" s="1430" t="s">
        <v>18340</v>
      </c>
      <c r="H88" s="1296" t="s">
        <v>18341</v>
      </c>
      <c r="I88" s="1330" t="s">
        <v>18342</v>
      </c>
      <c r="J88" s="1659">
        <v>1000</v>
      </c>
      <c r="K88" s="1431">
        <v>1</v>
      </c>
      <c r="L88" s="1432">
        <v>6</v>
      </c>
      <c r="M88" s="1432">
        <v>0</v>
      </c>
      <c r="N88" s="1432">
        <v>7</v>
      </c>
      <c r="O88" s="1432">
        <v>1084034</v>
      </c>
      <c r="P88" s="1432">
        <v>39000</v>
      </c>
      <c r="Q88" s="1432">
        <v>266531</v>
      </c>
      <c r="R88" s="1432">
        <v>0</v>
      </c>
      <c r="S88" s="1431">
        <v>1389565</v>
      </c>
      <c r="T88" s="1433">
        <v>116</v>
      </c>
      <c r="U88" s="1433">
        <v>138</v>
      </c>
      <c r="V88" s="1433">
        <v>604</v>
      </c>
      <c r="W88" s="1433">
        <v>0</v>
      </c>
      <c r="X88" s="1433">
        <v>0</v>
      </c>
      <c r="Y88" s="1433">
        <v>2454</v>
      </c>
      <c r="Z88" s="1433">
        <v>3312</v>
      </c>
      <c r="AA88" s="1434" t="s">
        <v>18343</v>
      </c>
      <c r="AB88" s="1435">
        <v>83129</v>
      </c>
    </row>
    <row r="89" spans="1:28" s="2129" customFormat="1" ht="16.5" customHeight="1">
      <c r="A89" s="1306">
        <v>76</v>
      </c>
      <c r="B89" s="1436" t="s">
        <v>58</v>
      </c>
      <c r="C89" s="1436" t="s">
        <v>2093</v>
      </c>
      <c r="D89" s="1437" t="s">
        <v>18344</v>
      </c>
      <c r="E89" s="1288" t="s">
        <v>18345</v>
      </c>
      <c r="F89" s="2140" t="s">
        <v>18346</v>
      </c>
      <c r="G89" s="1303" t="s">
        <v>18347</v>
      </c>
      <c r="H89" s="1296" t="s">
        <v>18348</v>
      </c>
      <c r="I89" s="1330" t="s">
        <v>18349</v>
      </c>
      <c r="J89" s="1660">
        <v>56</v>
      </c>
      <c r="K89" s="1438">
        <v>1</v>
      </c>
      <c r="L89" s="1439">
        <v>4</v>
      </c>
      <c r="M89" s="1439">
        <v>0</v>
      </c>
      <c r="N89" s="1432">
        <v>5</v>
      </c>
      <c r="O89" s="1440">
        <v>878160</v>
      </c>
      <c r="P89" s="1440">
        <v>57800</v>
      </c>
      <c r="Q89" s="1440">
        <v>101771</v>
      </c>
      <c r="R89" s="1440">
        <v>0</v>
      </c>
      <c r="S89" s="1431">
        <v>1037731</v>
      </c>
      <c r="T89" s="1441">
        <v>151.09</v>
      </c>
      <c r="U89" s="1441">
        <v>63.9</v>
      </c>
      <c r="V89" s="1441">
        <v>390.79</v>
      </c>
      <c r="W89" s="1441">
        <v>64.8</v>
      </c>
      <c r="X89" s="1442">
        <v>0</v>
      </c>
      <c r="Y89" s="1441">
        <v>520.84</v>
      </c>
      <c r="Z89" s="1433">
        <v>1191.42</v>
      </c>
      <c r="AA89" s="1443" t="s">
        <v>18350</v>
      </c>
      <c r="AB89" s="1444">
        <v>32710</v>
      </c>
    </row>
    <row r="90" spans="1:28" s="2129" customFormat="1" ht="16.5" customHeight="1">
      <c r="A90" s="1306">
        <v>77</v>
      </c>
      <c r="B90" s="1306" t="s">
        <v>58</v>
      </c>
      <c r="C90" s="1306" t="s">
        <v>1774</v>
      </c>
      <c r="D90" s="1306" t="s">
        <v>18351</v>
      </c>
      <c r="E90" s="1288" t="s">
        <v>18352</v>
      </c>
      <c r="F90" s="1434" t="s">
        <v>18353</v>
      </c>
      <c r="G90" s="1430" t="s">
        <v>18354</v>
      </c>
      <c r="H90" s="1296" t="s">
        <v>18355</v>
      </c>
      <c r="I90" s="1330" t="s">
        <v>18356</v>
      </c>
      <c r="J90" s="1660">
        <v>560</v>
      </c>
      <c r="K90" s="1438">
        <v>1</v>
      </c>
      <c r="L90" s="1439">
        <v>4</v>
      </c>
      <c r="M90" s="1445">
        <v>0</v>
      </c>
      <c r="N90" s="1432">
        <v>5</v>
      </c>
      <c r="O90" s="1439">
        <v>504652</v>
      </c>
      <c r="P90" s="1439">
        <v>11700</v>
      </c>
      <c r="Q90" s="1439">
        <v>155000</v>
      </c>
      <c r="R90" s="1439">
        <v>12064</v>
      </c>
      <c r="S90" s="1431">
        <v>683416</v>
      </c>
      <c r="T90" s="1441">
        <v>75.69</v>
      </c>
      <c r="U90" s="1441">
        <v>134.88</v>
      </c>
      <c r="V90" s="1441">
        <v>284.32</v>
      </c>
      <c r="W90" s="1441">
        <v>89.5</v>
      </c>
      <c r="X90" s="1441">
        <v>182</v>
      </c>
      <c r="Y90" s="1441">
        <v>1269.73</v>
      </c>
      <c r="Z90" s="1433">
        <v>2036.12</v>
      </c>
      <c r="AA90" s="1434" t="s">
        <v>18357</v>
      </c>
      <c r="AB90" s="1435">
        <v>40218</v>
      </c>
    </row>
    <row r="91" spans="1:28" s="2129" customFormat="1" ht="16.5" customHeight="1">
      <c r="A91" s="1287">
        <v>78</v>
      </c>
      <c r="B91" s="1287" t="s">
        <v>58</v>
      </c>
      <c r="C91" s="1287" t="s">
        <v>2369</v>
      </c>
      <c r="D91" s="1287" t="s">
        <v>18358</v>
      </c>
      <c r="E91" s="1288" t="s">
        <v>18359</v>
      </c>
      <c r="F91" s="1458" t="s">
        <v>18360</v>
      </c>
      <c r="G91" s="1303" t="s">
        <v>18361</v>
      </c>
      <c r="H91" s="1296" t="s">
        <v>18362</v>
      </c>
      <c r="I91" s="1330" t="s">
        <v>18363</v>
      </c>
      <c r="J91" s="1452">
        <v>215</v>
      </c>
      <c r="K91" s="1446">
        <v>1</v>
      </c>
      <c r="L91" s="1446">
        <v>4</v>
      </c>
      <c r="M91" s="1446">
        <v>0</v>
      </c>
      <c r="N91" s="1432">
        <v>5</v>
      </c>
      <c r="O91" s="1447">
        <v>599889</v>
      </c>
      <c r="P91" s="1447">
        <v>0</v>
      </c>
      <c r="Q91" s="1447">
        <v>265374</v>
      </c>
      <c r="R91" s="1447">
        <v>0</v>
      </c>
      <c r="S91" s="1431">
        <v>865263</v>
      </c>
      <c r="T91" s="1382">
        <v>42.9</v>
      </c>
      <c r="U91" s="1382">
        <v>75.900000000000006</v>
      </c>
      <c r="V91" s="1382">
        <v>207.9</v>
      </c>
      <c r="W91" s="1382">
        <v>141.9</v>
      </c>
      <c r="X91" s="1382">
        <v>0</v>
      </c>
      <c r="Y91" s="1382">
        <v>2177.6</v>
      </c>
      <c r="Z91" s="1433">
        <v>2646.2</v>
      </c>
      <c r="AA91" s="1434" t="s">
        <v>18364</v>
      </c>
      <c r="AB91" s="1435">
        <v>1000</v>
      </c>
    </row>
    <row r="92" spans="1:28" s="2129" customFormat="1" ht="16.5" customHeight="1">
      <c r="A92" s="1306">
        <v>79</v>
      </c>
      <c r="B92" s="1306" t="s">
        <v>58</v>
      </c>
      <c r="C92" s="1306" t="s">
        <v>1799</v>
      </c>
      <c r="D92" s="1306" t="s">
        <v>18365</v>
      </c>
      <c r="E92" s="1288" t="s">
        <v>18366</v>
      </c>
      <c r="F92" s="1434" t="s">
        <v>18367</v>
      </c>
      <c r="G92" s="1303" t="s">
        <v>18368</v>
      </c>
      <c r="H92" s="1296" t="s">
        <v>18369</v>
      </c>
      <c r="I92" s="1330" t="s">
        <v>18370</v>
      </c>
      <c r="J92" s="1659">
        <v>184</v>
      </c>
      <c r="K92" s="1448">
        <v>1</v>
      </c>
      <c r="L92" s="1449">
        <v>8</v>
      </c>
      <c r="M92" s="1446">
        <v>0</v>
      </c>
      <c r="N92" s="1432">
        <v>9</v>
      </c>
      <c r="O92" s="1449">
        <v>936832</v>
      </c>
      <c r="P92" s="1432">
        <v>0</v>
      </c>
      <c r="Q92" s="1449">
        <v>131647</v>
      </c>
      <c r="R92" s="1432">
        <v>0</v>
      </c>
      <c r="S92" s="1431">
        <v>1068479</v>
      </c>
      <c r="T92" s="1450">
        <v>99.26</v>
      </c>
      <c r="U92" s="1450">
        <v>138.38999999999999</v>
      </c>
      <c r="V92" s="1450">
        <v>360</v>
      </c>
      <c r="W92" s="1450">
        <v>488.77</v>
      </c>
      <c r="X92" s="1442">
        <v>0</v>
      </c>
      <c r="Y92" s="1450">
        <v>443.62</v>
      </c>
      <c r="Z92" s="1433">
        <v>1530.04</v>
      </c>
      <c r="AA92" s="1434" t="s">
        <v>18371</v>
      </c>
      <c r="AB92" s="1435"/>
    </row>
    <row r="93" spans="1:28" s="2129" customFormat="1" ht="16.5" customHeight="1">
      <c r="A93" s="1287">
        <v>80</v>
      </c>
      <c r="B93" s="1287" t="s">
        <v>18372</v>
      </c>
      <c r="C93" s="1287" t="s">
        <v>18373</v>
      </c>
      <c r="D93" s="1287" t="s">
        <v>18374</v>
      </c>
      <c r="E93" s="1288" t="s">
        <v>18375</v>
      </c>
      <c r="F93" s="1458" t="s">
        <v>18376</v>
      </c>
      <c r="G93" s="1303" t="s">
        <v>18377</v>
      </c>
      <c r="H93" s="1296" t="s">
        <v>18378</v>
      </c>
      <c r="I93" s="1330" t="s">
        <v>18379</v>
      </c>
      <c r="J93" s="1660">
        <v>227</v>
      </c>
      <c r="K93" s="1451">
        <v>1</v>
      </c>
      <c r="L93" s="1452">
        <v>7</v>
      </c>
      <c r="M93" s="1452">
        <v>0</v>
      </c>
      <c r="N93" s="1432">
        <v>8</v>
      </c>
      <c r="O93" s="1452">
        <v>699022</v>
      </c>
      <c r="P93" s="1452">
        <v>0</v>
      </c>
      <c r="Q93" s="1452">
        <v>50728</v>
      </c>
      <c r="R93" s="1452">
        <v>68861</v>
      </c>
      <c r="S93" s="1431">
        <v>818611</v>
      </c>
      <c r="T93" s="1453">
        <v>66</v>
      </c>
      <c r="U93" s="1453" t="s">
        <v>18016</v>
      </c>
      <c r="V93" s="1453">
        <v>2273</v>
      </c>
      <c r="W93" s="1453">
        <v>0</v>
      </c>
      <c r="X93" s="1442">
        <v>0</v>
      </c>
      <c r="Y93" s="1442">
        <v>0</v>
      </c>
      <c r="Z93" s="1433">
        <v>2339</v>
      </c>
      <c r="AA93" s="1434" t="s">
        <v>18380</v>
      </c>
      <c r="AB93" s="1435">
        <v>52701</v>
      </c>
    </row>
    <row r="94" spans="1:28" s="2129" customFormat="1" ht="16.5" customHeight="1">
      <c r="A94" s="1287">
        <v>81</v>
      </c>
      <c r="B94" s="1289" t="s">
        <v>58</v>
      </c>
      <c r="C94" s="1289" t="s">
        <v>1779</v>
      </c>
      <c r="D94" s="1289" t="s">
        <v>18381</v>
      </c>
      <c r="E94" s="1288" t="s">
        <v>18382</v>
      </c>
      <c r="F94" s="2141" t="s">
        <v>18383</v>
      </c>
      <c r="G94" s="1303" t="s">
        <v>18384</v>
      </c>
      <c r="H94" s="1235" t="s">
        <v>18385</v>
      </c>
      <c r="I94" s="1330" t="s">
        <v>18386</v>
      </c>
      <c r="J94" s="1661">
        <v>70</v>
      </c>
      <c r="K94" s="1454">
        <v>1</v>
      </c>
      <c r="L94" s="1455">
        <v>9</v>
      </c>
      <c r="M94" s="1454">
        <v>0</v>
      </c>
      <c r="N94" s="1432">
        <v>10</v>
      </c>
      <c r="O94" s="1454">
        <v>355456</v>
      </c>
      <c r="P94" s="1455">
        <v>6000</v>
      </c>
      <c r="Q94" s="1455">
        <v>830679</v>
      </c>
      <c r="R94" s="1455">
        <v>11000</v>
      </c>
      <c r="S94" s="1431">
        <v>1203135</v>
      </c>
      <c r="T94" s="1456">
        <v>103</v>
      </c>
      <c r="U94" s="1457">
        <v>103</v>
      </c>
      <c r="V94" s="1457">
        <v>0</v>
      </c>
      <c r="W94" s="1457">
        <v>0</v>
      </c>
      <c r="X94" s="1457">
        <v>0</v>
      </c>
      <c r="Y94" s="1457">
        <v>43</v>
      </c>
      <c r="Z94" s="1457">
        <v>249</v>
      </c>
      <c r="AA94" s="1458" t="s">
        <v>18387</v>
      </c>
      <c r="AB94" s="1459">
        <v>1000</v>
      </c>
    </row>
    <row r="95" spans="1:28" s="2129" customFormat="1" ht="16.5" customHeight="1">
      <c r="A95" s="1287">
        <v>82</v>
      </c>
      <c r="B95" s="1287" t="s">
        <v>58</v>
      </c>
      <c r="C95" s="1289" t="s">
        <v>2037</v>
      </c>
      <c r="D95" s="1289" t="s">
        <v>18388</v>
      </c>
      <c r="E95" s="1288" t="s">
        <v>18389</v>
      </c>
      <c r="F95" s="2142" t="s">
        <v>18390</v>
      </c>
      <c r="G95" s="1303" t="s">
        <v>18391</v>
      </c>
      <c r="H95" s="1296" t="s">
        <v>18392</v>
      </c>
      <c r="I95" s="1330" t="s">
        <v>18393</v>
      </c>
      <c r="J95" s="1660">
        <v>115</v>
      </c>
      <c r="K95" s="1662">
        <v>1</v>
      </c>
      <c r="L95" s="1663">
        <v>1</v>
      </c>
      <c r="M95" s="1446">
        <v>0</v>
      </c>
      <c r="N95" s="1432">
        <v>2</v>
      </c>
      <c r="O95" s="1663">
        <v>212164</v>
      </c>
      <c r="P95" s="1432">
        <v>0</v>
      </c>
      <c r="Q95" s="1663">
        <v>34430</v>
      </c>
      <c r="R95" s="1663">
        <v>43231</v>
      </c>
      <c r="S95" s="1431">
        <v>289825</v>
      </c>
      <c r="T95" s="1653">
        <v>160</v>
      </c>
      <c r="U95" s="1442">
        <v>0</v>
      </c>
      <c r="V95" s="1442">
        <v>0</v>
      </c>
      <c r="W95" s="1442">
        <v>0</v>
      </c>
      <c r="X95" s="1442">
        <v>0</v>
      </c>
      <c r="Y95" s="1442">
        <v>0</v>
      </c>
      <c r="Z95" s="1433">
        <v>160</v>
      </c>
      <c r="AA95" s="1434" t="s">
        <v>18394</v>
      </c>
      <c r="AB95" s="1435">
        <v>6000</v>
      </c>
    </row>
    <row r="96" spans="1:28" s="2129" customFormat="1" ht="16.5" customHeight="1">
      <c r="A96" s="1287">
        <v>83</v>
      </c>
      <c r="B96" s="1287" t="s">
        <v>58</v>
      </c>
      <c r="C96" s="1287" t="s">
        <v>2295</v>
      </c>
      <c r="D96" s="1287" t="s">
        <v>18395</v>
      </c>
      <c r="E96" s="1288" t="s">
        <v>18396</v>
      </c>
      <c r="F96" s="2135" t="s">
        <v>18397</v>
      </c>
      <c r="G96" s="1303" t="s">
        <v>18398</v>
      </c>
      <c r="H96" s="1296" t="s">
        <v>18399</v>
      </c>
      <c r="I96" s="1330" t="s">
        <v>18400</v>
      </c>
      <c r="J96" s="1659">
        <v>147</v>
      </c>
      <c r="K96" s="1460">
        <v>1</v>
      </c>
      <c r="L96" s="1461">
        <v>6</v>
      </c>
      <c r="M96" s="1461">
        <v>0</v>
      </c>
      <c r="N96" s="1432">
        <v>7</v>
      </c>
      <c r="O96" s="1461">
        <v>723500</v>
      </c>
      <c r="P96" s="1432">
        <v>0</v>
      </c>
      <c r="Q96" s="1461">
        <v>69365</v>
      </c>
      <c r="R96" s="1432">
        <v>0</v>
      </c>
      <c r="S96" s="1431">
        <v>792865</v>
      </c>
      <c r="T96" s="1462">
        <v>143</v>
      </c>
      <c r="U96" s="1462">
        <v>0</v>
      </c>
      <c r="V96" s="1463">
        <v>196</v>
      </c>
      <c r="W96" s="1463">
        <v>348.06</v>
      </c>
      <c r="X96" s="1463">
        <v>72</v>
      </c>
      <c r="Y96" s="1463">
        <v>1234</v>
      </c>
      <c r="Z96" s="1433">
        <v>1993.06</v>
      </c>
      <c r="AA96" s="1434" t="s">
        <v>18401</v>
      </c>
      <c r="AB96" s="1435">
        <v>69346</v>
      </c>
    </row>
    <row r="97" spans="1:28" s="2129" customFormat="1" ht="16.5" customHeight="1">
      <c r="A97" s="1287">
        <v>84</v>
      </c>
      <c r="B97" s="1287" t="s">
        <v>58</v>
      </c>
      <c r="C97" s="1287" t="s">
        <v>1794</v>
      </c>
      <c r="D97" s="1287" t="s">
        <v>18402</v>
      </c>
      <c r="E97" s="1288" t="s">
        <v>18403</v>
      </c>
      <c r="F97" s="1458" t="s">
        <v>18404</v>
      </c>
      <c r="G97" s="1430" t="s">
        <v>18405</v>
      </c>
      <c r="H97" s="1296" t="s">
        <v>18406</v>
      </c>
      <c r="I97" s="1330" t="s">
        <v>18407</v>
      </c>
      <c r="J97" s="1659">
        <v>591</v>
      </c>
      <c r="K97" s="1460">
        <v>1</v>
      </c>
      <c r="L97" s="1461">
        <v>4</v>
      </c>
      <c r="M97" s="1446">
        <v>0</v>
      </c>
      <c r="N97" s="1432">
        <v>5</v>
      </c>
      <c r="O97" s="1461">
        <v>861452</v>
      </c>
      <c r="P97" s="1461">
        <v>37450</v>
      </c>
      <c r="Q97" s="1461">
        <v>133954</v>
      </c>
      <c r="R97" s="1432">
        <v>0</v>
      </c>
      <c r="S97" s="1431">
        <v>1032856</v>
      </c>
      <c r="T97" s="1462">
        <v>96</v>
      </c>
      <c r="U97" s="1442">
        <v>0</v>
      </c>
      <c r="V97" s="1462">
        <v>663</v>
      </c>
      <c r="W97" s="1442">
        <v>0</v>
      </c>
      <c r="X97" s="1442">
        <v>0</v>
      </c>
      <c r="Y97" s="1462">
        <v>1555</v>
      </c>
      <c r="Z97" s="1433">
        <v>2314</v>
      </c>
      <c r="AA97" s="1434" t="s">
        <v>18408</v>
      </c>
      <c r="AB97" s="1435">
        <v>3510</v>
      </c>
    </row>
    <row r="98" spans="1:28" s="2129" customFormat="1" ht="16.5" customHeight="1">
      <c r="A98" s="1287">
        <v>85</v>
      </c>
      <c r="B98" s="1287" t="s">
        <v>18372</v>
      </c>
      <c r="C98" s="1287" t="s">
        <v>18409</v>
      </c>
      <c r="D98" s="1287" t="s">
        <v>18410</v>
      </c>
      <c r="E98" s="1288" t="s">
        <v>18411</v>
      </c>
      <c r="F98" s="2135" t="s">
        <v>18412</v>
      </c>
      <c r="G98" s="1303" t="s">
        <v>18413</v>
      </c>
      <c r="H98" s="1296" t="s">
        <v>18414</v>
      </c>
      <c r="I98" s="1330" t="s">
        <v>18415</v>
      </c>
      <c r="J98" s="1660">
        <v>75</v>
      </c>
      <c r="K98" s="1451">
        <v>1</v>
      </c>
      <c r="L98" s="1452">
        <v>7</v>
      </c>
      <c r="M98" s="1452">
        <v>0</v>
      </c>
      <c r="N98" s="1432">
        <v>8</v>
      </c>
      <c r="O98" s="1452">
        <v>906276</v>
      </c>
      <c r="P98" s="1452">
        <v>0</v>
      </c>
      <c r="Q98" s="1452">
        <v>213869</v>
      </c>
      <c r="R98" s="1432">
        <v>0</v>
      </c>
      <c r="S98" s="1431">
        <v>1120145</v>
      </c>
      <c r="T98" s="1453">
        <v>149.06</v>
      </c>
      <c r="U98" s="1453">
        <v>0</v>
      </c>
      <c r="V98" s="1453">
        <v>231.28</v>
      </c>
      <c r="W98" s="1453">
        <v>451.22</v>
      </c>
      <c r="X98" s="1453">
        <v>124.73</v>
      </c>
      <c r="Y98" s="1453">
        <v>3337</v>
      </c>
      <c r="Z98" s="1433">
        <v>4293.29</v>
      </c>
      <c r="AA98" s="1464" t="s">
        <v>18416</v>
      </c>
      <c r="AB98" s="1435">
        <v>30000</v>
      </c>
    </row>
    <row r="99" spans="1:28" s="2129" customFormat="1" ht="16.5" customHeight="1">
      <c r="A99" s="1306">
        <v>86</v>
      </c>
      <c r="B99" s="1306" t="s">
        <v>18372</v>
      </c>
      <c r="C99" s="1306" t="s">
        <v>17214</v>
      </c>
      <c r="D99" s="1306" t="s">
        <v>18417</v>
      </c>
      <c r="E99" s="1288" t="s">
        <v>18418</v>
      </c>
      <c r="F99" s="1434" t="s">
        <v>18419</v>
      </c>
      <c r="G99" s="1430" t="s">
        <v>18420</v>
      </c>
      <c r="H99" s="1296" t="s">
        <v>18421</v>
      </c>
      <c r="I99" s="1330" t="s">
        <v>18422</v>
      </c>
      <c r="J99" s="1660">
        <v>150</v>
      </c>
      <c r="K99" s="1446">
        <v>1</v>
      </c>
      <c r="L99" s="1447">
        <v>3</v>
      </c>
      <c r="M99" s="1446">
        <v>0</v>
      </c>
      <c r="N99" s="1432">
        <v>4</v>
      </c>
      <c r="O99" s="1447">
        <v>303623</v>
      </c>
      <c r="P99" s="1432">
        <v>0</v>
      </c>
      <c r="Q99" s="1447">
        <v>39368</v>
      </c>
      <c r="R99" s="1447">
        <v>8400</v>
      </c>
      <c r="S99" s="1431">
        <v>351391</v>
      </c>
      <c r="T99" s="1344">
        <v>300</v>
      </c>
      <c r="U99" s="1344">
        <v>100</v>
      </c>
      <c r="V99" s="1344">
        <v>300</v>
      </c>
      <c r="W99" s="1442">
        <v>0</v>
      </c>
      <c r="X99" s="1344">
        <v>50</v>
      </c>
      <c r="Y99" s="1344">
        <v>50</v>
      </c>
      <c r="Z99" s="1433">
        <v>800</v>
      </c>
      <c r="AA99" s="1434" t="s">
        <v>18423</v>
      </c>
      <c r="AB99" s="1435">
        <v>9070</v>
      </c>
    </row>
    <row r="100" spans="1:28" s="2129" customFormat="1" ht="16.5" customHeight="1">
      <c r="A100" s="1287">
        <v>87</v>
      </c>
      <c r="B100" s="1287" t="s">
        <v>18372</v>
      </c>
      <c r="C100" s="1287" t="s">
        <v>1989</v>
      </c>
      <c r="D100" s="1287" t="s">
        <v>18424</v>
      </c>
      <c r="E100" s="1288" t="s">
        <v>18425</v>
      </c>
      <c r="F100" s="1458" t="s">
        <v>18426</v>
      </c>
      <c r="G100" s="1303" t="s">
        <v>18427</v>
      </c>
      <c r="H100" s="1296" t="s">
        <v>18428</v>
      </c>
      <c r="I100" s="1330" t="s">
        <v>18429</v>
      </c>
      <c r="J100" s="1664">
        <v>70</v>
      </c>
      <c r="K100" s="1291">
        <v>1</v>
      </c>
      <c r="L100" s="1290">
        <v>2</v>
      </c>
      <c r="M100" s="1290">
        <v>0</v>
      </c>
      <c r="N100" s="1432">
        <v>3</v>
      </c>
      <c r="O100" s="1290">
        <v>216386</v>
      </c>
      <c r="P100" s="1290">
        <v>0</v>
      </c>
      <c r="Q100" s="1290">
        <v>2500</v>
      </c>
      <c r="R100" s="1290">
        <v>0</v>
      </c>
      <c r="S100" s="1431">
        <v>218886</v>
      </c>
      <c r="T100" s="1347">
        <v>80</v>
      </c>
      <c r="U100" s="1347">
        <v>81</v>
      </c>
      <c r="V100" s="1442">
        <v>0</v>
      </c>
      <c r="W100" s="1442">
        <v>0</v>
      </c>
      <c r="X100" s="1442">
        <v>0</v>
      </c>
      <c r="Y100" s="1347">
        <v>50</v>
      </c>
      <c r="Z100" s="1465">
        <v>211</v>
      </c>
      <c r="AA100" s="1312" t="s">
        <v>18430</v>
      </c>
      <c r="AB100" s="1293">
        <v>300</v>
      </c>
    </row>
    <row r="101" spans="1:28" s="2129" customFormat="1" ht="16.5" customHeight="1">
      <c r="A101" s="1287">
        <v>88</v>
      </c>
      <c r="B101" s="1287" t="s">
        <v>18372</v>
      </c>
      <c r="C101" s="1287" t="s">
        <v>18431</v>
      </c>
      <c r="D101" s="1287" t="s">
        <v>18432</v>
      </c>
      <c r="E101" s="1288" t="s">
        <v>18433</v>
      </c>
      <c r="F101" s="1458" t="s">
        <v>18434</v>
      </c>
      <c r="G101" s="1303" t="s">
        <v>18435</v>
      </c>
      <c r="H101" s="1466" t="s">
        <v>18436</v>
      </c>
      <c r="I101" s="1330" t="s">
        <v>18437</v>
      </c>
      <c r="J101" s="1665">
        <v>75</v>
      </c>
      <c r="K101" s="1467">
        <v>1</v>
      </c>
      <c r="L101" s="1468">
        <v>3</v>
      </c>
      <c r="M101" s="1446">
        <v>0</v>
      </c>
      <c r="N101" s="1432">
        <v>4</v>
      </c>
      <c r="O101" s="1468">
        <v>623954</v>
      </c>
      <c r="P101" s="1468">
        <v>80000</v>
      </c>
      <c r="Q101" s="1468">
        <v>42146</v>
      </c>
      <c r="R101" s="1432">
        <v>0</v>
      </c>
      <c r="S101" s="1431">
        <v>746100</v>
      </c>
      <c r="T101" s="1469">
        <v>44</v>
      </c>
      <c r="U101" s="1442">
        <v>0</v>
      </c>
      <c r="V101" s="1469">
        <v>69</v>
      </c>
      <c r="W101" s="1442">
        <v>0</v>
      </c>
      <c r="X101" s="1442">
        <v>0</v>
      </c>
      <c r="Y101" s="1469">
        <v>17</v>
      </c>
      <c r="Z101" s="1433">
        <v>130</v>
      </c>
      <c r="AA101" s="1470" t="s">
        <v>18438</v>
      </c>
      <c r="AB101" s="1471">
        <v>28.68</v>
      </c>
    </row>
    <row r="102" spans="1:28" s="2129" customFormat="1" ht="16.5" customHeight="1">
      <c r="A102" s="1287">
        <v>89</v>
      </c>
      <c r="B102" s="1287" t="s">
        <v>18372</v>
      </c>
      <c r="C102" s="1287" t="s">
        <v>18439</v>
      </c>
      <c r="D102" s="1287" t="s">
        <v>18440</v>
      </c>
      <c r="E102" s="1288" t="s">
        <v>18441</v>
      </c>
      <c r="F102" s="2135" t="s">
        <v>18442</v>
      </c>
      <c r="G102" s="1303" t="s">
        <v>18443</v>
      </c>
      <c r="H102" s="1296" t="s">
        <v>18444</v>
      </c>
      <c r="I102" s="1330" t="s">
        <v>18445</v>
      </c>
      <c r="J102" s="1660">
        <v>250</v>
      </c>
      <c r="K102" s="1446">
        <v>1</v>
      </c>
      <c r="L102" s="1447">
        <v>3</v>
      </c>
      <c r="M102" s="1446">
        <v>0</v>
      </c>
      <c r="N102" s="1432">
        <v>4</v>
      </c>
      <c r="O102" s="1447">
        <v>683799</v>
      </c>
      <c r="P102" s="1447">
        <v>10000</v>
      </c>
      <c r="Q102" s="1447">
        <v>43500</v>
      </c>
      <c r="R102" s="1432">
        <v>0</v>
      </c>
      <c r="S102" s="1431">
        <v>737299</v>
      </c>
      <c r="T102" s="1344">
        <v>100</v>
      </c>
      <c r="U102" s="1442">
        <v>0</v>
      </c>
      <c r="V102" s="1344">
        <v>150</v>
      </c>
      <c r="W102" s="1344">
        <v>204</v>
      </c>
      <c r="X102" s="1442">
        <v>0</v>
      </c>
      <c r="Y102" s="1344">
        <v>65</v>
      </c>
      <c r="Z102" s="1433">
        <v>519</v>
      </c>
      <c r="AA102" s="1434" t="s">
        <v>18446</v>
      </c>
      <c r="AB102" s="1435">
        <v>10000</v>
      </c>
    </row>
    <row r="103" spans="1:28" s="2129" customFormat="1" ht="16.5" customHeight="1">
      <c r="A103" s="1287">
        <v>90</v>
      </c>
      <c r="B103" s="1287" t="s">
        <v>18372</v>
      </c>
      <c r="C103" s="1287" t="s">
        <v>18447</v>
      </c>
      <c r="D103" s="1287" t="s">
        <v>18448</v>
      </c>
      <c r="E103" s="1288" t="s">
        <v>18449</v>
      </c>
      <c r="F103" s="2143" t="s">
        <v>18450</v>
      </c>
      <c r="G103" s="1303" t="s">
        <v>18451</v>
      </c>
      <c r="H103" s="1296" t="s">
        <v>18452</v>
      </c>
      <c r="I103" s="1330" t="s">
        <v>18453</v>
      </c>
      <c r="J103" s="1660">
        <v>34</v>
      </c>
      <c r="K103" s="1451">
        <v>1</v>
      </c>
      <c r="L103" s="1452">
        <v>5</v>
      </c>
      <c r="M103" s="1452">
        <v>2</v>
      </c>
      <c r="N103" s="1432">
        <v>8</v>
      </c>
      <c r="O103" s="1452">
        <v>326000</v>
      </c>
      <c r="P103" s="1452">
        <v>52000</v>
      </c>
      <c r="Q103" s="1452">
        <v>59000</v>
      </c>
      <c r="R103" s="1432">
        <v>0</v>
      </c>
      <c r="S103" s="1431">
        <v>437000</v>
      </c>
      <c r="T103" s="1453">
        <v>100</v>
      </c>
      <c r="U103" s="1442">
        <v>0</v>
      </c>
      <c r="V103" s="1453">
        <v>1264</v>
      </c>
      <c r="W103" s="1453">
        <v>337</v>
      </c>
      <c r="X103" s="1453">
        <v>463</v>
      </c>
      <c r="Y103" s="1453">
        <v>1496</v>
      </c>
      <c r="Z103" s="1433">
        <v>3660</v>
      </c>
      <c r="AA103" s="1434" t="s">
        <v>18454</v>
      </c>
      <c r="AB103" s="1435">
        <v>3472</v>
      </c>
    </row>
    <row r="104" spans="1:28" s="2129" customFormat="1" ht="16.5" customHeight="1">
      <c r="A104" s="1287">
        <v>91</v>
      </c>
      <c r="B104" s="1287" t="s">
        <v>58</v>
      </c>
      <c r="C104" s="1287" t="s">
        <v>2571</v>
      </c>
      <c r="D104" s="1287" t="s">
        <v>18455</v>
      </c>
      <c r="E104" s="1288" t="s">
        <v>18456</v>
      </c>
      <c r="F104" s="2135" t="s">
        <v>18457</v>
      </c>
      <c r="G104" s="1430" t="s">
        <v>18458</v>
      </c>
      <c r="H104" s="1296" t="s">
        <v>18459</v>
      </c>
      <c r="I104" s="1330" t="s">
        <v>18460</v>
      </c>
      <c r="J104" s="1660">
        <v>121</v>
      </c>
      <c r="K104" s="1472">
        <v>1</v>
      </c>
      <c r="L104" s="1473">
        <v>4</v>
      </c>
      <c r="M104" s="1446">
        <v>0</v>
      </c>
      <c r="N104" s="1432">
        <v>5</v>
      </c>
      <c r="O104" s="1473">
        <v>381034</v>
      </c>
      <c r="P104" s="1432">
        <v>0</v>
      </c>
      <c r="Q104" s="1473">
        <v>64600</v>
      </c>
      <c r="R104" s="1473">
        <v>138000</v>
      </c>
      <c r="S104" s="1431">
        <v>583634</v>
      </c>
      <c r="T104" s="1474">
        <v>101</v>
      </c>
      <c r="U104" s="1474">
        <v>99.6</v>
      </c>
      <c r="V104" s="1474">
        <v>345</v>
      </c>
      <c r="W104" s="1442">
        <v>0</v>
      </c>
      <c r="X104" s="1442">
        <v>0</v>
      </c>
      <c r="Y104" s="1474">
        <v>1105.4000000000001</v>
      </c>
      <c r="Z104" s="1433">
        <v>1651</v>
      </c>
      <c r="AA104" s="1434" t="s">
        <v>18461</v>
      </c>
      <c r="AB104" s="1435">
        <v>1320</v>
      </c>
    </row>
    <row r="105" spans="1:28" s="2129" customFormat="1" ht="16.5" customHeight="1">
      <c r="A105" s="1287">
        <v>92</v>
      </c>
      <c r="B105" s="1287" t="s">
        <v>18372</v>
      </c>
      <c r="C105" s="1287" t="s">
        <v>18462</v>
      </c>
      <c r="D105" s="1287" t="s">
        <v>18463</v>
      </c>
      <c r="E105" s="1288" t="s">
        <v>18464</v>
      </c>
      <c r="F105" s="1458" t="s">
        <v>18465</v>
      </c>
      <c r="G105" s="1303" t="s">
        <v>18466</v>
      </c>
      <c r="H105" s="1296" t="s">
        <v>18467</v>
      </c>
      <c r="I105" s="1330" t="s">
        <v>18468</v>
      </c>
      <c r="J105" s="1660">
        <v>66</v>
      </c>
      <c r="K105" s="1451">
        <v>1</v>
      </c>
      <c r="L105" s="1452">
        <v>3</v>
      </c>
      <c r="M105" s="1451">
        <v>0</v>
      </c>
      <c r="N105" s="1432">
        <v>4</v>
      </c>
      <c r="O105" s="1452">
        <v>292704</v>
      </c>
      <c r="P105" s="1452">
        <v>32920</v>
      </c>
      <c r="Q105" s="1452">
        <v>60239</v>
      </c>
      <c r="R105" s="1452">
        <v>30642</v>
      </c>
      <c r="S105" s="1431">
        <v>416505</v>
      </c>
      <c r="T105" s="1453">
        <v>100</v>
      </c>
      <c r="U105" s="1453">
        <v>70</v>
      </c>
      <c r="V105" s="1453">
        <v>471.01</v>
      </c>
      <c r="W105" s="1453">
        <v>200</v>
      </c>
      <c r="X105" s="1453">
        <v>70</v>
      </c>
      <c r="Y105" s="1453">
        <v>169</v>
      </c>
      <c r="Z105" s="1433">
        <v>1080.01</v>
      </c>
      <c r="AA105" s="1434" t="s">
        <v>18469</v>
      </c>
      <c r="AB105" s="1435">
        <v>25242</v>
      </c>
    </row>
    <row r="106" spans="1:28" s="2129" customFormat="1" ht="16.5" customHeight="1">
      <c r="A106" s="1287">
        <v>93</v>
      </c>
      <c r="B106" s="1287" t="s">
        <v>18372</v>
      </c>
      <c r="C106" s="1287" t="s">
        <v>2507</v>
      </c>
      <c r="D106" s="1287" t="s">
        <v>18470</v>
      </c>
      <c r="E106" s="1288" t="s">
        <v>18471</v>
      </c>
      <c r="F106" s="2135" t="s">
        <v>18472</v>
      </c>
      <c r="G106" s="1303" t="s">
        <v>18473</v>
      </c>
      <c r="H106" s="1296" t="s">
        <v>18474</v>
      </c>
      <c r="I106" s="1330" t="s">
        <v>18475</v>
      </c>
      <c r="J106" s="1660">
        <v>251</v>
      </c>
      <c r="K106" s="1451">
        <v>1</v>
      </c>
      <c r="L106" s="1452">
        <v>4</v>
      </c>
      <c r="M106" s="1452">
        <v>0</v>
      </c>
      <c r="N106" s="1432">
        <v>5</v>
      </c>
      <c r="O106" s="1452">
        <v>660046</v>
      </c>
      <c r="P106" s="1452">
        <v>3000</v>
      </c>
      <c r="Q106" s="1452">
        <v>235303</v>
      </c>
      <c r="R106" s="1452">
        <v>60275</v>
      </c>
      <c r="S106" s="1431">
        <v>958624</v>
      </c>
      <c r="T106" s="1453">
        <v>69</v>
      </c>
      <c r="U106" s="1453">
        <v>50</v>
      </c>
      <c r="V106" s="1453">
        <v>144</v>
      </c>
      <c r="W106" s="1442">
        <v>0</v>
      </c>
      <c r="X106" s="1453">
        <v>36</v>
      </c>
      <c r="Y106" s="1453">
        <v>394.67</v>
      </c>
      <c r="Z106" s="1433">
        <v>693.67000000000007</v>
      </c>
      <c r="AA106" s="1434" t="s">
        <v>18476</v>
      </c>
      <c r="AB106" s="1435">
        <v>27705</v>
      </c>
    </row>
    <row r="107" spans="1:28" s="2129" customFormat="1" ht="16.5" customHeight="1">
      <c r="A107" s="1287">
        <v>94</v>
      </c>
      <c r="B107" s="1287" t="s">
        <v>58</v>
      </c>
      <c r="C107" s="1287" t="s">
        <v>2621</v>
      </c>
      <c r="D107" s="1287" t="s">
        <v>18477</v>
      </c>
      <c r="E107" s="1288" t="s">
        <v>18478</v>
      </c>
      <c r="F107" s="1458" t="s">
        <v>18479</v>
      </c>
      <c r="G107" s="1303" t="s">
        <v>18480</v>
      </c>
      <c r="H107" s="1296" t="s">
        <v>18481</v>
      </c>
      <c r="I107" s="1330" t="s">
        <v>18482</v>
      </c>
      <c r="J107" s="1660">
        <v>409</v>
      </c>
      <c r="K107" s="1475">
        <v>1</v>
      </c>
      <c r="L107" s="1440">
        <v>3</v>
      </c>
      <c r="M107" s="1446">
        <v>0</v>
      </c>
      <c r="N107" s="1432">
        <v>4</v>
      </c>
      <c r="O107" s="1440">
        <v>762615</v>
      </c>
      <c r="P107" s="1432">
        <v>0</v>
      </c>
      <c r="Q107" s="1440">
        <v>57297</v>
      </c>
      <c r="R107" s="1432">
        <v>0</v>
      </c>
      <c r="S107" s="1431">
        <v>819912</v>
      </c>
      <c r="T107" s="1476">
        <v>72</v>
      </c>
      <c r="U107" s="1442">
        <v>0</v>
      </c>
      <c r="V107" s="1442">
        <v>0</v>
      </c>
      <c r="W107" s="1442">
        <v>0</v>
      </c>
      <c r="X107" s="1442">
        <v>0</v>
      </c>
      <c r="Y107" s="1476">
        <v>414</v>
      </c>
      <c r="Z107" s="1433">
        <v>486</v>
      </c>
      <c r="AA107" s="1434" t="s">
        <v>18483</v>
      </c>
      <c r="AB107" s="1435">
        <v>31000</v>
      </c>
    </row>
    <row r="108" spans="1:28" s="2129" customFormat="1" ht="16.5" customHeight="1">
      <c r="A108" s="1306">
        <v>95</v>
      </c>
      <c r="B108" s="1306" t="s">
        <v>58</v>
      </c>
      <c r="C108" s="1306" t="s">
        <v>2601</v>
      </c>
      <c r="D108" s="1306" t="s">
        <v>18484</v>
      </c>
      <c r="E108" s="1288" t="s">
        <v>18485</v>
      </c>
      <c r="F108" s="1434" t="s">
        <v>18486</v>
      </c>
      <c r="G108" s="1430" t="s">
        <v>18487</v>
      </c>
      <c r="H108" s="1296" t="s">
        <v>18488</v>
      </c>
      <c r="I108" s="1330" t="s">
        <v>18489</v>
      </c>
      <c r="J108" s="1660">
        <v>836</v>
      </c>
      <c r="K108" s="1662">
        <v>1</v>
      </c>
      <c r="L108" s="1663">
        <v>5</v>
      </c>
      <c r="M108" s="1663">
        <v>0</v>
      </c>
      <c r="N108" s="1432">
        <v>6</v>
      </c>
      <c r="O108" s="1447">
        <v>744964</v>
      </c>
      <c r="P108" s="1447">
        <v>8800</v>
      </c>
      <c r="Q108" s="1447">
        <v>146780</v>
      </c>
      <c r="R108" s="1447">
        <v>121614</v>
      </c>
      <c r="S108" s="1431">
        <v>1022158</v>
      </c>
      <c r="T108" s="1653">
        <v>106.93</v>
      </c>
      <c r="U108" s="1653">
        <v>60.72</v>
      </c>
      <c r="V108" s="1653">
        <v>0</v>
      </c>
      <c r="W108" s="1653">
        <v>63.17</v>
      </c>
      <c r="X108" s="1653">
        <v>188.76</v>
      </c>
      <c r="Y108" s="1653">
        <v>389</v>
      </c>
      <c r="Z108" s="1433">
        <v>808.57999999999993</v>
      </c>
      <c r="AA108" s="1477" t="s">
        <v>18490</v>
      </c>
      <c r="AB108" s="1435">
        <v>7960</v>
      </c>
    </row>
    <row r="109" spans="1:28" s="2129" customFormat="1" ht="16.5" customHeight="1">
      <c r="A109" s="1287">
        <v>96</v>
      </c>
      <c r="B109" s="1231" t="s">
        <v>58</v>
      </c>
      <c r="C109" s="1231" t="s">
        <v>2346</v>
      </c>
      <c r="D109" s="1231" t="s">
        <v>18491</v>
      </c>
      <c r="E109" s="1288" t="s">
        <v>18492</v>
      </c>
      <c r="F109" s="1232" t="s">
        <v>18493</v>
      </c>
      <c r="G109" s="1303" t="s">
        <v>18494</v>
      </c>
      <c r="H109" s="1296" t="s">
        <v>18495</v>
      </c>
      <c r="I109" s="1330" t="s">
        <v>18496</v>
      </c>
      <c r="J109" s="1660">
        <v>145</v>
      </c>
      <c r="K109" s="1447">
        <v>1</v>
      </c>
      <c r="L109" s="1447">
        <v>5</v>
      </c>
      <c r="M109" s="1446">
        <v>0</v>
      </c>
      <c r="N109" s="1432">
        <v>6</v>
      </c>
      <c r="O109" s="1447">
        <v>286360</v>
      </c>
      <c r="P109" s="1447">
        <v>500</v>
      </c>
      <c r="Q109" s="1447">
        <v>18400</v>
      </c>
      <c r="R109" s="1432">
        <v>0</v>
      </c>
      <c r="S109" s="1431">
        <v>305260</v>
      </c>
      <c r="T109" s="1344">
        <v>72.599999999999994</v>
      </c>
      <c r="U109" s="1344">
        <v>85.2</v>
      </c>
      <c r="V109" s="1344">
        <v>198</v>
      </c>
      <c r="W109" s="1344">
        <v>175</v>
      </c>
      <c r="X109" s="1653">
        <v>0</v>
      </c>
      <c r="Y109" s="1653">
        <v>0</v>
      </c>
      <c r="Z109" s="1433">
        <v>530.79999999999995</v>
      </c>
      <c r="AA109" s="1434" t="s">
        <v>18497</v>
      </c>
      <c r="AB109" s="1435">
        <v>500</v>
      </c>
    </row>
    <row r="110" spans="1:28" s="2129" customFormat="1" ht="16.5" customHeight="1">
      <c r="A110" s="1287">
        <v>97</v>
      </c>
      <c r="B110" s="1287" t="s">
        <v>58</v>
      </c>
      <c r="C110" s="1287" t="s">
        <v>1750</v>
      </c>
      <c r="D110" s="1287" t="s">
        <v>18498</v>
      </c>
      <c r="E110" s="1288" t="s">
        <v>18499</v>
      </c>
      <c r="F110" s="2135" t="s">
        <v>18500</v>
      </c>
      <c r="G110" s="1303" t="s">
        <v>18501</v>
      </c>
      <c r="H110" s="1296" t="s">
        <v>18502</v>
      </c>
      <c r="I110" s="1330" t="s">
        <v>18503</v>
      </c>
      <c r="J110" s="1660">
        <v>297</v>
      </c>
      <c r="K110" s="1472">
        <v>1</v>
      </c>
      <c r="L110" s="1473">
        <v>3</v>
      </c>
      <c r="M110" s="1446">
        <v>0</v>
      </c>
      <c r="N110" s="1432">
        <v>4</v>
      </c>
      <c r="O110" s="1473">
        <v>142124</v>
      </c>
      <c r="P110" s="1432">
        <v>0</v>
      </c>
      <c r="Q110" s="1473">
        <v>75960</v>
      </c>
      <c r="R110" s="1473">
        <v>2531</v>
      </c>
      <c r="S110" s="1431">
        <v>220615</v>
      </c>
      <c r="T110" s="1478">
        <v>165</v>
      </c>
      <c r="U110" s="1653">
        <v>0</v>
      </c>
      <c r="V110" s="1653">
        <v>0</v>
      </c>
      <c r="W110" s="1653">
        <v>0</v>
      </c>
      <c r="X110" s="1653">
        <v>0</v>
      </c>
      <c r="Y110" s="1653">
        <v>0</v>
      </c>
      <c r="Z110" s="1433">
        <v>165</v>
      </c>
      <c r="AA110" s="1434" t="s">
        <v>18504</v>
      </c>
      <c r="AB110" s="1435">
        <v>7500</v>
      </c>
    </row>
    <row r="111" spans="1:28" s="2129" customFormat="1" ht="16.5" customHeight="1">
      <c r="A111" s="1306">
        <v>98</v>
      </c>
      <c r="B111" s="1306" t="s">
        <v>18372</v>
      </c>
      <c r="C111" s="1306" t="s">
        <v>18505</v>
      </c>
      <c r="D111" s="1306" t="s">
        <v>18506</v>
      </c>
      <c r="E111" s="1288" t="s">
        <v>18507</v>
      </c>
      <c r="F111" s="1434" t="s">
        <v>18508</v>
      </c>
      <c r="G111" s="1303" t="s">
        <v>18509</v>
      </c>
      <c r="H111" s="1296" t="s">
        <v>18510</v>
      </c>
      <c r="I111" s="1330" t="s">
        <v>18511</v>
      </c>
      <c r="J111" s="1660">
        <v>377</v>
      </c>
      <c r="K111" s="1446">
        <v>1</v>
      </c>
      <c r="L111" s="1447">
        <v>4</v>
      </c>
      <c r="M111" s="1447">
        <v>0</v>
      </c>
      <c r="N111" s="1432">
        <v>5</v>
      </c>
      <c r="O111" s="1447">
        <v>644217</v>
      </c>
      <c r="P111" s="1447">
        <v>6000</v>
      </c>
      <c r="Q111" s="1447">
        <v>137654</v>
      </c>
      <c r="R111" s="1432">
        <v>0</v>
      </c>
      <c r="S111" s="1431">
        <v>787871</v>
      </c>
      <c r="T111" s="1453">
        <v>90</v>
      </c>
      <c r="U111" s="1453">
        <v>90</v>
      </c>
      <c r="V111" s="1453">
        <v>168.3</v>
      </c>
      <c r="W111" s="1453">
        <v>109.35</v>
      </c>
      <c r="X111" s="1453">
        <v>90</v>
      </c>
      <c r="Y111" s="1453">
        <v>0</v>
      </c>
      <c r="Z111" s="1433">
        <v>547.65</v>
      </c>
      <c r="AA111" s="1434" t="s">
        <v>18512</v>
      </c>
      <c r="AB111" s="1435">
        <v>2050</v>
      </c>
    </row>
    <row r="112" spans="1:28" s="2129" customFormat="1" ht="16.5" customHeight="1">
      <c r="A112" s="1306">
        <v>99</v>
      </c>
      <c r="B112" s="1306" t="s">
        <v>18372</v>
      </c>
      <c r="C112" s="1306" t="s">
        <v>18513</v>
      </c>
      <c r="D112" s="1306" t="s">
        <v>18514</v>
      </c>
      <c r="E112" s="1288" t="s">
        <v>18515</v>
      </c>
      <c r="F112" s="1434" t="s">
        <v>18516</v>
      </c>
      <c r="G112" s="1303" t="s">
        <v>18517</v>
      </c>
      <c r="H112" s="1296" t="s">
        <v>18518</v>
      </c>
      <c r="I112" s="1330" t="s">
        <v>18519</v>
      </c>
      <c r="J112" s="1666">
        <v>181</v>
      </c>
      <c r="K112" s="1451">
        <v>1</v>
      </c>
      <c r="L112" s="1452">
        <v>2</v>
      </c>
      <c r="M112" s="1452">
        <v>0</v>
      </c>
      <c r="N112" s="1432">
        <v>3</v>
      </c>
      <c r="O112" s="1451">
        <v>210520</v>
      </c>
      <c r="P112" s="1452">
        <v>6000</v>
      </c>
      <c r="Q112" s="1452">
        <v>80722</v>
      </c>
      <c r="R112" s="1432">
        <v>0</v>
      </c>
      <c r="S112" s="1431">
        <v>297242</v>
      </c>
      <c r="T112" s="1453">
        <v>122</v>
      </c>
      <c r="U112" s="1453">
        <v>162</v>
      </c>
      <c r="V112" s="1453">
        <v>201</v>
      </c>
      <c r="W112" s="1453">
        <v>234</v>
      </c>
      <c r="X112" s="1453">
        <v>0</v>
      </c>
      <c r="Y112" s="1453">
        <v>843</v>
      </c>
      <c r="Z112" s="1433">
        <v>1562</v>
      </c>
      <c r="AA112" s="1434" t="s">
        <v>18520</v>
      </c>
      <c r="AB112" s="1435">
        <v>2500</v>
      </c>
    </row>
    <row r="113" spans="1:28" s="2129" customFormat="1" ht="16.5" customHeight="1">
      <c r="A113" s="1287">
        <v>100</v>
      </c>
      <c r="B113" s="1287" t="s">
        <v>58</v>
      </c>
      <c r="C113" s="1287" t="s">
        <v>2407</v>
      </c>
      <c r="D113" s="1287" t="s">
        <v>18521</v>
      </c>
      <c r="E113" s="1288" t="s">
        <v>18522</v>
      </c>
      <c r="F113" s="1458" t="s">
        <v>18523</v>
      </c>
      <c r="G113" s="1303" t="s">
        <v>18524</v>
      </c>
      <c r="H113" s="1296" t="s">
        <v>18525</v>
      </c>
      <c r="I113" s="1330" t="s">
        <v>18526</v>
      </c>
      <c r="J113" s="1660">
        <v>180</v>
      </c>
      <c r="K113" s="1475">
        <v>1</v>
      </c>
      <c r="L113" s="1440">
        <v>2</v>
      </c>
      <c r="M113" s="1475">
        <v>0</v>
      </c>
      <c r="N113" s="1432">
        <v>3</v>
      </c>
      <c r="O113" s="1440">
        <v>320456</v>
      </c>
      <c r="P113" s="1432">
        <v>0</v>
      </c>
      <c r="Q113" s="1440">
        <v>51992</v>
      </c>
      <c r="R113" s="1432">
        <v>0</v>
      </c>
      <c r="S113" s="1431">
        <v>372448</v>
      </c>
      <c r="T113" s="1479">
        <v>190</v>
      </c>
      <c r="U113" s="1479">
        <v>344</v>
      </c>
      <c r="V113" s="1479">
        <v>236</v>
      </c>
      <c r="W113" s="1479">
        <v>0</v>
      </c>
      <c r="X113" s="1479">
        <v>0</v>
      </c>
      <c r="Y113" s="1479">
        <v>0</v>
      </c>
      <c r="Z113" s="1433">
        <v>770</v>
      </c>
      <c r="AA113" s="1434" t="s">
        <v>18527</v>
      </c>
      <c r="AB113" s="1435">
        <v>350</v>
      </c>
    </row>
    <row r="114" spans="1:28" s="2129" customFormat="1" ht="16.5" customHeight="1">
      <c r="A114" s="1287">
        <v>101</v>
      </c>
      <c r="B114" s="1287" t="s">
        <v>18372</v>
      </c>
      <c r="C114" s="1287" t="s">
        <v>18528</v>
      </c>
      <c r="D114" s="1287" t="s">
        <v>18529</v>
      </c>
      <c r="E114" s="1288" t="s">
        <v>18530</v>
      </c>
      <c r="F114" s="1458" t="s">
        <v>18531</v>
      </c>
      <c r="G114" s="1303" t="s">
        <v>18532</v>
      </c>
      <c r="H114" s="1296" t="s">
        <v>18533</v>
      </c>
      <c r="I114" s="1330" t="s">
        <v>18534</v>
      </c>
      <c r="J114" s="1660">
        <v>403</v>
      </c>
      <c r="K114" s="1446">
        <v>1</v>
      </c>
      <c r="L114" s="1447">
        <v>3</v>
      </c>
      <c r="M114" s="1447">
        <v>0</v>
      </c>
      <c r="N114" s="1432">
        <v>4</v>
      </c>
      <c r="O114" s="1447">
        <v>372782</v>
      </c>
      <c r="P114" s="1432">
        <v>0</v>
      </c>
      <c r="Q114" s="1447">
        <v>108977</v>
      </c>
      <c r="R114" s="1432">
        <v>0</v>
      </c>
      <c r="S114" s="1431">
        <v>481759</v>
      </c>
      <c r="T114" s="1344">
        <v>66.2</v>
      </c>
      <c r="U114" s="1344">
        <v>57</v>
      </c>
      <c r="V114" s="1344">
        <v>225</v>
      </c>
      <c r="W114" s="1344">
        <v>0</v>
      </c>
      <c r="X114" s="1344">
        <v>57</v>
      </c>
      <c r="Y114" s="1344">
        <v>1281</v>
      </c>
      <c r="Z114" s="1433">
        <v>1686.2</v>
      </c>
      <c r="AA114" s="1434" t="s">
        <v>18535</v>
      </c>
      <c r="AB114" s="1435">
        <v>3200</v>
      </c>
    </row>
    <row r="115" spans="1:28" s="2129" customFormat="1" ht="16.5" customHeight="1">
      <c r="A115" s="1287">
        <v>102</v>
      </c>
      <c r="B115" s="1287" t="s">
        <v>18372</v>
      </c>
      <c r="C115" s="1287" t="s">
        <v>17223</v>
      </c>
      <c r="D115" s="1287" t="s">
        <v>18536</v>
      </c>
      <c r="E115" s="1288"/>
      <c r="F115" s="1458" t="s">
        <v>18537</v>
      </c>
      <c r="G115" s="1303" t="s">
        <v>18538</v>
      </c>
      <c r="H115" s="1296" t="s">
        <v>18539</v>
      </c>
      <c r="I115" s="1330" t="s">
        <v>18540</v>
      </c>
      <c r="J115" s="1660">
        <v>162</v>
      </c>
      <c r="K115" s="1446">
        <v>1</v>
      </c>
      <c r="L115" s="1447">
        <v>1</v>
      </c>
      <c r="M115" s="1446">
        <v>0</v>
      </c>
      <c r="N115" s="1432">
        <v>2</v>
      </c>
      <c r="O115" s="1447">
        <v>163300</v>
      </c>
      <c r="P115" s="1432">
        <v>0</v>
      </c>
      <c r="Q115" s="1447">
        <v>47000</v>
      </c>
      <c r="R115" s="1447">
        <v>19000</v>
      </c>
      <c r="S115" s="1431">
        <v>229300</v>
      </c>
      <c r="T115" s="1344">
        <v>83</v>
      </c>
      <c r="U115" s="1344">
        <v>83</v>
      </c>
      <c r="V115" s="1344">
        <v>165</v>
      </c>
      <c r="W115" s="1453">
        <v>0</v>
      </c>
      <c r="X115" s="1453">
        <v>0</v>
      </c>
      <c r="Y115" s="1453">
        <v>0</v>
      </c>
      <c r="Z115" s="1433">
        <v>331</v>
      </c>
      <c r="AA115" s="1434" t="s">
        <v>18541</v>
      </c>
      <c r="AB115" s="1435">
        <v>300</v>
      </c>
    </row>
    <row r="116" spans="1:28" s="2129" customFormat="1" ht="16.5" customHeight="1">
      <c r="A116" s="1287">
        <v>103</v>
      </c>
      <c r="B116" s="1287" t="s">
        <v>18372</v>
      </c>
      <c r="C116" s="1287" t="s">
        <v>18542</v>
      </c>
      <c r="D116" s="1287" t="s">
        <v>18543</v>
      </c>
      <c r="E116" s="1288" t="s">
        <v>18544</v>
      </c>
      <c r="F116" s="1458" t="s">
        <v>18545</v>
      </c>
      <c r="G116" s="1430" t="s">
        <v>18546</v>
      </c>
      <c r="H116" s="1296" t="s">
        <v>18547</v>
      </c>
      <c r="I116" s="1330" t="s">
        <v>18548</v>
      </c>
      <c r="J116" s="1667">
        <v>200</v>
      </c>
      <c r="K116" s="1480">
        <v>1</v>
      </c>
      <c r="L116" s="1481">
        <v>1</v>
      </c>
      <c r="M116" s="1446">
        <v>0</v>
      </c>
      <c r="N116" s="1432">
        <v>2</v>
      </c>
      <c r="O116" s="1481">
        <v>158000</v>
      </c>
      <c r="P116" s="1481">
        <v>5000</v>
      </c>
      <c r="Q116" s="1432">
        <v>0</v>
      </c>
      <c r="R116" s="1432">
        <v>0</v>
      </c>
      <c r="S116" s="1431">
        <v>163000</v>
      </c>
      <c r="T116" s="1482">
        <v>122.31</v>
      </c>
      <c r="U116" s="1482">
        <v>49.59</v>
      </c>
      <c r="V116" s="1483">
        <v>99.17</v>
      </c>
      <c r="W116" s="1482">
        <v>258</v>
      </c>
      <c r="X116" s="1453">
        <v>0</v>
      </c>
      <c r="Y116" s="1453">
        <v>0</v>
      </c>
      <c r="Z116" s="1433">
        <v>529.06999999999994</v>
      </c>
      <c r="AA116" s="1484" t="s">
        <v>18549</v>
      </c>
      <c r="AB116" s="1485">
        <v>180</v>
      </c>
    </row>
    <row r="117" spans="1:28" s="2129" customFormat="1" ht="16.5" customHeight="1">
      <c r="A117" s="1287">
        <v>104</v>
      </c>
      <c r="B117" s="1287" t="s">
        <v>18372</v>
      </c>
      <c r="C117" s="1287" t="s">
        <v>18550</v>
      </c>
      <c r="D117" s="1287" t="s">
        <v>18551</v>
      </c>
      <c r="E117" s="1288" t="s">
        <v>18552</v>
      </c>
      <c r="F117" s="1458" t="s">
        <v>18553</v>
      </c>
      <c r="G117" s="1303" t="s">
        <v>17238</v>
      </c>
      <c r="H117" s="1296" t="s">
        <v>18554</v>
      </c>
      <c r="I117" s="1330" t="s">
        <v>18555</v>
      </c>
      <c r="J117" s="1660">
        <v>250</v>
      </c>
      <c r="K117" s="1451">
        <v>1</v>
      </c>
      <c r="L117" s="1452">
        <v>1</v>
      </c>
      <c r="M117" s="1452">
        <v>2</v>
      </c>
      <c r="N117" s="1432">
        <v>4</v>
      </c>
      <c r="O117" s="1452">
        <v>300037</v>
      </c>
      <c r="P117" s="1432">
        <v>0</v>
      </c>
      <c r="Q117" s="1432">
        <v>0</v>
      </c>
      <c r="R117" s="1432">
        <v>0</v>
      </c>
      <c r="S117" s="1431">
        <v>300037</v>
      </c>
      <c r="T117" s="1453">
        <v>33</v>
      </c>
      <c r="U117" s="1453">
        <v>0</v>
      </c>
      <c r="V117" s="1453">
        <v>0</v>
      </c>
      <c r="W117" s="1453">
        <v>0</v>
      </c>
      <c r="X117" s="1453">
        <v>0</v>
      </c>
      <c r="Y117" s="1453">
        <v>0</v>
      </c>
      <c r="Z117" s="1433">
        <v>33</v>
      </c>
      <c r="AA117" s="1434" t="s">
        <v>18556</v>
      </c>
      <c r="AB117" s="1435">
        <v>2128</v>
      </c>
    </row>
    <row r="118" spans="1:28" s="2129" customFormat="1" ht="16.5" customHeight="1">
      <c r="A118" s="1287">
        <v>105</v>
      </c>
      <c r="B118" s="1287" t="s">
        <v>18372</v>
      </c>
      <c r="C118" s="1287" t="s">
        <v>18557</v>
      </c>
      <c r="D118" s="1287" t="s">
        <v>18558</v>
      </c>
      <c r="E118" s="1288" t="s">
        <v>18559</v>
      </c>
      <c r="F118" s="2135" t="s">
        <v>18560</v>
      </c>
      <c r="G118" s="1303" t="s">
        <v>18561</v>
      </c>
      <c r="H118" s="1296" t="s">
        <v>18562</v>
      </c>
      <c r="I118" s="1330" t="s">
        <v>18563</v>
      </c>
      <c r="J118" s="1660">
        <v>819</v>
      </c>
      <c r="K118" s="1446">
        <v>1</v>
      </c>
      <c r="L118" s="1447">
        <v>4</v>
      </c>
      <c r="M118" s="1446">
        <v>0</v>
      </c>
      <c r="N118" s="1432">
        <v>5</v>
      </c>
      <c r="O118" s="1447">
        <v>980962</v>
      </c>
      <c r="P118" s="1432">
        <v>0</v>
      </c>
      <c r="Q118" s="1447">
        <v>63417</v>
      </c>
      <c r="R118" s="1432">
        <v>0</v>
      </c>
      <c r="S118" s="1431">
        <v>1044379</v>
      </c>
      <c r="T118" s="1453">
        <v>167</v>
      </c>
      <c r="U118" s="1453">
        <v>33</v>
      </c>
      <c r="V118" s="1453">
        <v>271</v>
      </c>
      <c r="W118" s="1453">
        <v>184</v>
      </c>
      <c r="X118" s="1453">
        <v>95</v>
      </c>
      <c r="Y118" s="1453">
        <v>937</v>
      </c>
      <c r="Z118" s="1433">
        <v>1687</v>
      </c>
      <c r="AA118" s="1434" t="s">
        <v>18564</v>
      </c>
      <c r="AB118" s="1435">
        <v>3000</v>
      </c>
    </row>
    <row r="119" spans="1:28" s="2129" customFormat="1" ht="16.5" customHeight="1">
      <c r="A119" s="1321" t="s">
        <v>18565</v>
      </c>
      <c r="B119" s="1321">
        <v>31</v>
      </c>
      <c r="C119" s="1321"/>
      <c r="D119" s="1321"/>
      <c r="E119" s="1322"/>
      <c r="F119" s="2144"/>
      <c r="G119" s="1323"/>
      <c r="H119" s="1429"/>
      <c r="I119" s="1423"/>
      <c r="J119" s="1325"/>
      <c r="K119" s="1326"/>
      <c r="L119" s="1326"/>
      <c r="M119" s="1327"/>
      <c r="N119" s="1327"/>
      <c r="O119" s="1327"/>
      <c r="P119" s="1327"/>
      <c r="Q119" s="1327"/>
      <c r="R119" s="1327"/>
      <c r="S119" s="1326"/>
      <c r="T119" s="1327"/>
      <c r="U119" s="1327"/>
      <c r="V119" s="1327"/>
      <c r="W119" s="1327"/>
      <c r="X119" s="1327"/>
      <c r="Y119" s="1327"/>
      <c r="Z119" s="1327"/>
      <c r="AA119" s="1328"/>
      <c r="AB119" s="1329"/>
    </row>
    <row r="120" spans="1:28" s="2129" customFormat="1" ht="16.5" customHeight="1">
      <c r="A120" s="1287">
        <v>106</v>
      </c>
      <c r="B120" s="1486" t="s">
        <v>2830</v>
      </c>
      <c r="C120" s="1486" t="s">
        <v>2903</v>
      </c>
      <c r="D120" s="1287" t="s">
        <v>18566</v>
      </c>
      <c r="E120" s="1288" t="s">
        <v>18567</v>
      </c>
      <c r="F120" s="1458" t="s">
        <v>18568</v>
      </c>
      <c r="G120" s="1341" t="s">
        <v>18569</v>
      </c>
      <c r="H120" s="1288" t="s">
        <v>18570</v>
      </c>
      <c r="I120" s="1330" t="s">
        <v>18571</v>
      </c>
      <c r="J120" s="1413">
        <v>171</v>
      </c>
      <c r="K120" s="1301">
        <v>1</v>
      </c>
      <c r="L120" s="1300">
        <v>20</v>
      </c>
      <c r="M120" s="1300">
        <v>0</v>
      </c>
      <c r="N120" s="1300">
        <v>21</v>
      </c>
      <c r="O120" s="1300">
        <v>2587000</v>
      </c>
      <c r="P120" s="1300">
        <v>26174</v>
      </c>
      <c r="Q120" s="1300">
        <v>283111</v>
      </c>
      <c r="R120" s="1300">
        <v>0</v>
      </c>
      <c r="S120" s="1301">
        <v>2896285</v>
      </c>
      <c r="T120" s="1300">
        <v>62</v>
      </c>
      <c r="U120" s="1300">
        <v>40</v>
      </c>
      <c r="V120" s="1300">
        <v>112</v>
      </c>
      <c r="W120" s="1300">
        <v>139</v>
      </c>
      <c r="X120" s="1300">
        <v>80</v>
      </c>
      <c r="Y120" s="1300">
        <v>1238</v>
      </c>
      <c r="Z120" s="1300">
        <v>1671</v>
      </c>
      <c r="AA120" s="1312" t="s">
        <v>18572</v>
      </c>
      <c r="AB120" s="1293">
        <v>10000</v>
      </c>
    </row>
    <row r="121" spans="1:28" s="2129" customFormat="1" ht="16.5" customHeight="1">
      <c r="A121" s="1287">
        <v>107</v>
      </c>
      <c r="B121" s="1486" t="s">
        <v>2830</v>
      </c>
      <c r="C121" s="1486" t="s">
        <v>2879</v>
      </c>
      <c r="D121" s="1287" t="s">
        <v>18573</v>
      </c>
      <c r="E121" s="1288" t="s">
        <v>18574</v>
      </c>
      <c r="F121" s="1458" t="s">
        <v>18575</v>
      </c>
      <c r="G121" s="1341" t="s">
        <v>18576</v>
      </c>
      <c r="H121" s="1288" t="s">
        <v>18577</v>
      </c>
      <c r="I121" s="1330" t="s">
        <v>18578</v>
      </c>
      <c r="J121" s="1368">
        <v>209</v>
      </c>
      <c r="K121" s="1305">
        <v>1</v>
      </c>
      <c r="L121" s="1304">
        <v>5</v>
      </c>
      <c r="M121" s="1300">
        <v>0</v>
      </c>
      <c r="N121" s="1300">
        <v>6</v>
      </c>
      <c r="O121" s="1304">
        <v>697500</v>
      </c>
      <c r="P121" s="1304">
        <v>239375</v>
      </c>
      <c r="Q121" s="1304">
        <v>83473</v>
      </c>
      <c r="R121" s="1300">
        <v>0</v>
      </c>
      <c r="S121" s="1301">
        <v>1020348</v>
      </c>
      <c r="T121" s="1304">
        <v>60</v>
      </c>
      <c r="U121" s="1304">
        <v>0</v>
      </c>
      <c r="V121" s="1304">
        <v>547</v>
      </c>
      <c r="W121" s="1304">
        <v>258</v>
      </c>
      <c r="X121" s="1304">
        <v>50</v>
      </c>
      <c r="Y121" s="1304">
        <v>792</v>
      </c>
      <c r="Z121" s="1300">
        <v>1707</v>
      </c>
      <c r="AA121" s="1312" t="s">
        <v>18579</v>
      </c>
      <c r="AB121" s="1293">
        <v>50540</v>
      </c>
    </row>
    <row r="122" spans="1:28" s="2129" customFormat="1" ht="16.5" customHeight="1">
      <c r="A122" s="1287">
        <v>108</v>
      </c>
      <c r="B122" s="1486" t="s">
        <v>2830</v>
      </c>
      <c r="C122" s="1486" t="s">
        <v>2831</v>
      </c>
      <c r="D122" s="1287" t="s">
        <v>18580</v>
      </c>
      <c r="E122" s="1288" t="s">
        <v>18581</v>
      </c>
      <c r="F122" s="1458" t="s">
        <v>18582</v>
      </c>
      <c r="G122" s="1341" t="s">
        <v>18583</v>
      </c>
      <c r="H122" s="1288" t="s">
        <v>18584</v>
      </c>
      <c r="I122" s="1330" t="s">
        <v>18585</v>
      </c>
      <c r="J122" s="1337">
        <v>2660</v>
      </c>
      <c r="K122" s="1338">
        <v>1</v>
      </c>
      <c r="L122" s="1339">
        <v>16</v>
      </c>
      <c r="M122" s="1300">
        <v>0</v>
      </c>
      <c r="N122" s="1300">
        <v>17</v>
      </c>
      <c r="O122" s="1339">
        <v>2083630</v>
      </c>
      <c r="P122" s="1339">
        <v>5208154</v>
      </c>
      <c r="Q122" s="1339">
        <v>170385</v>
      </c>
      <c r="R122" s="1300">
        <v>0</v>
      </c>
      <c r="S122" s="1301">
        <v>7462169</v>
      </c>
      <c r="T122" s="1339">
        <v>282</v>
      </c>
      <c r="U122" s="1339">
        <v>151</v>
      </c>
      <c r="V122" s="1339">
        <v>923</v>
      </c>
      <c r="W122" s="1304">
        <v>0</v>
      </c>
      <c r="X122" s="1339">
        <v>83</v>
      </c>
      <c r="Y122" s="1339">
        <v>718</v>
      </c>
      <c r="Z122" s="1300">
        <v>2157</v>
      </c>
      <c r="AA122" s="1458" t="s">
        <v>18586</v>
      </c>
      <c r="AB122" s="1487">
        <v>265000</v>
      </c>
    </row>
    <row r="123" spans="1:28" s="2129" customFormat="1" ht="16.5" customHeight="1">
      <c r="A123" s="1287">
        <v>109</v>
      </c>
      <c r="B123" s="1486" t="s">
        <v>2830</v>
      </c>
      <c r="C123" s="1486" t="s">
        <v>2845</v>
      </c>
      <c r="D123" s="1287" t="s">
        <v>18587</v>
      </c>
      <c r="E123" s="1288" t="s">
        <v>18588</v>
      </c>
      <c r="F123" s="1458" t="s">
        <v>18589</v>
      </c>
      <c r="G123" s="1341" t="s">
        <v>18590</v>
      </c>
      <c r="H123" s="1288" t="s">
        <v>18591</v>
      </c>
      <c r="I123" s="1330" t="s">
        <v>18592</v>
      </c>
      <c r="J123" s="1413">
        <v>170</v>
      </c>
      <c r="K123" s="1301">
        <v>1</v>
      </c>
      <c r="L123" s="1300">
        <v>2</v>
      </c>
      <c r="M123" s="1300">
        <v>0</v>
      </c>
      <c r="N123" s="1300">
        <v>3</v>
      </c>
      <c r="O123" s="1300">
        <v>407247</v>
      </c>
      <c r="P123" s="1300">
        <v>108798</v>
      </c>
      <c r="Q123" s="1300">
        <v>19055</v>
      </c>
      <c r="R123" s="1300">
        <v>16043</v>
      </c>
      <c r="S123" s="1301">
        <v>551143</v>
      </c>
      <c r="T123" s="1300">
        <v>103</v>
      </c>
      <c r="U123" s="1300">
        <v>77</v>
      </c>
      <c r="V123" s="1300">
        <v>260</v>
      </c>
      <c r="W123" s="1304">
        <v>0</v>
      </c>
      <c r="X123" s="1300">
        <v>58</v>
      </c>
      <c r="Y123" s="1300">
        <v>1168</v>
      </c>
      <c r="Z123" s="1300">
        <v>1666</v>
      </c>
      <c r="AA123" s="1458" t="s">
        <v>18593</v>
      </c>
      <c r="AB123" s="1293">
        <v>41600</v>
      </c>
    </row>
    <row r="124" spans="1:28" s="2129" customFormat="1" ht="16.5" customHeight="1">
      <c r="A124" s="1287">
        <v>110</v>
      </c>
      <c r="B124" s="1486" t="s">
        <v>2830</v>
      </c>
      <c r="C124" s="1486" t="s">
        <v>2912</v>
      </c>
      <c r="D124" s="1287" t="s">
        <v>18594</v>
      </c>
      <c r="E124" s="1288" t="s">
        <v>18595</v>
      </c>
      <c r="F124" s="1458" t="s">
        <v>18596</v>
      </c>
      <c r="G124" s="1303" t="s">
        <v>18597</v>
      </c>
      <c r="H124" s="1288" t="s">
        <v>18598</v>
      </c>
      <c r="I124" s="1330" t="s">
        <v>18599</v>
      </c>
      <c r="J124" s="1368">
        <v>46</v>
      </c>
      <c r="K124" s="1305">
        <v>1</v>
      </c>
      <c r="L124" s="1304">
        <v>1</v>
      </c>
      <c r="M124" s="1300">
        <v>0</v>
      </c>
      <c r="N124" s="1300">
        <v>2</v>
      </c>
      <c r="O124" s="1304">
        <v>122033</v>
      </c>
      <c r="P124" s="1300">
        <v>0</v>
      </c>
      <c r="Q124" s="1304">
        <v>21513</v>
      </c>
      <c r="R124" s="1300">
        <v>0</v>
      </c>
      <c r="S124" s="1301">
        <v>143546</v>
      </c>
      <c r="T124" s="1304">
        <v>64.8</v>
      </c>
      <c r="U124" s="1304">
        <v>56.7</v>
      </c>
      <c r="V124" s="1304">
        <v>194.4</v>
      </c>
      <c r="W124" s="1304">
        <v>0</v>
      </c>
      <c r="X124" s="1304">
        <v>0</v>
      </c>
      <c r="Y124" s="1304">
        <v>736</v>
      </c>
      <c r="Z124" s="1300">
        <v>1051.9000000000001</v>
      </c>
      <c r="AA124" s="1312" t="s">
        <v>18600</v>
      </c>
      <c r="AB124" s="1293">
        <v>700</v>
      </c>
    </row>
    <row r="125" spans="1:28" s="2129" customFormat="1" ht="16.5" customHeight="1">
      <c r="A125" s="1287">
        <v>111</v>
      </c>
      <c r="B125" s="1486" t="s">
        <v>9118</v>
      </c>
      <c r="C125" s="1486" t="s">
        <v>18601</v>
      </c>
      <c r="D125" s="1287" t="s">
        <v>18602</v>
      </c>
      <c r="E125" s="1288" t="s">
        <v>18603</v>
      </c>
      <c r="F125" s="1458" t="s">
        <v>18604</v>
      </c>
      <c r="G125" s="1303" t="s">
        <v>18605</v>
      </c>
      <c r="H125" s="1288" t="s">
        <v>18606</v>
      </c>
      <c r="I125" s="1330" t="s">
        <v>18607</v>
      </c>
      <c r="J125" s="1346">
        <v>12002</v>
      </c>
      <c r="K125" s="1291">
        <v>1</v>
      </c>
      <c r="L125" s="1290">
        <v>5</v>
      </c>
      <c r="M125" s="1300">
        <v>0</v>
      </c>
      <c r="N125" s="1300">
        <v>6</v>
      </c>
      <c r="O125" s="1290">
        <v>777918</v>
      </c>
      <c r="P125" s="1290">
        <v>129850</v>
      </c>
      <c r="Q125" s="1290">
        <v>87949</v>
      </c>
      <c r="R125" s="1290">
        <v>38125</v>
      </c>
      <c r="S125" s="1301">
        <v>1033842</v>
      </c>
      <c r="T125" s="1290">
        <v>55</v>
      </c>
      <c r="U125" s="1304">
        <v>0</v>
      </c>
      <c r="V125" s="1290">
        <v>130</v>
      </c>
      <c r="W125" s="1304">
        <v>0</v>
      </c>
      <c r="X125" s="1304">
        <v>0</v>
      </c>
      <c r="Y125" s="1304">
        <v>0</v>
      </c>
      <c r="Z125" s="1300">
        <v>185</v>
      </c>
      <c r="AA125" s="1312" t="s">
        <v>18608</v>
      </c>
      <c r="AB125" s="1293">
        <v>12455</v>
      </c>
    </row>
    <row r="126" spans="1:28" s="2129" customFormat="1" ht="16.5" customHeight="1">
      <c r="A126" s="1287">
        <v>112</v>
      </c>
      <c r="B126" s="1488" t="s">
        <v>2830</v>
      </c>
      <c r="C126" s="1488" t="s">
        <v>2850</v>
      </c>
      <c r="D126" s="1489" t="s">
        <v>18609</v>
      </c>
      <c r="E126" s="1288" t="s">
        <v>18610</v>
      </c>
      <c r="F126" s="2145" t="s">
        <v>18611</v>
      </c>
      <c r="G126" s="1341" t="s">
        <v>18612</v>
      </c>
      <c r="H126" s="1288" t="s">
        <v>18613</v>
      </c>
      <c r="I126" s="1330" t="s">
        <v>18614</v>
      </c>
      <c r="J126" s="1337">
        <v>262</v>
      </c>
      <c r="K126" s="1338">
        <v>1</v>
      </c>
      <c r="L126" s="1339">
        <v>3</v>
      </c>
      <c r="M126" s="1300">
        <v>0</v>
      </c>
      <c r="N126" s="1300">
        <v>4</v>
      </c>
      <c r="O126" s="1339">
        <v>295800</v>
      </c>
      <c r="P126" s="1300">
        <v>0</v>
      </c>
      <c r="Q126" s="1339">
        <v>37700</v>
      </c>
      <c r="R126" s="1300">
        <v>0</v>
      </c>
      <c r="S126" s="1301">
        <v>333500</v>
      </c>
      <c r="T126" s="1339">
        <v>1</v>
      </c>
      <c r="U126" s="1304">
        <v>0</v>
      </c>
      <c r="V126" s="1304">
        <v>0</v>
      </c>
      <c r="W126" s="1304">
        <v>0</v>
      </c>
      <c r="X126" s="1304">
        <v>0</v>
      </c>
      <c r="Y126" s="1339">
        <v>7</v>
      </c>
      <c r="Z126" s="1300">
        <v>8</v>
      </c>
      <c r="AA126" s="1490" t="s">
        <v>18615</v>
      </c>
      <c r="AB126" s="1491">
        <v>350</v>
      </c>
    </row>
    <row r="127" spans="1:28" s="2129" customFormat="1" ht="16.5" customHeight="1">
      <c r="A127" s="1287">
        <v>113</v>
      </c>
      <c r="B127" s="1486" t="s">
        <v>9118</v>
      </c>
      <c r="C127" s="1486" t="s">
        <v>18616</v>
      </c>
      <c r="D127" s="1287" t="s">
        <v>18617</v>
      </c>
      <c r="E127" s="1288" t="s">
        <v>18618</v>
      </c>
      <c r="F127" s="1458" t="s">
        <v>18619</v>
      </c>
      <c r="G127" s="1341" t="s">
        <v>18620</v>
      </c>
      <c r="H127" s="1288" t="s">
        <v>18621</v>
      </c>
      <c r="I127" s="1330" t="s">
        <v>18622</v>
      </c>
      <c r="J127" s="1346">
        <v>230</v>
      </c>
      <c r="K127" s="1291">
        <v>1</v>
      </c>
      <c r="L127" s="1290">
        <v>2</v>
      </c>
      <c r="M127" s="1300">
        <v>0</v>
      </c>
      <c r="N127" s="1300">
        <v>3</v>
      </c>
      <c r="O127" s="1290">
        <v>331563</v>
      </c>
      <c r="P127" s="1290">
        <v>10000</v>
      </c>
      <c r="Q127" s="1290">
        <v>13119</v>
      </c>
      <c r="R127" s="1300">
        <v>0</v>
      </c>
      <c r="S127" s="1301">
        <v>354682</v>
      </c>
      <c r="T127" s="1290">
        <v>72</v>
      </c>
      <c r="U127" s="1290">
        <v>66</v>
      </c>
      <c r="V127" s="1290">
        <v>574</v>
      </c>
      <c r="W127" s="1290">
        <v>66</v>
      </c>
      <c r="X127" s="1304">
        <v>0</v>
      </c>
      <c r="Y127" s="1304">
        <v>0</v>
      </c>
      <c r="Z127" s="1300">
        <v>778</v>
      </c>
      <c r="AA127" s="1312" t="s">
        <v>18623</v>
      </c>
      <c r="AB127" s="1293">
        <v>5000</v>
      </c>
    </row>
    <row r="128" spans="1:28" s="2129" customFormat="1" ht="16.5" customHeight="1">
      <c r="A128" s="1306">
        <v>114</v>
      </c>
      <c r="B128" s="1492" t="s">
        <v>2830</v>
      </c>
      <c r="C128" s="1492" t="s">
        <v>2932</v>
      </c>
      <c r="D128" s="1306" t="s">
        <v>18624</v>
      </c>
      <c r="E128" s="1288" t="s">
        <v>18625</v>
      </c>
      <c r="F128" s="1434" t="s">
        <v>18626</v>
      </c>
      <c r="G128" s="1341" t="s">
        <v>18627</v>
      </c>
      <c r="H128" s="1288" t="s">
        <v>18628</v>
      </c>
      <c r="I128" s="1330" t="s">
        <v>18629</v>
      </c>
      <c r="J128" s="1493">
        <v>259</v>
      </c>
      <c r="K128" s="1494">
        <v>1</v>
      </c>
      <c r="L128" s="1495">
        <v>10</v>
      </c>
      <c r="M128" s="1300">
        <v>0</v>
      </c>
      <c r="N128" s="1300">
        <v>11</v>
      </c>
      <c r="O128" s="1495">
        <v>849540</v>
      </c>
      <c r="P128" s="1300">
        <v>0</v>
      </c>
      <c r="Q128" s="1495">
        <v>10681</v>
      </c>
      <c r="R128" s="1300">
        <v>0</v>
      </c>
      <c r="S128" s="1301">
        <v>860221</v>
      </c>
      <c r="T128" s="1495">
        <v>83</v>
      </c>
      <c r="U128" s="1495">
        <v>50</v>
      </c>
      <c r="V128" s="1495">
        <v>300</v>
      </c>
      <c r="W128" s="1304">
        <v>0</v>
      </c>
      <c r="X128" s="1304">
        <v>0</v>
      </c>
      <c r="Y128" s="1495">
        <v>1820</v>
      </c>
      <c r="Z128" s="1300">
        <v>2253</v>
      </c>
      <c r="AA128" s="1345" t="s">
        <v>18630</v>
      </c>
      <c r="AB128" s="1352">
        <v>10000</v>
      </c>
    </row>
    <row r="129" spans="1:28" s="2129" customFormat="1" ht="16.5" customHeight="1">
      <c r="A129" s="1287">
        <v>115</v>
      </c>
      <c r="B129" s="1486" t="s">
        <v>9118</v>
      </c>
      <c r="C129" s="1486" t="s">
        <v>9119</v>
      </c>
      <c r="D129" s="1287" t="s">
        <v>18631</v>
      </c>
      <c r="E129" s="1288" t="s">
        <v>18632</v>
      </c>
      <c r="F129" s="1458" t="s">
        <v>18633</v>
      </c>
      <c r="G129" s="1341" t="s">
        <v>18634</v>
      </c>
      <c r="H129" s="1288" t="s">
        <v>18635</v>
      </c>
      <c r="I129" s="1330" t="s">
        <v>18636</v>
      </c>
      <c r="J129" s="1346">
        <v>325</v>
      </c>
      <c r="K129" s="1291">
        <v>1</v>
      </c>
      <c r="L129" s="1290">
        <v>3</v>
      </c>
      <c r="M129" s="1290">
        <v>1</v>
      </c>
      <c r="N129" s="1300">
        <v>5</v>
      </c>
      <c r="O129" s="1290">
        <v>567497</v>
      </c>
      <c r="P129" s="1290">
        <v>46000</v>
      </c>
      <c r="Q129" s="1290">
        <v>96867</v>
      </c>
      <c r="R129" s="1290">
        <v>11500</v>
      </c>
      <c r="S129" s="1301">
        <v>721864</v>
      </c>
      <c r="T129" s="1290">
        <v>37</v>
      </c>
      <c r="U129" s="1290">
        <v>37</v>
      </c>
      <c r="V129" s="1290">
        <v>25</v>
      </c>
      <c r="W129" s="1290">
        <v>25</v>
      </c>
      <c r="X129" s="1290">
        <v>25</v>
      </c>
      <c r="Y129" s="1290">
        <v>124</v>
      </c>
      <c r="Z129" s="1300">
        <v>273</v>
      </c>
      <c r="AA129" s="1312" t="s">
        <v>18637</v>
      </c>
      <c r="AB129" s="1293">
        <v>18740</v>
      </c>
    </row>
    <row r="130" spans="1:28" s="2129" customFormat="1" ht="16.5" customHeight="1">
      <c r="A130" s="1287">
        <v>116</v>
      </c>
      <c r="B130" s="1235" t="s">
        <v>8780</v>
      </c>
      <c r="C130" s="1235" t="s">
        <v>18638</v>
      </c>
      <c r="D130" s="1235" t="s">
        <v>18639</v>
      </c>
      <c r="E130" s="1288" t="s">
        <v>18640</v>
      </c>
      <c r="F130" s="2134" t="s">
        <v>18641</v>
      </c>
      <c r="G130" s="1341" t="s">
        <v>18642</v>
      </c>
      <c r="H130" s="1288" t="s">
        <v>18643</v>
      </c>
      <c r="I130" s="1330" t="s">
        <v>18644</v>
      </c>
      <c r="J130" s="1346">
        <v>112</v>
      </c>
      <c r="K130" s="1290">
        <v>1</v>
      </c>
      <c r="L130" s="1290">
        <v>4</v>
      </c>
      <c r="M130" s="1290">
        <v>1</v>
      </c>
      <c r="N130" s="1300">
        <v>6</v>
      </c>
      <c r="O130" s="1290">
        <v>731961</v>
      </c>
      <c r="P130" s="1290">
        <v>173700</v>
      </c>
      <c r="Q130" s="1290">
        <v>27400</v>
      </c>
      <c r="R130" s="1300">
        <v>0</v>
      </c>
      <c r="S130" s="1301">
        <v>933061</v>
      </c>
      <c r="T130" s="1290">
        <v>1</v>
      </c>
      <c r="U130" s="1290">
        <v>1</v>
      </c>
      <c r="V130" s="1290">
        <v>1</v>
      </c>
      <c r="W130" s="1290">
        <v>0</v>
      </c>
      <c r="X130" s="1290">
        <v>0</v>
      </c>
      <c r="Y130" s="1496">
        <v>3</v>
      </c>
      <c r="Z130" s="1300">
        <v>6</v>
      </c>
      <c r="AA130" s="1497" t="s">
        <v>18645</v>
      </c>
      <c r="AB130" s="1498">
        <v>10000</v>
      </c>
    </row>
    <row r="131" spans="1:28" s="2129" customFormat="1" ht="16.5" customHeight="1">
      <c r="A131" s="1287">
        <v>117</v>
      </c>
      <c r="B131" s="1486" t="s">
        <v>2830</v>
      </c>
      <c r="C131" s="1486" t="s">
        <v>2893</v>
      </c>
      <c r="D131" s="1287" t="s">
        <v>18646</v>
      </c>
      <c r="E131" s="1288" t="s">
        <v>18647</v>
      </c>
      <c r="F131" s="1458" t="s">
        <v>18648</v>
      </c>
      <c r="G131" s="1341" t="s">
        <v>18649</v>
      </c>
      <c r="H131" s="1288" t="s">
        <v>18650</v>
      </c>
      <c r="I131" s="1330" t="s">
        <v>18651</v>
      </c>
      <c r="J131" s="1499">
        <v>516</v>
      </c>
      <c r="K131" s="1500">
        <v>1</v>
      </c>
      <c r="L131" s="1499">
        <v>4</v>
      </c>
      <c r="M131" s="1499">
        <v>0</v>
      </c>
      <c r="N131" s="1300">
        <v>5</v>
      </c>
      <c r="O131" s="1499">
        <v>817463</v>
      </c>
      <c r="P131" s="1499">
        <v>55240</v>
      </c>
      <c r="Q131" s="1499">
        <v>65210</v>
      </c>
      <c r="R131" s="1499">
        <v>12390</v>
      </c>
      <c r="S131" s="1301">
        <v>950303</v>
      </c>
      <c r="T131" s="1499">
        <v>83</v>
      </c>
      <c r="U131" s="1499">
        <v>40</v>
      </c>
      <c r="V131" s="1290">
        <v>0</v>
      </c>
      <c r="W131" s="1290">
        <v>0</v>
      </c>
      <c r="X131" s="1499">
        <v>83</v>
      </c>
      <c r="Y131" s="1499">
        <v>279</v>
      </c>
      <c r="Z131" s="1300">
        <v>485</v>
      </c>
      <c r="AA131" s="1312" t="s">
        <v>18652</v>
      </c>
      <c r="AB131" s="1293">
        <v>8900</v>
      </c>
    </row>
    <row r="132" spans="1:28" s="2129" customFormat="1" ht="16.5" customHeight="1">
      <c r="A132" s="1287">
        <v>118</v>
      </c>
      <c r="B132" s="1486" t="s">
        <v>9118</v>
      </c>
      <c r="C132" s="1486" t="s">
        <v>18653</v>
      </c>
      <c r="D132" s="1287" t="s">
        <v>18654</v>
      </c>
      <c r="E132" s="1288" t="s">
        <v>18655</v>
      </c>
      <c r="F132" s="1458" t="s">
        <v>18656</v>
      </c>
      <c r="G132" s="1341" t="s">
        <v>18657</v>
      </c>
      <c r="H132" s="1288" t="s">
        <v>18658</v>
      </c>
      <c r="I132" s="1330" t="s">
        <v>18659</v>
      </c>
      <c r="J132" s="1346">
        <v>223</v>
      </c>
      <c r="K132" s="1291">
        <v>1</v>
      </c>
      <c r="L132" s="1290">
        <v>3</v>
      </c>
      <c r="M132" s="1499">
        <v>0</v>
      </c>
      <c r="N132" s="1300">
        <v>4</v>
      </c>
      <c r="O132" s="1290">
        <v>563843</v>
      </c>
      <c r="P132" s="1290">
        <v>17000</v>
      </c>
      <c r="Q132" s="1290">
        <v>50350</v>
      </c>
      <c r="R132" s="1300">
        <v>0</v>
      </c>
      <c r="S132" s="1301">
        <v>631193</v>
      </c>
      <c r="T132" s="1290">
        <v>113</v>
      </c>
      <c r="U132" s="1290">
        <v>85</v>
      </c>
      <c r="V132" s="1290">
        <v>351</v>
      </c>
      <c r="W132" s="1290">
        <v>190</v>
      </c>
      <c r="X132" s="1290">
        <v>0</v>
      </c>
      <c r="Y132" s="1290">
        <v>44</v>
      </c>
      <c r="Z132" s="1300">
        <v>783</v>
      </c>
      <c r="AA132" s="1312" t="s">
        <v>18660</v>
      </c>
      <c r="AB132" s="1293">
        <v>23085</v>
      </c>
    </row>
    <row r="133" spans="1:28" s="2129" customFormat="1" ht="16.5" customHeight="1">
      <c r="A133" s="1287">
        <v>119</v>
      </c>
      <c r="B133" s="1486" t="s">
        <v>2830</v>
      </c>
      <c r="C133" s="1486" t="s">
        <v>2927</v>
      </c>
      <c r="D133" s="1287" t="s">
        <v>18661</v>
      </c>
      <c r="E133" s="1288" t="s">
        <v>18662</v>
      </c>
      <c r="F133" s="1458" t="s">
        <v>18663</v>
      </c>
      <c r="G133" s="1303" t="s">
        <v>18664</v>
      </c>
      <c r="H133" s="1288" t="s">
        <v>18665</v>
      </c>
      <c r="I133" s="1330" t="s">
        <v>18666</v>
      </c>
      <c r="J133" s="1413">
        <v>380</v>
      </c>
      <c r="K133" s="1301">
        <v>1</v>
      </c>
      <c r="L133" s="1300">
        <v>2</v>
      </c>
      <c r="M133" s="1499">
        <v>0</v>
      </c>
      <c r="N133" s="1300">
        <v>3</v>
      </c>
      <c r="O133" s="1300">
        <v>503818</v>
      </c>
      <c r="P133" s="1300">
        <v>0</v>
      </c>
      <c r="Q133" s="1300">
        <v>10937</v>
      </c>
      <c r="R133" s="1300">
        <v>20000</v>
      </c>
      <c r="S133" s="1301">
        <v>534755</v>
      </c>
      <c r="T133" s="1300">
        <v>150</v>
      </c>
      <c r="U133" s="1300">
        <v>50</v>
      </c>
      <c r="V133" s="1300">
        <v>350</v>
      </c>
      <c r="W133" s="1300">
        <v>200</v>
      </c>
      <c r="X133" s="1290">
        <v>0</v>
      </c>
      <c r="Y133" s="1300">
        <v>500</v>
      </c>
      <c r="Z133" s="1300">
        <v>1250</v>
      </c>
      <c r="AA133" s="1312" t="s">
        <v>18667</v>
      </c>
      <c r="AB133" s="1293">
        <v>11000</v>
      </c>
    </row>
    <row r="134" spans="1:28" s="2129" customFormat="1" ht="16.5" customHeight="1">
      <c r="A134" s="1306">
        <v>120</v>
      </c>
      <c r="B134" s="1492" t="s">
        <v>9118</v>
      </c>
      <c r="C134" s="1492" t="s">
        <v>16379</v>
      </c>
      <c r="D134" s="1306" t="s">
        <v>18668</v>
      </c>
      <c r="E134" s="1288" t="s">
        <v>18669</v>
      </c>
      <c r="F134" s="1434" t="s">
        <v>18670</v>
      </c>
      <c r="G134" s="1303" t="s">
        <v>18671</v>
      </c>
      <c r="H134" s="1288" t="s">
        <v>18672</v>
      </c>
      <c r="I134" s="1330" t="s">
        <v>18673</v>
      </c>
      <c r="J134" s="1343">
        <v>229</v>
      </c>
      <c r="K134" s="1310">
        <v>1</v>
      </c>
      <c r="L134" s="1309">
        <v>2</v>
      </c>
      <c r="M134" s="1499">
        <v>0</v>
      </c>
      <c r="N134" s="1300">
        <v>3</v>
      </c>
      <c r="O134" s="1309">
        <v>372346</v>
      </c>
      <c r="P134" s="1309">
        <v>25200</v>
      </c>
      <c r="Q134" s="1309">
        <v>25855</v>
      </c>
      <c r="R134" s="1300">
        <v>0</v>
      </c>
      <c r="S134" s="1301">
        <v>423401</v>
      </c>
      <c r="T134" s="1309">
        <v>75</v>
      </c>
      <c r="U134" s="1290">
        <v>0</v>
      </c>
      <c r="V134" s="1290">
        <v>0</v>
      </c>
      <c r="W134" s="1290">
        <v>0</v>
      </c>
      <c r="X134" s="1290">
        <v>0</v>
      </c>
      <c r="Y134" s="1290">
        <v>0</v>
      </c>
      <c r="Z134" s="1300">
        <v>75</v>
      </c>
      <c r="AA134" s="1345" t="s">
        <v>18674</v>
      </c>
      <c r="AB134" s="1352">
        <v>18022</v>
      </c>
    </row>
    <row r="135" spans="1:28" s="2129" customFormat="1" ht="16.5" customHeight="1">
      <c r="A135" s="1287">
        <v>121</v>
      </c>
      <c r="B135" s="1486" t="s">
        <v>2830</v>
      </c>
      <c r="C135" s="1486" t="s">
        <v>2888</v>
      </c>
      <c r="D135" s="1287" t="s">
        <v>18675</v>
      </c>
      <c r="E135" s="1288" t="s">
        <v>18676</v>
      </c>
      <c r="F135" s="1458" t="s">
        <v>18677</v>
      </c>
      <c r="G135" s="1341" t="s">
        <v>18678</v>
      </c>
      <c r="H135" s="1288" t="s">
        <v>18679</v>
      </c>
      <c r="I135" s="1330" t="s">
        <v>18680</v>
      </c>
      <c r="J135" s="1501">
        <v>328</v>
      </c>
      <c r="K135" s="1502">
        <v>1</v>
      </c>
      <c r="L135" s="1503">
        <v>3</v>
      </c>
      <c r="M135" s="1503">
        <v>2</v>
      </c>
      <c r="N135" s="1300">
        <v>6</v>
      </c>
      <c r="O135" s="1503">
        <v>686774</v>
      </c>
      <c r="P135" s="1503">
        <v>39500</v>
      </c>
      <c r="Q135" s="1503">
        <v>13000</v>
      </c>
      <c r="R135" s="1300">
        <v>0</v>
      </c>
      <c r="S135" s="1301">
        <v>739274</v>
      </c>
      <c r="T135" s="1503">
        <v>46</v>
      </c>
      <c r="U135" s="1503">
        <v>54</v>
      </c>
      <c r="V135" s="1503">
        <v>320</v>
      </c>
      <c r="W135" s="1503">
        <v>104</v>
      </c>
      <c r="X135" s="1290">
        <v>0</v>
      </c>
      <c r="Y135" s="1503">
        <v>2419</v>
      </c>
      <c r="Z135" s="1300">
        <v>2943</v>
      </c>
      <c r="AA135" s="1312" t="s">
        <v>18681</v>
      </c>
      <c r="AB135" s="1293">
        <v>15000</v>
      </c>
    </row>
    <row r="136" spans="1:28" s="2129" customFormat="1" ht="16.5" customHeight="1">
      <c r="A136" s="1287">
        <v>122</v>
      </c>
      <c r="B136" s="1486" t="s">
        <v>2830</v>
      </c>
      <c r="C136" s="1486" t="s">
        <v>2840</v>
      </c>
      <c r="D136" s="1287" t="s">
        <v>18682</v>
      </c>
      <c r="E136" s="1288" t="s">
        <v>18683</v>
      </c>
      <c r="F136" s="1458" t="s">
        <v>18684</v>
      </c>
      <c r="G136" s="1341" t="s">
        <v>18685</v>
      </c>
      <c r="H136" s="1288" t="s">
        <v>18686</v>
      </c>
      <c r="I136" s="1330" t="s">
        <v>18687</v>
      </c>
      <c r="J136" s="1413">
        <v>240</v>
      </c>
      <c r="K136" s="1301">
        <v>1</v>
      </c>
      <c r="L136" s="1300">
        <v>3</v>
      </c>
      <c r="M136" s="1300">
        <v>0</v>
      </c>
      <c r="N136" s="1300">
        <v>4</v>
      </c>
      <c r="O136" s="1300">
        <v>356527</v>
      </c>
      <c r="P136" s="1300">
        <v>13500</v>
      </c>
      <c r="Q136" s="1300">
        <v>41600</v>
      </c>
      <c r="R136" s="1300">
        <v>0</v>
      </c>
      <c r="S136" s="1301">
        <v>411627</v>
      </c>
      <c r="T136" s="1300">
        <v>59</v>
      </c>
      <c r="U136" s="1300">
        <v>88</v>
      </c>
      <c r="V136" s="1300">
        <v>325</v>
      </c>
      <c r="W136" s="1300">
        <v>116</v>
      </c>
      <c r="X136" s="1290">
        <v>0</v>
      </c>
      <c r="Y136" s="1300">
        <v>60</v>
      </c>
      <c r="Z136" s="1300">
        <v>648</v>
      </c>
      <c r="AA136" s="1312" t="s">
        <v>18688</v>
      </c>
      <c r="AB136" s="1293">
        <v>7800</v>
      </c>
    </row>
    <row r="137" spans="1:28" s="2129" customFormat="1" ht="16.5" customHeight="1">
      <c r="A137" s="1306">
        <v>123</v>
      </c>
      <c r="B137" s="1492" t="s">
        <v>9118</v>
      </c>
      <c r="C137" s="1492" t="s">
        <v>18689</v>
      </c>
      <c r="D137" s="1306" t="s">
        <v>18690</v>
      </c>
      <c r="E137" s="1288" t="s">
        <v>18691</v>
      </c>
      <c r="F137" s="1434" t="s">
        <v>18692</v>
      </c>
      <c r="G137" s="1341" t="s">
        <v>18693</v>
      </c>
      <c r="H137" s="1288" t="s">
        <v>18694</v>
      </c>
      <c r="I137" s="1330" t="s">
        <v>18695</v>
      </c>
      <c r="J137" s="1343">
        <v>248</v>
      </c>
      <c r="K137" s="1310">
        <v>1</v>
      </c>
      <c r="L137" s="1309">
        <v>3</v>
      </c>
      <c r="M137" s="1309">
        <v>1</v>
      </c>
      <c r="N137" s="1300">
        <v>5</v>
      </c>
      <c r="O137" s="1309">
        <v>448579</v>
      </c>
      <c r="P137" s="1309">
        <v>4000</v>
      </c>
      <c r="Q137" s="1309">
        <v>32209</v>
      </c>
      <c r="R137" s="1309">
        <v>33000</v>
      </c>
      <c r="S137" s="1301">
        <v>517788</v>
      </c>
      <c r="T137" s="1309">
        <v>100</v>
      </c>
      <c r="U137" s="1290">
        <v>0</v>
      </c>
      <c r="V137" s="1290">
        <v>0</v>
      </c>
      <c r="W137" s="1290">
        <v>0</v>
      </c>
      <c r="X137" s="1309">
        <v>72</v>
      </c>
      <c r="Y137" s="1309">
        <v>1282</v>
      </c>
      <c r="Z137" s="1300">
        <v>1454</v>
      </c>
      <c r="AA137" s="1345" t="s">
        <v>18696</v>
      </c>
      <c r="AB137" s="1352">
        <v>11700</v>
      </c>
    </row>
    <row r="138" spans="1:28" s="2129" customFormat="1" ht="16.5" customHeight="1">
      <c r="A138" s="1504" t="s">
        <v>18697</v>
      </c>
      <c r="B138" s="1321">
        <v>18</v>
      </c>
      <c r="C138" s="1504"/>
      <c r="D138" s="1321"/>
      <c r="E138" s="1322"/>
      <c r="F138" s="2133"/>
      <c r="G138" s="1323"/>
      <c r="H138" s="1429"/>
      <c r="I138" s="1505"/>
      <c r="J138" s="1325"/>
      <c r="K138" s="1326"/>
      <c r="L138" s="1326"/>
      <c r="M138" s="1327"/>
      <c r="N138" s="1327"/>
      <c r="O138" s="1327"/>
      <c r="P138" s="1327"/>
      <c r="Q138" s="1327"/>
      <c r="R138" s="1327"/>
      <c r="S138" s="1326"/>
      <c r="T138" s="1327"/>
      <c r="U138" s="1327"/>
      <c r="V138" s="1327"/>
      <c r="W138" s="1327"/>
      <c r="X138" s="1327"/>
      <c r="Y138" s="1327"/>
      <c r="Z138" s="1327"/>
      <c r="AA138" s="1328"/>
      <c r="AB138" s="1329"/>
    </row>
    <row r="139" spans="1:28" s="2129" customFormat="1" ht="16.5" customHeight="1">
      <c r="A139" s="1287">
        <v>124</v>
      </c>
      <c r="B139" s="1287" t="s">
        <v>3078</v>
      </c>
      <c r="C139" s="1287" t="s">
        <v>3128</v>
      </c>
      <c r="D139" s="1287" t="s">
        <v>18698</v>
      </c>
      <c r="E139" s="1288" t="s">
        <v>18699</v>
      </c>
      <c r="F139" s="1458" t="s">
        <v>18700</v>
      </c>
      <c r="G139" s="1303" t="s">
        <v>18701</v>
      </c>
      <c r="H139" s="1288" t="s">
        <v>18702</v>
      </c>
      <c r="I139" s="1330" t="s">
        <v>18703</v>
      </c>
      <c r="J139" s="1506">
        <v>230</v>
      </c>
      <c r="K139" s="1507">
        <v>1</v>
      </c>
      <c r="L139" s="1508">
        <v>3</v>
      </c>
      <c r="M139" s="1507">
        <v>0</v>
      </c>
      <c r="N139" s="1508">
        <v>4</v>
      </c>
      <c r="O139" s="1508">
        <v>343814</v>
      </c>
      <c r="P139" s="1508">
        <v>9225</v>
      </c>
      <c r="Q139" s="1508">
        <v>42899</v>
      </c>
      <c r="R139" s="1508">
        <v>2000</v>
      </c>
      <c r="S139" s="1507">
        <v>397938</v>
      </c>
      <c r="T139" s="1508">
        <v>137.37</v>
      </c>
      <c r="U139" s="1508">
        <v>55.28</v>
      </c>
      <c r="V139" s="1508">
        <v>138</v>
      </c>
      <c r="W139" s="1508">
        <v>0</v>
      </c>
      <c r="X139" s="1508">
        <v>84</v>
      </c>
      <c r="Y139" s="1508">
        <v>347</v>
      </c>
      <c r="Z139" s="1508">
        <v>761.65</v>
      </c>
      <c r="AA139" s="1312" t="s">
        <v>18704</v>
      </c>
      <c r="AB139" s="1509">
        <v>18500</v>
      </c>
    </row>
    <row r="140" spans="1:28" s="2129" customFormat="1" ht="16.5" customHeight="1">
      <c r="A140" s="1287">
        <v>125</v>
      </c>
      <c r="B140" s="1287" t="s">
        <v>3078</v>
      </c>
      <c r="C140" s="1287" t="s">
        <v>3141</v>
      </c>
      <c r="D140" s="1287" t="s">
        <v>18705</v>
      </c>
      <c r="E140" s="1288" t="s">
        <v>18706</v>
      </c>
      <c r="F140" s="1458" t="s">
        <v>18707</v>
      </c>
      <c r="G140" s="1303" t="s">
        <v>18708</v>
      </c>
      <c r="H140" s="1288" t="s">
        <v>18709</v>
      </c>
      <c r="I140" s="1330" t="s">
        <v>18710</v>
      </c>
      <c r="J140" s="1510">
        <v>97</v>
      </c>
      <c r="K140" s="1511">
        <v>1</v>
      </c>
      <c r="L140" s="1512">
        <v>3</v>
      </c>
      <c r="M140" s="1507">
        <v>0</v>
      </c>
      <c r="N140" s="1508">
        <v>4</v>
      </c>
      <c r="O140" s="1511">
        <v>653151</v>
      </c>
      <c r="P140" s="1511">
        <v>457151</v>
      </c>
      <c r="Q140" s="1511">
        <v>66887</v>
      </c>
      <c r="R140" s="1310">
        <v>0</v>
      </c>
      <c r="S140" s="1507">
        <v>1177189</v>
      </c>
      <c r="T140" s="1511">
        <v>66</v>
      </c>
      <c r="U140" s="1508">
        <v>0</v>
      </c>
      <c r="V140" s="1511">
        <v>181.5</v>
      </c>
      <c r="W140" s="1508">
        <v>0</v>
      </c>
      <c r="X140" s="1511">
        <v>26.4</v>
      </c>
      <c r="Y140" s="1511">
        <v>165</v>
      </c>
      <c r="Z140" s="1508">
        <v>438.9</v>
      </c>
      <c r="AA140" s="1497" t="s">
        <v>18711</v>
      </c>
      <c r="AB140" s="1513">
        <v>45054</v>
      </c>
    </row>
    <row r="141" spans="1:28" s="2129" customFormat="1" ht="16.5" customHeight="1">
      <c r="A141" s="1306">
        <v>126</v>
      </c>
      <c r="B141" s="1287" t="s">
        <v>3078</v>
      </c>
      <c r="C141" s="1287" t="s">
        <v>3113</v>
      </c>
      <c r="D141" s="1287" t="s">
        <v>18712</v>
      </c>
      <c r="E141" s="1288" t="s">
        <v>18713</v>
      </c>
      <c r="F141" s="1458" t="s">
        <v>18714</v>
      </c>
      <c r="G141" s="1303" t="s">
        <v>18715</v>
      </c>
      <c r="H141" s="1288" t="s">
        <v>18716</v>
      </c>
      <c r="I141" s="1330" t="s">
        <v>18717</v>
      </c>
      <c r="J141" s="1506">
        <v>241</v>
      </c>
      <c r="K141" s="1514">
        <v>1</v>
      </c>
      <c r="L141" s="1515">
        <v>2</v>
      </c>
      <c r="M141" s="1507">
        <v>0</v>
      </c>
      <c r="N141" s="1508">
        <v>3</v>
      </c>
      <c r="O141" s="1516">
        <v>306334</v>
      </c>
      <c r="P141" s="1516">
        <v>13000</v>
      </c>
      <c r="Q141" s="1310">
        <v>0</v>
      </c>
      <c r="R141" s="1310">
        <v>0</v>
      </c>
      <c r="S141" s="1507">
        <v>319334</v>
      </c>
      <c r="T141" s="1517">
        <v>144</v>
      </c>
      <c r="U141" s="1517">
        <v>200</v>
      </c>
      <c r="V141" s="1517">
        <v>302</v>
      </c>
      <c r="W141" s="1517">
        <v>720</v>
      </c>
      <c r="X141" s="1517">
        <v>25.76</v>
      </c>
      <c r="Y141" s="1517">
        <v>15.67</v>
      </c>
      <c r="Z141" s="1508">
        <v>1407.43</v>
      </c>
      <c r="AA141" s="1345" t="s">
        <v>18718</v>
      </c>
      <c r="AB141" s="1518">
        <v>3000</v>
      </c>
    </row>
    <row r="142" spans="1:28" s="2129" customFormat="1" ht="16.5" customHeight="1">
      <c r="A142" s="1287">
        <v>127</v>
      </c>
      <c r="B142" s="1287" t="s">
        <v>3078</v>
      </c>
      <c r="C142" s="1287" t="s">
        <v>3089</v>
      </c>
      <c r="D142" s="1287" t="s">
        <v>18719</v>
      </c>
      <c r="E142" s="1288" t="s">
        <v>18720</v>
      </c>
      <c r="F142" s="1458" t="s">
        <v>18500</v>
      </c>
      <c r="G142" s="1303" t="s">
        <v>18721</v>
      </c>
      <c r="H142" s="1288" t="s">
        <v>18722</v>
      </c>
      <c r="I142" s="1330" t="s">
        <v>18723</v>
      </c>
      <c r="J142" s="1368">
        <v>290</v>
      </c>
      <c r="K142" s="1305">
        <v>1</v>
      </c>
      <c r="L142" s="1304">
        <v>1</v>
      </c>
      <c r="M142" s="1507">
        <v>0</v>
      </c>
      <c r="N142" s="1508">
        <v>2</v>
      </c>
      <c r="O142" s="1304">
        <v>394803</v>
      </c>
      <c r="P142" s="1304">
        <v>3270</v>
      </c>
      <c r="Q142" s="1304">
        <v>58084</v>
      </c>
      <c r="R142" s="1304"/>
      <c r="S142" s="1507">
        <v>456157</v>
      </c>
      <c r="T142" s="1304">
        <v>46</v>
      </c>
      <c r="U142" s="1304">
        <v>252</v>
      </c>
      <c r="V142" s="1304" t="s">
        <v>14461</v>
      </c>
      <c r="W142" s="1304">
        <v>252</v>
      </c>
      <c r="X142" s="1304">
        <v>45</v>
      </c>
      <c r="Y142" s="1304">
        <v>862</v>
      </c>
      <c r="Z142" s="1508">
        <v>1457</v>
      </c>
      <c r="AA142" s="1312" t="s">
        <v>18724</v>
      </c>
      <c r="AB142" s="1519">
        <v>48542</v>
      </c>
    </row>
    <row r="143" spans="1:28" s="2129" customFormat="1" ht="16.5" customHeight="1">
      <c r="A143" s="1287">
        <v>128</v>
      </c>
      <c r="B143" s="1520" t="s">
        <v>3078</v>
      </c>
      <c r="C143" s="1520" t="s">
        <v>3099</v>
      </c>
      <c r="D143" s="1520" t="s">
        <v>18725</v>
      </c>
      <c r="E143" s="1288" t="s">
        <v>18726</v>
      </c>
      <c r="F143" s="2146" t="s">
        <v>18727</v>
      </c>
      <c r="G143" s="1303" t="s">
        <v>18728</v>
      </c>
      <c r="H143" s="1288" t="s">
        <v>18729</v>
      </c>
      <c r="I143" s="1521" t="s">
        <v>18730</v>
      </c>
      <c r="J143" s="1522">
        <v>338</v>
      </c>
      <c r="K143" s="1523">
        <v>1</v>
      </c>
      <c r="L143" s="1524">
        <v>5</v>
      </c>
      <c r="M143" s="1507">
        <v>0</v>
      </c>
      <c r="N143" s="1525">
        <v>6</v>
      </c>
      <c r="O143" s="1524">
        <v>608871</v>
      </c>
      <c r="P143" s="1310">
        <v>0</v>
      </c>
      <c r="Q143" s="1524">
        <v>34001</v>
      </c>
      <c r="R143" s="1524">
        <v>36650</v>
      </c>
      <c r="S143" s="1507">
        <v>679522</v>
      </c>
      <c r="T143" s="1338">
        <v>42</v>
      </c>
      <c r="U143" s="1338">
        <v>0</v>
      </c>
      <c r="V143" s="1338">
        <v>756</v>
      </c>
      <c r="W143" s="1338">
        <v>90</v>
      </c>
      <c r="X143" s="1338">
        <v>0</v>
      </c>
      <c r="Y143" s="1339">
        <v>1780.71</v>
      </c>
      <c r="Z143" s="1508">
        <v>2668.71</v>
      </c>
      <c r="AA143" s="1312" t="s">
        <v>18731</v>
      </c>
      <c r="AB143" s="1526">
        <v>6500</v>
      </c>
    </row>
    <row r="144" spans="1:28" s="2129" customFormat="1" ht="16.5" customHeight="1">
      <c r="A144" s="1306">
        <v>129</v>
      </c>
      <c r="B144" s="1306" t="s">
        <v>9884</v>
      </c>
      <c r="C144" s="1306" t="s">
        <v>18732</v>
      </c>
      <c r="D144" s="1306" t="s">
        <v>18733</v>
      </c>
      <c r="E144" s="1288" t="s">
        <v>18734</v>
      </c>
      <c r="F144" s="1434" t="s">
        <v>18735</v>
      </c>
      <c r="G144" s="1303" t="s">
        <v>18736</v>
      </c>
      <c r="H144" s="1288" t="s">
        <v>18737</v>
      </c>
      <c r="I144" s="1330" t="s">
        <v>18738</v>
      </c>
      <c r="J144" s="1527">
        <v>315</v>
      </c>
      <c r="K144" s="1528">
        <v>1</v>
      </c>
      <c r="L144" s="1529">
        <v>1</v>
      </c>
      <c r="M144" s="1507">
        <v>0</v>
      </c>
      <c r="N144" s="1508">
        <v>2</v>
      </c>
      <c r="O144" s="1529">
        <v>144251</v>
      </c>
      <c r="P144" s="1310">
        <v>0</v>
      </c>
      <c r="Q144" s="1529">
        <v>12190</v>
      </c>
      <c r="R144" s="1310">
        <v>0</v>
      </c>
      <c r="S144" s="1507">
        <v>156441</v>
      </c>
      <c r="T144" s="1529">
        <v>66</v>
      </c>
      <c r="U144" s="1529">
        <v>70</v>
      </c>
      <c r="V144" s="1529">
        <v>235</v>
      </c>
      <c r="W144" s="1529">
        <v>75</v>
      </c>
      <c r="X144" s="1310">
        <v>0</v>
      </c>
      <c r="Y144" s="1310">
        <v>0</v>
      </c>
      <c r="Z144" s="1508">
        <v>446</v>
      </c>
      <c r="AA144" s="1345" t="s">
        <v>18739</v>
      </c>
      <c r="AB144" s="1519">
        <v>15000</v>
      </c>
    </row>
    <row r="145" spans="1:28" s="2129" customFormat="1" ht="16.5" customHeight="1">
      <c r="A145" s="1287">
        <v>130</v>
      </c>
      <c r="B145" s="1306" t="s">
        <v>3078</v>
      </c>
      <c r="C145" s="1306" t="s">
        <v>3118</v>
      </c>
      <c r="D145" s="1306" t="s">
        <v>18740</v>
      </c>
      <c r="E145" s="1288" t="s">
        <v>18741</v>
      </c>
      <c r="F145" s="1434" t="s">
        <v>18742</v>
      </c>
      <c r="G145" s="1303" t="s">
        <v>18743</v>
      </c>
      <c r="H145" s="1288" t="s">
        <v>18744</v>
      </c>
      <c r="I145" s="1330" t="s">
        <v>18745</v>
      </c>
      <c r="J145" s="1309">
        <v>270</v>
      </c>
      <c r="K145" s="1310">
        <v>1</v>
      </c>
      <c r="L145" s="1310">
        <v>1</v>
      </c>
      <c r="M145" s="1507">
        <v>0</v>
      </c>
      <c r="N145" s="1508">
        <v>2</v>
      </c>
      <c r="O145" s="1310">
        <v>756614</v>
      </c>
      <c r="P145" s="1310">
        <v>0</v>
      </c>
      <c r="Q145" s="1310">
        <v>0</v>
      </c>
      <c r="R145" s="1310">
        <v>0</v>
      </c>
      <c r="S145" s="1507">
        <v>756614</v>
      </c>
      <c r="T145" s="1310">
        <v>59</v>
      </c>
      <c r="U145" s="1310">
        <v>73</v>
      </c>
      <c r="V145" s="1310">
        <v>0</v>
      </c>
      <c r="W145" s="1310">
        <v>224</v>
      </c>
      <c r="X145" s="1310">
        <v>0</v>
      </c>
      <c r="Y145" s="1310">
        <v>0</v>
      </c>
      <c r="Z145" s="1508">
        <v>356</v>
      </c>
      <c r="AA145" s="1307" t="s">
        <v>18746</v>
      </c>
      <c r="AB145" s="1530">
        <v>30000</v>
      </c>
    </row>
    <row r="146" spans="1:28" s="2129" customFormat="1" ht="16.5" customHeight="1">
      <c r="A146" s="1287">
        <v>131</v>
      </c>
      <c r="B146" s="1287" t="s">
        <v>9884</v>
      </c>
      <c r="C146" s="1287" t="s">
        <v>17355</v>
      </c>
      <c r="D146" s="1287" t="s">
        <v>18747</v>
      </c>
      <c r="E146" s="1288" t="s">
        <v>18748</v>
      </c>
      <c r="F146" s="1458" t="s">
        <v>18749</v>
      </c>
      <c r="G146" s="1303" t="s">
        <v>18750</v>
      </c>
      <c r="H146" s="1288" t="s">
        <v>18751</v>
      </c>
      <c r="I146" s="1330" t="s">
        <v>18752</v>
      </c>
      <c r="J146" s="1346">
        <v>126</v>
      </c>
      <c r="K146" s="1291">
        <v>1</v>
      </c>
      <c r="L146" s="1290">
        <v>1</v>
      </c>
      <c r="M146" s="1507">
        <v>0</v>
      </c>
      <c r="N146" s="1508">
        <v>2</v>
      </c>
      <c r="O146" s="1290">
        <v>1040405</v>
      </c>
      <c r="P146" s="1290">
        <v>1350000</v>
      </c>
      <c r="Q146" s="1290">
        <v>28325</v>
      </c>
      <c r="R146" s="1290">
        <v>865366</v>
      </c>
      <c r="S146" s="1507">
        <v>3284096</v>
      </c>
      <c r="T146" s="1290">
        <v>78</v>
      </c>
      <c r="U146" s="1310">
        <v>0</v>
      </c>
      <c r="V146" s="1290">
        <v>359</v>
      </c>
      <c r="W146" s="1290">
        <v>292</v>
      </c>
      <c r="X146" s="1310">
        <v>0</v>
      </c>
      <c r="Y146" s="1310">
        <v>0</v>
      </c>
      <c r="Z146" s="1508">
        <v>729</v>
      </c>
      <c r="AA146" s="1312" t="s">
        <v>18753</v>
      </c>
      <c r="AB146" s="1519">
        <v>234401</v>
      </c>
    </row>
    <row r="147" spans="1:28" s="2129" customFormat="1" ht="16.5" customHeight="1">
      <c r="A147" s="1306">
        <v>132</v>
      </c>
      <c r="B147" s="1287" t="s">
        <v>3078</v>
      </c>
      <c r="C147" s="1287" t="s">
        <v>3079</v>
      </c>
      <c r="D147" s="1287" t="s">
        <v>18754</v>
      </c>
      <c r="E147" s="1288" t="s">
        <v>18755</v>
      </c>
      <c r="F147" s="1458" t="s">
        <v>18756</v>
      </c>
      <c r="G147" s="1303" t="s">
        <v>18757</v>
      </c>
      <c r="H147" s="1288" t="s">
        <v>18758</v>
      </c>
      <c r="I147" s="1330" t="s">
        <v>18759</v>
      </c>
      <c r="J147" s="1531">
        <v>68</v>
      </c>
      <c r="K147" s="1532">
        <v>1</v>
      </c>
      <c r="L147" s="1533">
        <v>1</v>
      </c>
      <c r="M147" s="1507">
        <v>0</v>
      </c>
      <c r="N147" s="1508">
        <v>2</v>
      </c>
      <c r="O147" s="1533">
        <v>292970</v>
      </c>
      <c r="P147" s="1533">
        <v>0</v>
      </c>
      <c r="Q147" s="1533">
        <v>11000</v>
      </c>
      <c r="R147" s="1533">
        <v>0</v>
      </c>
      <c r="S147" s="1507">
        <v>303970</v>
      </c>
      <c r="T147" s="1533">
        <v>991</v>
      </c>
      <c r="U147" s="1310">
        <v>0</v>
      </c>
      <c r="V147" s="1310">
        <v>0</v>
      </c>
      <c r="W147" s="1310">
        <v>0</v>
      </c>
      <c r="X147" s="1310">
        <v>0</v>
      </c>
      <c r="Y147" s="1533">
        <v>551.1</v>
      </c>
      <c r="Z147" s="1508">
        <v>1542.1</v>
      </c>
      <c r="AA147" s="1312" t="s">
        <v>18760</v>
      </c>
      <c r="AB147" s="1509">
        <v>15736</v>
      </c>
    </row>
    <row r="148" spans="1:28" s="2129" customFormat="1" ht="16.5" customHeight="1">
      <c r="A148" s="1287">
        <v>133</v>
      </c>
      <c r="B148" s="1306" t="s">
        <v>9884</v>
      </c>
      <c r="C148" s="1306" t="s">
        <v>18761</v>
      </c>
      <c r="D148" s="1306" t="s">
        <v>18762</v>
      </c>
      <c r="E148" s="1288" t="s">
        <v>18763</v>
      </c>
      <c r="F148" s="1434" t="s">
        <v>18764</v>
      </c>
      <c r="G148" s="1303" t="s">
        <v>18765</v>
      </c>
      <c r="H148" s="1288" t="s">
        <v>18766</v>
      </c>
      <c r="I148" s="1330" t="s">
        <v>18767</v>
      </c>
      <c r="J148" s="1343">
        <v>320</v>
      </c>
      <c r="K148" s="1310">
        <v>1</v>
      </c>
      <c r="L148" s="1309">
        <v>1</v>
      </c>
      <c r="M148" s="1310">
        <v>5</v>
      </c>
      <c r="N148" s="1508">
        <v>7</v>
      </c>
      <c r="O148" s="1309">
        <v>524658</v>
      </c>
      <c r="P148" s="1309">
        <v>37470</v>
      </c>
      <c r="Q148" s="1309">
        <v>5600</v>
      </c>
      <c r="R148" s="1309">
        <v>0</v>
      </c>
      <c r="S148" s="1507">
        <v>567728</v>
      </c>
      <c r="T148" s="1309">
        <v>33</v>
      </c>
      <c r="U148" s="1309">
        <v>33</v>
      </c>
      <c r="V148" s="1309">
        <v>132</v>
      </c>
      <c r="W148" s="1309">
        <v>132</v>
      </c>
      <c r="X148" s="1309">
        <v>33</v>
      </c>
      <c r="Y148" s="1309">
        <v>99</v>
      </c>
      <c r="Z148" s="1508">
        <v>462</v>
      </c>
      <c r="AA148" s="1345" t="s">
        <v>18768</v>
      </c>
      <c r="AB148" s="1530">
        <v>101870</v>
      </c>
    </row>
    <row r="149" spans="1:28" s="2129" customFormat="1" ht="16.5" customHeight="1">
      <c r="A149" s="1287">
        <v>134</v>
      </c>
      <c r="B149" s="1306" t="s">
        <v>9884</v>
      </c>
      <c r="C149" s="1306" t="s">
        <v>18769</v>
      </c>
      <c r="D149" s="1306" t="s">
        <v>18770</v>
      </c>
      <c r="E149" s="1288" t="s">
        <v>18771</v>
      </c>
      <c r="F149" s="1434" t="s">
        <v>18772</v>
      </c>
      <c r="G149" s="1303" t="s">
        <v>18773</v>
      </c>
      <c r="H149" s="1288" t="s">
        <v>18774</v>
      </c>
      <c r="I149" s="1330" t="s">
        <v>18775</v>
      </c>
      <c r="J149" s="1343">
        <v>37</v>
      </c>
      <c r="K149" s="1310">
        <v>1</v>
      </c>
      <c r="L149" s="1310">
        <v>1</v>
      </c>
      <c r="M149" s="1507">
        <v>0</v>
      </c>
      <c r="N149" s="1508">
        <v>2</v>
      </c>
      <c r="O149" s="1309">
        <v>108060</v>
      </c>
      <c r="P149" s="1309">
        <v>0</v>
      </c>
      <c r="Q149" s="1309">
        <v>41821</v>
      </c>
      <c r="R149" s="1309">
        <v>0</v>
      </c>
      <c r="S149" s="1507">
        <v>149881</v>
      </c>
      <c r="T149" s="1309">
        <v>120</v>
      </c>
      <c r="U149" s="1310">
        <v>0</v>
      </c>
      <c r="V149" s="1310">
        <v>0</v>
      </c>
      <c r="W149" s="1310">
        <v>0</v>
      </c>
      <c r="X149" s="1310">
        <v>0</v>
      </c>
      <c r="Y149" s="1310">
        <v>0</v>
      </c>
      <c r="Z149" s="1508">
        <v>120</v>
      </c>
      <c r="AA149" s="1345" t="s">
        <v>18776</v>
      </c>
      <c r="AB149" s="1530">
        <v>700</v>
      </c>
    </row>
    <row r="150" spans="1:28" s="2129" customFormat="1" ht="16.5" customHeight="1">
      <c r="A150" s="1321" t="s">
        <v>18777</v>
      </c>
      <c r="B150" s="1321">
        <v>11</v>
      </c>
      <c r="C150" s="1321"/>
      <c r="D150" s="1321"/>
      <c r="E150" s="1322"/>
      <c r="F150" s="2133"/>
      <c r="G150" s="1323"/>
      <c r="H150" s="1429"/>
      <c r="I150" s="1423"/>
      <c r="J150" s="1325"/>
      <c r="K150" s="1326"/>
      <c r="L150" s="1326"/>
      <c r="M150" s="1326"/>
      <c r="N150" s="1327"/>
      <c r="O150" s="1327"/>
      <c r="P150" s="1327"/>
      <c r="Q150" s="1327"/>
      <c r="R150" s="1327"/>
      <c r="S150" s="1326"/>
      <c r="T150" s="1327"/>
      <c r="U150" s="1327"/>
      <c r="V150" s="1327"/>
      <c r="W150" s="1327"/>
      <c r="X150" s="1327"/>
      <c r="Y150" s="1327"/>
      <c r="Z150" s="1327"/>
      <c r="AA150" s="1328"/>
      <c r="AB150" s="1329"/>
    </row>
    <row r="151" spans="1:28" s="2129" customFormat="1" ht="16.5" customHeight="1">
      <c r="A151" s="1306">
        <v>135</v>
      </c>
      <c r="B151" s="1306" t="s">
        <v>3284</v>
      </c>
      <c r="C151" s="1306" t="s">
        <v>3347</v>
      </c>
      <c r="D151" s="1306" t="s">
        <v>18778</v>
      </c>
      <c r="E151" s="1288" t="s">
        <v>18779</v>
      </c>
      <c r="F151" s="1434" t="s">
        <v>18780</v>
      </c>
      <c r="G151" s="1303" t="s">
        <v>18781</v>
      </c>
      <c r="H151" s="1288" t="s">
        <v>18782</v>
      </c>
      <c r="I151" s="1330" t="s">
        <v>18783</v>
      </c>
      <c r="J151" s="1534">
        <v>180</v>
      </c>
      <c r="K151" s="1535">
        <v>1</v>
      </c>
      <c r="L151" s="1536">
        <v>2</v>
      </c>
      <c r="M151" s="1537">
        <v>0</v>
      </c>
      <c r="N151" s="1537">
        <v>3</v>
      </c>
      <c r="O151" s="1537">
        <v>218869</v>
      </c>
      <c r="P151" s="1537">
        <v>8000</v>
      </c>
      <c r="Q151" s="1537">
        <v>16995</v>
      </c>
      <c r="R151" s="1339">
        <v>0</v>
      </c>
      <c r="S151" s="1535">
        <v>243864</v>
      </c>
      <c r="T151" s="1537">
        <v>44.8</v>
      </c>
      <c r="U151" s="1537">
        <v>66</v>
      </c>
      <c r="V151" s="1537">
        <v>138.6</v>
      </c>
      <c r="W151" s="1537">
        <v>80</v>
      </c>
      <c r="X151" s="1537">
        <v>66</v>
      </c>
      <c r="Y151" s="1537">
        <v>92.36</v>
      </c>
      <c r="Z151" s="1537">
        <v>487.76</v>
      </c>
      <c r="AA151" s="1317" t="s">
        <v>18784</v>
      </c>
      <c r="AB151" s="1538">
        <v>12000</v>
      </c>
    </row>
    <row r="152" spans="1:28" s="2129" customFormat="1" ht="16.5" customHeight="1">
      <c r="A152" s="1287">
        <v>136</v>
      </c>
      <c r="B152" s="1287" t="s">
        <v>3284</v>
      </c>
      <c r="C152" s="1287" t="s">
        <v>3347</v>
      </c>
      <c r="D152" s="1287" t="s">
        <v>18785</v>
      </c>
      <c r="E152" s="1288" t="s">
        <v>18786</v>
      </c>
      <c r="F152" s="1458" t="s">
        <v>18486</v>
      </c>
      <c r="G152" s="1303" t="s">
        <v>18787</v>
      </c>
      <c r="H152" s="1288" t="s">
        <v>18788</v>
      </c>
      <c r="I152" s="1330" t="s">
        <v>18789</v>
      </c>
      <c r="J152" s="1337">
        <v>231</v>
      </c>
      <c r="K152" s="1338">
        <v>1</v>
      </c>
      <c r="L152" s="1339">
        <v>2</v>
      </c>
      <c r="M152" s="1537">
        <v>0</v>
      </c>
      <c r="N152" s="1537">
        <v>3</v>
      </c>
      <c r="O152" s="1339">
        <v>235669</v>
      </c>
      <c r="P152" s="1339">
        <v>17000</v>
      </c>
      <c r="Q152" s="1339">
        <v>35669</v>
      </c>
      <c r="R152" s="1339">
        <v>14000</v>
      </c>
      <c r="S152" s="1535">
        <v>302338</v>
      </c>
      <c r="T152" s="1339">
        <v>26</v>
      </c>
      <c r="U152" s="1339">
        <v>29</v>
      </c>
      <c r="V152" s="1339">
        <v>93</v>
      </c>
      <c r="W152" s="1339">
        <v>0</v>
      </c>
      <c r="X152" s="1339">
        <v>45</v>
      </c>
      <c r="Y152" s="1339">
        <v>83</v>
      </c>
      <c r="Z152" s="1537">
        <v>276</v>
      </c>
      <c r="AA152" s="1292" t="s">
        <v>18790</v>
      </c>
      <c r="AB152" s="1293">
        <v>12000</v>
      </c>
    </row>
    <row r="153" spans="1:28" s="2129" customFormat="1" ht="16.5" customHeight="1">
      <c r="A153" s="1306">
        <v>137</v>
      </c>
      <c r="B153" s="1287" t="s">
        <v>3284</v>
      </c>
      <c r="C153" s="1287" t="s">
        <v>3285</v>
      </c>
      <c r="D153" s="1287" t="s">
        <v>18791</v>
      </c>
      <c r="E153" s="1288" t="s">
        <v>18792</v>
      </c>
      <c r="F153" s="1458" t="s">
        <v>18793</v>
      </c>
      <c r="G153" s="1303" t="s">
        <v>18794</v>
      </c>
      <c r="H153" s="1288" t="s">
        <v>18795</v>
      </c>
      <c r="I153" s="1330" t="s">
        <v>18796</v>
      </c>
      <c r="J153" s="1368">
        <v>230</v>
      </c>
      <c r="K153" s="1305">
        <v>1</v>
      </c>
      <c r="L153" s="1304">
        <v>3</v>
      </c>
      <c r="M153" s="1537">
        <v>0</v>
      </c>
      <c r="N153" s="1537">
        <v>4</v>
      </c>
      <c r="O153" s="1304">
        <v>670610</v>
      </c>
      <c r="P153" s="1304">
        <v>40000</v>
      </c>
      <c r="Q153" s="1304">
        <v>80000</v>
      </c>
      <c r="R153" s="1339">
        <v>0</v>
      </c>
      <c r="S153" s="1535">
        <v>790610</v>
      </c>
      <c r="T153" s="1304">
        <v>127</v>
      </c>
      <c r="U153" s="1304">
        <v>120</v>
      </c>
      <c r="V153" s="1304">
        <v>420</v>
      </c>
      <c r="W153" s="1304">
        <v>320</v>
      </c>
      <c r="X153" s="1304">
        <v>300</v>
      </c>
      <c r="Y153" s="1304">
        <v>872</v>
      </c>
      <c r="Z153" s="1537">
        <v>2159</v>
      </c>
      <c r="AA153" s="1292" t="s">
        <v>18797</v>
      </c>
      <c r="AB153" s="1293">
        <v>50000</v>
      </c>
    </row>
    <row r="154" spans="1:28" s="2129" customFormat="1" ht="16.5" customHeight="1">
      <c r="A154" s="1287">
        <v>138</v>
      </c>
      <c r="B154" s="1287" t="s">
        <v>17361</v>
      </c>
      <c r="C154" s="1287" t="s">
        <v>17373</v>
      </c>
      <c r="D154" s="1287" t="s">
        <v>18798</v>
      </c>
      <c r="E154" s="1288" t="s">
        <v>18799</v>
      </c>
      <c r="F154" s="1458" t="s">
        <v>18800</v>
      </c>
      <c r="G154" s="1303" t="s">
        <v>18801</v>
      </c>
      <c r="H154" s="1288" t="s">
        <v>18802</v>
      </c>
      <c r="I154" s="1330" t="s">
        <v>18803</v>
      </c>
      <c r="J154" s="1346">
        <v>477</v>
      </c>
      <c r="K154" s="1291">
        <v>1</v>
      </c>
      <c r="L154" s="1290">
        <v>1</v>
      </c>
      <c r="M154" s="1291">
        <v>1</v>
      </c>
      <c r="N154" s="1537">
        <v>3</v>
      </c>
      <c r="O154" s="1290">
        <v>298400</v>
      </c>
      <c r="P154" s="1339">
        <v>0</v>
      </c>
      <c r="Q154" s="1290">
        <v>53601</v>
      </c>
      <c r="R154" s="1339">
        <v>0</v>
      </c>
      <c r="S154" s="1535">
        <v>352001</v>
      </c>
      <c r="T154" s="1290">
        <v>64</v>
      </c>
      <c r="U154" s="1290">
        <v>109</v>
      </c>
      <c r="V154" s="1290">
        <v>410</v>
      </c>
      <c r="W154" s="1339">
        <v>0</v>
      </c>
      <c r="X154" s="1339">
        <v>0</v>
      </c>
      <c r="Y154" s="1290">
        <v>265</v>
      </c>
      <c r="Z154" s="1537">
        <v>848</v>
      </c>
      <c r="AA154" s="1292" t="s">
        <v>18804</v>
      </c>
      <c r="AB154" s="1293">
        <v>4260</v>
      </c>
    </row>
    <row r="155" spans="1:28" s="2129" customFormat="1" ht="16.5" customHeight="1">
      <c r="A155" s="1306">
        <v>139</v>
      </c>
      <c r="B155" s="1287" t="s">
        <v>17361</v>
      </c>
      <c r="C155" s="1287" t="s">
        <v>18805</v>
      </c>
      <c r="D155" s="1287" t="s">
        <v>18806</v>
      </c>
      <c r="E155" s="1288" t="s">
        <v>18807</v>
      </c>
      <c r="F155" s="1458" t="s">
        <v>18808</v>
      </c>
      <c r="G155" s="1303" t="s">
        <v>18809</v>
      </c>
      <c r="H155" s="1288" t="s">
        <v>18810</v>
      </c>
      <c r="I155" s="1330" t="s">
        <v>18811</v>
      </c>
      <c r="J155" s="1346">
        <v>709</v>
      </c>
      <c r="K155" s="1291">
        <v>1</v>
      </c>
      <c r="L155" s="1290">
        <v>3</v>
      </c>
      <c r="M155" s="1537">
        <v>0</v>
      </c>
      <c r="N155" s="1537">
        <v>4</v>
      </c>
      <c r="O155" s="1290">
        <v>597758</v>
      </c>
      <c r="P155" s="1290">
        <v>52400</v>
      </c>
      <c r="Q155" s="1290">
        <v>45360</v>
      </c>
      <c r="R155" s="1290">
        <v>10427</v>
      </c>
      <c r="S155" s="1535">
        <v>705945</v>
      </c>
      <c r="T155" s="1290">
        <v>49.7</v>
      </c>
      <c r="U155" s="1339">
        <v>0</v>
      </c>
      <c r="V155" s="1290">
        <v>184.8</v>
      </c>
      <c r="W155" s="1290">
        <v>138.30000000000001</v>
      </c>
      <c r="X155" s="1290">
        <v>132.30000000000001</v>
      </c>
      <c r="Y155" s="1290">
        <v>319.2</v>
      </c>
      <c r="Z155" s="1537">
        <v>824.3</v>
      </c>
      <c r="AA155" s="1292" t="s">
        <v>18812</v>
      </c>
      <c r="AB155" s="1293">
        <v>224000</v>
      </c>
    </row>
    <row r="156" spans="1:28" s="2129" customFormat="1" ht="16.5" customHeight="1">
      <c r="A156" s="1287">
        <v>140</v>
      </c>
      <c r="B156" s="1287" t="s">
        <v>3284</v>
      </c>
      <c r="C156" s="1287" t="s">
        <v>3323</v>
      </c>
      <c r="D156" s="1287" t="s">
        <v>18813</v>
      </c>
      <c r="E156" s="1288" t="s">
        <v>18814</v>
      </c>
      <c r="F156" s="1458" t="s">
        <v>18815</v>
      </c>
      <c r="G156" s="1303" t="s">
        <v>18816</v>
      </c>
      <c r="H156" s="1288" t="s">
        <v>18817</v>
      </c>
      <c r="I156" s="1330" t="s">
        <v>18818</v>
      </c>
      <c r="J156" s="1368">
        <v>350</v>
      </c>
      <c r="K156" s="1305">
        <v>1</v>
      </c>
      <c r="L156" s="1304">
        <v>7</v>
      </c>
      <c r="M156" s="1537">
        <v>0</v>
      </c>
      <c r="N156" s="1537">
        <v>8</v>
      </c>
      <c r="O156" s="1304">
        <v>1091807</v>
      </c>
      <c r="P156" s="1304">
        <v>459037</v>
      </c>
      <c r="Q156" s="1304">
        <v>62956</v>
      </c>
      <c r="R156" s="1304">
        <v>180000</v>
      </c>
      <c r="S156" s="1535">
        <v>1793800</v>
      </c>
      <c r="T156" s="1304">
        <v>120.36</v>
      </c>
      <c r="U156" s="1339">
        <v>0</v>
      </c>
      <c r="V156" s="1304">
        <v>398.9</v>
      </c>
      <c r="W156" s="1304">
        <v>123</v>
      </c>
      <c r="X156" s="1304">
        <v>70</v>
      </c>
      <c r="Y156" s="1304">
        <v>1026</v>
      </c>
      <c r="Z156" s="1537">
        <v>1738.26</v>
      </c>
      <c r="AA156" s="1539" t="s">
        <v>18819</v>
      </c>
      <c r="AB156" s="1293">
        <v>11065</v>
      </c>
    </row>
    <row r="157" spans="1:28" s="2129" customFormat="1" ht="16.5" customHeight="1">
      <c r="A157" s="1306">
        <v>141</v>
      </c>
      <c r="B157" s="1287" t="s">
        <v>3284</v>
      </c>
      <c r="C157" s="1287" t="s">
        <v>3299</v>
      </c>
      <c r="D157" s="1287" t="s">
        <v>18820</v>
      </c>
      <c r="E157" s="1288" t="s">
        <v>18821</v>
      </c>
      <c r="F157" s="1458" t="s">
        <v>18822</v>
      </c>
      <c r="G157" s="1303" t="s">
        <v>18823</v>
      </c>
      <c r="H157" s="1288" t="s">
        <v>18824</v>
      </c>
      <c r="I157" s="1330" t="s">
        <v>18825</v>
      </c>
      <c r="J157" s="1346">
        <v>663</v>
      </c>
      <c r="K157" s="1291">
        <v>1</v>
      </c>
      <c r="L157" s="1290">
        <v>4</v>
      </c>
      <c r="M157" s="1290">
        <v>0</v>
      </c>
      <c r="N157" s="1537">
        <v>5</v>
      </c>
      <c r="O157" s="1290">
        <v>2165000</v>
      </c>
      <c r="P157" s="1290">
        <v>131500</v>
      </c>
      <c r="Q157" s="1290">
        <v>68082</v>
      </c>
      <c r="R157" s="1290">
        <v>0</v>
      </c>
      <c r="S157" s="1535">
        <v>2364582</v>
      </c>
      <c r="T157" s="1290">
        <v>96</v>
      </c>
      <c r="U157" s="1290">
        <v>93</v>
      </c>
      <c r="V157" s="1290">
        <v>265</v>
      </c>
      <c r="W157" s="1290">
        <v>253</v>
      </c>
      <c r="X157" s="1290">
        <v>48</v>
      </c>
      <c r="Y157" s="1290">
        <v>978</v>
      </c>
      <c r="Z157" s="1537">
        <v>1733</v>
      </c>
      <c r="AA157" s="1292" t="s">
        <v>18826</v>
      </c>
      <c r="AB157" s="1293">
        <v>917976</v>
      </c>
    </row>
    <row r="158" spans="1:28" s="2129" customFormat="1" ht="16.5" customHeight="1">
      <c r="A158" s="1287">
        <v>142</v>
      </c>
      <c r="B158" s="1287" t="s">
        <v>17361</v>
      </c>
      <c r="C158" s="1287" t="s">
        <v>18827</v>
      </c>
      <c r="D158" s="1287" t="s">
        <v>18828</v>
      </c>
      <c r="E158" s="1288" t="s">
        <v>18829</v>
      </c>
      <c r="F158" s="1458" t="s">
        <v>18830</v>
      </c>
      <c r="G158" s="1303" t="s">
        <v>18831</v>
      </c>
      <c r="H158" s="1288" t="s">
        <v>18832</v>
      </c>
      <c r="I158" s="1330" t="s">
        <v>18833</v>
      </c>
      <c r="J158" s="1346">
        <v>1126</v>
      </c>
      <c r="K158" s="1291">
        <v>1</v>
      </c>
      <c r="L158" s="1290">
        <v>4</v>
      </c>
      <c r="M158" s="1537">
        <v>0</v>
      </c>
      <c r="N158" s="1537">
        <v>5</v>
      </c>
      <c r="O158" s="1290">
        <v>445258</v>
      </c>
      <c r="P158" s="1339">
        <v>0</v>
      </c>
      <c r="Q158" s="1290">
        <v>9000</v>
      </c>
      <c r="R158" s="1339">
        <v>0</v>
      </c>
      <c r="S158" s="1535">
        <v>454258</v>
      </c>
      <c r="T158" s="1290">
        <v>57</v>
      </c>
      <c r="U158" s="1339">
        <v>0</v>
      </c>
      <c r="V158" s="1290">
        <v>180</v>
      </c>
      <c r="W158" s="1290">
        <v>161</v>
      </c>
      <c r="X158" s="1339">
        <v>0</v>
      </c>
      <c r="Y158" s="1290">
        <v>367</v>
      </c>
      <c r="Z158" s="1537">
        <v>765</v>
      </c>
      <c r="AA158" s="1292" t="s">
        <v>18834</v>
      </c>
      <c r="AB158" s="1293">
        <v>7461</v>
      </c>
    </row>
    <row r="159" spans="1:28" s="2129" customFormat="1" ht="16.5" customHeight="1">
      <c r="A159" s="1306">
        <v>143</v>
      </c>
      <c r="B159" s="1353" t="s">
        <v>3284</v>
      </c>
      <c r="C159" s="1353" t="s">
        <v>3294</v>
      </c>
      <c r="D159" s="1353" t="s">
        <v>18835</v>
      </c>
      <c r="E159" s="1288" t="s">
        <v>18836</v>
      </c>
      <c r="F159" s="2137" t="s">
        <v>18837</v>
      </c>
      <c r="G159" s="1303" t="s">
        <v>18838</v>
      </c>
      <c r="H159" s="1288" t="s">
        <v>18839</v>
      </c>
      <c r="I159" s="1540" t="s">
        <v>18840</v>
      </c>
      <c r="J159" s="1541">
        <v>430</v>
      </c>
      <c r="K159" s="1542">
        <v>1</v>
      </c>
      <c r="L159" s="1543">
        <v>3</v>
      </c>
      <c r="M159" s="1543">
        <v>0</v>
      </c>
      <c r="N159" s="1537">
        <v>4</v>
      </c>
      <c r="O159" s="1543">
        <v>609692</v>
      </c>
      <c r="P159" s="1543">
        <v>20000</v>
      </c>
      <c r="Q159" s="1543">
        <v>0</v>
      </c>
      <c r="R159" s="1543">
        <v>0</v>
      </c>
      <c r="S159" s="1535">
        <v>629692</v>
      </c>
      <c r="T159" s="1543">
        <v>50</v>
      </c>
      <c r="U159" s="1543">
        <v>0</v>
      </c>
      <c r="V159" s="1543">
        <v>0</v>
      </c>
      <c r="W159" s="1543">
        <v>0</v>
      </c>
      <c r="X159" s="1543">
        <v>0</v>
      </c>
      <c r="Y159" s="1543">
        <v>1153</v>
      </c>
      <c r="Z159" s="1537">
        <v>1203</v>
      </c>
      <c r="AA159" s="1544" t="s">
        <v>18841</v>
      </c>
      <c r="AB159" s="1293">
        <v>9800</v>
      </c>
    </row>
    <row r="160" spans="1:28" s="2129" customFormat="1" ht="16.5" customHeight="1">
      <c r="A160" s="1425">
        <v>144</v>
      </c>
      <c r="B160" s="1425" t="s">
        <v>17361</v>
      </c>
      <c r="C160" s="1425" t="s">
        <v>18842</v>
      </c>
      <c r="D160" s="1425" t="s">
        <v>18843</v>
      </c>
      <c r="E160" s="1288" t="s">
        <v>18844</v>
      </c>
      <c r="F160" s="2139" t="s">
        <v>18845</v>
      </c>
      <c r="G160" s="1303" t="s">
        <v>18846</v>
      </c>
      <c r="H160" s="1288" t="s">
        <v>18847</v>
      </c>
      <c r="I160" s="1288" t="s">
        <v>18848</v>
      </c>
      <c r="J160" s="1414">
        <v>238</v>
      </c>
      <c r="K160" s="1412">
        <v>1</v>
      </c>
      <c r="L160" s="1415">
        <v>4</v>
      </c>
      <c r="M160" s="1545">
        <v>0</v>
      </c>
      <c r="N160" s="1545">
        <v>5</v>
      </c>
      <c r="O160" s="1415">
        <v>1792108</v>
      </c>
      <c r="P160" s="1415">
        <v>13000</v>
      </c>
      <c r="Q160" s="1415">
        <v>54889</v>
      </c>
      <c r="R160" s="1415">
        <v>18000</v>
      </c>
      <c r="S160" s="1546">
        <v>1877997</v>
      </c>
      <c r="T160" s="1415">
        <v>125</v>
      </c>
      <c r="U160" s="1415">
        <v>72</v>
      </c>
      <c r="V160" s="1415">
        <v>375</v>
      </c>
      <c r="W160" s="1415">
        <v>360</v>
      </c>
      <c r="X160" s="1415">
        <v>54</v>
      </c>
      <c r="Y160" s="1415">
        <v>477</v>
      </c>
      <c r="Z160" s="1545">
        <v>1463</v>
      </c>
      <c r="AA160" s="1428" t="s">
        <v>18849</v>
      </c>
      <c r="AB160" s="1376">
        <v>132600</v>
      </c>
    </row>
    <row r="161" spans="1:28" s="2129" customFormat="1" ht="16.5" customHeight="1">
      <c r="A161" s="1306">
        <v>145</v>
      </c>
      <c r="B161" s="1287" t="s">
        <v>3284</v>
      </c>
      <c r="C161" s="1287" t="s">
        <v>3332</v>
      </c>
      <c r="D161" s="1287" t="s">
        <v>18850</v>
      </c>
      <c r="E161" s="1288" t="s">
        <v>18851</v>
      </c>
      <c r="F161" s="1458" t="s">
        <v>18852</v>
      </c>
      <c r="G161" s="1303" t="s">
        <v>18853</v>
      </c>
      <c r="H161" s="1288" t="s">
        <v>18854</v>
      </c>
      <c r="I161" s="1330" t="s">
        <v>18855</v>
      </c>
      <c r="J161" s="1547">
        <v>1550</v>
      </c>
      <c r="K161" s="1548">
        <v>1</v>
      </c>
      <c r="L161" s="1549">
        <v>2</v>
      </c>
      <c r="M161" s="1537">
        <v>0</v>
      </c>
      <c r="N161" s="1537">
        <v>3</v>
      </c>
      <c r="O161" s="1339">
        <v>0</v>
      </c>
      <c r="P161" s="1549">
        <v>466250</v>
      </c>
      <c r="Q161" s="1549">
        <v>69542</v>
      </c>
      <c r="R161" s="1549">
        <v>65</v>
      </c>
      <c r="S161" s="1535">
        <v>535857</v>
      </c>
      <c r="T161" s="1549">
        <v>62.8</v>
      </c>
      <c r="U161" s="1549">
        <v>52.8</v>
      </c>
      <c r="V161" s="1549">
        <v>234.7</v>
      </c>
      <c r="W161" s="1549">
        <v>46.2</v>
      </c>
      <c r="X161" s="1549">
        <v>56.1</v>
      </c>
      <c r="Y161" s="1549">
        <v>158.5</v>
      </c>
      <c r="Z161" s="1537">
        <v>611.09999999999991</v>
      </c>
      <c r="AA161" s="1292" t="s">
        <v>18856</v>
      </c>
      <c r="AB161" s="1293">
        <v>6853</v>
      </c>
    </row>
    <row r="162" spans="1:28" s="2129" customFormat="1" ht="16.5" customHeight="1">
      <c r="A162" s="1287">
        <v>146</v>
      </c>
      <c r="B162" s="1287" t="s">
        <v>3284</v>
      </c>
      <c r="C162" s="1287" t="s">
        <v>3360</v>
      </c>
      <c r="D162" s="1287" t="s">
        <v>18857</v>
      </c>
      <c r="E162" s="1288" t="s">
        <v>18858</v>
      </c>
      <c r="F162" s="1458" t="s">
        <v>18815</v>
      </c>
      <c r="G162" s="1238" t="s">
        <v>18859</v>
      </c>
      <c r="H162" s="1288" t="s">
        <v>18860</v>
      </c>
      <c r="I162" s="1330" t="s">
        <v>18861</v>
      </c>
      <c r="J162" s="1550">
        <v>377</v>
      </c>
      <c r="K162" s="1500">
        <v>1</v>
      </c>
      <c r="L162" s="1499">
        <v>3</v>
      </c>
      <c r="M162" s="1537">
        <v>0</v>
      </c>
      <c r="N162" s="1537">
        <v>4</v>
      </c>
      <c r="O162" s="1499">
        <v>569360</v>
      </c>
      <c r="P162" s="1499">
        <v>4500</v>
      </c>
      <c r="Q162" s="1499">
        <v>64138</v>
      </c>
      <c r="R162" s="1499">
        <v>12954</v>
      </c>
      <c r="S162" s="1535">
        <v>650952</v>
      </c>
      <c r="T162" s="1499">
        <v>26</v>
      </c>
      <c r="U162" s="1339">
        <v>0</v>
      </c>
      <c r="V162" s="1499">
        <v>42.9</v>
      </c>
      <c r="W162" s="1499">
        <v>39.6</v>
      </c>
      <c r="X162" s="1499">
        <v>148.5</v>
      </c>
      <c r="Y162" s="1499">
        <v>313.5</v>
      </c>
      <c r="Z162" s="1537">
        <v>570.5</v>
      </c>
      <c r="AA162" s="1292" t="s">
        <v>18862</v>
      </c>
      <c r="AB162" s="1293">
        <v>57909</v>
      </c>
    </row>
    <row r="163" spans="1:28" s="2129" customFormat="1" ht="16.5" customHeight="1">
      <c r="A163" s="1306">
        <v>147</v>
      </c>
      <c r="B163" s="1287" t="s">
        <v>3284</v>
      </c>
      <c r="C163" s="1287" t="s">
        <v>3370</v>
      </c>
      <c r="D163" s="1287" t="s">
        <v>18863</v>
      </c>
      <c r="E163" s="1288" t="s">
        <v>18864</v>
      </c>
      <c r="F163" s="1458" t="s">
        <v>18865</v>
      </c>
      <c r="G163" s="1303" t="s">
        <v>18866</v>
      </c>
      <c r="H163" s="1288" t="s">
        <v>18867</v>
      </c>
      <c r="I163" s="1330" t="s">
        <v>18868</v>
      </c>
      <c r="J163" s="1413">
        <v>320</v>
      </c>
      <c r="K163" s="1301">
        <v>1</v>
      </c>
      <c r="L163" s="1300">
        <v>3</v>
      </c>
      <c r="M163" s="1537">
        <v>0</v>
      </c>
      <c r="N163" s="1537">
        <v>4</v>
      </c>
      <c r="O163" s="1300">
        <v>609300</v>
      </c>
      <c r="P163" s="1300">
        <v>29100</v>
      </c>
      <c r="Q163" s="1300">
        <v>147332</v>
      </c>
      <c r="R163" s="1339">
        <v>0</v>
      </c>
      <c r="S163" s="1535">
        <v>785732</v>
      </c>
      <c r="T163" s="1300">
        <v>68.040000000000006</v>
      </c>
      <c r="U163" s="1300">
        <v>495.7</v>
      </c>
      <c r="V163" s="1300">
        <v>425.28</v>
      </c>
      <c r="W163" s="1300">
        <v>186.18</v>
      </c>
      <c r="X163" s="1300">
        <v>93.3</v>
      </c>
      <c r="Y163" s="1300">
        <v>1249.3900000000001</v>
      </c>
      <c r="Z163" s="1537">
        <v>2517.8900000000003</v>
      </c>
      <c r="AA163" s="1292" t="s">
        <v>18869</v>
      </c>
      <c r="AB163" s="1293">
        <v>32159</v>
      </c>
    </row>
    <row r="164" spans="1:28" s="2129" customFormat="1" ht="16.5" customHeight="1">
      <c r="A164" s="1287">
        <v>148</v>
      </c>
      <c r="B164" s="1287" t="s">
        <v>17361</v>
      </c>
      <c r="C164" s="1287" t="s">
        <v>18870</v>
      </c>
      <c r="D164" s="1287" t="s">
        <v>18871</v>
      </c>
      <c r="E164" s="1288" t="s">
        <v>18872</v>
      </c>
      <c r="F164" s="1458" t="s">
        <v>18873</v>
      </c>
      <c r="G164" s="1303" t="s">
        <v>18874</v>
      </c>
      <c r="H164" s="1288" t="s">
        <v>18875</v>
      </c>
      <c r="I164" s="1330" t="s">
        <v>18876</v>
      </c>
      <c r="J164" s="1346">
        <v>1737</v>
      </c>
      <c r="K164" s="1291">
        <v>1</v>
      </c>
      <c r="L164" s="1290">
        <v>10</v>
      </c>
      <c r="M164" s="1290">
        <v>3</v>
      </c>
      <c r="N164" s="1537">
        <v>14</v>
      </c>
      <c r="O164" s="1290">
        <v>1111437</v>
      </c>
      <c r="P164" s="1290">
        <v>68000</v>
      </c>
      <c r="Q164" s="1290">
        <v>277490</v>
      </c>
      <c r="R164" s="1339">
        <v>0</v>
      </c>
      <c r="S164" s="1535">
        <v>1456927</v>
      </c>
      <c r="T164" s="1290">
        <v>90</v>
      </c>
      <c r="U164" s="1339">
        <v>0</v>
      </c>
      <c r="V164" s="1290">
        <v>200</v>
      </c>
      <c r="W164" s="1290">
        <v>165</v>
      </c>
      <c r="X164" s="1339">
        <v>0</v>
      </c>
      <c r="Y164" s="1290">
        <v>2124</v>
      </c>
      <c r="Z164" s="1537">
        <v>2579</v>
      </c>
      <c r="AA164" s="1292" t="s">
        <v>18877</v>
      </c>
      <c r="AB164" s="1293">
        <v>50000</v>
      </c>
    </row>
    <row r="165" spans="1:28" s="2129" customFormat="1" ht="16.5" customHeight="1">
      <c r="A165" s="1306">
        <v>149</v>
      </c>
      <c r="B165" s="1287" t="s">
        <v>3284</v>
      </c>
      <c r="C165" s="1287" t="s">
        <v>3365</v>
      </c>
      <c r="D165" s="1287" t="s">
        <v>18878</v>
      </c>
      <c r="E165" s="1288" t="s">
        <v>18879</v>
      </c>
      <c r="F165" s="1458" t="s">
        <v>18880</v>
      </c>
      <c r="G165" s="1303" t="s">
        <v>18881</v>
      </c>
      <c r="H165" s="1288" t="s">
        <v>18882</v>
      </c>
      <c r="I165" s="1330" t="s">
        <v>18883</v>
      </c>
      <c r="J165" s="1551">
        <v>254</v>
      </c>
      <c r="K165" s="1298">
        <v>1</v>
      </c>
      <c r="L165" s="1297">
        <v>4</v>
      </c>
      <c r="M165" s="1537">
        <v>0</v>
      </c>
      <c r="N165" s="1537">
        <v>5</v>
      </c>
      <c r="O165" s="1297">
        <v>596371</v>
      </c>
      <c r="P165" s="1339">
        <v>0</v>
      </c>
      <c r="Q165" s="1297">
        <v>18420</v>
      </c>
      <c r="R165" s="1339">
        <v>0</v>
      </c>
      <c r="S165" s="1535">
        <v>614791</v>
      </c>
      <c r="T165" s="1297">
        <v>124</v>
      </c>
      <c r="U165" s="1297">
        <v>63</v>
      </c>
      <c r="V165" s="1297">
        <v>471</v>
      </c>
      <c r="W165" s="1297">
        <v>211</v>
      </c>
      <c r="X165" s="1297">
        <v>130</v>
      </c>
      <c r="Y165" s="1297">
        <v>2422</v>
      </c>
      <c r="Z165" s="1537">
        <v>3421</v>
      </c>
      <c r="AA165" s="1292" t="s">
        <v>18884</v>
      </c>
      <c r="AB165" s="1293">
        <v>12930</v>
      </c>
    </row>
    <row r="166" spans="1:28" s="2129" customFormat="1" ht="16.5" customHeight="1">
      <c r="A166" s="1321" t="s">
        <v>18885</v>
      </c>
      <c r="B166" s="1321">
        <v>15</v>
      </c>
      <c r="C166" s="1321"/>
      <c r="D166" s="1321"/>
      <c r="E166" s="1322"/>
      <c r="F166" s="2133"/>
      <c r="G166" s="1323"/>
      <c r="H166" s="1429"/>
      <c r="I166" s="1342"/>
      <c r="J166" s="1325"/>
      <c r="K166" s="1326"/>
      <c r="L166" s="1326"/>
      <c r="M166" s="1327"/>
      <c r="N166" s="1327"/>
      <c r="O166" s="1327"/>
      <c r="P166" s="1327"/>
      <c r="Q166" s="1327"/>
      <c r="R166" s="1327"/>
      <c r="S166" s="1326"/>
      <c r="T166" s="1327"/>
      <c r="U166" s="1327"/>
      <c r="V166" s="1327"/>
      <c r="W166" s="1327"/>
      <c r="X166" s="1327"/>
      <c r="Y166" s="1327"/>
      <c r="Z166" s="1327"/>
      <c r="AA166" s="1328"/>
      <c r="AB166" s="1329"/>
    </row>
    <row r="167" spans="1:28" s="2129" customFormat="1" ht="16.5" customHeight="1">
      <c r="A167" s="1287">
        <v>150</v>
      </c>
      <c r="B167" s="1287" t="s">
        <v>3538</v>
      </c>
      <c r="C167" s="1287" t="s">
        <v>3610</v>
      </c>
      <c r="D167" s="1287" t="s">
        <v>18886</v>
      </c>
      <c r="E167" s="1288" t="s">
        <v>18887</v>
      </c>
      <c r="F167" s="1458" t="s">
        <v>18888</v>
      </c>
      <c r="G167" s="1303" t="s">
        <v>18889</v>
      </c>
      <c r="H167" s="1288" t="s">
        <v>18890</v>
      </c>
      <c r="I167" s="1289" t="s">
        <v>18891</v>
      </c>
      <c r="J167" s="1368">
        <v>290</v>
      </c>
      <c r="K167" s="1305">
        <v>1</v>
      </c>
      <c r="L167" s="1304">
        <v>1</v>
      </c>
      <c r="M167" s="1305">
        <v>0</v>
      </c>
      <c r="N167" s="1304">
        <v>2</v>
      </c>
      <c r="O167" s="1304">
        <v>179000</v>
      </c>
      <c r="P167" s="1304">
        <v>0</v>
      </c>
      <c r="Q167" s="1304">
        <v>7044</v>
      </c>
      <c r="R167" s="1304">
        <v>0</v>
      </c>
      <c r="S167" s="1305">
        <v>186044</v>
      </c>
      <c r="T167" s="1304">
        <v>145</v>
      </c>
      <c r="U167" s="1304">
        <v>72</v>
      </c>
      <c r="V167" s="1304">
        <v>292.02</v>
      </c>
      <c r="W167" s="1304">
        <v>0</v>
      </c>
      <c r="X167" s="1304">
        <v>72</v>
      </c>
      <c r="Y167" s="1304">
        <v>123</v>
      </c>
      <c r="Z167" s="1304">
        <v>704.02</v>
      </c>
      <c r="AA167" s="1292" t="s">
        <v>18892</v>
      </c>
      <c r="AB167" s="1293">
        <v>3890</v>
      </c>
    </row>
    <row r="168" spans="1:28" s="2129" customFormat="1" ht="16.5" customHeight="1">
      <c r="A168" s="1306">
        <v>151</v>
      </c>
      <c r="B168" s="1306" t="s">
        <v>3538</v>
      </c>
      <c r="C168" s="1306" t="s">
        <v>3544</v>
      </c>
      <c r="D168" s="1306" t="s">
        <v>18893</v>
      </c>
      <c r="E168" s="1288" t="s">
        <v>18894</v>
      </c>
      <c r="F168" s="1434" t="s">
        <v>18895</v>
      </c>
      <c r="G168" s="1303" t="s">
        <v>18896</v>
      </c>
      <c r="H168" s="1288" t="s">
        <v>18897</v>
      </c>
      <c r="I168" s="1308" t="s">
        <v>18898</v>
      </c>
      <c r="J168" s="1652">
        <v>250</v>
      </c>
      <c r="K168" s="1651">
        <v>1</v>
      </c>
      <c r="L168" s="1650">
        <v>1</v>
      </c>
      <c r="M168" s="1305">
        <v>0</v>
      </c>
      <c r="N168" s="1304">
        <v>2</v>
      </c>
      <c r="O168" s="1650">
        <v>225750</v>
      </c>
      <c r="P168" s="1650">
        <v>7600</v>
      </c>
      <c r="Q168" s="1650">
        <v>10176</v>
      </c>
      <c r="R168" s="1304">
        <v>0</v>
      </c>
      <c r="S168" s="1305">
        <v>243526</v>
      </c>
      <c r="T168" s="1650">
        <v>84</v>
      </c>
      <c r="U168" s="1304">
        <v>0</v>
      </c>
      <c r="V168" s="1650">
        <v>92</v>
      </c>
      <c r="W168" s="1304">
        <v>0</v>
      </c>
      <c r="X168" s="1650">
        <v>45</v>
      </c>
      <c r="Y168" s="1650">
        <v>56</v>
      </c>
      <c r="Z168" s="1304">
        <v>277</v>
      </c>
      <c r="AA168" s="1317" t="s">
        <v>18899</v>
      </c>
      <c r="AB168" s="1293">
        <v>140</v>
      </c>
    </row>
    <row r="169" spans="1:28" s="2129" customFormat="1" ht="16.5" customHeight="1">
      <c r="A169" s="1287">
        <v>152</v>
      </c>
      <c r="B169" s="1287" t="s">
        <v>16519</v>
      </c>
      <c r="C169" s="1287" t="s">
        <v>18900</v>
      </c>
      <c r="D169" s="1287" t="s">
        <v>18901</v>
      </c>
      <c r="E169" s="1288" t="s">
        <v>18902</v>
      </c>
      <c r="F169" s="1458" t="s">
        <v>18903</v>
      </c>
      <c r="G169" s="1303" t="s">
        <v>18904</v>
      </c>
      <c r="H169" s="1288" t="s">
        <v>18905</v>
      </c>
      <c r="I169" s="1320" t="s">
        <v>18906</v>
      </c>
      <c r="J169" s="1346">
        <v>500</v>
      </c>
      <c r="K169" s="1291">
        <v>1</v>
      </c>
      <c r="L169" s="1290">
        <v>1</v>
      </c>
      <c r="M169" s="1291">
        <v>0</v>
      </c>
      <c r="N169" s="1304">
        <v>2</v>
      </c>
      <c r="O169" s="1290">
        <v>156800</v>
      </c>
      <c r="P169" s="1304">
        <v>0</v>
      </c>
      <c r="Q169" s="1290">
        <v>41800</v>
      </c>
      <c r="R169" s="1304">
        <v>0</v>
      </c>
      <c r="S169" s="1305">
        <v>198600</v>
      </c>
      <c r="T169" s="1290">
        <v>44.8</v>
      </c>
      <c r="U169" s="1290">
        <v>240</v>
      </c>
      <c r="V169" s="1290">
        <v>320</v>
      </c>
      <c r="W169" s="1290">
        <v>622</v>
      </c>
      <c r="X169" s="1290">
        <v>45</v>
      </c>
      <c r="Y169" s="1290">
        <v>423</v>
      </c>
      <c r="Z169" s="1304">
        <v>1694.8</v>
      </c>
      <c r="AA169" s="1292" t="s">
        <v>18907</v>
      </c>
      <c r="AB169" s="1293">
        <v>5000</v>
      </c>
    </row>
    <row r="170" spans="1:28" s="2129" customFormat="1" ht="16.5" customHeight="1">
      <c r="A170" s="1306">
        <v>153</v>
      </c>
      <c r="B170" s="1306" t="s">
        <v>16519</v>
      </c>
      <c r="C170" s="1306" t="s">
        <v>18908</v>
      </c>
      <c r="D170" s="1306" t="s">
        <v>18909</v>
      </c>
      <c r="E170" s="1288" t="s">
        <v>18910</v>
      </c>
      <c r="F170" s="1434" t="s">
        <v>18911</v>
      </c>
      <c r="G170" s="1303" t="s">
        <v>18912</v>
      </c>
      <c r="H170" s="1288" t="s">
        <v>18913</v>
      </c>
      <c r="I170" s="1308" t="s">
        <v>18914</v>
      </c>
      <c r="J170" s="1343">
        <v>513</v>
      </c>
      <c r="K170" s="1310">
        <v>1</v>
      </c>
      <c r="L170" s="1309">
        <v>2</v>
      </c>
      <c r="M170" s="1310" t="s">
        <v>14461</v>
      </c>
      <c r="N170" s="1304">
        <v>3</v>
      </c>
      <c r="O170" s="1309">
        <v>279295</v>
      </c>
      <c r="P170" s="1309">
        <v>7980</v>
      </c>
      <c r="Q170" s="1309">
        <v>9814</v>
      </c>
      <c r="R170" s="1304">
        <v>0</v>
      </c>
      <c r="S170" s="1305">
        <v>297089</v>
      </c>
      <c r="T170" s="1309">
        <v>95.7</v>
      </c>
      <c r="U170" s="1309">
        <v>165</v>
      </c>
      <c r="V170" s="1304">
        <v>0</v>
      </c>
      <c r="W170" s="1304">
        <v>0</v>
      </c>
      <c r="X170" s="1309">
        <v>99</v>
      </c>
      <c r="Y170" s="1309">
        <v>31.3</v>
      </c>
      <c r="Z170" s="1304">
        <v>391</v>
      </c>
      <c r="AA170" s="1317" t="s">
        <v>18915</v>
      </c>
      <c r="AB170" s="1293">
        <v>4580</v>
      </c>
    </row>
    <row r="171" spans="1:28" s="2129" customFormat="1" ht="16.5" customHeight="1">
      <c r="A171" s="1287">
        <v>154</v>
      </c>
      <c r="B171" s="1306" t="s">
        <v>16519</v>
      </c>
      <c r="C171" s="1306" t="s">
        <v>18916</v>
      </c>
      <c r="D171" s="1306" t="s">
        <v>18917</v>
      </c>
      <c r="E171" s="1288" t="s">
        <v>18918</v>
      </c>
      <c r="F171" s="1434" t="s">
        <v>18919</v>
      </c>
      <c r="G171" s="1303" t="s">
        <v>18920</v>
      </c>
      <c r="H171" s="1288" t="s">
        <v>18921</v>
      </c>
      <c r="I171" s="1552" t="s">
        <v>18922</v>
      </c>
      <c r="J171" s="1343">
        <v>223</v>
      </c>
      <c r="K171" s="1310">
        <v>1</v>
      </c>
      <c r="L171" s="1309">
        <v>2</v>
      </c>
      <c r="M171" s="1310">
        <v>0</v>
      </c>
      <c r="N171" s="1304">
        <v>3</v>
      </c>
      <c r="O171" s="1309">
        <v>184000</v>
      </c>
      <c r="P171" s="1309">
        <v>7000</v>
      </c>
      <c r="Q171" s="1309">
        <v>1200</v>
      </c>
      <c r="R171" s="1309">
        <v>8760</v>
      </c>
      <c r="S171" s="1305">
        <v>200960</v>
      </c>
      <c r="T171" s="1309">
        <v>270</v>
      </c>
      <c r="U171" s="1304">
        <v>0</v>
      </c>
      <c r="V171" s="1304">
        <v>0</v>
      </c>
      <c r="W171" s="1304">
        <v>0</v>
      </c>
      <c r="X171" s="1309">
        <v>26</v>
      </c>
      <c r="Y171" s="1309">
        <v>288</v>
      </c>
      <c r="Z171" s="1304">
        <v>584</v>
      </c>
      <c r="AA171" s="1317" t="s">
        <v>18923</v>
      </c>
      <c r="AB171" s="1293">
        <v>12000</v>
      </c>
    </row>
    <row r="172" spans="1:28" s="2129" customFormat="1" ht="16.5" customHeight="1">
      <c r="A172" s="1306">
        <v>155</v>
      </c>
      <c r="B172" s="1287" t="s">
        <v>16519</v>
      </c>
      <c r="C172" s="1287" t="s">
        <v>18924</v>
      </c>
      <c r="D172" s="1287" t="s">
        <v>18925</v>
      </c>
      <c r="E172" s="1288" t="s">
        <v>18926</v>
      </c>
      <c r="F172" s="1458" t="s">
        <v>18927</v>
      </c>
      <c r="G172" s="1303" t="s">
        <v>18928</v>
      </c>
      <c r="H172" s="1288" t="s">
        <v>18929</v>
      </c>
      <c r="I172" s="1235" t="s">
        <v>18930</v>
      </c>
      <c r="J172" s="1346">
        <v>1260</v>
      </c>
      <c r="K172" s="1291">
        <v>1</v>
      </c>
      <c r="L172" s="1290">
        <v>2</v>
      </c>
      <c r="M172" s="1305">
        <v>0</v>
      </c>
      <c r="N172" s="1304">
        <v>3</v>
      </c>
      <c r="O172" s="1290">
        <v>355313</v>
      </c>
      <c r="P172" s="1290">
        <v>201831</v>
      </c>
      <c r="Q172" s="1290">
        <v>29943</v>
      </c>
      <c r="R172" s="1304">
        <v>0</v>
      </c>
      <c r="S172" s="1305">
        <v>587087</v>
      </c>
      <c r="T172" s="1290">
        <v>90</v>
      </c>
      <c r="U172" s="1290">
        <v>100</v>
      </c>
      <c r="V172" s="1290">
        <v>200</v>
      </c>
      <c r="W172" s="1304">
        <v>0</v>
      </c>
      <c r="X172" s="1304">
        <v>0</v>
      </c>
      <c r="Y172" s="1304">
        <v>0</v>
      </c>
      <c r="Z172" s="1304">
        <v>390</v>
      </c>
      <c r="AA172" s="1292" t="s">
        <v>18931</v>
      </c>
      <c r="AB172" s="1293">
        <v>33000</v>
      </c>
    </row>
    <row r="173" spans="1:28" s="2129" customFormat="1" ht="16.5" customHeight="1">
      <c r="A173" s="1287">
        <v>156</v>
      </c>
      <c r="B173" s="1287" t="s">
        <v>16519</v>
      </c>
      <c r="C173" s="1287" t="s">
        <v>17476</v>
      </c>
      <c r="D173" s="1287" t="s">
        <v>18932</v>
      </c>
      <c r="E173" s="1288" t="s">
        <v>18933</v>
      </c>
      <c r="F173" s="1458" t="s">
        <v>18934</v>
      </c>
      <c r="G173" s="1303" t="s">
        <v>18935</v>
      </c>
      <c r="H173" s="1288" t="s">
        <v>18936</v>
      </c>
      <c r="I173" s="1289" t="s">
        <v>18937</v>
      </c>
      <c r="J173" s="1346">
        <v>700</v>
      </c>
      <c r="K173" s="1291">
        <v>1</v>
      </c>
      <c r="L173" s="1290">
        <v>2</v>
      </c>
      <c r="M173" s="1305">
        <v>0</v>
      </c>
      <c r="N173" s="1304">
        <v>3</v>
      </c>
      <c r="O173" s="1290">
        <v>33800</v>
      </c>
      <c r="P173" s="1290">
        <v>13500</v>
      </c>
      <c r="Q173" s="1304">
        <v>0</v>
      </c>
      <c r="R173" s="1290">
        <v>3000</v>
      </c>
      <c r="S173" s="1305">
        <v>50300</v>
      </c>
      <c r="T173" s="1553">
        <v>84</v>
      </c>
      <c r="U173" s="1553">
        <v>100</v>
      </c>
      <c r="V173" s="1553">
        <v>16</v>
      </c>
      <c r="W173" s="1553">
        <v>84</v>
      </c>
      <c r="X173" s="1553">
        <v>50</v>
      </c>
      <c r="Y173" s="1553">
        <v>211</v>
      </c>
      <c r="Z173" s="1304">
        <v>545</v>
      </c>
      <c r="AA173" s="1292" t="s">
        <v>18938</v>
      </c>
      <c r="AB173" s="1293">
        <v>5000</v>
      </c>
    </row>
    <row r="174" spans="1:28" s="2129" customFormat="1" ht="16.5" customHeight="1">
      <c r="A174" s="1306">
        <v>157</v>
      </c>
      <c r="B174" s="1287" t="s">
        <v>3538</v>
      </c>
      <c r="C174" s="1287" t="s">
        <v>3620</v>
      </c>
      <c r="D174" s="1287" t="s">
        <v>18939</v>
      </c>
      <c r="E174" s="1288" t="s">
        <v>18940</v>
      </c>
      <c r="F174" s="1458" t="s">
        <v>18941</v>
      </c>
      <c r="G174" s="1303" t="s">
        <v>18942</v>
      </c>
      <c r="H174" s="1288" t="s">
        <v>18943</v>
      </c>
      <c r="I174" s="1289"/>
      <c r="J174" s="1337">
        <v>262</v>
      </c>
      <c r="K174" s="1338">
        <v>1</v>
      </c>
      <c r="L174" s="1339">
        <v>1</v>
      </c>
      <c r="M174" s="1338">
        <v>1</v>
      </c>
      <c r="N174" s="1304">
        <v>3</v>
      </c>
      <c r="O174" s="1339">
        <v>152350</v>
      </c>
      <c r="P174" s="1304">
        <v>0</v>
      </c>
      <c r="Q174" s="1339">
        <v>12580</v>
      </c>
      <c r="R174" s="1339">
        <v>286</v>
      </c>
      <c r="S174" s="1305">
        <v>165216</v>
      </c>
      <c r="T174" s="1339">
        <v>136.9</v>
      </c>
      <c r="U174" s="1304">
        <v>0</v>
      </c>
      <c r="V174" s="1339">
        <v>309</v>
      </c>
      <c r="W174" s="1304">
        <v>0</v>
      </c>
      <c r="X174" s="1339">
        <v>87.5</v>
      </c>
      <c r="Y174" s="1304">
        <v>0</v>
      </c>
      <c r="Z174" s="1304">
        <v>533.4</v>
      </c>
      <c r="AA174" s="1292" t="s">
        <v>18944</v>
      </c>
      <c r="AB174" s="1293">
        <v>35000</v>
      </c>
    </row>
    <row r="175" spans="1:28" s="2129" customFormat="1" ht="16.5" customHeight="1">
      <c r="A175" s="1287">
        <v>158</v>
      </c>
      <c r="B175" s="1306" t="s">
        <v>3538</v>
      </c>
      <c r="C175" s="1306" t="s">
        <v>3571</v>
      </c>
      <c r="D175" s="1306" t="s">
        <v>18945</v>
      </c>
      <c r="E175" s="1288" t="s">
        <v>18946</v>
      </c>
      <c r="F175" s="1434" t="s">
        <v>18947</v>
      </c>
      <c r="G175" s="1303" t="s">
        <v>18948</v>
      </c>
      <c r="H175" s="1288" t="s">
        <v>18949</v>
      </c>
      <c r="I175" s="1308" t="s">
        <v>18950</v>
      </c>
      <c r="J175" s="1652">
        <v>199</v>
      </c>
      <c r="K175" s="1651">
        <v>1</v>
      </c>
      <c r="L175" s="1650">
        <v>2</v>
      </c>
      <c r="M175" s="1651">
        <v>0</v>
      </c>
      <c r="N175" s="1304">
        <v>3</v>
      </c>
      <c r="O175" s="1650">
        <v>513606</v>
      </c>
      <c r="P175" s="1304">
        <v>0</v>
      </c>
      <c r="Q175" s="1650">
        <v>50000</v>
      </c>
      <c r="R175" s="1304">
        <v>0</v>
      </c>
      <c r="S175" s="1305">
        <v>563606</v>
      </c>
      <c r="T175" s="1650">
        <v>36</v>
      </c>
      <c r="U175" s="1304">
        <v>0</v>
      </c>
      <c r="V175" s="1304">
        <v>0</v>
      </c>
      <c r="W175" s="1304">
        <v>0</v>
      </c>
      <c r="X175" s="1304">
        <v>0</v>
      </c>
      <c r="Y175" s="1304">
        <v>0</v>
      </c>
      <c r="Z175" s="1304">
        <v>36</v>
      </c>
      <c r="AA175" s="1317" t="s">
        <v>18951</v>
      </c>
      <c r="AB175" s="1538">
        <v>1000</v>
      </c>
    </row>
    <row r="176" spans="1:28" s="2129" customFormat="1" ht="16.5" customHeight="1">
      <c r="A176" s="1306">
        <v>159</v>
      </c>
      <c r="B176" s="1306" t="s">
        <v>3538</v>
      </c>
      <c r="C176" s="1306" t="s">
        <v>3605</v>
      </c>
      <c r="D176" s="1306" t="s">
        <v>18952</v>
      </c>
      <c r="E176" s="1288" t="s">
        <v>18953</v>
      </c>
      <c r="F176" s="1434" t="s">
        <v>18954</v>
      </c>
      <c r="G176" s="1303" t="s">
        <v>18955</v>
      </c>
      <c r="H176" s="1288" t="s">
        <v>18956</v>
      </c>
      <c r="I176" s="1340" t="s">
        <v>18957</v>
      </c>
      <c r="J176" s="1364">
        <v>280</v>
      </c>
      <c r="K176" s="1365">
        <v>1</v>
      </c>
      <c r="L176" s="1366">
        <v>2</v>
      </c>
      <c r="M176" s="1365">
        <v>1</v>
      </c>
      <c r="N176" s="1304">
        <v>4</v>
      </c>
      <c r="O176" s="1366">
        <v>463925</v>
      </c>
      <c r="P176" s="1366">
        <v>11000</v>
      </c>
      <c r="Q176" s="1366">
        <v>13191</v>
      </c>
      <c r="R176" s="1366">
        <v>120000</v>
      </c>
      <c r="S176" s="1305">
        <v>608116</v>
      </c>
      <c r="T176" s="1366">
        <v>270</v>
      </c>
      <c r="U176" s="1304">
        <v>0</v>
      </c>
      <c r="V176" s="1304">
        <v>0</v>
      </c>
      <c r="W176" s="1304">
        <v>0</v>
      </c>
      <c r="X176" s="1304">
        <v>0</v>
      </c>
      <c r="Y176" s="1304">
        <v>0</v>
      </c>
      <c r="Z176" s="1304">
        <v>270</v>
      </c>
      <c r="AA176" s="1317" t="s">
        <v>18958</v>
      </c>
      <c r="AB176" s="1538">
        <v>14571</v>
      </c>
    </row>
    <row r="177" spans="1:28" s="2129" customFormat="1" ht="16.5" customHeight="1">
      <c r="A177" s="1287">
        <v>160</v>
      </c>
      <c r="B177" s="1306" t="s">
        <v>16519</v>
      </c>
      <c r="C177" s="1306" t="s">
        <v>18959</v>
      </c>
      <c r="D177" s="1306" t="s">
        <v>18960</v>
      </c>
      <c r="E177" s="1288" t="s">
        <v>18961</v>
      </c>
      <c r="F177" s="1434" t="s">
        <v>18962</v>
      </c>
      <c r="G177" s="1303" t="s">
        <v>18963</v>
      </c>
      <c r="H177" s="1288" t="s">
        <v>18964</v>
      </c>
      <c r="I177" s="1340" t="s">
        <v>18965</v>
      </c>
      <c r="J177" s="1343">
        <v>380</v>
      </c>
      <c r="K177" s="1365">
        <v>1</v>
      </c>
      <c r="L177" s="1366">
        <v>2</v>
      </c>
      <c r="M177" s="1365">
        <v>1</v>
      </c>
      <c r="N177" s="1304">
        <v>4</v>
      </c>
      <c r="O177" s="1554">
        <v>214000</v>
      </c>
      <c r="P177" s="1554">
        <v>10000</v>
      </c>
      <c r="Q177" s="1554">
        <v>2500</v>
      </c>
      <c r="R177" s="1304">
        <v>0</v>
      </c>
      <c r="S177" s="1305">
        <v>226500</v>
      </c>
      <c r="T177" s="1555">
        <v>48</v>
      </c>
      <c r="U177" s="1555">
        <v>70</v>
      </c>
      <c r="V177" s="1555">
        <v>206</v>
      </c>
      <c r="W177" s="1555">
        <v>236</v>
      </c>
      <c r="X177" s="1555">
        <v>123</v>
      </c>
      <c r="Y177" s="1555">
        <v>858</v>
      </c>
      <c r="Z177" s="1304">
        <v>1541</v>
      </c>
      <c r="AA177" s="1317" t="s">
        <v>18966</v>
      </c>
      <c r="AB177" s="1538">
        <v>10000</v>
      </c>
    </row>
    <row r="178" spans="1:28" s="2129" customFormat="1" ht="16.5" customHeight="1">
      <c r="A178" s="1306">
        <v>161</v>
      </c>
      <c r="B178" s="1306" t="s">
        <v>3538</v>
      </c>
      <c r="C178" s="1306" t="s">
        <v>3581</v>
      </c>
      <c r="D178" s="1306" t="s">
        <v>18967</v>
      </c>
      <c r="E178" s="1288" t="s">
        <v>18968</v>
      </c>
      <c r="F178" s="1434" t="s">
        <v>18852</v>
      </c>
      <c r="G178" s="1303" t="s">
        <v>18969</v>
      </c>
      <c r="H178" s="1288" t="s">
        <v>18970</v>
      </c>
      <c r="I178" s="1308" t="s">
        <v>18971</v>
      </c>
      <c r="J178" s="1364">
        <v>400</v>
      </c>
      <c r="K178" s="1365">
        <v>1</v>
      </c>
      <c r="L178" s="1366">
        <v>1</v>
      </c>
      <c r="M178" s="1305">
        <v>0</v>
      </c>
      <c r="N178" s="1304">
        <v>2</v>
      </c>
      <c r="O178" s="1366">
        <v>169880</v>
      </c>
      <c r="P178" s="1366">
        <v>57600</v>
      </c>
      <c r="Q178" s="1366">
        <v>7520</v>
      </c>
      <c r="R178" s="1304">
        <v>0</v>
      </c>
      <c r="S178" s="1305">
        <v>235000</v>
      </c>
      <c r="T178" s="1366">
        <v>61</v>
      </c>
      <c r="U178" s="1304">
        <v>0</v>
      </c>
      <c r="V178" s="1304">
        <v>0</v>
      </c>
      <c r="W178" s="1304">
        <v>0</v>
      </c>
      <c r="X178" s="1366">
        <v>70</v>
      </c>
      <c r="Y178" s="1304">
        <v>0</v>
      </c>
      <c r="Z178" s="1304">
        <v>131</v>
      </c>
      <c r="AA178" s="1317" t="s">
        <v>18972</v>
      </c>
      <c r="AB178" s="1538">
        <v>19020</v>
      </c>
    </row>
    <row r="179" spans="1:28" s="2129" customFormat="1" ht="16.5" customHeight="1">
      <c r="A179" s="1287">
        <v>162</v>
      </c>
      <c r="B179" s="1306" t="s">
        <v>16519</v>
      </c>
      <c r="C179" s="1306" t="s">
        <v>3539</v>
      </c>
      <c r="D179" s="1306" t="s">
        <v>18973</v>
      </c>
      <c r="E179" s="1288" t="s">
        <v>18974</v>
      </c>
      <c r="F179" s="1434" t="s">
        <v>18975</v>
      </c>
      <c r="G179" s="1303" t="s">
        <v>18976</v>
      </c>
      <c r="H179" s="1288" t="s">
        <v>18977</v>
      </c>
      <c r="I179" s="1308" t="s">
        <v>18978</v>
      </c>
      <c r="J179" s="1343">
        <v>648</v>
      </c>
      <c r="K179" s="1310">
        <v>1</v>
      </c>
      <c r="L179" s="1309">
        <v>2</v>
      </c>
      <c r="M179" s="1305">
        <v>0</v>
      </c>
      <c r="N179" s="1304">
        <v>3</v>
      </c>
      <c r="O179" s="1309">
        <v>217000</v>
      </c>
      <c r="P179" s="1309">
        <v>162767</v>
      </c>
      <c r="Q179" s="1309">
        <v>86055</v>
      </c>
      <c r="R179" s="1304">
        <v>0</v>
      </c>
      <c r="S179" s="1305">
        <v>465822</v>
      </c>
      <c r="T179" s="1309">
        <v>81</v>
      </c>
      <c r="U179" s="1309">
        <v>80</v>
      </c>
      <c r="V179" s="1309">
        <v>155</v>
      </c>
      <c r="W179" s="1304">
        <v>0</v>
      </c>
      <c r="X179" s="1309">
        <v>107</v>
      </c>
      <c r="Y179" s="1309">
        <v>887</v>
      </c>
      <c r="Z179" s="1304">
        <v>1310</v>
      </c>
      <c r="AA179" s="1317" t="s">
        <v>18979</v>
      </c>
      <c r="AB179" s="1538">
        <v>50000</v>
      </c>
    </row>
    <row r="180" spans="1:28" s="2129" customFormat="1" ht="16.5" customHeight="1">
      <c r="A180" s="1306">
        <v>163</v>
      </c>
      <c r="B180" s="1306" t="s">
        <v>3538</v>
      </c>
      <c r="C180" s="1306" t="s">
        <v>3576</v>
      </c>
      <c r="D180" s="1306" t="s">
        <v>18980</v>
      </c>
      <c r="E180" s="1288" t="s">
        <v>18981</v>
      </c>
      <c r="F180" s="1434" t="s">
        <v>18982</v>
      </c>
      <c r="G180" s="1303" t="s">
        <v>18983</v>
      </c>
      <c r="H180" s="1288" t="s">
        <v>18984</v>
      </c>
      <c r="I180" s="1308" t="s">
        <v>18985</v>
      </c>
      <c r="J180" s="1534">
        <v>320</v>
      </c>
      <c r="K180" s="1535">
        <v>1</v>
      </c>
      <c r="L180" s="1537">
        <v>1</v>
      </c>
      <c r="M180" s="1305">
        <v>0</v>
      </c>
      <c r="N180" s="1304">
        <v>2</v>
      </c>
      <c r="O180" s="1537">
        <v>209200</v>
      </c>
      <c r="P180" s="1537">
        <v>27000</v>
      </c>
      <c r="Q180" s="1537">
        <v>3000</v>
      </c>
      <c r="R180" s="1304">
        <v>0</v>
      </c>
      <c r="S180" s="1305">
        <v>239200</v>
      </c>
      <c r="T180" s="1537">
        <v>51.84</v>
      </c>
      <c r="U180" s="1537">
        <v>25.92</v>
      </c>
      <c r="V180" s="1537">
        <v>78</v>
      </c>
      <c r="W180" s="1537">
        <v>146</v>
      </c>
      <c r="X180" s="1537">
        <v>58</v>
      </c>
      <c r="Y180" s="1537">
        <v>240</v>
      </c>
      <c r="Z180" s="1304">
        <v>599.76</v>
      </c>
      <c r="AA180" s="1317" t="s">
        <v>18986</v>
      </c>
      <c r="AB180" s="1538">
        <v>8000</v>
      </c>
    </row>
    <row r="181" spans="1:28" s="2129" customFormat="1" ht="16.5" customHeight="1">
      <c r="A181" s="1321" t="s">
        <v>18987</v>
      </c>
      <c r="B181" s="1321">
        <v>14</v>
      </c>
      <c r="C181" s="1321"/>
      <c r="D181" s="1321"/>
      <c r="E181" s="1322"/>
      <c r="F181" s="2133"/>
      <c r="G181" s="1323"/>
      <c r="H181" s="1429"/>
      <c r="I181" s="1637"/>
      <c r="J181" s="1325"/>
      <c r="K181" s="1326"/>
      <c r="L181" s="1326"/>
      <c r="M181" s="1326"/>
      <c r="N181" s="1327"/>
      <c r="O181" s="1327"/>
      <c r="P181" s="1327"/>
      <c r="Q181" s="1327"/>
      <c r="R181" s="1327"/>
      <c r="S181" s="1326"/>
      <c r="T181" s="1327"/>
      <c r="U181" s="1327"/>
      <c r="V181" s="1327"/>
      <c r="W181" s="1327"/>
      <c r="X181" s="1327"/>
      <c r="Y181" s="1327"/>
      <c r="Z181" s="1327"/>
      <c r="AA181" s="1328"/>
      <c r="AB181" s="1329"/>
    </row>
    <row r="182" spans="1:28" s="2129" customFormat="1" ht="16.5" customHeight="1">
      <c r="A182" s="1306">
        <v>164</v>
      </c>
      <c r="B182" s="1308" t="s">
        <v>3787</v>
      </c>
      <c r="C182" s="1308" t="s">
        <v>3826</v>
      </c>
      <c r="D182" s="1306" t="s">
        <v>18988</v>
      </c>
      <c r="E182" s="1288" t="s">
        <v>18989</v>
      </c>
      <c r="F182" s="2147" t="s">
        <v>18990</v>
      </c>
      <c r="G182" s="1341" t="s">
        <v>18991</v>
      </c>
      <c r="H182" s="1288" t="s">
        <v>18992</v>
      </c>
      <c r="I182" s="1340" t="s">
        <v>18993</v>
      </c>
      <c r="J182" s="1556">
        <v>781</v>
      </c>
      <c r="K182" s="1557">
        <v>1</v>
      </c>
      <c r="L182" s="1558">
        <v>2</v>
      </c>
      <c r="M182" s="1558">
        <v>0</v>
      </c>
      <c r="N182" s="1558">
        <v>3</v>
      </c>
      <c r="O182" s="1558">
        <v>320355</v>
      </c>
      <c r="P182" s="1558">
        <v>214255</v>
      </c>
      <c r="Q182" s="1558">
        <v>10410</v>
      </c>
      <c r="R182" s="1558">
        <v>19696</v>
      </c>
      <c r="S182" s="1557">
        <v>564716</v>
      </c>
      <c r="T182" s="1558">
        <v>83</v>
      </c>
      <c r="U182" s="1558">
        <v>0</v>
      </c>
      <c r="V182" s="1558">
        <v>357</v>
      </c>
      <c r="W182" s="1558">
        <v>0</v>
      </c>
      <c r="X182" s="1558">
        <v>53</v>
      </c>
      <c r="Y182" s="1558">
        <v>102</v>
      </c>
      <c r="Z182" s="1558">
        <v>595</v>
      </c>
      <c r="AA182" s="1317" t="s">
        <v>18994</v>
      </c>
      <c r="AB182" s="1538">
        <v>800</v>
      </c>
    </row>
    <row r="183" spans="1:28" s="2129" customFormat="1" ht="16.5" customHeight="1">
      <c r="A183" s="1287">
        <v>165</v>
      </c>
      <c r="B183" s="1289" t="s">
        <v>16640</v>
      </c>
      <c r="C183" s="1289" t="s">
        <v>18995</v>
      </c>
      <c r="D183" s="1287" t="s">
        <v>18996</v>
      </c>
      <c r="E183" s="1288" t="s">
        <v>18997</v>
      </c>
      <c r="F183" s="2142" t="s">
        <v>18998</v>
      </c>
      <c r="G183" s="1341" t="s">
        <v>18999</v>
      </c>
      <c r="H183" s="1288" t="s">
        <v>19000</v>
      </c>
      <c r="I183" s="1235" t="s">
        <v>19001</v>
      </c>
      <c r="J183" s="1346">
        <v>272</v>
      </c>
      <c r="K183" s="1291">
        <v>1</v>
      </c>
      <c r="L183" s="1290">
        <v>2</v>
      </c>
      <c r="M183" s="1290"/>
      <c r="N183" s="1558">
        <v>3</v>
      </c>
      <c r="O183" s="1290">
        <v>266300</v>
      </c>
      <c r="P183" s="1290">
        <v>0</v>
      </c>
      <c r="Q183" s="1290">
        <v>34280</v>
      </c>
      <c r="R183" s="1290">
        <v>0</v>
      </c>
      <c r="S183" s="1557">
        <v>300580</v>
      </c>
      <c r="T183" s="1290">
        <v>82.8</v>
      </c>
      <c r="U183" s="1290">
        <v>60</v>
      </c>
      <c r="V183" s="1290">
        <v>187.2</v>
      </c>
      <c r="W183" s="1290">
        <v>144</v>
      </c>
      <c r="X183" s="1290">
        <v>40.32</v>
      </c>
      <c r="Y183" s="1290">
        <v>83.2</v>
      </c>
      <c r="Z183" s="1558">
        <v>597.5200000000001</v>
      </c>
      <c r="AA183" s="1292" t="s">
        <v>19002</v>
      </c>
      <c r="AB183" s="1293">
        <v>2100</v>
      </c>
    </row>
    <row r="184" spans="1:28" s="2129" customFormat="1" ht="16.5" customHeight="1">
      <c r="A184" s="1306">
        <v>166</v>
      </c>
      <c r="B184" s="1289" t="s">
        <v>16640</v>
      </c>
      <c r="C184" s="1289" t="s">
        <v>19003</v>
      </c>
      <c r="D184" s="1287" t="s">
        <v>19004</v>
      </c>
      <c r="E184" s="1288" t="s">
        <v>19005</v>
      </c>
      <c r="F184" s="2142" t="s">
        <v>18604</v>
      </c>
      <c r="G184" s="1303" t="s">
        <v>19006</v>
      </c>
      <c r="H184" s="1288" t="s">
        <v>19007</v>
      </c>
      <c r="I184" s="1319" t="s">
        <v>19008</v>
      </c>
      <c r="J184" s="1346">
        <v>279</v>
      </c>
      <c r="K184" s="1291">
        <v>1</v>
      </c>
      <c r="L184" s="1290">
        <v>1</v>
      </c>
      <c r="M184" s="1291">
        <v>0</v>
      </c>
      <c r="N184" s="1558">
        <v>2</v>
      </c>
      <c r="O184" s="1290">
        <v>74000</v>
      </c>
      <c r="P184" s="1290">
        <v>24000</v>
      </c>
      <c r="Q184" s="1290">
        <v>5000</v>
      </c>
      <c r="R184" s="1290">
        <v>300</v>
      </c>
      <c r="S184" s="1557">
        <v>103300</v>
      </c>
      <c r="T184" s="1290">
        <v>125.52</v>
      </c>
      <c r="U184" s="1290">
        <v>85.12</v>
      </c>
      <c r="V184" s="1290">
        <v>96.35</v>
      </c>
      <c r="W184" s="1290">
        <v>132.1</v>
      </c>
      <c r="X184" s="1290">
        <v>83.85</v>
      </c>
      <c r="Y184" s="1290">
        <v>152.74</v>
      </c>
      <c r="Z184" s="1558">
        <v>675.68000000000006</v>
      </c>
      <c r="AA184" s="1292" t="s">
        <v>19009</v>
      </c>
      <c r="AB184" s="1293">
        <v>6000</v>
      </c>
    </row>
    <row r="185" spans="1:28" s="2129" customFormat="1" ht="16.5" customHeight="1">
      <c r="A185" s="1287">
        <v>167</v>
      </c>
      <c r="B185" s="1289" t="s">
        <v>3787</v>
      </c>
      <c r="C185" s="1289" t="s">
        <v>3812</v>
      </c>
      <c r="D185" s="1287" t="s">
        <v>19010</v>
      </c>
      <c r="E185" s="1288" t="s">
        <v>19011</v>
      </c>
      <c r="F185" s="2142" t="s">
        <v>19012</v>
      </c>
      <c r="G185" s="1303" t="s">
        <v>19013</v>
      </c>
      <c r="H185" s="1288" t="s">
        <v>19014</v>
      </c>
      <c r="I185" s="1289" t="s">
        <v>19015</v>
      </c>
      <c r="J185" s="1413">
        <v>693</v>
      </c>
      <c r="K185" s="1301">
        <v>1</v>
      </c>
      <c r="L185" s="1300">
        <v>1</v>
      </c>
      <c r="M185" s="1301">
        <v>0</v>
      </c>
      <c r="N185" s="1558">
        <v>2</v>
      </c>
      <c r="O185" s="1300">
        <v>568520</v>
      </c>
      <c r="P185" s="1300">
        <v>199000</v>
      </c>
      <c r="Q185" s="1300">
        <v>51920</v>
      </c>
      <c r="R185" s="1300">
        <v>46000</v>
      </c>
      <c r="S185" s="1557">
        <v>865440</v>
      </c>
      <c r="T185" s="1300">
        <v>86</v>
      </c>
      <c r="U185" s="1300">
        <v>150</v>
      </c>
      <c r="V185" s="1558">
        <v>0</v>
      </c>
      <c r="W185" s="1300">
        <v>270</v>
      </c>
      <c r="X185" s="1558">
        <v>0</v>
      </c>
      <c r="Y185" s="1558">
        <v>0</v>
      </c>
      <c r="Z185" s="1558">
        <v>506</v>
      </c>
      <c r="AA185" s="1292" t="s">
        <v>19016</v>
      </c>
      <c r="AB185" s="1293">
        <v>42500</v>
      </c>
    </row>
    <row r="186" spans="1:28" s="2129" customFormat="1" ht="16.5" customHeight="1">
      <c r="A186" s="1306">
        <v>168</v>
      </c>
      <c r="B186" s="1289" t="s">
        <v>3787</v>
      </c>
      <c r="C186" s="1289" t="s">
        <v>3798</v>
      </c>
      <c r="D186" s="1287" t="s">
        <v>19017</v>
      </c>
      <c r="E186" s="1288" t="s">
        <v>19018</v>
      </c>
      <c r="F186" s="2142" t="s">
        <v>18852</v>
      </c>
      <c r="G186" s="1341" t="s">
        <v>19019</v>
      </c>
      <c r="H186" s="1288" t="s">
        <v>19020</v>
      </c>
      <c r="I186" s="1559" t="s">
        <v>19021</v>
      </c>
      <c r="J186" s="1560">
        <v>610</v>
      </c>
      <c r="K186" s="1561">
        <v>1</v>
      </c>
      <c r="L186" s="1562">
        <v>2</v>
      </c>
      <c r="M186" s="1562">
        <v>1</v>
      </c>
      <c r="N186" s="1558">
        <v>4</v>
      </c>
      <c r="O186" s="1562">
        <v>180500</v>
      </c>
      <c r="P186" s="1290">
        <v>0</v>
      </c>
      <c r="Q186" s="1562">
        <v>45642</v>
      </c>
      <c r="R186" s="1290">
        <v>0</v>
      </c>
      <c r="S186" s="1557">
        <v>226142</v>
      </c>
      <c r="T186" s="1562">
        <v>46.24</v>
      </c>
      <c r="U186" s="1562">
        <v>67.760000000000005</v>
      </c>
      <c r="V186" s="1558">
        <v>0</v>
      </c>
      <c r="W186" s="1562">
        <v>462</v>
      </c>
      <c r="X186" s="1562">
        <v>51.59</v>
      </c>
      <c r="Y186" s="1562">
        <v>22.44</v>
      </c>
      <c r="Z186" s="1558">
        <v>650.03000000000009</v>
      </c>
      <c r="AA186" s="1292" t="s">
        <v>19022</v>
      </c>
      <c r="AB186" s="1293">
        <v>22000</v>
      </c>
    </row>
    <row r="187" spans="1:28" s="2129" customFormat="1" ht="16.5" customHeight="1">
      <c r="A187" s="1287">
        <v>169</v>
      </c>
      <c r="B187" s="1289" t="s">
        <v>3787</v>
      </c>
      <c r="C187" s="1289" t="s">
        <v>3821</v>
      </c>
      <c r="D187" s="1287" t="s">
        <v>19023</v>
      </c>
      <c r="E187" s="1288" t="s">
        <v>19024</v>
      </c>
      <c r="F187" s="2142" t="s">
        <v>18256</v>
      </c>
      <c r="G187" s="1303" t="s">
        <v>19025</v>
      </c>
      <c r="H187" s="1288" t="s">
        <v>19026</v>
      </c>
      <c r="I187" s="1319" t="s">
        <v>19027</v>
      </c>
      <c r="J187" s="1337">
        <v>446</v>
      </c>
      <c r="K187" s="1338">
        <v>1</v>
      </c>
      <c r="L187" s="1339">
        <v>2</v>
      </c>
      <c r="M187" s="1339"/>
      <c r="N187" s="1558">
        <v>3</v>
      </c>
      <c r="O187" s="1339">
        <v>472600</v>
      </c>
      <c r="P187" s="1339">
        <v>57700</v>
      </c>
      <c r="Q187" s="1339">
        <v>8200</v>
      </c>
      <c r="R187" s="1290">
        <v>0</v>
      </c>
      <c r="S187" s="1557">
        <v>538500</v>
      </c>
      <c r="T187" s="1339">
        <v>110</v>
      </c>
      <c r="U187" s="1339">
        <v>216</v>
      </c>
      <c r="V187" s="1339">
        <v>490</v>
      </c>
      <c r="W187" s="1558">
        <v>0</v>
      </c>
      <c r="X187" s="1339">
        <v>110</v>
      </c>
      <c r="Y187" s="1339">
        <v>88</v>
      </c>
      <c r="Z187" s="1558">
        <v>1014</v>
      </c>
      <c r="AA187" s="1292" t="s">
        <v>19028</v>
      </c>
      <c r="AB187" s="1293">
        <v>3190</v>
      </c>
    </row>
    <row r="188" spans="1:28" s="2129" customFormat="1" ht="16.5" customHeight="1">
      <c r="A188" s="1306">
        <v>170</v>
      </c>
      <c r="B188" s="1289" t="s">
        <v>16640</v>
      </c>
      <c r="C188" s="1289" t="s">
        <v>19029</v>
      </c>
      <c r="D188" s="1287" t="s">
        <v>19030</v>
      </c>
      <c r="E188" s="1288" t="s">
        <v>19031</v>
      </c>
      <c r="F188" s="2142" t="s">
        <v>18604</v>
      </c>
      <c r="G188" s="1303" t="s">
        <v>19032</v>
      </c>
      <c r="H188" s="1288" t="s">
        <v>19033</v>
      </c>
      <c r="I188" s="1559" t="s">
        <v>19034</v>
      </c>
      <c r="J188" s="1346">
        <v>196</v>
      </c>
      <c r="K188" s="1291">
        <v>1</v>
      </c>
      <c r="L188" s="1290">
        <v>1</v>
      </c>
      <c r="M188" s="1290">
        <v>0</v>
      </c>
      <c r="N188" s="1558">
        <v>2</v>
      </c>
      <c r="O188" s="1290">
        <v>9300</v>
      </c>
      <c r="P188" s="1290">
        <v>47000</v>
      </c>
      <c r="Q188" s="1290">
        <v>182200</v>
      </c>
      <c r="R188" s="1290">
        <v>13981</v>
      </c>
      <c r="S188" s="1557">
        <v>252481</v>
      </c>
      <c r="T188" s="1290">
        <v>49</v>
      </c>
      <c r="U188" s="1290">
        <v>50</v>
      </c>
      <c r="V188" s="1558">
        <v>0</v>
      </c>
      <c r="W188" s="1558">
        <v>0</v>
      </c>
      <c r="X188" s="1290">
        <v>100</v>
      </c>
      <c r="Y188" s="1290">
        <v>60</v>
      </c>
      <c r="Z188" s="1558">
        <v>259</v>
      </c>
      <c r="AA188" s="1292" t="s">
        <v>19035</v>
      </c>
      <c r="AB188" s="1293">
        <v>35530</v>
      </c>
    </row>
    <row r="189" spans="1:28" s="2129" customFormat="1" ht="16.5" customHeight="1">
      <c r="A189" s="1287">
        <v>171</v>
      </c>
      <c r="B189" s="1289" t="s">
        <v>3787</v>
      </c>
      <c r="C189" s="1289" t="s">
        <v>3807</v>
      </c>
      <c r="D189" s="1287" t="s">
        <v>19036</v>
      </c>
      <c r="E189" s="1288" t="s">
        <v>19037</v>
      </c>
      <c r="F189" s="2148" t="s">
        <v>19038</v>
      </c>
      <c r="G189" s="1303" t="s">
        <v>19039</v>
      </c>
      <c r="H189" s="1288" t="s">
        <v>19040</v>
      </c>
      <c r="I189" s="1563" t="s">
        <v>19041</v>
      </c>
      <c r="J189" s="1560">
        <v>330</v>
      </c>
      <c r="K189" s="1561">
        <v>1</v>
      </c>
      <c r="L189" s="1562">
        <v>1</v>
      </c>
      <c r="M189" s="1562"/>
      <c r="N189" s="1558">
        <v>2</v>
      </c>
      <c r="O189" s="1562">
        <v>80600</v>
      </c>
      <c r="P189" s="1290">
        <v>0</v>
      </c>
      <c r="Q189" s="1562">
        <v>8000</v>
      </c>
      <c r="R189" s="1290">
        <v>0</v>
      </c>
      <c r="S189" s="1557">
        <v>88600</v>
      </c>
      <c r="T189" s="1562">
        <v>47</v>
      </c>
      <c r="U189" s="1562">
        <v>47</v>
      </c>
      <c r="V189" s="1562">
        <v>48</v>
      </c>
      <c r="W189" s="1558">
        <v>0</v>
      </c>
      <c r="X189" s="1562">
        <v>23</v>
      </c>
      <c r="Y189" s="1562">
        <v>150</v>
      </c>
      <c r="Z189" s="1558">
        <v>315</v>
      </c>
      <c r="AA189" s="1299" t="s">
        <v>19042</v>
      </c>
      <c r="AB189" s="1293">
        <v>1560</v>
      </c>
    </row>
    <row r="190" spans="1:28" s="2129" customFormat="1" ht="16.5" customHeight="1">
      <c r="A190" s="1306">
        <v>172</v>
      </c>
      <c r="B190" s="1289" t="s">
        <v>3787</v>
      </c>
      <c r="C190" s="1289" t="s">
        <v>3788</v>
      </c>
      <c r="D190" s="1287" t="s">
        <v>19043</v>
      </c>
      <c r="E190" s="1288" t="s">
        <v>19044</v>
      </c>
      <c r="F190" s="2142" t="s">
        <v>18707</v>
      </c>
      <c r="G190" s="1303" t="s">
        <v>19045</v>
      </c>
      <c r="H190" s="1288" t="s">
        <v>19046</v>
      </c>
      <c r="I190" s="1319" t="s">
        <v>19047</v>
      </c>
      <c r="J190" s="1550">
        <v>598</v>
      </c>
      <c r="K190" s="1500">
        <v>1</v>
      </c>
      <c r="L190" s="1499">
        <v>1</v>
      </c>
      <c r="M190" s="1499"/>
      <c r="N190" s="1558">
        <v>2</v>
      </c>
      <c r="O190" s="1499">
        <v>11000</v>
      </c>
      <c r="P190" s="1499">
        <v>10000</v>
      </c>
      <c r="Q190" s="1499">
        <v>12000</v>
      </c>
      <c r="R190" s="1290">
        <v>0</v>
      </c>
      <c r="S190" s="1557">
        <v>33000</v>
      </c>
      <c r="T190" s="1499">
        <v>9</v>
      </c>
      <c r="U190" s="1558">
        <v>0</v>
      </c>
      <c r="V190" s="1558">
        <v>0</v>
      </c>
      <c r="W190" s="1558">
        <v>0</v>
      </c>
      <c r="X190" s="1499">
        <v>9</v>
      </c>
      <c r="Y190" s="1564">
        <v>16</v>
      </c>
      <c r="Z190" s="1558">
        <v>34</v>
      </c>
      <c r="AA190" s="1292" t="s">
        <v>19048</v>
      </c>
      <c r="AB190" s="1293">
        <v>1000</v>
      </c>
    </row>
    <row r="191" spans="1:28" s="2129" customFormat="1" ht="16.5" customHeight="1">
      <c r="A191" s="1287">
        <v>173</v>
      </c>
      <c r="B191" s="1565" t="s">
        <v>3787</v>
      </c>
      <c r="C191" s="1565" t="s">
        <v>3836</v>
      </c>
      <c r="D191" s="1137" t="s">
        <v>19049</v>
      </c>
      <c r="E191" s="1288" t="s">
        <v>19050</v>
      </c>
      <c r="F191" s="2147" t="s">
        <v>19051</v>
      </c>
      <c r="G191" s="1303" t="s">
        <v>19052</v>
      </c>
      <c r="H191" s="1288" t="s">
        <v>19053</v>
      </c>
      <c r="I191" s="1566" t="s">
        <v>19054</v>
      </c>
      <c r="J191" s="1567">
        <v>1669</v>
      </c>
      <c r="K191" s="1568">
        <v>1</v>
      </c>
      <c r="L191" s="1569">
        <v>6</v>
      </c>
      <c r="M191" s="1570">
        <v>0</v>
      </c>
      <c r="N191" s="1558">
        <v>7</v>
      </c>
      <c r="O191" s="1569">
        <v>467800</v>
      </c>
      <c r="P191" s="1569">
        <v>8000</v>
      </c>
      <c r="Q191" s="1569">
        <v>42542</v>
      </c>
      <c r="R191" s="1569">
        <v>20250</v>
      </c>
      <c r="S191" s="1557">
        <v>538592</v>
      </c>
      <c r="T191" s="1569">
        <v>91.98</v>
      </c>
      <c r="U191" s="1569">
        <v>55.53</v>
      </c>
      <c r="V191" s="1569">
        <v>148.5</v>
      </c>
      <c r="W191" s="1569">
        <v>0</v>
      </c>
      <c r="X191" s="1569">
        <v>201.7</v>
      </c>
      <c r="Y191" s="1569">
        <v>1091.3699999999999</v>
      </c>
      <c r="Z191" s="1558">
        <v>1589.08</v>
      </c>
      <c r="AA191" s="1317" t="s">
        <v>19055</v>
      </c>
      <c r="AB191" s="1293">
        <v>88574</v>
      </c>
    </row>
    <row r="192" spans="1:28" s="2129" customFormat="1" ht="16.5" customHeight="1">
      <c r="A192" s="1306">
        <v>174</v>
      </c>
      <c r="B192" s="1571" t="s">
        <v>3787</v>
      </c>
      <c r="C192" s="1571" t="s">
        <v>19056</v>
      </c>
      <c r="D192" s="1425" t="s">
        <v>19057</v>
      </c>
      <c r="E192" s="1288" t="s">
        <v>19058</v>
      </c>
      <c r="F192" s="2142" t="s">
        <v>19059</v>
      </c>
      <c r="G192" s="1303" t="s">
        <v>19060</v>
      </c>
      <c r="H192" s="1288" t="s">
        <v>19061</v>
      </c>
      <c r="I192" s="1235" t="s">
        <v>19062</v>
      </c>
      <c r="J192" s="1572">
        <v>676</v>
      </c>
      <c r="K192" s="1573">
        <v>1</v>
      </c>
      <c r="L192" s="1574">
        <v>1</v>
      </c>
      <c r="M192" s="1574">
        <v>0</v>
      </c>
      <c r="N192" s="1558">
        <v>2</v>
      </c>
      <c r="O192" s="1574">
        <v>245800</v>
      </c>
      <c r="P192" s="1574">
        <v>139100</v>
      </c>
      <c r="Q192" s="1574">
        <v>18200</v>
      </c>
      <c r="R192" s="1574">
        <v>1800</v>
      </c>
      <c r="S192" s="1557">
        <v>404900</v>
      </c>
      <c r="T192" s="1574">
        <v>93</v>
      </c>
      <c r="U192" s="1574">
        <v>25</v>
      </c>
      <c r="V192" s="1574">
        <v>1345</v>
      </c>
      <c r="W192" s="1574">
        <v>63</v>
      </c>
      <c r="X192" s="1574">
        <v>93</v>
      </c>
      <c r="Y192" s="1574">
        <v>713</v>
      </c>
      <c r="Z192" s="1558">
        <v>2332</v>
      </c>
      <c r="AA192" s="1292" t="s">
        <v>19063</v>
      </c>
      <c r="AB192" s="1293">
        <v>51484</v>
      </c>
    </row>
    <row r="193" spans="1:28" s="2129" customFormat="1" ht="16.5" customHeight="1">
      <c r="A193" s="1287">
        <v>175</v>
      </c>
      <c r="B193" s="1571" t="s">
        <v>3787</v>
      </c>
      <c r="C193" s="1571" t="s">
        <v>3870</v>
      </c>
      <c r="D193" s="1425" t="s">
        <v>19064</v>
      </c>
      <c r="E193" s="1288" t="s">
        <v>19065</v>
      </c>
      <c r="F193" s="2142" t="s">
        <v>19066</v>
      </c>
      <c r="G193" s="1303" t="s">
        <v>19067</v>
      </c>
      <c r="H193" s="1288" t="s">
        <v>19068</v>
      </c>
      <c r="I193" s="1294" t="s">
        <v>19069</v>
      </c>
      <c r="J193" s="1572">
        <v>1001</v>
      </c>
      <c r="K193" s="1573">
        <v>1</v>
      </c>
      <c r="L193" s="1574">
        <v>3</v>
      </c>
      <c r="M193" s="1574">
        <v>0</v>
      </c>
      <c r="N193" s="1558">
        <v>4</v>
      </c>
      <c r="O193" s="1574">
        <v>452236</v>
      </c>
      <c r="P193" s="1574">
        <v>0</v>
      </c>
      <c r="Q193" s="1574">
        <v>25979</v>
      </c>
      <c r="R193" s="1574">
        <v>0</v>
      </c>
      <c r="S193" s="1557">
        <v>478215</v>
      </c>
      <c r="T193" s="1574">
        <v>98.22</v>
      </c>
      <c r="U193" s="1574">
        <v>102</v>
      </c>
      <c r="V193" s="1574">
        <v>0</v>
      </c>
      <c r="W193" s="1574">
        <v>0</v>
      </c>
      <c r="X193" s="1574">
        <v>98.22</v>
      </c>
      <c r="Y193" s="1574">
        <v>0</v>
      </c>
      <c r="Z193" s="1558">
        <v>298.44</v>
      </c>
      <c r="AA193" s="1292" t="s">
        <v>19070</v>
      </c>
      <c r="AB193" s="1293">
        <v>52000</v>
      </c>
    </row>
    <row r="194" spans="1:28" s="2129" customFormat="1" ht="16.5" customHeight="1">
      <c r="A194" s="1306">
        <v>176</v>
      </c>
      <c r="B194" s="1571" t="s">
        <v>16640</v>
      </c>
      <c r="C194" s="1571" t="s">
        <v>19071</v>
      </c>
      <c r="D194" s="1425" t="s">
        <v>19072</v>
      </c>
      <c r="E194" s="1288" t="s">
        <v>19073</v>
      </c>
      <c r="F194" s="2142" t="s">
        <v>19074</v>
      </c>
      <c r="G194" s="1303" t="s">
        <v>19075</v>
      </c>
      <c r="H194" s="1288" t="s">
        <v>19076</v>
      </c>
      <c r="I194" s="1235" t="s">
        <v>19077</v>
      </c>
      <c r="J194" s="1346">
        <v>1001</v>
      </c>
      <c r="K194" s="1291">
        <v>1</v>
      </c>
      <c r="L194" s="1290">
        <v>1</v>
      </c>
      <c r="M194" s="1291">
        <v>5</v>
      </c>
      <c r="N194" s="1558">
        <v>7</v>
      </c>
      <c r="O194" s="1290">
        <v>3000</v>
      </c>
      <c r="P194" s="1290">
        <v>482500</v>
      </c>
      <c r="Q194" s="1290">
        <v>186000</v>
      </c>
      <c r="R194" s="1290">
        <v>39931</v>
      </c>
      <c r="S194" s="1557">
        <v>711431</v>
      </c>
      <c r="T194" s="1290">
        <v>99</v>
      </c>
      <c r="U194" s="1290">
        <v>66</v>
      </c>
      <c r="V194" s="1290">
        <v>0</v>
      </c>
      <c r="W194" s="1290">
        <v>0</v>
      </c>
      <c r="X194" s="1290">
        <v>0</v>
      </c>
      <c r="Y194" s="1569">
        <v>0</v>
      </c>
      <c r="Z194" s="1558">
        <v>165</v>
      </c>
      <c r="AA194" s="1292" t="s">
        <v>19078</v>
      </c>
      <c r="AB194" s="1293">
        <v>5000</v>
      </c>
    </row>
    <row r="195" spans="1:28" s="2129" customFormat="1" ht="16.5" customHeight="1">
      <c r="A195" s="1287">
        <v>177</v>
      </c>
      <c r="B195" s="1571" t="s">
        <v>3787</v>
      </c>
      <c r="C195" s="1571" t="s">
        <v>3885</v>
      </c>
      <c r="D195" s="1425" t="s">
        <v>19079</v>
      </c>
      <c r="E195" s="1288" t="s">
        <v>19018</v>
      </c>
      <c r="F195" s="2142" t="s">
        <v>19080</v>
      </c>
      <c r="G195" s="1303" t="s">
        <v>19081</v>
      </c>
      <c r="H195" s="1288" t="s">
        <v>19082</v>
      </c>
      <c r="I195" s="1294" t="s">
        <v>19083</v>
      </c>
      <c r="J195" s="1550">
        <v>184</v>
      </c>
      <c r="K195" s="1500">
        <v>1</v>
      </c>
      <c r="L195" s="1499">
        <v>1</v>
      </c>
      <c r="M195" s="1499"/>
      <c r="N195" s="1558">
        <v>2</v>
      </c>
      <c r="O195" s="1499">
        <v>280695</v>
      </c>
      <c r="P195" s="1499">
        <v>62000</v>
      </c>
      <c r="Q195" s="1499">
        <v>1300</v>
      </c>
      <c r="R195" s="1499">
        <v>13000</v>
      </c>
      <c r="S195" s="1557">
        <v>356995</v>
      </c>
      <c r="T195" s="1499">
        <v>180</v>
      </c>
      <c r="U195" s="1499">
        <v>70</v>
      </c>
      <c r="V195" s="1499">
        <v>240</v>
      </c>
      <c r="W195" s="1499">
        <v>180</v>
      </c>
      <c r="X195" s="1499">
        <v>100</v>
      </c>
      <c r="Y195" s="1499">
        <v>191</v>
      </c>
      <c r="Z195" s="1558">
        <v>961</v>
      </c>
      <c r="AA195" s="1292" t="s">
        <v>19084</v>
      </c>
      <c r="AB195" s="1293">
        <v>20000</v>
      </c>
    </row>
    <row r="196" spans="1:28" s="2129" customFormat="1" ht="16.5" customHeight="1">
      <c r="A196" s="1306">
        <v>178</v>
      </c>
      <c r="B196" s="1571" t="s">
        <v>16640</v>
      </c>
      <c r="C196" s="1571" t="s">
        <v>11114</v>
      </c>
      <c r="D196" s="1575" t="s">
        <v>19085</v>
      </c>
      <c r="E196" s="1288" t="s">
        <v>19086</v>
      </c>
      <c r="F196" s="2142" t="s">
        <v>18500</v>
      </c>
      <c r="G196" s="1303" t="s">
        <v>19087</v>
      </c>
      <c r="H196" s="1288" t="s">
        <v>19088</v>
      </c>
      <c r="I196" s="1576" t="s">
        <v>19089</v>
      </c>
      <c r="J196" s="1346">
        <v>325</v>
      </c>
      <c r="K196" s="1291">
        <v>1</v>
      </c>
      <c r="L196" s="1290">
        <v>3</v>
      </c>
      <c r="M196" s="1290">
        <v>0</v>
      </c>
      <c r="N196" s="1558">
        <v>4</v>
      </c>
      <c r="O196" s="1290">
        <v>245000</v>
      </c>
      <c r="P196" s="1290">
        <v>56000</v>
      </c>
      <c r="Q196" s="1290">
        <v>20000</v>
      </c>
      <c r="R196" s="1290">
        <v>6000</v>
      </c>
      <c r="S196" s="1557">
        <v>327000</v>
      </c>
      <c r="T196" s="1290">
        <v>137.80000000000001</v>
      </c>
      <c r="U196" s="1569">
        <v>0</v>
      </c>
      <c r="V196" s="1290">
        <v>449.3</v>
      </c>
      <c r="W196" s="1290">
        <v>116.4</v>
      </c>
      <c r="X196" s="1290">
        <v>405.1</v>
      </c>
      <c r="Y196" s="1290">
        <v>194.1</v>
      </c>
      <c r="Z196" s="1558">
        <v>1302.6999999999998</v>
      </c>
      <c r="AA196" s="1292" t="s">
        <v>19090</v>
      </c>
      <c r="AB196" s="1293">
        <v>15000</v>
      </c>
    </row>
    <row r="197" spans="1:28" s="2129" customFormat="1" ht="16.5" customHeight="1">
      <c r="A197" s="1287">
        <v>179</v>
      </c>
      <c r="B197" s="1571" t="s">
        <v>3787</v>
      </c>
      <c r="C197" s="1571" t="s">
        <v>3831</v>
      </c>
      <c r="D197" s="1425" t="s">
        <v>19091</v>
      </c>
      <c r="E197" s="1288" t="s">
        <v>19092</v>
      </c>
      <c r="F197" s="2142" t="s">
        <v>19093</v>
      </c>
      <c r="G197" s="1341" t="s">
        <v>19094</v>
      </c>
      <c r="H197" s="1288" t="s">
        <v>19095</v>
      </c>
      <c r="I197" s="1294" t="s">
        <v>19096</v>
      </c>
      <c r="J197" s="1346">
        <v>583</v>
      </c>
      <c r="K197" s="1291">
        <v>1</v>
      </c>
      <c r="L197" s="1290">
        <v>1</v>
      </c>
      <c r="M197" s="1290"/>
      <c r="N197" s="1558">
        <v>2</v>
      </c>
      <c r="O197" s="1290">
        <v>149380</v>
      </c>
      <c r="P197" s="1290">
        <v>31462</v>
      </c>
      <c r="Q197" s="1290">
        <v>0</v>
      </c>
      <c r="R197" s="1290">
        <v>0</v>
      </c>
      <c r="S197" s="1557">
        <v>180842</v>
      </c>
      <c r="T197" s="1290">
        <v>171</v>
      </c>
      <c r="U197" s="1569">
        <v>0</v>
      </c>
      <c r="V197" s="1569">
        <v>0</v>
      </c>
      <c r="W197" s="1569">
        <v>0</v>
      </c>
      <c r="X197" s="1569">
        <v>0</v>
      </c>
      <c r="Y197" s="1569">
        <v>0</v>
      </c>
      <c r="Z197" s="1558">
        <v>171</v>
      </c>
      <c r="AA197" s="1292" t="s">
        <v>19097</v>
      </c>
      <c r="AB197" s="1293">
        <v>100</v>
      </c>
    </row>
    <row r="198" spans="1:28" s="2129" customFormat="1" ht="16.5" customHeight="1">
      <c r="A198" s="1306">
        <v>180</v>
      </c>
      <c r="B198" s="1571" t="s">
        <v>3787</v>
      </c>
      <c r="C198" s="1571" t="s">
        <v>3880</v>
      </c>
      <c r="D198" s="1425" t="s">
        <v>19098</v>
      </c>
      <c r="E198" s="1288" t="s">
        <v>19099</v>
      </c>
      <c r="F198" s="2142" t="s">
        <v>19100</v>
      </c>
      <c r="G198" s="1303" t="s">
        <v>19101</v>
      </c>
      <c r="H198" s="1288" t="s">
        <v>19102</v>
      </c>
      <c r="I198" s="1294" t="s">
        <v>19103</v>
      </c>
      <c r="J198" s="1337">
        <v>700</v>
      </c>
      <c r="K198" s="1338">
        <v>1</v>
      </c>
      <c r="L198" s="1339">
        <v>2</v>
      </c>
      <c r="M198" s="1339"/>
      <c r="N198" s="1558">
        <v>3</v>
      </c>
      <c r="O198" s="1339">
        <v>65000</v>
      </c>
      <c r="P198" s="1339">
        <v>539631</v>
      </c>
      <c r="Q198" s="1339">
        <v>69483</v>
      </c>
      <c r="R198" s="1339">
        <v>4549</v>
      </c>
      <c r="S198" s="1557">
        <v>678663</v>
      </c>
      <c r="T198" s="1339">
        <v>186</v>
      </c>
      <c r="U198" s="1569">
        <v>0</v>
      </c>
      <c r="V198" s="1569">
        <v>0</v>
      </c>
      <c r="W198" s="1569">
        <v>0</v>
      </c>
      <c r="X198" s="1569">
        <v>0</v>
      </c>
      <c r="Y198" s="1569">
        <v>0</v>
      </c>
      <c r="Z198" s="1558">
        <v>186</v>
      </c>
      <c r="AA198" s="1292" t="s">
        <v>19104</v>
      </c>
      <c r="AB198" s="1293">
        <v>500</v>
      </c>
    </row>
    <row r="199" spans="1:28" s="2129" customFormat="1" ht="16.5" customHeight="1">
      <c r="A199" s="1287">
        <v>181</v>
      </c>
      <c r="B199" s="1571" t="s">
        <v>16640</v>
      </c>
      <c r="C199" s="1571" t="s">
        <v>19105</v>
      </c>
      <c r="D199" s="1425" t="s">
        <v>19106</v>
      </c>
      <c r="E199" s="1288" t="s">
        <v>19107</v>
      </c>
      <c r="F199" s="2142" t="s">
        <v>19108</v>
      </c>
      <c r="G199" s="1303" t="s">
        <v>19109</v>
      </c>
      <c r="H199" s="1288" t="s">
        <v>19110</v>
      </c>
      <c r="I199" s="1235" t="s">
        <v>19111</v>
      </c>
      <c r="J199" s="1346">
        <v>233</v>
      </c>
      <c r="K199" s="1291">
        <v>1</v>
      </c>
      <c r="L199" s="1290">
        <v>2</v>
      </c>
      <c r="M199" s="1290">
        <v>0</v>
      </c>
      <c r="N199" s="1558">
        <v>3</v>
      </c>
      <c r="O199" s="1290">
        <v>898398</v>
      </c>
      <c r="P199" s="1290">
        <v>0</v>
      </c>
      <c r="Q199" s="1290">
        <v>33252</v>
      </c>
      <c r="R199" s="1290">
        <v>23454</v>
      </c>
      <c r="S199" s="1557">
        <v>955104</v>
      </c>
      <c r="T199" s="1290">
        <v>109</v>
      </c>
      <c r="U199" s="1569">
        <v>0</v>
      </c>
      <c r="V199" s="1290">
        <v>93</v>
      </c>
      <c r="W199" s="1569">
        <v>0</v>
      </c>
      <c r="X199" s="1569">
        <v>0</v>
      </c>
      <c r="Y199" s="1569">
        <v>0</v>
      </c>
      <c r="Z199" s="1558">
        <v>202</v>
      </c>
      <c r="AA199" s="1292" t="s">
        <v>19112</v>
      </c>
      <c r="AB199" s="1293">
        <v>71200</v>
      </c>
    </row>
    <row r="200" spans="1:28" s="2129" customFormat="1" ht="16.5" customHeight="1">
      <c r="A200" s="1306">
        <v>182</v>
      </c>
      <c r="B200" s="1289" t="s">
        <v>3787</v>
      </c>
      <c r="C200" s="1289" t="s">
        <v>3865</v>
      </c>
      <c r="D200" s="1287" t="s">
        <v>19113</v>
      </c>
      <c r="E200" s="1288" t="s">
        <v>19114</v>
      </c>
      <c r="F200" s="2142" t="s">
        <v>19115</v>
      </c>
      <c r="G200" s="1303" t="s">
        <v>19116</v>
      </c>
      <c r="H200" s="1288" t="s">
        <v>19117</v>
      </c>
      <c r="I200" s="1235" t="s">
        <v>19118</v>
      </c>
      <c r="J200" s="1346">
        <v>448</v>
      </c>
      <c r="K200" s="1291">
        <v>1</v>
      </c>
      <c r="L200" s="1290">
        <v>1</v>
      </c>
      <c r="M200" s="1290"/>
      <c r="N200" s="1558">
        <v>2</v>
      </c>
      <c r="O200" s="1290">
        <v>210010</v>
      </c>
      <c r="P200" s="1290">
        <v>64908</v>
      </c>
      <c r="Q200" s="1290">
        <v>29259</v>
      </c>
      <c r="R200" s="1290">
        <v>7500</v>
      </c>
      <c r="S200" s="1557">
        <v>311677</v>
      </c>
      <c r="T200" s="1569">
        <v>331</v>
      </c>
      <c r="U200" s="1569">
        <v>0</v>
      </c>
      <c r="V200" s="1569">
        <v>0</v>
      </c>
      <c r="W200" s="1569">
        <v>0</v>
      </c>
      <c r="X200" s="1569">
        <v>0</v>
      </c>
      <c r="Y200" s="1569">
        <v>0</v>
      </c>
      <c r="Z200" s="1558">
        <v>331</v>
      </c>
      <c r="AA200" s="1292" t="s">
        <v>19119</v>
      </c>
      <c r="AB200" s="1293">
        <v>3640</v>
      </c>
    </row>
    <row r="201" spans="1:28" s="2129" customFormat="1" ht="16.5" customHeight="1">
      <c r="A201" s="1287">
        <v>183</v>
      </c>
      <c r="B201" s="1289" t="s">
        <v>16640</v>
      </c>
      <c r="C201" s="1289" t="s">
        <v>19120</v>
      </c>
      <c r="D201" s="1287" t="s">
        <v>19121</v>
      </c>
      <c r="E201" s="1288" t="s">
        <v>19122</v>
      </c>
      <c r="F201" s="2142" t="s">
        <v>19123</v>
      </c>
      <c r="G201" s="1303" t="s">
        <v>19124</v>
      </c>
      <c r="H201" s="1288" t="s">
        <v>19125</v>
      </c>
      <c r="I201" s="1289" t="s">
        <v>19126</v>
      </c>
      <c r="J201" s="1346">
        <v>650</v>
      </c>
      <c r="K201" s="1291">
        <v>1</v>
      </c>
      <c r="L201" s="1290">
        <v>1</v>
      </c>
      <c r="M201" s="1290">
        <v>0</v>
      </c>
      <c r="N201" s="1558">
        <v>2</v>
      </c>
      <c r="O201" s="1290">
        <v>283000</v>
      </c>
      <c r="P201" s="1290">
        <v>20000</v>
      </c>
      <c r="Q201" s="1290">
        <v>25000</v>
      </c>
      <c r="R201" s="1290">
        <v>0</v>
      </c>
      <c r="S201" s="1557">
        <v>328000</v>
      </c>
      <c r="T201" s="1553">
        <v>99</v>
      </c>
      <c r="U201" s="1553">
        <v>132</v>
      </c>
      <c r="V201" s="1553">
        <v>198</v>
      </c>
      <c r="W201" s="1569">
        <v>0</v>
      </c>
      <c r="X201" s="1553">
        <v>99</v>
      </c>
      <c r="Y201" s="1553">
        <v>99</v>
      </c>
      <c r="Z201" s="1558">
        <v>627</v>
      </c>
      <c r="AA201" s="1312" t="s">
        <v>19127</v>
      </c>
      <c r="AB201" s="1293">
        <v>11420</v>
      </c>
    </row>
    <row r="202" spans="1:28" s="2129" customFormat="1" ht="16.5" customHeight="1">
      <c r="A202" s="1306">
        <v>184</v>
      </c>
      <c r="B202" s="1289" t="s">
        <v>3787</v>
      </c>
      <c r="C202" s="1289" t="s">
        <v>3875</v>
      </c>
      <c r="D202" s="1287" t="s">
        <v>19128</v>
      </c>
      <c r="E202" s="1288" t="s">
        <v>19129</v>
      </c>
      <c r="F202" s="2142" t="s">
        <v>19130</v>
      </c>
      <c r="G202" s="1303" t="s">
        <v>19131</v>
      </c>
      <c r="H202" s="1288" t="s">
        <v>19132</v>
      </c>
      <c r="I202" s="1235" t="s">
        <v>19133</v>
      </c>
      <c r="J202" s="1551">
        <v>1043</v>
      </c>
      <c r="K202" s="1298">
        <v>1</v>
      </c>
      <c r="L202" s="1297">
        <v>9</v>
      </c>
      <c r="M202" s="1297"/>
      <c r="N202" s="1558">
        <v>10</v>
      </c>
      <c r="O202" s="1297">
        <v>390193</v>
      </c>
      <c r="P202" s="1297">
        <v>10400</v>
      </c>
      <c r="Q202" s="1297">
        <v>36597</v>
      </c>
      <c r="R202" s="1297">
        <v>396564</v>
      </c>
      <c r="S202" s="1557">
        <v>833754</v>
      </c>
      <c r="T202" s="1297">
        <v>45.36</v>
      </c>
      <c r="U202" s="1297">
        <v>47.88</v>
      </c>
      <c r="V202" s="1297">
        <v>118</v>
      </c>
      <c r="W202" s="1297">
        <v>56</v>
      </c>
      <c r="X202" s="1297">
        <v>111</v>
      </c>
      <c r="Y202" s="1297">
        <v>353</v>
      </c>
      <c r="Z202" s="1558">
        <v>731.24</v>
      </c>
      <c r="AA202" s="1292" t="s">
        <v>19134</v>
      </c>
      <c r="AB202" s="1293">
        <v>9000</v>
      </c>
    </row>
    <row r="203" spans="1:28" s="2129" customFormat="1" ht="16.5" customHeight="1">
      <c r="A203" s="1287">
        <v>185</v>
      </c>
      <c r="B203" s="1577" t="s">
        <v>3787</v>
      </c>
      <c r="C203" s="1577" t="s">
        <v>3997</v>
      </c>
      <c r="D203" s="1578" t="s">
        <v>19135</v>
      </c>
      <c r="E203" s="1288" t="s">
        <v>19136</v>
      </c>
      <c r="F203" s="2149" t="s">
        <v>19137</v>
      </c>
      <c r="G203" s="1303" t="s">
        <v>19138</v>
      </c>
      <c r="H203" s="1288" t="s">
        <v>19139</v>
      </c>
      <c r="I203" s="1577" t="s">
        <v>19140</v>
      </c>
      <c r="J203" s="1579">
        <v>576</v>
      </c>
      <c r="K203" s="1580">
        <v>1</v>
      </c>
      <c r="L203" s="1581">
        <v>2</v>
      </c>
      <c r="M203" s="1581">
        <v>0</v>
      </c>
      <c r="N203" s="1558">
        <v>3</v>
      </c>
      <c r="O203" s="1581">
        <v>766696</v>
      </c>
      <c r="P203" s="1290">
        <v>0</v>
      </c>
      <c r="Q203" s="1581">
        <v>24926</v>
      </c>
      <c r="R203" s="1290">
        <v>0</v>
      </c>
      <c r="S203" s="1557">
        <v>791622</v>
      </c>
      <c r="T203" s="1581">
        <v>99</v>
      </c>
      <c r="U203" s="1581">
        <v>231</v>
      </c>
      <c r="V203" s="1569">
        <v>0</v>
      </c>
      <c r="W203" s="1569">
        <v>0</v>
      </c>
      <c r="X203" s="1569">
        <v>0</v>
      </c>
      <c r="Y203" s="1581">
        <v>33</v>
      </c>
      <c r="Z203" s="1558">
        <v>363</v>
      </c>
      <c r="AA203" s="1582" t="s">
        <v>19141</v>
      </c>
      <c r="AB203" s="1583">
        <v>9000</v>
      </c>
    </row>
    <row r="204" spans="1:28" s="2129" customFormat="1" ht="16.5" customHeight="1">
      <c r="A204" s="1584" t="s">
        <v>19142</v>
      </c>
      <c r="B204" s="1585">
        <v>22</v>
      </c>
      <c r="C204" s="1584"/>
      <c r="D204" s="1585"/>
      <c r="E204" s="1322"/>
      <c r="F204" s="1323"/>
      <c r="G204" s="1323"/>
      <c r="H204" s="1429"/>
      <c r="I204" s="1584"/>
      <c r="J204" s="1325"/>
      <c r="K204" s="1326"/>
      <c r="L204" s="1326"/>
      <c r="M204" s="1327"/>
      <c r="N204" s="1327"/>
      <c r="O204" s="1327"/>
      <c r="P204" s="1327"/>
      <c r="Q204" s="1327"/>
      <c r="R204" s="1327"/>
      <c r="S204" s="1326"/>
      <c r="T204" s="1327"/>
      <c r="U204" s="1327"/>
      <c r="V204" s="1327"/>
      <c r="W204" s="1327"/>
      <c r="X204" s="1327"/>
      <c r="Y204" s="1327"/>
      <c r="Z204" s="1327"/>
      <c r="AA204" s="1328"/>
      <c r="AB204" s="1329"/>
    </row>
    <row r="205" spans="1:28" s="2129" customFormat="1" ht="16.5" customHeight="1">
      <c r="A205" s="1287">
        <v>186</v>
      </c>
      <c r="B205" s="1287" t="s">
        <v>17638</v>
      </c>
      <c r="C205" s="1287" t="s">
        <v>4210</v>
      </c>
      <c r="D205" s="1287" t="s">
        <v>19143</v>
      </c>
      <c r="E205" s="1288" t="s">
        <v>19144</v>
      </c>
      <c r="F205" s="1458" t="s">
        <v>19145</v>
      </c>
      <c r="G205" s="1303" t="s">
        <v>19146</v>
      </c>
      <c r="H205" s="1288" t="s">
        <v>19147</v>
      </c>
      <c r="I205" s="1330" t="s">
        <v>19148</v>
      </c>
      <c r="J205" s="1346">
        <v>1088</v>
      </c>
      <c r="K205" s="1412">
        <v>0</v>
      </c>
      <c r="L205" s="1415">
        <v>4</v>
      </c>
      <c r="M205" s="1415">
        <v>0</v>
      </c>
      <c r="N205" s="1415">
        <v>4</v>
      </c>
      <c r="O205" s="1290">
        <v>405140</v>
      </c>
      <c r="P205" s="1290">
        <v>0</v>
      </c>
      <c r="Q205" s="1290">
        <v>44893</v>
      </c>
      <c r="R205" s="1290">
        <v>2000</v>
      </c>
      <c r="S205" s="1291">
        <v>452033</v>
      </c>
      <c r="T205" s="1290">
        <v>59.5</v>
      </c>
      <c r="U205" s="1290">
        <v>25</v>
      </c>
      <c r="V205" s="1290">
        <v>202</v>
      </c>
      <c r="W205" s="1290">
        <v>0</v>
      </c>
      <c r="X205" s="1290">
        <v>0</v>
      </c>
      <c r="Y205" s="1290">
        <v>689.1</v>
      </c>
      <c r="Z205" s="1290">
        <v>975.6</v>
      </c>
      <c r="AA205" s="1586" t="s">
        <v>19149</v>
      </c>
      <c r="AB205" s="1293">
        <v>13820</v>
      </c>
    </row>
    <row r="206" spans="1:28" s="2129" customFormat="1" ht="16.5" customHeight="1">
      <c r="A206" s="1306">
        <v>187</v>
      </c>
      <c r="B206" s="1306" t="s">
        <v>17638</v>
      </c>
      <c r="C206" s="1308" t="s">
        <v>17553</v>
      </c>
      <c r="D206" s="1308" t="s">
        <v>19150</v>
      </c>
      <c r="E206" s="1288" t="s">
        <v>19151</v>
      </c>
      <c r="F206" s="2147" t="s">
        <v>19152</v>
      </c>
      <c r="G206" s="1341" t="s">
        <v>19153</v>
      </c>
      <c r="H206" s="1288" t="s">
        <v>19154</v>
      </c>
      <c r="I206" s="1330" t="s">
        <v>19155</v>
      </c>
      <c r="J206" s="1343">
        <v>601</v>
      </c>
      <c r="K206" s="1310">
        <v>1</v>
      </c>
      <c r="L206" s="1309">
        <v>2</v>
      </c>
      <c r="M206" s="1309">
        <v>5</v>
      </c>
      <c r="N206" s="1290">
        <v>8</v>
      </c>
      <c r="O206" s="1309">
        <v>934431</v>
      </c>
      <c r="P206" s="1309">
        <v>422431</v>
      </c>
      <c r="Q206" s="1309">
        <v>58630</v>
      </c>
      <c r="R206" s="1309">
        <v>51663</v>
      </c>
      <c r="S206" s="1291">
        <v>1467155</v>
      </c>
      <c r="T206" s="1309">
        <v>135.65</v>
      </c>
      <c r="U206" s="1290">
        <v>0</v>
      </c>
      <c r="V206" s="1309">
        <v>220</v>
      </c>
      <c r="W206" s="1309">
        <v>209</v>
      </c>
      <c r="X206" s="1309">
        <v>87.2</v>
      </c>
      <c r="Y206" s="1309">
        <v>432</v>
      </c>
      <c r="Z206" s="1290">
        <v>1083.8499999999999</v>
      </c>
      <c r="AA206" s="1345" t="s">
        <v>19156</v>
      </c>
      <c r="AB206" s="1352">
        <v>120000</v>
      </c>
    </row>
    <row r="207" spans="1:28" s="2129" customFormat="1" ht="16.5" customHeight="1">
      <c r="A207" s="1287">
        <v>188</v>
      </c>
      <c r="B207" s="1287" t="s">
        <v>17638</v>
      </c>
      <c r="C207" s="1287" t="s">
        <v>17559</v>
      </c>
      <c r="D207" s="1287" t="s">
        <v>19157</v>
      </c>
      <c r="E207" s="1288" t="s">
        <v>19158</v>
      </c>
      <c r="F207" s="1458" t="s">
        <v>19159</v>
      </c>
      <c r="G207" s="1303" t="s">
        <v>19160</v>
      </c>
      <c r="H207" s="1288" t="s">
        <v>19161</v>
      </c>
      <c r="I207" s="1330" t="s">
        <v>19162</v>
      </c>
      <c r="J207" s="1346">
        <v>308</v>
      </c>
      <c r="K207" s="1291">
        <v>1</v>
      </c>
      <c r="L207" s="1290">
        <v>2</v>
      </c>
      <c r="M207" s="1290">
        <v>0</v>
      </c>
      <c r="N207" s="1290">
        <v>3</v>
      </c>
      <c r="O207" s="1290">
        <v>523127</v>
      </c>
      <c r="P207" s="1290">
        <v>0</v>
      </c>
      <c r="Q207" s="1290">
        <v>40213</v>
      </c>
      <c r="R207" s="1290">
        <v>27856</v>
      </c>
      <c r="S207" s="1291">
        <v>591196</v>
      </c>
      <c r="T207" s="1290">
        <v>54</v>
      </c>
      <c r="U207" s="1290">
        <v>0</v>
      </c>
      <c r="V207" s="1290">
        <v>249</v>
      </c>
      <c r="W207" s="1290">
        <v>0</v>
      </c>
      <c r="X207" s="1290">
        <v>0</v>
      </c>
      <c r="Y207" s="1290">
        <v>44</v>
      </c>
      <c r="Z207" s="1290">
        <v>347</v>
      </c>
      <c r="AA207" s="1312" t="s">
        <v>19163</v>
      </c>
      <c r="AB207" s="1293">
        <v>5749</v>
      </c>
    </row>
    <row r="208" spans="1:28" s="2129" customFormat="1" ht="16.5" customHeight="1">
      <c r="A208" s="1306">
        <v>189</v>
      </c>
      <c r="B208" s="1287" t="s">
        <v>17638</v>
      </c>
      <c r="C208" s="1287" t="s">
        <v>17568</v>
      </c>
      <c r="D208" s="1287" t="s">
        <v>19164</v>
      </c>
      <c r="E208" s="1288" t="s">
        <v>19165</v>
      </c>
      <c r="F208" s="1458" t="s">
        <v>19166</v>
      </c>
      <c r="G208" s="1303" t="s">
        <v>19167</v>
      </c>
      <c r="H208" s="1288" t="s">
        <v>19168</v>
      </c>
      <c r="I208" s="1330" t="s">
        <v>19169</v>
      </c>
      <c r="J208" s="1346">
        <v>276</v>
      </c>
      <c r="K208" s="1291">
        <v>1</v>
      </c>
      <c r="L208" s="1290">
        <v>4</v>
      </c>
      <c r="M208" s="1290">
        <v>0</v>
      </c>
      <c r="N208" s="1290">
        <v>5</v>
      </c>
      <c r="O208" s="1290">
        <v>568500</v>
      </c>
      <c r="P208" s="1290">
        <v>23000</v>
      </c>
      <c r="Q208" s="1290">
        <v>41039</v>
      </c>
      <c r="R208" s="1290">
        <v>133</v>
      </c>
      <c r="S208" s="1291">
        <v>632672</v>
      </c>
      <c r="T208" s="1290">
        <v>46</v>
      </c>
      <c r="U208" s="1290">
        <v>33</v>
      </c>
      <c r="V208" s="1290">
        <v>205</v>
      </c>
      <c r="W208" s="1290">
        <v>0</v>
      </c>
      <c r="X208" s="1290">
        <v>97</v>
      </c>
      <c r="Y208" s="1290">
        <v>40</v>
      </c>
      <c r="Z208" s="1290">
        <v>421</v>
      </c>
      <c r="AA208" s="1312" t="s">
        <v>19170</v>
      </c>
      <c r="AB208" s="1293">
        <v>5730</v>
      </c>
    </row>
    <row r="209" spans="1:28" s="2129" customFormat="1" ht="16.5" customHeight="1">
      <c r="A209" s="1287">
        <v>190</v>
      </c>
      <c r="B209" s="1306" t="s">
        <v>4084</v>
      </c>
      <c r="C209" s="1306" t="s">
        <v>4100</v>
      </c>
      <c r="D209" s="1306" t="s">
        <v>19171</v>
      </c>
      <c r="E209" s="1288" t="s">
        <v>19172</v>
      </c>
      <c r="F209" s="1434" t="s">
        <v>19173</v>
      </c>
      <c r="G209" s="1303" t="s">
        <v>19174</v>
      </c>
      <c r="H209" s="1288" t="s">
        <v>19175</v>
      </c>
      <c r="I209" s="1330" t="s">
        <v>19176</v>
      </c>
      <c r="J209" s="1364">
        <v>830</v>
      </c>
      <c r="K209" s="1365">
        <v>1</v>
      </c>
      <c r="L209" s="1366">
        <v>3</v>
      </c>
      <c r="M209" s="1290">
        <v>0</v>
      </c>
      <c r="N209" s="1290">
        <v>4</v>
      </c>
      <c r="O209" s="1366">
        <v>1412620</v>
      </c>
      <c r="P209" s="1366">
        <v>12900</v>
      </c>
      <c r="Q209" s="1366">
        <v>66860</v>
      </c>
      <c r="R209" s="1366">
        <v>108721</v>
      </c>
      <c r="S209" s="1291">
        <v>1601101</v>
      </c>
      <c r="T209" s="1366">
        <v>199</v>
      </c>
      <c r="U209" s="1366">
        <v>162</v>
      </c>
      <c r="V209" s="1366">
        <v>322</v>
      </c>
      <c r="W209" s="1366">
        <v>302</v>
      </c>
      <c r="X209" s="1366">
        <v>80</v>
      </c>
      <c r="Y209" s="1366">
        <v>529</v>
      </c>
      <c r="Z209" s="1290">
        <v>1594</v>
      </c>
      <c r="AA209" s="1345" t="s">
        <v>19177</v>
      </c>
      <c r="AB209" s="1352">
        <v>18330</v>
      </c>
    </row>
    <row r="210" spans="1:28" s="2129" customFormat="1" ht="16.5" customHeight="1">
      <c r="A210" s="1306">
        <v>191</v>
      </c>
      <c r="B210" s="1287" t="s">
        <v>17638</v>
      </c>
      <c r="C210" s="1287" t="s">
        <v>19178</v>
      </c>
      <c r="D210" s="1287" t="s">
        <v>17590</v>
      </c>
      <c r="E210" s="1288" t="s">
        <v>19179</v>
      </c>
      <c r="F210" s="1458" t="s">
        <v>19180</v>
      </c>
      <c r="G210" s="1303" t="s">
        <v>19181</v>
      </c>
      <c r="H210" s="1288" t="s">
        <v>19182</v>
      </c>
      <c r="I210" s="1330" t="s">
        <v>19183</v>
      </c>
      <c r="J210" s="1346">
        <v>615</v>
      </c>
      <c r="K210" s="1291">
        <v>1</v>
      </c>
      <c r="L210" s="1290">
        <v>3</v>
      </c>
      <c r="M210" s="1290">
        <v>0</v>
      </c>
      <c r="N210" s="1290">
        <v>4</v>
      </c>
      <c r="O210" s="1290">
        <v>632500</v>
      </c>
      <c r="P210" s="1290">
        <v>0</v>
      </c>
      <c r="Q210" s="1290">
        <v>120387</v>
      </c>
      <c r="R210" s="1290">
        <v>0</v>
      </c>
      <c r="S210" s="1291">
        <v>752887</v>
      </c>
      <c r="T210" s="1290">
        <v>73</v>
      </c>
      <c r="U210" s="1290">
        <v>66</v>
      </c>
      <c r="V210" s="1290">
        <v>125</v>
      </c>
      <c r="W210" s="1290">
        <v>0</v>
      </c>
      <c r="X210" s="1290">
        <v>62</v>
      </c>
      <c r="Y210" s="1290">
        <v>132</v>
      </c>
      <c r="Z210" s="1290">
        <v>458</v>
      </c>
      <c r="AA210" s="1312" t="s">
        <v>19184</v>
      </c>
      <c r="AB210" s="1293">
        <v>48825</v>
      </c>
    </row>
    <row r="211" spans="1:28" s="2129" customFormat="1" ht="16.5" customHeight="1">
      <c r="A211" s="1287">
        <v>192</v>
      </c>
      <c r="B211" s="1306" t="s">
        <v>4084</v>
      </c>
      <c r="C211" s="1306" t="s">
        <v>4170</v>
      </c>
      <c r="D211" s="1306" t="s">
        <v>19185</v>
      </c>
      <c r="E211" s="1288" t="s">
        <v>19186</v>
      </c>
      <c r="F211" s="1434" t="s">
        <v>19187</v>
      </c>
      <c r="G211" s="1303" t="s">
        <v>19188</v>
      </c>
      <c r="H211" s="1288" t="s">
        <v>19189</v>
      </c>
      <c r="I211" s="1330" t="s">
        <v>19190</v>
      </c>
      <c r="J211" s="1652">
        <v>200</v>
      </c>
      <c r="K211" s="1651">
        <v>1</v>
      </c>
      <c r="L211" s="1650">
        <v>3</v>
      </c>
      <c r="M211" s="1290">
        <v>0</v>
      </c>
      <c r="N211" s="1290">
        <v>4</v>
      </c>
      <c r="O211" s="1290">
        <v>0</v>
      </c>
      <c r="P211" s="1650">
        <v>600</v>
      </c>
      <c r="Q211" s="1650">
        <v>69231</v>
      </c>
      <c r="R211" s="1290">
        <v>0</v>
      </c>
      <c r="S211" s="1291">
        <v>69831</v>
      </c>
      <c r="T211" s="1650">
        <v>66</v>
      </c>
      <c r="U211" s="1650">
        <v>66</v>
      </c>
      <c r="V211" s="1650">
        <v>304</v>
      </c>
      <c r="W211" s="1650">
        <v>152</v>
      </c>
      <c r="X211" s="1650">
        <v>60</v>
      </c>
      <c r="Y211" s="1650">
        <v>469</v>
      </c>
      <c r="Z211" s="1290">
        <v>1117</v>
      </c>
      <c r="AA211" s="1345" t="s">
        <v>19191</v>
      </c>
      <c r="AB211" s="1352">
        <v>4900</v>
      </c>
    </row>
    <row r="212" spans="1:28" s="2129" customFormat="1" ht="16.5" customHeight="1">
      <c r="A212" s="1306">
        <v>193</v>
      </c>
      <c r="B212" s="1306" t="s">
        <v>4084</v>
      </c>
      <c r="C212" s="1306" t="s">
        <v>4124</v>
      </c>
      <c r="D212" s="1306" t="s">
        <v>19192</v>
      </c>
      <c r="E212" s="1288" t="s">
        <v>19193</v>
      </c>
      <c r="F212" s="1434" t="s">
        <v>19194</v>
      </c>
      <c r="G212" s="1303" t="s">
        <v>19195</v>
      </c>
      <c r="H212" s="1288" t="s">
        <v>19196</v>
      </c>
      <c r="I212" s="1330" t="s">
        <v>19197</v>
      </c>
      <c r="J212" s="1364">
        <v>390</v>
      </c>
      <c r="K212" s="1365">
        <v>1</v>
      </c>
      <c r="L212" s="1366">
        <v>2</v>
      </c>
      <c r="M212" s="1290">
        <v>0</v>
      </c>
      <c r="N212" s="1290">
        <v>3</v>
      </c>
      <c r="O212" s="1373">
        <v>299000</v>
      </c>
      <c r="P212" s="1415">
        <v>0</v>
      </c>
      <c r="Q212" s="1373">
        <v>57000</v>
      </c>
      <c r="R212" s="1415">
        <v>0</v>
      </c>
      <c r="S212" s="1412">
        <v>356000</v>
      </c>
      <c r="T212" s="1366">
        <v>69</v>
      </c>
      <c r="U212" s="1366">
        <v>37</v>
      </c>
      <c r="V212" s="1366">
        <v>80</v>
      </c>
      <c r="W212" s="1290">
        <v>0</v>
      </c>
      <c r="X212" s="1290">
        <v>0</v>
      </c>
      <c r="Y212" s="1290">
        <v>0</v>
      </c>
      <c r="Z212" s="1290">
        <v>186</v>
      </c>
      <c r="AA212" s="1345" t="s">
        <v>19198</v>
      </c>
      <c r="AB212" s="1352">
        <v>14000</v>
      </c>
    </row>
    <row r="213" spans="1:28" s="2129" customFormat="1" ht="16.5" customHeight="1">
      <c r="A213" s="1287">
        <v>194</v>
      </c>
      <c r="B213" s="1306" t="s">
        <v>17638</v>
      </c>
      <c r="C213" s="1306" t="s">
        <v>17607</v>
      </c>
      <c r="D213" s="1306" t="s">
        <v>19199</v>
      </c>
      <c r="E213" s="1288" t="s">
        <v>19200</v>
      </c>
      <c r="F213" s="1434" t="s">
        <v>19051</v>
      </c>
      <c r="G213" s="1303" t="s">
        <v>19201</v>
      </c>
      <c r="H213" s="1288" t="s">
        <v>19202</v>
      </c>
      <c r="I213" s="1330" t="s">
        <v>19203</v>
      </c>
      <c r="J213" s="1343">
        <v>210</v>
      </c>
      <c r="K213" s="1310">
        <v>1</v>
      </c>
      <c r="L213" s="1309">
        <v>5</v>
      </c>
      <c r="M213" s="1290">
        <v>0</v>
      </c>
      <c r="N213" s="1290">
        <v>6</v>
      </c>
      <c r="O213" s="1290">
        <v>374000</v>
      </c>
      <c r="P213" s="1290">
        <v>61000</v>
      </c>
      <c r="Q213" s="1290">
        <v>65850</v>
      </c>
      <c r="R213" s="1290">
        <v>0</v>
      </c>
      <c r="S213" s="1291">
        <v>500850</v>
      </c>
      <c r="T213" s="1309">
        <v>96.4</v>
      </c>
      <c r="U213" s="1309">
        <v>55.74</v>
      </c>
      <c r="V213" s="1309">
        <v>297.01</v>
      </c>
      <c r="W213" s="1309">
        <v>190.73</v>
      </c>
      <c r="X213" s="1309">
        <v>91.85</v>
      </c>
      <c r="Y213" s="1309">
        <v>3782</v>
      </c>
      <c r="Z213" s="1290">
        <v>4513.7299999999996</v>
      </c>
      <c r="AA213" s="1381" t="s">
        <v>19204</v>
      </c>
      <c r="AB213" s="1352">
        <v>1067</v>
      </c>
    </row>
    <row r="214" spans="1:28" s="2129" customFormat="1" ht="16.5" customHeight="1">
      <c r="A214" s="1306">
        <v>195</v>
      </c>
      <c r="B214" s="1287" t="s">
        <v>4084</v>
      </c>
      <c r="C214" s="1287" t="s">
        <v>4085</v>
      </c>
      <c r="D214" s="1287" t="s">
        <v>19205</v>
      </c>
      <c r="E214" s="1288" t="s">
        <v>19206</v>
      </c>
      <c r="F214" s="1458" t="s">
        <v>19207</v>
      </c>
      <c r="G214" s="1303" t="s">
        <v>19208</v>
      </c>
      <c r="H214" s="1288" t="s">
        <v>19209</v>
      </c>
      <c r="I214" s="1330" t="s">
        <v>19210</v>
      </c>
      <c r="J214" s="1551">
        <v>186</v>
      </c>
      <c r="K214" s="1298">
        <v>1</v>
      </c>
      <c r="L214" s="1297">
        <v>2</v>
      </c>
      <c r="M214" s="1290">
        <v>0</v>
      </c>
      <c r="N214" s="1290">
        <v>3</v>
      </c>
      <c r="O214" s="1297">
        <v>327974</v>
      </c>
      <c r="P214" s="1290">
        <v>0</v>
      </c>
      <c r="Q214" s="1297">
        <v>25900</v>
      </c>
      <c r="R214" s="1297">
        <v>152518</v>
      </c>
      <c r="S214" s="1291">
        <v>506392</v>
      </c>
      <c r="T214" s="1297">
        <v>60.63</v>
      </c>
      <c r="U214" s="1290">
        <v>0</v>
      </c>
      <c r="V214" s="1297">
        <v>336</v>
      </c>
      <c r="W214" s="1297">
        <v>50</v>
      </c>
      <c r="X214" s="1297">
        <v>18</v>
      </c>
      <c r="Y214" s="1290">
        <v>0</v>
      </c>
      <c r="Z214" s="1290">
        <v>464.63</v>
      </c>
      <c r="AA214" s="1312" t="s">
        <v>19211</v>
      </c>
      <c r="AB214" s="1293">
        <v>7592</v>
      </c>
    </row>
    <row r="215" spans="1:28" s="2129" customFormat="1" ht="16.5" customHeight="1">
      <c r="A215" s="1287">
        <v>196</v>
      </c>
      <c r="B215" s="1287" t="s">
        <v>4084</v>
      </c>
      <c r="C215" s="1287" t="s">
        <v>4105</v>
      </c>
      <c r="D215" s="1287" t="s">
        <v>19212</v>
      </c>
      <c r="E215" s="1288" t="s">
        <v>19213</v>
      </c>
      <c r="F215" s="1458" t="s">
        <v>19214</v>
      </c>
      <c r="G215" s="1341" t="s">
        <v>19215</v>
      </c>
      <c r="H215" s="1288" t="s">
        <v>19216</v>
      </c>
      <c r="I215" s="1330" t="s">
        <v>19217</v>
      </c>
      <c r="J215" s="1368">
        <v>562</v>
      </c>
      <c r="K215" s="1305">
        <v>1</v>
      </c>
      <c r="L215" s="1304">
        <v>1</v>
      </c>
      <c r="M215" s="1290">
        <v>0</v>
      </c>
      <c r="N215" s="1290">
        <v>2</v>
      </c>
      <c r="O215" s="1304">
        <v>254800</v>
      </c>
      <c r="P215" s="1304">
        <v>29000</v>
      </c>
      <c r="Q215" s="1304">
        <v>19394</v>
      </c>
      <c r="R215" s="1290">
        <v>0</v>
      </c>
      <c r="S215" s="1291">
        <v>303194</v>
      </c>
      <c r="T215" s="1304">
        <v>84.15</v>
      </c>
      <c r="U215" s="1304">
        <v>95</v>
      </c>
      <c r="V215" s="1290">
        <v>0</v>
      </c>
      <c r="W215" s="1290">
        <v>0</v>
      </c>
      <c r="X215" s="1304">
        <v>84</v>
      </c>
      <c r="Y215" s="1304">
        <v>0</v>
      </c>
      <c r="Z215" s="1290">
        <v>263.14999999999998</v>
      </c>
      <c r="AA215" s="1312" t="s">
        <v>19218</v>
      </c>
      <c r="AB215" s="1293">
        <v>8516</v>
      </c>
    </row>
    <row r="216" spans="1:28" s="2129" customFormat="1" ht="16.5" customHeight="1">
      <c r="A216" s="1306">
        <v>197</v>
      </c>
      <c r="B216" s="1287" t="s">
        <v>4084</v>
      </c>
      <c r="C216" s="1287" t="s">
        <v>4190</v>
      </c>
      <c r="D216" s="1287" t="s">
        <v>19219</v>
      </c>
      <c r="E216" s="1288" t="s">
        <v>19220</v>
      </c>
      <c r="F216" s="1458" t="s">
        <v>19221</v>
      </c>
      <c r="G216" s="1341" t="s">
        <v>19222</v>
      </c>
      <c r="H216" s="1288" t="s">
        <v>19223</v>
      </c>
      <c r="I216" s="1330" t="s">
        <v>19224</v>
      </c>
      <c r="J216" s="1413">
        <v>450</v>
      </c>
      <c r="K216" s="1301">
        <v>1</v>
      </c>
      <c r="L216" s="1300">
        <v>2</v>
      </c>
      <c r="M216" s="1290">
        <v>0</v>
      </c>
      <c r="N216" s="1290">
        <v>3</v>
      </c>
      <c r="O216" s="1300">
        <v>391300</v>
      </c>
      <c r="P216" s="1300">
        <v>27000</v>
      </c>
      <c r="Q216" s="1300">
        <v>57255</v>
      </c>
      <c r="R216" s="1290">
        <v>0</v>
      </c>
      <c r="S216" s="1291">
        <v>475555</v>
      </c>
      <c r="T216" s="1300">
        <v>66</v>
      </c>
      <c r="U216" s="1290">
        <v>0</v>
      </c>
      <c r="V216" s="1290">
        <v>0</v>
      </c>
      <c r="W216" s="1290">
        <v>0</v>
      </c>
      <c r="X216" s="1290">
        <v>0</v>
      </c>
      <c r="Y216" s="1290">
        <v>0</v>
      </c>
      <c r="Z216" s="1290">
        <v>66</v>
      </c>
      <c r="AA216" s="1312" t="s">
        <v>19225</v>
      </c>
      <c r="AB216" s="1293">
        <v>19710</v>
      </c>
    </row>
    <row r="217" spans="1:28" s="2129" customFormat="1" ht="16.5" customHeight="1">
      <c r="A217" s="1287">
        <v>198</v>
      </c>
      <c r="B217" s="1287" t="s">
        <v>4084</v>
      </c>
      <c r="C217" s="1287" t="s">
        <v>4200</v>
      </c>
      <c r="D217" s="1287" t="s">
        <v>19226</v>
      </c>
      <c r="E217" s="1288" t="s">
        <v>19227</v>
      </c>
      <c r="F217" s="1458" t="s">
        <v>19228</v>
      </c>
      <c r="G217" s="1303" t="s">
        <v>19229</v>
      </c>
      <c r="H217" s="1288" t="s">
        <v>19230</v>
      </c>
      <c r="I217" s="1330" t="s">
        <v>19231</v>
      </c>
      <c r="J217" s="1413">
        <v>312</v>
      </c>
      <c r="K217" s="1301">
        <v>1</v>
      </c>
      <c r="L217" s="1300">
        <v>2</v>
      </c>
      <c r="M217" s="1290">
        <v>0</v>
      </c>
      <c r="N217" s="1290">
        <v>3</v>
      </c>
      <c r="O217" s="1300">
        <v>836700</v>
      </c>
      <c r="P217" s="1290">
        <v>0</v>
      </c>
      <c r="Q217" s="1300">
        <v>74482</v>
      </c>
      <c r="R217" s="1290">
        <v>0</v>
      </c>
      <c r="S217" s="1291">
        <v>911182</v>
      </c>
      <c r="T217" s="1300">
        <v>256</v>
      </c>
      <c r="U217" s="1300">
        <v>0</v>
      </c>
      <c r="V217" s="1300">
        <v>0</v>
      </c>
      <c r="W217" s="1300">
        <v>0</v>
      </c>
      <c r="X217" s="1300">
        <v>49.2</v>
      </c>
      <c r="Y217" s="1300">
        <v>49.2</v>
      </c>
      <c r="Z217" s="1290">
        <v>354.4</v>
      </c>
      <c r="AA217" s="1312" t="s">
        <v>19232</v>
      </c>
      <c r="AB217" s="1293">
        <v>2800</v>
      </c>
    </row>
    <row r="218" spans="1:28" s="2129" customFormat="1" ht="16.5" customHeight="1">
      <c r="A218" s="1306">
        <v>199</v>
      </c>
      <c r="B218" s="1306" t="s">
        <v>17638</v>
      </c>
      <c r="C218" s="1306" t="s">
        <v>17628</v>
      </c>
      <c r="D218" s="1306" t="s">
        <v>19233</v>
      </c>
      <c r="E218" s="1288" t="s">
        <v>19234</v>
      </c>
      <c r="F218" s="1434" t="s">
        <v>19235</v>
      </c>
      <c r="G218" s="1303" t="s">
        <v>19236</v>
      </c>
      <c r="H218" s="1288" t="s">
        <v>19237</v>
      </c>
      <c r="I218" s="1330" t="s">
        <v>19238</v>
      </c>
      <c r="J218" s="1343">
        <v>282</v>
      </c>
      <c r="K218" s="1310">
        <v>1</v>
      </c>
      <c r="L218" s="1309">
        <v>2</v>
      </c>
      <c r="M218" s="1290">
        <v>0</v>
      </c>
      <c r="N218" s="1290">
        <v>3</v>
      </c>
      <c r="O218" s="1309">
        <v>287180</v>
      </c>
      <c r="P218" s="1290">
        <v>0</v>
      </c>
      <c r="Q218" s="1309">
        <v>5530</v>
      </c>
      <c r="R218" s="1309">
        <v>5090</v>
      </c>
      <c r="S218" s="1291">
        <v>297800</v>
      </c>
      <c r="T218" s="1309">
        <v>117.86</v>
      </c>
      <c r="U218" s="1309">
        <v>110.34</v>
      </c>
      <c r="V218" s="1300">
        <v>0</v>
      </c>
      <c r="W218" s="1309">
        <v>254.39</v>
      </c>
      <c r="X218" s="1300">
        <v>0</v>
      </c>
      <c r="Y218" s="1309">
        <v>256.92</v>
      </c>
      <c r="Z218" s="1290">
        <v>739.51</v>
      </c>
      <c r="AA218" s="1345" t="s">
        <v>19239</v>
      </c>
      <c r="AB218" s="1293">
        <v>2500</v>
      </c>
    </row>
    <row r="219" spans="1:28" s="2129" customFormat="1" ht="16.5" customHeight="1">
      <c r="A219" s="1287">
        <v>200</v>
      </c>
      <c r="B219" s="1287" t="s">
        <v>17638</v>
      </c>
      <c r="C219" s="1287" t="s">
        <v>19240</v>
      </c>
      <c r="D219" s="1287" t="s">
        <v>19241</v>
      </c>
      <c r="E219" s="1288" t="s">
        <v>19242</v>
      </c>
      <c r="F219" s="1458" t="s">
        <v>19243</v>
      </c>
      <c r="G219" s="1303" t="s">
        <v>19244</v>
      </c>
      <c r="H219" s="1288" t="s">
        <v>19245</v>
      </c>
      <c r="I219" s="1330" t="s">
        <v>19246</v>
      </c>
      <c r="J219" s="1346">
        <v>452</v>
      </c>
      <c r="K219" s="1291">
        <v>1</v>
      </c>
      <c r="L219" s="1290">
        <v>2</v>
      </c>
      <c r="M219" s="1290">
        <v>0</v>
      </c>
      <c r="N219" s="1290">
        <v>3</v>
      </c>
      <c r="O219" s="1290">
        <v>348500</v>
      </c>
      <c r="P219" s="1290">
        <v>0</v>
      </c>
      <c r="Q219" s="1290">
        <v>54232</v>
      </c>
      <c r="R219" s="1290">
        <v>0</v>
      </c>
      <c r="S219" s="1291">
        <v>402732</v>
      </c>
      <c r="T219" s="1290">
        <v>79</v>
      </c>
      <c r="U219" s="1290">
        <v>114</v>
      </c>
      <c r="V219" s="1300">
        <v>0</v>
      </c>
      <c r="W219" s="1300">
        <v>0</v>
      </c>
      <c r="X219" s="1290">
        <v>50</v>
      </c>
      <c r="Y219" s="1290">
        <v>266</v>
      </c>
      <c r="Z219" s="1290">
        <v>509</v>
      </c>
      <c r="AA219" s="1312" t="s">
        <v>19247</v>
      </c>
      <c r="AB219" s="1293">
        <v>12500</v>
      </c>
    </row>
    <row r="220" spans="1:28" s="2129" customFormat="1" ht="16.5" customHeight="1">
      <c r="A220" s="1306">
        <v>201</v>
      </c>
      <c r="B220" s="1306" t="s">
        <v>4084</v>
      </c>
      <c r="C220" s="1306" t="s">
        <v>4195</v>
      </c>
      <c r="D220" s="1306" t="s">
        <v>19248</v>
      </c>
      <c r="E220" s="1288" t="s">
        <v>19249</v>
      </c>
      <c r="F220" s="1434" t="s">
        <v>19250</v>
      </c>
      <c r="G220" s="1303" t="s">
        <v>19251</v>
      </c>
      <c r="H220" s="1288" t="s">
        <v>19252</v>
      </c>
      <c r="I220" s="1330" t="s">
        <v>19253</v>
      </c>
      <c r="J220" s="1534">
        <v>265</v>
      </c>
      <c r="K220" s="1535">
        <v>1</v>
      </c>
      <c r="L220" s="1537">
        <v>1</v>
      </c>
      <c r="M220" s="1290">
        <v>0</v>
      </c>
      <c r="N220" s="1290">
        <v>2</v>
      </c>
      <c r="O220" s="1537">
        <v>403300</v>
      </c>
      <c r="P220" s="1290">
        <v>0</v>
      </c>
      <c r="Q220" s="1537">
        <v>21238</v>
      </c>
      <c r="R220" s="1290">
        <v>0</v>
      </c>
      <c r="S220" s="1291">
        <v>424538</v>
      </c>
      <c r="T220" s="1537">
        <v>30</v>
      </c>
      <c r="U220" s="1300">
        <v>0</v>
      </c>
      <c r="V220" s="1537">
        <v>145</v>
      </c>
      <c r="W220" s="1300">
        <v>0</v>
      </c>
      <c r="X220" s="1537">
        <v>33</v>
      </c>
      <c r="Y220" s="1537">
        <v>120</v>
      </c>
      <c r="Z220" s="1290">
        <v>328</v>
      </c>
      <c r="AA220" s="1345" t="s">
        <v>19254</v>
      </c>
      <c r="AB220" s="1293">
        <v>3000</v>
      </c>
    </row>
    <row r="221" spans="1:28" s="2129" customFormat="1" ht="16.5" customHeight="1">
      <c r="A221" s="1287">
        <v>202</v>
      </c>
      <c r="B221" s="1308" t="s">
        <v>4084</v>
      </c>
      <c r="C221" s="1308" t="s">
        <v>4095</v>
      </c>
      <c r="D221" s="1308" t="s">
        <v>19255</v>
      </c>
      <c r="E221" s="1288" t="s">
        <v>19256</v>
      </c>
      <c r="F221" s="2147" t="s">
        <v>19257</v>
      </c>
      <c r="G221" s="1303" t="s">
        <v>19258</v>
      </c>
      <c r="H221" s="1288" t="s">
        <v>19259</v>
      </c>
      <c r="I221" s="1330" t="s">
        <v>19260</v>
      </c>
      <c r="J221" s="1534">
        <v>434</v>
      </c>
      <c r="K221" s="1587">
        <v>1</v>
      </c>
      <c r="L221" s="1587">
        <v>2</v>
      </c>
      <c r="M221" s="1290">
        <v>0</v>
      </c>
      <c r="N221" s="1290">
        <v>3</v>
      </c>
      <c r="O221" s="1587">
        <v>785734</v>
      </c>
      <c r="P221" s="1290">
        <v>0</v>
      </c>
      <c r="Q221" s="1587">
        <v>31274</v>
      </c>
      <c r="R221" s="1290">
        <v>0</v>
      </c>
      <c r="S221" s="1291">
        <v>817008</v>
      </c>
      <c r="T221" s="1587">
        <v>125</v>
      </c>
      <c r="U221" s="1300">
        <v>0</v>
      </c>
      <c r="V221" s="1587">
        <v>235</v>
      </c>
      <c r="W221" s="1587">
        <v>204</v>
      </c>
      <c r="X221" s="1587">
        <v>0</v>
      </c>
      <c r="Y221" s="1587">
        <v>169</v>
      </c>
      <c r="Z221" s="1290">
        <v>733</v>
      </c>
      <c r="AA221" s="1588" t="s">
        <v>19261</v>
      </c>
      <c r="AB221" s="1589">
        <v>3000</v>
      </c>
    </row>
    <row r="222" spans="1:28" s="2129" customFormat="1" ht="16.5" customHeight="1">
      <c r="A222" s="1306">
        <v>203</v>
      </c>
      <c r="B222" s="1590" t="s">
        <v>4084</v>
      </c>
      <c r="C222" s="1590" t="s">
        <v>4133</v>
      </c>
      <c r="D222" s="1590" t="s">
        <v>19262</v>
      </c>
      <c r="E222" s="1288" t="s">
        <v>19263</v>
      </c>
      <c r="F222" s="1458" t="s">
        <v>19264</v>
      </c>
      <c r="G222" s="1303" t="s">
        <v>19265</v>
      </c>
      <c r="H222" s="1288" t="s">
        <v>19266</v>
      </c>
      <c r="I222" s="1330" t="s">
        <v>19267</v>
      </c>
      <c r="J222" s="1337">
        <v>250</v>
      </c>
      <c r="K222" s="1338">
        <v>1</v>
      </c>
      <c r="L222" s="1339">
        <v>2</v>
      </c>
      <c r="M222" s="1290">
        <v>0</v>
      </c>
      <c r="N222" s="1290">
        <v>3</v>
      </c>
      <c r="O222" s="1339">
        <v>446600</v>
      </c>
      <c r="P222" s="1290">
        <v>0</v>
      </c>
      <c r="Q222" s="1339">
        <v>30509</v>
      </c>
      <c r="R222" s="1290">
        <v>0</v>
      </c>
      <c r="S222" s="1291">
        <v>477109</v>
      </c>
      <c r="T222" s="1339">
        <v>104</v>
      </c>
      <c r="U222" s="1339">
        <v>138</v>
      </c>
      <c r="V222" s="1339">
        <v>0</v>
      </c>
      <c r="W222" s="1339">
        <v>0</v>
      </c>
      <c r="X222" s="1339">
        <v>114</v>
      </c>
      <c r="Y222" s="1339">
        <v>222</v>
      </c>
      <c r="Z222" s="1290">
        <v>578</v>
      </c>
      <c r="AA222" s="1312" t="s">
        <v>19268</v>
      </c>
      <c r="AB222" s="1293">
        <v>27346</v>
      </c>
    </row>
    <row r="223" spans="1:28" s="2129" customFormat="1" ht="16.5" customHeight="1">
      <c r="A223" s="1287">
        <v>204</v>
      </c>
      <c r="B223" s="1306" t="s">
        <v>4084</v>
      </c>
      <c r="C223" s="1306" t="s">
        <v>4205</v>
      </c>
      <c r="D223" s="1306" t="s">
        <v>19269</v>
      </c>
      <c r="E223" s="1288" t="s">
        <v>19270</v>
      </c>
      <c r="F223" s="1434" t="s">
        <v>19264</v>
      </c>
      <c r="G223" s="1303" t="s">
        <v>19271</v>
      </c>
      <c r="H223" s="1288" t="s">
        <v>19272</v>
      </c>
      <c r="I223" s="1330" t="s">
        <v>19273</v>
      </c>
      <c r="J223" s="1591">
        <v>393</v>
      </c>
      <c r="K223" s="1592">
        <v>1</v>
      </c>
      <c r="L223" s="1593">
        <v>1</v>
      </c>
      <c r="M223" s="1290">
        <v>0</v>
      </c>
      <c r="N223" s="1290">
        <v>2</v>
      </c>
      <c r="O223" s="1593">
        <v>212925</v>
      </c>
      <c r="P223" s="1593">
        <v>1000</v>
      </c>
      <c r="Q223" s="1593">
        <v>67981</v>
      </c>
      <c r="R223" s="1593">
        <v>0</v>
      </c>
      <c r="S223" s="1291">
        <v>281906</v>
      </c>
      <c r="T223" s="1593">
        <v>65.52</v>
      </c>
      <c r="U223" s="1593">
        <v>133.56</v>
      </c>
      <c r="V223" s="1593">
        <v>506</v>
      </c>
      <c r="W223" s="1593">
        <v>155</v>
      </c>
      <c r="X223" s="1593">
        <v>32</v>
      </c>
      <c r="Y223" s="1593">
        <v>49.14</v>
      </c>
      <c r="Z223" s="1290">
        <v>941.21999999999991</v>
      </c>
      <c r="AA223" s="1345" t="s">
        <v>19274</v>
      </c>
      <c r="AB223" s="1293">
        <v>25358</v>
      </c>
    </row>
    <row r="224" spans="1:28" s="2129" customFormat="1" ht="16.5" customHeight="1">
      <c r="A224" s="1306">
        <v>205</v>
      </c>
      <c r="B224" s="1287" t="s">
        <v>17638</v>
      </c>
      <c r="C224" s="1287" t="s">
        <v>17656</v>
      </c>
      <c r="D224" s="1287" t="s">
        <v>19275</v>
      </c>
      <c r="E224" s="1288" t="s">
        <v>19276</v>
      </c>
      <c r="F224" s="1458" t="s">
        <v>19277</v>
      </c>
      <c r="G224" s="1303" t="s">
        <v>19278</v>
      </c>
      <c r="H224" s="1288" t="s">
        <v>19279</v>
      </c>
      <c r="I224" s="1330" t="s">
        <v>19280</v>
      </c>
      <c r="J224" s="1346">
        <v>635</v>
      </c>
      <c r="K224" s="1291">
        <v>1</v>
      </c>
      <c r="L224" s="1290">
        <v>1</v>
      </c>
      <c r="M224" s="1290">
        <v>0</v>
      </c>
      <c r="N224" s="1290">
        <v>2</v>
      </c>
      <c r="O224" s="1290">
        <v>262500</v>
      </c>
      <c r="P224" s="1290">
        <v>10000</v>
      </c>
      <c r="Q224" s="1290">
        <v>13361</v>
      </c>
      <c r="R224" s="1290">
        <v>0</v>
      </c>
      <c r="S224" s="1291">
        <v>285861</v>
      </c>
      <c r="T224" s="1290">
        <v>126.93</v>
      </c>
      <c r="U224" s="1339">
        <v>0</v>
      </c>
      <c r="V224" s="1339">
        <v>0</v>
      </c>
      <c r="W224" s="1339">
        <v>0</v>
      </c>
      <c r="X224" s="1339">
        <v>0</v>
      </c>
      <c r="Y224" s="1339">
        <v>0</v>
      </c>
      <c r="Z224" s="1290">
        <v>126.93</v>
      </c>
      <c r="AA224" s="1312" t="s">
        <v>19281</v>
      </c>
      <c r="AB224" s="1293">
        <v>5163</v>
      </c>
    </row>
    <row r="225" spans="1:28" s="2129" customFormat="1" ht="16.5" customHeight="1">
      <c r="A225" s="1287">
        <v>206</v>
      </c>
      <c r="B225" s="1287" t="s">
        <v>4084</v>
      </c>
      <c r="C225" s="1287" t="s">
        <v>4119</v>
      </c>
      <c r="D225" s="1287" t="s">
        <v>19282</v>
      </c>
      <c r="E225" s="1288" t="s">
        <v>19283</v>
      </c>
      <c r="F225" s="1458" t="s">
        <v>19284</v>
      </c>
      <c r="G225" s="1341" t="s">
        <v>19285</v>
      </c>
      <c r="H225" s="1288" t="s">
        <v>19286</v>
      </c>
      <c r="I225" s="1330" t="s">
        <v>19287</v>
      </c>
      <c r="J225" s="1551">
        <v>228</v>
      </c>
      <c r="K225" s="1298">
        <v>1</v>
      </c>
      <c r="L225" s="1297">
        <v>1</v>
      </c>
      <c r="M225" s="1290">
        <v>0</v>
      </c>
      <c r="N225" s="1290">
        <v>2</v>
      </c>
      <c r="O225" s="1297">
        <v>531960</v>
      </c>
      <c r="P225" s="1290">
        <v>0</v>
      </c>
      <c r="Q225" s="1297">
        <v>33061</v>
      </c>
      <c r="R225" s="1290">
        <v>0</v>
      </c>
      <c r="S225" s="1291">
        <v>565021</v>
      </c>
      <c r="T225" s="1297">
        <v>338.51</v>
      </c>
      <c r="U225" s="1339">
        <v>0</v>
      </c>
      <c r="V225" s="1297">
        <v>338</v>
      </c>
      <c r="W225" s="1339">
        <v>0</v>
      </c>
      <c r="X225" s="1339">
        <v>0</v>
      </c>
      <c r="Y225" s="1297">
        <v>202</v>
      </c>
      <c r="Z225" s="1290">
        <v>878.51</v>
      </c>
      <c r="AA225" s="1312" t="s">
        <v>19288</v>
      </c>
      <c r="AB225" s="1293">
        <v>33107</v>
      </c>
    </row>
    <row r="226" spans="1:28" s="2129" customFormat="1" ht="16.5" customHeight="1">
      <c r="A226" s="1306">
        <v>207</v>
      </c>
      <c r="B226" s="1306" t="s">
        <v>4084</v>
      </c>
      <c r="C226" s="1306" t="s">
        <v>4185</v>
      </c>
      <c r="D226" s="1306" t="s">
        <v>19289</v>
      </c>
      <c r="E226" s="1288" t="s">
        <v>19290</v>
      </c>
      <c r="F226" s="1434" t="s">
        <v>19291</v>
      </c>
      <c r="G226" s="1303" t="s">
        <v>19292</v>
      </c>
      <c r="H226" s="1288" t="s">
        <v>19293</v>
      </c>
      <c r="I226" s="1330" t="s">
        <v>19294</v>
      </c>
      <c r="J226" s="1364">
        <v>495</v>
      </c>
      <c r="K226" s="1365">
        <v>1</v>
      </c>
      <c r="L226" s="1366">
        <v>2</v>
      </c>
      <c r="M226" s="1290">
        <v>0</v>
      </c>
      <c r="N226" s="1290">
        <v>3</v>
      </c>
      <c r="O226" s="1366">
        <v>788120</v>
      </c>
      <c r="P226" s="1290">
        <v>0</v>
      </c>
      <c r="Q226" s="1366">
        <v>56110</v>
      </c>
      <c r="R226" s="1366">
        <v>21186</v>
      </c>
      <c r="S226" s="1291">
        <v>865416</v>
      </c>
      <c r="T226" s="1366">
        <v>105</v>
      </c>
      <c r="U226" s="1366">
        <v>52.5</v>
      </c>
      <c r="V226" s="1366">
        <v>304.77999999999997</v>
      </c>
      <c r="W226" s="1366">
        <v>113.2</v>
      </c>
      <c r="X226" s="1366">
        <v>28</v>
      </c>
      <c r="Y226" s="1366">
        <v>356</v>
      </c>
      <c r="Z226" s="1290">
        <v>959.48</v>
      </c>
      <c r="AA226" s="1345" t="s">
        <v>19295</v>
      </c>
      <c r="AB226" s="1352">
        <v>51680</v>
      </c>
    </row>
    <row r="227" spans="1:28" s="2129" customFormat="1" ht="16.5" customHeight="1">
      <c r="A227" s="1287">
        <v>208</v>
      </c>
      <c r="B227" s="1287" t="s">
        <v>17638</v>
      </c>
      <c r="C227" s="1287" t="s">
        <v>17666</v>
      </c>
      <c r="D227" s="1287" t="s">
        <v>19296</v>
      </c>
      <c r="E227" s="1288" t="s">
        <v>19297</v>
      </c>
      <c r="F227" s="1458" t="s">
        <v>19298</v>
      </c>
      <c r="G227" s="1303" t="s">
        <v>19299</v>
      </c>
      <c r="H227" s="1288" t="s">
        <v>19300</v>
      </c>
      <c r="I227" s="1330" t="s">
        <v>19301</v>
      </c>
      <c r="J227" s="1346">
        <v>86</v>
      </c>
      <c r="K227" s="1291">
        <v>1</v>
      </c>
      <c r="L227" s="1290">
        <v>1</v>
      </c>
      <c r="M227" s="1290">
        <v>0</v>
      </c>
      <c r="N227" s="1290">
        <v>2</v>
      </c>
      <c r="O227" s="1290">
        <v>131000</v>
      </c>
      <c r="P227" s="1290">
        <v>0</v>
      </c>
      <c r="Q227" s="1290">
        <v>42688</v>
      </c>
      <c r="R227" s="1290">
        <v>0</v>
      </c>
      <c r="S227" s="1291">
        <v>173688</v>
      </c>
      <c r="T227" s="1290">
        <v>202</v>
      </c>
      <c r="U227" s="1290">
        <v>152</v>
      </c>
      <c r="V227" s="1339">
        <v>0</v>
      </c>
      <c r="W227" s="1339">
        <v>0</v>
      </c>
      <c r="X227" s="1339">
        <v>0</v>
      </c>
      <c r="Y227" s="1290">
        <v>232</v>
      </c>
      <c r="Z227" s="1290">
        <v>586</v>
      </c>
      <c r="AA227" s="1312" t="s">
        <v>19302</v>
      </c>
      <c r="AB227" s="1293">
        <v>2800</v>
      </c>
    </row>
    <row r="228" spans="1:28" s="2129" customFormat="1" ht="16.5" customHeight="1">
      <c r="A228" s="1321" t="s">
        <v>19303</v>
      </c>
      <c r="B228" s="1321">
        <v>23</v>
      </c>
      <c r="C228" s="1321"/>
      <c r="D228" s="1321"/>
      <c r="E228" s="1322"/>
      <c r="F228" s="2133"/>
      <c r="G228" s="1323"/>
      <c r="H228" s="1429"/>
      <c r="I228" s="1324"/>
      <c r="J228" s="1325"/>
      <c r="K228" s="1326"/>
      <c r="L228" s="1326"/>
      <c r="M228" s="1327"/>
      <c r="N228" s="1327"/>
      <c r="O228" s="1327"/>
      <c r="P228" s="1327"/>
      <c r="Q228" s="1327"/>
      <c r="R228" s="1327"/>
      <c r="S228" s="1326"/>
      <c r="T228" s="1327"/>
      <c r="U228" s="1327"/>
      <c r="V228" s="1327"/>
      <c r="W228" s="1327"/>
      <c r="X228" s="1327"/>
      <c r="Y228" s="1327"/>
      <c r="Z228" s="1327"/>
      <c r="AA228" s="1328"/>
      <c r="AB228" s="1329"/>
    </row>
    <row r="229" spans="1:28" s="2129" customFormat="1" ht="16.5" customHeight="1">
      <c r="A229" s="1287">
        <v>209</v>
      </c>
      <c r="B229" s="1289" t="s">
        <v>16700</v>
      </c>
      <c r="C229" s="1289" t="s">
        <v>4465</v>
      </c>
      <c r="D229" s="1289" t="s">
        <v>19304</v>
      </c>
      <c r="E229" s="1288" t="s">
        <v>19305</v>
      </c>
      <c r="F229" s="2142" t="s">
        <v>19306</v>
      </c>
      <c r="G229" s="1594" t="s">
        <v>19307</v>
      </c>
      <c r="H229" s="1288" t="s">
        <v>19308</v>
      </c>
      <c r="I229" s="1330" t="s">
        <v>19309</v>
      </c>
      <c r="J229" s="1595">
        <v>522</v>
      </c>
      <c r="K229" s="1596">
        <v>1</v>
      </c>
      <c r="L229" s="1597">
        <v>4</v>
      </c>
      <c r="M229" s="1597">
        <v>0</v>
      </c>
      <c r="N229" s="1597">
        <v>5</v>
      </c>
      <c r="O229" s="1598">
        <v>239530</v>
      </c>
      <c r="P229" s="1598">
        <v>13000</v>
      </c>
      <c r="Q229" s="1598">
        <v>146161</v>
      </c>
      <c r="R229" s="1598">
        <v>40000</v>
      </c>
      <c r="S229" s="1599">
        <v>438691</v>
      </c>
      <c r="T229" s="1597">
        <v>200.5</v>
      </c>
      <c r="U229" s="1597">
        <v>214.84</v>
      </c>
      <c r="V229" s="1597">
        <v>267</v>
      </c>
      <c r="W229" s="1597">
        <v>76.260000000000005</v>
      </c>
      <c r="X229" s="1600">
        <v>0</v>
      </c>
      <c r="Y229" s="1597">
        <v>257.33999999999997</v>
      </c>
      <c r="Z229" s="1597">
        <v>1015.94</v>
      </c>
      <c r="AA229" s="1345" t="s">
        <v>19310</v>
      </c>
      <c r="AB229" s="1352">
        <v>20000</v>
      </c>
    </row>
    <row r="230" spans="1:28" s="2129" customFormat="1" ht="16.5" customHeight="1">
      <c r="A230" s="1287">
        <v>210</v>
      </c>
      <c r="B230" s="1289" t="s">
        <v>4377</v>
      </c>
      <c r="C230" s="1289" t="s">
        <v>4465</v>
      </c>
      <c r="D230" s="1289" t="s">
        <v>19311</v>
      </c>
      <c r="E230" s="1288" t="s">
        <v>19312</v>
      </c>
      <c r="F230" s="2142" t="s">
        <v>19313</v>
      </c>
      <c r="G230" s="1594" t="s">
        <v>19314</v>
      </c>
      <c r="H230" s="1288" t="s">
        <v>19315</v>
      </c>
      <c r="I230" s="1330" t="s">
        <v>19316</v>
      </c>
      <c r="J230" s="1601">
        <v>273</v>
      </c>
      <c r="K230" s="1602">
        <v>1</v>
      </c>
      <c r="L230" s="1603">
        <v>3</v>
      </c>
      <c r="M230" s="1597">
        <v>0</v>
      </c>
      <c r="N230" s="1597">
        <v>4</v>
      </c>
      <c r="O230" s="1603">
        <v>227050</v>
      </c>
      <c r="P230" s="1603">
        <v>0</v>
      </c>
      <c r="Q230" s="1603">
        <v>35000</v>
      </c>
      <c r="R230" s="1603">
        <v>0</v>
      </c>
      <c r="S230" s="1599">
        <v>262050</v>
      </c>
      <c r="T230" s="1603">
        <v>52.2</v>
      </c>
      <c r="U230" s="1603">
        <v>93.06</v>
      </c>
      <c r="V230" s="1603">
        <v>438.78</v>
      </c>
      <c r="W230" s="1603">
        <v>102.22499999999999</v>
      </c>
      <c r="X230" s="1603">
        <v>80.52</v>
      </c>
      <c r="Y230" s="1603">
        <v>708</v>
      </c>
      <c r="Z230" s="1597">
        <v>1474.7849999999999</v>
      </c>
      <c r="AA230" s="1345" t="s">
        <v>19317</v>
      </c>
      <c r="AB230" s="1352">
        <v>15000</v>
      </c>
    </row>
    <row r="231" spans="1:28" s="2129" customFormat="1" ht="16.5" customHeight="1">
      <c r="A231" s="1287">
        <v>211</v>
      </c>
      <c r="B231" s="1289" t="s">
        <v>16700</v>
      </c>
      <c r="C231" s="1289" t="s">
        <v>16757</v>
      </c>
      <c r="D231" s="1289" t="s">
        <v>19318</v>
      </c>
      <c r="E231" s="1288" t="s">
        <v>19319</v>
      </c>
      <c r="F231" s="2142" t="s">
        <v>19320</v>
      </c>
      <c r="G231" s="1594" t="s">
        <v>19321</v>
      </c>
      <c r="H231" s="1288" t="s">
        <v>19322</v>
      </c>
      <c r="I231" s="1294" t="s">
        <v>19323</v>
      </c>
      <c r="J231" s="1346">
        <v>324</v>
      </c>
      <c r="K231" s="1291">
        <v>1</v>
      </c>
      <c r="L231" s="1290">
        <v>1</v>
      </c>
      <c r="M231" s="1597">
        <v>0</v>
      </c>
      <c r="N231" s="1290">
        <v>2</v>
      </c>
      <c r="O231" s="1290">
        <v>87800</v>
      </c>
      <c r="P231" s="1603">
        <v>0</v>
      </c>
      <c r="Q231" s="1290">
        <v>39801</v>
      </c>
      <c r="R231" s="1290">
        <v>13400</v>
      </c>
      <c r="S231" s="1291">
        <v>141001</v>
      </c>
      <c r="T231" s="1553">
        <v>126</v>
      </c>
      <c r="U231" s="1553">
        <v>0</v>
      </c>
      <c r="V231" s="1553">
        <v>126</v>
      </c>
      <c r="W231" s="1553">
        <v>0</v>
      </c>
      <c r="X231" s="1553">
        <v>0</v>
      </c>
      <c r="Y231" s="1553">
        <v>252</v>
      </c>
      <c r="Z231" s="1290">
        <v>504</v>
      </c>
      <c r="AA231" s="1312" t="s">
        <v>19324</v>
      </c>
      <c r="AB231" s="1293">
        <v>11500</v>
      </c>
    </row>
    <row r="232" spans="1:28" s="2129" customFormat="1" ht="16.5" customHeight="1">
      <c r="A232" s="1287">
        <v>212</v>
      </c>
      <c r="B232" s="1289" t="s">
        <v>16700</v>
      </c>
      <c r="C232" s="1289" t="s">
        <v>19325</v>
      </c>
      <c r="D232" s="1289" t="s">
        <v>19326</v>
      </c>
      <c r="E232" s="1288" t="s">
        <v>19327</v>
      </c>
      <c r="F232" s="2142" t="s">
        <v>19328</v>
      </c>
      <c r="G232" s="1594" t="s">
        <v>19329</v>
      </c>
      <c r="H232" s="1288" t="s">
        <v>19330</v>
      </c>
      <c r="I232" s="1330" t="s">
        <v>19331</v>
      </c>
      <c r="J232" s="1346">
        <v>3530</v>
      </c>
      <c r="K232" s="1291">
        <v>1</v>
      </c>
      <c r="L232" s="1290">
        <v>3</v>
      </c>
      <c r="M232" s="1597">
        <v>0</v>
      </c>
      <c r="N232" s="1597">
        <v>4</v>
      </c>
      <c r="O232" s="1290">
        <v>1096944</v>
      </c>
      <c r="P232" s="1290">
        <v>9500</v>
      </c>
      <c r="Q232" s="1290">
        <v>108006</v>
      </c>
      <c r="R232" s="1290">
        <v>45000</v>
      </c>
      <c r="S232" s="1599">
        <v>1259450</v>
      </c>
      <c r="T232" s="1290">
        <v>50</v>
      </c>
      <c r="U232" s="1290">
        <v>86</v>
      </c>
      <c r="V232" s="1496">
        <v>434</v>
      </c>
      <c r="W232" s="1600">
        <v>0</v>
      </c>
      <c r="X232" s="1290">
        <v>38</v>
      </c>
      <c r="Y232" s="1496">
        <v>796</v>
      </c>
      <c r="Z232" s="1597">
        <v>1404</v>
      </c>
      <c r="AA232" s="1312" t="s">
        <v>19332</v>
      </c>
      <c r="AB232" s="1293">
        <v>12338</v>
      </c>
    </row>
    <row r="233" spans="1:28" s="2129" customFormat="1" ht="16.5" customHeight="1">
      <c r="A233" s="1287">
        <v>213</v>
      </c>
      <c r="B233" s="1308" t="s">
        <v>4377</v>
      </c>
      <c r="C233" s="1308" t="s">
        <v>4482</v>
      </c>
      <c r="D233" s="1308" t="s">
        <v>19333</v>
      </c>
      <c r="E233" s="1288" t="s">
        <v>19334</v>
      </c>
      <c r="F233" s="2147" t="s">
        <v>19335</v>
      </c>
      <c r="G233" s="1594" t="s">
        <v>19336</v>
      </c>
      <c r="H233" s="1225" t="s">
        <v>19337</v>
      </c>
      <c r="I233" s="1330" t="s">
        <v>19338</v>
      </c>
      <c r="J233" s="1604">
        <v>247</v>
      </c>
      <c r="K233" s="1605">
        <v>1</v>
      </c>
      <c r="L233" s="1606">
        <v>1</v>
      </c>
      <c r="M233" s="1597">
        <v>0</v>
      </c>
      <c r="N233" s="1597">
        <v>2</v>
      </c>
      <c r="O233" s="1606">
        <v>180500</v>
      </c>
      <c r="P233" s="1606">
        <v>3000</v>
      </c>
      <c r="Q233" s="1606">
        <v>75368</v>
      </c>
      <c r="R233" s="1603">
        <v>0</v>
      </c>
      <c r="S233" s="1599">
        <v>258868</v>
      </c>
      <c r="T233" s="1607">
        <v>40</v>
      </c>
      <c r="U233" s="1607">
        <v>40</v>
      </c>
      <c r="V233" s="1607">
        <v>147</v>
      </c>
      <c r="W233" s="1607">
        <v>62</v>
      </c>
      <c r="X233" s="1607">
        <v>19</v>
      </c>
      <c r="Y233" s="1607">
        <v>42</v>
      </c>
      <c r="Z233" s="1597">
        <v>350</v>
      </c>
      <c r="AA233" s="1345" t="s">
        <v>19339</v>
      </c>
      <c r="AB233" s="1352">
        <v>22000</v>
      </c>
    </row>
    <row r="234" spans="1:28" s="2129" customFormat="1" ht="16.5" customHeight="1">
      <c r="A234" s="1287">
        <v>214</v>
      </c>
      <c r="B234" s="1287" t="s">
        <v>16700</v>
      </c>
      <c r="C234" s="1287" t="s">
        <v>19340</v>
      </c>
      <c r="D234" s="1289" t="s">
        <v>19341</v>
      </c>
      <c r="E234" s="1288" t="s">
        <v>19342</v>
      </c>
      <c r="F234" s="2142" t="s">
        <v>19343</v>
      </c>
      <c r="G234" s="1594" t="s">
        <v>19344</v>
      </c>
      <c r="H234" s="1288" t="s">
        <v>19345</v>
      </c>
      <c r="I234" s="1330" t="s">
        <v>19346</v>
      </c>
      <c r="J234" s="1409">
        <v>664</v>
      </c>
      <c r="K234" s="1410">
        <v>1</v>
      </c>
      <c r="L234" s="1411">
        <v>2</v>
      </c>
      <c r="M234" s="1597">
        <v>0</v>
      </c>
      <c r="N234" s="1597">
        <v>3</v>
      </c>
      <c r="O234" s="1411">
        <v>283000</v>
      </c>
      <c r="P234" s="1603">
        <v>0</v>
      </c>
      <c r="Q234" s="1411">
        <v>66873</v>
      </c>
      <c r="R234" s="1603">
        <v>0</v>
      </c>
      <c r="S234" s="1599">
        <v>349873</v>
      </c>
      <c r="T234" s="1608">
        <v>121</v>
      </c>
      <c r="U234" s="1608">
        <v>121</v>
      </c>
      <c r="V234" s="1608">
        <v>551.91</v>
      </c>
      <c r="W234" s="1608">
        <v>270.60000000000002</v>
      </c>
      <c r="X234" s="1608">
        <v>49.5</v>
      </c>
      <c r="Y234" s="1608">
        <v>4958</v>
      </c>
      <c r="Z234" s="1597">
        <v>6072.01</v>
      </c>
      <c r="AA234" s="1375" t="s">
        <v>19347</v>
      </c>
      <c r="AB234" s="1609">
        <v>80000</v>
      </c>
    </row>
    <row r="235" spans="1:28" s="2129" customFormat="1" ht="16.5" customHeight="1">
      <c r="A235" s="1287">
        <v>215</v>
      </c>
      <c r="B235" s="1289" t="s">
        <v>4377</v>
      </c>
      <c r="C235" s="1289" t="s">
        <v>4394</v>
      </c>
      <c r="D235" s="1289" t="s">
        <v>19348</v>
      </c>
      <c r="E235" s="1288" t="s">
        <v>19349</v>
      </c>
      <c r="F235" s="2142" t="s">
        <v>19350</v>
      </c>
      <c r="G235" s="1594" t="s">
        <v>19351</v>
      </c>
      <c r="H235" s="1288" t="s">
        <v>19352</v>
      </c>
      <c r="I235" s="1330" t="s">
        <v>19353</v>
      </c>
      <c r="J235" s="1610">
        <v>484</v>
      </c>
      <c r="K235" s="1611">
        <v>1</v>
      </c>
      <c r="L235" s="1607">
        <v>3</v>
      </c>
      <c r="M235" s="1597">
        <v>0</v>
      </c>
      <c r="N235" s="1597">
        <v>4</v>
      </c>
      <c r="O235" s="1607">
        <v>365643</v>
      </c>
      <c r="P235" s="1607">
        <v>2000</v>
      </c>
      <c r="Q235" s="1607">
        <v>95000</v>
      </c>
      <c r="R235" s="1603">
        <v>0</v>
      </c>
      <c r="S235" s="1599">
        <v>462643</v>
      </c>
      <c r="T235" s="1607">
        <v>59</v>
      </c>
      <c r="U235" s="1600">
        <v>0</v>
      </c>
      <c r="V235" s="1607">
        <v>511</v>
      </c>
      <c r="W235" s="1607">
        <v>165</v>
      </c>
      <c r="X235" s="1607">
        <v>59</v>
      </c>
      <c r="Y235" s="1607">
        <v>665</v>
      </c>
      <c r="Z235" s="1597">
        <v>1459</v>
      </c>
      <c r="AA235" s="1345" t="s">
        <v>19354</v>
      </c>
      <c r="AB235" s="1352">
        <v>35000</v>
      </c>
    </row>
    <row r="236" spans="1:28" s="2129" customFormat="1" ht="16.5" customHeight="1">
      <c r="A236" s="1287">
        <v>216</v>
      </c>
      <c r="B236" s="1308" t="s">
        <v>4377</v>
      </c>
      <c r="C236" s="1308" t="s">
        <v>4413</v>
      </c>
      <c r="D236" s="1308" t="s">
        <v>19355</v>
      </c>
      <c r="E236" s="1288" t="s">
        <v>19356</v>
      </c>
      <c r="F236" s="2147" t="s">
        <v>19357</v>
      </c>
      <c r="G236" s="1594" t="s">
        <v>19358</v>
      </c>
      <c r="H236" s="1288" t="s">
        <v>19359</v>
      </c>
      <c r="I236" s="1330" t="s">
        <v>19360</v>
      </c>
      <c r="J236" s="1612">
        <v>510</v>
      </c>
      <c r="K236" s="1613">
        <v>1</v>
      </c>
      <c r="L236" s="1614">
        <v>1</v>
      </c>
      <c r="M236" s="1597">
        <v>0</v>
      </c>
      <c r="N236" s="1597">
        <v>2</v>
      </c>
      <c r="O236" s="1614">
        <v>240660</v>
      </c>
      <c r="P236" s="1603">
        <v>0</v>
      </c>
      <c r="Q236" s="1614">
        <v>40027</v>
      </c>
      <c r="R236" s="1603">
        <v>0</v>
      </c>
      <c r="S236" s="1599">
        <v>280687</v>
      </c>
      <c r="T236" s="1614">
        <v>76</v>
      </c>
      <c r="U236" s="1600">
        <v>0</v>
      </c>
      <c r="V236" s="1600">
        <v>0</v>
      </c>
      <c r="W236" s="1600">
        <v>0</v>
      </c>
      <c r="X236" s="1600">
        <v>0</v>
      </c>
      <c r="Y236" s="1600">
        <v>0</v>
      </c>
      <c r="Z236" s="1597">
        <v>76</v>
      </c>
      <c r="AA236" s="1381" t="s">
        <v>19361</v>
      </c>
      <c r="AB236" s="1352">
        <v>4500</v>
      </c>
    </row>
    <row r="237" spans="1:28" s="2129" customFormat="1" ht="16.5" customHeight="1">
      <c r="A237" s="1287">
        <v>217</v>
      </c>
      <c r="B237" s="1289" t="s">
        <v>16700</v>
      </c>
      <c r="C237" s="1289" t="s">
        <v>19362</v>
      </c>
      <c r="D237" s="1289" t="s">
        <v>19363</v>
      </c>
      <c r="E237" s="1288" t="s">
        <v>19364</v>
      </c>
      <c r="F237" s="2142" t="s">
        <v>19365</v>
      </c>
      <c r="G237" s="1594" t="s">
        <v>19366</v>
      </c>
      <c r="H237" s="1288" t="s">
        <v>19367</v>
      </c>
      <c r="I237" s="1330" t="s">
        <v>19368</v>
      </c>
      <c r="J237" s="1343">
        <v>240</v>
      </c>
      <c r="K237" s="1310">
        <v>1</v>
      </c>
      <c r="L237" s="1309">
        <v>1</v>
      </c>
      <c r="M237" s="1597">
        <v>0</v>
      </c>
      <c r="N237" s="1597">
        <v>2</v>
      </c>
      <c r="O237" s="1615">
        <v>115400</v>
      </c>
      <c r="P237" s="1615">
        <v>14500</v>
      </c>
      <c r="Q237" s="1615">
        <v>31520</v>
      </c>
      <c r="R237" s="1615">
        <v>10000</v>
      </c>
      <c r="S237" s="1599">
        <v>171420</v>
      </c>
      <c r="T237" s="1615">
        <v>80.2</v>
      </c>
      <c r="U237" s="1615">
        <v>69.8</v>
      </c>
      <c r="V237" s="1615">
        <v>214.2</v>
      </c>
      <c r="W237" s="1615">
        <v>186.5</v>
      </c>
      <c r="X237" s="1615">
        <v>0</v>
      </c>
      <c r="Y237" s="1615">
        <v>555.04</v>
      </c>
      <c r="Z237" s="1597">
        <v>1105.74</v>
      </c>
      <c r="AA237" s="1381" t="s">
        <v>19369</v>
      </c>
      <c r="AB237" s="1352">
        <v>5000</v>
      </c>
    </row>
    <row r="238" spans="1:28" s="2129" customFormat="1" ht="16.5" customHeight="1">
      <c r="A238" s="1287">
        <v>218</v>
      </c>
      <c r="B238" s="1289" t="s">
        <v>16700</v>
      </c>
      <c r="C238" s="1289" t="s">
        <v>17717</v>
      </c>
      <c r="D238" s="1289" t="s">
        <v>19370</v>
      </c>
      <c r="E238" s="1288" t="s">
        <v>19371</v>
      </c>
      <c r="F238" s="2142" t="s">
        <v>18531</v>
      </c>
      <c r="G238" s="1594" t="s">
        <v>19372</v>
      </c>
      <c r="H238" s="1288" t="s">
        <v>19373</v>
      </c>
      <c r="I238" s="1330" t="s">
        <v>19374</v>
      </c>
      <c r="J238" s="1343">
        <v>748</v>
      </c>
      <c r="K238" s="1310">
        <v>1</v>
      </c>
      <c r="L238" s="1309">
        <v>1</v>
      </c>
      <c r="M238" s="1309">
        <v>0</v>
      </c>
      <c r="N238" s="1597">
        <v>2</v>
      </c>
      <c r="O238" s="1309">
        <v>243400</v>
      </c>
      <c r="P238" s="1603">
        <v>0</v>
      </c>
      <c r="Q238" s="1309">
        <v>93251</v>
      </c>
      <c r="R238" s="1603">
        <v>0</v>
      </c>
      <c r="S238" s="1599">
        <v>336651</v>
      </c>
      <c r="T238" s="1350">
        <v>144</v>
      </c>
      <c r="U238" s="1350">
        <v>194</v>
      </c>
      <c r="V238" s="1350">
        <v>618</v>
      </c>
      <c r="W238" s="1350" t="s">
        <v>18016</v>
      </c>
      <c r="X238" s="1350">
        <v>47</v>
      </c>
      <c r="Y238" s="1350">
        <v>365</v>
      </c>
      <c r="Z238" s="1597">
        <v>1368</v>
      </c>
      <c r="AA238" s="1381" t="s">
        <v>19375</v>
      </c>
      <c r="AB238" s="1352">
        <v>5000</v>
      </c>
    </row>
    <row r="239" spans="1:28" s="2129" customFormat="1" ht="16.5" customHeight="1">
      <c r="A239" s="1287">
        <v>219</v>
      </c>
      <c r="B239" s="1289" t="s">
        <v>16700</v>
      </c>
      <c r="C239" s="1289" t="s">
        <v>19376</v>
      </c>
      <c r="D239" s="1289" t="s">
        <v>19377</v>
      </c>
      <c r="E239" s="1288" t="s">
        <v>19378</v>
      </c>
      <c r="F239" s="2142" t="s">
        <v>19379</v>
      </c>
      <c r="G239" s="1303" t="s">
        <v>19380</v>
      </c>
      <c r="H239" s="1288" t="s">
        <v>19381</v>
      </c>
      <c r="I239" s="1330" t="s">
        <v>19382</v>
      </c>
      <c r="J239" s="1595">
        <v>455</v>
      </c>
      <c r="K239" s="1599">
        <v>1</v>
      </c>
      <c r="L239" s="1598">
        <v>2</v>
      </c>
      <c r="M239" s="1598">
        <v>0</v>
      </c>
      <c r="N239" s="1597">
        <v>3</v>
      </c>
      <c r="O239" s="1598">
        <v>393000</v>
      </c>
      <c r="P239" s="1598">
        <v>29000</v>
      </c>
      <c r="Q239" s="1598">
        <v>35139</v>
      </c>
      <c r="R239" s="1603">
        <v>0</v>
      </c>
      <c r="S239" s="1599">
        <v>457139</v>
      </c>
      <c r="T239" s="1350">
        <v>158</v>
      </c>
      <c r="U239" s="1350">
        <v>0</v>
      </c>
      <c r="V239" s="1350">
        <v>0</v>
      </c>
      <c r="W239" s="1350">
        <v>0</v>
      </c>
      <c r="X239" s="1350">
        <v>0</v>
      </c>
      <c r="Y239" s="1350">
        <v>53</v>
      </c>
      <c r="Z239" s="1597">
        <v>211</v>
      </c>
      <c r="AA239" s="1381" t="s">
        <v>19383</v>
      </c>
      <c r="AB239" s="1352">
        <v>33150</v>
      </c>
    </row>
    <row r="240" spans="1:28" s="2129" customFormat="1" ht="16.5" customHeight="1">
      <c r="A240" s="1287">
        <v>220</v>
      </c>
      <c r="B240" s="1289" t="s">
        <v>16700</v>
      </c>
      <c r="C240" s="1289" t="s">
        <v>19384</v>
      </c>
      <c r="D240" s="1289" t="s">
        <v>19385</v>
      </c>
      <c r="E240" s="1288" t="s">
        <v>19386</v>
      </c>
      <c r="F240" s="2142" t="s">
        <v>19387</v>
      </c>
      <c r="G240" s="1594" t="s">
        <v>19388</v>
      </c>
      <c r="H240" s="1288" t="s">
        <v>19389</v>
      </c>
      <c r="I240" s="1330" t="s">
        <v>19390</v>
      </c>
      <c r="J240" s="1527">
        <v>461</v>
      </c>
      <c r="K240" s="1528">
        <v>1</v>
      </c>
      <c r="L240" s="1529">
        <v>1</v>
      </c>
      <c r="M240" s="1529">
        <v>1</v>
      </c>
      <c r="N240" s="1597">
        <v>3</v>
      </c>
      <c r="O240" s="1529">
        <v>237850</v>
      </c>
      <c r="P240" s="1603">
        <v>0</v>
      </c>
      <c r="Q240" s="1529">
        <v>69676</v>
      </c>
      <c r="R240" s="1603">
        <v>0</v>
      </c>
      <c r="S240" s="1599">
        <v>307526</v>
      </c>
      <c r="T240" s="1529">
        <v>52</v>
      </c>
      <c r="U240" s="1529">
        <v>213</v>
      </c>
      <c r="V240" s="1529">
        <v>280</v>
      </c>
      <c r="W240" s="1529">
        <v>70</v>
      </c>
      <c r="X240" s="1529">
        <v>70</v>
      </c>
      <c r="Y240" s="1529">
        <v>880</v>
      </c>
      <c r="Z240" s="1597">
        <v>1565</v>
      </c>
      <c r="AA240" s="1345" t="s">
        <v>19391</v>
      </c>
      <c r="AB240" s="1352">
        <v>8000</v>
      </c>
    </row>
    <row r="241" spans="1:28" s="2129" customFormat="1" ht="16.5" customHeight="1">
      <c r="A241" s="1287">
        <v>221</v>
      </c>
      <c r="B241" s="1289" t="s">
        <v>16700</v>
      </c>
      <c r="C241" s="1289" t="s">
        <v>19392</v>
      </c>
      <c r="D241" s="1289" t="s">
        <v>19393</v>
      </c>
      <c r="E241" s="1288" t="s">
        <v>19394</v>
      </c>
      <c r="F241" s="2142" t="s">
        <v>19395</v>
      </c>
      <c r="G241" s="1594" t="s">
        <v>19396</v>
      </c>
      <c r="H241" s="1288" t="s">
        <v>19397</v>
      </c>
      <c r="I241" s="1330" t="s">
        <v>19398</v>
      </c>
      <c r="J241" s="1616">
        <v>970</v>
      </c>
      <c r="K241" s="1617">
        <v>1</v>
      </c>
      <c r="L241" s="1618">
        <v>1</v>
      </c>
      <c r="M241" s="1618">
        <v>1</v>
      </c>
      <c r="N241" s="1597">
        <v>3</v>
      </c>
      <c r="O241" s="1618">
        <v>249500</v>
      </c>
      <c r="P241" s="1618">
        <v>20000</v>
      </c>
      <c r="Q241" s="1618">
        <v>49906</v>
      </c>
      <c r="R241" s="1618">
        <v>7200</v>
      </c>
      <c r="S241" s="1599">
        <v>326606</v>
      </c>
      <c r="T241" s="1618">
        <v>66</v>
      </c>
      <c r="U241" s="1618">
        <v>115</v>
      </c>
      <c r="V241" s="1618">
        <v>322</v>
      </c>
      <c r="W241" s="1600">
        <v>0</v>
      </c>
      <c r="X241" s="1618">
        <v>33</v>
      </c>
      <c r="Y241" s="1618">
        <v>457</v>
      </c>
      <c r="Z241" s="1597">
        <v>993</v>
      </c>
      <c r="AA241" s="1497" t="s">
        <v>19399</v>
      </c>
      <c r="AB241" s="1293">
        <v>29200</v>
      </c>
    </row>
    <row r="242" spans="1:28" s="2129" customFormat="1" ht="16.5" customHeight="1">
      <c r="A242" s="1287">
        <v>222</v>
      </c>
      <c r="B242" s="1289" t="s">
        <v>4377</v>
      </c>
      <c r="C242" s="1289" t="s">
        <v>2840</v>
      </c>
      <c r="D242" s="1289" t="s">
        <v>18682</v>
      </c>
      <c r="E242" s="1288" t="s">
        <v>19400</v>
      </c>
      <c r="F242" s="2142" t="s">
        <v>19401</v>
      </c>
      <c r="G242" s="1594" t="s">
        <v>19402</v>
      </c>
      <c r="H242" s="1288" t="s">
        <v>19403</v>
      </c>
      <c r="I242" s="1330" t="s">
        <v>19404</v>
      </c>
      <c r="J242" s="1619">
        <v>600</v>
      </c>
      <c r="K242" s="1620">
        <v>1</v>
      </c>
      <c r="L242" s="1621">
        <v>2</v>
      </c>
      <c r="M242" s="1622">
        <v>0</v>
      </c>
      <c r="N242" s="1597">
        <v>3</v>
      </c>
      <c r="O242" s="1621">
        <v>358625</v>
      </c>
      <c r="P242" s="1621">
        <v>7750</v>
      </c>
      <c r="Q242" s="1621">
        <v>69793</v>
      </c>
      <c r="R242" s="1621">
        <v>46892</v>
      </c>
      <c r="S242" s="1599">
        <v>483060</v>
      </c>
      <c r="T242" s="1621">
        <v>102.16</v>
      </c>
      <c r="U242" s="1621">
        <v>151.15</v>
      </c>
      <c r="V242" s="1621">
        <v>957.24</v>
      </c>
      <c r="W242" s="1621">
        <v>68.11</v>
      </c>
      <c r="X242" s="1621">
        <v>68.11</v>
      </c>
      <c r="Y242" s="1621">
        <v>0</v>
      </c>
      <c r="Z242" s="1597">
        <v>1346.7699999999998</v>
      </c>
      <c r="AA242" s="1381" t="s">
        <v>19405</v>
      </c>
      <c r="AB242" s="1352">
        <v>4000</v>
      </c>
    </row>
    <row r="243" spans="1:28" s="2129" customFormat="1" ht="16.5" customHeight="1">
      <c r="A243" s="1287">
        <v>223</v>
      </c>
      <c r="B243" s="1289" t="s">
        <v>16700</v>
      </c>
      <c r="C243" s="1289" t="s">
        <v>19406</v>
      </c>
      <c r="D243" s="1289" t="s">
        <v>19407</v>
      </c>
      <c r="E243" s="1288" t="s">
        <v>19408</v>
      </c>
      <c r="F243" s="2142" t="s">
        <v>18256</v>
      </c>
      <c r="G243" s="1594" t="s">
        <v>19409</v>
      </c>
      <c r="H243" s="1288" t="s">
        <v>19410</v>
      </c>
      <c r="I243" s="1330"/>
      <c r="J243" s="1343">
        <v>347</v>
      </c>
      <c r="K243" s="1310">
        <v>1</v>
      </c>
      <c r="L243" s="1309">
        <v>1</v>
      </c>
      <c r="M243" s="1622">
        <v>0</v>
      </c>
      <c r="N243" s="1597">
        <v>2</v>
      </c>
      <c r="O243" s="1309">
        <v>138668</v>
      </c>
      <c r="P243" s="1603">
        <v>0</v>
      </c>
      <c r="Q243" s="1309">
        <v>41212</v>
      </c>
      <c r="R243" s="1309">
        <v>1866</v>
      </c>
      <c r="S243" s="1599">
        <v>181746</v>
      </c>
      <c r="T243" s="1309">
        <v>50</v>
      </c>
      <c r="U243" s="1600">
        <v>0</v>
      </c>
      <c r="V243" s="1600">
        <v>0</v>
      </c>
      <c r="W243" s="1600">
        <v>0</v>
      </c>
      <c r="X243" s="1600">
        <v>0</v>
      </c>
      <c r="Y243" s="1309">
        <v>113</v>
      </c>
      <c r="Z243" s="1597">
        <v>163</v>
      </c>
      <c r="AA243" s="1381" t="s">
        <v>19411</v>
      </c>
      <c r="AB243" s="1352">
        <v>5786</v>
      </c>
    </row>
    <row r="244" spans="1:28" s="2129" customFormat="1" ht="16.5" customHeight="1">
      <c r="A244" s="1287">
        <v>224</v>
      </c>
      <c r="B244" s="1563" t="s">
        <v>16700</v>
      </c>
      <c r="C244" s="1563" t="s">
        <v>17747</v>
      </c>
      <c r="D244" s="1563" t="s">
        <v>19412</v>
      </c>
      <c r="E244" s="1288" t="s">
        <v>19413</v>
      </c>
      <c r="F244" s="2148" t="s">
        <v>19414</v>
      </c>
      <c r="G244" s="1594" t="s">
        <v>17746</v>
      </c>
      <c r="H244" s="1288" t="s">
        <v>19415</v>
      </c>
      <c r="I244" s="1330" t="s">
        <v>19416</v>
      </c>
      <c r="J244" s="1623">
        <v>380</v>
      </c>
      <c r="K244" s="1624">
        <v>1</v>
      </c>
      <c r="L244" s="1622">
        <v>1</v>
      </c>
      <c r="M244" s="1622">
        <v>0</v>
      </c>
      <c r="N244" s="1597">
        <v>2</v>
      </c>
      <c r="O244" s="1625">
        <v>194078</v>
      </c>
      <c r="P244" s="1625">
        <v>85000</v>
      </c>
      <c r="Q244" s="1625">
        <v>14880</v>
      </c>
      <c r="R244" s="1603">
        <v>0</v>
      </c>
      <c r="S244" s="1599">
        <v>293958</v>
      </c>
      <c r="T244" s="1626">
        <v>96</v>
      </c>
      <c r="U244" s="1600">
        <v>0</v>
      </c>
      <c r="V244" s="1600">
        <v>0</v>
      </c>
      <c r="W244" s="1600">
        <v>0</v>
      </c>
      <c r="X244" s="1600">
        <v>0</v>
      </c>
      <c r="Y244" s="1626">
        <v>48</v>
      </c>
      <c r="Z244" s="1597">
        <v>144</v>
      </c>
      <c r="AA244" s="1381" t="s">
        <v>19417</v>
      </c>
      <c r="AB244" s="1352">
        <v>38000</v>
      </c>
    </row>
    <row r="245" spans="1:28" s="2129" customFormat="1" ht="16.5" customHeight="1">
      <c r="A245" s="1287">
        <v>225</v>
      </c>
      <c r="B245" s="1289" t="s">
        <v>16700</v>
      </c>
      <c r="C245" s="1289" t="s">
        <v>19418</v>
      </c>
      <c r="D245" s="1289" t="s">
        <v>19419</v>
      </c>
      <c r="E245" s="1288" t="s">
        <v>19420</v>
      </c>
      <c r="F245" s="2142" t="s">
        <v>19145</v>
      </c>
      <c r="G245" s="1594" t="s">
        <v>19421</v>
      </c>
      <c r="H245" s="1288" t="s">
        <v>19422</v>
      </c>
      <c r="I245" s="1330" t="s">
        <v>19423</v>
      </c>
      <c r="J245" s="1595">
        <v>850</v>
      </c>
      <c r="K245" s="1599">
        <v>1</v>
      </c>
      <c r="L245" s="1598">
        <v>1</v>
      </c>
      <c r="M245" s="1598">
        <v>1</v>
      </c>
      <c r="N245" s="1597">
        <v>3</v>
      </c>
      <c r="O245" s="1598">
        <v>319140</v>
      </c>
      <c r="P245" s="1598">
        <v>45900</v>
      </c>
      <c r="Q245" s="1598">
        <v>2100</v>
      </c>
      <c r="R245" s="1598">
        <v>13250</v>
      </c>
      <c r="S245" s="1599">
        <v>380390</v>
      </c>
      <c r="T245" s="1598">
        <v>90</v>
      </c>
      <c r="U245" s="1598">
        <v>31.5</v>
      </c>
      <c r="V245" s="1598">
        <v>213.3</v>
      </c>
      <c r="W245" s="1598">
        <v>0</v>
      </c>
      <c r="X245" s="1598">
        <v>0</v>
      </c>
      <c r="Y245" s="1598">
        <v>27</v>
      </c>
      <c r="Z245" s="1597">
        <v>361.8</v>
      </c>
      <c r="AA245" s="1381" t="s">
        <v>19424</v>
      </c>
      <c r="AB245" s="1352">
        <v>14430</v>
      </c>
    </row>
    <row r="246" spans="1:28" s="2129" customFormat="1" ht="16.5" customHeight="1">
      <c r="A246" s="1287">
        <v>226</v>
      </c>
      <c r="B246" s="1289" t="s">
        <v>16700</v>
      </c>
      <c r="C246" s="1289" t="s">
        <v>19425</v>
      </c>
      <c r="D246" s="1289" t="s">
        <v>19426</v>
      </c>
      <c r="E246" s="1288" t="s">
        <v>19427</v>
      </c>
      <c r="F246" s="2142" t="s">
        <v>19428</v>
      </c>
      <c r="G246" s="1594" t="s">
        <v>19429</v>
      </c>
      <c r="H246" s="1288" t="s">
        <v>19430</v>
      </c>
      <c r="I246" s="1330" t="s">
        <v>19431</v>
      </c>
      <c r="J246" s="1343">
        <v>1034</v>
      </c>
      <c r="K246" s="1310">
        <v>1</v>
      </c>
      <c r="L246" s="1309">
        <v>2</v>
      </c>
      <c r="M246" s="1309">
        <v>1</v>
      </c>
      <c r="N246" s="1597">
        <v>4</v>
      </c>
      <c r="O246" s="1309">
        <v>386500</v>
      </c>
      <c r="P246" s="1309">
        <v>155000</v>
      </c>
      <c r="Q246" s="1309">
        <v>90450</v>
      </c>
      <c r="R246" s="1603">
        <v>0</v>
      </c>
      <c r="S246" s="1599">
        <v>631950</v>
      </c>
      <c r="T246" s="1309">
        <v>52.51</v>
      </c>
      <c r="U246" s="1309">
        <v>48.18</v>
      </c>
      <c r="V246" s="1309">
        <v>111.69</v>
      </c>
      <c r="W246" s="1309">
        <v>146.91</v>
      </c>
      <c r="X246" s="1309">
        <v>47.4</v>
      </c>
      <c r="Y246" s="1627">
        <v>658.68</v>
      </c>
      <c r="Z246" s="1597">
        <v>1065.3699999999999</v>
      </c>
      <c r="AA246" s="1381" t="s">
        <v>19432</v>
      </c>
      <c r="AB246" s="1628">
        <v>5000</v>
      </c>
    </row>
    <row r="247" spans="1:28" s="2129" customFormat="1" ht="16.5" customHeight="1">
      <c r="A247" s="1287">
        <v>227</v>
      </c>
      <c r="B247" s="1629" t="s">
        <v>4377</v>
      </c>
      <c r="C247" s="1629" t="s">
        <v>4384</v>
      </c>
      <c r="D247" s="1629" t="s">
        <v>19433</v>
      </c>
      <c r="E247" s="1288" t="s">
        <v>19434</v>
      </c>
      <c r="F247" s="2150" t="s">
        <v>19435</v>
      </c>
      <c r="G247" s="1594" t="s">
        <v>19436</v>
      </c>
      <c r="H247" s="1288" t="s">
        <v>19437</v>
      </c>
      <c r="I247" s="1330" t="s">
        <v>19438</v>
      </c>
      <c r="J247" s="1630">
        <v>1248</v>
      </c>
      <c r="K247" s="1631">
        <v>1</v>
      </c>
      <c r="L247" s="1632">
        <v>3</v>
      </c>
      <c r="M247" s="1632">
        <v>0</v>
      </c>
      <c r="N247" s="1597">
        <v>4</v>
      </c>
      <c r="O247" s="1632">
        <v>400890</v>
      </c>
      <c r="P247" s="1603">
        <v>0</v>
      </c>
      <c r="Q247" s="1632">
        <v>64931</v>
      </c>
      <c r="R247" s="1603">
        <v>0</v>
      </c>
      <c r="S247" s="1599">
        <v>465821</v>
      </c>
      <c r="T247" s="1632">
        <v>91</v>
      </c>
      <c r="U247" s="1632">
        <v>89</v>
      </c>
      <c r="V247" s="1632">
        <v>890</v>
      </c>
      <c r="W247" s="1632">
        <v>256</v>
      </c>
      <c r="X247" s="1632">
        <v>62</v>
      </c>
      <c r="Y247" s="1632">
        <v>1191</v>
      </c>
      <c r="Z247" s="1597">
        <v>2579</v>
      </c>
      <c r="AA247" s="1381" t="s">
        <v>19439</v>
      </c>
      <c r="AB247" s="1352">
        <v>5000</v>
      </c>
    </row>
    <row r="248" spans="1:28" s="2129" customFormat="1" ht="16.5" customHeight="1">
      <c r="A248" s="1287">
        <v>228</v>
      </c>
      <c r="B248" s="1289" t="s">
        <v>16700</v>
      </c>
      <c r="C248" s="1289" t="s">
        <v>19440</v>
      </c>
      <c r="D248" s="1289" t="s">
        <v>19441</v>
      </c>
      <c r="E248" s="1288" t="s">
        <v>19442</v>
      </c>
      <c r="F248" s="2142" t="s">
        <v>19074</v>
      </c>
      <c r="G248" s="1594" t="s">
        <v>19443</v>
      </c>
      <c r="H248" s="1288" t="s">
        <v>19444</v>
      </c>
      <c r="I248" s="1330" t="s">
        <v>19445</v>
      </c>
      <c r="J248" s="1633">
        <v>767</v>
      </c>
      <c r="K248" s="1634">
        <v>1</v>
      </c>
      <c r="L248" s="1635">
        <v>2</v>
      </c>
      <c r="M248" s="1635">
        <v>0</v>
      </c>
      <c r="N248" s="1597">
        <v>3</v>
      </c>
      <c r="O248" s="1635">
        <v>99000</v>
      </c>
      <c r="P248" s="1603">
        <v>0</v>
      </c>
      <c r="Q248" s="1635">
        <v>36310</v>
      </c>
      <c r="R248" s="1635">
        <v>6033</v>
      </c>
      <c r="S248" s="1599">
        <v>141343</v>
      </c>
      <c r="T248" s="1636">
        <v>83.52</v>
      </c>
      <c r="U248" s="1636">
        <v>50.4</v>
      </c>
      <c r="V248" s="1636">
        <v>180.91</v>
      </c>
      <c r="W248" s="1636">
        <v>139.04</v>
      </c>
      <c r="X248" s="1636">
        <v>83.52</v>
      </c>
      <c r="Y248" s="1636">
        <v>458.67</v>
      </c>
      <c r="Z248" s="1597">
        <v>996.06</v>
      </c>
      <c r="AA248" s="1497" t="s">
        <v>19446</v>
      </c>
      <c r="AB248" s="1293">
        <v>1920</v>
      </c>
    </row>
    <row r="249" spans="1:28" s="2129" customFormat="1" ht="16.5" customHeight="1">
      <c r="A249" s="1637" t="s">
        <v>19447</v>
      </c>
      <c r="B249" s="1637">
        <v>20</v>
      </c>
      <c r="C249" s="1637"/>
      <c r="D249" s="1637"/>
      <c r="E249" s="1322"/>
      <c r="F249" s="1323"/>
      <c r="G249" s="1323"/>
      <c r="H249" s="1429"/>
      <c r="I249" s="1342"/>
      <c r="J249" s="1325"/>
      <c r="K249" s="1326"/>
      <c r="L249" s="1326"/>
      <c r="M249" s="1327"/>
      <c r="N249" s="1327"/>
      <c r="O249" s="1327"/>
      <c r="P249" s="1327"/>
      <c r="Q249" s="1327"/>
      <c r="R249" s="1326"/>
      <c r="S249" s="1326"/>
      <c r="T249" s="1327"/>
      <c r="U249" s="1327"/>
      <c r="V249" s="1327"/>
      <c r="W249" s="1327"/>
      <c r="X249" s="1327"/>
      <c r="Y249" s="1327"/>
      <c r="Z249" s="1327"/>
      <c r="AA249" s="1328"/>
      <c r="AB249" s="1638"/>
    </row>
    <row r="250" spans="1:28" s="2129" customFormat="1" ht="16.5" customHeight="1">
      <c r="A250" s="1306">
        <v>229</v>
      </c>
      <c r="B250" s="1306" t="s">
        <v>4690</v>
      </c>
      <c r="C250" s="1306" t="s">
        <v>4704</v>
      </c>
      <c r="D250" s="1306" t="s">
        <v>19448</v>
      </c>
      <c r="E250" s="1288" t="s">
        <v>19449</v>
      </c>
      <c r="F250" s="1434" t="s">
        <v>19450</v>
      </c>
      <c r="G250" s="1303" t="s">
        <v>19451</v>
      </c>
      <c r="H250" s="1288" t="s">
        <v>19452</v>
      </c>
      <c r="I250" s="1330" t="s">
        <v>19453</v>
      </c>
      <c r="J250" s="1364">
        <v>424</v>
      </c>
      <c r="K250" s="1365">
        <v>1</v>
      </c>
      <c r="L250" s="1366">
        <v>4</v>
      </c>
      <c r="M250" s="1635">
        <v>0</v>
      </c>
      <c r="N250" s="1366">
        <v>5</v>
      </c>
      <c r="O250" s="1366">
        <v>465450</v>
      </c>
      <c r="P250" s="1366">
        <v>6300</v>
      </c>
      <c r="Q250" s="1366">
        <v>50860</v>
      </c>
      <c r="R250" s="1366">
        <v>81700</v>
      </c>
      <c r="S250" s="1365">
        <v>604310</v>
      </c>
      <c r="T250" s="1366">
        <v>276</v>
      </c>
      <c r="U250" s="1600">
        <v>0</v>
      </c>
      <c r="V250" s="1366">
        <v>354</v>
      </c>
      <c r="W250" s="1600">
        <v>0</v>
      </c>
      <c r="X250" s="1600">
        <v>0</v>
      </c>
      <c r="Y250" s="1600">
        <v>0</v>
      </c>
      <c r="Z250" s="1366">
        <v>630</v>
      </c>
      <c r="AA250" s="1345" t="s">
        <v>19454</v>
      </c>
      <c r="AB250" s="1352">
        <v>25000</v>
      </c>
    </row>
    <row r="251" spans="1:28" s="2129" customFormat="1" ht="16.5" customHeight="1">
      <c r="A251" s="1287">
        <v>230</v>
      </c>
      <c r="B251" s="1287" t="s">
        <v>16778</v>
      </c>
      <c r="C251" s="1287" t="s">
        <v>17774</v>
      </c>
      <c r="D251" s="1287" t="s">
        <v>19455</v>
      </c>
      <c r="E251" s="1288" t="s">
        <v>19456</v>
      </c>
      <c r="F251" s="1458" t="s">
        <v>19457</v>
      </c>
      <c r="G251" s="1303" t="s">
        <v>19458</v>
      </c>
      <c r="H251" s="1288" t="s">
        <v>19459</v>
      </c>
      <c r="I251" s="1330" t="s">
        <v>19460</v>
      </c>
      <c r="J251" s="1346">
        <v>444</v>
      </c>
      <c r="K251" s="1291">
        <v>1</v>
      </c>
      <c r="L251" s="1290">
        <v>4</v>
      </c>
      <c r="M251" s="1635">
        <v>0</v>
      </c>
      <c r="N251" s="1366">
        <v>5</v>
      </c>
      <c r="O251" s="1290">
        <v>268571</v>
      </c>
      <c r="P251" s="1290">
        <v>1196998</v>
      </c>
      <c r="Q251" s="1290">
        <v>55489</v>
      </c>
      <c r="R251" s="1290">
        <v>45900</v>
      </c>
      <c r="S251" s="1365">
        <v>1566958</v>
      </c>
      <c r="T251" s="1290">
        <v>70</v>
      </c>
      <c r="U251" s="1290">
        <v>95</v>
      </c>
      <c r="V251" s="1600">
        <v>0</v>
      </c>
      <c r="W251" s="1600">
        <v>0</v>
      </c>
      <c r="X251" s="1600">
        <v>0</v>
      </c>
      <c r="Y251" s="1290">
        <v>142</v>
      </c>
      <c r="Z251" s="1366">
        <v>307</v>
      </c>
      <c r="AA251" s="1312" t="s">
        <v>19461</v>
      </c>
      <c r="AB251" s="1293">
        <v>19000</v>
      </c>
    </row>
    <row r="252" spans="1:28" s="2129" customFormat="1" ht="16.5" customHeight="1">
      <c r="A252" s="1342" t="s">
        <v>19462</v>
      </c>
      <c r="B252" s="1342">
        <v>2</v>
      </c>
      <c r="C252" s="1342"/>
      <c r="D252" s="1342"/>
      <c r="E252" s="1639"/>
      <c r="F252" s="2151"/>
      <c r="G252" s="1640"/>
      <c r="H252" s="1342"/>
      <c r="I252" s="1342"/>
      <c r="J252" s="1641"/>
      <c r="K252" s="1327"/>
      <c r="L252" s="1327"/>
      <c r="M252" s="1327"/>
      <c r="N252" s="1327"/>
      <c r="O252" s="1327"/>
      <c r="P252" s="1327"/>
      <c r="Q252" s="1327"/>
      <c r="R252" s="1327"/>
      <c r="S252" s="1326"/>
      <c r="T252" s="1327"/>
      <c r="U252" s="1327"/>
      <c r="V252" s="1327"/>
      <c r="W252" s="1327"/>
      <c r="X252" s="1327"/>
      <c r="Y252" s="1327"/>
      <c r="Z252" s="1327"/>
      <c r="AA252" s="1328"/>
      <c r="AB252" s="1329"/>
    </row>
    <row r="253" spans="1:28" s="2129" customFormat="1" ht="16.5" customHeight="1">
      <c r="A253" s="2612" t="s">
        <v>19463</v>
      </c>
      <c r="B253" s="2612"/>
      <c r="C253" s="1642" t="s">
        <v>19463</v>
      </c>
      <c r="D253" s="1642">
        <v>230</v>
      </c>
      <c r="E253" s="1643"/>
      <c r="F253" s="2152"/>
      <c r="G253" s="1644"/>
      <c r="H253" s="1642"/>
      <c r="I253" s="1642"/>
      <c r="J253" s="1645"/>
      <c r="K253" s="1645"/>
      <c r="L253" s="1645"/>
      <c r="M253" s="1645"/>
      <c r="N253" s="1645"/>
      <c r="O253" s="1645"/>
      <c r="P253" s="1645"/>
      <c r="Q253" s="1645"/>
      <c r="R253" s="1645"/>
      <c r="S253" s="1646"/>
      <c r="T253" s="1645"/>
      <c r="U253" s="1645"/>
      <c r="V253" s="1645"/>
      <c r="W253" s="1645"/>
      <c r="X253" s="1645"/>
      <c r="Y253" s="1645"/>
      <c r="Z253" s="1645"/>
      <c r="AA253" s="1647"/>
      <c r="AB253" s="1648"/>
    </row>
  </sheetData>
  <autoFilter ref="A5:AB253" xr:uid="{C8FA359E-4E38-4668-A90E-EF484BBBFE8B}"/>
  <mergeCells count="18">
    <mergeCell ref="AA4:AA5"/>
    <mergeCell ref="AB4:AB5"/>
    <mergeCell ref="H4:H5"/>
    <mergeCell ref="I4:I5"/>
    <mergeCell ref="J4:J5"/>
    <mergeCell ref="K4:N4"/>
    <mergeCell ref="O4:S4"/>
    <mergeCell ref="T4:Z4"/>
    <mergeCell ref="E4:E5"/>
    <mergeCell ref="F4:F5"/>
    <mergeCell ref="G4:G5"/>
    <mergeCell ref="A2:D2"/>
    <mergeCell ref="A253:B253"/>
    <mergeCell ref="A3:C3"/>
    <mergeCell ref="A4:A5"/>
    <mergeCell ref="B4:B5"/>
    <mergeCell ref="C4:C5"/>
    <mergeCell ref="D4:D5"/>
  </mergeCells>
  <phoneticPr fontId="2" type="noConversion"/>
  <hyperlinks>
    <hyperlink ref="I84" r:id="rId1" xr:uid="{4C18EC3A-A7BE-4985-B9D3-1151275FDB1C}"/>
    <hyperlink ref="I80" r:id="rId2" xr:uid="{C2587A3D-C211-4795-B196-C1DF87BC8EBF}"/>
    <hyperlink ref="I81" r:id="rId3" xr:uid="{286F92D0-1E25-4E86-B96A-C17A338A3F1B}"/>
    <hyperlink ref="I82" r:id="rId4" xr:uid="{1634A41D-97CA-413C-9F53-74F3A4BC8502}"/>
    <hyperlink ref="I74" r:id="rId5" xr:uid="{8CA72E9E-661B-4E04-BC30-8CB20602BF28}"/>
    <hyperlink ref="I76" r:id="rId6" display="http://sgcc.or.kr/" xr:uid="{2434150C-34D8-4C7E-8012-7771068BF6AF}"/>
    <hyperlink ref="I77" r:id="rId7" xr:uid="{A28FE0EA-1C1A-4E77-950B-0CB953FF46EC}"/>
    <hyperlink ref="I78" r:id="rId8" xr:uid="{3EA8DFCE-B8A7-48E1-801D-6FAC0A250256}"/>
    <hyperlink ref="I36" r:id="rId9" display="http://dongnae.kccf.or.kr/ " xr:uid="{CECCEE70-E95A-44E9-8ABE-61BE63A5452B}"/>
    <hyperlink ref="I37" r:id="rId10" display="http://bsnamgucc.or.kr/" xr:uid="{E7B3A173-4798-4C5E-8717-6A6239B98F17}"/>
    <hyperlink ref="I39" r:id="rId11" xr:uid="{D061B75B-4091-4355-8C11-E2825B81A878}"/>
    <hyperlink ref="I40" r:id="rId12" xr:uid="{023EF4BD-3333-4DF4-B8B6-B37607C71FF2}"/>
    <hyperlink ref="I43" r:id="rId13" xr:uid="{84021419-4F97-40AF-BE63-6DECABBE1962}"/>
    <hyperlink ref="I42" r:id="rId14" xr:uid="{D7F7B5DD-EFD1-4A35-8EB5-CE85780559A3}"/>
    <hyperlink ref="I32" r:id="rId15" xr:uid="{61D797E4-4EE6-4860-92A1-D40BBC61DB50}"/>
    <hyperlink ref="I44" r:id="rId16" xr:uid="{20BC1932-FBCB-406A-A1E9-9B5C50CFD553}"/>
    <hyperlink ref="I130" r:id="rId17" xr:uid="{A89FF8A2-9778-4F54-B2C6-AC90D158A088}"/>
    <hyperlink ref="I121" r:id="rId18" xr:uid="{02495629-51D9-46CE-8165-97E75BD37781}"/>
    <hyperlink ref="I127" r:id="rId19" xr:uid="{4B536872-A3F1-48AC-8670-F5BC8CF9D503}"/>
    <hyperlink ref="I124" r:id="rId20" xr:uid="{7E94DA5C-CE30-41CE-8C58-030171944494}"/>
    <hyperlink ref="I122" r:id="rId21" xr:uid="{3FA8F71A-0528-4A17-B93B-97EFAFC3F9AC}"/>
    <hyperlink ref="I125" r:id="rId22" xr:uid="{5A6B9097-9B48-4AB2-A4DE-1ECB29AE54F2}"/>
    <hyperlink ref="I137" r:id="rId23" xr:uid="{0D207989-DC63-4CB9-B34C-CC947B178F54}"/>
    <hyperlink ref="I69" r:id="rId24" xr:uid="{BA48665C-8798-44C3-A95D-9E739D531F68}"/>
    <hyperlink ref="I34" r:id="rId25" xr:uid="{3E6871B0-658C-465D-9FDC-2189E3194685}"/>
    <hyperlink ref="I148" r:id="rId26" xr:uid="{C9CD0D8F-B9B7-4A60-8E72-6C899BA232CE}"/>
    <hyperlink ref="I139" r:id="rId27" xr:uid="{D9EE9A20-0153-409F-B4B5-60CE44B6AAFE}"/>
    <hyperlink ref="I142" r:id="rId28" xr:uid="{93C8E93A-AB58-4735-893F-F6EB13AF966C}"/>
    <hyperlink ref="I55" r:id="rId29" display="http://dgdscc.kr/" xr:uid="{D18DB259-4955-4A96-8527-0E1A28D3A196}"/>
    <hyperlink ref="I54" r:id="rId30" xr:uid="{BAAE8168-BD3D-4ECB-AFD3-6A6A95DC3188}"/>
    <hyperlink ref="I53" r:id="rId31" xr:uid="{14D337BE-FFCC-423B-AF96-8C22D72EC3D0}"/>
    <hyperlink ref="I51" r:id="rId32" xr:uid="{02E6C228-B261-43BD-8AC2-1E445C5EC516}"/>
    <hyperlink ref="I52" r:id="rId33" display="http://dgbukgu.kccf.or.kr/" xr:uid="{983248E9-81D8-4DD9-81A4-04BEA2F5AE3B}"/>
    <hyperlink ref="I48" r:id="rId34" xr:uid="{E9FFF7BA-94C4-4BE6-94D5-0AC5AFF12972}"/>
    <hyperlink ref="I50" r:id="rId35" xr:uid="{B6DBBE3F-5DD3-425C-B328-1FD0D5D2E759}"/>
    <hyperlink ref="I229" r:id="rId36" xr:uid="{E98BA916-77F3-499D-83D9-D43AC13C6502}"/>
    <hyperlink ref="I244" r:id="rId37" display="http://hadong.kccf.or.kr" xr:uid="{8B534626-9AAD-446A-A040-15616793400E}"/>
    <hyperlink ref="I230" r:id="rId38" display="http://masan.kccf.or.kr" xr:uid="{9E518836-CF87-4DA4-931A-C46FA80D860B}"/>
    <hyperlink ref="I246" r:id="rId39" display="http://hamyang.kccf.or.kr" xr:uid="{2B5FE4B6-30D3-4D62-93CE-7FAB3E8E45D4}"/>
    <hyperlink ref="I241" r:id="rId40" xr:uid="{3A7BECEE-03E7-43B7-856E-0FC1155B704E}"/>
    <hyperlink ref="I233" r:id="rId41" display="http://tongyeong.kccf.or.kr" xr:uid="{20747A84-0688-454D-A3A4-36C234E4E692}"/>
    <hyperlink ref="I235" r:id="rId42" xr:uid="{1D10F31A-21E9-468C-81BB-8FCCA9505962}"/>
    <hyperlink ref="I232" r:id="rId43" xr:uid="{84BDB25D-4474-4464-AAEB-79867C0C3D6A}"/>
    <hyperlink ref="I143" r:id="rId44" xr:uid="{63A3C56F-2436-44E2-A800-499AB2E56795}"/>
    <hyperlink ref="I111" r:id="rId45" display="http://www.hscc.or.kr" xr:uid="{DAF3960F-0567-428B-BEF6-4AA16B8D6400}"/>
    <hyperlink ref="I103" r:id="rId46" display="www.gpmunhwa.or.kr" xr:uid="{0870A908-B836-427C-8230-BBA15C0ECE67}"/>
    <hyperlink ref="I88" r:id="rId47" display="http://www.suwonsarang.com" xr:uid="{0F4612CF-97A1-49A9-943A-E6769950CCCC}"/>
    <hyperlink ref="I89" r:id="rId48" tooltip="http://www.seongnamculture.or.kr/" xr:uid="{01F11EE7-E0A4-43E7-A62A-D20C36B4E32A}"/>
    <hyperlink ref="I106" r:id="rId49" display="www.ycc50.org" xr:uid="{9C1C6BD2-727D-4710-A0A4-BBB4BC7DA7AA}"/>
    <hyperlink ref="I108" r:id="rId50" xr:uid="{3DB51391-8215-41D9-BDDE-E62CF79FC9B5}"/>
    <hyperlink ref="I117" r:id="rId51" display="www.gpc.or.kr" xr:uid="{8B372A48-5718-47B7-80AB-30BFA80A5725}"/>
    <hyperlink ref="I98" r:id="rId52" display="http://gccc.or.kr/" xr:uid="{0737E6D1-85B0-4D98-BCB4-1A6C5F8E0E4D}"/>
    <hyperlink ref="I95" r:id="rId53" xr:uid="{C2E86DB0-19EB-41EC-BEBA-1382A0374430}"/>
    <hyperlink ref="I110" r:id="rId54" display="http://gimpomunhwa.or.kr" xr:uid="{E92F66F8-8829-46F4-A01D-A7AE47DD8BE6}"/>
    <hyperlink ref="I96" r:id="rId55" display="http://www.ansanculture.or.kr" xr:uid="{923F7B60-1EBF-495E-8228-E6E26E5C7339}"/>
    <hyperlink ref="I92" r:id="rId56" display="bucheonculture@daum.net" xr:uid="{2A621E85-D81D-4F96-87B6-1BB35FA79D9D}"/>
    <hyperlink ref="I109" r:id="rId57" xr:uid="{E8EFFA56-8314-4EB4-998A-79054D480349}"/>
    <hyperlink ref="I114" r:id="rId58" xr:uid="{6A54B2BE-05B8-450A-87EB-CB7556863A11}"/>
    <hyperlink ref="I113" r:id="rId59" xr:uid="{C34BA5A9-B170-40E4-B83C-385279042D05}"/>
    <hyperlink ref="I104" r:id="rId60" display="https://uwcc.or.kr/" xr:uid="{D7F52A00-BD21-4A25-B383-2D61E7D7246A}"/>
    <hyperlink ref="I105" r:id="rId61" display="www.hanamcenter.or.kr" xr:uid="{9F5FD13A-4808-4360-87B6-A76064B297F0}"/>
    <hyperlink ref="I90" r:id="rId62" xr:uid="{536D1EDD-6E3F-4F56-B973-E1F07F63BD72}"/>
    <hyperlink ref="I91" r:id="rId63" xr:uid="{6C189ACD-7124-432A-96CD-44F6808E0AFC}"/>
    <hyperlink ref="I94" r:id="rId64" display="https://ptmunhwa.or.kr/" xr:uid="{226EF3D0-9FDB-47B8-B226-5A1BC6091E9B}"/>
    <hyperlink ref="I100" r:id="rId65" xr:uid="{D55FE6C3-C4C2-4CED-817A-259D2A9FA008}"/>
    <hyperlink ref="I116" r:id="rId66" display="http://연천문화원.kr" xr:uid="{AC7EA800-EF7F-4A75-8B9B-8C3792711EE1}"/>
    <hyperlink ref="I58" r:id="rId67" xr:uid="{254497F0-2B27-4D2B-8578-DC13D7159F38}"/>
    <hyperlink ref="I62" r:id="rId68" display="https://portal.icbp.go.kr/bpcc/" xr:uid="{69CA2883-7C5B-49FB-B32A-0FFEE27AFD99}"/>
    <hyperlink ref="I57" r:id="rId69" display="https://icjgcc.or.kr/" xr:uid="{0B2CB12C-313F-4308-964A-A976744F3566}"/>
    <hyperlink ref="I64" r:id="rId70" xr:uid="{ED0D9C8C-624E-44D4-B74A-1BD5EFE6ACF4}"/>
    <hyperlink ref="I65" r:id="rId71" xr:uid="{332B5B75-4DC6-49F0-98B5-5E4559E5BE90}"/>
    <hyperlink ref="I66" r:id="rId72" xr:uid="{3D97E437-F379-42A1-AFC7-8AF51E94205B}"/>
    <hyperlink ref="I231" r:id="rId73" display="http://jinhae.kccf.or.kr" xr:uid="{4B1FE8CB-9DCE-4FA8-A5B6-C79CBA153749}"/>
    <hyperlink ref="I250" r:id="rId74" xr:uid="{753CA6B7-44D8-41E7-B19E-9B8AF2A0E552}"/>
    <hyperlink ref="I251" r:id="rId75" xr:uid="{2FA76119-C6F7-4E99-84E1-586149E6C677}"/>
    <hyperlink ref="I208" r:id="rId76" xr:uid="{551D6013-8712-4258-8F4C-1317A70D8D07}"/>
    <hyperlink ref="I210" r:id="rId77" xr:uid="{D54A6A0F-E51F-4BE3-AF85-A5D1122B6911}"/>
    <hyperlink ref="I216" r:id="rId78" xr:uid="{AADD2180-96BB-48C1-B27D-658A38FC3661}"/>
    <hyperlink ref="I227" r:id="rId79" xr:uid="{97C8B1B0-6564-40AE-991F-236D200146C0}"/>
    <hyperlink ref="I215" r:id="rId80" xr:uid="{97DB61C6-6B10-4789-AA89-2A77953B5F27}"/>
    <hyperlink ref="I218" r:id="rId81" xr:uid="{4125C8F1-8084-4256-B3ED-D26ED04F5748}"/>
    <hyperlink ref="I214" r:id="rId82" display="www.gsc.or.kr" xr:uid="{59A6355C-3EE9-4906-BACF-05D18B090ED8}"/>
    <hyperlink ref="I213" r:id="rId83" xr:uid="{3C7E6E39-310B-409A-A21C-BE99AE855D54}"/>
    <hyperlink ref="I206" r:id="rId84" xr:uid="{66C5D3E4-DBBD-42AD-B951-A23FDEC4D9CF}"/>
    <hyperlink ref="I209" r:id="rId85" xr:uid="{8A29BF6D-476B-4028-A5E1-3AC551D5B050}"/>
    <hyperlink ref="I152" r:id="rId86" xr:uid="{66B7964B-43EA-4691-A9FB-FB2A13A12411}"/>
    <hyperlink ref="I153" r:id="rId87" xr:uid="{831F49EC-5218-4365-B00A-5A389C3D2EF4}"/>
    <hyperlink ref="I156" r:id="rId88" xr:uid="{22907926-C753-4D9E-A6CA-7FD629286002}"/>
    <hyperlink ref="I164" r:id="rId89" xr:uid="{DFF0541E-BE6D-43F6-946D-D6D4307C14F6}"/>
    <hyperlink ref="I165" r:id="rId90" xr:uid="{46992B0B-8D64-449C-9648-ED7C141015D9}"/>
    <hyperlink ref="I151" r:id="rId91" xr:uid="{59FF7B6B-3C65-4277-9C2D-88A7638C4833}"/>
    <hyperlink ref="I159" r:id="rId92" xr:uid="{05B486A9-7FA5-4437-9A7B-CA356B3E7901}"/>
  </hyperlinks>
  <pageMargins left="0.7" right="0.7" top="0.75" bottom="0.75" header="0.3" footer="0.3"/>
  <pageSetup paperSize="9" scale="10" orientation="portrait" r:id="rId9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F0C5B-C1B2-44BF-8671-B3BA740678E8}">
  <dimension ref="A1:AP122"/>
  <sheetViews>
    <sheetView view="pageBreakPreview" zoomScaleNormal="100" zoomScaleSheetLayoutView="100" workbookViewId="0">
      <selection activeCell="E8" sqref="E8"/>
    </sheetView>
  </sheetViews>
  <sheetFormatPr defaultColWidth="9" defaultRowHeight="12"/>
  <cols>
    <col min="1" max="1" width="5.125" style="1688" customWidth="1"/>
    <col min="2" max="2" width="5.125" style="1675" customWidth="1"/>
    <col min="3" max="3" width="9" style="1676" customWidth="1"/>
    <col min="4" max="4" width="14.125" style="1676" customWidth="1"/>
    <col min="5" max="5" width="37.125" style="1677" customWidth="1"/>
    <col min="6" max="6" width="19.375" style="1676" customWidth="1"/>
    <col min="7" max="7" width="32.25" style="1676" customWidth="1"/>
    <col min="8" max="8" width="16.5" style="1676" customWidth="1"/>
    <col min="9" max="9" width="9" style="1676" customWidth="1"/>
    <col min="10" max="10" width="21.875" style="1676" customWidth="1"/>
    <col min="11" max="11" width="13" style="1676" customWidth="1"/>
    <col min="12" max="12" width="9.125" style="1676" customWidth="1"/>
    <col min="13" max="13" width="16.5" style="1676" customWidth="1"/>
    <col min="14" max="17" width="11.75" style="1676" customWidth="1"/>
    <col min="18" max="18" width="12" style="1676" customWidth="1"/>
    <col min="19" max="19" width="11.25" style="1676" customWidth="1"/>
    <col min="20" max="20" width="10.25" style="1676" customWidth="1"/>
    <col min="21" max="21" width="9.25" style="1676" customWidth="1"/>
    <col min="22" max="22" width="9.125" style="1676" customWidth="1"/>
    <col min="23" max="23" width="9.25" style="1676" customWidth="1"/>
    <col min="24" max="26" width="9.125" style="1676" customWidth="1"/>
    <col min="27" max="27" width="9.625" style="1676" customWidth="1"/>
    <col min="28" max="28" width="8.125" style="1676" customWidth="1"/>
    <col min="29" max="29" width="9.25" style="1676" customWidth="1"/>
    <col min="30" max="30" width="9.125" style="1676" customWidth="1"/>
    <col min="31" max="31" width="40.625" style="1676" customWidth="1"/>
    <col min="32" max="32" width="9.5" style="1678" customWidth="1"/>
    <col min="33" max="33" width="9.5" style="1679" customWidth="1"/>
    <col min="34" max="34" width="40.625" style="1676" customWidth="1"/>
    <col min="35" max="35" width="9.125" style="1680" customWidth="1"/>
    <col min="36" max="36" width="9.5" style="1679" customWidth="1"/>
    <col min="37" max="37" width="40.625" style="1676" customWidth="1"/>
    <col min="38" max="38" width="9.125" style="1680" customWidth="1"/>
    <col min="39" max="39" width="9.5" style="1676" customWidth="1"/>
    <col min="40" max="40" width="28.25" style="1676" customWidth="1"/>
    <col min="41" max="41" width="9.375" style="1676" customWidth="1"/>
    <col min="42" max="42" width="14.75" style="1676" customWidth="1"/>
    <col min="43" max="16384" width="9" style="1681"/>
  </cols>
  <sheetData>
    <row r="1" spans="1:42" s="1674" customFormat="1" ht="16.5" customHeight="1">
      <c r="A1" s="1687"/>
      <c r="B1" s="1668"/>
      <c r="C1" s="1669"/>
      <c r="D1" s="1669"/>
      <c r="E1" s="1670"/>
      <c r="F1" s="1669"/>
      <c r="G1" s="1669"/>
      <c r="H1" s="1669"/>
      <c r="I1" s="1669"/>
      <c r="J1" s="1669"/>
      <c r="K1" s="1669"/>
      <c r="L1" s="1669"/>
      <c r="M1" s="1669"/>
      <c r="N1" s="1669"/>
      <c r="O1" s="1669"/>
      <c r="P1" s="1669"/>
      <c r="Q1" s="1669"/>
      <c r="R1" s="1669"/>
      <c r="S1" s="1669"/>
      <c r="T1" s="1669"/>
      <c r="U1" s="1669"/>
      <c r="V1" s="1669"/>
      <c r="W1" s="1669"/>
      <c r="X1" s="1669"/>
      <c r="Y1" s="1669"/>
      <c r="Z1" s="1669"/>
      <c r="AA1" s="1669"/>
      <c r="AB1" s="1669"/>
      <c r="AC1" s="1669"/>
      <c r="AD1" s="1669"/>
      <c r="AE1" s="1669"/>
      <c r="AF1" s="1671"/>
      <c r="AG1" s="1672"/>
      <c r="AH1" s="1669"/>
      <c r="AI1" s="1673"/>
      <c r="AJ1" s="1672"/>
      <c r="AK1" s="1669"/>
      <c r="AL1" s="1673"/>
      <c r="AM1" s="1669"/>
      <c r="AN1" s="1669"/>
      <c r="AO1" s="1669"/>
      <c r="AP1" s="1669"/>
    </row>
    <row r="2" spans="1:42" s="1683" customFormat="1" ht="16.5" customHeight="1">
      <c r="A2" s="2611" t="s">
        <v>22515</v>
      </c>
      <c r="B2" s="2611"/>
      <c r="C2" s="2611"/>
      <c r="D2" s="2611"/>
      <c r="E2" s="2454"/>
      <c r="F2" s="2454"/>
      <c r="G2" s="2454"/>
      <c r="H2" s="2454"/>
      <c r="I2" s="2454"/>
      <c r="J2" s="2454"/>
      <c r="K2" s="2454"/>
      <c r="L2" s="2454"/>
      <c r="M2" s="2454"/>
      <c r="N2" s="2454"/>
      <c r="O2" s="2454"/>
      <c r="P2" s="2454"/>
      <c r="Q2" s="2454"/>
      <c r="R2" s="2454"/>
      <c r="S2" s="1279"/>
      <c r="T2" s="1279"/>
      <c r="U2" s="1279"/>
      <c r="V2" s="1279"/>
      <c r="W2" s="1279"/>
      <c r="X2" s="1279"/>
      <c r="Y2" s="1279"/>
      <c r="Z2" s="1279"/>
      <c r="AA2" s="1279"/>
      <c r="AB2" s="1279"/>
      <c r="AC2" s="1243"/>
      <c r="AD2" s="1243"/>
      <c r="AE2" s="1243"/>
      <c r="AF2" s="1243"/>
      <c r="AG2" s="1243"/>
      <c r="AH2" s="1243"/>
      <c r="AI2" s="1243"/>
      <c r="AJ2" s="1243"/>
      <c r="AK2" s="1243"/>
      <c r="AL2" s="1243"/>
      <c r="AM2" s="1243"/>
      <c r="AN2" s="1243"/>
      <c r="AO2" s="1243"/>
      <c r="AP2" s="1243"/>
    </row>
    <row r="3" spans="1:42" s="1683" customFormat="1" ht="16.5" customHeight="1">
      <c r="A3" s="2613" t="s">
        <v>4773</v>
      </c>
      <c r="B3" s="2613"/>
      <c r="C3" s="2613"/>
      <c r="D3" s="1280"/>
      <c r="E3" s="1280"/>
      <c r="F3" s="1280"/>
      <c r="G3" s="1280"/>
      <c r="H3" s="1280"/>
      <c r="I3" s="1280"/>
      <c r="J3" s="1280"/>
      <c r="K3" s="1280"/>
      <c r="L3" s="1280"/>
      <c r="M3" s="1281"/>
      <c r="N3" s="1280"/>
      <c r="O3" s="1282"/>
      <c r="P3" s="1280"/>
      <c r="Q3" s="1280"/>
      <c r="R3" s="1280"/>
      <c r="S3" s="1280"/>
      <c r="T3" s="1280"/>
      <c r="U3" s="1280"/>
      <c r="V3" s="1280"/>
      <c r="W3" s="1282"/>
      <c r="X3" s="1283"/>
      <c r="Y3" s="1282"/>
      <c r="Z3" s="1282"/>
      <c r="AA3" s="1282"/>
      <c r="AB3" s="1282"/>
      <c r="AC3" s="1243"/>
      <c r="AD3" s="1243"/>
      <c r="AE3" s="1243"/>
      <c r="AF3" s="1243"/>
      <c r="AG3" s="1243"/>
      <c r="AH3" s="1243"/>
      <c r="AI3" s="1243"/>
      <c r="AJ3" s="1243"/>
      <c r="AK3" s="1243"/>
      <c r="AL3" s="1243"/>
      <c r="AM3" s="1243"/>
      <c r="AN3" s="1243"/>
      <c r="AO3" s="1243"/>
      <c r="AP3" s="1243"/>
    </row>
    <row r="4" spans="1:42" s="1690" customFormat="1" ht="16.5" customHeight="1">
      <c r="A4" s="2623" t="s">
        <v>20457</v>
      </c>
      <c r="B4" s="2624" t="s">
        <v>15880</v>
      </c>
      <c r="C4" s="2627" t="s">
        <v>16800</v>
      </c>
      <c r="D4" s="2627" t="s">
        <v>19464</v>
      </c>
      <c r="E4" s="2627" t="s">
        <v>15888</v>
      </c>
      <c r="F4" s="2620" t="s">
        <v>19465</v>
      </c>
      <c r="G4" s="2630" t="s">
        <v>19466</v>
      </c>
      <c r="H4" s="2627" t="s">
        <v>19467</v>
      </c>
      <c r="I4" s="2633" t="s">
        <v>19468</v>
      </c>
      <c r="J4" s="2634"/>
      <c r="K4" s="2639" t="s">
        <v>19469</v>
      </c>
      <c r="L4" s="2630" t="s">
        <v>19470</v>
      </c>
      <c r="M4" s="2630" t="s">
        <v>15892</v>
      </c>
      <c r="N4" s="2645" t="s">
        <v>15891</v>
      </c>
      <c r="O4" s="2646"/>
      <c r="P4" s="2646"/>
      <c r="Q4" s="2647"/>
      <c r="R4" s="2630" t="s">
        <v>19471</v>
      </c>
      <c r="S4" s="2648" t="s">
        <v>19472</v>
      </c>
      <c r="T4" s="2649"/>
      <c r="U4" s="2649"/>
      <c r="V4" s="2649"/>
      <c r="W4" s="2649"/>
      <c r="X4" s="2649"/>
      <c r="Y4" s="2649"/>
      <c r="Z4" s="2649"/>
      <c r="AA4" s="2649"/>
      <c r="AB4" s="2650"/>
      <c r="AC4" s="2639" t="s">
        <v>19473</v>
      </c>
      <c r="AD4" s="2648" t="s">
        <v>19474</v>
      </c>
      <c r="AE4" s="2649"/>
      <c r="AF4" s="2651"/>
      <c r="AG4" s="2649"/>
      <c r="AH4" s="2649"/>
      <c r="AI4" s="2649"/>
      <c r="AJ4" s="1689"/>
      <c r="AK4" s="1689"/>
      <c r="AL4" s="1689"/>
      <c r="AM4" s="2652" t="s">
        <v>19475</v>
      </c>
      <c r="AN4" s="2653"/>
      <c r="AO4" s="2654"/>
      <c r="AP4" s="2642" t="s">
        <v>19476</v>
      </c>
    </row>
    <row r="5" spans="1:42" s="1690" customFormat="1" ht="16.5" customHeight="1">
      <c r="A5" s="2623"/>
      <c r="B5" s="2625"/>
      <c r="C5" s="2628"/>
      <c r="D5" s="2628"/>
      <c r="E5" s="2628"/>
      <c r="F5" s="2621"/>
      <c r="G5" s="2631"/>
      <c r="H5" s="2628"/>
      <c r="I5" s="2635"/>
      <c r="J5" s="2636"/>
      <c r="K5" s="2640"/>
      <c r="L5" s="2631"/>
      <c r="M5" s="2631"/>
      <c r="N5" s="2630" t="s">
        <v>15894</v>
      </c>
      <c r="O5" s="2630" t="s">
        <v>15895</v>
      </c>
      <c r="P5" s="2630" t="s">
        <v>15896</v>
      </c>
      <c r="Q5" s="2630" t="s">
        <v>15897</v>
      </c>
      <c r="R5" s="2631"/>
      <c r="S5" s="2620" t="s">
        <v>19477</v>
      </c>
      <c r="T5" s="2620" t="s">
        <v>19478</v>
      </c>
      <c r="U5" s="2620" t="s">
        <v>19479</v>
      </c>
      <c r="V5" s="2620" t="s">
        <v>19480</v>
      </c>
      <c r="W5" s="2620" t="s">
        <v>19481</v>
      </c>
      <c r="X5" s="2620" t="s">
        <v>19482</v>
      </c>
      <c r="Y5" s="2620" t="s">
        <v>19483</v>
      </c>
      <c r="Z5" s="2620" t="s">
        <v>19484</v>
      </c>
      <c r="AA5" s="2620" t="s">
        <v>19485</v>
      </c>
      <c r="AB5" s="2620" t="s">
        <v>17795</v>
      </c>
      <c r="AC5" s="2640"/>
      <c r="AD5" s="2648" t="s">
        <v>19486</v>
      </c>
      <c r="AE5" s="2649"/>
      <c r="AF5" s="2667"/>
      <c r="AG5" s="2648" t="s">
        <v>19487</v>
      </c>
      <c r="AH5" s="2649"/>
      <c r="AI5" s="2650"/>
      <c r="AJ5" s="2648" t="s">
        <v>19488</v>
      </c>
      <c r="AK5" s="2649"/>
      <c r="AL5" s="2650"/>
      <c r="AM5" s="2620" t="s">
        <v>19489</v>
      </c>
      <c r="AN5" s="2620" t="s">
        <v>19490</v>
      </c>
      <c r="AO5" s="2620" t="s">
        <v>19491</v>
      </c>
      <c r="AP5" s="2643"/>
    </row>
    <row r="6" spans="1:42" s="1690" customFormat="1" ht="21">
      <c r="A6" s="2623"/>
      <c r="B6" s="2626"/>
      <c r="C6" s="2629"/>
      <c r="D6" s="2629"/>
      <c r="E6" s="2629"/>
      <c r="F6" s="2622"/>
      <c r="G6" s="2632"/>
      <c r="H6" s="2629"/>
      <c r="I6" s="2637"/>
      <c r="J6" s="2638"/>
      <c r="K6" s="2641"/>
      <c r="L6" s="2632"/>
      <c r="M6" s="2632"/>
      <c r="N6" s="2632"/>
      <c r="O6" s="2632"/>
      <c r="P6" s="2632"/>
      <c r="Q6" s="2632"/>
      <c r="R6" s="2632"/>
      <c r="S6" s="2622"/>
      <c r="T6" s="2622"/>
      <c r="U6" s="2622"/>
      <c r="V6" s="2622"/>
      <c r="W6" s="2622"/>
      <c r="X6" s="2622"/>
      <c r="Y6" s="2622"/>
      <c r="Z6" s="2622"/>
      <c r="AA6" s="2622"/>
      <c r="AB6" s="2622"/>
      <c r="AC6" s="2641"/>
      <c r="AD6" s="1691" t="s">
        <v>19492</v>
      </c>
      <c r="AE6" s="1691" t="s">
        <v>19493</v>
      </c>
      <c r="AF6" s="1692" t="s">
        <v>19494</v>
      </c>
      <c r="AG6" s="1693" t="s">
        <v>19492</v>
      </c>
      <c r="AH6" s="1691" t="s">
        <v>19495</v>
      </c>
      <c r="AI6" s="1274" t="s">
        <v>19494</v>
      </c>
      <c r="AJ6" s="1693" t="s">
        <v>19492</v>
      </c>
      <c r="AK6" s="1691" t="s">
        <v>19495</v>
      </c>
      <c r="AL6" s="1274" t="s">
        <v>19494</v>
      </c>
      <c r="AM6" s="2622"/>
      <c r="AN6" s="2622"/>
      <c r="AO6" s="2622"/>
      <c r="AP6" s="2644"/>
    </row>
    <row r="7" spans="1:42" s="1690" customFormat="1" ht="39.950000000000003" customHeight="1">
      <c r="A7" s="1694">
        <v>1</v>
      </c>
      <c r="B7" s="2658" t="s">
        <v>4876</v>
      </c>
      <c r="C7" s="153" t="s">
        <v>19496</v>
      </c>
      <c r="D7" s="1695" t="s">
        <v>19497</v>
      </c>
      <c r="E7" s="271" t="s">
        <v>19498</v>
      </c>
      <c r="F7" s="153" t="s">
        <v>19499</v>
      </c>
      <c r="G7" s="153" t="s">
        <v>8963</v>
      </c>
      <c r="H7" s="153" t="s">
        <v>19500</v>
      </c>
      <c r="I7" s="153" t="s">
        <v>19501</v>
      </c>
      <c r="J7" s="153" t="s">
        <v>19502</v>
      </c>
      <c r="K7" s="262">
        <v>22900</v>
      </c>
      <c r="L7" s="1696">
        <v>1</v>
      </c>
      <c r="M7" s="1697" t="s">
        <v>19503</v>
      </c>
      <c r="N7" s="153" t="s">
        <v>11153</v>
      </c>
      <c r="O7" s="1698" t="s">
        <v>8963</v>
      </c>
      <c r="P7" s="1698" t="s">
        <v>8963</v>
      </c>
      <c r="Q7" s="1698" t="s">
        <v>8963</v>
      </c>
      <c r="R7" s="153">
        <v>357</v>
      </c>
      <c r="S7" s="135">
        <v>143</v>
      </c>
      <c r="T7" s="135">
        <v>52</v>
      </c>
      <c r="U7" s="135">
        <v>46</v>
      </c>
      <c r="V7" s="135">
        <v>29</v>
      </c>
      <c r="W7" s="135">
        <v>34</v>
      </c>
      <c r="X7" s="135">
        <v>31</v>
      </c>
      <c r="Y7" s="135">
        <v>22</v>
      </c>
      <c r="Z7" s="135" t="s">
        <v>19504</v>
      </c>
      <c r="AA7" s="135" t="s">
        <v>19504</v>
      </c>
      <c r="AB7" s="135" t="s">
        <v>19504</v>
      </c>
      <c r="AC7" s="135">
        <v>6</v>
      </c>
      <c r="AD7" s="135" t="s">
        <v>19504</v>
      </c>
      <c r="AE7" s="135" t="s">
        <v>19504</v>
      </c>
      <c r="AF7" s="1272" t="s">
        <v>19504</v>
      </c>
      <c r="AG7" s="1272" t="s">
        <v>19504</v>
      </c>
      <c r="AH7" s="135" t="s">
        <v>19504</v>
      </c>
      <c r="AI7" s="135" t="s">
        <v>19504</v>
      </c>
      <c r="AJ7" s="1699">
        <v>6</v>
      </c>
      <c r="AK7" s="1700" t="s">
        <v>19505</v>
      </c>
      <c r="AL7" s="1701">
        <v>70</v>
      </c>
      <c r="AM7" s="1701" t="s">
        <v>19504</v>
      </c>
      <c r="AN7" s="1701" t="s">
        <v>19504</v>
      </c>
      <c r="AO7" s="1702" t="s">
        <v>14461</v>
      </c>
      <c r="AP7" s="1271">
        <v>37000000</v>
      </c>
    </row>
    <row r="8" spans="1:42" s="1690" customFormat="1" ht="39.950000000000003" customHeight="1">
      <c r="A8" s="1694">
        <v>2</v>
      </c>
      <c r="B8" s="2659"/>
      <c r="C8" s="153" t="s">
        <v>17881</v>
      </c>
      <c r="D8" s="1695" t="s">
        <v>19506</v>
      </c>
      <c r="E8" s="271" t="s">
        <v>19507</v>
      </c>
      <c r="F8" s="153" t="s">
        <v>19508</v>
      </c>
      <c r="G8" s="153" t="s">
        <v>20458</v>
      </c>
      <c r="H8" s="323" t="s">
        <v>19509</v>
      </c>
      <c r="I8" s="153" t="s">
        <v>15942</v>
      </c>
      <c r="J8" s="1703" t="s">
        <v>19510</v>
      </c>
      <c r="K8" s="262">
        <v>632</v>
      </c>
      <c r="L8" s="1703">
        <v>2</v>
      </c>
      <c r="M8" s="1703" t="s">
        <v>19503</v>
      </c>
      <c r="N8" s="1703" t="s">
        <v>19511</v>
      </c>
      <c r="O8" s="1703" t="s">
        <v>8963</v>
      </c>
      <c r="P8" s="1704" t="s">
        <v>8963</v>
      </c>
      <c r="Q8" s="1704" t="s">
        <v>8963</v>
      </c>
      <c r="R8" s="135">
        <v>377.6</v>
      </c>
      <c r="S8" s="2661" t="s">
        <v>19512</v>
      </c>
      <c r="T8" s="2662"/>
      <c r="U8" s="2662"/>
      <c r="V8" s="2662"/>
      <c r="W8" s="2662"/>
      <c r="X8" s="2662"/>
      <c r="Y8" s="2662"/>
      <c r="Z8" s="2662"/>
      <c r="AA8" s="2662"/>
      <c r="AB8" s="2663"/>
      <c r="AC8" s="1705">
        <v>20</v>
      </c>
      <c r="AD8" s="1705">
        <v>19</v>
      </c>
      <c r="AE8" s="1706" t="s">
        <v>19513</v>
      </c>
      <c r="AF8" s="1272">
        <v>451</v>
      </c>
      <c r="AG8" s="1266">
        <v>1</v>
      </c>
      <c r="AH8" s="271" t="s">
        <v>19514</v>
      </c>
      <c r="AI8" s="153">
        <v>0</v>
      </c>
      <c r="AJ8" s="1707">
        <v>3</v>
      </c>
      <c r="AK8" s="1708" t="s">
        <v>19515</v>
      </c>
      <c r="AL8" s="1709" t="s">
        <v>8963</v>
      </c>
      <c r="AM8" s="1710" t="s">
        <v>14461</v>
      </c>
      <c r="AN8" s="1710" t="s">
        <v>14461</v>
      </c>
      <c r="AO8" s="1702" t="s">
        <v>14461</v>
      </c>
      <c r="AP8" s="1711">
        <v>0</v>
      </c>
    </row>
    <row r="9" spans="1:42" s="1724" customFormat="1" ht="39.950000000000003" customHeight="1">
      <c r="A9" s="1712">
        <v>3</v>
      </c>
      <c r="B9" s="2659"/>
      <c r="C9" s="1713" t="s">
        <v>19516</v>
      </c>
      <c r="D9" s="1713" t="s">
        <v>19517</v>
      </c>
      <c r="E9" s="1714" t="s">
        <v>19518</v>
      </c>
      <c r="F9" s="1715" t="s">
        <v>19519</v>
      </c>
      <c r="G9" s="153" t="s">
        <v>19520</v>
      </c>
      <c r="H9" s="1713" t="s">
        <v>19521</v>
      </c>
      <c r="I9" s="1713" t="s">
        <v>19522</v>
      </c>
      <c r="J9" s="1713" t="s">
        <v>17911</v>
      </c>
      <c r="K9" s="1716">
        <v>127277</v>
      </c>
      <c r="L9" s="1715">
        <v>8</v>
      </c>
      <c r="M9" s="1713" t="s">
        <v>15897</v>
      </c>
      <c r="N9" s="1713" t="s">
        <v>19523</v>
      </c>
      <c r="O9" s="1713" t="s">
        <v>14516</v>
      </c>
      <c r="P9" s="1717" t="s">
        <v>19504</v>
      </c>
      <c r="Q9" s="1717" t="s">
        <v>19504</v>
      </c>
      <c r="R9" s="1713">
        <v>497.2</v>
      </c>
      <c r="S9" s="1718">
        <v>129.5</v>
      </c>
      <c r="T9" s="1718">
        <v>58</v>
      </c>
      <c r="U9" s="1718">
        <v>28.5</v>
      </c>
      <c r="V9" s="1718" t="s">
        <v>8963</v>
      </c>
      <c r="W9" s="1718" t="s">
        <v>8963</v>
      </c>
      <c r="X9" s="1718" t="s">
        <v>8963</v>
      </c>
      <c r="Y9" s="1718">
        <v>43.8</v>
      </c>
      <c r="Z9" s="1718">
        <v>21.9</v>
      </c>
      <c r="AA9" s="1718">
        <v>12</v>
      </c>
      <c r="AB9" s="1718">
        <v>203.5</v>
      </c>
      <c r="AC9" s="1719" t="s">
        <v>8963</v>
      </c>
      <c r="AD9" s="1719" t="s">
        <v>8963</v>
      </c>
      <c r="AE9" s="1719" t="s">
        <v>8963</v>
      </c>
      <c r="AF9" s="1719" t="s">
        <v>8963</v>
      </c>
      <c r="AG9" s="1719" t="s">
        <v>8963</v>
      </c>
      <c r="AH9" s="1719" t="s">
        <v>8963</v>
      </c>
      <c r="AI9" s="1719" t="s">
        <v>8963</v>
      </c>
      <c r="AJ9" s="1719" t="s">
        <v>8963</v>
      </c>
      <c r="AK9" s="1713" t="s">
        <v>15909</v>
      </c>
      <c r="AL9" s="1720" t="s">
        <v>8963</v>
      </c>
      <c r="AM9" s="1721" t="s">
        <v>14461</v>
      </c>
      <c r="AN9" s="1713" t="s">
        <v>14461</v>
      </c>
      <c r="AO9" s="1722" t="s">
        <v>14461</v>
      </c>
      <c r="AP9" s="1723">
        <v>648923520</v>
      </c>
    </row>
    <row r="10" spans="1:42" s="78" customFormat="1" ht="39.950000000000003" customHeight="1">
      <c r="A10" s="1272">
        <v>4</v>
      </c>
      <c r="B10" s="2659"/>
      <c r="C10" s="153" t="s">
        <v>19524</v>
      </c>
      <c r="D10" s="1695" t="s">
        <v>19525</v>
      </c>
      <c r="E10" s="271" t="s">
        <v>19526</v>
      </c>
      <c r="F10" s="153" t="s">
        <v>19527</v>
      </c>
      <c r="G10" s="153" t="s">
        <v>19528</v>
      </c>
      <c r="H10" s="153" t="s">
        <v>19529</v>
      </c>
      <c r="I10" s="153" t="s">
        <v>19530</v>
      </c>
      <c r="J10" s="153" t="s">
        <v>19531</v>
      </c>
      <c r="K10" s="262">
        <v>40500</v>
      </c>
      <c r="L10" s="153">
        <v>4</v>
      </c>
      <c r="M10" s="153" t="s">
        <v>15897</v>
      </c>
      <c r="N10" s="153" t="s">
        <v>12178</v>
      </c>
      <c r="O10" s="1701" t="s">
        <v>19504</v>
      </c>
      <c r="P10" s="1725" t="s">
        <v>14461</v>
      </c>
      <c r="Q10" s="153" t="s">
        <v>19504</v>
      </c>
      <c r="R10" s="153">
        <v>540</v>
      </c>
      <c r="S10" s="135">
        <v>97.52</v>
      </c>
      <c r="T10" s="135">
        <v>40.99</v>
      </c>
      <c r="U10" s="135">
        <v>33.72</v>
      </c>
      <c r="V10" s="135">
        <v>28.69</v>
      </c>
      <c r="W10" s="135">
        <v>36.46</v>
      </c>
      <c r="X10" s="135">
        <v>33.06</v>
      </c>
      <c r="Y10" s="135">
        <v>40.03</v>
      </c>
      <c r="Z10" s="135">
        <v>17.850000000000001</v>
      </c>
      <c r="AA10" s="135">
        <v>37.92</v>
      </c>
      <c r="AB10" s="135">
        <v>173.06</v>
      </c>
      <c r="AC10" s="262">
        <v>12</v>
      </c>
      <c r="AD10" s="153">
        <v>11</v>
      </c>
      <c r="AE10" s="1726" t="s">
        <v>19532</v>
      </c>
      <c r="AF10" s="1270">
        <v>122</v>
      </c>
      <c r="AG10" s="1272">
        <v>1</v>
      </c>
      <c r="AH10" s="1727" t="s">
        <v>19533</v>
      </c>
      <c r="AI10" s="1270">
        <v>6</v>
      </c>
      <c r="AJ10" s="1728" t="s">
        <v>8963</v>
      </c>
      <c r="AK10" s="1701" t="s">
        <v>8963</v>
      </c>
      <c r="AL10" s="1270" t="s">
        <v>8963</v>
      </c>
      <c r="AM10" s="262" t="s">
        <v>8963</v>
      </c>
      <c r="AN10" s="153" t="s">
        <v>19504</v>
      </c>
      <c r="AO10" s="135" t="s">
        <v>8963</v>
      </c>
      <c r="AP10" s="165">
        <v>162775000</v>
      </c>
    </row>
    <row r="11" spans="1:42" s="1724" customFormat="1" ht="39.950000000000003" customHeight="1">
      <c r="A11" s="1729">
        <v>5</v>
      </c>
      <c r="B11" s="2660"/>
      <c r="C11" s="117" t="s">
        <v>136</v>
      </c>
      <c r="D11" s="117" t="s">
        <v>19534</v>
      </c>
      <c r="E11" s="1700" t="s">
        <v>19535</v>
      </c>
      <c r="F11" s="1730" t="s">
        <v>19536</v>
      </c>
      <c r="G11" s="153" t="s">
        <v>8963</v>
      </c>
      <c r="H11" s="1731" t="s">
        <v>19537</v>
      </c>
      <c r="I11" s="1719" t="s">
        <v>15942</v>
      </c>
      <c r="J11" s="1719" t="s">
        <v>19538</v>
      </c>
      <c r="K11" s="1732">
        <v>2000</v>
      </c>
      <c r="L11" s="1719">
        <v>2</v>
      </c>
      <c r="M11" s="1709" t="s">
        <v>19539</v>
      </c>
      <c r="N11" s="1709" t="s">
        <v>19540</v>
      </c>
      <c r="O11" s="1709" t="s">
        <v>19541</v>
      </c>
      <c r="P11" s="1709" t="s">
        <v>8963</v>
      </c>
      <c r="Q11" s="1709" t="s">
        <v>8963</v>
      </c>
      <c r="R11" s="1709">
        <v>831.6</v>
      </c>
      <c r="S11" s="1709" t="s">
        <v>8963</v>
      </c>
      <c r="T11" s="1709" t="s">
        <v>8963</v>
      </c>
      <c r="U11" s="1709" t="s">
        <v>8963</v>
      </c>
      <c r="V11" s="1709" t="s">
        <v>8963</v>
      </c>
      <c r="W11" s="1709" t="s">
        <v>8963</v>
      </c>
      <c r="X11" s="1709" t="s">
        <v>8963</v>
      </c>
      <c r="Y11" s="1709" t="s">
        <v>8963</v>
      </c>
      <c r="Z11" s="1709" t="s">
        <v>8963</v>
      </c>
      <c r="AA11" s="1709" t="s">
        <v>8963</v>
      </c>
      <c r="AB11" s="1709" t="s">
        <v>8963</v>
      </c>
      <c r="AC11" s="1719" t="s">
        <v>8963</v>
      </c>
      <c r="AD11" s="1719" t="s">
        <v>8963</v>
      </c>
      <c r="AE11" s="135" t="s">
        <v>19504</v>
      </c>
      <c r="AF11" s="1272" t="s">
        <v>19504</v>
      </c>
      <c r="AG11" s="1719" t="s">
        <v>8963</v>
      </c>
      <c r="AH11" s="1719" t="s">
        <v>8963</v>
      </c>
      <c r="AI11" s="1719" t="s">
        <v>8963</v>
      </c>
      <c r="AJ11" s="1719" t="s">
        <v>8963</v>
      </c>
      <c r="AK11" s="1709" t="s">
        <v>8963</v>
      </c>
      <c r="AL11" s="1733" t="s">
        <v>8963</v>
      </c>
      <c r="AM11" s="1734" t="s">
        <v>8963</v>
      </c>
      <c r="AN11" s="1709" t="s">
        <v>8963</v>
      </c>
      <c r="AO11" s="1735" t="s">
        <v>8963</v>
      </c>
      <c r="AP11" s="1711">
        <v>0</v>
      </c>
    </row>
    <row r="12" spans="1:42" s="1690" customFormat="1" ht="20.100000000000001" customHeight="1">
      <c r="A12" s="2655" t="s">
        <v>19542</v>
      </c>
      <c r="B12" s="2656"/>
      <c r="C12" s="2657"/>
      <c r="D12" s="1736">
        <v>5</v>
      </c>
      <c r="E12" s="1737"/>
      <c r="F12" s="1738"/>
      <c r="G12" s="1269"/>
      <c r="H12" s="1739"/>
      <c r="I12" s="1739"/>
      <c r="J12" s="1740"/>
      <c r="K12" s="1740"/>
      <c r="L12" s="1740"/>
      <c r="M12" s="1740"/>
      <c r="N12" s="1740"/>
      <c r="O12" s="1740"/>
      <c r="P12" s="1740"/>
      <c r="Q12" s="1740"/>
      <c r="R12" s="1740"/>
      <c r="S12" s="1740"/>
      <c r="T12" s="1740"/>
      <c r="U12" s="1740"/>
      <c r="V12" s="1740"/>
      <c r="W12" s="1740"/>
      <c r="X12" s="1740"/>
      <c r="Y12" s="1740"/>
      <c r="Z12" s="1740"/>
      <c r="AA12" s="1740"/>
      <c r="AB12" s="1740"/>
      <c r="AC12" s="1740"/>
      <c r="AD12" s="1740"/>
      <c r="AE12" s="1741"/>
      <c r="AF12" s="1742"/>
      <c r="AG12" s="1743"/>
      <c r="AH12" s="1740"/>
      <c r="AI12" s="1742"/>
      <c r="AJ12" s="1743"/>
      <c r="AK12" s="1740"/>
      <c r="AL12" s="1742"/>
      <c r="AM12" s="1740"/>
      <c r="AN12" s="1741"/>
      <c r="AO12" s="1740"/>
      <c r="AP12" s="1744"/>
    </row>
    <row r="13" spans="1:42" s="1690" customFormat="1" ht="39.950000000000003" customHeight="1">
      <c r="A13" s="1694">
        <v>6</v>
      </c>
      <c r="B13" s="1745" t="s">
        <v>6769</v>
      </c>
      <c r="C13" s="153" t="s">
        <v>19543</v>
      </c>
      <c r="D13" s="153" t="s">
        <v>19544</v>
      </c>
      <c r="E13" s="1746" t="s">
        <v>19545</v>
      </c>
      <c r="F13" s="1696" t="s">
        <v>19546</v>
      </c>
      <c r="G13" s="153" t="s">
        <v>19547</v>
      </c>
      <c r="H13" s="1696" t="s">
        <v>19548</v>
      </c>
      <c r="I13" s="1696" t="s">
        <v>19530</v>
      </c>
      <c r="J13" s="1696" t="s">
        <v>16145</v>
      </c>
      <c r="K13" s="1747">
        <v>2498</v>
      </c>
      <c r="L13" s="1748">
        <v>2</v>
      </c>
      <c r="M13" s="1748" t="s">
        <v>19549</v>
      </c>
      <c r="N13" s="1748" t="s">
        <v>15586</v>
      </c>
      <c r="O13" s="1748" t="s">
        <v>15586</v>
      </c>
      <c r="P13" s="1749" t="s">
        <v>14461</v>
      </c>
      <c r="Q13" s="1749" t="s">
        <v>14461</v>
      </c>
      <c r="R13" s="1750">
        <v>2187</v>
      </c>
      <c r="S13" s="2664" t="s">
        <v>19550</v>
      </c>
      <c r="T13" s="2665"/>
      <c r="U13" s="2665"/>
      <c r="V13" s="2665"/>
      <c r="W13" s="2665"/>
      <c r="X13" s="2665"/>
      <c r="Y13" s="2665"/>
      <c r="Z13" s="2665"/>
      <c r="AA13" s="2665"/>
      <c r="AB13" s="2666"/>
      <c r="AC13" s="1747">
        <v>1</v>
      </c>
      <c r="AD13" s="1748">
        <v>1</v>
      </c>
      <c r="AE13" s="1751" t="s">
        <v>19551</v>
      </c>
      <c r="AF13" s="1752">
        <v>400</v>
      </c>
      <c r="AG13" s="1753" t="s">
        <v>14461</v>
      </c>
      <c r="AH13" s="1754" t="s">
        <v>14461</v>
      </c>
      <c r="AI13" s="1754" t="s">
        <v>14461</v>
      </c>
      <c r="AJ13" s="1754" t="s">
        <v>14461</v>
      </c>
      <c r="AK13" s="1754" t="s">
        <v>14461</v>
      </c>
      <c r="AL13" s="1754" t="s">
        <v>14461</v>
      </c>
      <c r="AM13" s="1749">
        <v>40</v>
      </c>
      <c r="AN13" s="1751" t="s">
        <v>19552</v>
      </c>
      <c r="AO13" s="1749">
        <v>450</v>
      </c>
      <c r="AP13" s="1755">
        <v>126808000</v>
      </c>
    </row>
    <row r="14" spans="1:42" s="1690" customFormat="1" ht="20.100000000000001" customHeight="1">
      <c r="A14" s="2655" t="s">
        <v>19553</v>
      </c>
      <c r="B14" s="2656"/>
      <c r="C14" s="2657"/>
      <c r="D14" s="1736">
        <v>1</v>
      </c>
      <c r="E14" s="1737"/>
      <c r="F14" s="1738"/>
      <c r="G14" s="1269"/>
      <c r="H14" s="1739"/>
      <c r="I14" s="1740"/>
      <c r="J14" s="1740"/>
      <c r="K14" s="1740"/>
      <c r="L14" s="1740"/>
      <c r="M14" s="1740"/>
      <c r="N14" s="1740"/>
      <c r="O14" s="1740"/>
      <c r="P14" s="1740"/>
      <c r="Q14" s="1740"/>
      <c r="R14" s="1740"/>
      <c r="S14" s="1740"/>
      <c r="T14" s="1740"/>
      <c r="U14" s="1740"/>
      <c r="V14" s="1740"/>
      <c r="W14" s="1740"/>
      <c r="X14" s="1740"/>
      <c r="Y14" s="1740"/>
      <c r="Z14" s="1740"/>
      <c r="AA14" s="1740"/>
      <c r="AB14" s="1740"/>
      <c r="AC14" s="1740"/>
      <c r="AD14" s="1740"/>
      <c r="AE14" s="1741"/>
      <c r="AF14" s="1742"/>
      <c r="AG14" s="1743"/>
      <c r="AH14" s="1740"/>
      <c r="AI14" s="1742"/>
      <c r="AJ14" s="1743"/>
      <c r="AK14" s="1740"/>
      <c r="AL14" s="1742"/>
      <c r="AM14" s="1740"/>
      <c r="AN14" s="1741"/>
      <c r="AO14" s="1740"/>
      <c r="AP14" s="1744"/>
    </row>
    <row r="15" spans="1:42" s="1690" customFormat="1" ht="39.950000000000003" customHeight="1">
      <c r="A15" s="1694">
        <v>7</v>
      </c>
      <c r="B15" s="2658" t="s">
        <v>7042</v>
      </c>
      <c r="C15" s="153" t="s">
        <v>19554</v>
      </c>
      <c r="D15" s="153" t="s">
        <v>19555</v>
      </c>
      <c r="E15" s="1756" t="s">
        <v>19556</v>
      </c>
      <c r="F15" s="1703" t="s">
        <v>19557</v>
      </c>
      <c r="G15" s="153" t="s">
        <v>20459</v>
      </c>
      <c r="H15" s="1690" t="s">
        <v>19558</v>
      </c>
      <c r="I15" s="1757" t="s">
        <v>19559</v>
      </c>
      <c r="J15" s="1703" t="s">
        <v>19560</v>
      </c>
      <c r="K15" s="1758">
        <v>20412</v>
      </c>
      <c r="L15" s="153">
        <v>2</v>
      </c>
      <c r="M15" s="262" t="s">
        <v>19561</v>
      </c>
      <c r="N15" s="1759" t="s">
        <v>11153</v>
      </c>
      <c r="O15" s="1759" t="s">
        <v>19562</v>
      </c>
      <c r="P15" s="1759" t="s">
        <v>19562</v>
      </c>
      <c r="Q15" s="153" t="s">
        <v>15909</v>
      </c>
      <c r="R15" s="1759">
        <v>829.3</v>
      </c>
      <c r="S15" s="153">
        <v>159</v>
      </c>
      <c r="T15" s="135">
        <v>58.3</v>
      </c>
      <c r="U15" s="135">
        <v>29</v>
      </c>
      <c r="V15" s="135">
        <v>125.6</v>
      </c>
      <c r="W15" s="135">
        <v>97.1</v>
      </c>
      <c r="X15" s="135">
        <v>0</v>
      </c>
      <c r="Y15" s="135">
        <v>66.099999999999994</v>
      </c>
      <c r="Z15" s="135">
        <v>39.700000000000003</v>
      </c>
      <c r="AA15" s="135">
        <v>0</v>
      </c>
      <c r="AB15" s="135">
        <v>254.5</v>
      </c>
      <c r="AC15" s="1727">
        <v>22</v>
      </c>
      <c r="AD15" s="1759">
        <v>22</v>
      </c>
      <c r="AE15" s="1760" t="s">
        <v>19563</v>
      </c>
      <c r="AF15" s="1761">
        <v>4651</v>
      </c>
      <c r="AG15" s="838" t="s">
        <v>19504</v>
      </c>
      <c r="AH15" s="135" t="s">
        <v>19504</v>
      </c>
      <c r="AI15" s="1270" t="s">
        <v>19504</v>
      </c>
      <c r="AJ15" s="838" t="s">
        <v>8963</v>
      </c>
      <c r="AK15" s="135"/>
      <c r="AL15" s="1270" t="s">
        <v>8963</v>
      </c>
      <c r="AM15" s="1759">
        <v>20</v>
      </c>
      <c r="AN15" s="1760" t="s">
        <v>19564</v>
      </c>
      <c r="AO15" s="1704">
        <v>290</v>
      </c>
      <c r="AP15" s="360">
        <v>26000000</v>
      </c>
    </row>
    <row r="16" spans="1:42" s="1690" customFormat="1" ht="39.950000000000003" customHeight="1">
      <c r="A16" s="1712">
        <v>8</v>
      </c>
      <c r="B16" s="2659"/>
      <c r="C16" s="117" t="s">
        <v>19554</v>
      </c>
      <c r="D16" s="117" t="s">
        <v>19565</v>
      </c>
      <c r="E16" s="1700" t="s">
        <v>19566</v>
      </c>
      <c r="F16" s="1707" t="s">
        <v>19567</v>
      </c>
      <c r="G16" s="153" t="s">
        <v>20460</v>
      </c>
      <c r="H16" s="1762" t="s">
        <v>19568</v>
      </c>
      <c r="I16" s="117" t="s">
        <v>19522</v>
      </c>
      <c r="J16" s="1707" t="s">
        <v>19569</v>
      </c>
      <c r="K16" s="1699">
        <v>4230</v>
      </c>
      <c r="L16" s="117">
        <v>5</v>
      </c>
      <c r="M16" s="1707" t="s">
        <v>19570</v>
      </c>
      <c r="N16" s="1707" t="s">
        <v>19571</v>
      </c>
      <c r="O16" s="1707" t="s">
        <v>19572</v>
      </c>
      <c r="P16" s="1707" t="s">
        <v>11153</v>
      </c>
      <c r="Q16" s="1709" t="s">
        <v>19504</v>
      </c>
      <c r="R16" s="1701">
        <v>470.62</v>
      </c>
      <c r="S16" s="2668" t="s">
        <v>19573</v>
      </c>
      <c r="T16" s="2669"/>
      <c r="U16" s="2669"/>
      <c r="V16" s="2669"/>
      <c r="W16" s="2669"/>
      <c r="X16" s="2669"/>
      <c r="Y16" s="2669"/>
      <c r="Z16" s="2669"/>
      <c r="AA16" s="2669"/>
      <c r="AB16" s="2670"/>
      <c r="AC16" s="1701">
        <v>11</v>
      </c>
      <c r="AD16" s="1719">
        <v>2</v>
      </c>
      <c r="AE16" s="1763" t="s">
        <v>19574</v>
      </c>
      <c r="AF16" s="1764">
        <v>670</v>
      </c>
      <c r="AG16" s="1765">
        <v>9</v>
      </c>
      <c r="AH16" s="1766" t="s">
        <v>20502</v>
      </c>
      <c r="AI16" s="1767">
        <v>3932</v>
      </c>
      <c r="AJ16" s="1754" t="s">
        <v>14461</v>
      </c>
      <c r="AK16" s="1754" t="s">
        <v>14461</v>
      </c>
      <c r="AL16" s="1768" t="s">
        <v>8963</v>
      </c>
      <c r="AM16" s="1707">
        <v>9</v>
      </c>
      <c r="AN16" s="1769" t="s">
        <v>19575</v>
      </c>
      <c r="AO16" s="1709">
        <v>69</v>
      </c>
      <c r="AP16" s="1770">
        <v>531150000</v>
      </c>
    </row>
    <row r="17" spans="1:42" s="1690" customFormat="1" ht="39.950000000000003" customHeight="1">
      <c r="A17" s="1712">
        <v>9</v>
      </c>
      <c r="B17" s="2659"/>
      <c r="C17" s="117" t="s">
        <v>19554</v>
      </c>
      <c r="D17" s="117" t="s">
        <v>19576</v>
      </c>
      <c r="E17" s="1700" t="s">
        <v>19577</v>
      </c>
      <c r="F17" s="1707" t="s">
        <v>19578</v>
      </c>
      <c r="G17" s="153" t="s">
        <v>20461</v>
      </c>
      <c r="H17" s="1762" t="s">
        <v>19579</v>
      </c>
      <c r="I17" s="117" t="s">
        <v>19580</v>
      </c>
      <c r="J17" s="1707" t="s">
        <v>19581</v>
      </c>
      <c r="K17" s="1699">
        <v>6995</v>
      </c>
      <c r="L17" s="1707">
        <v>3</v>
      </c>
      <c r="M17" s="1707" t="s">
        <v>19582</v>
      </c>
      <c r="N17" s="1707" t="s">
        <v>19511</v>
      </c>
      <c r="O17" s="1707" t="s">
        <v>19511</v>
      </c>
      <c r="P17" s="1771" t="s">
        <v>14461</v>
      </c>
      <c r="Q17" s="1771" t="s">
        <v>14461</v>
      </c>
      <c r="R17" s="1701">
        <v>532</v>
      </c>
      <c r="S17" s="1701">
        <v>111</v>
      </c>
      <c r="T17" s="1701">
        <v>20</v>
      </c>
      <c r="U17" s="1701">
        <v>38</v>
      </c>
      <c r="V17" s="1701">
        <v>28</v>
      </c>
      <c r="W17" s="1701">
        <v>24</v>
      </c>
      <c r="X17" s="1701">
        <v>24</v>
      </c>
      <c r="Y17" s="1701">
        <v>20</v>
      </c>
      <c r="Z17" s="1701" t="s">
        <v>15909</v>
      </c>
      <c r="AA17" s="1701">
        <v>13</v>
      </c>
      <c r="AB17" s="1701">
        <v>254</v>
      </c>
      <c r="AC17" s="1772">
        <v>11</v>
      </c>
      <c r="AD17" s="1773">
        <v>6</v>
      </c>
      <c r="AE17" s="1773" t="s">
        <v>19583</v>
      </c>
      <c r="AF17" s="1774">
        <v>262</v>
      </c>
      <c r="AG17" s="1773">
        <v>4</v>
      </c>
      <c r="AH17" s="1775" t="s">
        <v>19584</v>
      </c>
      <c r="AI17" s="1773">
        <v>632</v>
      </c>
      <c r="AJ17" s="1773">
        <v>2</v>
      </c>
      <c r="AK17" s="1775" t="s">
        <v>19585</v>
      </c>
      <c r="AL17" s="1776">
        <v>20</v>
      </c>
      <c r="AM17" s="1707">
        <v>12</v>
      </c>
      <c r="AN17" s="1769" t="s">
        <v>19586</v>
      </c>
      <c r="AO17" s="1709">
        <v>155</v>
      </c>
      <c r="AP17" s="1770">
        <v>165516652</v>
      </c>
    </row>
    <row r="18" spans="1:42" s="1690" customFormat="1" ht="54" customHeight="1">
      <c r="A18" s="1694">
        <v>10</v>
      </c>
      <c r="B18" s="2660"/>
      <c r="C18" s="117" t="s">
        <v>19587</v>
      </c>
      <c r="D18" s="117" t="s">
        <v>19588</v>
      </c>
      <c r="E18" s="1700" t="s">
        <v>19589</v>
      </c>
      <c r="F18" s="1707" t="s">
        <v>16196</v>
      </c>
      <c r="G18" s="153" t="s">
        <v>20462</v>
      </c>
      <c r="H18" s="1762" t="s">
        <v>19590</v>
      </c>
      <c r="I18" s="117" t="s">
        <v>19580</v>
      </c>
      <c r="J18" s="1707" t="s">
        <v>19591</v>
      </c>
      <c r="K18" s="1699">
        <v>28400</v>
      </c>
      <c r="L18" s="117">
        <v>4</v>
      </c>
      <c r="M18" s="1707" t="s">
        <v>19570</v>
      </c>
      <c r="N18" s="1707" t="s">
        <v>19592</v>
      </c>
      <c r="O18" s="1707" t="s">
        <v>14294</v>
      </c>
      <c r="P18" s="1707" t="s">
        <v>14294</v>
      </c>
      <c r="Q18" s="1771" t="s">
        <v>14461</v>
      </c>
      <c r="R18" s="1701">
        <v>446.16</v>
      </c>
      <c r="S18" s="1701">
        <v>112.2</v>
      </c>
      <c r="T18" s="1701">
        <v>14.04</v>
      </c>
      <c r="U18" s="1701">
        <v>21.01</v>
      </c>
      <c r="V18" s="1701">
        <v>34.46</v>
      </c>
      <c r="W18" s="1701">
        <v>18</v>
      </c>
      <c r="X18" s="1701">
        <v>29.64</v>
      </c>
      <c r="Y18" s="1701">
        <v>33.89</v>
      </c>
      <c r="Z18" s="1701">
        <v>11.12</v>
      </c>
      <c r="AA18" s="1701">
        <v>39.229999999999997</v>
      </c>
      <c r="AB18" s="117">
        <v>132.57</v>
      </c>
      <c r="AC18" s="1730">
        <v>25</v>
      </c>
      <c r="AD18" s="1719">
        <v>18</v>
      </c>
      <c r="AE18" s="1763" t="s">
        <v>19593</v>
      </c>
      <c r="AF18" s="1777">
        <v>5145</v>
      </c>
      <c r="AG18" s="1778">
        <v>7</v>
      </c>
      <c r="AH18" s="1779" t="s">
        <v>19594</v>
      </c>
      <c r="AI18" s="1780">
        <v>3400</v>
      </c>
      <c r="AJ18" s="1778" t="s">
        <v>8963</v>
      </c>
      <c r="AK18" s="1707" t="s">
        <v>8963</v>
      </c>
      <c r="AL18" s="1780" t="s">
        <v>8963</v>
      </c>
      <c r="AM18" s="1707">
        <v>14</v>
      </c>
      <c r="AN18" s="1769" t="s">
        <v>19595</v>
      </c>
      <c r="AO18" s="1781">
        <v>4465</v>
      </c>
      <c r="AP18" s="1782">
        <v>135447735</v>
      </c>
    </row>
    <row r="19" spans="1:42" s="1690" customFormat="1" ht="20.100000000000001" customHeight="1">
      <c r="A19" s="2655" t="s">
        <v>19596</v>
      </c>
      <c r="B19" s="2656"/>
      <c r="C19" s="2657"/>
      <c r="D19" s="1736">
        <v>4</v>
      </c>
      <c r="E19" s="1737"/>
      <c r="F19" s="1738"/>
      <c r="G19" s="1269"/>
      <c r="H19" s="1739"/>
      <c r="I19" s="1739"/>
      <c r="J19" s="1740"/>
      <c r="K19" s="1740"/>
      <c r="L19" s="1740"/>
      <c r="M19" s="1740"/>
      <c r="N19" s="1740"/>
      <c r="O19" s="1740"/>
      <c r="P19" s="1740"/>
      <c r="Q19" s="1740"/>
      <c r="R19" s="1740"/>
      <c r="S19" s="1740"/>
      <c r="T19" s="1740"/>
      <c r="U19" s="1740"/>
      <c r="V19" s="1740"/>
      <c r="W19" s="1740"/>
      <c r="X19" s="1740"/>
      <c r="Y19" s="1740"/>
      <c r="Z19" s="1740"/>
      <c r="AA19" s="1740"/>
      <c r="AB19" s="1740"/>
      <c r="AC19" s="1740"/>
      <c r="AD19" s="1740"/>
      <c r="AE19" s="1783"/>
      <c r="AF19" s="1742"/>
      <c r="AG19" s="1743"/>
      <c r="AH19" s="1740"/>
      <c r="AI19" s="1742"/>
      <c r="AJ19" s="1743"/>
      <c r="AK19" s="1740"/>
      <c r="AL19" s="1742"/>
      <c r="AM19" s="1740"/>
      <c r="AN19" s="1741"/>
      <c r="AO19" s="1740"/>
      <c r="AP19" s="1744"/>
    </row>
    <row r="20" spans="1:42" s="1690" customFormat="1" ht="39.950000000000003" customHeight="1">
      <c r="A20" s="1712">
        <v>11</v>
      </c>
      <c r="B20" s="2671" t="s">
        <v>7163</v>
      </c>
      <c r="C20" s="117" t="s">
        <v>19597</v>
      </c>
      <c r="D20" s="117" t="s">
        <v>19598</v>
      </c>
      <c r="E20" s="1700" t="s">
        <v>19599</v>
      </c>
      <c r="F20" s="1784" t="s">
        <v>19600</v>
      </c>
      <c r="G20" s="153" t="s">
        <v>8963</v>
      </c>
      <c r="H20" s="1762" t="s">
        <v>19601</v>
      </c>
      <c r="I20" s="117" t="s">
        <v>15942</v>
      </c>
      <c r="J20" s="1707" t="s">
        <v>19602</v>
      </c>
      <c r="K20" s="1699">
        <v>0</v>
      </c>
      <c r="L20" s="1707">
        <v>1</v>
      </c>
      <c r="M20" s="1707" t="s">
        <v>19503</v>
      </c>
      <c r="N20" s="1707" t="s">
        <v>19511</v>
      </c>
      <c r="O20" s="1771" t="s">
        <v>14461</v>
      </c>
      <c r="P20" s="1771" t="s">
        <v>14461</v>
      </c>
      <c r="Q20" s="1771" t="s">
        <v>14461</v>
      </c>
      <c r="R20" s="1701">
        <v>654.4</v>
      </c>
      <c r="S20" s="1701">
        <v>113.52</v>
      </c>
      <c r="T20" s="1701">
        <v>37.97</v>
      </c>
      <c r="U20" s="1701">
        <v>30.38</v>
      </c>
      <c r="V20" s="1701">
        <v>36.32</v>
      </c>
      <c r="W20" s="1701" t="s">
        <v>8963</v>
      </c>
      <c r="X20" s="1701" t="s">
        <v>8963</v>
      </c>
      <c r="Y20" s="1701">
        <v>25.43</v>
      </c>
      <c r="Z20" s="1701" t="s">
        <v>8963</v>
      </c>
      <c r="AA20" s="1701" t="s">
        <v>8963</v>
      </c>
      <c r="AB20" s="1701">
        <v>410.78</v>
      </c>
      <c r="AC20" s="1719" t="s">
        <v>8963</v>
      </c>
      <c r="AD20" s="1719" t="s">
        <v>8963</v>
      </c>
      <c r="AE20" s="1719" t="s">
        <v>8963</v>
      </c>
      <c r="AF20" s="1764" t="s">
        <v>8963</v>
      </c>
      <c r="AG20" s="1765" t="s">
        <v>8963</v>
      </c>
      <c r="AH20" s="117" t="s">
        <v>15909</v>
      </c>
      <c r="AI20" s="1768" t="s">
        <v>8963</v>
      </c>
      <c r="AJ20" s="1765" t="s">
        <v>8963</v>
      </c>
      <c r="AK20" s="117" t="s">
        <v>8963</v>
      </c>
      <c r="AL20" s="1768" t="s">
        <v>8963</v>
      </c>
      <c r="AM20" s="1707">
        <v>5</v>
      </c>
      <c r="AN20" s="1769" t="s">
        <v>19603</v>
      </c>
      <c r="AO20" s="1709">
        <v>100</v>
      </c>
      <c r="AP20" s="1785">
        <v>48818000</v>
      </c>
    </row>
    <row r="21" spans="1:42" s="1690" customFormat="1" ht="39.950000000000003" customHeight="1">
      <c r="A21" s="1712">
        <v>12</v>
      </c>
      <c r="B21" s="2672"/>
      <c r="C21" s="117" t="s">
        <v>19604</v>
      </c>
      <c r="D21" s="117" t="s">
        <v>19605</v>
      </c>
      <c r="E21" s="1786" t="s">
        <v>19606</v>
      </c>
      <c r="F21" s="1787" t="s">
        <v>19607</v>
      </c>
      <c r="G21" s="153" t="s">
        <v>8963</v>
      </c>
      <c r="H21" s="1788" t="s">
        <v>19608</v>
      </c>
      <c r="I21" s="1789" t="s">
        <v>19530</v>
      </c>
      <c r="J21" s="1790" t="s">
        <v>19609</v>
      </c>
      <c r="K21" s="1791">
        <v>95</v>
      </c>
      <c r="L21" s="1790">
        <v>1</v>
      </c>
      <c r="M21" s="1707" t="s">
        <v>19503</v>
      </c>
      <c r="N21" s="1792" t="s">
        <v>19610</v>
      </c>
      <c r="O21" s="1771" t="s">
        <v>14461</v>
      </c>
      <c r="P21" s="1771" t="s">
        <v>14461</v>
      </c>
      <c r="Q21" s="1771" t="s">
        <v>14461</v>
      </c>
      <c r="R21" s="1793">
        <v>1048.3620000000001</v>
      </c>
      <c r="S21" s="2661" t="s">
        <v>19611</v>
      </c>
      <c r="T21" s="2662"/>
      <c r="U21" s="2662"/>
      <c r="V21" s="2662"/>
      <c r="W21" s="2662"/>
      <c r="X21" s="2662"/>
      <c r="Y21" s="2662"/>
      <c r="Z21" s="2662"/>
      <c r="AA21" s="2662"/>
      <c r="AB21" s="2663"/>
      <c r="AC21" s="1719" t="s">
        <v>8963</v>
      </c>
      <c r="AD21" s="1719" t="s">
        <v>8963</v>
      </c>
      <c r="AE21" s="1719" t="s">
        <v>8963</v>
      </c>
      <c r="AF21" s="1719" t="s">
        <v>8963</v>
      </c>
      <c r="AG21" s="1765" t="s">
        <v>15909</v>
      </c>
      <c r="AH21" s="117" t="s">
        <v>15909</v>
      </c>
      <c r="AI21" s="1768" t="s">
        <v>15909</v>
      </c>
      <c r="AJ21" s="1765" t="s">
        <v>8963</v>
      </c>
      <c r="AK21" s="117" t="s">
        <v>8963</v>
      </c>
      <c r="AL21" s="1768" t="s">
        <v>8963</v>
      </c>
      <c r="AM21" s="117">
        <v>2</v>
      </c>
      <c r="AN21" s="1794" t="s">
        <v>19612</v>
      </c>
      <c r="AO21" s="117">
        <v>35</v>
      </c>
      <c r="AP21" s="1723">
        <v>1000000</v>
      </c>
    </row>
    <row r="22" spans="1:42" s="1690" customFormat="1" ht="39.950000000000003" customHeight="1">
      <c r="A22" s="1694">
        <v>13</v>
      </c>
      <c r="B22" s="2673"/>
      <c r="C22" s="117" t="s">
        <v>19604</v>
      </c>
      <c r="D22" s="117" t="s">
        <v>19613</v>
      </c>
      <c r="E22" s="1700" t="s">
        <v>19614</v>
      </c>
      <c r="F22" s="1707" t="s">
        <v>19615</v>
      </c>
      <c r="G22" s="153" t="s">
        <v>8963</v>
      </c>
      <c r="H22" s="1762" t="s">
        <v>19616</v>
      </c>
      <c r="I22" s="117" t="s">
        <v>15942</v>
      </c>
      <c r="J22" s="1707" t="s">
        <v>19617</v>
      </c>
      <c r="K22" s="1699">
        <v>1350</v>
      </c>
      <c r="L22" s="1707">
        <v>1</v>
      </c>
      <c r="M22" s="1707" t="s">
        <v>19503</v>
      </c>
      <c r="N22" s="1707" t="s">
        <v>19511</v>
      </c>
      <c r="O22" s="1707" t="s">
        <v>15909</v>
      </c>
      <c r="P22" s="1709" t="s">
        <v>15909</v>
      </c>
      <c r="Q22" s="1709" t="s">
        <v>15909</v>
      </c>
      <c r="R22" s="1701">
        <v>80.08</v>
      </c>
      <c r="S22" s="1701" t="s">
        <v>8963</v>
      </c>
      <c r="T22" s="1701" t="s">
        <v>8963</v>
      </c>
      <c r="U22" s="1701" t="s">
        <v>8963</v>
      </c>
      <c r="V22" s="1701">
        <v>10</v>
      </c>
      <c r="W22" s="1701" t="s">
        <v>8963</v>
      </c>
      <c r="X22" s="1701" t="s">
        <v>8963</v>
      </c>
      <c r="Y22" s="1701">
        <v>70.08</v>
      </c>
      <c r="Z22" s="1701" t="s">
        <v>8963</v>
      </c>
      <c r="AA22" s="1701" t="s">
        <v>8963</v>
      </c>
      <c r="AB22" s="1701" t="s">
        <v>8963</v>
      </c>
      <c r="AC22" s="1719" t="s">
        <v>8963</v>
      </c>
      <c r="AD22" s="1719" t="s">
        <v>8963</v>
      </c>
      <c r="AE22" s="1719" t="s">
        <v>8963</v>
      </c>
      <c r="AF22" s="1761" t="s">
        <v>8963</v>
      </c>
      <c r="AG22" s="1765" t="s">
        <v>14461</v>
      </c>
      <c r="AH22" s="117" t="s">
        <v>14461</v>
      </c>
      <c r="AI22" s="1273" t="s">
        <v>14461</v>
      </c>
      <c r="AJ22" s="1765" t="s">
        <v>8963</v>
      </c>
      <c r="AK22" s="117" t="s">
        <v>8963</v>
      </c>
      <c r="AL22" s="1273" t="s">
        <v>8963</v>
      </c>
      <c r="AM22" s="117" t="s">
        <v>8963</v>
      </c>
      <c r="AN22" s="117" t="s">
        <v>14461</v>
      </c>
      <c r="AO22" s="1709" t="s">
        <v>14461</v>
      </c>
      <c r="AP22" s="1723">
        <v>9103000</v>
      </c>
    </row>
    <row r="23" spans="1:42" s="1690" customFormat="1" ht="20.100000000000001" customHeight="1">
      <c r="A23" s="2655" t="s">
        <v>19618</v>
      </c>
      <c r="B23" s="2656"/>
      <c r="C23" s="2657"/>
      <c r="D23" s="1736">
        <v>3</v>
      </c>
      <c r="E23" s="1737"/>
      <c r="F23" s="1738"/>
      <c r="G23" s="1269"/>
      <c r="H23" s="1739"/>
      <c r="I23" s="1739"/>
      <c r="J23" s="1739"/>
      <c r="K23" s="1740"/>
      <c r="L23" s="1740"/>
      <c r="M23" s="1740"/>
      <c r="N23" s="1740"/>
      <c r="O23" s="1740"/>
      <c r="P23" s="1740"/>
      <c r="Q23" s="1740"/>
      <c r="R23" s="1740"/>
      <c r="S23" s="1740"/>
      <c r="T23" s="1740"/>
      <c r="U23" s="1740"/>
      <c r="V23" s="1740"/>
      <c r="W23" s="1740"/>
      <c r="X23" s="1740"/>
      <c r="Y23" s="1740"/>
      <c r="Z23" s="1740"/>
      <c r="AA23" s="1740"/>
      <c r="AB23" s="1740"/>
      <c r="AC23" s="1740"/>
      <c r="AD23" s="1740"/>
      <c r="AE23" s="1783"/>
      <c r="AF23" s="1742"/>
      <c r="AG23" s="1743"/>
      <c r="AH23" s="1740"/>
      <c r="AI23" s="1742"/>
      <c r="AJ23" s="1743"/>
      <c r="AK23" s="1740"/>
      <c r="AL23" s="1742"/>
      <c r="AM23" s="1740"/>
      <c r="AN23" s="1741"/>
      <c r="AO23" s="1740"/>
      <c r="AP23" s="1744"/>
    </row>
    <row r="24" spans="1:42" s="1690" customFormat="1" ht="39.950000000000003" customHeight="1">
      <c r="A24" s="1272">
        <v>14</v>
      </c>
      <c r="B24" s="2674" t="s">
        <v>7307</v>
      </c>
      <c r="C24" s="1795" t="s">
        <v>4963</v>
      </c>
      <c r="D24" s="153" t="s">
        <v>19619</v>
      </c>
      <c r="E24" s="276" t="s">
        <v>19620</v>
      </c>
      <c r="F24" s="1703" t="s">
        <v>19621</v>
      </c>
      <c r="G24" s="153" t="s">
        <v>19622</v>
      </c>
      <c r="H24" s="1704" t="s">
        <v>19623</v>
      </c>
      <c r="I24" s="1704" t="s">
        <v>15966</v>
      </c>
      <c r="J24" s="1704" t="s">
        <v>19624</v>
      </c>
      <c r="K24" s="1796">
        <v>39025</v>
      </c>
      <c r="L24" s="1704">
        <v>1</v>
      </c>
      <c r="M24" s="1704" t="s">
        <v>19625</v>
      </c>
      <c r="N24" s="135" t="s">
        <v>12178</v>
      </c>
      <c r="O24" s="135" t="s">
        <v>12178</v>
      </c>
      <c r="P24" s="135" t="s">
        <v>12178</v>
      </c>
      <c r="Q24" s="135" t="s">
        <v>8963</v>
      </c>
      <c r="R24" s="135">
        <v>473</v>
      </c>
      <c r="S24" s="135">
        <v>134</v>
      </c>
      <c r="T24" s="135">
        <v>29</v>
      </c>
      <c r="U24" s="135">
        <v>26</v>
      </c>
      <c r="V24" s="135">
        <v>19</v>
      </c>
      <c r="W24" s="135">
        <v>30</v>
      </c>
      <c r="X24" s="135">
        <v>10</v>
      </c>
      <c r="Y24" s="135" t="s">
        <v>8963</v>
      </c>
      <c r="Z24" s="135" t="s">
        <v>8963</v>
      </c>
      <c r="AA24" s="135" t="s">
        <v>8963</v>
      </c>
      <c r="AB24" s="135" t="s">
        <v>8963</v>
      </c>
      <c r="AC24" s="135" t="s">
        <v>8963</v>
      </c>
      <c r="AD24" s="135" t="s">
        <v>8963</v>
      </c>
      <c r="AE24" s="135" t="s">
        <v>8963</v>
      </c>
      <c r="AF24" s="135" t="s">
        <v>8963</v>
      </c>
      <c r="AG24" s="135" t="s">
        <v>8963</v>
      </c>
      <c r="AH24" s="135" t="s">
        <v>8963</v>
      </c>
      <c r="AI24" s="135" t="s">
        <v>8963</v>
      </c>
      <c r="AJ24" s="135" t="s">
        <v>8963</v>
      </c>
      <c r="AK24" s="135" t="s">
        <v>8963</v>
      </c>
      <c r="AL24" s="135" t="s">
        <v>8963</v>
      </c>
      <c r="AM24" s="135" t="s">
        <v>8963</v>
      </c>
      <c r="AN24" s="135" t="s">
        <v>8963</v>
      </c>
      <c r="AO24" s="135" t="s">
        <v>8963</v>
      </c>
      <c r="AP24" s="128">
        <v>0</v>
      </c>
    </row>
    <row r="25" spans="1:42" s="1690" customFormat="1" ht="39.950000000000003" customHeight="1">
      <c r="A25" s="1272">
        <v>15</v>
      </c>
      <c r="B25" s="2675"/>
      <c r="C25" s="1795" t="s">
        <v>6383</v>
      </c>
      <c r="D25" s="153" t="s">
        <v>19626</v>
      </c>
      <c r="E25" s="276" t="s">
        <v>19627</v>
      </c>
      <c r="F25" s="1703" t="s">
        <v>19628</v>
      </c>
      <c r="G25" s="153" t="s">
        <v>19629</v>
      </c>
      <c r="H25" s="1704" t="s">
        <v>19630</v>
      </c>
      <c r="I25" s="1704" t="s">
        <v>19530</v>
      </c>
      <c r="J25" s="1704" t="s">
        <v>19631</v>
      </c>
      <c r="K25" s="262">
        <v>1200</v>
      </c>
      <c r="L25" s="1703">
        <v>3</v>
      </c>
      <c r="M25" s="1703" t="s">
        <v>19503</v>
      </c>
      <c r="N25" s="1703" t="s">
        <v>15586</v>
      </c>
      <c r="O25" s="1704" t="s">
        <v>19504</v>
      </c>
      <c r="P25" s="1704" t="s">
        <v>19504</v>
      </c>
      <c r="Q25" s="1704" t="s">
        <v>19504</v>
      </c>
      <c r="R25" s="1797">
        <v>546.79999999999995</v>
      </c>
      <c r="S25" s="153">
        <v>137.01</v>
      </c>
      <c r="T25" s="153">
        <v>110.69</v>
      </c>
      <c r="U25" s="153">
        <v>29.72</v>
      </c>
      <c r="V25" s="135" t="s">
        <v>8963</v>
      </c>
      <c r="W25" s="153">
        <v>13.86</v>
      </c>
      <c r="X25" s="153">
        <v>133.68</v>
      </c>
      <c r="Y25" s="153">
        <v>18.48</v>
      </c>
      <c r="Z25" s="153">
        <v>19.600000000000001</v>
      </c>
      <c r="AA25" s="153">
        <v>43.13</v>
      </c>
      <c r="AB25" s="135" t="s">
        <v>8963</v>
      </c>
      <c r="AC25" s="1727">
        <v>11</v>
      </c>
      <c r="AD25" s="1705">
        <v>11</v>
      </c>
      <c r="AE25" s="1706" t="s">
        <v>19632</v>
      </c>
      <c r="AF25" s="1270">
        <v>300</v>
      </c>
      <c r="AG25" s="861" t="s">
        <v>15909</v>
      </c>
      <c r="AH25" s="153" t="s">
        <v>15909</v>
      </c>
      <c r="AI25" s="1273" t="s">
        <v>15909</v>
      </c>
      <c r="AJ25" s="861" t="s">
        <v>8963</v>
      </c>
      <c r="AK25" s="153" t="s">
        <v>8963</v>
      </c>
      <c r="AL25" s="1273" t="s">
        <v>8963</v>
      </c>
      <c r="AM25" s="1703">
        <v>2</v>
      </c>
      <c r="AN25" s="1798" t="s">
        <v>19633</v>
      </c>
      <c r="AO25" s="1704">
        <v>50</v>
      </c>
      <c r="AP25" s="1799">
        <v>95911450</v>
      </c>
    </row>
    <row r="26" spans="1:42" s="1690" customFormat="1" ht="39.950000000000003" customHeight="1">
      <c r="A26" s="1272">
        <v>16</v>
      </c>
      <c r="B26" s="2675"/>
      <c r="C26" s="1795" t="s">
        <v>6315</v>
      </c>
      <c r="D26" s="153" t="s">
        <v>19634</v>
      </c>
      <c r="E26" s="276" t="s">
        <v>19635</v>
      </c>
      <c r="F26" s="1703" t="s">
        <v>19636</v>
      </c>
      <c r="G26" s="153" t="s">
        <v>8963</v>
      </c>
      <c r="H26" s="1704" t="s">
        <v>19637</v>
      </c>
      <c r="I26" s="1704" t="s">
        <v>15966</v>
      </c>
      <c r="J26" s="1704" t="s">
        <v>19638</v>
      </c>
      <c r="K26" s="1796">
        <v>40105</v>
      </c>
      <c r="L26" s="1704">
        <v>4</v>
      </c>
      <c r="M26" s="1704" t="s">
        <v>19639</v>
      </c>
      <c r="N26" s="1703" t="s">
        <v>19640</v>
      </c>
      <c r="O26" s="1704" t="s">
        <v>19504</v>
      </c>
      <c r="P26" s="1704" t="s">
        <v>19504</v>
      </c>
      <c r="Q26" s="1704" t="s">
        <v>19504</v>
      </c>
      <c r="R26" s="153">
        <v>982.7</v>
      </c>
      <c r="S26" s="153">
        <v>188.857</v>
      </c>
      <c r="T26" s="153">
        <v>63.002000000000002</v>
      </c>
      <c r="U26" s="153">
        <v>52.256999999999998</v>
      </c>
      <c r="V26" s="153">
        <v>70.236999999999995</v>
      </c>
      <c r="W26" s="153">
        <v>12.984999999999999</v>
      </c>
      <c r="X26" s="153">
        <v>61.231000000000002</v>
      </c>
      <c r="Y26" s="153">
        <v>29.562999999999999</v>
      </c>
      <c r="Z26" s="153">
        <v>138.03200000000001</v>
      </c>
      <c r="AA26" s="153">
        <v>16.968</v>
      </c>
      <c r="AB26" s="153">
        <v>349.57799999999997</v>
      </c>
      <c r="AC26" s="1727">
        <v>15</v>
      </c>
      <c r="AD26" s="1705">
        <v>15</v>
      </c>
      <c r="AE26" s="1706" t="s">
        <v>19641</v>
      </c>
      <c r="AF26" s="1270">
        <v>740</v>
      </c>
      <c r="AG26" s="861" t="s">
        <v>15909</v>
      </c>
      <c r="AH26" s="153" t="s">
        <v>15909</v>
      </c>
      <c r="AI26" s="1273" t="s">
        <v>15909</v>
      </c>
      <c r="AJ26" s="861" t="s">
        <v>8963</v>
      </c>
      <c r="AK26" s="153" t="s">
        <v>8963</v>
      </c>
      <c r="AL26" s="1273" t="s">
        <v>8963</v>
      </c>
      <c r="AM26" s="153" t="s">
        <v>15909</v>
      </c>
      <c r="AN26" s="1703" t="s">
        <v>14461</v>
      </c>
      <c r="AO26" s="153" t="s">
        <v>15909</v>
      </c>
      <c r="AP26" s="128">
        <v>0</v>
      </c>
    </row>
    <row r="27" spans="1:42" s="1690" customFormat="1" ht="39.950000000000003" customHeight="1">
      <c r="A27" s="1800">
        <v>17</v>
      </c>
      <c r="B27" s="2676"/>
      <c r="C27" s="1801" t="s">
        <v>7329</v>
      </c>
      <c r="D27" s="1695" t="s">
        <v>19642</v>
      </c>
      <c r="E27" s="1802" t="s">
        <v>19643</v>
      </c>
      <c r="F27" s="1803" t="s">
        <v>19644</v>
      </c>
      <c r="G27" s="153" t="s">
        <v>19645</v>
      </c>
      <c r="H27" s="1725" t="s">
        <v>19646</v>
      </c>
      <c r="I27" s="1725" t="s">
        <v>15966</v>
      </c>
      <c r="J27" s="1725" t="s">
        <v>19647</v>
      </c>
      <c r="K27" s="1804">
        <v>29388</v>
      </c>
      <c r="L27" s="1805">
        <v>2</v>
      </c>
      <c r="M27" s="1805" t="s">
        <v>19648</v>
      </c>
      <c r="N27" s="1805" t="s">
        <v>19649</v>
      </c>
      <c r="O27" s="1805" t="s">
        <v>19650</v>
      </c>
      <c r="P27" s="1806" t="s">
        <v>15586</v>
      </c>
      <c r="Q27" s="117" t="s">
        <v>19504</v>
      </c>
      <c r="R27" s="1807">
        <v>796</v>
      </c>
      <c r="S27" s="1725" t="s">
        <v>19504</v>
      </c>
      <c r="T27" s="1725" t="s">
        <v>19504</v>
      </c>
      <c r="U27" s="1725" t="s">
        <v>19504</v>
      </c>
      <c r="V27" s="1725" t="s">
        <v>19504</v>
      </c>
      <c r="W27" s="1725" t="s">
        <v>19504</v>
      </c>
      <c r="X27" s="1725" t="s">
        <v>19504</v>
      </c>
      <c r="Y27" s="1725" t="s">
        <v>19504</v>
      </c>
      <c r="Z27" s="1807" t="s">
        <v>8963</v>
      </c>
      <c r="AA27" s="1725" t="s">
        <v>19504</v>
      </c>
      <c r="AB27" s="1807" t="s">
        <v>8963</v>
      </c>
      <c r="AC27" s="1808">
        <v>106</v>
      </c>
      <c r="AD27" s="1808">
        <v>106</v>
      </c>
      <c r="AE27" s="1809" t="s">
        <v>19651</v>
      </c>
      <c r="AF27" s="1810">
        <v>1359</v>
      </c>
      <c r="AG27" s="1811" t="s">
        <v>8963</v>
      </c>
      <c r="AH27" s="1811" t="s">
        <v>8963</v>
      </c>
      <c r="AI27" s="1811" t="s">
        <v>8963</v>
      </c>
      <c r="AJ27" s="1805" t="s">
        <v>8963</v>
      </c>
      <c r="AK27" s="1805" t="s">
        <v>8963</v>
      </c>
      <c r="AL27" s="1806" t="s">
        <v>8963</v>
      </c>
      <c r="AM27" s="1805">
        <v>3</v>
      </c>
      <c r="AN27" s="1812" t="s">
        <v>19652</v>
      </c>
      <c r="AO27" s="1806">
        <v>67</v>
      </c>
      <c r="AP27" s="1813">
        <v>140028000</v>
      </c>
    </row>
    <row r="28" spans="1:42" s="1690" customFormat="1" ht="20.100000000000001" customHeight="1">
      <c r="A28" s="2655" t="s">
        <v>7408</v>
      </c>
      <c r="B28" s="2656"/>
      <c r="C28" s="2657"/>
      <c r="D28" s="1736">
        <v>4</v>
      </c>
      <c r="E28" s="1737"/>
      <c r="F28" s="1738"/>
      <c r="G28" s="1269"/>
      <c r="H28" s="1739"/>
      <c r="I28" s="1740"/>
      <c r="J28" s="1740"/>
      <c r="K28" s="1740"/>
      <c r="L28" s="1740"/>
      <c r="M28" s="1740"/>
      <c r="N28" s="1740"/>
      <c r="O28" s="1740"/>
      <c r="P28" s="1740"/>
      <c r="Q28" s="1740"/>
      <c r="R28" s="1740"/>
      <c r="S28" s="1740"/>
      <c r="T28" s="1740"/>
      <c r="U28" s="1740"/>
      <c r="V28" s="1740"/>
      <c r="W28" s="1740"/>
      <c r="X28" s="1740"/>
      <c r="Y28" s="1740"/>
      <c r="Z28" s="1740"/>
      <c r="AA28" s="1740"/>
      <c r="AB28" s="1740"/>
      <c r="AC28" s="1740"/>
      <c r="AD28" s="1740"/>
      <c r="AE28" s="1783"/>
      <c r="AF28" s="1742"/>
      <c r="AG28" s="1743"/>
      <c r="AH28" s="1740"/>
      <c r="AI28" s="1742"/>
      <c r="AJ28" s="1743"/>
      <c r="AK28" s="1740"/>
      <c r="AL28" s="1742"/>
      <c r="AM28" s="1740"/>
      <c r="AN28" s="1741"/>
      <c r="AO28" s="1740"/>
      <c r="AP28" s="1744"/>
    </row>
    <row r="29" spans="1:42" s="1690" customFormat="1" ht="39.950000000000003" customHeight="1">
      <c r="A29" s="1694">
        <v>18</v>
      </c>
      <c r="B29" s="2658" t="s">
        <v>7477</v>
      </c>
      <c r="C29" s="153" t="s">
        <v>2093</v>
      </c>
      <c r="D29" s="153" t="s">
        <v>19653</v>
      </c>
      <c r="E29" s="271" t="s">
        <v>19654</v>
      </c>
      <c r="F29" s="153" t="s">
        <v>19655</v>
      </c>
      <c r="G29" s="153" t="s">
        <v>20463</v>
      </c>
      <c r="H29" s="323" t="s">
        <v>19656</v>
      </c>
      <c r="I29" s="153" t="s">
        <v>19580</v>
      </c>
      <c r="J29" s="1703" t="s">
        <v>19657</v>
      </c>
      <c r="K29" s="1814">
        <v>6000</v>
      </c>
      <c r="L29" s="1815">
        <v>5</v>
      </c>
      <c r="M29" s="1815" t="s">
        <v>19658</v>
      </c>
      <c r="N29" s="1815" t="s">
        <v>19659</v>
      </c>
      <c r="O29" s="1815" t="s">
        <v>15586</v>
      </c>
      <c r="P29" s="1816" t="s">
        <v>5639</v>
      </c>
      <c r="Q29" s="1816" t="s">
        <v>5639</v>
      </c>
      <c r="R29" s="1817" t="s">
        <v>19660</v>
      </c>
      <c r="S29" s="1725" t="s">
        <v>19504</v>
      </c>
      <c r="T29" s="1725" t="s">
        <v>19504</v>
      </c>
      <c r="U29" s="1725" t="s">
        <v>19504</v>
      </c>
      <c r="V29" s="1725" t="s">
        <v>19504</v>
      </c>
      <c r="W29" s="1725" t="s">
        <v>19504</v>
      </c>
      <c r="X29" s="1725" t="s">
        <v>19504</v>
      </c>
      <c r="Y29" s="1725" t="s">
        <v>19504</v>
      </c>
      <c r="Z29" s="1725" t="s">
        <v>19504</v>
      </c>
      <c r="AA29" s="1725" t="s">
        <v>19504</v>
      </c>
      <c r="AB29" s="1754"/>
      <c r="AC29" s="1818">
        <v>28</v>
      </c>
      <c r="AD29" s="1818">
        <v>28</v>
      </c>
      <c r="AE29" s="1819" t="s">
        <v>19661</v>
      </c>
      <c r="AF29" s="1753">
        <v>559</v>
      </c>
      <c r="AG29" s="1753" t="s">
        <v>14461</v>
      </c>
      <c r="AH29" s="1754" t="s">
        <v>14461</v>
      </c>
      <c r="AI29" s="1754" t="s">
        <v>14461</v>
      </c>
      <c r="AJ29" s="1754" t="s">
        <v>14461</v>
      </c>
      <c r="AK29" s="1754" t="s">
        <v>14461</v>
      </c>
      <c r="AL29" s="1754" t="s">
        <v>14461</v>
      </c>
      <c r="AM29" s="1815">
        <v>32</v>
      </c>
      <c r="AN29" s="1820" t="s">
        <v>19662</v>
      </c>
      <c r="AO29" s="1816">
        <v>297</v>
      </c>
      <c r="AP29" s="1821">
        <v>345690000</v>
      </c>
    </row>
    <row r="30" spans="1:42" s="1690" customFormat="1" ht="39.950000000000003" customHeight="1">
      <c r="A30" s="1694">
        <v>19</v>
      </c>
      <c r="B30" s="2659"/>
      <c r="C30" s="153" t="s">
        <v>2093</v>
      </c>
      <c r="D30" s="153" t="s">
        <v>19663</v>
      </c>
      <c r="E30" s="271" t="s">
        <v>19664</v>
      </c>
      <c r="F30" s="153" t="s">
        <v>19665</v>
      </c>
      <c r="G30" s="153" t="s">
        <v>20463</v>
      </c>
      <c r="H30" s="323" t="s">
        <v>19666</v>
      </c>
      <c r="I30" s="153" t="s">
        <v>19580</v>
      </c>
      <c r="J30" s="1703" t="s">
        <v>19667</v>
      </c>
      <c r="K30" s="1814">
        <v>11482</v>
      </c>
      <c r="L30" s="1815">
        <v>4</v>
      </c>
      <c r="M30" s="1815" t="s">
        <v>19668</v>
      </c>
      <c r="N30" s="1815" t="s">
        <v>19669</v>
      </c>
      <c r="O30" s="1815" t="s">
        <v>19670</v>
      </c>
      <c r="P30" s="1816" t="s">
        <v>5639</v>
      </c>
      <c r="Q30" s="1816" t="s">
        <v>5639</v>
      </c>
      <c r="R30" s="1754">
        <v>777.12</v>
      </c>
      <c r="S30" s="1754">
        <v>99.54</v>
      </c>
      <c r="T30" s="1754">
        <v>39.950000000000003</v>
      </c>
      <c r="U30" s="1754">
        <v>162.54</v>
      </c>
      <c r="V30" s="1754">
        <v>28</v>
      </c>
      <c r="W30" s="1754">
        <v>47.2</v>
      </c>
      <c r="X30" s="1754">
        <v>48.2</v>
      </c>
      <c r="Y30" s="1754">
        <v>46.08</v>
      </c>
      <c r="Z30" s="1754">
        <v>96.05</v>
      </c>
      <c r="AA30" s="1754"/>
      <c r="AB30" s="1754">
        <v>209.56</v>
      </c>
      <c r="AC30" s="1818">
        <v>43</v>
      </c>
      <c r="AD30" s="1818">
        <v>43</v>
      </c>
      <c r="AE30" s="1819" t="s">
        <v>19671</v>
      </c>
      <c r="AF30" s="1753">
        <v>1020</v>
      </c>
      <c r="AG30" s="1753" t="s">
        <v>14461</v>
      </c>
      <c r="AH30" s="1754" t="s">
        <v>14461</v>
      </c>
      <c r="AI30" s="1754" t="s">
        <v>14461</v>
      </c>
      <c r="AJ30" s="1754" t="s">
        <v>14461</v>
      </c>
      <c r="AK30" s="1754" t="s">
        <v>14461</v>
      </c>
      <c r="AL30" s="1754" t="s">
        <v>14461</v>
      </c>
      <c r="AM30" s="1815">
        <v>38</v>
      </c>
      <c r="AN30" s="1820" t="s">
        <v>19672</v>
      </c>
      <c r="AO30" s="1816">
        <v>419</v>
      </c>
      <c r="AP30" s="1822">
        <v>395673565</v>
      </c>
    </row>
    <row r="31" spans="1:42" s="1690" customFormat="1" ht="39.950000000000003" customHeight="1">
      <c r="A31" s="1694">
        <v>20</v>
      </c>
      <c r="B31" s="2659"/>
      <c r="C31" s="153" t="s">
        <v>19673</v>
      </c>
      <c r="D31" s="1695" t="s">
        <v>19674</v>
      </c>
      <c r="E31" s="1823" t="s">
        <v>19675</v>
      </c>
      <c r="F31" s="153" t="s">
        <v>19676</v>
      </c>
      <c r="G31" s="153" t="s">
        <v>20464</v>
      </c>
      <c r="H31" s="323" t="s">
        <v>19677</v>
      </c>
      <c r="I31" s="153" t="s">
        <v>19580</v>
      </c>
      <c r="J31" s="1703" t="s">
        <v>19678</v>
      </c>
      <c r="K31" s="262">
        <v>5365</v>
      </c>
      <c r="L31" s="1703">
        <v>3</v>
      </c>
      <c r="M31" s="1703" t="s">
        <v>19648</v>
      </c>
      <c r="N31" s="1703" t="s">
        <v>19679</v>
      </c>
      <c r="O31" s="1703" t="s">
        <v>19680</v>
      </c>
      <c r="P31" s="1703" t="s">
        <v>19680</v>
      </c>
      <c r="Q31" s="1824" t="s">
        <v>14461</v>
      </c>
      <c r="R31" s="135">
        <v>363.87</v>
      </c>
      <c r="S31" s="2677" t="s">
        <v>19681</v>
      </c>
      <c r="T31" s="2678"/>
      <c r="U31" s="2678"/>
      <c r="V31" s="2678"/>
      <c r="W31" s="2678"/>
      <c r="X31" s="2678"/>
      <c r="Y31" s="2678"/>
      <c r="Z31" s="2678"/>
      <c r="AA31" s="2678"/>
      <c r="AB31" s="2679"/>
      <c r="AC31" s="1705">
        <v>34</v>
      </c>
      <c r="AD31" s="1705">
        <v>29</v>
      </c>
      <c r="AE31" s="1706" t="s">
        <v>19682</v>
      </c>
      <c r="AF31" s="1270">
        <v>105</v>
      </c>
      <c r="AG31" s="1266">
        <v>2</v>
      </c>
      <c r="AH31" s="1726" t="s">
        <v>19683</v>
      </c>
      <c r="AI31" s="153">
        <v>120</v>
      </c>
      <c r="AJ31" s="1701">
        <v>3</v>
      </c>
      <c r="AK31" s="1779" t="s">
        <v>19684</v>
      </c>
      <c r="AL31" s="1709">
        <v>100</v>
      </c>
      <c r="AM31" s="1703">
        <v>30</v>
      </c>
      <c r="AN31" s="1756" t="s">
        <v>19685</v>
      </c>
      <c r="AO31" s="1704">
        <v>250</v>
      </c>
      <c r="AP31" s="165">
        <v>205649000</v>
      </c>
    </row>
    <row r="32" spans="1:42" s="1690" customFormat="1" ht="39.950000000000003" customHeight="1">
      <c r="A32" s="1694" t="s">
        <v>19686</v>
      </c>
      <c r="B32" s="2659"/>
      <c r="C32" s="153" t="s">
        <v>18373</v>
      </c>
      <c r="D32" s="153" t="s">
        <v>19687</v>
      </c>
      <c r="E32" s="271" t="s">
        <v>19688</v>
      </c>
      <c r="F32" s="153" t="s">
        <v>19689</v>
      </c>
      <c r="G32" s="153" t="s">
        <v>20465</v>
      </c>
      <c r="H32" s="323" t="s">
        <v>19690</v>
      </c>
      <c r="I32" s="153" t="s">
        <v>19580</v>
      </c>
      <c r="J32" s="1703" t="s">
        <v>19691</v>
      </c>
      <c r="K32" s="1825">
        <v>25917</v>
      </c>
      <c r="L32" s="1803">
        <v>2</v>
      </c>
      <c r="M32" s="1803" t="s">
        <v>19692</v>
      </c>
      <c r="N32" s="1803" t="s">
        <v>19693</v>
      </c>
      <c r="O32" s="1803" t="s">
        <v>19694</v>
      </c>
      <c r="P32" s="1749" t="s">
        <v>14461</v>
      </c>
      <c r="Q32" s="1749" t="s">
        <v>14461</v>
      </c>
      <c r="R32" s="114">
        <v>543.55999999999995</v>
      </c>
      <c r="S32" s="114">
        <v>158.27000000000001</v>
      </c>
      <c r="T32" s="1695">
        <v>138.99</v>
      </c>
      <c r="U32" s="1695" t="s">
        <v>19695</v>
      </c>
      <c r="V32" s="1725" t="s">
        <v>19504</v>
      </c>
      <c r="W32" s="1725" t="s">
        <v>19504</v>
      </c>
      <c r="X32" s="1725" t="s">
        <v>19504</v>
      </c>
      <c r="Y32" s="1725" t="s">
        <v>19504</v>
      </c>
      <c r="Z32" s="1725" t="s">
        <v>19504</v>
      </c>
      <c r="AA32" s="1725" t="s">
        <v>19504</v>
      </c>
      <c r="AB32" s="1725" t="s">
        <v>19504</v>
      </c>
      <c r="AC32" s="1748">
        <v>1</v>
      </c>
      <c r="AD32" s="1748">
        <v>1</v>
      </c>
      <c r="AE32" s="1751" t="s">
        <v>19696</v>
      </c>
      <c r="AF32" s="1800">
        <v>196</v>
      </c>
      <c r="AG32" s="1826">
        <v>0</v>
      </c>
      <c r="AH32" s="1754" t="s">
        <v>14461</v>
      </c>
      <c r="AI32" s="1754" t="s">
        <v>14461</v>
      </c>
      <c r="AJ32" s="1754" t="s">
        <v>14461</v>
      </c>
      <c r="AK32" s="1754" t="s">
        <v>19697</v>
      </c>
      <c r="AL32" s="1754" t="s">
        <v>14461</v>
      </c>
      <c r="AM32" s="1803">
        <v>10</v>
      </c>
      <c r="AN32" s="1827" t="s">
        <v>19698</v>
      </c>
      <c r="AO32" s="1803">
        <v>137</v>
      </c>
      <c r="AP32" s="1828">
        <v>10000000</v>
      </c>
    </row>
    <row r="33" spans="1:42" s="1690" customFormat="1" ht="39.950000000000003" customHeight="1">
      <c r="A33" s="1694" t="s">
        <v>19699</v>
      </c>
      <c r="B33" s="2659"/>
      <c r="C33" s="153" t="s">
        <v>1895</v>
      </c>
      <c r="D33" s="153" t="s">
        <v>19700</v>
      </c>
      <c r="E33" s="271" t="s">
        <v>19701</v>
      </c>
      <c r="F33" s="1703" t="s">
        <v>19702</v>
      </c>
      <c r="G33" s="153" t="s">
        <v>20466</v>
      </c>
      <c r="H33" s="323" t="s">
        <v>19703</v>
      </c>
      <c r="I33" s="1829" t="s">
        <v>19530</v>
      </c>
      <c r="J33" s="1703" t="s">
        <v>19704</v>
      </c>
      <c r="K33" s="1814">
        <v>28975</v>
      </c>
      <c r="L33" s="1815">
        <v>2</v>
      </c>
      <c r="M33" s="1815" t="s">
        <v>19705</v>
      </c>
      <c r="N33" s="1815" t="s">
        <v>15586</v>
      </c>
      <c r="O33" s="1815" t="s">
        <v>14516</v>
      </c>
      <c r="P33" s="1816" t="s">
        <v>5639</v>
      </c>
      <c r="Q33" s="1816" t="s">
        <v>5639</v>
      </c>
      <c r="R33" s="1754">
        <v>312.3</v>
      </c>
      <c r="S33" s="1817" t="s">
        <v>19706</v>
      </c>
      <c r="T33" s="1817" t="s">
        <v>19707</v>
      </c>
      <c r="U33" s="1748" t="s">
        <v>8963</v>
      </c>
      <c r="V33" s="1748" t="s">
        <v>8963</v>
      </c>
      <c r="W33" s="114" t="s">
        <v>19504</v>
      </c>
      <c r="X33" s="1748" t="s">
        <v>8963</v>
      </c>
      <c r="Y33" s="1748" t="s">
        <v>8963</v>
      </c>
      <c r="Z33" s="114" t="s">
        <v>19504</v>
      </c>
      <c r="AA33" s="114" t="s">
        <v>19504</v>
      </c>
      <c r="AB33" s="1754">
        <v>115.04</v>
      </c>
      <c r="AC33" s="1818">
        <v>4</v>
      </c>
      <c r="AD33" s="1818">
        <v>4</v>
      </c>
      <c r="AE33" s="1819" t="s">
        <v>19708</v>
      </c>
      <c r="AF33" s="1753">
        <v>1000</v>
      </c>
      <c r="AG33" s="1753" t="s">
        <v>14461</v>
      </c>
      <c r="AH33" s="1754" t="s">
        <v>14461</v>
      </c>
      <c r="AI33" s="1754" t="s">
        <v>14461</v>
      </c>
      <c r="AJ33" s="1754" t="s">
        <v>14461</v>
      </c>
      <c r="AK33" s="1754" t="s">
        <v>14461</v>
      </c>
      <c r="AL33" s="1754" t="s">
        <v>14461</v>
      </c>
      <c r="AM33" s="1815">
        <v>14</v>
      </c>
      <c r="AN33" s="1820" t="s">
        <v>19709</v>
      </c>
      <c r="AO33" s="1816">
        <v>118</v>
      </c>
      <c r="AP33" s="1822">
        <v>49408000</v>
      </c>
    </row>
    <row r="34" spans="1:42" s="1690" customFormat="1" ht="39.950000000000003" customHeight="1">
      <c r="A34" s="1694" t="s">
        <v>19710</v>
      </c>
      <c r="B34" s="2659"/>
      <c r="C34" s="153" t="s">
        <v>18505</v>
      </c>
      <c r="D34" s="153" t="s">
        <v>19711</v>
      </c>
      <c r="E34" s="271" t="s">
        <v>19712</v>
      </c>
      <c r="F34" s="153" t="s">
        <v>19713</v>
      </c>
      <c r="G34" s="153" t="s">
        <v>8963</v>
      </c>
      <c r="H34" s="323" t="s">
        <v>19714</v>
      </c>
      <c r="I34" s="153" t="s">
        <v>19580</v>
      </c>
      <c r="J34" s="1703" t="s">
        <v>19715</v>
      </c>
      <c r="K34" s="1825">
        <v>1400</v>
      </c>
      <c r="L34" s="1803">
        <v>2</v>
      </c>
      <c r="M34" s="1803" t="s">
        <v>19716</v>
      </c>
      <c r="N34" s="1803" t="s">
        <v>19717</v>
      </c>
      <c r="O34" s="1803" t="s">
        <v>19718</v>
      </c>
      <c r="P34" s="1725"/>
      <c r="Q34" s="1725"/>
      <c r="R34" s="1749">
        <f>SUM(S34:AA34)</f>
        <v>575</v>
      </c>
      <c r="S34" s="1748">
        <v>112.7</v>
      </c>
      <c r="T34" s="1748">
        <v>45.6</v>
      </c>
      <c r="U34" s="1748">
        <v>45.3</v>
      </c>
      <c r="V34" s="1748">
        <v>29.8</v>
      </c>
      <c r="W34" s="1748">
        <v>107</v>
      </c>
      <c r="X34" s="1748" t="s">
        <v>8963</v>
      </c>
      <c r="Y34" s="1748" t="s">
        <v>8963</v>
      </c>
      <c r="Z34" s="114" t="s">
        <v>19504</v>
      </c>
      <c r="AA34" s="114">
        <v>234.6</v>
      </c>
      <c r="AB34" s="114"/>
      <c r="AC34" s="1748">
        <v>20</v>
      </c>
      <c r="AD34" s="1748">
        <v>20</v>
      </c>
      <c r="AE34" s="1751" t="s">
        <v>19719</v>
      </c>
      <c r="AF34" s="1800">
        <v>275</v>
      </c>
      <c r="AG34" s="1753" t="s">
        <v>14461</v>
      </c>
      <c r="AH34" s="1754" t="s">
        <v>14461</v>
      </c>
      <c r="AI34" s="1754" t="s">
        <v>14461</v>
      </c>
      <c r="AJ34" s="1754" t="s">
        <v>14461</v>
      </c>
      <c r="AK34" s="1754" t="s">
        <v>14461</v>
      </c>
      <c r="AL34" s="1754" t="s">
        <v>14461</v>
      </c>
      <c r="AM34" s="1803">
        <v>4</v>
      </c>
      <c r="AN34" s="1830" t="s">
        <v>19720</v>
      </c>
      <c r="AO34" s="1725">
        <v>46</v>
      </c>
      <c r="AP34" s="1828">
        <v>175791000</v>
      </c>
    </row>
    <row r="35" spans="1:42" s="1690" customFormat="1" ht="39.950000000000003" customHeight="1">
      <c r="A35" s="1694" t="s">
        <v>19721</v>
      </c>
      <c r="B35" s="2659"/>
      <c r="C35" s="153" t="s">
        <v>19722</v>
      </c>
      <c r="D35" s="153" t="s">
        <v>19723</v>
      </c>
      <c r="E35" s="271" t="s">
        <v>19724</v>
      </c>
      <c r="F35" s="153" t="s">
        <v>19725</v>
      </c>
      <c r="G35" s="153" t="s">
        <v>20467</v>
      </c>
      <c r="H35" s="323" t="s">
        <v>19726</v>
      </c>
      <c r="I35" s="153" t="s">
        <v>19522</v>
      </c>
      <c r="J35" s="1759" t="s">
        <v>19727</v>
      </c>
      <c r="K35" s="1831">
        <v>4000</v>
      </c>
      <c r="L35" s="1817">
        <v>2</v>
      </c>
      <c r="M35" s="1832" t="s">
        <v>19549</v>
      </c>
      <c r="N35" s="1832" t="s">
        <v>19610</v>
      </c>
      <c r="O35" s="1832"/>
      <c r="P35" s="1833" t="s">
        <v>14461</v>
      </c>
      <c r="Q35" s="1833" t="s">
        <v>14461</v>
      </c>
      <c r="R35" s="1754">
        <v>342.6</v>
      </c>
      <c r="S35" s="1817">
        <v>142</v>
      </c>
      <c r="T35" s="1817">
        <v>39</v>
      </c>
      <c r="U35" s="1817">
        <v>33</v>
      </c>
      <c r="V35" s="1817">
        <v>36</v>
      </c>
      <c r="W35" s="1817">
        <v>58.5</v>
      </c>
      <c r="X35" s="1748" t="s">
        <v>8963</v>
      </c>
      <c r="Y35" s="1748" t="s">
        <v>8963</v>
      </c>
      <c r="Z35" s="1817">
        <v>20</v>
      </c>
      <c r="AA35" s="1817">
        <v>60</v>
      </c>
      <c r="AB35" s="1817">
        <v>12.6</v>
      </c>
      <c r="AC35" s="1831">
        <v>18</v>
      </c>
      <c r="AD35" s="1832">
        <v>17</v>
      </c>
      <c r="AE35" s="1834" t="s">
        <v>20504</v>
      </c>
      <c r="AF35" s="1835">
        <v>4110</v>
      </c>
      <c r="AG35" s="1836">
        <v>1</v>
      </c>
      <c r="AH35" s="1837" t="s">
        <v>19728</v>
      </c>
      <c r="AI35" s="1817">
        <v>120</v>
      </c>
      <c r="AJ35" s="1754" t="s">
        <v>14461</v>
      </c>
      <c r="AK35" s="1754" t="s">
        <v>14461</v>
      </c>
      <c r="AL35" s="1754" t="s">
        <v>14461</v>
      </c>
      <c r="AM35" s="1832">
        <v>6</v>
      </c>
      <c r="AN35" s="1834" t="s">
        <v>19729</v>
      </c>
      <c r="AO35" s="1833">
        <v>120</v>
      </c>
      <c r="AP35" s="1822">
        <v>157057000</v>
      </c>
    </row>
    <row r="36" spans="1:42" s="1690" customFormat="1" ht="39.950000000000003" customHeight="1">
      <c r="A36" s="1694" t="s">
        <v>19730</v>
      </c>
      <c r="B36" s="2659"/>
      <c r="C36" s="153" t="s">
        <v>19731</v>
      </c>
      <c r="D36" s="153" t="s">
        <v>19732</v>
      </c>
      <c r="E36" s="1042" t="s">
        <v>19733</v>
      </c>
      <c r="F36" s="1266" t="s">
        <v>19734</v>
      </c>
      <c r="G36" s="153" t="s">
        <v>8963</v>
      </c>
      <c r="H36" s="1838" t="s">
        <v>19735</v>
      </c>
      <c r="I36" s="1696" t="s">
        <v>19580</v>
      </c>
      <c r="J36" s="1696" t="s">
        <v>19736</v>
      </c>
      <c r="K36" s="1825">
        <v>2200</v>
      </c>
      <c r="L36" s="1695">
        <v>2</v>
      </c>
      <c r="M36" s="1695" t="s">
        <v>19648</v>
      </c>
      <c r="N36" s="1695" t="s">
        <v>19679</v>
      </c>
      <c r="O36" s="114" t="s">
        <v>19680</v>
      </c>
      <c r="P36" s="114" t="s">
        <v>19680</v>
      </c>
      <c r="Q36" s="114"/>
      <c r="R36" s="114">
        <v>532</v>
      </c>
      <c r="S36" s="1695">
        <v>100</v>
      </c>
      <c r="T36" s="1695">
        <v>59</v>
      </c>
      <c r="U36" s="1695">
        <v>70</v>
      </c>
      <c r="V36" s="1695">
        <v>20</v>
      </c>
      <c r="W36" s="1695">
        <v>25</v>
      </c>
      <c r="X36" s="1748" t="s">
        <v>8963</v>
      </c>
      <c r="Y36" s="1695">
        <v>33</v>
      </c>
      <c r="Z36" s="1695">
        <v>30</v>
      </c>
      <c r="AA36" s="1695">
        <v>30</v>
      </c>
      <c r="AB36" s="1695">
        <v>165</v>
      </c>
      <c r="AC36" s="1695">
        <v>4</v>
      </c>
      <c r="AD36" s="1695">
        <v>4</v>
      </c>
      <c r="AE36" s="1695" t="s">
        <v>19737</v>
      </c>
      <c r="AF36" s="1800">
        <v>2000</v>
      </c>
      <c r="AG36" s="1753" t="s">
        <v>14461</v>
      </c>
      <c r="AH36" s="1754" t="s">
        <v>14461</v>
      </c>
      <c r="AI36" s="1754" t="s">
        <v>14461</v>
      </c>
      <c r="AJ36" s="1754" t="s">
        <v>14461</v>
      </c>
      <c r="AK36" s="1754" t="s">
        <v>14461</v>
      </c>
      <c r="AL36" s="1754" t="s">
        <v>14461</v>
      </c>
      <c r="AM36" s="1803" t="s">
        <v>8963</v>
      </c>
      <c r="AN36" s="1803" t="s">
        <v>8963</v>
      </c>
      <c r="AO36" s="1725" t="s">
        <v>8963</v>
      </c>
      <c r="AP36" s="1828">
        <v>164000000</v>
      </c>
    </row>
    <row r="37" spans="1:42" s="1690" customFormat="1" ht="39.950000000000003" customHeight="1">
      <c r="A37" s="1694" t="s">
        <v>19738</v>
      </c>
      <c r="B37" s="2659"/>
      <c r="C37" s="153" t="s">
        <v>59</v>
      </c>
      <c r="D37" s="153" t="s">
        <v>19739</v>
      </c>
      <c r="E37" s="271" t="s">
        <v>19740</v>
      </c>
      <c r="F37" s="153" t="s">
        <v>19741</v>
      </c>
      <c r="G37" s="153" t="s">
        <v>20468</v>
      </c>
      <c r="H37" s="323" t="s">
        <v>19742</v>
      </c>
      <c r="I37" s="153" t="s">
        <v>19580</v>
      </c>
      <c r="J37" s="1703" t="s">
        <v>19743</v>
      </c>
      <c r="K37" s="1825">
        <v>54269</v>
      </c>
      <c r="L37" s="1695">
        <v>17</v>
      </c>
      <c r="M37" s="1803" t="s">
        <v>19744</v>
      </c>
      <c r="N37" s="1803" t="s">
        <v>19745</v>
      </c>
      <c r="O37" s="1803" t="s">
        <v>19746</v>
      </c>
      <c r="P37" s="1725" t="s">
        <v>6551</v>
      </c>
      <c r="Q37" s="1725" t="s">
        <v>6551</v>
      </c>
      <c r="R37" s="114" t="s">
        <v>19747</v>
      </c>
      <c r="S37" s="114">
        <v>143.99</v>
      </c>
      <c r="T37" s="1748">
        <v>97.94</v>
      </c>
      <c r="U37" s="1748">
        <v>34.799999999999997</v>
      </c>
      <c r="V37" s="1748">
        <v>51.75</v>
      </c>
      <c r="W37" s="1748">
        <v>14.82</v>
      </c>
      <c r="X37" s="1748">
        <v>19.170000000000002</v>
      </c>
      <c r="Y37" s="1748">
        <v>75</v>
      </c>
      <c r="Z37" s="1748">
        <v>138</v>
      </c>
      <c r="AA37" s="114" t="s">
        <v>19504</v>
      </c>
      <c r="AB37" s="114" t="s">
        <v>19504</v>
      </c>
      <c r="AC37" s="1748">
        <v>208</v>
      </c>
      <c r="AD37" s="1748">
        <v>208</v>
      </c>
      <c r="AE37" s="1751" t="s">
        <v>19748</v>
      </c>
      <c r="AF37" s="1800">
        <v>3369</v>
      </c>
      <c r="AG37" s="1753" t="s">
        <v>14461</v>
      </c>
      <c r="AH37" s="1754" t="s">
        <v>14461</v>
      </c>
      <c r="AI37" s="1754" t="s">
        <v>14461</v>
      </c>
      <c r="AJ37" s="1754" t="s">
        <v>14461</v>
      </c>
      <c r="AK37" s="1754" t="s">
        <v>14461</v>
      </c>
      <c r="AL37" s="1754" t="s">
        <v>14461</v>
      </c>
      <c r="AM37" s="1803" t="s">
        <v>8963</v>
      </c>
      <c r="AN37" s="1803" t="s">
        <v>8963</v>
      </c>
      <c r="AO37" s="1725" t="s">
        <v>8963</v>
      </c>
      <c r="AP37" s="1828">
        <v>1042722000</v>
      </c>
    </row>
    <row r="38" spans="1:42" s="1690" customFormat="1" ht="39.950000000000003" customHeight="1">
      <c r="A38" s="1694" t="s">
        <v>19749</v>
      </c>
      <c r="B38" s="2660"/>
      <c r="C38" s="1839" t="s">
        <v>16294</v>
      </c>
      <c r="D38" s="153" t="s">
        <v>19750</v>
      </c>
      <c r="E38" s="271" t="s">
        <v>19751</v>
      </c>
      <c r="F38" s="1703" t="s">
        <v>19752</v>
      </c>
      <c r="G38" s="153" t="s">
        <v>20469</v>
      </c>
      <c r="H38" s="323" t="s">
        <v>19753</v>
      </c>
      <c r="I38" s="1839" t="s">
        <v>19754</v>
      </c>
      <c r="J38" s="153" t="s">
        <v>19755</v>
      </c>
      <c r="K38" s="1747">
        <v>200</v>
      </c>
      <c r="L38" s="1748">
        <v>2</v>
      </c>
      <c r="M38" s="1748" t="s">
        <v>19582</v>
      </c>
      <c r="N38" s="1840">
        <v>0.375</v>
      </c>
      <c r="O38" s="1748" t="s">
        <v>10349</v>
      </c>
      <c r="P38" s="1749" t="s">
        <v>15180</v>
      </c>
      <c r="Q38" s="1749" t="s">
        <v>15180</v>
      </c>
      <c r="R38" s="1841">
        <v>113.84</v>
      </c>
      <c r="S38" s="114" t="s">
        <v>19504</v>
      </c>
      <c r="T38" s="1749">
        <v>80</v>
      </c>
      <c r="U38" s="1748" t="s">
        <v>8963</v>
      </c>
      <c r="V38" s="1748" t="s">
        <v>8963</v>
      </c>
      <c r="W38" s="114" t="s">
        <v>19504</v>
      </c>
      <c r="X38" s="1748" t="s">
        <v>8963</v>
      </c>
      <c r="Y38" s="1749">
        <v>10</v>
      </c>
      <c r="Z38" s="114" t="s">
        <v>19504</v>
      </c>
      <c r="AA38" s="1749">
        <v>10</v>
      </c>
      <c r="AB38" s="1749">
        <v>13.84</v>
      </c>
      <c r="AC38" s="1748">
        <v>11</v>
      </c>
      <c r="AD38" s="1748">
        <v>1</v>
      </c>
      <c r="AE38" s="1751" t="s">
        <v>19756</v>
      </c>
      <c r="AF38" s="1752">
        <v>200</v>
      </c>
      <c r="AG38" s="1842">
        <v>4</v>
      </c>
      <c r="AH38" s="1751" t="s">
        <v>19757</v>
      </c>
      <c r="AI38" s="1748">
        <v>200</v>
      </c>
      <c r="AJ38" s="1748">
        <v>6</v>
      </c>
      <c r="AK38" s="1751" t="s">
        <v>19758</v>
      </c>
      <c r="AL38" s="1749">
        <v>110</v>
      </c>
      <c r="AM38" s="1748">
        <v>12</v>
      </c>
      <c r="AN38" s="1751" t="s">
        <v>19759</v>
      </c>
      <c r="AO38" s="1749">
        <v>144</v>
      </c>
      <c r="AP38" s="1843">
        <v>59200000</v>
      </c>
    </row>
    <row r="39" spans="1:42" s="1690" customFormat="1" ht="20.100000000000001" customHeight="1">
      <c r="A39" s="2655" t="s">
        <v>19760</v>
      </c>
      <c r="B39" s="2656"/>
      <c r="C39" s="2657"/>
      <c r="D39" s="1736">
        <v>10</v>
      </c>
      <c r="E39" s="1737"/>
      <c r="F39" s="1738"/>
      <c r="G39" s="1269"/>
      <c r="H39" s="1739"/>
      <c r="I39" s="1844"/>
      <c r="J39" s="1739"/>
      <c r="K39" s="1739"/>
      <c r="L39" s="1740"/>
      <c r="M39" s="1740"/>
      <c r="N39" s="1740"/>
      <c r="O39" s="1740"/>
      <c r="P39" s="1740"/>
      <c r="Q39" s="1740"/>
      <c r="R39" s="1740"/>
      <c r="S39" s="1740"/>
      <c r="T39" s="1740"/>
      <c r="U39" s="1740"/>
      <c r="V39" s="1740"/>
      <c r="W39" s="1740"/>
      <c r="X39" s="1740"/>
      <c r="Y39" s="1740"/>
      <c r="Z39" s="1740"/>
      <c r="AA39" s="1740"/>
      <c r="AB39" s="1740"/>
      <c r="AC39" s="1740"/>
      <c r="AD39" s="1740"/>
      <c r="AE39" s="1741"/>
      <c r="AF39" s="1742"/>
      <c r="AG39" s="1743"/>
      <c r="AH39" s="1740"/>
      <c r="AI39" s="1742"/>
      <c r="AJ39" s="1743"/>
      <c r="AK39" s="1740"/>
      <c r="AL39" s="1742"/>
      <c r="AM39" s="1740"/>
      <c r="AN39" s="1741"/>
      <c r="AO39" s="1740"/>
      <c r="AP39" s="1744"/>
    </row>
    <row r="40" spans="1:42" s="1690" customFormat="1" ht="39.950000000000003" customHeight="1">
      <c r="A40" s="1694" t="s">
        <v>19761</v>
      </c>
      <c r="B40" s="2658" t="s">
        <v>8779</v>
      </c>
      <c r="C40" s="153" t="s">
        <v>2831</v>
      </c>
      <c r="D40" s="153" t="s">
        <v>19762</v>
      </c>
      <c r="E40" s="1746" t="s">
        <v>19763</v>
      </c>
      <c r="F40" s="1696" t="s">
        <v>19764</v>
      </c>
      <c r="G40" s="153" t="s">
        <v>20470</v>
      </c>
      <c r="H40" s="1838" t="s">
        <v>19765</v>
      </c>
      <c r="I40" s="1696" t="s">
        <v>19501</v>
      </c>
      <c r="J40" s="1696" t="s">
        <v>19766</v>
      </c>
      <c r="K40" s="1845">
        <v>64800</v>
      </c>
      <c r="L40" s="1846">
        <v>2</v>
      </c>
      <c r="M40" s="1846" t="s">
        <v>19767</v>
      </c>
      <c r="N40" s="1846" t="s">
        <v>19768</v>
      </c>
      <c r="O40" s="1846" t="s">
        <v>15586</v>
      </c>
      <c r="P40" s="1846" t="s">
        <v>15586</v>
      </c>
      <c r="Q40" s="1847" t="s">
        <v>14461</v>
      </c>
      <c r="R40" s="1846">
        <v>327</v>
      </c>
      <c r="S40" s="1847">
        <v>50</v>
      </c>
      <c r="T40" s="1847">
        <v>66</v>
      </c>
      <c r="U40" s="1847">
        <v>23</v>
      </c>
      <c r="V40" s="1847">
        <v>6</v>
      </c>
      <c r="W40" s="1847">
        <v>6</v>
      </c>
      <c r="X40" s="114" t="s">
        <v>19504</v>
      </c>
      <c r="Y40" s="114" t="s">
        <v>19504</v>
      </c>
      <c r="Z40" s="1847">
        <v>80</v>
      </c>
      <c r="AA40" s="1847">
        <v>15</v>
      </c>
      <c r="AB40" s="1847">
        <v>81</v>
      </c>
      <c r="AC40" s="1846">
        <v>6</v>
      </c>
      <c r="AD40" s="1846">
        <v>5</v>
      </c>
      <c r="AE40" s="1848" t="s">
        <v>19769</v>
      </c>
      <c r="AF40" s="1849">
        <v>577</v>
      </c>
      <c r="AG40" s="1753" t="s">
        <v>14461</v>
      </c>
      <c r="AH40" s="1754" t="s">
        <v>14461</v>
      </c>
      <c r="AI40" s="1754" t="s">
        <v>14461</v>
      </c>
      <c r="AJ40" s="1850">
        <v>1</v>
      </c>
      <c r="AK40" s="1851" t="s">
        <v>19770</v>
      </c>
      <c r="AL40" s="1850">
        <v>55</v>
      </c>
      <c r="AM40" s="1850">
        <v>77</v>
      </c>
      <c r="AN40" s="1851" t="s">
        <v>19771</v>
      </c>
      <c r="AO40" s="1852">
        <v>1107</v>
      </c>
      <c r="AP40" s="1853">
        <v>28102800</v>
      </c>
    </row>
    <row r="41" spans="1:42" s="78" customFormat="1" ht="39.950000000000003" customHeight="1">
      <c r="A41" s="1272" t="s">
        <v>19772</v>
      </c>
      <c r="B41" s="2659"/>
      <c r="C41" s="153" t="s">
        <v>19773</v>
      </c>
      <c r="D41" s="153" t="s">
        <v>19774</v>
      </c>
      <c r="E41" s="271" t="s">
        <v>19775</v>
      </c>
      <c r="F41" s="153" t="s">
        <v>19776</v>
      </c>
      <c r="G41" s="153" t="s">
        <v>8963</v>
      </c>
      <c r="H41" s="323" t="s">
        <v>19777</v>
      </c>
      <c r="I41" s="153" t="s">
        <v>19778</v>
      </c>
      <c r="J41" s="153" t="s">
        <v>19779</v>
      </c>
      <c r="K41" s="1814">
        <v>100</v>
      </c>
      <c r="L41" s="1817">
        <v>1</v>
      </c>
      <c r="M41" s="1817" t="s">
        <v>19780</v>
      </c>
      <c r="N41" s="1817" t="s">
        <v>15586</v>
      </c>
      <c r="O41" s="1817"/>
      <c r="P41" s="1817"/>
      <c r="Q41" s="1754" t="s">
        <v>14461</v>
      </c>
      <c r="R41" s="1754">
        <v>692.5</v>
      </c>
      <c r="S41" s="1754">
        <v>108.97</v>
      </c>
      <c r="T41" s="1754">
        <v>40.770000000000003</v>
      </c>
      <c r="U41" s="1754">
        <v>47.81</v>
      </c>
      <c r="V41" s="1754">
        <v>26.6</v>
      </c>
      <c r="W41" s="1754">
        <v>21.55</v>
      </c>
      <c r="X41" s="1754" t="s">
        <v>14461</v>
      </c>
      <c r="Y41" s="1754">
        <v>26.28</v>
      </c>
      <c r="Z41" s="1754">
        <v>389.97</v>
      </c>
      <c r="AA41" s="1754" t="s">
        <v>14461</v>
      </c>
      <c r="AB41" s="1754">
        <v>30.51</v>
      </c>
      <c r="AC41" s="1754" t="s">
        <v>14461</v>
      </c>
      <c r="AD41" s="1754" t="s">
        <v>14461</v>
      </c>
      <c r="AE41" s="1818"/>
      <c r="AF41" s="1753" t="s">
        <v>14461</v>
      </c>
      <c r="AG41" s="1753" t="s">
        <v>14461</v>
      </c>
      <c r="AH41" s="1754" t="s">
        <v>14461</v>
      </c>
      <c r="AI41" s="1754" t="s">
        <v>14461</v>
      </c>
      <c r="AJ41" s="1754" t="s">
        <v>14461</v>
      </c>
      <c r="AK41" s="1754" t="s">
        <v>14461</v>
      </c>
      <c r="AL41" s="1754" t="s">
        <v>14461</v>
      </c>
      <c r="AM41" s="1854" t="s">
        <v>8963</v>
      </c>
      <c r="AN41" s="1803" t="s">
        <v>8963</v>
      </c>
      <c r="AO41" s="1725" t="s">
        <v>8963</v>
      </c>
      <c r="AP41" s="1822">
        <v>0</v>
      </c>
    </row>
    <row r="42" spans="1:42" s="1690" customFormat="1" ht="39.950000000000003" customHeight="1">
      <c r="A42" s="1694" t="s">
        <v>19781</v>
      </c>
      <c r="B42" s="2659"/>
      <c r="C42" s="153" t="s">
        <v>19782</v>
      </c>
      <c r="D42" s="153" t="s">
        <v>19783</v>
      </c>
      <c r="E42" s="1855" t="s">
        <v>19784</v>
      </c>
      <c r="F42" s="1856" t="s">
        <v>19785</v>
      </c>
      <c r="G42" s="153" t="s">
        <v>8963</v>
      </c>
      <c r="H42" s="1857" t="s">
        <v>19786</v>
      </c>
      <c r="I42" s="1858" t="s">
        <v>19522</v>
      </c>
      <c r="J42" s="1858" t="s">
        <v>19787</v>
      </c>
      <c r="K42" s="1859">
        <v>1440</v>
      </c>
      <c r="L42" s="1817">
        <v>3</v>
      </c>
      <c r="M42" s="1832" t="s">
        <v>19788</v>
      </c>
      <c r="N42" s="1833" t="s">
        <v>19789</v>
      </c>
      <c r="O42" s="1816" t="s">
        <v>14461</v>
      </c>
      <c r="P42" s="1816" t="s">
        <v>14461</v>
      </c>
      <c r="Q42" s="1816" t="s">
        <v>14461</v>
      </c>
      <c r="R42" s="1754">
        <v>393.4</v>
      </c>
      <c r="S42" s="1754">
        <v>99.4</v>
      </c>
      <c r="T42" s="1754">
        <v>32.6</v>
      </c>
      <c r="U42" s="1754">
        <v>38.4</v>
      </c>
      <c r="V42" s="1748" t="s">
        <v>8963</v>
      </c>
      <c r="W42" s="1748" t="s">
        <v>8963</v>
      </c>
      <c r="X42" s="114" t="s">
        <v>19504</v>
      </c>
      <c r="Y42" s="1754">
        <v>18</v>
      </c>
      <c r="Z42" s="1754">
        <v>123</v>
      </c>
      <c r="AA42" s="1754">
        <v>4</v>
      </c>
      <c r="AB42" s="1754">
        <v>49.5</v>
      </c>
      <c r="AC42" s="1859">
        <v>12</v>
      </c>
      <c r="AD42" s="1815">
        <v>8</v>
      </c>
      <c r="AE42" s="1820" t="s">
        <v>20503</v>
      </c>
      <c r="AF42" s="1860">
        <v>130</v>
      </c>
      <c r="AG42" s="1861">
        <v>4</v>
      </c>
      <c r="AH42" s="1862" t="s">
        <v>19790</v>
      </c>
      <c r="AI42" s="1815">
        <v>50</v>
      </c>
      <c r="AJ42" s="1754" t="s">
        <v>14461</v>
      </c>
      <c r="AK42" s="1863"/>
      <c r="AL42" s="1754" t="s">
        <v>14461</v>
      </c>
      <c r="AM42" s="1833">
        <v>3</v>
      </c>
      <c r="AN42" s="1864" t="s">
        <v>19791</v>
      </c>
      <c r="AO42" s="1816">
        <v>35</v>
      </c>
      <c r="AP42" s="1865">
        <v>65000000</v>
      </c>
    </row>
    <row r="43" spans="1:42" s="1690" customFormat="1" ht="39.950000000000003" customHeight="1">
      <c r="A43" s="1272" t="s">
        <v>19792</v>
      </c>
      <c r="B43" s="2659"/>
      <c r="C43" s="153" t="s">
        <v>19793</v>
      </c>
      <c r="D43" s="153" t="s">
        <v>19794</v>
      </c>
      <c r="E43" s="1866" t="s">
        <v>19795</v>
      </c>
      <c r="F43" s="1703" t="s">
        <v>19796</v>
      </c>
      <c r="G43" s="153" t="s">
        <v>8963</v>
      </c>
      <c r="H43" s="1867" t="s">
        <v>19797</v>
      </c>
      <c r="I43" s="1868" t="s">
        <v>19501</v>
      </c>
      <c r="J43" s="1868" t="s">
        <v>19798</v>
      </c>
      <c r="K43" s="1814">
        <v>14086</v>
      </c>
      <c r="L43" s="1817">
        <v>2</v>
      </c>
      <c r="M43" s="1817" t="s">
        <v>19767</v>
      </c>
      <c r="N43" s="1817" t="s">
        <v>19649</v>
      </c>
      <c r="O43" s="1817" t="s">
        <v>15586</v>
      </c>
      <c r="P43" s="1817" t="s">
        <v>15586</v>
      </c>
      <c r="Q43" s="1754" t="s">
        <v>14461</v>
      </c>
      <c r="R43" s="1754">
        <v>1457.6</v>
      </c>
      <c r="S43" s="1754">
        <v>917.4</v>
      </c>
      <c r="T43" s="1754">
        <v>80</v>
      </c>
      <c r="U43" s="1754">
        <v>201</v>
      </c>
      <c r="V43" s="1754" t="s">
        <v>14461</v>
      </c>
      <c r="W43" s="1754" t="s">
        <v>14461</v>
      </c>
      <c r="X43" s="1754">
        <v>70.400000000000006</v>
      </c>
      <c r="Y43" s="1754">
        <v>15</v>
      </c>
      <c r="Z43" s="1754">
        <v>82</v>
      </c>
      <c r="AA43" s="1754">
        <v>11.4</v>
      </c>
      <c r="AB43" s="1754">
        <v>80.400000000000006</v>
      </c>
      <c r="AC43" s="1754" t="s">
        <v>14461</v>
      </c>
      <c r="AD43" s="1754" t="s">
        <v>14461</v>
      </c>
      <c r="AE43" s="1819" t="s">
        <v>19799</v>
      </c>
      <c r="AF43" s="1753" t="s">
        <v>14461</v>
      </c>
      <c r="AG43" s="1836" t="s">
        <v>14461</v>
      </c>
      <c r="AH43" s="1817" t="s">
        <v>14461</v>
      </c>
      <c r="AI43" s="1817" t="s">
        <v>14461</v>
      </c>
      <c r="AJ43" s="1817" t="s">
        <v>14461</v>
      </c>
      <c r="AK43" s="1817" t="s">
        <v>14461</v>
      </c>
      <c r="AL43" s="1817" t="s">
        <v>14461</v>
      </c>
      <c r="AM43" s="1854" t="s">
        <v>8963</v>
      </c>
      <c r="AN43" s="1815" t="s">
        <v>14461</v>
      </c>
      <c r="AO43" s="1725" t="s">
        <v>8963</v>
      </c>
      <c r="AP43" s="1822">
        <v>0</v>
      </c>
    </row>
    <row r="44" spans="1:42" s="1690" customFormat="1" ht="39.950000000000003" customHeight="1">
      <c r="A44" s="1869" t="s">
        <v>19800</v>
      </c>
      <c r="B44" s="2659"/>
      <c r="C44" s="1695" t="s">
        <v>19801</v>
      </c>
      <c r="D44" s="1695" t="s">
        <v>19802</v>
      </c>
      <c r="E44" s="1870" t="s">
        <v>19803</v>
      </c>
      <c r="F44" s="1695" t="s">
        <v>18577</v>
      </c>
      <c r="G44" s="153" t="s">
        <v>20471</v>
      </c>
      <c r="H44" s="1871" t="s">
        <v>19804</v>
      </c>
      <c r="I44" s="1695" t="s">
        <v>19522</v>
      </c>
      <c r="J44" s="1803" t="s">
        <v>18573</v>
      </c>
      <c r="K44" s="1825">
        <v>9500</v>
      </c>
      <c r="L44" s="1695">
        <v>3</v>
      </c>
      <c r="M44" s="1803" t="s">
        <v>19805</v>
      </c>
      <c r="N44" s="1803" t="s">
        <v>15586</v>
      </c>
      <c r="O44" s="1803" t="s">
        <v>15586</v>
      </c>
      <c r="P44" s="1803" t="s">
        <v>15586</v>
      </c>
      <c r="Q44" s="1725" t="s">
        <v>19504</v>
      </c>
      <c r="R44" s="114">
        <v>587</v>
      </c>
      <c r="S44" s="114">
        <v>331.7</v>
      </c>
      <c r="T44" s="114">
        <v>105.84</v>
      </c>
      <c r="U44" s="114">
        <v>13.18</v>
      </c>
      <c r="V44" s="114">
        <v>38.47</v>
      </c>
      <c r="W44" s="114">
        <v>23.93</v>
      </c>
      <c r="X44" s="114">
        <v>2.42</v>
      </c>
      <c r="Y44" s="114">
        <v>11.13</v>
      </c>
      <c r="Z44" s="114" t="s">
        <v>8963</v>
      </c>
      <c r="AA44" s="114">
        <v>11.17</v>
      </c>
      <c r="AB44" s="114">
        <v>49.14</v>
      </c>
      <c r="AC44" s="1748">
        <v>7</v>
      </c>
      <c r="AD44" s="1748">
        <v>7</v>
      </c>
      <c r="AE44" s="1872" t="s">
        <v>19806</v>
      </c>
      <c r="AF44" s="1873">
        <v>8000</v>
      </c>
      <c r="AG44" s="1874" t="s">
        <v>19504</v>
      </c>
      <c r="AH44" s="114" t="s">
        <v>19504</v>
      </c>
      <c r="AI44" s="1875" t="s">
        <v>19504</v>
      </c>
      <c r="AJ44" s="1803" t="s">
        <v>8963</v>
      </c>
      <c r="AK44" s="1803" t="s">
        <v>8963</v>
      </c>
      <c r="AL44" s="1725" t="s">
        <v>8963</v>
      </c>
      <c r="AM44" s="1803" t="s">
        <v>8963</v>
      </c>
      <c r="AN44" s="1803" t="s">
        <v>8963</v>
      </c>
      <c r="AO44" s="1725" t="s">
        <v>8963</v>
      </c>
      <c r="AP44" s="1828">
        <v>80000000</v>
      </c>
    </row>
    <row r="45" spans="1:42" s="1690" customFormat="1" ht="39.950000000000003" customHeight="1">
      <c r="A45" s="1800" t="s">
        <v>19807</v>
      </c>
      <c r="B45" s="2660"/>
      <c r="C45" s="1695" t="s">
        <v>19801</v>
      </c>
      <c r="D45" s="1695" t="s">
        <v>19808</v>
      </c>
      <c r="E45" s="1870" t="s">
        <v>19809</v>
      </c>
      <c r="F45" s="1695" t="s">
        <v>19810</v>
      </c>
      <c r="G45" s="153" t="s">
        <v>16417</v>
      </c>
      <c r="H45" s="1871" t="s">
        <v>19811</v>
      </c>
      <c r="I45" s="1695" t="s">
        <v>19580</v>
      </c>
      <c r="J45" s="1803" t="s">
        <v>19812</v>
      </c>
      <c r="K45" s="1825">
        <v>900</v>
      </c>
      <c r="L45" s="1803">
        <v>2</v>
      </c>
      <c r="M45" s="1803" t="s">
        <v>19648</v>
      </c>
      <c r="N45" s="1876" t="s">
        <v>19679</v>
      </c>
      <c r="O45" s="1803" t="s">
        <v>19813</v>
      </c>
      <c r="P45" s="1877" t="s">
        <v>19813</v>
      </c>
      <c r="Q45" s="1725" t="s">
        <v>15909</v>
      </c>
      <c r="R45" s="114">
        <v>514.79999999999995</v>
      </c>
      <c r="S45" s="114">
        <v>146.25</v>
      </c>
      <c r="T45" s="114">
        <v>63.84</v>
      </c>
      <c r="U45" s="114">
        <v>58.1</v>
      </c>
      <c r="V45" s="114">
        <v>61.6</v>
      </c>
      <c r="W45" s="114" t="s">
        <v>8963</v>
      </c>
      <c r="X45" s="114" t="s">
        <v>8963</v>
      </c>
      <c r="Y45" s="114" t="s">
        <v>8963</v>
      </c>
      <c r="Z45" s="114" t="s">
        <v>8963</v>
      </c>
      <c r="AA45" s="114" t="s">
        <v>8963</v>
      </c>
      <c r="AB45" s="114" t="s">
        <v>8963</v>
      </c>
      <c r="AC45" s="1748">
        <v>45</v>
      </c>
      <c r="AD45" s="1748">
        <v>45</v>
      </c>
      <c r="AE45" s="1872" t="s">
        <v>19814</v>
      </c>
      <c r="AF45" s="114">
        <v>900</v>
      </c>
      <c r="AG45" s="1874" t="s">
        <v>19504</v>
      </c>
      <c r="AH45" s="114" t="s">
        <v>19504</v>
      </c>
      <c r="AI45" s="1875" t="s">
        <v>19504</v>
      </c>
      <c r="AJ45" s="1803" t="s">
        <v>8963</v>
      </c>
      <c r="AK45" s="1803" t="s">
        <v>8963</v>
      </c>
      <c r="AL45" s="1725" t="s">
        <v>8963</v>
      </c>
      <c r="AM45" s="1803">
        <v>4</v>
      </c>
      <c r="AN45" s="1878" t="s">
        <v>19815</v>
      </c>
      <c r="AO45" s="1725">
        <v>100</v>
      </c>
      <c r="AP45" s="1828">
        <v>55000000</v>
      </c>
    </row>
    <row r="46" spans="1:42" s="1690" customFormat="1" ht="20.100000000000001" customHeight="1">
      <c r="A46" s="2655" t="s">
        <v>19816</v>
      </c>
      <c r="B46" s="2656"/>
      <c r="C46" s="2657"/>
      <c r="D46" s="1736">
        <v>6</v>
      </c>
      <c r="E46" s="1737"/>
      <c r="F46" s="1738"/>
      <c r="G46" s="1269"/>
      <c r="H46" s="1739"/>
      <c r="I46" s="1739"/>
      <c r="J46" s="1739"/>
      <c r="K46" s="1739"/>
      <c r="L46" s="1740"/>
      <c r="M46" s="1740"/>
      <c r="N46" s="1740"/>
      <c r="O46" s="1740"/>
      <c r="P46" s="1740"/>
      <c r="Q46" s="1740"/>
      <c r="R46" s="1740"/>
      <c r="S46" s="1740"/>
      <c r="T46" s="1740"/>
      <c r="U46" s="1740"/>
      <c r="V46" s="1740"/>
      <c r="W46" s="1740"/>
      <c r="X46" s="1740"/>
      <c r="Y46" s="1740"/>
      <c r="Z46" s="1740"/>
      <c r="AA46" s="1740"/>
      <c r="AB46" s="1740"/>
      <c r="AC46" s="1740"/>
      <c r="AD46" s="1740"/>
      <c r="AE46" s="1741"/>
      <c r="AF46" s="1742"/>
      <c r="AG46" s="1743"/>
      <c r="AH46" s="1740"/>
      <c r="AI46" s="1742"/>
      <c r="AJ46" s="1743"/>
      <c r="AK46" s="1740"/>
      <c r="AL46" s="1742"/>
      <c r="AM46" s="1740"/>
      <c r="AN46" s="1741"/>
      <c r="AO46" s="1740"/>
      <c r="AP46" s="1744"/>
    </row>
    <row r="47" spans="1:42" s="1690" customFormat="1" ht="39.950000000000003" customHeight="1">
      <c r="A47" s="1694" t="s">
        <v>19817</v>
      </c>
      <c r="B47" s="2658" t="s">
        <v>9637</v>
      </c>
      <c r="C47" s="117" t="s">
        <v>19818</v>
      </c>
      <c r="D47" s="117" t="s">
        <v>19819</v>
      </c>
      <c r="E47" s="1879" t="s">
        <v>19820</v>
      </c>
      <c r="F47" s="1880" t="s">
        <v>19821</v>
      </c>
      <c r="G47" s="153" t="s">
        <v>20472</v>
      </c>
      <c r="H47" s="1881" t="s">
        <v>19822</v>
      </c>
      <c r="I47" s="1882" t="s">
        <v>19522</v>
      </c>
      <c r="J47" s="1880" t="s">
        <v>19823</v>
      </c>
      <c r="K47" s="1883">
        <v>40000</v>
      </c>
      <c r="L47" s="1880">
        <v>3</v>
      </c>
      <c r="M47" s="1884" t="s">
        <v>19767</v>
      </c>
      <c r="N47" s="1884" t="s">
        <v>13311</v>
      </c>
      <c r="O47" s="1884" t="s">
        <v>6506</v>
      </c>
      <c r="P47" s="1884" t="s">
        <v>6506</v>
      </c>
      <c r="Q47" s="1885" t="s">
        <v>14461</v>
      </c>
      <c r="R47" s="1886">
        <v>709.9</v>
      </c>
      <c r="S47" s="1882">
        <v>143.80000000000001</v>
      </c>
      <c r="T47" s="1882">
        <v>36.799999999999997</v>
      </c>
      <c r="U47" s="1882">
        <v>27</v>
      </c>
      <c r="V47" s="1882">
        <v>28.5</v>
      </c>
      <c r="W47" s="1882">
        <v>25.1</v>
      </c>
      <c r="X47" s="1882">
        <v>28</v>
      </c>
      <c r="Y47" s="1882">
        <v>18</v>
      </c>
      <c r="Z47" s="1882">
        <v>18</v>
      </c>
      <c r="AA47" s="1882" t="s">
        <v>8963</v>
      </c>
      <c r="AB47" s="1882">
        <v>369.71</v>
      </c>
      <c r="AC47" s="1887">
        <v>12</v>
      </c>
      <c r="AD47" s="1887">
        <v>11</v>
      </c>
      <c r="AE47" s="1888" t="s">
        <v>19824</v>
      </c>
      <c r="AF47" s="1764">
        <v>4000</v>
      </c>
      <c r="AG47" s="1889">
        <v>1</v>
      </c>
      <c r="AH47" s="1890" t="s">
        <v>19825</v>
      </c>
      <c r="AI47" s="1768">
        <v>125</v>
      </c>
      <c r="AJ47" s="1891" t="s">
        <v>8963</v>
      </c>
      <c r="AK47" s="1892" t="s">
        <v>8963</v>
      </c>
      <c r="AL47" s="1764" t="s">
        <v>8963</v>
      </c>
      <c r="AM47" s="1880">
        <v>5</v>
      </c>
      <c r="AN47" s="1893" t="s">
        <v>19826</v>
      </c>
      <c r="AO47" s="1894">
        <v>50</v>
      </c>
      <c r="AP47" s="1770">
        <v>119380000</v>
      </c>
    </row>
    <row r="48" spans="1:42" s="1690" customFormat="1" ht="39.950000000000003" customHeight="1">
      <c r="A48" s="1712" t="s">
        <v>19827</v>
      </c>
      <c r="B48" s="2659"/>
      <c r="C48" s="117" t="s">
        <v>19818</v>
      </c>
      <c r="D48" s="117" t="s">
        <v>19828</v>
      </c>
      <c r="E48" s="1700" t="s">
        <v>19829</v>
      </c>
      <c r="F48" s="1707" t="s">
        <v>19830</v>
      </c>
      <c r="G48" s="153" t="s">
        <v>20473</v>
      </c>
      <c r="H48" s="1762" t="s">
        <v>19831</v>
      </c>
      <c r="I48" s="117" t="s">
        <v>19580</v>
      </c>
      <c r="J48" s="1707" t="s">
        <v>19832</v>
      </c>
      <c r="K48" s="1699">
        <v>2609</v>
      </c>
      <c r="L48" s="1707">
        <v>3</v>
      </c>
      <c r="M48" s="1707" t="s">
        <v>19648</v>
      </c>
      <c r="N48" s="1707" t="s">
        <v>19679</v>
      </c>
      <c r="O48" s="1707" t="s">
        <v>19680</v>
      </c>
      <c r="P48" s="1707" t="s">
        <v>19680</v>
      </c>
      <c r="Q48" s="1885" t="s">
        <v>14461</v>
      </c>
      <c r="R48" s="1701">
        <v>630.4</v>
      </c>
      <c r="S48" s="117">
        <v>86.57</v>
      </c>
      <c r="T48" s="117">
        <v>27.16</v>
      </c>
      <c r="U48" s="117">
        <v>33.6</v>
      </c>
      <c r="V48" s="117">
        <v>40.700000000000003</v>
      </c>
      <c r="W48" s="117">
        <v>32.97</v>
      </c>
      <c r="X48" s="1701">
        <v>0</v>
      </c>
      <c r="Y48" s="117">
        <v>22.83</v>
      </c>
      <c r="Z48" s="117">
        <v>35.700000000000003</v>
      </c>
      <c r="AA48" s="117" t="s">
        <v>8963</v>
      </c>
      <c r="AB48" s="117">
        <v>335.66</v>
      </c>
      <c r="AC48" s="1719">
        <v>27</v>
      </c>
      <c r="AD48" s="1719">
        <v>12</v>
      </c>
      <c r="AE48" s="1895" t="s">
        <v>19833</v>
      </c>
      <c r="AF48" s="1764">
        <v>1281</v>
      </c>
      <c r="AG48" s="1773">
        <v>5</v>
      </c>
      <c r="AH48" s="1766" t="s">
        <v>19834</v>
      </c>
      <c r="AI48" s="1896">
        <v>328</v>
      </c>
      <c r="AJ48" s="1897">
        <v>10</v>
      </c>
      <c r="AK48" s="1898" t="s">
        <v>19835</v>
      </c>
      <c r="AL48" s="1899">
        <v>1000</v>
      </c>
      <c r="AM48" s="1897">
        <v>10</v>
      </c>
      <c r="AN48" s="1900" t="s">
        <v>19836</v>
      </c>
      <c r="AO48" s="1899">
        <v>150</v>
      </c>
      <c r="AP48" s="1770">
        <v>150499570</v>
      </c>
    </row>
    <row r="49" spans="1:42" s="1690" customFormat="1" ht="39.950000000000003" customHeight="1">
      <c r="A49" s="1694" t="s">
        <v>19837</v>
      </c>
      <c r="B49" s="2659"/>
      <c r="C49" s="117" t="s">
        <v>19838</v>
      </c>
      <c r="D49" s="117" t="s">
        <v>19839</v>
      </c>
      <c r="E49" s="1700" t="s">
        <v>19840</v>
      </c>
      <c r="F49" s="1707" t="s">
        <v>19841</v>
      </c>
      <c r="G49" s="153" t="s">
        <v>19842</v>
      </c>
      <c r="H49" s="1731" t="s">
        <v>19843</v>
      </c>
      <c r="I49" s="117" t="s">
        <v>19580</v>
      </c>
      <c r="J49" s="1719" t="s">
        <v>18712</v>
      </c>
      <c r="K49" s="1732">
        <v>100</v>
      </c>
      <c r="L49" s="1719">
        <v>4</v>
      </c>
      <c r="M49" s="1901" t="s">
        <v>19844</v>
      </c>
      <c r="N49" s="1719" t="s">
        <v>15586</v>
      </c>
      <c r="O49" s="1719" t="s">
        <v>19845</v>
      </c>
      <c r="P49" s="1719" t="s">
        <v>19846</v>
      </c>
      <c r="Q49" s="1719" t="s">
        <v>19846</v>
      </c>
      <c r="R49" s="1771">
        <v>370.6</v>
      </c>
      <c r="S49" s="1719">
        <v>129</v>
      </c>
      <c r="T49" s="1719">
        <v>52.8</v>
      </c>
      <c r="U49" s="1719">
        <v>19.8</v>
      </c>
      <c r="V49" s="1719">
        <v>86</v>
      </c>
      <c r="W49" s="1719">
        <v>20</v>
      </c>
      <c r="X49" s="1719">
        <v>15</v>
      </c>
      <c r="Y49" s="1719">
        <v>15</v>
      </c>
      <c r="Z49" s="1771" t="s">
        <v>14461</v>
      </c>
      <c r="AA49" s="1719">
        <v>10</v>
      </c>
      <c r="AB49" s="1719">
        <v>23</v>
      </c>
      <c r="AC49" s="1719">
        <v>1</v>
      </c>
      <c r="AD49" s="1719">
        <v>1</v>
      </c>
      <c r="AE49" s="1719" t="s">
        <v>19847</v>
      </c>
      <c r="AF49" s="1902">
        <v>100</v>
      </c>
      <c r="AG49" s="1891" t="s">
        <v>14461</v>
      </c>
      <c r="AH49" s="1892" t="s">
        <v>14461</v>
      </c>
      <c r="AI49" s="1764" t="s">
        <v>14461</v>
      </c>
      <c r="AJ49" s="1891" t="s">
        <v>8963</v>
      </c>
      <c r="AK49" s="1892" t="s">
        <v>8963</v>
      </c>
      <c r="AL49" s="1764" t="s">
        <v>8963</v>
      </c>
      <c r="AM49" s="1903" t="s">
        <v>14461</v>
      </c>
      <c r="AN49" s="1903" t="s">
        <v>14461</v>
      </c>
      <c r="AO49" s="1771" t="s">
        <v>8963</v>
      </c>
      <c r="AP49" s="1904">
        <v>0</v>
      </c>
    </row>
    <row r="50" spans="1:42" s="1690" customFormat="1" ht="39.950000000000003" customHeight="1">
      <c r="A50" s="1712" t="s">
        <v>19848</v>
      </c>
      <c r="B50" s="2659"/>
      <c r="C50" s="117" t="s">
        <v>19849</v>
      </c>
      <c r="D50" s="1695" t="s">
        <v>19850</v>
      </c>
      <c r="E50" s="1700" t="s">
        <v>19851</v>
      </c>
      <c r="F50" s="1707" t="s">
        <v>19852</v>
      </c>
      <c r="G50" s="153" t="s">
        <v>8963</v>
      </c>
      <c r="H50" s="1762" t="s">
        <v>19853</v>
      </c>
      <c r="I50" s="117" t="s">
        <v>19580</v>
      </c>
      <c r="J50" s="1707" t="s">
        <v>19854</v>
      </c>
      <c r="K50" s="1699">
        <v>0</v>
      </c>
      <c r="L50" s="1707">
        <v>2</v>
      </c>
      <c r="M50" s="1709" t="s">
        <v>19855</v>
      </c>
      <c r="N50" s="1905" t="s">
        <v>19679</v>
      </c>
      <c r="O50" s="1707" t="s">
        <v>19680</v>
      </c>
      <c r="P50" s="1707" t="s">
        <v>19680</v>
      </c>
      <c r="Q50" s="1709" t="s">
        <v>14461</v>
      </c>
      <c r="R50" s="1701" t="s">
        <v>19856</v>
      </c>
      <c r="S50" s="117" t="s">
        <v>19857</v>
      </c>
      <c r="T50" s="117" t="s">
        <v>19858</v>
      </c>
      <c r="U50" s="1701" t="s">
        <v>19859</v>
      </c>
      <c r="V50" s="2668" t="s">
        <v>19860</v>
      </c>
      <c r="W50" s="2669"/>
      <c r="X50" s="2670"/>
      <c r="Y50" s="1701">
        <v>49</v>
      </c>
      <c r="Z50" s="1701" t="s">
        <v>8963</v>
      </c>
      <c r="AA50" s="1701" t="s">
        <v>19861</v>
      </c>
      <c r="AB50" s="1701" t="s">
        <v>19862</v>
      </c>
      <c r="AC50" s="1719">
        <v>8</v>
      </c>
      <c r="AD50" s="1719">
        <v>8</v>
      </c>
      <c r="AE50" s="1763" t="s">
        <v>19863</v>
      </c>
      <c r="AF50" s="1891" t="s">
        <v>14461</v>
      </c>
      <c r="AG50" s="1891" t="s">
        <v>14461</v>
      </c>
      <c r="AH50" s="1892" t="s">
        <v>14461</v>
      </c>
      <c r="AI50" s="1764" t="s">
        <v>14461</v>
      </c>
      <c r="AJ50" s="1891" t="s">
        <v>8963</v>
      </c>
      <c r="AK50" s="1892" t="s">
        <v>8963</v>
      </c>
      <c r="AL50" s="1764" t="s">
        <v>8963</v>
      </c>
      <c r="AM50" s="1903" t="s">
        <v>14461</v>
      </c>
      <c r="AN50" s="1903" t="s">
        <v>14461</v>
      </c>
      <c r="AO50" s="1709" t="s">
        <v>8963</v>
      </c>
      <c r="AP50" s="1906">
        <v>80173940</v>
      </c>
    </row>
    <row r="51" spans="1:42" s="1690" customFormat="1" ht="39.950000000000003" customHeight="1">
      <c r="A51" s="1694" t="s">
        <v>19864</v>
      </c>
      <c r="B51" s="2659"/>
      <c r="C51" s="117" t="s">
        <v>17349</v>
      </c>
      <c r="D51" s="117" t="s">
        <v>19865</v>
      </c>
      <c r="E51" s="1700" t="s">
        <v>19866</v>
      </c>
      <c r="F51" s="1707" t="s">
        <v>19867</v>
      </c>
      <c r="G51" s="153" t="s">
        <v>20474</v>
      </c>
      <c r="H51" s="117">
        <v>2000</v>
      </c>
      <c r="I51" s="117" t="s">
        <v>19580</v>
      </c>
      <c r="J51" s="1707" t="s">
        <v>19868</v>
      </c>
      <c r="K51" s="1699">
        <v>1261</v>
      </c>
      <c r="L51" s="1707">
        <v>2</v>
      </c>
      <c r="M51" s="1707" t="s">
        <v>19503</v>
      </c>
      <c r="N51" s="1905">
        <v>0.375</v>
      </c>
      <c r="O51" s="1709" t="s">
        <v>14461</v>
      </c>
      <c r="P51" s="1709" t="s">
        <v>14461</v>
      </c>
      <c r="Q51" s="1709" t="s">
        <v>14461</v>
      </c>
      <c r="R51" s="1701">
        <v>495.6</v>
      </c>
      <c r="S51" s="1701">
        <v>73.319999999999993</v>
      </c>
      <c r="T51" s="1701">
        <v>151.72999999999999</v>
      </c>
      <c r="U51" s="1701">
        <v>52.64</v>
      </c>
      <c r="V51" s="1701">
        <v>14.52</v>
      </c>
      <c r="W51" s="1701">
        <v>4.2</v>
      </c>
      <c r="X51" s="1701">
        <v>21.76</v>
      </c>
      <c r="Y51" s="1701">
        <v>25.52</v>
      </c>
      <c r="Z51" s="1701">
        <v>140.91</v>
      </c>
      <c r="AA51" s="1701">
        <v>11</v>
      </c>
      <c r="AB51" s="1701" t="s">
        <v>8963</v>
      </c>
      <c r="AC51" s="1719">
        <v>43</v>
      </c>
      <c r="AD51" s="1719">
        <v>39</v>
      </c>
      <c r="AE51" s="1763" t="s">
        <v>19869</v>
      </c>
      <c r="AF51" s="1764">
        <v>210</v>
      </c>
      <c r="AG51" s="1765">
        <v>3</v>
      </c>
      <c r="AH51" s="1890" t="s">
        <v>19870</v>
      </c>
      <c r="AI51" s="1768">
        <v>27</v>
      </c>
      <c r="AJ51" s="1765">
        <v>1</v>
      </c>
      <c r="AK51" s="1890" t="s">
        <v>19871</v>
      </c>
      <c r="AL51" s="1768">
        <v>34</v>
      </c>
      <c r="AM51" s="1903" t="s">
        <v>14461</v>
      </c>
      <c r="AN51" s="1903" t="s">
        <v>14461</v>
      </c>
      <c r="AO51" s="1709" t="s">
        <v>8963</v>
      </c>
      <c r="AP51" s="1770">
        <v>98000000</v>
      </c>
    </row>
    <row r="52" spans="1:42" s="1690" customFormat="1" ht="39.950000000000003" customHeight="1">
      <c r="A52" s="1712" t="s">
        <v>19872</v>
      </c>
      <c r="B52" s="2659"/>
      <c r="C52" s="117" t="s">
        <v>19873</v>
      </c>
      <c r="D52" s="117" t="s">
        <v>19874</v>
      </c>
      <c r="E52" s="1700" t="s">
        <v>19875</v>
      </c>
      <c r="F52" s="1707" t="s">
        <v>19876</v>
      </c>
      <c r="G52" s="153" t="s">
        <v>20475</v>
      </c>
      <c r="H52" s="1762" t="s">
        <v>19877</v>
      </c>
      <c r="I52" s="117" t="s">
        <v>19878</v>
      </c>
      <c r="J52" s="117" t="s">
        <v>19879</v>
      </c>
      <c r="K52" s="1699">
        <v>10000</v>
      </c>
      <c r="L52" s="117">
        <v>2</v>
      </c>
      <c r="M52" s="117" t="s">
        <v>15897</v>
      </c>
      <c r="N52" s="117" t="s">
        <v>19880</v>
      </c>
      <c r="O52" s="117" t="s">
        <v>19881</v>
      </c>
      <c r="P52" s="117" t="s">
        <v>19881</v>
      </c>
      <c r="Q52" s="1701" t="s">
        <v>19504</v>
      </c>
      <c r="R52" s="1907">
        <v>16565</v>
      </c>
      <c r="S52" s="2680" t="s">
        <v>19882</v>
      </c>
      <c r="T52" s="2681"/>
      <c r="U52" s="2681"/>
      <c r="V52" s="2681"/>
      <c r="W52" s="2681"/>
      <c r="X52" s="2681"/>
      <c r="Y52" s="2681"/>
      <c r="Z52" s="2681"/>
      <c r="AA52" s="2681"/>
      <c r="AB52" s="2682"/>
      <c r="AC52" s="117">
        <v>12</v>
      </c>
      <c r="AD52" s="117">
        <v>12</v>
      </c>
      <c r="AE52" s="1908" t="s">
        <v>19883</v>
      </c>
      <c r="AF52" s="1728" t="s">
        <v>8963</v>
      </c>
      <c r="AG52" s="1728" t="s">
        <v>8963</v>
      </c>
      <c r="AH52" s="1701" t="s">
        <v>8963</v>
      </c>
      <c r="AI52" s="1764" t="s">
        <v>8963</v>
      </c>
      <c r="AJ52" s="1728" t="s">
        <v>8963</v>
      </c>
      <c r="AK52" s="1701" t="s">
        <v>8963</v>
      </c>
      <c r="AL52" s="1764" t="s">
        <v>8963</v>
      </c>
      <c r="AM52" s="1699">
        <v>4</v>
      </c>
      <c r="AN52" s="1909" t="s">
        <v>19884</v>
      </c>
      <c r="AO52" s="1701">
        <v>30</v>
      </c>
      <c r="AP52" s="1770">
        <v>116300000</v>
      </c>
    </row>
    <row r="53" spans="1:42" s="1690" customFormat="1" ht="39.950000000000003" customHeight="1">
      <c r="A53" s="1869" t="s">
        <v>19885</v>
      </c>
      <c r="B53" s="2660"/>
      <c r="C53" s="1695" t="s">
        <v>9696</v>
      </c>
      <c r="D53" s="1695" t="s">
        <v>19886</v>
      </c>
      <c r="E53" s="1910" t="s">
        <v>19887</v>
      </c>
      <c r="F53" s="1911" t="s">
        <v>19888</v>
      </c>
      <c r="G53" s="153" t="s">
        <v>20476</v>
      </c>
      <c r="H53" s="1912">
        <v>2001</v>
      </c>
      <c r="I53" s="1695" t="s">
        <v>19778</v>
      </c>
      <c r="J53" s="1911" t="s">
        <v>19889</v>
      </c>
      <c r="K53" s="1913">
        <v>43366</v>
      </c>
      <c r="L53" s="1911">
        <v>4</v>
      </c>
      <c r="M53" s="1911" t="s">
        <v>19625</v>
      </c>
      <c r="N53" s="1911" t="s">
        <v>19649</v>
      </c>
      <c r="O53" s="1911" t="s">
        <v>19649</v>
      </c>
      <c r="P53" s="1914" t="s">
        <v>15586</v>
      </c>
      <c r="Q53" s="1725" t="s">
        <v>14461</v>
      </c>
      <c r="R53" s="1915">
        <v>368.3</v>
      </c>
      <c r="S53" s="1915">
        <v>128.04</v>
      </c>
      <c r="T53" s="1915">
        <v>61.18</v>
      </c>
      <c r="U53" s="1915">
        <v>56.18</v>
      </c>
      <c r="V53" s="1915">
        <v>30.69</v>
      </c>
      <c r="W53" s="1915">
        <v>25.74</v>
      </c>
      <c r="X53" s="1915" t="s">
        <v>8963</v>
      </c>
      <c r="Y53" s="1915">
        <v>54.45</v>
      </c>
      <c r="Z53" s="1915" t="s">
        <v>19890</v>
      </c>
      <c r="AA53" s="1915">
        <v>12.02</v>
      </c>
      <c r="AB53" s="1915" t="s">
        <v>8963</v>
      </c>
      <c r="AC53" s="1916">
        <v>20</v>
      </c>
      <c r="AD53" s="1916">
        <v>18</v>
      </c>
      <c r="AE53" s="1917" t="s">
        <v>19891</v>
      </c>
      <c r="AF53" s="1918">
        <v>4002</v>
      </c>
      <c r="AG53" s="1919" t="s">
        <v>8963</v>
      </c>
      <c r="AH53" s="1912" t="s">
        <v>8963</v>
      </c>
      <c r="AI53" s="1920" t="s">
        <v>8963</v>
      </c>
      <c r="AJ53" s="1919">
        <v>2</v>
      </c>
      <c r="AK53" s="1921" t="s">
        <v>19892</v>
      </c>
      <c r="AL53" s="1920">
        <v>250</v>
      </c>
      <c r="AM53" s="1911">
        <v>1</v>
      </c>
      <c r="AN53" s="1922" t="s">
        <v>19893</v>
      </c>
      <c r="AO53" s="1914">
        <v>12</v>
      </c>
      <c r="AP53" s="1923">
        <v>116231000</v>
      </c>
    </row>
    <row r="54" spans="1:42" s="1690" customFormat="1" ht="20.100000000000001" customHeight="1">
      <c r="A54" s="2655" t="s">
        <v>19894</v>
      </c>
      <c r="B54" s="2656"/>
      <c r="C54" s="2657"/>
      <c r="D54" s="1736">
        <v>7</v>
      </c>
      <c r="E54" s="1737"/>
      <c r="F54" s="1738"/>
      <c r="G54" s="1269"/>
      <c r="H54" s="1739"/>
      <c r="I54" s="1739"/>
      <c r="J54" s="1739"/>
      <c r="K54" s="1740"/>
      <c r="L54" s="1740"/>
      <c r="M54" s="1740"/>
      <c r="N54" s="1740"/>
      <c r="O54" s="1740"/>
      <c r="P54" s="1740"/>
      <c r="Q54" s="1740"/>
      <c r="R54" s="1740"/>
      <c r="S54" s="1740"/>
      <c r="T54" s="1740"/>
      <c r="U54" s="1740"/>
      <c r="V54" s="1740"/>
      <c r="W54" s="1740"/>
      <c r="X54" s="1740"/>
      <c r="Y54" s="1740"/>
      <c r="Z54" s="1740"/>
      <c r="AA54" s="1740"/>
      <c r="AB54" s="1740"/>
      <c r="AC54" s="1740"/>
      <c r="AD54" s="1740"/>
      <c r="AE54" s="1783"/>
      <c r="AF54" s="1742"/>
      <c r="AG54" s="1743"/>
      <c r="AH54" s="1740"/>
      <c r="AI54" s="1742"/>
      <c r="AJ54" s="1743"/>
      <c r="AK54" s="1740"/>
      <c r="AL54" s="1742"/>
      <c r="AM54" s="1740"/>
      <c r="AN54" s="1741"/>
      <c r="AO54" s="1740"/>
      <c r="AP54" s="1744"/>
    </row>
    <row r="55" spans="1:42" s="1690" customFormat="1" ht="39.950000000000003" customHeight="1">
      <c r="A55" s="1712" t="s">
        <v>19895</v>
      </c>
      <c r="B55" s="2671" t="s">
        <v>10007</v>
      </c>
      <c r="C55" s="117" t="s">
        <v>19896</v>
      </c>
      <c r="D55" s="117" t="s">
        <v>19897</v>
      </c>
      <c r="E55" s="1700" t="s">
        <v>19898</v>
      </c>
      <c r="F55" s="1707" t="s">
        <v>19899</v>
      </c>
      <c r="G55" s="153" t="s">
        <v>8963</v>
      </c>
      <c r="H55" s="1762" t="s">
        <v>19900</v>
      </c>
      <c r="I55" s="117" t="s">
        <v>15966</v>
      </c>
      <c r="J55" s="1707" t="s">
        <v>19901</v>
      </c>
      <c r="K55" s="1699">
        <v>1142</v>
      </c>
      <c r="L55" s="1707">
        <v>1</v>
      </c>
      <c r="M55" s="1707" t="s">
        <v>19582</v>
      </c>
      <c r="N55" s="1709" t="s">
        <v>15586</v>
      </c>
      <c r="O55" s="1709" t="s">
        <v>15586</v>
      </c>
      <c r="P55" s="1725" t="s">
        <v>8963</v>
      </c>
      <c r="Q55" s="1725" t="s">
        <v>14461</v>
      </c>
      <c r="R55" s="1701">
        <v>485</v>
      </c>
      <c r="S55" s="1701">
        <v>115</v>
      </c>
      <c r="T55" s="1701" t="s">
        <v>8963</v>
      </c>
      <c r="U55" s="1701" t="s">
        <v>8963</v>
      </c>
      <c r="V55" s="1701" t="s">
        <v>8963</v>
      </c>
      <c r="W55" s="1701" t="s">
        <v>8963</v>
      </c>
      <c r="X55" s="1701" t="s">
        <v>8963</v>
      </c>
      <c r="Y55" s="1701" t="s">
        <v>8963</v>
      </c>
      <c r="Z55" s="1701" t="s">
        <v>8963</v>
      </c>
      <c r="AA55" s="1701" t="s">
        <v>8963</v>
      </c>
      <c r="AB55" s="117" t="s">
        <v>19902</v>
      </c>
      <c r="AC55" s="1719">
        <v>6</v>
      </c>
      <c r="AD55" s="1719">
        <v>6</v>
      </c>
      <c r="AE55" s="1763" t="s">
        <v>19903</v>
      </c>
      <c r="AF55" s="1764">
        <v>895</v>
      </c>
      <c r="AG55" s="1891" t="s">
        <v>14461</v>
      </c>
      <c r="AH55" s="1892" t="s">
        <v>14461</v>
      </c>
      <c r="AI55" s="1764" t="s">
        <v>14461</v>
      </c>
      <c r="AJ55" s="1891" t="s">
        <v>8963</v>
      </c>
      <c r="AK55" s="1892" t="s">
        <v>8963</v>
      </c>
      <c r="AL55" s="1764" t="s">
        <v>8963</v>
      </c>
      <c r="AM55" s="1903" t="s">
        <v>14461</v>
      </c>
      <c r="AN55" s="1903" t="s">
        <v>14461</v>
      </c>
      <c r="AO55" s="1709" t="s">
        <v>8963</v>
      </c>
      <c r="AP55" s="1723">
        <v>44480000</v>
      </c>
    </row>
    <row r="56" spans="1:42" s="1690" customFormat="1" ht="39.950000000000003" customHeight="1">
      <c r="A56" s="1694" t="s">
        <v>19904</v>
      </c>
      <c r="B56" s="2672"/>
      <c r="C56" s="117" t="s">
        <v>19905</v>
      </c>
      <c r="D56" s="117" t="s">
        <v>19906</v>
      </c>
      <c r="E56" s="1700" t="s">
        <v>19907</v>
      </c>
      <c r="F56" s="1924" t="s">
        <v>19908</v>
      </c>
      <c r="G56" s="153" t="s">
        <v>20477</v>
      </c>
      <c r="H56" s="117" t="s">
        <v>19909</v>
      </c>
      <c r="I56" s="117" t="s">
        <v>19580</v>
      </c>
      <c r="J56" s="1707" t="s">
        <v>19910</v>
      </c>
      <c r="K56" s="1699">
        <v>8786</v>
      </c>
      <c r="L56" s="1707">
        <v>3</v>
      </c>
      <c r="M56" s="1707" t="s">
        <v>19692</v>
      </c>
      <c r="N56" s="1925" t="s">
        <v>19540</v>
      </c>
      <c r="O56" s="1709" t="s">
        <v>15586</v>
      </c>
      <c r="P56" s="1725" t="s">
        <v>14461</v>
      </c>
      <c r="Q56" s="1725" t="s">
        <v>14461</v>
      </c>
      <c r="R56" s="1907">
        <v>2868</v>
      </c>
      <c r="S56" s="1701">
        <v>405</v>
      </c>
      <c r="T56" s="1701">
        <v>577</v>
      </c>
      <c r="U56" s="1701">
        <v>558</v>
      </c>
      <c r="V56" s="1701">
        <v>363</v>
      </c>
      <c r="W56" s="1701" t="s">
        <v>8963</v>
      </c>
      <c r="X56" s="1701" t="s">
        <v>8963</v>
      </c>
      <c r="Y56" s="1701" t="s">
        <v>8963</v>
      </c>
      <c r="Z56" s="1701" t="s">
        <v>8963</v>
      </c>
      <c r="AA56" s="1701" t="s">
        <v>8963</v>
      </c>
      <c r="AB56" s="1701" t="s">
        <v>8963</v>
      </c>
      <c r="AC56" s="1926">
        <v>18</v>
      </c>
      <c r="AD56" s="1926">
        <v>9</v>
      </c>
      <c r="AE56" s="1927" t="s">
        <v>19911</v>
      </c>
      <c r="AF56" s="1928">
        <v>160</v>
      </c>
      <c r="AG56" s="1929">
        <v>4</v>
      </c>
      <c r="AH56" s="1930" t="s">
        <v>19912</v>
      </c>
      <c r="AI56" s="1929">
        <v>190</v>
      </c>
      <c r="AJ56" s="1931">
        <v>4</v>
      </c>
      <c r="AK56" s="1932" t="s">
        <v>19913</v>
      </c>
      <c r="AL56" s="1933">
        <v>60</v>
      </c>
      <c r="AM56" s="1931">
        <v>7</v>
      </c>
      <c r="AN56" s="1932" t="s">
        <v>19914</v>
      </c>
      <c r="AO56" s="1933">
        <v>100</v>
      </c>
      <c r="AP56" s="1934">
        <v>228000000</v>
      </c>
    </row>
    <row r="57" spans="1:42" s="1690" customFormat="1" ht="39.950000000000003" customHeight="1">
      <c r="A57" s="1712" t="s">
        <v>19915</v>
      </c>
      <c r="B57" s="2672"/>
      <c r="C57" s="117" t="s">
        <v>19905</v>
      </c>
      <c r="D57" s="117" t="s">
        <v>19916</v>
      </c>
      <c r="E57" s="1700" t="s">
        <v>19917</v>
      </c>
      <c r="F57" s="1707" t="s">
        <v>19918</v>
      </c>
      <c r="G57" s="153" t="s">
        <v>20478</v>
      </c>
      <c r="H57" s="1762" t="s">
        <v>19919</v>
      </c>
      <c r="I57" s="117" t="s">
        <v>19580</v>
      </c>
      <c r="J57" s="117" t="s">
        <v>19920</v>
      </c>
      <c r="K57" s="1699">
        <v>75000</v>
      </c>
      <c r="L57" s="1707">
        <v>6</v>
      </c>
      <c r="M57" s="1707" t="s">
        <v>19582</v>
      </c>
      <c r="N57" s="1905" t="s">
        <v>19921</v>
      </c>
      <c r="O57" s="1905" t="s">
        <v>19921</v>
      </c>
      <c r="P57" s="1725" t="s">
        <v>14461</v>
      </c>
      <c r="Q57" s="1725" t="s">
        <v>14461</v>
      </c>
      <c r="R57" s="1701">
        <v>876</v>
      </c>
      <c r="S57" s="2668" t="s">
        <v>19922</v>
      </c>
      <c r="T57" s="2669"/>
      <c r="U57" s="2669"/>
      <c r="V57" s="2669"/>
      <c r="W57" s="2669"/>
      <c r="X57" s="2669"/>
      <c r="Y57" s="2669"/>
      <c r="Z57" s="2669"/>
      <c r="AA57" s="2669"/>
      <c r="AB57" s="2670"/>
      <c r="AC57" s="1719">
        <v>49</v>
      </c>
      <c r="AD57" s="1719">
        <v>36</v>
      </c>
      <c r="AE57" s="1763" t="s">
        <v>19923</v>
      </c>
      <c r="AF57" s="1764">
        <v>45000</v>
      </c>
      <c r="AG57" s="1765">
        <v>13</v>
      </c>
      <c r="AH57" s="1700" t="s">
        <v>19924</v>
      </c>
      <c r="AI57" s="1780">
        <v>24000</v>
      </c>
      <c r="AJ57" s="1765" t="s">
        <v>8963</v>
      </c>
      <c r="AK57" s="117" t="s">
        <v>8963</v>
      </c>
      <c r="AL57" s="1780" t="s">
        <v>8963</v>
      </c>
      <c r="AM57" s="1707">
        <v>28</v>
      </c>
      <c r="AN57" s="1779" t="s">
        <v>19925</v>
      </c>
      <c r="AO57" s="1709">
        <v>550</v>
      </c>
      <c r="AP57" s="1723">
        <v>155000000</v>
      </c>
    </row>
    <row r="58" spans="1:42" s="1690" customFormat="1" ht="39.950000000000003" customHeight="1">
      <c r="A58" s="1694" t="s">
        <v>19926</v>
      </c>
      <c r="B58" s="2672"/>
      <c r="C58" s="153" t="s">
        <v>19927</v>
      </c>
      <c r="D58" s="153" t="s">
        <v>19928</v>
      </c>
      <c r="E58" s="271" t="s">
        <v>16469</v>
      </c>
      <c r="F58" s="262" t="s">
        <v>16470</v>
      </c>
      <c r="G58" s="153" t="s">
        <v>19929</v>
      </c>
      <c r="H58" s="135" t="s">
        <v>19930</v>
      </c>
      <c r="I58" s="135" t="s">
        <v>19530</v>
      </c>
      <c r="J58" s="135" t="s">
        <v>16467</v>
      </c>
      <c r="K58" s="908">
        <v>1500</v>
      </c>
      <c r="L58" s="135">
        <v>1</v>
      </c>
      <c r="M58" s="135" t="s">
        <v>19503</v>
      </c>
      <c r="N58" s="1704" t="s">
        <v>15586</v>
      </c>
      <c r="O58" s="135" t="s">
        <v>8963</v>
      </c>
      <c r="P58" s="135" t="s">
        <v>8963</v>
      </c>
      <c r="Q58" s="135" t="s">
        <v>8963</v>
      </c>
      <c r="R58" s="135">
        <v>710.8</v>
      </c>
      <c r="S58" s="153">
        <v>160.38</v>
      </c>
      <c r="T58" s="153">
        <v>46.2</v>
      </c>
      <c r="U58" s="153">
        <v>18.809999999999999</v>
      </c>
      <c r="V58" s="153" t="s">
        <v>8963</v>
      </c>
      <c r="W58" s="153" t="s">
        <v>8963</v>
      </c>
      <c r="X58" s="153" t="s">
        <v>8963</v>
      </c>
      <c r="Y58" s="153">
        <v>11.22</v>
      </c>
      <c r="Z58" s="153">
        <v>170.58</v>
      </c>
      <c r="AA58" s="153">
        <v>7</v>
      </c>
      <c r="AB58" s="153">
        <v>288.60000000000002</v>
      </c>
      <c r="AC58" s="1935">
        <v>11</v>
      </c>
      <c r="AD58" s="1759">
        <v>11</v>
      </c>
      <c r="AE58" s="1936" t="s">
        <v>19931</v>
      </c>
      <c r="AF58" s="908">
        <v>25000</v>
      </c>
      <c r="AG58" s="838" t="s">
        <v>8963</v>
      </c>
      <c r="AH58" s="135" t="s">
        <v>8963</v>
      </c>
      <c r="AI58" s="1270" t="s">
        <v>8963</v>
      </c>
      <c r="AJ58" s="135" t="s">
        <v>8963</v>
      </c>
      <c r="AK58" s="135" t="s">
        <v>8963</v>
      </c>
      <c r="AL58" s="135" t="s">
        <v>8963</v>
      </c>
      <c r="AM58" s="135" t="s">
        <v>8963</v>
      </c>
      <c r="AN58" s="135" t="s">
        <v>8963</v>
      </c>
      <c r="AO58" s="135" t="s">
        <v>8963</v>
      </c>
      <c r="AP58" s="128">
        <v>0</v>
      </c>
    </row>
    <row r="59" spans="1:42" s="1690" customFormat="1" ht="39.950000000000003" customHeight="1">
      <c r="A59" s="1694" t="s">
        <v>19932</v>
      </c>
      <c r="B59" s="2672"/>
      <c r="C59" s="153" t="s">
        <v>19933</v>
      </c>
      <c r="D59" s="153" t="s">
        <v>19934</v>
      </c>
      <c r="E59" s="271" t="s">
        <v>19935</v>
      </c>
      <c r="F59" s="1727" t="s">
        <v>19936</v>
      </c>
      <c r="G59" s="153" t="s">
        <v>20479</v>
      </c>
      <c r="H59" s="1704" t="s">
        <v>19937</v>
      </c>
      <c r="I59" s="1704" t="s">
        <v>19501</v>
      </c>
      <c r="J59" s="1704" t="s">
        <v>19938</v>
      </c>
      <c r="K59" s="1796">
        <v>22761</v>
      </c>
      <c r="L59" s="1704">
        <v>4</v>
      </c>
      <c r="M59" s="1704" t="s">
        <v>19539</v>
      </c>
      <c r="N59" s="1704" t="s">
        <v>15586</v>
      </c>
      <c r="O59" s="1704" t="s">
        <v>15586</v>
      </c>
      <c r="P59" s="1704" t="s">
        <v>14461</v>
      </c>
      <c r="Q59" s="1704" t="s">
        <v>14461</v>
      </c>
      <c r="R59" s="1704">
        <v>456</v>
      </c>
      <c r="S59" s="1704" t="s">
        <v>8963</v>
      </c>
      <c r="T59" s="1704" t="s">
        <v>8963</v>
      </c>
      <c r="U59" s="1704">
        <v>63</v>
      </c>
      <c r="V59" s="1704" t="s">
        <v>8963</v>
      </c>
      <c r="W59" s="1704" t="s">
        <v>8963</v>
      </c>
      <c r="X59" s="1704" t="s">
        <v>8963</v>
      </c>
      <c r="Y59" s="1704" t="s">
        <v>8963</v>
      </c>
      <c r="Z59" s="1704" t="s">
        <v>8963</v>
      </c>
      <c r="AA59" s="1704" t="s">
        <v>8963</v>
      </c>
      <c r="AB59" s="1704">
        <v>393</v>
      </c>
      <c r="AC59" s="1704" t="s">
        <v>14461</v>
      </c>
      <c r="AD59" s="1704" t="s">
        <v>14461</v>
      </c>
      <c r="AE59" s="1704" t="s">
        <v>14461</v>
      </c>
      <c r="AF59" s="1937" t="s">
        <v>14461</v>
      </c>
      <c r="AG59" s="1938" t="s">
        <v>14461</v>
      </c>
      <c r="AH59" s="1704" t="s">
        <v>14461</v>
      </c>
      <c r="AI59" s="1937" t="s">
        <v>14461</v>
      </c>
      <c r="AJ59" s="1938" t="s">
        <v>8963</v>
      </c>
      <c r="AK59" s="1704" t="s">
        <v>8963</v>
      </c>
      <c r="AL59" s="1937" t="s">
        <v>8963</v>
      </c>
      <c r="AM59" s="1267" t="s">
        <v>14461</v>
      </c>
      <c r="AN59" s="1267" t="s">
        <v>14461</v>
      </c>
      <c r="AO59" s="1704" t="s">
        <v>8963</v>
      </c>
      <c r="AP59" s="1799">
        <v>46500000</v>
      </c>
    </row>
    <row r="60" spans="1:42" s="1690" customFormat="1" ht="39.950000000000003" customHeight="1">
      <c r="A60" s="1694" t="s">
        <v>19939</v>
      </c>
      <c r="B60" s="2673"/>
      <c r="C60" s="117" t="s">
        <v>19940</v>
      </c>
      <c r="D60" s="117" t="s">
        <v>19941</v>
      </c>
      <c r="E60" s="1939" t="s">
        <v>19942</v>
      </c>
      <c r="F60" s="1730" t="s">
        <v>19943</v>
      </c>
      <c r="G60" s="153" t="s">
        <v>8963</v>
      </c>
      <c r="H60" s="1709" t="s">
        <v>19944</v>
      </c>
      <c r="I60" s="1709" t="s">
        <v>19501</v>
      </c>
      <c r="J60" s="1709" t="s">
        <v>19945</v>
      </c>
      <c r="K60" s="1699">
        <v>612</v>
      </c>
      <c r="L60" s="117">
        <v>1</v>
      </c>
      <c r="M60" s="1940" t="s">
        <v>19946</v>
      </c>
      <c r="N60" s="117" t="s">
        <v>11153</v>
      </c>
      <c r="O60" s="1701" t="s">
        <v>19504</v>
      </c>
      <c r="P60" s="1701" t="s">
        <v>19504</v>
      </c>
      <c r="Q60" s="1701" t="s">
        <v>19504</v>
      </c>
      <c r="R60" s="117">
        <v>932.96</v>
      </c>
      <c r="S60" s="1701">
        <v>226.4</v>
      </c>
      <c r="T60" s="1701">
        <v>9.5</v>
      </c>
      <c r="U60" s="1701">
        <v>3404</v>
      </c>
      <c r="V60" s="1701">
        <v>70.7</v>
      </c>
      <c r="W60" s="1701">
        <v>34.700000000000003</v>
      </c>
      <c r="X60" s="1701">
        <v>75.7</v>
      </c>
      <c r="Y60" s="1701" t="s">
        <v>19504</v>
      </c>
      <c r="Z60" s="1701" t="s">
        <v>19504</v>
      </c>
      <c r="AA60" s="1701" t="s">
        <v>19504</v>
      </c>
      <c r="AB60" s="1701" t="s">
        <v>19504</v>
      </c>
      <c r="AC60" s="1719">
        <v>40</v>
      </c>
      <c r="AD60" s="1719">
        <v>40</v>
      </c>
      <c r="AE60" s="1719" t="s">
        <v>19947</v>
      </c>
      <c r="AF60" s="1729">
        <v>512</v>
      </c>
      <c r="AG60" s="1941" t="s">
        <v>15909</v>
      </c>
      <c r="AH60" s="1701" t="s">
        <v>19504</v>
      </c>
      <c r="AI60" s="1764" t="s">
        <v>19504</v>
      </c>
      <c r="AJ60" s="1941" t="s">
        <v>8963</v>
      </c>
      <c r="AK60" s="1701" t="s">
        <v>8963</v>
      </c>
      <c r="AL60" s="1709">
        <v>0</v>
      </c>
      <c r="AM60" s="1707">
        <v>5</v>
      </c>
      <c r="AN60" s="1708" t="s">
        <v>19948</v>
      </c>
      <c r="AO60" s="1709">
        <v>50</v>
      </c>
      <c r="AP60" s="1711">
        <v>23225400</v>
      </c>
    </row>
    <row r="61" spans="1:42" s="1690" customFormat="1" ht="20.100000000000001" customHeight="1">
      <c r="A61" s="2655" t="s">
        <v>19949</v>
      </c>
      <c r="B61" s="2656"/>
      <c r="C61" s="2657"/>
      <c r="D61" s="1736">
        <v>6</v>
      </c>
      <c r="E61" s="1737"/>
      <c r="F61" s="1738"/>
      <c r="G61" s="1269"/>
      <c r="H61" s="1739"/>
      <c r="I61" s="1739"/>
      <c r="J61" s="1740"/>
      <c r="K61" s="1740"/>
      <c r="L61" s="1740"/>
      <c r="M61" s="1740"/>
      <c r="N61" s="1740"/>
      <c r="O61" s="1740"/>
      <c r="P61" s="1740"/>
      <c r="Q61" s="1740"/>
      <c r="R61" s="1740"/>
      <c r="S61" s="1740"/>
      <c r="T61" s="1740"/>
      <c r="U61" s="1740"/>
      <c r="V61" s="1740"/>
      <c r="W61" s="1740"/>
      <c r="X61" s="1740"/>
      <c r="Y61" s="1740"/>
      <c r="Z61" s="1740"/>
      <c r="AA61" s="1740"/>
      <c r="AB61" s="1740"/>
      <c r="AC61" s="1740"/>
      <c r="AD61" s="1740"/>
      <c r="AE61" s="1783"/>
      <c r="AF61" s="1742"/>
      <c r="AG61" s="1743"/>
      <c r="AH61" s="1740"/>
      <c r="AI61" s="1742"/>
      <c r="AJ61" s="1743"/>
      <c r="AK61" s="1740"/>
      <c r="AL61" s="1742"/>
      <c r="AM61" s="1740"/>
      <c r="AN61" s="1741"/>
      <c r="AO61" s="1740"/>
      <c r="AP61" s="1744"/>
    </row>
    <row r="62" spans="1:42" s="1690" customFormat="1" ht="39.950000000000003" customHeight="1">
      <c r="A62" s="1694" t="s">
        <v>19950</v>
      </c>
      <c r="B62" s="2658" t="s">
        <v>10540</v>
      </c>
      <c r="C62" s="153" t="s">
        <v>3610</v>
      </c>
      <c r="D62" s="153" t="s">
        <v>19951</v>
      </c>
      <c r="E62" s="271" t="s">
        <v>19952</v>
      </c>
      <c r="F62" s="1703" t="s">
        <v>19953</v>
      </c>
      <c r="G62" s="153" t="s">
        <v>20480</v>
      </c>
      <c r="H62" s="323" t="s">
        <v>19954</v>
      </c>
      <c r="I62" s="153" t="s">
        <v>19530</v>
      </c>
      <c r="J62" s="1703" t="s">
        <v>19955</v>
      </c>
      <c r="K62" s="262">
        <v>36773</v>
      </c>
      <c r="L62" s="117">
        <v>4</v>
      </c>
      <c r="M62" s="1703" t="s">
        <v>19549</v>
      </c>
      <c r="N62" s="1703" t="s">
        <v>19956</v>
      </c>
      <c r="O62" s="1703" t="s">
        <v>19957</v>
      </c>
      <c r="P62" s="1704" t="s">
        <v>14461</v>
      </c>
      <c r="Q62" s="1704" t="s">
        <v>14461</v>
      </c>
      <c r="R62" s="153">
        <v>460.93</v>
      </c>
      <c r="S62" s="1703" t="s">
        <v>8963</v>
      </c>
      <c r="T62" s="1703">
        <v>120</v>
      </c>
      <c r="U62" s="1703">
        <v>15</v>
      </c>
      <c r="V62" s="1703" t="s">
        <v>8963</v>
      </c>
      <c r="W62" s="1703" t="s">
        <v>8963</v>
      </c>
      <c r="X62" s="1703" t="s">
        <v>8963</v>
      </c>
      <c r="Y62" s="1703" t="s">
        <v>8963</v>
      </c>
      <c r="Z62" s="153" t="s">
        <v>19958</v>
      </c>
      <c r="AA62" s="135">
        <v>10</v>
      </c>
      <c r="AB62" s="135">
        <v>177</v>
      </c>
      <c r="AC62" s="1727">
        <v>52</v>
      </c>
      <c r="AD62" s="1705">
        <v>11</v>
      </c>
      <c r="AE62" s="1726" t="s">
        <v>19959</v>
      </c>
      <c r="AF62" s="1761">
        <v>3603</v>
      </c>
      <c r="AG62" s="861">
        <v>36</v>
      </c>
      <c r="AH62" s="1726" t="s">
        <v>19960</v>
      </c>
      <c r="AI62" s="281">
        <v>16864</v>
      </c>
      <c r="AJ62" s="861">
        <v>5</v>
      </c>
      <c r="AK62" s="1726" t="s">
        <v>19961</v>
      </c>
      <c r="AL62" s="281">
        <v>3201</v>
      </c>
      <c r="AM62" s="1703">
        <v>24</v>
      </c>
      <c r="AN62" s="1798" t="s">
        <v>19962</v>
      </c>
      <c r="AO62" s="1704">
        <v>256</v>
      </c>
      <c r="AP62" s="360">
        <v>231330000</v>
      </c>
    </row>
    <row r="63" spans="1:42" s="1690" customFormat="1" ht="39.950000000000003" customHeight="1">
      <c r="A63" s="1694" t="s">
        <v>19963</v>
      </c>
      <c r="B63" s="2659"/>
      <c r="C63" s="153" t="s">
        <v>3610</v>
      </c>
      <c r="D63" s="153" t="s">
        <v>19964</v>
      </c>
      <c r="E63" s="271" t="s">
        <v>19965</v>
      </c>
      <c r="F63" s="1703" t="s">
        <v>19966</v>
      </c>
      <c r="G63" s="153" t="s">
        <v>20481</v>
      </c>
      <c r="H63" s="323" t="s">
        <v>19967</v>
      </c>
      <c r="I63" s="153" t="s">
        <v>19580</v>
      </c>
      <c r="J63" s="1703" t="s">
        <v>19968</v>
      </c>
      <c r="K63" s="262">
        <v>26803</v>
      </c>
      <c r="L63" s="1707">
        <v>3</v>
      </c>
      <c r="M63" s="1703" t="s">
        <v>19582</v>
      </c>
      <c r="N63" s="1942" t="s">
        <v>19969</v>
      </c>
      <c r="O63" s="1943" t="s">
        <v>19694</v>
      </c>
      <c r="P63" s="1704" t="s">
        <v>19504</v>
      </c>
      <c r="Q63" s="1704" t="s">
        <v>19504</v>
      </c>
      <c r="R63" s="135">
        <v>453.95</v>
      </c>
      <c r="S63" s="153">
        <v>95.6</v>
      </c>
      <c r="T63" s="153">
        <v>68.3</v>
      </c>
      <c r="U63" s="153">
        <v>23.5</v>
      </c>
      <c r="V63" s="153">
        <v>26.1</v>
      </c>
      <c r="W63" s="153">
        <v>32.299999999999997</v>
      </c>
      <c r="X63" s="153">
        <v>8.3000000000000007</v>
      </c>
      <c r="Y63" s="153">
        <v>14.35</v>
      </c>
      <c r="Z63" s="153">
        <v>77.7</v>
      </c>
      <c r="AA63" s="153">
        <v>12.9</v>
      </c>
      <c r="AB63" s="153">
        <v>94.9</v>
      </c>
      <c r="AC63" s="1705">
        <v>25</v>
      </c>
      <c r="AD63" s="1705">
        <v>15</v>
      </c>
      <c r="AE63" s="1706" t="s">
        <v>19970</v>
      </c>
      <c r="AF63" s="1761">
        <v>3600</v>
      </c>
      <c r="AG63" s="1944">
        <v>8</v>
      </c>
      <c r="AH63" s="1945" t="s">
        <v>19971</v>
      </c>
      <c r="AI63" s="1946">
        <v>15000</v>
      </c>
      <c r="AJ63" s="1947">
        <v>2</v>
      </c>
      <c r="AK63" s="1948" t="s">
        <v>19972</v>
      </c>
      <c r="AL63" s="1949">
        <v>7800</v>
      </c>
      <c r="AM63" s="1950">
        <v>17</v>
      </c>
      <c r="AN63" s="1951" t="s">
        <v>19973</v>
      </c>
      <c r="AO63" s="1952">
        <v>250</v>
      </c>
      <c r="AP63" s="1953">
        <v>223990000</v>
      </c>
    </row>
    <row r="64" spans="1:42" s="1690" customFormat="1" ht="39.950000000000003" customHeight="1">
      <c r="A64" s="1694" t="s">
        <v>19974</v>
      </c>
      <c r="B64" s="2659"/>
      <c r="C64" s="153" t="s">
        <v>3729</v>
      </c>
      <c r="D64" s="153" t="s">
        <v>19975</v>
      </c>
      <c r="E64" s="1954" t="s">
        <v>19976</v>
      </c>
      <c r="F64" s="1955" t="s">
        <v>19977</v>
      </c>
      <c r="G64" s="153" t="s">
        <v>19978</v>
      </c>
      <c r="H64" s="1956" t="s">
        <v>19979</v>
      </c>
      <c r="I64" s="1957" t="s">
        <v>19522</v>
      </c>
      <c r="J64" s="1955" t="s">
        <v>16557</v>
      </c>
      <c r="K64" s="1958">
        <v>20000</v>
      </c>
      <c r="L64" s="1959">
        <v>3</v>
      </c>
      <c r="M64" s="1703" t="s">
        <v>19549</v>
      </c>
      <c r="N64" s="1960" t="s">
        <v>19980</v>
      </c>
      <c r="O64" s="1960" t="s">
        <v>8547</v>
      </c>
      <c r="P64" s="1704" t="s">
        <v>19504</v>
      </c>
      <c r="Q64" s="1704" t="s">
        <v>19504</v>
      </c>
      <c r="R64" s="1961">
        <v>633</v>
      </c>
      <c r="S64" s="2686" t="s">
        <v>19981</v>
      </c>
      <c r="T64" s="2687"/>
      <c r="U64" s="2687"/>
      <c r="V64" s="2687"/>
      <c r="W64" s="2687"/>
      <c r="X64" s="2687"/>
      <c r="Y64" s="2687"/>
      <c r="Z64" s="2687"/>
      <c r="AA64" s="2687"/>
      <c r="AB64" s="2688"/>
      <c r="AC64" s="1962">
        <v>44</v>
      </c>
      <c r="AD64" s="1705">
        <v>25</v>
      </c>
      <c r="AE64" s="1963" t="s">
        <v>19982</v>
      </c>
      <c r="AF64" s="1964">
        <v>7300</v>
      </c>
      <c r="AG64" s="861">
        <v>12</v>
      </c>
      <c r="AH64" s="1965" t="s">
        <v>19983</v>
      </c>
      <c r="AI64" s="1761">
        <v>3000</v>
      </c>
      <c r="AJ64" s="861">
        <v>7</v>
      </c>
      <c r="AK64" s="1966" t="s">
        <v>19984</v>
      </c>
      <c r="AL64" s="1761">
        <v>2300</v>
      </c>
      <c r="AM64" s="1967">
        <v>18</v>
      </c>
      <c r="AN64" s="1965" t="s">
        <v>19985</v>
      </c>
      <c r="AO64" s="1968">
        <v>160</v>
      </c>
      <c r="AP64" s="360">
        <v>240907773</v>
      </c>
    </row>
    <row r="65" spans="1:42" s="1690" customFormat="1" ht="39.950000000000003" customHeight="1">
      <c r="A65" s="1694" t="s">
        <v>19986</v>
      </c>
      <c r="B65" s="2659"/>
      <c r="C65" s="1969" t="s">
        <v>19987</v>
      </c>
      <c r="D65" s="1710" t="s">
        <v>19988</v>
      </c>
      <c r="E65" s="271" t="s">
        <v>19989</v>
      </c>
      <c r="F65" s="1703" t="s">
        <v>19990</v>
      </c>
      <c r="G65" s="153" t="s">
        <v>19991</v>
      </c>
      <c r="H65" s="323" t="s">
        <v>19992</v>
      </c>
      <c r="I65" s="153" t="s">
        <v>19522</v>
      </c>
      <c r="J65" s="153" t="s">
        <v>19993</v>
      </c>
      <c r="K65" s="262">
        <v>40000</v>
      </c>
      <c r="L65" s="117">
        <v>5</v>
      </c>
      <c r="M65" s="153" t="s">
        <v>19582</v>
      </c>
      <c r="N65" s="1970">
        <v>0.41666666666666669</v>
      </c>
      <c r="O65" s="1971">
        <v>0.41666666666666669</v>
      </c>
      <c r="P65" s="1704" t="s">
        <v>19504</v>
      </c>
      <c r="Q65" s="1704" t="s">
        <v>19504</v>
      </c>
      <c r="R65" s="153" t="s">
        <v>19994</v>
      </c>
      <c r="S65" s="2689" t="s">
        <v>19995</v>
      </c>
      <c r="T65" s="2687"/>
      <c r="U65" s="2687"/>
      <c r="V65" s="2687"/>
      <c r="W65" s="2687"/>
      <c r="X65" s="2687"/>
      <c r="Y65" s="2687"/>
      <c r="Z65" s="2687"/>
      <c r="AA65" s="2687"/>
      <c r="AB65" s="2688"/>
      <c r="AC65" s="153">
        <v>22</v>
      </c>
      <c r="AD65" s="1705">
        <v>8</v>
      </c>
      <c r="AE65" s="1798" t="s">
        <v>19996</v>
      </c>
      <c r="AF65" s="1964">
        <v>1609</v>
      </c>
      <c r="AG65" s="861">
        <v>6</v>
      </c>
      <c r="AH65" s="1972" t="s">
        <v>19997</v>
      </c>
      <c r="AI65" s="1761">
        <v>1898</v>
      </c>
      <c r="AJ65" s="861">
        <v>8</v>
      </c>
      <c r="AK65" s="1972" t="s">
        <v>19998</v>
      </c>
      <c r="AL65" s="1761">
        <v>4583</v>
      </c>
      <c r="AM65" s="495">
        <v>32</v>
      </c>
      <c r="AN65" s="1973" t="s">
        <v>19999</v>
      </c>
      <c r="AO65" s="135">
        <v>3841</v>
      </c>
      <c r="AP65" s="360">
        <v>207910000</v>
      </c>
    </row>
    <row r="66" spans="1:42" s="1690" customFormat="1" ht="39.950000000000003" customHeight="1">
      <c r="A66" s="1694" t="s">
        <v>20000</v>
      </c>
      <c r="B66" s="2659"/>
      <c r="C66" s="1969" t="s">
        <v>19987</v>
      </c>
      <c r="D66" s="1969" t="s">
        <v>20001</v>
      </c>
      <c r="E66" s="271" t="s">
        <v>20002</v>
      </c>
      <c r="F66" s="1703" t="s">
        <v>20003</v>
      </c>
      <c r="G66" s="153" t="s">
        <v>19991</v>
      </c>
      <c r="H66" s="323" t="s">
        <v>20004</v>
      </c>
      <c r="I66" s="153" t="s">
        <v>19580</v>
      </c>
      <c r="J66" s="1703" t="s">
        <v>20005</v>
      </c>
      <c r="K66" s="262">
        <v>33988</v>
      </c>
      <c r="L66" s="1707">
        <v>7</v>
      </c>
      <c r="M66" s="1703" t="s">
        <v>19582</v>
      </c>
      <c r="N66" s="1703" t="s">
        <v>20006</v>
      </c>
      <c r="O66" s="1703" t="s">
        <v>19694</v>
      </c>
      <c r="P66" s="1704" t="s">
        <v>19504</v>
      </c>
      <c r="Q66" s="1704" t="s">
        <v>19504</v>
      </c>
      <c r="R66" s="135">
        <v>433.6</v>
      </c>
      <c r="S66" s="2689" t="s">
        <v>20007</v>
      </c>
      <c r="T66" s="2687"/>
      <c r="U66" s="2687"/>
      <c r="V66" s="2687"/>
      <c r="W66" s="2687"/>
      <c r="X66" s="2687"/>
      <c r="Y66" s="2687"/>
      <c r="Z66" s="2687"/>
      <c r="AA66" s="2687"/>
      <c r="AB66" s="2688"/>
      <c r="AC66" s="1705">
        <v>38</v>
      </c>
      <c r="AD66" s="1705">
        <v>23</v>
      </c>
      <c r="AE66" s="1706" t="s">
        <v>20008</v>
      </c>
      <c r="AF66" s="1761">
        <v>11864</v>
      </c>
      <c r="AG66" s="861">
        <v>13</v>
      </c>
      <c r="AH66" s="1726" t="s">
        <v>20009</v>
      </c>
      <c r="AI66" s="281">
        <v>6000</v>
      </c>
      <c r="AJ66" s="861">
        <v>2</v>
      </c>
      <c r="AK66" s="1726" t="s">
        <v>20010</v>
      </c>
      <c r="AL66" s="281">
        <v>215</v>
      </c>
      <c r="AM66" s="1974">
        <v>20</v>
      </c>
      <c r="AN66" s="1798" t="s">
        <v>20011</v>
      </c>
      <c r="AO66" s="1796">
        <v>12276</v>
      </c>
      <c r="AP66" s="360">
        <v>239203420</v>
      </c>
    </row>
    <row r="67" spans="1:42" s="1690" customFormat="1" ht="39.950000000000003" customHeight="1">
      <c r="A67" s="1712" t="s">
        <v>20012</v>
      </c>
      <c r="B67" s="2659"/>
      <c r="C67" s="1695" t="s">
        <v>18908</v>
      </c>
      <c r="D67" s="1701" t="s">
        <v>20013</v>
      </c>
      <c r="E67" s="1700" t="s">
        <v>20014</v>
      </c>
      <c r="F67" s="1707" t="s">
        <v>20015</v>
      </c>
      <c r="G67" s="153" t="s">
        <v>8963</v>
      </c>
      <c r="H67" s="117">
        <v>1992</v>
      </c>
      <c r="I67" s="117" t="s">
        <v>15942</v>
      </c>
      <c r="J67" s="1707" t="s">
        <v>20016</v>
      </c>
      <c r="K67" s="1699">
        <v>260</v>
      </c>
      <c r="L67" s="117">
        <v>1</v>
      </c>
      <c r="M67" s="117" t="s">
        <v>20017</v>
      </c>
      <c r="N67" s="117" t="s">
        <v>19693</v>
      </c>
      <c r="O67" s="117" t="s">
        <v>19693</v>
      </c>
      <c r="P67" s="117" t="s">
        <v>19693</v>
      </c>
      <c r="Q67" s="1701"/>
      <c r="R67" s="1701">
        <v>45</v>
      </c>
      <c r="S67" s="1701">
        <v>15</v>
      </c>
      <c r="T67" s="1701"/>
      <c r="U67" s="1701"/>
      <c r="V67" s="1701"/>
      <c r="W67" s="1701"/>
      <c r="X67" s="1701"/>
      <c r="Y67" s="1701">
        <v>20</v>
      </c>
      <c r="Z67" s="1701"/>
      <c r="AA67" s="1701"/>
      <c r="AB67" s="1701"/>
      <c r="AC67" s="117">
        <v>2</v>
      </c>
      <c r="AD67" s="117">
        <v>2</v>
      </c>
      <c r="AE67" s="117" t="s">
        <v>20018</v>
      </c>
      <c r="AF67" s="1729">
        <v>100</v>
      </c>
      <c r="AG67" s="1975" t="s">
        <v>15909</v>
      </c>
      <c r="AH67" s="117" t="s">
        <v>15909</v>
      </c>
      <c r="AI67" s="117" t="s">
        <v>15909</v>
      </c>
      <c r="AJ67" s="117" t="s">
        <v>15909</v>
      </c>
      <c r="AK67" s="1700" t="s">
        <v>15909</v>
      </c>
      <c r="AL67" s="1701" t="s">
        <v>15909</v>
      </c>
      <c r="AM67" s="117" t="s">
        <v>15909</v>
      </c>
      <c r="AN67" s="117" t="s">
        <v>15909</v>
      </c>
      <c r="AO67" s="1701" t="s">
        <v>15909</v>
      </c>
      <c r="AP67" s="1976">
        <v>10000000</v>
      </c>
    </row>
    <row r="68" spans="1:42" s="1690" customFormat="1" ht="39.950000000000003" customHeight="1">
      <c r="A68" s="1712" t="s">
        <v>20019</v>
      </c>
      <c r="B68" s="2659"/>
      <c r="C68" s="1713" t="s">
        <v>20020</v>
      </c>
      <c r="D68" s="1713" t="s">
        <v>20021</v>
      </c>
      <c r="E68" s="1700" t="s">
        <v>20022</v>
      </c>
      <c r="F68" s="1707" t="s">
        <v>20023</v>
      </c>
      <c r="G68" s="153" t="s">
        <v>16544</v>
      </c>
      <c r="H68" s="1762" t="s">
        <v>20024</v>
      </c>
      <c r="I68" s="117" t="s">
        <v>19580</v>
      </c>
      <c r="J68" s="1707" t="s">
        <v>20025</v>
      </c>
      <c r="K68" s="1699">
        <v>32500</v>
      </c>
      <c r="L68" s="1707">
        <v>4</v>
      </c>
      <c r="M68" s="1707" t="s">
        <v>19582</v>
      </c>
      <c r="N68" s="1905" t="s">
        <v>12178</v>
      </c>
      <c r="O68" s="1905" t="s">
        <v>10255</v>
      </c>
      <c r="P68" s="1905" t="s">
        <v>8963</v>
      </c>
      <c r="Q68" s="1709" t="s">
        <v>19504</v>
      </c>
      <c r="R68" s="1701">
        <v>3444.42</v>
      </c>
      <c r="S68" s="2661" t="s">
        <v>20026</v>
      </c>
      <c r="T68" s="2662"/>
      <c r="U68" s="2662"/>
      <c r="V68" s="2662"/>
      <c r="W68" s="2662"/>
      <c r="X68" s="2662"/>
      <c r="Y68" s="2662"/>
      <c r="Z68" s="2662"/>
      <c r="AA68" s="2662"/>
      <c r="AB68" s="2663"/>
      <c r="AC68" s="1719">
        <v>7</v>
      </c>
      <c r="AD68" s="1719">
        <v>4</v>
      </c>
      <c r="AE68" s="1977" t="s">
        <v>20027</v>
      </c>
      <c r="AF68" s="1764">
        <v>810</v>
      </c>
      <c r="AG68" s="1975">
        <v>3</v>
      </c>
      <c r="AH68" s="1794" t="s">
        <v>20028</v>
      </c>
      <c r="AI68" s="1780">
        <v>120</v>
      </c>
      <c r="AJ68" s="1765" t="s">
        <v>8963</v>
      </c>
      <c r="AK68" s="117" t="s">
        <v>8963</v>
      </c>
      <c r="AL68" s="1780" t="s">
        <v>8963</v>
      </c>
      <c r="AM68" s="1707">
        <v>8</v>
      </c>
      <c r="AN68" s="1779" t="s">
        <v>20029</v>
      </c>
      <c r="AO68" s="1709">
        <v>104</v>
      </c>
      <c r="AP68" s="165">
        <v>267700000</v>
      </c>
    </row>
    <row r="69" spans="1:42" s="1690" customFormat="1" ht="39.950000000000003" customHeight="1">
      <c r="A69" s="1712" t="s">
        <v>20030</v>
      </c>
      <c r="B69" s="2659"/>
      <c r="C69" s="117" t="s">
        <v>17476</v>
      </c>
      <c r="D69" s="117" t="s">
        <v>20031</v>
      </c>
      <c r="E69" s="1700" t="s">
        <v>20032</v>
      </c>
      <c r="F69" s="1707" t="s">
        <v>20033</v>
      </c>
      <c r="G69" s="153" t="s">
        <v>20482</v>
      </c>
      <c r="H69" s="117" t="s">
        <v>20034</v>
      </c>
      <c r="I69" s="117" t="s">
        <v>19580</v>
      </c>
      <c r="J69" s="117" t="s">
        <v>20035</v>
      </c>
      <c r="K69" s="1699">
        <v>31240</v>
      </c>
      <c r="L69" s="1707">
        <v>4</v>
      </c>
      <c r="M69" s="1707" t="s">
        <v>19582</v>
      </c>
      <c r="N69" s="1709" t="s">
        <v>15586</v>
      </c>
      <c r="O69" s="1709" t="s">
        <v>15586</v>
      </c>
      <c r="P69" s="1709" t="s">
        <v>19504</v>
      </c>
      <c r="Q69" s="1709" t="s">
        <v>19504</v>
      </c>
      <c r="R69" s="1701">
        <v>323.95999999999998</v>
      </c>
      <c r="S69" s="135" t="s">
        <v>8963</v>
      </c>
      <c r="T69" s="135" t="s">
        <v>8963</v>
      </c>
      <c r="U69" s="135" t="s">
        <v>8963</v>
      </c>
      <c r="V69" s="135" t="s">
        <v>8963</v>
      </c>
      <c r="W69" s="135" t="s">
        <v>8963</v>
      </c>
      <c r="X69" s="135" t="s">
        <v>8963</v>
      </c>
      <c r="Y69" s="135" t="s">
        <v>8963</v>
      </c>
      <c r="Z69" s="135" t="s">
        <v>8963</v>
      </c>
      <c r="AA69" s="135" t="s">
        <v>8963</v>
      </c>
      <c r="AB69" s="135" t="s">
        <v>8963</v>
      </c>
      <c r="AC69" s="1719">
        <v>55</v>
      </c>
      <c r="AD69" s="1719">
        <v>8</v>
      </c>
      <c r="AE69" s="1719" t="s">
        <v>20036</v>
      </c>
      <c r="AF69" s="1729">
        <v>4000</v>
      </c>
      <c r="AG69" s="1975">
        <v>3</v>
      </c>
      <c r="AH69" s="117" t="s">
        <v>20037</v>
      </c>
      <c r="AI69" s="117">
        <v>57</v>
      </c>
      <c r="AJ69" s="1707">
        <v>7</v>
      </c>
      <c r="AK69" s="1708" t="s">
        <v>20038</v>
      </c>
      <c r="AL69" s="1709">
        <v>150</v>
      </c>
      <c r="AM69" s="1707">
        <v>6</v>
      </c>
      <c r="AN69" s="1708" t="s">
        <v>20039</v>
      </c>
      <c r="AO69" s="1709">
        <v>70</v>
      </c>
      <c r="AP69" s="165">
        <v>203600000</v>
      </c>
    </row>
    <row r="70" spans="1:42" s="1690" customFormat="1" ht="39.950000000000003" customHeight="1">
      <c r="A70" s="1712" t="s">
        <v>20040</v>
      </c>
      <c r="B70" s="2659"/>
      <c r="C70" s="117" t="s">
        <v>20041</v>
      </c>
      <c r="D70" s="1695" t="s">
        <v>20042</v>
      </c>
      <c r="E70" s="1700" t="s">
        <v>20043</v>
      </c>
      <c r="F70" s="1707" t="s">
        <v>20044</v>
      </c>
      <c r="G70" s="153" t="s">
        <v>8963</v>
      </c>
      <c r="H70" s="117">
        <v>2002</v>
      </c>
      <c r="I70" s="117" t="s">
        <v>19530</v>
      </c>
      <c r="J70" s="1707" t="s">
        <v>20045</v>
      </c>
      <c r="K70" s="1699">
        <v>21403</v>
      </c>
      <c r="L70" s="1707">
        <v>5</v>
      </c>
      <c r="M70" s="1707" t="s">
        <v>19549</v>
      </c>
      <c r="N70" s="1905" t="s">
        <v>20046</v>
      </c>
      <c r="O70" s="1905" t="s">
        <v>12178</v>
      </c>
      <c r="P70" s="1709" t="s">
        <v>19504</v>
      </c>
      <c r="Q70" s="1709" t="s">
        <v>19504</v>
      </c>
      <c r="R70" s="1729">
        <v>1493.4</v>
      </c>
      <c r="S70" s="2680" t="s">
        <v>20047</v>
      </c>
      <c r="T70" s="2681"/>
      <c r="U70" s="2681"/>
      <c r="V70" s="2681"/>
      <c r="W70" s="2682"/>
      <c r="X70" s="1978" t="s">
        <v>8963</v>
      </c>
      <c r="Y70" s="1701" t="s">
        <v>8963</v>
      </c>
      <c r="Z70" s="1978" t="s">
        <v>8963</v>
      </c>
      <c r="AA70" s="1978" t="s">
        <v>8963</v>
      </c>
      <c r="AB70" s="1978" t="s">
        <v>8963</v>
      </c>
      <c r="AC70" s="1719">
        <v>49</v>
      </c>
      <c r="AD70" s="1719">
        <v>30</v>
      </c>
      <c r="AE70" s="1977" t="s">
        <v>20048</v>
      </c>
      <c r="AF70" s="1764">
        <v>6176</v>
      </c>
      <c r="AG70" s="1975">
        <v>19</v>
      </c>
      <c r="AH70" s="1979" t="s">
        <v>20049</v>
      </c>
      <c r="AI70" s="1780">
        <v>4617</v>
      </c>
      <c r="AJ70" s="1765" t="s">
        <v>8963</v>
      </c>
      <c r="AK70" s="117" t="s">
        <v>8963</v>
      </c>
      <c r="AL70" s="1780" t="s">
        <v>8963</v>
      </c>
      <c r="AM70" s="1980" t="s">
        <v>15909</v>
      </c>
      <c r="AN70" s="1980" t="s">
        <v>15909</v>
      </c>
      <c r="AO70" s="1980" t="s">
        <v>15909</v>
      </c>
      <c r="AP70" s="1906">
        <v>282759000</v>
      </c>
    </row>
    <row r="71" spans="1:42" s="1690" customFormat="1" ht="39.950000000000003" customHeight="1">
      <c r="A71" s="1694" t="s">
        <v>20050</v>
      </c>
      <c r="B71" s="2659"/>
      <c r="C71" s="1969" t="s">
        <v>10562</v>
      </c>
      <c r="D71" s="1969" t="s">
        <v>20051</v>
      </c>
      <c r="E71" s="271" t="s">
        <v>20052</v>
      </c>
      <c r="F71" s="1703" t="s">
        <v>20053</v>
      </c>
      <c r="G71" s="153" t="s">
        <v>8963</v>
      </c>
      <c r="H71" s="1704" t="s">
        <v>20054</v>
      </c>
      <c r="I71" s="1704" t="s">
        <v>15966</v>
      </c>
      <c r="J71" s="1704" t="s">
        <v>20055</v>
      </c>
      <c r="K71" s="1704">
        <v>800</v>
      </c>
      <c r="L71" s="1704">
        <v>2</v>
      </c>
      <c r="M71" s="1703" t="s">
        <v>20056</v>
      </c>
      <c r="N71" s="1943" t="s">
        <v>20046</v>
      </c>
      <c r="O71" s="1943" t="s">
        <v>20046</v>
      </c>
      <c r="P71" s="1943" t="s">
        <v>20046</v>
      </c>
      <c r="Q71" s="1704" t="s">
        <v>8963</v>
      </c>
      <c r="R71" s="1704">
        <v>538</v>
      </c>
      <c r="S71" s="153">
        <v>260</v>
      </c>
      <c r="T71" s="153">
        <v>78</v>
      </c>
      <c r="U71" s="153">
        <v>29</v>
      </c>
      <c r="V71" s="153" t="s">
        <v>8963</v>
      </c>
      <c r="W71" s="153" t="s">
        <v>8963</v>
      </c>
      <c r="X71" s="153" t="s">
        <v>8963</v>
      </c>
      <c r="Y71" s="153" t="s">
        <v>8963</v>
      </c>
      <c r="Z71" s="153" t="s">
        <v>8963</v>
      </c>
      <c r="AA71" s="153">
        <v>135</v>
      </c>
      <c r="AB71" s="153">
        <v>36</v>
      </c>
      <c r="AC71" s="1704" t="s">
        <v>8963</v>
      </c>
      <c r="AD71" s="1704" t="s">
        <v>8963</v>
      </c>
      <c r="AE71" s="1981" t="s">
        <v>20057</v>
      </c>
      <c r="AF71" s="1937">
        <v>800</v>
      </c>
      <c r="AG71" s="1938" t="s">
        <v>8963</v>
      </c>
      <c r="AH71" s="1704" t="s">
        <v>8963</v>
      </c>
      <c r="AI71" s="1937" t="s">
        <v>8963</v>
      </c>
      <c r="AJ71" s="861" t="s">
        <v>8963</v>
      </c>
      <c r="AK71" s="153" t="s">
        <v>8963</v>
      </c>
      <c r="AL71" s="281" t="s">
        <v>8963</v>
      </c>
      <c r="AM71" s="1704" t="s">
        <v>8963</v>
      </c>
      <c r="AN71" s="1704" t="s">
        <v>8963</v>
      </c>
      <c r="AO71" s="1704" t="s">
        <v>8963</v>
      </c>
      <c r="AP71" s="1982">
        <v>793000</v>
      </c>
    </row>
    <row r="72" spans="1:42" s="1690" customFormat="1" ht="39.950000000000003" customHeight="1">
      <c r="A72" s="1712" t="s">
        <v>20058</v>
      </c>
      <c r="B72" s="2659"/>
      <c r="C72" s="117" t="s">
        <v>18959</v>
      </c>
      <c r="D72" s="1695" t="s">
        <v>20059</v>
      </c>
      <c r="E72" s="1983" t="s">
        <v>20060</v>
      </c>
      <c r="F72" s="1984" t="s">
        <v>20061</v>
      </c>
      <c r="G72" s="153" t="s">
        <v>8963</v>
      </c>
      <c r="H72" s="1762" t="s">
        <v>20062</v>
      </c>
      <c r="I72" s="1985" t="s">
        <v>19501</v>
      </c>
      <c r="J72" s="1985" t="s">
        <v>20063</v>
      </c>
      <c r="K72" s="1699">
        <v>2200</v>
      </c>
      <c r="L72" s="1707">
        <v>1</v>
      </c>
      <c r="M72" s="1707" t="s">
        <v>20064</v>
      </c>
      <c r="N72" s="1707" t="s">
        <v>20065</v>
      </c>
      <c r="O72" s="1701" t="s">
        <v>19504</v>
      </c>
      <c r="P72" s="1725" t="s">
        <v>14461</v>
      </c>
      <c r="Q72" s="1725" t="s">
        <v>14461</v>
      </c>
      <c r="R72" s="1701">
        <v>402.47</v>
      </c>
      <c r="S72" s="1701" t="s">
        <v>8963</v>
      </c>
      <c r="T72" s="1701" t="s">
        <v>8963</v>
      </c>
      <c r="U72" s="1701" t="s">
        <v>8963</v>
      </c>
      <c r="V72" s="1701" t="s">
        <v>8963</v>
      </c>
      <c r="W72" s="1701" t="s">
        <v>8963</v>
      </c>
      <c r="X72" s="1701" t="s">
        <v>8963</v>
      </c>
      <c r="Y72" s="1701" t="s">
        <v>8963</v>
      </c>
      <c r="Z72" s="1701" t="s">
        <v>8963</v>
      </c>
      <c r="AA72" s="1701" t="s">
        <v>8963</v>
      </c>
      <c r="AB72" s="1701" t="s">
        <v>8963</v>
      </c>
      <c r="AC72" s="1986">
        <v>5</v>
      </c>
      <c r="AD72" s="1987">
        <v>5</v>
      </c>
      <c r="AE72" s="1988" t="s">
        <v>20066</v>
      </c>
      <c r="AF72" s="1764">
        <v>120</v>
      </c>
      <c r="AG72" s="1989" t="s">
        <v>15909</v>
      </c>
      <c r="AH72" s="1980" t="s">
        <v>15909</v>
      </c>
      <c r="AI72" s="1990" t="s">
        <v>15909</v>
      </c>
      <c r="AJ72" s="1941" t="s">
        <v>8963</v>
      </c>
      <c r="AK72" s="1980" t="s">
        <v>8963</v>
      </c>
      <c r="AL72" s="1990" t="s">
        <v>8963</v>
      </c>
      <c r="AM72" s="1980" t="s">
        <v>15909</v>
      </c>
      <c r="AN72" s="1980" t="s">
        <v>15909</v>
      </c>
      <c r="AO72" s="1980" t="s">
        <v>15909</v>
      </c>
      <c r="AP72" s="1991">
        <v>21000000</v>
      </c>
    </row>
    <row r="73" spans="1:42" s="1690" customFormat="1" ht="39.950000000000003" customHeight="1">
      <c r="A73" s="1694" t="s">
        <v>20067</v>
      </c>
      <c r="B73" s="2660"/>
      <c r="C73" s="153" t="s">
        <v>20068</v>
      </c>
      <c r="D73" s="153" t="s">
        <v>20069</v>
      </c>
      <c r="E73" s="271" t="s">
        <v>20070</v>
      </c>
      <c r="F73" s="1703" t="s">
        <v>20071</v>
      </c>
      <c r="G73" s="153" t="s">
        <v>8963</v>
      </c>
      <c r="H73" s="323" t="s">
        <v>20072</v>
      </c>
      <c r="I73" s="153" t="s">
        <v>15942</v>
      </c>
      <c r="J73" s="1703" t="s">
        <v>20073</v>
      </c>
      <c r="K73" s="1797">
        <v>16647</v>
      </c>
      <c r="L73" s="262">
        <v>4</v>
      </c>
      <c r="M73" s="1703" t="s">
        <v>19855</v>
      </c>
      <c r="N73" s="1703" t="s">
        <v>19694</v>
      </c>
      <c r="O73" s="1703" t="s">
        <v>19694</v>
      </c>
      <c r="P73" s="1704" t="s">
        <v>19694</v>
      </c>
      <c r="Q73" s="1704" t="s">
        <v>14461</v>
      </c>
      <c r="R73" s="135">
        <v>397.7</v>
      </c>
      <c r="S73" s="135" t="s">
        <v>8963</v>
      </c>
      <c r="T73" s="135" t="s">
        <v>8963</v>
      </c>
      <c r="U73" s="135" t="s">
        <v>8963</v>
      </c>
      <c r="V73" s="135" t="s">
        <v>8963</v>
      </c>
      <c r="W73" s="135" t="s">
        <v>8963</v>
      </c>
      <c r="X73" s="135" t="s">
        <v>8963</v>
      </c>
      <c r="Y73" s="135" t="s">
        <v>8963</v>
      </c>
      <c r="Z73" s="135" t="s">
        <v>8963</v>
      </c>
      <c r="AA73" s="135" t="s">
        <v>8963</v>
      </c>
      <c r="AB73" s="135" t="s">
        <v>8963</v>
      </c>
      <c r="AC73" s="1084" t="s">
        <v>15909</v>
      </c>
      <c r="AD73" s="1084" t="s">
        <v>15909</v>
      </c>
      <c r="AE73" s="1084" t="s">
        <v>8963</v>
      </c>
      <c r="AF73" s="1270" t="s">
        <v>15909</v>
      </c>
      <c r="AG73" s="1992" t="s">
        <v>15909</v>
      </c>
      <c r="AH73" s="1084" t="s">
        <v>15909</v>
      </c>
      <c r="AI73" s="1273" t="s">
        <v>15909</v>
      </c>
      <c r="AJ73" s="1992" t="s">
        <v>8963</v>
      </c>
      <c r="AK73" s="1084" t="s">
        <v>8963</v>
      </c>
      <c r="AL73" s="1273" t="s">
        <v>8963</v>
      </c>
      <c r="AM73" s="1084" t="s">
        <v>15909</v>
      </c>
      <c r="AN73" s="1084" t="s">
        <v>15909</v>
      </c>
      <c r="AO73" s="1084" t="s">
        <v>15909</v>
      </c>
      <c r="AP73" s="128">
        <v>0</v>
      </c>
    </row>
    <row r="74" spans="1:42" s="1690" customFormat="1" ht="20.100000000000001" customHeight="1">
      <c r="A74" s="2655" t="s">
        <v>20074</v>
      </c>
      <c r="B74" s="2656"/>
      <c r="C74" s="2657"/>
      <c r="D74" s="1736">
        <v>12</v>
      </c>
      <c r="E74" s="1737"/>
      <c r="F74" s="1738"/>
      <c r="G74" s="1269"/>
      <c r="H74" s="1739"/>
      <c r="I74" s="1739"/>
      <c r="J74" s="1739"/>
      <c r="K74" s="1740"/>
      <c r="L74" s="1740"/>
      <c r="M74" s="1740"/>
      <c r="N74" s="1740"/>
      <c r="O74" s="1740"/>
      <c r="P74" s="1740"/>
      <c r="Q74" s="1740"/>
      <c r="R74" s="1740"/>
      <c r="S74" s="1740"/>
      <c r="T74" s="1740"/>
      <c r="U74" s="1740"/>
      <c r="V74" s="1740"/>
      <c r="W74" s="1740"/>
      <c r="X74" s="1740"/>
      <c r="Y74" s="1740"/>
      <c r="Z74" s="1740"/>
      <c r="AA74" s="1740"/>
      <c r="AB74" s="1740"/>
      <c r="AC74" s="1740"/>
      <c r="AD74" s="1740"/>
      <c r="AE74" s="1783"/>
      <c r="AF74" s="1742"/>
      <c r="AG74" s="1743"/>
      <c r="AH74" s="1740"/>
      <c r="AI74" s="1742"/>
      <c r="AJ74" s="1743"/>
      <c r="AK74" s="1740"/>
      <c r="AL74" s="1742"/>
      <c r="AM74" s="1740"/>
      <c r="AN74" s="1741"/>
      <c r="AO74" s="1740"/>
      <c r="AP74" s="1744"/>
    </row>
    <row r="75" spans="1:42" s="1690" customFormat="1" ht="39.950000000000003" customHeight="1">
      <c r="A75" s="1869" t="s">
        <v>20075</v>
      </c>
      <c r="B75" s="2695" t="s">
        <v>10942</v>
      </c>
      <c r="C75" s="1695" t="s">
        <v>10987</v>
      </c>
      <c r="D75" s="1695" t="s">
        <v>20076</v>
      </c>
      <c r="E75" s="1830" t="s">
        <v>20077</v>
      </c>
      <c r="F75" s="1803" t="s">
        <v>20078</v>
      </c>
      <c r="G75" s="153" t="s">
        <v>20483</v>
      </c>
      <c r="H75" s="1993" t="s">
        <v>20079</v>
      </c>
      <c r="I75" s="1695" t="s">
        <v>15942</v>
      </c>
      <c r="J75" s="1803" t="s">
        <v>16643</v>
      </c>
      <c r="K75" s="1825">
        <v>86000</v>
      </c>
      <c r="L75" s="1803">
        <v>2</v>
      </c>
      <c r="M75" s="1803" t="s">
        <v>19648</v>
      </c>
      <c r="N75" s="1876" t="s">
        <v>19693</v>
      </c>
      <c r="O75" s="1725" t="s">
        <v>15586</v>
      </c>
      <c r="P75" s="1876" t="s">
        <v>19693</v>
      </c>
      <c r="Q75" s="1725" t="s">
        <v>14461</v>
      </c>
      <c r="R75" s="114">
        <v>797</v>
      </c>
      <c r="S75" s="1695">
        <v>66</v>
      </c>
      <c r="T75" s="1695">
        <v>72</v>
      </c>
      <c r="U75" s="1695">
        <v>66</v>
      </c>
      <c r="V75" s="1695">
        <v>51</v>
      </c>
      <c r="W75" s="1695">
        <v>72</v>
      </c>
      <c r="X75" s="1695">
        <v>60</v>
      </c>
      <c r="Y75" s="1695">
        <v>60</v>
      </c>
      <c r="Z75" s="1695">
        <v>126</v>
      </c>
      <c r="AA75" s="1695">
        <v>24</v>
      </c>
      <c r="AB75" s="1695">
        <v>200</v>
      </c>
      <c r="AC75" s="1695">
        <v>83</v>
      </c>
      <c r="AD75" s="1748">
        <v>83</v>
      </c>
      <c r="AE75" s="1872" t="s">
        <v>20080</v>
      </c>
      <c r="AF75" s="1918">
        <v>1569</v>
      </c>
      <c r="AG75" s="1994" t="s">
        <v>8963</v>
      </c>
      <c r="AH75" s="1695" t="s">
        <v>8963</v>
      </c>
      <c r="AI75" s="1920" t="s">
        <v>8963</v>
      </c>
      <c r="AJ75" s="1994" t="s">
        <v>8963</v>
      </c>
      <c r="AK75" s="1695" t="s">
        <v>8963</v>
      </c>
      <c r="AL75" s="1920" t="s">
        <v>8963</v>
      </c>
      <c r="AM75" s="1995">
        <v>30</v>
      </c>
      <c r="AN75" s="1996" t="s">
        <v>20081</v>
      </c>
      <c r="AO75" s="1997">
        <v>389</v>
      </c>
      <c r="AP75" s="1828">
        <v>141000000</v>
      </c>
    </row>
    <row r="76" spans="1:42" s="1690" customFormat="1" ht="39.950000000000003" customHeight="1">
      <c r="A76" s="1712" t="s">
        <v>20082</v>
      </c>
      <c r="B76" s="2696"/>
      <c r="C76" s="117" t="s">
        <v>20083</v>
      </c>
      <c r="D76" s="117" t="s">
        <v>20084</v>
      </c>
      <c r="E76" s="1700" t="s">
        <v>20085</v>
      </c>
      <c r="F76" s="1730" t="s">
        <v>20086</v>
      </c>
      <c r="G76" s="153" t="s">
        <v>8963</v>
      </c>
      <c r="H76" s="1709" t="s">
        <v>20087</v>
      </c>
      <c r="I76" s="1709" t="s">
        <v>19530</v>
      </c>
      <c r="J76" s="1709" t="s">
        <v>20088</v>
      </c>
      <c r="K76" s="1781">
        <v>9461</v>
      </c>
      <c r="L76" s="1709">
        <v>5</v>
      </c>
      <c r="M76" s="1707" t="s">
        <v>19539</v>
      </c>
      <c r="N76" s="1709" t="s">
        <v>20046</v>
      </c>
      <c r="O76" s="1709" t="s">
        <v>19670</v>
      </c>
      <c r="P76" s="1725" t="s">
        <v>14461</v>
      </c>
      <c r="Q76" s="1725" t="s">
        <v>14461</v>
      </c>
      <c r="R76" s="1707">
        <v>552</v>
      </c>
      <c r="S76" s="2661" t="s">
        <v>20089</v>
      </c>
      <c r="T76" s="2662"/>
      <c r="U76" s="2662"/>
      <c r="V76" s="2662"/>
      <c r="W76" s="2662"/>
      <c r="X76" s="2662"/>
      <c r="Y76" s="2662"/>
      <c r="Z76" s="2662"/>
      <c r="AA76" s="2662"/>
      <c r="AB76" s="2663"/>
      <c r="AC76" s="1719">
        <v>6</v>
      </c>
      <c r="AD76" s="1719">
        <v>12</v>
      </c>
      <c r="AE76" s="1998" t="s">
        <v>20090</v>
      </c>
      <c r="AF76" s="1764">
        <v>2376</v>
      </c>
      <c r="AG76" s="1975" t="s">
        <v>8963</v>
      </c>
      <c r="AH76" s="117" t="s">
        <v>15909</v>
      </c>
      <c r="AI76" s="1768" t="s">
        <v>8963</v>
      </c>
      <c r="AJ76" s="1765" t="s">
        <v>8963</v>
      </c>
      <c r="AK76" s="117" t="s">
        <v>8963</v>
      </c>
      <c r="AL76" s="1768" t="s">
        <v>8963</v>
      </c>
      <c r="AM76" s="1707">
        <v>1</v>
      </c>
      <c r="AN76" s="1707" t="s">
        <v>20091</v>
      </c>
      <c r="AO76" s="1709">
        <v>22</v>
      </c>
      <c r="AP76" s="1906">
        <v>195816000</v>
      </c>
    </row>
    <row r="77" spans="1:42" s="1690" customFormat="1" ht="39.950000000000003" customHeight="1">
      <c r="A77" s="1694" t="s">
        <v>20092</v>
      </c>
      <c r="B77" s="2696"/>
      <c r="C77" s="117" t="s">
        <v>20093</v>
      </c>
      <c r="D77" s="117" t="s">
        <v>20094</v>
      </c>
      <c r="E77" s="1700" t="s">
        <v>20095</v>
      </c>
      <c r="F77" s="1707" t="s">
        <v>20096</v>
      </c>
      <c r="G77" s="153" t="s">
        <v>20484</v>
      </c>
      <c r="H77" s="1762" t="s">
        <v>20097</v>
      </c>
      <c r="I77" s="117" t="s">
        <v>15942</v>
      </c>
      <c r="J77" s="1707" t="s">
        <v>20098</v>
      </c>
      <c r="K77" s="1699">
        <v>1465</v>
      </c>
      <c r="L77" s="117">
        <v>3</v>
      </c>
      <c r="M77" s="117" t="s">
        <v>19570</v>
      </c>
      <c r="N77" s="117" t="s">
        <v>11153</v>
      </c>
      <c r="O77" s="117" t="s">
        <v>19562</v>
      </c>
      <c r="P77" s="1701" t="s">
        <v>19504</v>
      </c>
      <c r="Q77" s="1701" t="s">
        <v>19504</v>
      </c>
      <c r="R77" s="1701">
        <v>280.60000000000002</v>
      </c>
      <c r="S77" s="117">
        <v>33.68</v>
      </c>
      <c r="T77" s="117">
        <v>35.04</v>
      </c>
      <c r="U77" s="117">
        <v>27.77</v>
      </c>
      <c r="V77" s="117">
        <v>28.1</v>
      </c>
      <c r="W77" s="117">
        <v>38.68</v>
      </c>
      <c r="X77" s="117">
        <v>6.61</v>
      </c>
      <c r="Y77" s="117">
        <v>33.06</v>
      </c>
      <c r="Z77" s="117">
        <v>34.049999999999997</v>
      </c>
      <c r="AA77" s="117">
        <v>9.92</v>
      </c>
      <c r="AB77" s="117">
        <v>33.72</v>
      </c>
      <c r="AC77" s="117">
        <v>6</v>
      </c>
      <c r="AD77" s="117">
        <v>6</v>
      </c>
      <c r="AE77" s="1999" t="s">
        <v>20099</v>
      </c>
      <c r="AF77" s="1975">
        <v>2000</v>
      </c>
      <c r="AG77" s="1975" t="s">
        <v>8963</v>
      </c>
      <c r="AH77" s="117" t="s">
        <v>15909</v>
      </c>
      <c r="AI77" s="1768" t="s">
        <v>8963</v>
      </c>
      <c r="AJ77" s="1765" t="s">
        <v>8963</v>
      </c>
      <c r="AK77" s="117" t="s">
        <v>8963</v>
      </c>
      <c r="AL77" s="1768" t="s">
        <v>8963</v>
      </c>
      <c r="AM77" s="1768" t="s">
        <v>8963</v>
      </c>
      <c r="AN77" s="1768" t="s">
        <v>8963</v>
      </c>
      <c r="AO77" s="1980" t="s">
        <v>15909</v>
      </c>
      <c r="AP77" s="2000">
        <v>25714000</v>
      </c>
    </row>
    <row r="78" spans="1:42" s="1690" customFormat="1" ht="39.950000000000003" customHeight="1">
      <c r="A78" s="1694" t="s">
        <v>20100</v>
      </c>
      <c r="B78" s="2697"/>
      <c r="C78" s="117" t="s">
        <v>20101</v>
      </c>
      <c r="D78" s="1695" t="s">
        <v>20102</v>
      </c>
      <c r="E78" s="1700" t="s">
        <v>20103</v>
      </c>
      <c r="F78" s="1707" t="s">
        <v>20104</v>
      </c>
      <c r="G78" s="153" t="s">
        <v>20485</v>
      </c>
      <c r="H78" s="1762" t="s">
        <v>20105</v>
      </c>
      <c r="I78" s="117" t="s">
        <v>19580</v>
      </c>
      <c r="J78" s="1707" t="s">
        <v>20106</v>
      </c>
      <c r="K78" s="1699">
        <v>318</v>
      </c>
      <c r="L78" s="1707">
        <v>2</v>
      </c>
      <c r="M78" s="1707" t="s">
        <v>20064</v>
      </c>
      <c r="N78" s="1707" t="s">
        <v>19511</v>
      </c>
      <c r="O78" s="1725" t="s">
        <v>14461</v>
      </c>
      <c r="P78" s="1725" t="s">
        <v>14461</v>
      </c>
      <c r="Q78" s="1725" t="s">
        <v>14461</v>
      </c>
      <c r="R78" s="1701">
        <v>541.73</v>
      </c>
      <c r="S78" s="117">
        <v>209.6</v>
      </c>
      <c r="T78" s="117" t="s">
        <v>8963</v>
      </c>
      <c r="U78" s="117" t="s">
        <v>8963</v>
      </c>
      <c r="V78" s="117">
        <v>31.04</v>
      </c>
      <c r="W78" s="117" t="s">
        <v>8963</v>
      </c>
      <c r="X78" s="117" t="s">
        <v>8963</v>
      </c>
      <c r="Y78" s="117" t="s">
        <v>8963</v>
      </c>
      <c r="Z78" s="117">
        <v>267.2</v>
      </c>
      <c r="AA78" s="117">
        <v>17.190000000000001</v>
      </c>
      <c r="AB78" s="117">
        <v>16.7</v>
      </c>
      <c r="AC78" s="1719">
        <v>30</v>
      </c>
      <c r="AD78" s="1719">
        <v>14</v>
      </c>
      <c r="AE78" s="1977" t="s">
        <v>20107</v>
      </c>
      <c r="AF78" s="1764">
        <v>234</v>
      </c>
      <c r="AG78" s="1975">
        <v>4</v>
      </c>
      <c r="AH78" s="1890" t="s">
        <v>20108</v>
      </c>
      <c r="AI78" s="1768">
        <v>54</v>
      </c>
      <c r="AJ78" s="1765">
        <v>2</v>
      </c>
      <c r="AK78" s="1890" t="s">
        <v>20109</v>
      </c>
      <c r="AL78" s="1768">
        <v>30</v>
      </c>
      <c r="AM78" s="1707">
        <v>3</v>
      </c>
      <c r="AN78" s="1779" t="s">
        <v>20110</v>
      </c>
      <c r="AO78" s="1709">
        <v>41</v>
      </c>
      <c r="AP78" s="1711">
        <v>0</v>
      </c>
    </row>
    <row r="79" spans="1:42" s="1690" customFormat="1" ht="20.100000000000001" customHeight="1">
      <c r="A79" s="2655" t="s">
        <v>20111</v>
      </c>
      <c r="B79" s="2656"/>
      <c r="C79" s="2657"/>
      <c r="D79" s="1736">
        <v>4</v>
      </c>
      <c r="E79" s="1737"/>
      <c r="F79" s="1738"/>
      <c r="G79" s="1269"/>
      <c r="H79" s="1739"/>
      <c r="I79" s="1739"/>
      <c r="J79" s="1739"/>
      <c r="K79" s="1740"/>
      <c r="L79" s="1740"/>
      <c r="M79" s="1740"/>
      <c r="N79" s="1740"/>
      <c r="O79" s="1740"/>
      <c r="P79" s="1740"/>
      <c r="Q79" s="1740"/>
      <c r="R79" s="1740"/>
      <c r="S79" s="1740"/>
      <c r="T79" s="1740"/>
      <c r="U79" s="1740"/>
      <c r="V79" s="1740"/>
      <c r="W79" s="1740"/>
      <c r="X79" s="1740"/>
      <c r="Y79" s="1740"/>
      <c r="Z79" s="1740"/>
      <c r="AA79" s="1740"/>
      <c r="AB79" s="1740"/>
      <c r="AC79" s="1740"/>
      <c r="AD79" s="1740"/>
      <c r="AE79" s="1783"/>
      <c r="AF79" s="1742"/>
      <c r="AG79" s="1743"/>
      <c r="AH79" s="1740"/>
      <c r="AI79" s="1742"/>
      <c r="AJ79" s="1743"/>
      <c r="AK79" s="1740"/>
      <c r="AL79" s="1742"/>
      <c r="AM79" s="1740"/>
      <c r="AN79" s="1741"/>
      <c r="AO79" s="1740"/>
      <c r="AP79" s="1744"/>
    </row>
    <row r="80" spans="1:42" s="1690" customFormat="1" ht="39.950000000000003" customHeight="1">
      <c r="A80" s="2001" t="s">
        <v>20112</v>
      </c>
      <c r="B80" s="2658" t="s">
        <v>11479</v>
      </c>
      <c r="C80" s="153" t="s">
        <v>20113</v>
      </c>
      <c r="D80" s="153" t="s">
        <v>20114</v>
      </c>
      <c r="E80" s="271" t="s">
        <v>20115</v>
      </c>
      <c r="F80" s="153" t="s">
        <v>20116</v>
      </c>
      <c r="G80" s="153" t="s">
        <v>8963</v>
      </c>
      <c r="H80" s="323" t="s">
        <v>20117</v>
      </c>
      <c r="I80" s="153" t="s">
        <v>19501</v>
      </c>
      <c r="J80" s="153" t="s">
        <v>20118</v>
      </c>
      <c r="K80" s="262">
        <v>0</v>
      </c>
      <c r="L80" s="153">
        <v>1</v>
      </c>
      <c r="M80" s="153" t="s">
        <v>20119</v>
      </c>
      <c r="N80" s="153" t="s">
        <v>19511</v>
      </c>
      <c r="O80" s="153" t="s">
        <v>20120</v>
      </c>
      <c r="P80" s="135" t="s">
        <v>19504</v>
      </c>
      <c r="Q80" s="135" t="s">
        <v>19504</v>
      </c>
      <c r="R80" s="135">
        <v>640</v>
      </c>
      <c r="S80" s="153">
        <v>165</v>
      </c>
      <c r="T80" s="153">
        <v>50</v>
      </c>
      <c r="U80" s="153">
        <v>30</v>
      </c>
      <c r="V80" s="153">
        <v>30</v>
      </c>
      <c r="W80" s="153">
        <v>35</v>
      </c>
      <c r="X80" s="153">
        <v>20</v>
      </c>
      <c r="Y80" s="153">
        <v>33</v>
      </c>
      <c r="Z80" s="153">
        <v>132</v>
      </c>
      <c r="AA80" s="153">
        <v>55</v>
      </c>
      <c r="AB80" s="262">
        <v>21</v>
      </c>
      <c r="AC80" s="1705">
        <v>9</v>
      </c>
      <c r="AD80" s="838" t="s">
        <v>19504</v>
      </c>
      <c r="AE80" s="135" t="s">
        <v>19504</v>
      </c>
      <c r="AF80" s="1270" t="s">
        <v>19504</v>
      </c>
      <c r="AG80" s="1272" t="s">
        <v>19504</v>
      </c>
      <c r="AH80" s="135" t="s">
        <v>19504</v>
      </c>
      <c r="AI80" s="1270" t="s">
        <v>19504</v>
      </c>
      <c r="AJ80" s="1707" t="s">
        <v>8963</v>
      </c>
      <c r="AK80" s="1707" t="s">
        <v>8963</v>
      </c>
      <c r="AL80" s="1709" t="s">
        <v>8963</v>
      </c>
      <c r="AM80" s="1703">
        <v>2</v>
      </c>
      <c r="AN80" s="1798" t="s">
        <v>20121</v>
      </c>
      <c r="AO80" s="1704">
        <v>30</v>
      </c>
      <c r="AP80" s="1711">
        <v>0</v>
      </c>
    </row>
    <row r="81" spans="1:42" s="1690" customFormat="1" ht="39.950000000000003" customHeight="1">
      <c r="A81" s="2001" t="s">
        <v>20122</v>
      </c>
      <c r="B81" s="2659"/>
      <c r="C81" s="153" t="s">
        <v>20113</v>
      </c>
      <c r="D81" s="153" t="s">
        <v>20123</v>
      </c>
      <c r="E81" s="276" t="s">
        <v>20124</v>
      </c>
      <c r="F81" s="153" t="s">
        <v>20125</v>
      </c>
      <c r="G81" s="153" t="s">
        <v>20486</v>
      </c>
      <c r="H81" s="323" t="s">
        <v>20126</v>
      </c>
      <c r="I81" s="153" t="s">
        <v>15942</v>
      </c>
      <c r="J81" s="1703" t="s">
        <v>20127</v>
      </c>
      <c r="K81" s="262">
        <v>2000</v>
      </c>
      <c r="L81" s="1703">
        <v>1</v>
      </c>
      <c r="M81" s="1703" t="s">
        <v>19503</v>
      </c>
      <c r="N81" s="2002" t="s">
        <v>6417</v>
      </c>
      <c r="O81" s="1703" t="s">
        <v>8963</v>
      </c>
      <c r="P81" s="1704" t="s">
        <v>8963</v>
      </c>
      <c r="Q81" s="1704" t="s">
        <v>8963</v>
      </c>
      <c r="R81" s="908">
        <v>1491</v>
      </c>
      <c r="S81" s="135" t="s">
        <v>8963</v>
      </c>
      <c r="T81" s="135" t="s">
        <v>8963</v>
      </c>
      <c r="U81" s="135" t="s">
        <v>8963</v>
      </c>
      <c r="V81" s="135" t="s">
        <v>8963</v>
      </c>
      <c r="W81" s="135" t="s">
        <v>8963</v>
      </c>
      <c r="X81" s="135" t="s">
        <v>8963</v>
      </c>
      <c r="Y81" s="135" t="s">
        <v>8963</v>
      </c>
      <c r="Z81" s="135" t="s">
        <v>8963</v>
      </c>
      <c r="AA81" s="135" t="s">
        <v>8963</v>
      </c>
      <c r="AB81" s="135" t="s">
        <v>8963</v>
      </c>
      <c r="AC81" s="1705">
        <v>8</v>
      </c>
      <c r="AD81" s="838">
        <v>8</v>
      </c>
      <c r="AE81" s="153" t="s">
        <v>20128</v>
      </c>
      <c r="AF81" s="1270">
        <v>100</v>
      </c>
      <c r="AG81" s="1272" t="s">
        <v>19504</v>
      </c>
      <c r="AH81" s="135" t="s">
        <v>19504</v>
      </c>
      <c r="AI81" s="1270" t="s">
        <v>19504</v>
      </c>
      <c r="AJ81" s="1707" t="s">
        <v>8963</v>
      </c>
      <c r="AK81" s="1707" t="s">
        <v>8963</v>
      </c>
      <c r="AL81" s="1709" t="s">
        <v>8963</v>
      </c>
      <c r="AM81" s="1980" t="s">
        <v>15909</v>
      </c>
      <c r="AN81" s="1703" t="s">
        <v>8963</v>
      </c>
      <c r="AO81" s="1704" t="s">
        <v>8963</v>
      </c>
      <c r="AP81" s="165">
        <v>68364000</v>
      </c>
    </row>
    <row r="82" spans="1:42" s="1690" customFormat="1" ht="39.950000000000003" customHeight="1">
      <c r="A82" s="2001" t="s">
        <v>20129</v>
      </c>
      <c r="B82" s="2659"/>
      <c r="C82" s="153" t="s">
        <v>20130</v>
      </c>
      <c r="D82" s="153" t="s">
        <v>20131</v>
      </c>
      <c r="E82" s="2003" t="s">
        <v>20132</v>
      </c>
      <c r="F82" s="2004" t="s">
        <v>20133</v>
      </c>
      <c r="G82" s="153" t="s">
        <v>20487</v>
      </c>
      <c r="H82" s="2005" t="s">
        <v>20134</v>
      </c>
      <c r="I82" s="2004" t="s">
        <v>19522</v>
      </c>
      <c r="J82" s="2006" t="s">
        <v>20135</v>
      </c>
      <c r="K82" s="1699">
        <v>7645</v>
      </c>
      <c r="L82" s="117">
        <v>4</v>
      </c>
      <c r="M82" s="2007" t="s">
        <v>20136</v>
      </c>
      <c r="N82" s="2007" t="s">
        <v>20137</v>
      </c>
      <c r="O82" s="2007" t="s">
        <v>19670</v>
      </c>
      <c r="P82" s="2008" t="s">
        <v>20138</v>
      </c>
      <c r="Q82" s="2008" t="s">
        <v>20138</v>
      </c>
      <c r="R82" s="1701">
        <v>702</v>
      </c>
      <c r="S82" s="117">
        <v>80.680000000000007</v>
      </c>
      <c r="T82" s="117">
        <v>42.88</v>
      </c>
      <c r="U82" s="117">
        <v>45.48</v>
      </c>
      <c r="V82" s="117">
        <v>40.75</v>
      </c>
      <c r="W82" s="117">
        <v>21.77</v>
      </c>
      <c r="X82" s="117">
        <v>20.5</v>
      </c>
      <c r="Y82" s="117">
        <v>101.17</v>
      </c>
      <c r="Z82" s="117">
        <v>43.29</v>
      </c>
      <c r="AA82" s="117">
        <v>60.22</v>
      </c>
      <c r="AB82" s="117">
        <v>245.26</v>
      </c>
      <c r="AC82" s="117">
        <v>17</v>
      </c>
      <c r="AD82" s="1719">
        <v>15</v>
      </c>
      <c r="AE82" s="2009" t="s">
        <v>20139</v>
      </c>
      <c r="AF82" s="1729">
        <v>1485</v>
      </c>
      <c r="AG82" s="1975">
        <v>2</v>
      </c>
      <c r="AH82" s="117" t="s">
        <v>20140</v>
      </c>
      <c r="AI82" s="2010">
        <v>789</v>
      </c>
      <c r="AJ82" s="2008" t="s">
        <v>19504</v>
      </c>
      <c r="AK82" s="2008" t="s">
        <v>19504</v>
      </c>
      <c r="AL82" s="2008" t="s">
        <v>19504</v>
      </c>
      <c r="AM82" s="1707">
        <v>1</v>
      </c>
      <c r="AN82" s="1708" t="s">
        <v>20141</v>
      </c>
      <c r="AO82" s="1709">
        <v>15</v>
      </c>
      <c r="AP82" s="1723">
        <v>129743771</v>
      </c>
    </row>
    <row r="83" spans="1:42" s="1690" customFormat="1" ht="39.950000000000003" customHeight="1">
      <c r="A83" s="2001" t="s">
        <v>20142</v>
      </c>
      <c r="B83" s="2659"/>
      <c r="C83" s="153" t="s">
        <v>17575</v>
      </c>
      <c r="D83" s="153" t="s">
        <v>20143</v>
      </c>
      <c r="E83" s="1746" t="s">
        <v>20144</v>
      </c>
      <c r="F83" s="1696" t="s">
        <v>20145</v>
      </c>
      <c r="G83" s="153" t="s">
        <v>8963</v>
      </c>
      <c r="H83" s="1838" t="s">
        <v>20146</v>
      </c>
      <c r="I83" s="1696" t="s">
        <v>19580</v>
      </c>
      <c r="J83" s="1696" t="s">
        <v>20147</v>
      </c>
      <c r="K83" s="2011">
        <v>120</v>
      </c>
      <c r="L83" s="1719">
        <v>1</v>
      </c>
      <c r="M83" s="1719" t="s">
        <v>20148</v>
      </c>
      <c r="N83" s="2012" t="s">
        <v>20149</v>
      </c>
      <c r="O83" s="1771"/>
      <c r="P83" s="1771"/>
      <c r="Q83" s="1771"/>
      <c r="R83" s="1771" t="s">
        <v>20150</v>
      </c>
      <c r="S83" s="1719" t="s">
        <v>20151</v>
      </c>
      <c r="T83" s="1719" t="s">
        <v>20152</v>
      </c>
      <c r="U83" s="1719" t="s">
        <v>20153</v>
      </c>
      <c r="V83" s="1719" t="s">
        <v>20154</v>
      </c>
      <c r="W83" s="1719" t="s">
        <v>20155</v>
      </c>
      <c r="X83" s="1719" t="s">
        <v>20156</v>
      </c>
      <c r="Y83" s="1719" t="s">
        <v>20157</v>
      </c>
      <c r="Z83" s="1719" t="s">
        <v>20158</v>
      </c>
      <c r="AA83" s="114" t="s">
        <v>19504</v>
      </c>
      <c r="AB83" s="114" t="s">
        <v>19504</v>
      </c>
      <c r="AC83" s="838" t="s">
        <v>19504</v>
      </c>
      <c r="AD83" s="838" t="s">
        <v>19504</v>
      </c>
      <c r="AE83" s="135" t="s">
        <v>19504</v>
      </c>
      <c r="AF83" s="1270" t="s">
        <v>19504</v>
      </c>
      <c r="AG83" s="1272" t="s">
        <v>19504</v>
      </c>
      <c r="AH83" s="135" t="s">
        <v>19504</v>
      </c>
      <c r="AI83" s="1270" t="s">
        <v>19504</v>
      </c>
      <c r="AJ83" s="1707" t="s">
        <v>8963</v>
      </c>
      <c r="AK83" s="2008" t="s">
        <v>19504</v>
      </c>
      <c r="AL83" s="2008" t="s">
        <v>19504</v>
      </c>
      <c r="AM83" s="2008" t="s">
        <v>19504</v>
      </c>
      <c r="AN83" s="2008" t="s">
        <v>19504</v>
      </c>
      <c r="AO83" s="2008" t="s">
        <v>19504</v>
      </c>
      <c r="AP83" s="1711">
        <v>63800000</v>
      </c>
    </row>
    <row r="84" spans="1:42" s="1690" customFormat="1" ht="39.950000000000003" customHeight="1">
      <c r="A84" s="2001" t="s">
        <v>20159</v>
      </c>
      <c r="B84" s="2659"/>
      <c r="C84" s="153" t="s">
        <v>20160</v>
      </c>
      <c r="D84" s="153" t="s">
        <v>20161</v>
      </c>
      <c r="E84" s="2013" t="s">
        <v>20162</v>
      </c>
      <c r="F84" s="2014" t="s">
        <v>20163</v>
      </c>
      <c r="G84" s="153" t="s">
        <v>20488</v>
      </c>
      <c r="H84" s="2015" t="s">
        <v>20164</v>
      </c>
      <c r="I84" s="2014" t="s">
        <v>19522</v>
      </c>
      <c r="J84" s="2016" t="s">
        <v>20165</v>
      </c>
      <c r="K84" s="2017">
        <v>35000</v>
      </c>
      <c r="L84" s="2017">
        <v>1</v>
      </c>
      <c r="M84" s="2016" t="s">
        <v>19503</v>
      </c>
      <c r="N84" s="2016" t="s">
        <v>19789</v>
      </c>
      <c r="O84" s="2016" t="s">
        <v>8963</v>
      </c>
      <c r="P84" s="2018" t="s">
        <v>14461</v>
      </c>
      <c r="Q84" s="2018" t="s">
        <v>14461</v>
      </c>
      <c r="R84" s="2019">
        <v>521.82000000000005</v>
      </c>
      <c r="S84" s="2683" t="s">
        <v>20166</v>
      </c>
      <c r="T84" s="2684"/>
      <c r="U84" s="2684"/>
      <c r="V84" s="2684"/>
      <c r="W84" s="2684"/>
      <c r="X84" s="2684"/>
      <c r="Y84" s="2684"/>
      <c r="Z84" s="2684"/>
      <c r="AA84" s="2684"/>
      <c r="AB84" s="2685"/>
      <c r="AC84" s="2020">
        <v>11</v>
      </c>
      <c r="AD84" s="2020">
        <v>6</v>
      </c>
      <c r="AE84" s="2021" t="s">
        <v>20167</v>
      </c>
      <c r="AF84" s="2022">
        <v>500</v>
      </c>
      <c r="AG84" s="2023">
        <v>5</v>
      </c>
      <c r="AH84" s="2021" t="s">
        <v>20168</v>
      </c>
      <c r="AI84" s="2019">
        <v>400</v>
      </c>
      <c r="AJ84" s="2024" t="s">
        <v>8963</v>
      </c>
      <c r="AK84" s="2024" t="s">
        <v>8963</v>
      </c>
      <c r="AL84" s="2025" t="s">
        <v>8963</v>
      </c>
      <c r="AM84" s="2008" t="s">
        <v>19504</v>
      </c>
      <c r="AN84" s="2008" t="s">
        <v>19504</v>
      </c>
      <c r="AO84" s="2008" t="s">
        <v>19504</v>
      </c>
      <c r="AP84" s="165">
        <v>83517100</v>
      </c>
    </row>
    <row r="85" spans="1:42" s="1690" customFormat="1" ht="39.950000000000003" customHeight="1">
      <c r="A85" s="2001" t="s">
        <v>20169</v>
      </c>
      <c r="B85" s="2660"/>
      <c r="C85" s="153" t="s">
        <v>17627</v>
      </c>
      <c r="D85" s="153" t="s">
        <v>20170</v>
      </c>
      <c r="E85" s="2013" t="s">
        <v>20171</v>
      </c>
      <c r="F85" s="2026" t="s">
        <v>20172</v>
      </c>
      <c r="G85" s="153" t="s">
        <v>8963</v>
      </c>
      <c r="H85" s="2027" t="s">
        <v>20173</v>
      </c>
      <c r="I85" s="2026" t="s">
        <v>19501</v>
      </c>
      <c r="J85" s="2028" t="s">
        <v>20174</v>
      </c>
      <c r="K85" s="2029">
        <v>550</v>
      </c>
      <c r="L85" s="2028">
        <v>1</v>
      </c>
      <c r="M85" s="2028" t="s">
        <v>20175</v>
      </c>
      <c r="N85" s="2030">
        <v>0.375</v>
      </c>
      <c r="O85" s="2030" t="s">
        <v>8963</v>
      </c>
      <c r="P85" s="2031" t="s">
        <v>8963</v>
      </c>
      <c r="Q85" s="2032" t="s">
        <v>8963</v>
      </c>
      <c r="R85" s="2033">
        <v>194</v>
      </c>
      <c r="S85" s="2033" t="s">
        <v>8963</v>
      </c>
      <c r="T85" s="2033" t="s">
        <v>8963</v>
      </c>
      <c r="U85" s="2033" t="s">
        <v>8963</v>
      </c>
      <c r="V85" s="2033" t="s">
        <v>8963</v>
      </c>
      <c r="W85" s="2033" t="s">
        <v>8963</v>
      </c>
      <c r="X85" s="2033" t="s">
        <v>8963</v>
      </c>
      <c r="Y85" s="2033" t="s">
        <v>8963</v>
      </c>
      <c r="Z85" s="2033" t="s">
        <v>8963</v>
      </c>
      <c r="AA85" s="2033" t="s">
        <v>8963</v>
      </c>
      <c r="AB85" s="2033" t="s">
        <v>8963</v>
      </c>
      <c r="AC85" s="2034">
        <v>1</v>
      </c>
      <c r="AD85" s="1728" t="s">
        <v>19504</v>
      </c>
      <c r="AE85" s="1701" t="s">
        <v>19504</v>
      </c>
      <c r="AF85" s="1270" t="s">
        <v>19504</v>
      </c>
      <c r="AG85" s="2026">
        <v>1</v>
      </c>
      <c r="AH85" s="2035" t="s">
        <v>20176</v>
      </c>
      <c r="AI85" s="2026">
        <v>26</v>
      </c>
      <c r="AJ85" s="2028" t="s">
        <v>8963</v>
      </c>
      <c r="AK85" s="2028" t="s">
        <v>8963</v>
      </c>
      <c r="AL85" s="2032" t="s">
        <v>8963</v>
      </c>
      <c r="AM85" s="2028">
        <v>1</v>
      </c>
      <c r="AN85" s="2036" t="s">
        <v>20176</v>
      </c>
      <c r="AO85" s="2032">
        <v>26</v>
      </c>
      <c r="AP85" s="2037">
        <v>0</v>
      </c>
    </row>
    <row r="86" spans="1:42" s="1690" customFormat="1" ht="20.100000000000001" customHeight="1">
      <c r="A86" s="2655" t="s">
        <v>20177</v>
      </c>
      <c r="B86" s="2656"/>
      <c r="C86" s="2657"/>
      <c r="D86" s="1736">
        <v>6</v>
      </c>
      <c r="E86" s="2038"/>
      <c r="F86" s="1739"/>
      <c r="G86" s="1269"/>
      <c r="H86" s="1739"/>
      <c r="I86" s="1739"/>
      <c r="J86" s="1739"/>
      <c r="K86" s="1740"/>
      <c r="L86" s="1740"/>
      <c r="M86" s="1740"/>
      <c r="N86" s="1740"/>
      <c r="O86" s="1740"/>
      <c r="P86" s="1740"/>
      <c r="Q86" s="1740"/>
      <c r="R86" s="1740"/>
      <c r="S86" s="1740"/>
      <c r="T86" s="1740"/>
      <c r="U86" s="1740"/>
      <c r="V86" s="1740"/>
      <c r="W86" s="1740"/>
      <c r="X86" s="1740"/>
      <c r="Y86" s="1740"/>
      <c r="Z86" s="1740"/>
      <c r="AA86" s="1740"/>
      <c r="AB86" s="1740"/>
      <c r="AC86" s="1740"/>
      <c r="AD86" s="1740"/>
      <c r="AE86" s="1741"/>
      <c r="AF86" s="1742"/>
      <c r="AG86" s="1743"/>
      <c r="AH86" s="1740"/>
      <c r="AI86" s="1742"/>
      <c r="AJ86" s="1743"/>
      <c r="AK86" s="1740"/>
      <c r="AL86" s="1742"/>
      <c r="AM86" s="1740"/>
      <c r="AN86" s="1741"/>
      <c r="AO86" s="1740"/>
      <c r="AP86" s="1744"/>
    </row>
    <row r="87" spans="1:42" s="1690" customFormat="1" ht="39.950000000000003" customHeight="1">
      <c r="A87" s="1694" t="s">
        <v>20178</v>
      </c>
      <c r="B87" s="2658" t="s">
        <v>12141</v>
      </c>
      <c r="C87" s="117" t="s">
        <v>20179</v>
      </c>
      <c r="D87" s="1695" t="s">
        <v>20180</v>
      </c>
      <c r="E87" s="1700" t="s">
        <v>20181</v>
      </c>
      <c r="F87" s="1699" t="s">
        <v>20182</v>
      </c>
      <c r="G87" s="153" t="s">
        <v>8963</v>
      </c>
      <c r="H87" s="1762" t="s">
        <v>20183</v>
      </c>
      <c r="I87" s="117" t="s">
        <v>19559</v>
      </c>
      <c r="J87" s="117" t="s">
        <v>20184</v>
      </c>
      <c r="K87" s="1699">
        <v>1350</v>
      </c>
      <c r="L87" s="117">
        <v>1</v>
      </c>
      <c r="M87" s="1940" t="s">
        <v>19503</v>
      </c>
      <c r="N87" s="117" t="s">
        <v>19511</v>
      </c>
      <c r="O87" s="1709" t="s">
        <v>14461</v>
      </c>
      <c r="P87" s="1709" t="s">
        <v>14461</v>
      </c>
      <c r="Q87" s="1709" t="s">
        <v>14461</v>
      </c>
      <c r="R87" s="1701">
        <v>761</v>
      </c>
      <c r="S87" s="2692" t="s">
        <v>20185</v>
      </c>
      <c r="T87" s="2693"/>
      <c r="U87" s="2693"/>
      <c r="V87" s="2693"/>
      <c r="W87" s="2693"/>
      <c r="X87" s="2693"/>
      <c r="Y87" s="2693"/>
      <c r="Z87" s="2693"/>
      <c r="AA87" s="2693"/>
      <c r="AB87" s="2694"/>
      <c r="AC87" s="1709">
        <v>45</v>
      </c>
      <c r="AD87" s="1709">
        <v>45</v>
      </c>
      <c r="AE87" s="2039" t="s">
        <v>20186</v>
      </c>
      <c r="AF87" s="1768">
        <v>1305</v>
      </c>
      <c r="AG87" s="1941" t="s">
        <v>15909</v>
      </c>
      <c r="AH87" s="1701" t="s">
        <v>19504</v>
      </c>
      <c r="AI87" s="1764" t="s">
        <v>19504</v>
      </c>
      <c r="AJ87" s="1941" t="s">
        <v>8963</v>
      </c>
      <c r="AK87" s="1701" t="s">
        <v>8963</v>
      </c>
      <c r="AL87" s="1764" t="s">
        <v>8963</v>
      </c>
      <c r="AM87" s="1701" t="s">
        <v>19504</v>
      </c>
      <c r="AN87" s="1701" t="s">
        <v>19504</v>
      </c>
      <c r="AO87" s="1701" t="s">
        <v>19504</v>
      </c>
      <c r="AP87" s="1991">
        <v>42350000</v>
      </c>
    </row>
    <row r="88" spans="1:42" s="1690" customFormat="1" ht="39.950000000000003" customHeight="1">
      <c r="A88" s="1694" t="s">
        <v>20187</v>
      </c>
      <c r="B88" s="2659"/>
      <c r="C88" s="117" t="s">
        <v>20179</v>
      </c>
      <c r="D88" s="153" t="s">
        <v>20188</v>
      </c>
      <c r="E88" s="1700" t="s">
        <v>20189</v>
      </c>
      <c r="F88" s="1699" t="s">
        <v>20190</v>
      </c>
      <c r="G88" s="153" t="s">
        <v>8963</v>
      </c>
      <c r="H88" s="1709" t="s">
        <v>20191</v>
      </c>
      <c r="I88" s="117" t="s">
        <v>19778</v>
      </c>
      <c r="J88" s="1709" t="s">
        <v>20192</v>
      </c>
      <c r="K88" s="1781">
        <v>5000</v>
      </c>
      <c r="L88" s="1709">
        <v>2</v>
      </c>
      <c r="M88" s="1709" t="s">
        <v>20193</v>
      </c>
      <c r="N88" s="1707" t="s">
        <v>19511</v>
      </c>
      <c r="O88" s="1707" t="s">
        <v>19511</v>
      </c>
      <c r="P88" s="1707" t="s">
        <v>19511</v>
      </c>
      <c r="Q88" s="1709" t="s">
        <v>14461</v>
      </c>
      <c r="R88" s="1701">
        <v>377.4</v>
      </c>
      <c r="S88" s="117">
        <v>99.2</v>
      </c>
      <c r="T88" s="117">
        <v>59.5</v>
      </c>
      <c r="U88" s="117">
        <v>49.6</v>
      </c>
      <c r="V88" s="117">
        <v>33.1</v>
      </c>
      <c r="W88" s="117">
        <v>9.9</v>
      </c>
      <c r="X88" s="117">
        <v>16.5</v>
      </c>
      <c r="Y88" s="117">
        <v>49.6</v>
      </c>
      <c r="Z88" s="117">
        <v>33.6</v>
      </c>
      <c r="AA88" s="117">
        <v>16.5</v>
      </c>
      <c r="AB88" s="117">
        <v>9.9</v>
      </c>
      <c r="AC88" s="117">
        <v>9</v>
      </c>
      <c r="AD88" s="117">
        <v>9</v>
      </c>
      <c r="AE88" s="2040" t="s">
        <v>20194</v>
      </c>
      <c r="AF88" s="2041">
        <v>5000</v>
      </c>
      <c r="AG88" s="1941" t="s">
        <v>15909</v>
      </c>
      <c r="AH88" s="1701" t="s">
        <v>19504</v>
      </c>
      <c r="AI88" s="1764" t="s">
        <v>19504</v>
      </c>
      <c r="AJ88" s="1941" t="s">
        <v>8963</v>
      </c>
      <c r="AK88" s="1701" t="s">
        <v>8963</v>
      </c>
      <c r="AL88" s="1764" t="s">
        <v>8963</v>
      </c>
      <c r="AM88" s="1709">
        <v>3</v>
      </c>
      <c r="AN88" s="1779" t="s">
        <v>20195</v>
      </c>
      <c r="AO88" s="1709">
        <v>60</v>
      </c>
      <c r="AP88" s="2042">
        <v>68540000</v>
      </c>
    </row>
    <row r="89" spans="1:42" s="1690" customFormat="1" ht="39.950000000000003" customHeight="1">
      <c r="A89" s="1694" t="s">
        <v>20196</v>
      </c>
      <c r="B89" s="2659"/>
      <c r="C89" s="117" t="s">
        <v>20179</v>
      </c>
      <c r="D89" s="1695" t="s">
        <v>20197</v>
      </c>
      <c r="E89" s="2043" t="s">
        <v>20198</v>
      </c>
      <c r="F89" s="1699" t="s">
        <v>20199</v>
      </c>
      <c r="G89" s="153" t="s">
        <v>8963</v>
      </c>
      <c r="H89" s="1762" t="s">
        <v>20200</v>
      </c>
      <c r="I89" s="1701" t="s">
        <v>19559</v>
      </c>
      <c r="J89" s="117" t="s">
        <v>20201</v>
      </c>
      <c r="K89" s="1699">
        <v>669</v>
      </c>
      <c r="L89" s="117">
        <v>2</v>
      </c>
      <c r="M89" s="1709" t="s">
        <v>20202</v>
      </c>
      <c r="N89" s="1707" t="s">
        <v>15586</v>
      </c>
      <c r="O89" s="1707" t="s">
        <v>15586</v>
      </c>
      <c r="P89" s="1709" t="s">
        <v>14461</v>
      </c>
      <c r="Q89" s="1709" t="s">
        <v>14461</v>
      </c>
      <c r="R89" s="1701">
        <v>424.6</v>
      </c>
      <c r="S89" s="117">
        <v>105.8</v>
      </c>
      <c r="T89" s="117">
        <v>33.1</v>
      </c>
      <c r="U89" s="117">
        <v>36.4</v>
      </c>
      <c r="V89" s="117">
        <v>49.6</v>
      </c>
      <c r="W89" s="117">
        <v>49.6</v>
      </c>
      <c r="X89" s="117">
        <v>9.9</v>
      </c>
      <c r="Y89" s="117">
        <v>43</v>
      </c>
      <c r="Z89" s="117">
        <v>31</v>
      </c>
      <c r="AA89" s="117">
        <v>33.1</v>
      </c>
      <c r="AB89" s="117">
        <v>33.1</v>
      </c>
      <c r="AC89" s="117">
        <v>23</v>
      </c>
      <c r="AD89" s="117">
        <v>23</v>
      </c>
      <c r="AE89" s="2039" t="s">
        <v>20203</v>
      </c>
      <c r="AF89" s="2041">
        <v>669</v>
      </c>
      <c r="AG89" s="1941" t="s">
        <v>15909</v>
      </c>
      <c r="AH89" s="1701" t="s">
        <v>19504</v>
      </c>
      <c r="AI89" s="1764" t="s">
        <v>19504</v>
      </c>
      <c r="AJ89" s="1941" t="s">
        <v>8963</v>
      </c>
      <c r="AK89" s="1701" t="s">
        <v>8963</v>
      </c>
      <c r="AL89" s="1764" t="s">
        <v>8963</v>
      </c>
      <c r="AM89" s="1701" t="s">
        <v>19504</v>
      </c>
      <c r="AN89" s="1701" t="s">
        <v>19504</v>
      </c>
      <c r="AO89" s="1701" t="s">
        <v>19504</v>
      </c>
      <c r="AP89" s="2000">
        <v>65320000</v>
      </c>
    </row>
    <row r="90" spans="1:42" s="1690" customFormat="1" ht="39.950000000000003" customHeight="1">
      <c r="A90" s="1869" t="s">
        <v>20204</v>
      </c>
      <c r="B90" s="2659"/>
      <c r="C90" s="1695" t="s">
        <v>12465</v>
      </c>
      <c r="D90" s="1695" t="s">
        <v>20205</v>
      </c>
      <c r="E90" s="1802" t="s">
        <v>20206</v>
      </c>
      <c r="F90" s="2044" t="s">
        <v>20207</v>
      </c>
      <c r="G90" s="153" t="s">
        <v>20489</v>
      </c>
      <c r="H90" s="1871" t="s">
        <v>20208</v>
      </c>
      <c r="I90" s="1695" t="s">
        <v>19501</v>
      </c>
      <c r="J90" s="1995" t="s">
        <v>20209</v>
      </c>
      <c r="K90" s="2044">
        <v>15996</v>
      </c>
      <c r="L90" s="1695">
        <v>3</v>
      </c>
      <c r="M90" s="1725" t="s">
        <v>20193</v>
      </c>
      <c r="N90" s="1995" t="s">
        <v>19768</v>
      </c>
      <c r="O90" s="1995" t="s">
        <v>15586</v>
      </c>
      <c r="P90" s="1995" t="s">
        <v>15586</v>
      </c>
      <c r="Q90" s="1725" t="s">
        <v>14461</v>
      </c>
      <c r="R90" s="1695">
        <v>1223.47</v>
      </c>
      <c r="S90" s="1695">
        <v>92</v>
      </c>
      <c r="T90" s="1695" t="s">
        <v>8963</v>
      </c>
      <c r="U90" s="1695" t="s">
        <v>8963</v>
      </c>
      <c r="V90" s="1695" t="s">
        <v>20210</v>
      </c>
      <c r="W90" s="1695" t="s">
        <v>8963</v>
      </c>
      <c r="X90" s="1695" t="s">
        <v>8963</v>
      </c>
      <c r="Y90" s="1695" t="s">
        <v>8963</v>
      </c>
      <c r="Z90" s="1695" t="s">
        <v>8963</v>
      </c>
      <c r="AA90" s="1695" t="s">
        <v>20211</v>
      </c>
      <c r="AB90" s="1695" t="s">
        <v>8963</v>
      </c>
      <c r="AC90" s="2044">
        <v>8</v>
      </c>
      <c r="AD90" s="1995">
        <v>7</v>
      </c>
      <c r="AE90" s="1996" t="s">
        <v>20212</v>
      </c>
      <c r="AF90" s="1875">
        <v>160</v>
      </c>
      <c r="AG90" s="1994" t="s">
        <v>8963</v>
      </c>
      <c r="AH90" s="1695" t="s">
        <v>15909</v>
      </c>
      <c r="AI90" s="1920" t="s">
        <v>8963</v>
      </c>
      <c r="AJ90" s="1994">
        <v>1</v>
      </c>
      <c r="AK90" s="2045" t="s">
        <v>20213</v>
      </c>
      <c r="AL90" s="1920">
        <v>50</v>
      </c>
      <c r="AM90" s="114" t="s">
        <v>19504</v>
      </c>
      <c r="AN90" s="114" t="s">
        <v>19504</v>
      </c>
      <c r="AO90" s="114" t="s">
        <v>19504</v>
      </c>
      <c r="AP90" s="1828">
        <v>90084000</v>
      </c>
    </row>
    <row r="91" spans="1:42" s="1690" customFormat="1" ht="39.950000000000003" customHeight="1">
      <c r="A91" s="1869" t="s">
        <v>20214</v>
      </c>
      <c r="B91" s="2659"/>
      <c r="C91" s="1695" t="s">
        <v>12465</v>
      </c>
      <c r="D91" s="1695" t="s">
        <v>20215</v>
      </c>
      <c r="E91" s="1802" t="s">
        <v>20216</v>
      </c>
      <c r="F91" s="2044" t="s">
        <v>20217</v>
      </c>
      <c r="G91" s="153" t="s">
        <v>20489</v>
      </c>
      <c r="H91" s="1871" t="s">
        <v>20218</v>
      </c>
      <c r="I91" s="1695" t="s">
        <v>19501</v>
      </c>
      <c r="J91" s="1995" t="s">
        <v>20219</v>
      </c>
      <c r="K91" s="2044">
        <v>8450</v>
      </c>
      <c r="L91" s="1725">
        <v>1</v>
      </c>
      <c r="M91" s="1725" t="s">
        <v>20193</v>
      </c>
      <c r="N91" s="1995" t="s">
        <v>15586</v>
      </c>
      <c r="O91" s="1995" t="s">
        <v>15586</v>
      </c>
      <c r="P91" s="1995" t="s">
        <v>15586</v>
      </c>
      <c r="Q91" s="1725" t="s">
        <v>14461</v>
      </c>
      <c r="R91" s="1695">
        <v>886.31</v>
      </c>
      <c r="S91" s="1695">
        <v>60</v>
      </c>
      <c r="T91" s="1695">
        <v>24</v>
      </c>
      <c r="U91" s="1695" t="s">
        <v>8963</v>
      </c>
      <c r="V91" s="1695" t="s">
        <v>20220</v>
      </c>
      <c r="W91" s="1695" t="s">
        <v>20221</v>
      </c>
      <c r="X91" s="1695" t="s">
        <v>15909</v>
      </c>
      <c r="Y91" s="1695" t="s">
        <v>8963</v>
      </c>
      <c r="Z91" s="1695">
        <v>16</v>
      </c>
      <c r="AA91" s="1695" t="s">
        <v>20211</v>
      </c>
      <c r="AB91" s="1695" t="s">
        <v>8963</v>
      </c>
      <c r="AC91" s="1748">
        <v>1</v>
      </c>
      <c r="AD91" s="1748">
        <v>1</v>
      </c>
      <c r="AE91" s="2046" t="s">
        <v>20222</v>
      </c>
      <c r="AF91" s="2047">
        <v>20</v>
      </c>
      <c r="AG91" s="2048" t="s">
        <v>15909</v>
      </c>
      <c r="AH91" s="114" t="s">
        <v>19504</v>
      </c>
      <c r="AI91" s="1875" t="s">
        <v>19504</v>
      </c>
      <c r="AJ91" s="2048" t="s">
        <v>8963</v>
      </c>
      <c r="AK91" s="114" t="s">
        <v>8963</v>
      </c>
      <c r="AL91" s="1875" t="s">
        <v>8963</v>
      </c>
      <c r="AM91" s="114" t="s">
        <v>19504</v>
      </c>
      <c r="AN91" s="114" t="s">
        <v>19504</v>
      </c>
      <c r="AO91" s="114" t="s">
        <v>19504</v>
      </c>
      <c r="AP91" s="1828">
        <v>42007000</v>
      </c>
    </row>
    <row r="92" spans="1:42" s="1690" customFormat="1" ht="39.950000000000003" customHeight="1">
      <c r="A92" s="1694" t="s">
        <v>20223</v>
      </c>
      <c r="B92" s="2659"/>
      <c r="C92" s="117" t="s">
        <v>4394</v>
      </c>
      <c r="D92" s="117" t="s">
        <v>20224</v>
      </c>
      <c r="E92" s="2049" t="s">
        <v>20225</v>
      </c>
      <c r="F92" s="1730" t="s">
        <v>20226</v>
      </c>
      <c r="G92" s="153" t="s">
        <v>20490</v>
      </c>
      <c r="H92" s="2050" t="s">
        <v>20227</v>
      </c>
      <c r="I92" s="2008" t="s">
        <v>19501</v>
      </c>
      <c r="J92" s="2007" t="s">
        <v>20228</v>
      </c>
      <c r="K92" s="1730">
        <v>700</v>
      </c>
      <c r="L92" s="117">
        <v>1</v>
      </c>
      <c r="M92" s="2007" t="s">
        <v>19549</v>
      </c>
      <c r="N92" s="2008" t="s">
        <v>6506</v>
      </c>
      <c r="O92" s="2008" t="s">
        <v>5382</v>
      </c>
      <c r="P92" s="1709" t="s">
        <v>14461</v>
      </c>
      <c r="Q92" s="1709" t="s">
        <v>14461</v>
      </c>
      <c r="R92" s="117">
        <v>528.91999999999996</v>
      </c>
      <c r="S92" s="1709" t="s">
        <v>8963</v>
      </c>
      <c r="T92" s="1709" t="s">
        <v>8963</v>
      </c>
      <c r="U92" s="1709" t="s">
        <v>8963</v>
      </c>
      <c r="V92" s="1709" t="s">
        <v>8963</v>
      </c>
      <c r="W92" s="1709" t="s">
        <v>8963</v>
      </c>
      <c r="X92" s="1709" t="s">
        <v>8963</v>
      </c>
      <c r="Y92" s="1709" t="s">
        <v>8963</v>
      </c>
      <c r="Z92" s="1709" t="s">
        <v>8963</v>
      </c>
      <c r="AA92" s="1709" t="s">
        <v>8963</v>
      </c>
      <c r="AB92" s="1709" t="s">
        <v>8963</v>
      </c>
      <c r="AC92" s="1730">
        <v>12</v>
      </c>
      <c r="AD92" s="2007">
        <v>12</v>
      </c>
      <c r="AE92" s="2051" t="s">
        <v>20229</v>
      </c>
      <c r="AF92" s="1764">
        <v>288</v>
      </c>
      <c r="AG92" s="1941" t="s">
        <v>15909</v>
      </c>
      <c r="AH92" s="1701" t="s">
        <v>19504</v>
      </c>
      <c r="AI92" s="1764" t="s">
        <v>19504</v>
      </c>
      <c r="AJ92" s="1941" t="s">
        <v>8963</v>
      </c>
      <c r="AK92" s="1701" t="s">
        <v>8963</v>
      </c>
      <c r="AL92" s="1764" t="s">
        <v>8963</v>
      </c>
      <c r="AM92" s="2008" t="s">
        <v>8963</v>
      </c>
      <c r="AN92" s="1701" t="s">
        <v>19504</v>
      </c>
      <c r="AO92" s="1701" t="s">
        <v>19504</v>
      </c>
      <c r="AP92" s="1723">
        <v>65400000</v>
      </c>
    </row>
    <row r="93" spans="1:42" s="1690" customFormat="1" ht="39.950000000000003" customHeight="1">
      <c r="A93" s="1694" t="s">
        <v>20230</v>
      </c>
      <c r="B93" s="2659"/>
      <c r="C93" s="117" t="s">
        <v>20231</v>
      </c>
      <c r="D93" s="117" t="s">
        <v>20232</v>
      </c>
      <c r="E93" s="1700" t="s">
        <v>20233</v>
      </c>
      <c r="F93" s="117" t="s">
        <v>20234</v>
      </c>
      <c r="G93" s="153" t="s">
        <v>20491</v>
      </c>
      <c r="H93" s="1762" t="s">
        <v>20235</v>
      </c>
      <c r="I93" s="117" t="s">
        <v>19501</v>
      </c>
      <c r="J93" s="1707" t="s">
        <v>20236</v>
      </c>
      <c r="K93" s="1730">
        <v>0</v>
      </c>
      <c r="L93" s="117">
        <v>1</v>
      </c>
      <c r="M93" s="1707" t="s">
        <v>20136</v>
      </c>
      <c r="N93" s="1707" t="s">
        <v>15586</v>
      </c>
      <c r="O93" s="1707" t="s">
        <v>20237</v>
      </c>
      <c r="P93" s="1709" t="s">
        <v>19504</v>
      </c>
      <c r="Q93" s="1709" t="s">
        <v>19504</v>
      </c>
      <c r="R93" s="1701">
        <v>343</v>
      </c>
      <c r="S93" s="117">
        <v>157</v>
      </c>
      <c r="T93" s="117">
        <v>40</v>
      </c>
      <c r="U93" s="117" t="s">
        <v>8963</v>
      </c>
      <c r="V93" s="117" t="s">
        <v>8963</v>
      </c>
      <c r="W93" s="117" t="s">
        <v>8963</v>
      </c>
      <c r="X93" s="117" t="s">
        <v>8963</v>
      </c>
      <c r="Y93" s="1730" t="s">
        <v>20238</v>
      </c>
      <c r="Z93" s="1719" t="s">
        <v>20239</v>
      </c>
      <c r="AA93" s="1719">
        <v>17</v>
      </c>
      <c r="AB93" s="117">
        <v>10</v>
      </c>
      <c r="AC93" s="117">
        <v>28</v>
      </c>
      <c r="AD93" s="117">
        <v>25</v>
      </c>
      <c r="AE93" s="1763" t="s">
        <v>20240</v>
      </c>
      <c r="AF93" s="1768">
        <v>0</v>
      </c>
      <c r="AG93" s="1765" t="s">
        <v>8963</v>
      </c>
      <c r="AH93" s="117" t="s">
        <v>8963</v>
      </c>
      <c r="AI93" s="1780" t="s">
        <v>8963</v>
      </c>
      <c r="AJ93" s="1765">
        <v>3</v>
      </c>
      <c r="AK93" s="1890" t="s">
        <v>20241</v>
      </c>
      <c r="AL93" s="2041" t="s">
        <v>8963</v>
      </c>
      <c r="AM93" s="1707">
        <v>11</v>
      </c>
      <c r="AN93" s="1779" t="s">
        <v>20242</v>
      </c>
      <c r="AO93" s="1709">
        <v>118</v>
      </c>
      <c r="AP93" s="1723">
        <v>0</v>
      </c>
    </row>
    <row r="94" spans="1:42" s="1690" customFormat="1" ht="39.950000000000003" customHeight="1">
      <c r="A94" s="1694" t="s">
        <v>20243</v>
      </c>
      <c r="B94" s="2659"/>
      <c r="C94" s="117" t="s">
        <v>20231</v>
      </c>
      <c r="D94" s="117" t="s">
        <v>20244</v>
      </c>
      <c r="E94" s="1700" t="s">
        <v>12411</v>
      </c>
      <c r="F94" s="1699" t="s">
        <v>12412</v>
      </c>
      <c r="G94" s="153" t="s">
        <v>20490</v>
      </c>
      <c r="H94" s="1709" t="s">
        <v>20245</v>
      </c>
      <c r="I94" s="1709" t="s">
        <v>19501</v>
      </c>
      <c r="J94" s="1709" t="s">
        <v>20246</v>
      </c>
      <c r="K94" s="1781">
        <v>500</v>
      </c>
      <c r="L94" s="1709">
        <v>2</v>
      </c>
      <c r="M94" s="1709" t="s">
        <v>19539</v>
      </c>
      <c r="N94" s="1709" t="s">
        <v>15586</v>
      </c>
      <c r="O94" s="1709" t="s">
        <v>14516</v>
      </c>
      <c r="P94" s="1709" t="s">
        <v>14461</v>
      </c>
      <c r="Q94" s="1709" t="s">
        <v>14461</v>
      </c>
      <c r="R94" s="1709">
        <v>783.1</v>
      </c>
      <c r="S94" s="2692" t="s">
        <v>20247</v>
      </c>
      <c r="T94" s="2693"/>
      <c r="U94" s="2693"/>
      <c r="V94" s="2693"/>
      <c r="W94" s="2693"/>
      <c r="X94" s="2693"/>
      <c r="Y94" s="2693"/>
      <c r="Z94" s="2693"/>
      <c r="AA94" s="2693"/>
      <c r="AB94" s="2694"/>
      <c r="AC94" s="117">
        <v>30</v>
      </c>
      <c r="AD94" s="117">
        <v>30</v>
      </c>
      <c r="AE94" s="2052" t="s">
        <v>20248</v>
      </c>
      <c r="AF94" s="1729">
        <v>140</v>
      </c>
      <c r="AG94" s="1734" t="s">
        <v>8963</v>
      </c>
      <c r="AH94" s="1701" t="s">
        <v>19504</v>
      </c>
      <c r="AI94" s="2041" t="s">
        <v>8963</v>
      </c>
      <c r="AJ94" s="1734" t="s">
        <v>8963</v>
      </c>
      <c r="AK94" s="1701" t="s">
        <v>8963</v>
      </c>
      <c r="AL94" s="2041" t="s">
        <v>8963</v>
      </c>
      <c r="AM94" s="1699">
        <v>10</v>
      </c>
      <c r="AN94" s="1979" t="s">
        <v>20249</v>
      </c>
      <c r="AO94" s="2053">
        <v>200</v>
      </c>
      <c r="AP94" s="2054">
        <v>102180000</v>
      </c>
    </row>
    <row r="95" spans="1:42" s="1690" customFormat="1" ht="39.950000000000003" customHeight="1">
      <c r="A95" s="1694" t="s">
        <v>20250</v>
      </c>
      <c r="B95" s="2659"/>
      <c r="C95" s="117" t="s">
        <v>20231</v>
      </c>
      <c r="D95" s="117" t="s">
        <v>20251</v>
      </c>
      <c r="E95" s="1700" t="s">
        <v>20252</v>
      </c>
      <c r="F95" s="117" t="s">
        <v>20253</v>
      </c>
      <c r="G95" s="153" t="s">
        <v>8963</v>
      </c>
      <c r="H95" s="1762" t="s">
        <v>20254</v>
      </c>
      <c r="I95" s="117" t="s">
        <v>19501</v>
      </c>
      <c r="J95" s="117" t="s">
        <v>20255</v>
      </c>
      <c r="K95" s="1699">
        <v>3500</v>
      </c>
      <c r="L95" s="1719">
        <v>1</v>
      </c>
      <c r="M95" s="1709" t="s">
        <v>19639</v>
      </c>
      <c r="N95" s="1709" t="s">
        <v>15586</v>
      </c>
      <c r="O95" s="1709" t="s">
        <v>8963</v>
      </c>
      <c r="P95" s="1709" t="s">
        <v>14461</v>
      </c>
      <c r="Q95" s="1709" t="s">
        <v>14461</v>
      </c>
      <c r="R95" s="117">
        <v>541</v>
      </c>
      <c r="S95" s="117">
        <v>396</v>
      </c>
      <c r="T95" s="117">
        <v>33</v>
      </c>
      <c r="U95" s="117">
        <v>26.4</v>
      </c>
      <c r="V95" s="117">
        <v>6.6</v>
      </c>
      <c r="W95" s="117">
        <v>13.2</v>
      </c>
      <c r="X95" s="1701" t="s">
        <v>19504</v>
      </c>
      <c r="Y95" s="117">
        <v>19.8</v>
      </c>
      <c r="Z95" s="117" t="s">
        <v>20256</v>
      </c>
      <c r="AA95" s="117">
        <v>6.6</v>
      </c>
      <c r="AB95" s="1701" t="s">
        <v>19504</v>
      </c>
      <c r="AC95" s="117">
        <v>16</v>
      </c>
      <c r="AD95" s="117">
        <v>6</v>
      </c>
      <c r="AE95" s="117" t="s">
        <v>20257</v>
      </c>
      <c r="AF95" s="1729">
        <v>85</v>
      </c>
      <c r="AG95" s="1728" t="s">
        <v>8963</v>
      </c>
      <c r="AH95" s="1699" t="s">
        <v>15909</v>
      </c>
      <c r="AI95" s="1990" t="s">
        <v>8963</v>
      </c>
      <c r="AJ95" s="1701">
        <v>1</v>
      </c>
      <c r="AK95" s="1699" t="s">
        <v>20258</v>
      </c>
      <c r="AL95" s="2052">
        <v>21</v>
      </c>
      <c r="AM95" s="2008" t="s">
        <v>8963</v>
      </c>
      <c r="AN95" s="1701" t="s">
        <v>19504</v>
      </c>
      <c r="AO95" s="1701" t="s">
        <v>19504</v>
      </c>
      <c r="AP95" s="1711">
        <v>41970000</v>
      </c>
    </row>
    <row r="96" spans="1:42" s="1690" customFormat="1" ht="39.950000000000003" customHeight="1">
      <c r="A96" s="1694" t="s">
        <v>20259</v>
      </c>
      <c r="B96" s="2659"/>
      <c r="C96" s="117" t="s">
        <v>12280</v>
      </c>
      <c r="D96" s="117" t="s">
        <v>20260</v>
      </c>
      <c r="E96" s="1700" t="s">
        <v>16748</v>
      </c>
      <c r="F96" s="1699" t="s">
        <v>16749</v>
      </c>
      <c r="G96" s="153" t="s">
        <v>8963</v>
      </c>
      <c r="H96" s="1762" t="s">
        <v>20261</v>
      </c>
      <c r="I96" s="117" t="s">
        <v>15966</v>
      </c>
      <c r="J96" s="117" t="s">
        <v>20262</v>
      </c>
      <c r="K96" s="1699">
        <v>16000</v>
      </c>
      <c r="L96" s="1719">
        <v>1</v>
      </c>
      <c r="M96" s="1709" t="s">
        <v>19503</v>
      </c>
      <c r="N96" s="1709" t="s">
        <v>15586</v>
      </c>
      <c r="O96" s="1709" t="s">
        <v>8963</v>
      </c>
      <c r="P96" s="1709" t="s">
        <v>8963</v>
      </c>
      <c r="Q96" s="1709" t="s">
        <v>8963</v>
      </c>
      <c r="R96" s="117">
        <v>730</v>
      </c>
      <c r="S96" s="2680" t="s">
        <v>20263</v>
      </c>
      <c r="T96" s="2681"/>
      <c r="U96" s="2681"/>
      <c r="V96" s="2681"/>
      <c r="W96" s="2681"/>
      <c r="X96" s="2681"/>
      <c r="Y96" s="2681"/>
      <c r="Z96" s="2681"/>
      <c r="AA96" s="2681"/>
      <c r="AB96" s="2682"/>
      <c r="AC96" s="117">
        <v>5</v>
      </c>
      <c r="AD96" s="117">
        <v>5</v>
      </c>
      <c r="AE96" s="2039" t="s">
        <v>20264</v>
      </c>
      <c r="AF96" s="1764">
        <v>80</v>
      </c>
      <c r="AG96" s="1728" t="s">
        <v>8963</v>
      </c>
      <c r="AH96" s="1699" t="s">
        <v>8963</v>
      </c>
      <c r="AI96" s="1990" t="s">
        <v>8963</v>
      </c>
      <c r="AJ96" s="1728" t="s">
        <v>8963</v>
      </c>
      <c r="AK96" s="1699" t="s">
        <v>8963</v>
      </c>
      <c r="AL96" s="1990" t="s">
        <v>8963</v>
      </c>
      <c r="AM96" s="1699">
        <v>12</v>
      </c>
      <c r="AN96" s="1890" t="s">
        <v>20265</v>
      </c>
      <c r="AO96" s="1701">
        <v>170</v>
      </c>
      <c r="AP96" s="2055">
        <v>155740000</v>
      </c>
    </row>
    <row r="97" spans="1:42" s="1690" customFormat="1" ht="39.950000000000003" customHeight="1">
      <c r="A97" s="1694" t="s">
        <v>20266</v>
      </c>
      <c r="B97" s="2659"/>
      <c r="C97" s="117" t="s">
        <v>20267</v>
      </c>
      <c r="D97" s="117" t="s">
        <v>20268</v>
      </c>
      <c r="E97" s="1700" t="s">
        <v>20269</v>
      </c>
      <c r="F97" s="1699" t="s">
        <v>20270</v>
      </c>
      <c r="G97" s="153" t="s">
        <v>8963</v>
      </c>
      <c r="H97" s="1762" t="s">
        <v>20271</v>
      </c>
      <c r="I97" s="117" t="s">
        <v>15942</v>
      </c>
      <c r="J97" s="1707" t="s">
        <v>20272</v>
      </c>
      <c r="K97" s="1709">
        <v>240</v>
      </c>
      <c r="L97" s="1707">
        <v>1</v>
      </c>
      <c r="M97" s="1709" t="s">
        <v>20202</v>
      </c>
      <c r="N97" s="1709" t="s">
        <v>14951</v>
      </c>
      <c r="O97" s="1709" t="s">
        <v>8547</v>
      </c>
      <c r="P97" s="1709" t="s">
        <v>14461</v>
      </c>
      <c r="Q97" s="1709" t="s">
        <v>14461</v>
      </c>
      <c r="R97" s="1781">
        <v>3736</v>
      </c>
      <c r="S97" s="1709" t="s">
        <v>8963</v>
      </c>
      <c r="T97" s="1709" t="s">
        <v>8963</v>
      </c>
      <c r="U97" s="1709" t="s">
        <v>8963</v>
      </c>
      <c r="V97" s="1709" t="s">
        <v>8963</v>
      </c>
      <c r="W97" s="1709" t="s">
        <v>8963</v>
      </c>
      <c r="X97" s="1709" t="s">
        <v>8963</v>
      </c>
      <c r="Y97" s="1709" t="s">
        <v>8963</v>
      </c>
      <c r="Z97" s="1709" t="s">
        <v>8963</v>
      </c>
      <c r="AA97" s="1709" t="s">
        <v>8963</v>
      </c>
      <c r="AB97" s="1709" t="s">
        <v>8963</v>
      </c>
      <c r="AC97" s="1709">
        <v>11</v>
      </c>
      <c r="AD97" s="1709">
        <v>11</v>
      </c>
      <c r="AE97" s="1779" t="s">
        <v>20273</v>
      </c>
      <c r="AF97" s="1937">
        <v>240</v>
      </c>
      <c r="AG97" s="1728" t="s">
        <v>19504</v>
      </c>
      <c r="AH97" s="1701" t="s">
        <v>19504</v>
      </c>
      <c r="AI97" s="1764" t="s">
        <v>19504</v>
      </c>
      <c r="AJ97" s="1728" t="s">
        <v>8963</v>
      </c>
      <c r="AK97" s="1701" t="s">
        <v>8963</v>
      </c>
      <c r="AL97" s="1764" t="s">
        <v>8963</v>
      </c>
      <c r="AM97" s="1903" t="s">
        <v>19504</v>
      </c>
      <c r="AN97" s="1903" t="s">
        <v>19504</v>
      </c>
      <c r="AO97" s="1764" t="s">
        <v>19504</v>
      </c>
      <c r="AP97" s="1711">
        <v>42700000</v>
      </c>
    </row>
    <row r="98" spans="1:42" s="1690" customFormat="1" ht="39.950000000000003" customHeight="1">
      <c r="A98" s="1869" t="s">
        <v>20274</v>
      </c>
      <c r="B98" s="2659"/>
      <c r="C98" s="1695" t="s">
        <v>20275</v>
      </c>
      <c r="D98" s="1695" t="s">
        <v>20276</v>
      </c>
      <c r="E98" s="1870" t="s">
        <v>20277</v>
      </c>
      <c r="F98" s="1825" t="s">
        <v>20278</v>
      </c>
      <c r="G98" s="153" t="s">
        <v>20492</v>
      </c>
      <c r="H98" s="1871" t="s">
        <v>20279</v>
      </c>
      <c r="I98" s="1695" t="s">
        <v>19501</v>
      </c>
      <c r="J98" s="1695" t="s">
        <v>20280</v>
      </c>
      <c r="K98" s="1825">
        <v>31355</v>
      </c>
      <c r="L98" s="1695">
        <v>1</v>
      </c>
      <c r="M98" s="1725" t="s">
        <v>20193</v>
      </c>
      <c r="N98" s="1695" t="s">
        <v>19523</v>
      </c>
      <c r="O98" s="1695" t="s">
        <v>14294</v>
      </c>
      <c r="P98" s="1695" t="s">
        <v>14294</v>
      </c>
      <c r="Q98" s="1725" t="s">
        <v>14461</v>
      </c>
      <c r="R98" s="114">
        <v>1046</v>
      </c>
      <c r="S98" s="114">
        <v>143.30000000000001</v>
      </c>
      <c r="T98" s="114">
        <v>85.8</v>
      </c>
      <c r="U98" s="114">
        <v>85.8</v>
      </c>
      <c r="V98" s="114">
        <v>14</v>
      </c>
      <c r="W98" s="114" t="s">
        <v>19504</v>
      </c>
      <c r="X98" s="114" t="s">
        <v>19504</v>
      </c>
      <c r="Y98" s="114">
        <v>21.45</v>
      </c>
      <c r="Z98" s="114">
        <v>15.6</v>
      </c>
      <c r="AA98" s="114" t="s">
        <v>19504</v>
      </c>
      <c r="AB98" s="114">
        <v>680</v>
      </c>
      <c r="AC98" s="114">
        <v>10</v>
      </c>
      <c r="AD98" s="1695">
        <v>10</v>
      </c>
      <c r="AE98" s="2045" t="s">
        <v>20281</v>
      </c>
      <c r="AF98" s="1918">
        <v>13766</v>
      </c>
      <c r="AG98" s="1874" t="s">
        <v>19504</v>
      </c>
      <c r="AH98" s="114" t="s">
        <v>19504</v>
      </c>
      <c r="AI98" s="1875" t="s">
        <v>19504</v>
      </c>
      <c r="AJ98" s="1874" t="s">
        <v>8963</v>
      </c>
      <c r="AK98" s="114" t="s">
        <v>8963</v>
      </c>
      <c r="AL98" s="1875" t="s">
        <v>8963</v>
      </c>
      <c r="AM98" s="122" t="s">
        <v>19504</v>
      </c>
      <c r="AN98" s="122" t="s">
        <v>19504</v>
      </c>
      <c r="AO98" s="1875" t="s">
        <v>19504</v>
      </c>
      <c r="AP98" s="125">
        <v>97440000</v>
      </c>
    </row>
    <row r="99" spans="1:42" s="1690" customFormat="1" ht="39.950000000000003" customHeight="1">
      <c r="A99" s="1869" t="s">
        <v>20282</v>
      </c>
      <c r="B99" s="2659"/>
      <c r="C99" s="1695" t="s">
        <v>4441</v>
      </c>
      <c r="D99" s="1695" t="s">
        <v>20283</v>
      </c>
      <c r="E99" s="1870" t="s">
        <v>20284</v>
      </c>
      <c r="F99" s="1695" t="s">
        <v>20285</v>
      </c>
      <c r="G99" s="153" t="s">
        <v>20493</v>
      </c>
      <c r="H99" s="1871" t="s">
        <v>20286</v>
      </c>
      <c r="I99" s="1695" t="s">
        <v>15942</v>
      </c>
      <c r="J99" s="1803" t="s">
        <v>20287</v>
      </c>
      <c r="K99" s="1825">
        <v>36000</v>
      </c>
      <c r="L99" s="1803">
        <v>4</v>
      </c>
      <c r="M99" s="1803" t="s">
        <v>19582</v>
      </c>
      <c r="N99" s="1803" t="s">
        <v>20288</v>
      </c>
      <c r="O99" s="1803" t="s">
        <v>20120</v>
      </c>
      <c r="P99" s="1725" t="s">
        <v>14461</v>
      </c>
      <c r="Q99" s="1725" t="s">
        <v>14461</v>
      </c>
      <c r="R99" s="114">
        <v>409</v>
      </c>
      <c r="S99" s="114">
        <v>108</v>
      </c>
      <c r="T99" s="114">
        <v>81</v>
      </c>
      <c r="U99" s="114" t="s">
        <v>8963</v>
      </c>
      <c r="V99" s="114">
        <v>26</v>
      </c>
      <c r="W99" s="1725" t="s">
        <v>8963</v>
      </c>
      <c r="X99" s="1725" t="s">
        <v>8963</v>
      </c>
      <c r="Y99" s="1725" t="s">
        <v>8963</v>
      </c>
      <c r="Z99" s="1725" t="s">
        <v>8963</v>
      </c>
      <c r="AA99" s="114">
        <v>24</v>
      </c>
      <c r="AB99" s="1695" t="s">
        <v>20289</v>
      </c>
      <c r="AC99" s="1748">
        <v>20</v>
      </c>
      <c r="AD99" s="1748">
        <v>20</v>
      </c>
      <c r="AE99" s="1872" t="s">
        <v>20290</v>
      </c>
      <c r="AF99" s="1875">
        <v>605</v>
      </c>
      <c r="AG99" s="1874" t="s">
        <v>19504</v>
      </c>
      <c r="AH99" s="114" t="s">
        <v>19504</v>
      </c>
      <c r="AI99" s="1875" t="s">
        <v>19504</v>
      </c>
      <c r="AJ99" s="1874" t="s">
        <v>8963</v>
      </c>
      <c r="AK99" s="114" t="s">
        <v>8963</v>
      </c>
      <c r="AL99" s="1875" t="s">
        <v>8963</v>
      </c>
      <c r="AM99" s="122" t="s">
        <v>19504</v>
      </c>
      <c r="AN99" s="122" t="s">
        <v>19504</v>
      </c>
      <c r="AO99" s="1875" t="s">
        <v>19504</v>
      </c>
      <c r="AP99" s="2056">
        <v>0</v>
      </c>
    </row>
    <row r="100" spans="1:42" s="1690" customFormat="1" ht="39.950000000000003" customHeight="1">
      <c r="A100" s="1869" t="s">
        <v>20291</v>
      </c>
      <c r="B100" s="2660"/>
      <c r="C100" s="1695" t="s">
        <v>20275</v>
      </c>
      <c r="D100" s="1695" t="s">
        <v>20292</v>
      </c>
      <c r="E100" s="1870" t="s">
        <v>20293</v>
      </c>
      <c r="F100" s="2057" t="s">
        <v>20294</v>
      </c>
      <c r="G100" s="153" t="s">
        <v>20494</v>
      </c>
      <c r="H100" s="1871" t="s">
        <v>20295</v>
      </c>
      <c r="I100" s="1695" t="s">
        <v>19559</v>
      </c>
      <c r="J100" s="1803" t="s">
        <v>20296</v>
      </c>
      <c r="K100" s="2057">
        <v>19152</v>
      </c>
      <c r="L100" s="1695">
        <v>4</v>
      </c>
      <c r="M100" s="1725" t="s">
        <v>20193</v>
      </c>
      <c r="N100" s="1803" t="s">
        <v>19592</v>
      </c>
      <c r="O100" s="1803" t="s">
        <v>14294</v>
      </c>
      <c r="P100" s="1803" t="s">
        <v>14294</v>
      </c>
      <c r="Q100" s="1725" t="s">
        <v>14461</v>
      </c>
      <c r="R100" s="114">
        <v>297</v>
      </c>
      <c r="S100" s="114">
        <v>78.08</v>
      </c>
      <c r="T100" s="114" t="s">
        <v>8963</v>
      </c>
      <c r="U100" s="114">
        <v>75.33</v>
      </c>
      <c r="V100" s="114">
        <v>4.68</v>
      </c>
      <c r="W100" s="1725" t="s">
        <v>8963</v>
      </c>
      <c r="X100" s="1725" t="s">
        <v>8963</v>
      </c>
      <c r="Y100" s="1725" t="s">
        <v>8963</v>
      </c>
      <c r="Z100" s="114">
        <v>26.52</v>
      </c>
      <c r="AA100" s="114">
        <v>15.36</v>
      </c>
      <c r="AB100" s="114">
        <v>96.32</v>
      </c>
      <c r="AC100" s="2057">
        <v>21</v>
      </c>
      <c r="AD100" s="1748">
        <v>13</v>
      </c>
      <c r="AE100" s="1872" t="s">
        <v>20297</v>
      </c>
      <c r="AF100" s="1918">
        <v>15618</v>
      </c>
      <c r="AG100" s="1994">
        <v>8</v>
      </c>
      <c r="AH100" s="1695" t="s">
        <v>20298</v>
      </c>
      <c r="AI100" s="1920">
        <v>596</v>
      </c>
      <c r="AJ100" s="1994" t="s">
        <v>8963</v>
      </c>
      <c r="AK100" s="1695" t="s">
        <v>8963</v>
      </c>
      <c r="AL100" s="1920" t="s">
        <v>8963</v>
      </c>
      <c r="AM100" s="122" t="s">
        <v>19504</v>
      </c>
      <c r="AN100" s="122" t="s">
        <v>19504</v>
      </c>
      <c r="AO100" s="1875" t="s">
        <v>19504</v>
      </c>
      <c r="AP100" s="2058">
        <v>145777680</v>
      </c>
    </row>
    <row r="101" spans="1:42" s="1690" customFormat="1" ht="20.100000000000001" customHeight="1">
      <c r="A101" s="2655" t="s">
        <v>20299</v>
      </c>
      <c r="B101" s="2656"/>
      <c r="C101" s="2657"/>
      <c r="D101" s="1736">
        <v>14</v>
      </c>
      <c r="E101" s="1737"/>
      <c r="F101" s="1738"/>
      <c r="G101" s="1269"/>
      <c r="H101" s="1739"/>
      <c r="I101" s="1740"/>
      <c r="J101" s="1740"/>
      <c r="K101" s="1740"/>
      <c r="L101" s="1740"/>
      <c r="M101" s="1740"/>
      <c r="N101" s="1740"/>
      <c r="O101" s="1740"/>
      <c r="P101" s="1740"/>
      <c r="Q101" s="1740"/>
      <c r="R101" s="1740"/>
      <c r="S101" s="1740"/>
      <c r="T101" s="1740"/>
      <c r="U101" s="1740"/>
      <c r="V101" s="1740"/>
      <c r="W101" s="1740"/>
      <c r="X101" s="1740"/>
      <c r="Y101" s="1740"/>
      <c r="Z101" s="1740"/>
      <c r="AA101" s="1740"/>
      <c r="AB101" s="1740"/>
      <c r="AC101" s="1740"/>
      <c r="AD101" s="1740"/>
      <c r="AE101" s="1783"/>
      <c r="AF101" s="1742"/>
      <c r="AG101" s="1743"/>
      <c r="AH101" s="1740"/>
      <c r="AI101" s="1742"/>
      <c r="AJ101" s="1743"/>
      <c r="AK101" s="1740"/>
      <c r="AL101" s="1742"/>
      <c r="AM101" s="1740"/>
      <c r="AN101" s="1741"/>
      <c r="AO101" s="1740"/>
      <c r="AP101" s="1744"/>
    </row>
    <row r="102" spans="1:42" s="1690" customFormat="1" ht="39.950000000000003" customHeight="1">
      <c r="A102" s="2001" t="s">
        <v>20300</v>
      </c>
      <c r="B102" s="2658" t="s">
        <v>12837</v>
      </c>
      <c r="C102" s="153" t="s">
        <v>13205</v>
      </c>
      <c r="D102" s="153" t="s">
        <v>20301</v>
      </c>
      <c r="E102" s="2059" t="s">
        <v>20302</v>
      </c>
      <c r="F102" s="2060" t="s">
        <v>20303</v>
      </c>
      <c r="G102" s="153" t="s">
        <v>20495</v>
      </c>
      <c r="H102" s="2061" t="s">
        <v>20304</v>
      </c>
      <c r="I102" s="2062" t="s">
        <v>19501</v>
      </c>
      <c r="J102" s="2060" t="s">
        <v>20305</v>
      </c>
      <c r="K102" s="2063">
        <v>1300</v>
      </c>
      <c r="L102" s="2064">
        <v>1</v>
      </c>
      <c r="M102" s="2065" t="s">
        <v>19549</v>
      </c>
      <c r="N102" s="2064" t="s">
        <v>15586</v>
      </c>
      <c r="O102" s="2064" t="s">
        <v>15586</v>
      </c>
      <c r="P102" s="1854" t="s">
        <v>5639</v>
      </c>
      <c r="Q102" s="1854" t="s">
        <v>5639</v>
      </c>
      <c r="R102" s="2064">
        <v>585</v>
      </c>
      <c r="S102" s="2066">
        <v>85.02</v>
      </c>
      <c r="T102" s="2066">
        <v>23.04</v>
      </c>
      <c r="U102" s="2066">
        <v>14.4</v>
      </c>
      <c r="V102" s="2066">
        <v>25.52</v>
      </c>
      <c r="W102" s="2066">
        <v>30.94</v>
      </c>
      <c r="X102" s="2066">
        <v>30.52</v>
      </c>
      <c r="Y102" s="2066">
        <v>19.920000000000002</v>
      </c>
      <c r="Z102" s="2066">
        <v>35.1</v>
      </c>
      <c r="AA102" s="2066">
        <v>28.08</v>
      </c>
      <c r="AB102" s="2066">
        <v>292.45999999999998</v>
      </c>
      <c r="AC102" s="2067">
        <v>5</v>
      </c>
      <c r="AD102" s="2068">
        <v>3</v>
      </c>
      <c r="AE102" s="2064" t="s">
        <v>20306</v>
      </c>
      <c r="AF102" s="2069">
        <v>835</v>
      </c>
      <c r="AG102" s="1836" t="s">
        <v>14461</v>
      </c>
      <c r="AH102" s="1817" t="s">
        <v>14461</v>
      </c>
      <c r="AI102" s="1817" t="s">
        <v>14461</v>
      </c>
      <c r="AJ102" s="1817" t="s">
        <v>14461</v>
      </c>
      <c r="AK102" s="2064"/>
      <c r="AL102" s="1817" t="s">
        <v>14461</v>
      </c>
      <c r="AM102" s="1854">
        <v>2</v>
      </c>
      <c r="AN102" s="2070" t="s">
        <v>20307</v>
      </c>
      <c r="AO102" s="1854" t="s">
        <v>8963</v>
      </c>
      <c r="AP102" s="2071">
        <v>19494</v>
      </c>
    </row>
    <row r="103" spans="1:42" s="1690" customFormat="1" ht="39.950000000000003" customHeight="1">
      <c r="A103" s="2001" t="s">
        <v>20308</v>
      </c>
      <c r="B103" s="2659"/>
      <c r="C103" s="153" t="s">
        <v>13205</v>
      </c>
      <c r="D103" s="153" t="s">
        <v>20309</v>
      </c>
      <c r="E103" s="2072" t="s">
        <v>20310</v>
      </c>
      <c r="F103" s="2073" t="s">
        <v>20311</v>
      </c>
      <c r="G103" s="153" t="s">
        <v>8963</v>
      </c>
      <c r="H103" s="2061" t="s">
        <v>20312</v>
      </c>
      <c r="I103" s="2062" t="s">
        <v>19501</v>
      </c>
      <c r="J103" s="2073" t="s">
        <v>20313</v>
      </c>
      <c r="K103" s="2063">
        <v>14580</v>
      </c>
      <c r="L103" s="2064">
        <v>2</v>
      </c>
      <c r="M103" s="2065" t="s">
        <v>19503</v>
      </c>
      <c r="N103" s="2064" t="s">
        <v>15586</v>
      </c>
      <c r="O103" s="2064" t="s">
        <v>8963</v>
      </c>
      <c r="P103" s="1854" t="s">
        <v>8963</v>
      </c>
      <c r="Q103" s="1854" t="s">
        <v>8963</v>
      </c>
      <c r="R103" s="2064">
        <v>298.10000000000002</v>
      </c>
      <c r="S103" s="2064">
        <v>150.75</v>
      </c>
      <c r="T103" s="2064">
        <v>39.22</v>
      </c>
      <c r="U103" s="2064">
        <v>21.42</v>
      </c>
      <c r="V103" s="2064">
        <v>12</v>
      </c>
      <c r="W103" s="2064">
        <v>10.07</v>
      </c>
      <c r="X103" s="2064">
        <v>5</v>
      </c>
      <c r="Y103" s="2064">
        <v>15</v>
      </c>
      <c r="Z103" s="2064">
        <v>39.68</v>
      </c>
      <c r="AA103" s="2064">
        <v>5</v>
      </c>
      <c r="AB103" s="2066" t="s">
        <v>8963</v>
      </c>
      <c r="AC103" s="2064" t="s">
        <v>8963</v>
      </c>
      <c r="AD103" s="2064" t="s">
        <v>8963</v>
      </c>
      <c r="AE103" s="2064" t="s">
        <v>8963</v>
      </c>
      <c r="AF103" s="2069" t="s">
        <v>8963</v>
      </c>
      <c r="AG103" s="2069" t="s">
        <v>8963</v>
      </c>
      <c r="AH103" s="2064" t="s">
        <v>8963</v>
      </c>
      <c r="AI103" s="2064" t="s">
        <v>8963</v>
      </c>
      <c r="AJ103" s="2064" t="s">
        <v>8963</v>
      </c>
      <c r="AK103" s="2064" t="s">
        <v>8963</v>
      </c>
      <c r="AL103" s="2064" t="s">
        <v>8963</v>
      </c>
      <c r="AM103" s="1854">
        <v>1</v>
      </c>
      <c r="AN103" s="2070" t="s">
        <v>20314</v>
      </c>
      <c r="AO103" s="1854">
        <v>35</v>
      </c>
      <c r="AP103" s="2074">
        <v>14974000</v>
      </c>
    </row>
    <row r="104" spans="1:42" s="1690" customFormat="1" ht="39.950000000000003" customHeight="1">
      <c r="A104" s="2001" t="s">
        <v>20315</v>
      </c>
      <c r="B104" s="2659"/>
      <c r="C104" s="153" t="s">
        <v>13205</v>
      </c>
      <c r="D104" s="1695" t="s">
        <v>20316</v>
      </c>
      <c r="E104" s="2075" t="s">
        <v>20317</v>
      </c>
      <c r="F104" s="135" t="s">
        <v>20318</v>
      </c>
      <c r="G104" s="153" t="s">
        <v>8963</v>
      </c>
      <c r="H104" s="2061" t="s">
        <v>20319</v>
      </c>
      <c r="I104" s="2062" t="s">
        <v>19501</v>
      </c>
      <c r="J104" s="2073" t="s">
        <v>20320</v>
      </c>
      <c r="K104" s="2076">
        <v>5549</v>
      </c>
      <c r="L104" s="2060">
        <v>1</v>
      </c>
      <c r="M104" s="2077" t="s">
        <v>19549</v>
      </c>
      <c r="N104" s="2073" t="s">
        <v>20288</v>
      </c>
      <c r="O104" s="2073" t="s">
        <v>8963</v>
      </c>
      <c r="P104" s="2062" t="s">
        <v>8963</v>
      </c>
      <c r="Q104" s="2062" t="s">
        <v>8963</v>
      </c>
      <c r="R104" s="2060">
        <v>352</v>
      </c>
      <c r="S104" s="2060">
        <v>153</v>
      </c>
      <c r="T104" s="2060">
        <v>22</v>
      </c>
      <c r="U104" s="2060">
        <v>19</v>
      </c>
      <c r="V104" s="2060">
        <v>25</v>
      </c>
      <c r="W104" s="2060">
        <v>19</v>
      </c>
      <c r="X104" s="2060">
        <v>15</v>
      </c>
      <c r="Y104" s="2060">
        <v>35</v>
      </c>
      <c r="Z104" s="2060">
        <v>20</v>
      </c>
      <c r="AA104" s="2060">
        <v>10</v>
      </c>
      <c r="AB104" s="2060">
        <v>34</v>
      </c>
      <c r="AC104" s="2064" t="s">
        <v>8963</v>
      </c>
      <c r="AD104" s="2064" t="s">
        <v>8963</v>
      </c>
      <c r="AE104" s="2064" t="s">
        <v>8963</v>
      </c>
      <c r="AF104" s="2069" t="s">
        <v>8963</v>
      </c>
      <c r="AG104" s="2078" t="s">
        <v>8963</v>
      </c>
      <c r="AH104" s="2060" t="s">
        <v>8963</v>
      </c>
      <c r="AI104" s="2060" t="s">
        <v>8963</v>
      </c>
      <c r="AJ104" s="2079" t="s">
        <v>8963</v>
      </c>
      <c r="AK104" s="2079" t="s">
        <v>8963</v>
      </c>
      <c r="AL104" s="2079" t="s">
        <v>8963</v>
      </c>
      <c r="AM104" s="2062" t="s">
        <v>8963</v>
      </c>
      <c r="AN104" s="2060" t="s">
        <v>8963</v>
      </c>
      <c r="AO104" s="2062" t="s">
        <v>8963</v>
      </c>
      <c r="AP104" s="165">
        <v>37000000</v>
      </c>
    </row>
    <row r="105" spans="1:42" s="1690" customFormat="1" ht="39.950000000000003" customHeight="1">
      <c r="A105" s="2001" t="s">
        <v>20321</v>
      </c>
      <c r="B105" s="2659"/>
      <c r="C105" s="153" t="s">
        <v>13205</v>
      </c>
      <c r="D105" s="153" t="s">
        <v>20322</v>
      </c>
      <c r="E105" s="271" t="s">
        <v>20323</v>
      </c>
      <c r="F105" s="135" t="s">
        <v>20324</v>
      </c>
      <c r="G105" s="153" t="s">
        <v>8963</v>
      </c>
      <c r="H105" s="323" t="s">
        <v>20325</v>
      </c>
      <c r="I105" s="1704" t="s">
        <v>19559</v>
      </c>
      <c r="J105" s="135" t="s">
        <v>20326</v>
      </c>
      <c r="K105" s="1814">
        <v>1200</v>
      </c>
      <c r="L105" s="1817">
        <v>1</v>
      </c>
      <c r="M105" s="1817" t="s">
        <v>20327</v>
      </c>
      <c r="N105" s="1817" t="s">
        <v>15586</v>
      </c>
      <c r="O105" s="1817" t="s">
        <v>5639</v>
      </c>
      <c r="P105" s="1817" t="s">
        <v>5639</v>
      </c>
      <c r="Q105" s="1817" t="s">
        <v>5639</v>
      </c>
      <c r="R105" s="1817">
        <v>368.69</v>
      </c>
      <c r="S105" s="1754">
        <v>130.22999999999999</v>
      </c>
      <c r="T105" s="1754">
        <v>34.049999999999997</v>
      </c>
      <c r="U105" s="2690" t="s">
        <v>20328</v>
      </c>
      <c r="V105" s="2690"/>
      <c r="W105" s="2690"/>
      <c r="X105" s="2690"/>
      <c r="Y105" s="2690"/>
      <c r="Z105" s="2690"/>
      <c r="AA105" s="2690"/>
      <c r="AB105" s="1754">
        <v>28.1</v>
      </c>
      <c r="AC105" s="1754">
        <v>1</v>
      </c>
      <c r="AD105" s="2064" t="s">
        <v>8963</v>
      </c>
      <c r="AE105" s="2064" t="s">
        <v>8963</v>
      </c>
      <c r="AF105" s="2069" t="s">
        <v>8963</v>
      </c>
      <c r="AG105" s="1836">
        <v>1</v>
      </c>
      <c r="AH105" s="1817" t="s">
        <v>20329</v>
      </c>
      <c r="AI105" s="1817">
        <v>6</v>
      </c>
      <c r="AJ105" s="2064" t="s">
        <v>8963</v>
      </c>
      <c r="AK105" s="2064" t="s">
        <v>8963</v>
      </c>
      <c r="AL105" s="2064" t="s">
        <v>8963</v>
      </c>
      <c r="AM105" s="1854" t="s">
        <v>8963</v>
      </c>
      <c r="AN105" s="2064" t="s">
        <v>8963</v>
      </c>
      <c r="AO105" s="1854" t="s">
        <v>8963</v>
      </c>
      <c r="AP105" s="1865">
        <v>13190000</v>
      </c>
    </row>
    <row r="106" spans="1:42" s="1690" customFormat="1" ht="39.950000000000003" customHeight="1">
      <c r="A106" s="2001" t="s">
        <v>20330</v>
      </c>
      <c r="B106" s="2659"/>
      <c r="C106" s="153" t="s">
        <v>13205</v>
      </c>
      <c r="D106" s="153" t="s">
        <v>20331</v>
      </c>
      <c r="E106" s="276" t="s">
        <v>20332</v>
      </c>
      <c r="F106" s="153" t="s">
        <v>20333</v>
      </c>
      <c r="G106" s="153" t="s">
        <v>8963</v>
      </c>
      <c r="H106" s="323" t="s">
        <v>20334</v>
      </c>
      <c r="I106" s="135" t="s">
        <v>19559</v>
      </c>
      <c r="J106" s="135" t="s">
        <v>20335</v>
      </c>
      <c r="K106" s="1814">
        <v>15700</v>
      </c>
      <c r="L106" s="1817">
        <v>1</v>
      </c>
      <c r="M106" s="1817" t="s">
        <v>20336</v>
      </c>
      <c r="N106" s="1817" t="s">
        <v>20337</v>
      </c>
      <c r="O106" s="1817" t="s">
        <v>14461</v>
      </c>
      <c r="P106" s="1817" t="s">
        <v>14461</v>
      </c>
      <c r="Q106" s="1817" t="s">
        <v>14461</v>
      </c>
      <c r="R106" s="1817">
        <v>121.44</v>
      </c>
      <c r="S106" s="1817">
        <v>121.44</v>
      </c>
      <c r="T106" s="1817">
        <v>36.71</v>
      </c>
      <c r="U106" s="1817">
        <v>29.55</v>
      </c>
      <c r="V106" s="1817" t="s">
        <v>20338</v>
      </c>
      <c r="W106" s="1817">
        <v>16.96</v>
      </c>
      <c r="X106" s="1817" t="s">
        <v>20339</v>
      </c>
      <c r="Y106" s="1754" t="s">
        <v>14461</v>
      </c>
      <c r="Z106" s="1817">
        <v>101.4</v>
      </c>
      <c r="AA106" s="1817">
        <v>14</v>
      </c>
      <c r="AB106" s="1754" t="s">
        <v>14461</v>
      </c>
      <c r="AC106" s="2064" t="s">
        <v>8963</v>
      </c>
      <c r="AD106" s="2064" t="s">
        <v>8963</v>
      </c>
      <c r="AE106" s="2064" t="s">
        <v>8963</v>
      </c>
      <c r="AF106" s="2069" t="s">
        <v>8963</v>
      </c>
      <c r="AG106" s="2069" t="s">
        <v>8963</v>
      </c>
      <c r="AH106" s="2064" t="s">
        <v>8963</v>
      </c>
      <c r="AI106" s="2064" t="s">
        <v>8963</v>
      </c>
      <c r="AJ106" s="2064" t="s">
        <v>8963</v>
      </c>
      <c r="AK106" s="2064" t="s">
        <v>8963</v>
      </c>
      <c r="AL106" s="2064" t="s">
        <v>8963</v>
      </c>
      <c r="AM106" s="1816">
        <v>7</v>
      </c>
      <c r="AN106" s="1817" t="s">
        <v>20340</v>
      </c>
      <c r="AO106" s="1816">
        <v>205</v>
      </c>
      <c r="AP106" s="1822">
        <v>12000000</v>
      </c>
    </row>
    <row r="107" spans="1:42" s="1690" customFormat="1" ht="39.950000000000003" customHeight="1">
      <c r="A107" s="2001" t="s">
        <v>20341</v>
      </c>
      <c r="B107" s="2659"/>
      <c r="C107" s="153" t="s">
        <v>13205</v>
      </c>
      <c r="D107" s="1695" t="s">
        <v>20342</v>
      </c>
      <c r="E107" s="2072" t="s">
        <v>20343</v>
      </c>
      <c r="F107" s="2060" t="s">
        <v>20344</v>
      </c>
      <c r="G107" s="153" t="s">
        <v>8963</v>
      </c>
      <c r="H107" s="2061" t="s">
        <v>20345</v>
      </c>
      <c r="I107" s="2062" t="s">
        <v>19501</v>
      </c>
      <c r="J107" s="2073" t="s">
        <v>20346</v>
      </c>
      <c r="K107" s="2063">
        <v>100</v>
      </c>
      <c r="L107" s="2064">
        <v>0</v>
      </c>
      <c r="M107" s="2064" t="s">
        <v>19582</v>
      </c>
      <c r="N107" s="2066" t="s">
        <v>15586</v>
      </c>
      <c r="O107" s="2066" t="s">
        <v>8963</v>
      </c>
      <c r="P107" s="2066" t="s">
        <v>15909</v>
      </c>
      <c r="Q107" s="2064" t="s">
        <v>8963</v>
      </c>
      <c r="R107" s="2064">
        <v>285.8</v>
      </c>
      <c r="S107" s="2066" t="s">
        <v>14461</v>
      </c>
      <c r="T107" s="2064">
        <v>39.799999999999997</v>
      </c>
      <c r="U107" s="2064">
        <v>7.4</v>
      </c>
      <c r="V107" s="2064">
        <v>19.100000000000001</v>
      </c>
      <c r="W107" s="2064">
        <v>23.2</v>
      </c>
      <c r="X107" s="2064">
        <v>45.6</v>
      </c>
      <c r="Y107" s="2064">
        <v>13.1</v>
      </c>
      <c r="Z107" s="2066" t="s">
        <v>14461</v>
      </c>
      <c r="AA107" s="2064">
        <v>5</v>
      </c>
      <c r="AB107" s="2064">
        <v>132.6</v>
      </c>
      <c r="AC107" s="2064" t="s">
        <v>8963</v>
      </c>
      <c r="AD107" s="2064" t="s">
        <v>8963</v>
      </c>
      <c r="AE107" s="2064" t="s">
        <v>8963</v>
      </c>
      <c r="AF107" s="2069" t="s">
        <v>8963</v>
      </c>
      <c r="AG107" s="2069" t="s">
        <v>8963</v>
      </c>
      <c r="AH107" s="114" t="s">
        <v>19504</v>
      </c>
      <c r="AI107" s="1875" t="s">
        <v>19504</v>
      </c>
      <c r="AJ107" s="2064" t="s">
        <v>8963</v>
      </c>
      <c r="AK107" s="2063" t="s">
        <v>8963</v>
      </c>
      <c r="AL107" s="2064" t="s">
        <v>8963</v>
      </c>
      <c r="AM107" s="122" t="s">
        <v>19504</v>
      </c>
      <c r="AN107" s="122" t="s">
        <v>19504</v>
      </c>
      <c r="AO107" s="1875" t="s">
        <v>19504</v>
      </c>
      <c r="AP107" s="1822">
        <v>0</v>
      </c>
    </row>
    <row r="108" spans="1:42" s="1690" customFormat="1" ht="39.950000000000003" customHeight="1">
      <c r="A108" s="2001" t="s">
        <v>20347</v>
      </c>
      <c r="B108" s="2659"/>
      <c r="C108" s="153" t="s">
        <v>13205</v>
      </c>
      <c r="D108" s="153" t="s">
        <v>20348</v>
      </c>
      <c r="E108" s="2059" t="s">
        <v>20349</v>
      </c>
      <c r="F108" s="2060" t="s">
        <v>20350</v>
      </c>
      <c r="G108" s="153" t="s">
        <v>8963</v>
      </c>
      <c r="H108" s="2061" t="s">
        <v>20351</v>
      </c>
      <c r="I108" s="2062" t="s">
        <v>19501</v>
      </c>
      <c r="J108" s="2060" t="s">
        <v>20352</v>
      </c>
      <c r="K108" s="1817">
        <v>0</v>
      </c>
      <c r="L108" s="2064">
        <v>1</v>
      </c>
      <c r="M108" s="2064" t="s">
        <v>19549</v>
      </c>
      <c r="N108" s="2064" t="s">
        <v>15586</v>
      </c>
      <c r="O108" s="2064" t="s">
        <v>20353</v>
      </c>
      <c r="P108" s="2066" t="s">
        <v>14461</v>
      </c>
      <c r="Q108" s="2066" t="s">
        <v>14461</v>
      </c>
      <c r="R108" s="2064">
        <v>531</v>
      </c>
      <c r="S108" s="2064">
        <v>221</v>
      </c>
      <c r="T108" s="2064">
        <v>36</v>
      </c>
      <c r="U108" s="2064">
        <v>96</v>
      </c>
      <c r="V108" s="2064">
        <v>17</v>
      </c>
      <c r="W108" s="2064">
        <v>27</v>
      </c>
      <c r="X108" s="2064">
        <v>17</v>
      </c>
      <c r="Y108" s="2064">
        <v>116</v>
      </c>
      <c r="Z108" s="2066" t="s">
        <v>14461</v>
      </c>
      <c r="AA108" s="2064">
        <v>1</v>
      </c>
      <c r="AB108" s="2066" t="s">
        <v>14461</v>
      </c>
      <c r="AC108" s="2064" t="s">
        <v>8963</v>
      </c>
      <c r="AD108" s="2064" t="s">
        <v>8963</v>
      </c>
      <c r="AE108" s="2064" t="s">
        <v>8963</v>
      </c>
      <c r="AF108" s="2069" t="s">
        <v>8963</v>
      </c>
      <c r="AG108" s="2069" t="s">
        <v>8963</v>
      </c>
      <c r="AH108" s="2064" t="s">
        <v>8963</v>
      </c>
      <c r="AI108" s="2064" t="s">
        <v>8963</v>
      </c>
      <c r="AJ108" s="2064" t="s">
        <v>14461</v>
      </c>
      <c r="AK108" s="2064" t="s">
        <v>14461</v>
      </c>
      <c r="AL108" s="2064" t="s">
        <v>14461</v>
      </c>
      <c r="AM108" s="2064" t="s">
        <v>14461</v>
      </c>
      <c r="AN108" s="2064" t="s">
        <v>14461</v>
      </c>
      <c r="AO108" s="1875" t="s">
        <v>19504</v>
      </c>
      <c r="AP108" s="1822">
        <v>0</v>
      </c>
    </row>
    <row r="109" spans="1:42" s="1690" customFormat="1" ht="39.950000000000003" customHeight="1">
      <c r="A109" s="2001" t="s">
        <v>20354</v>
      </c>
      <c r="B109" s="2659"/>
      <c r="C109" s="153" t="s">
        <v>16779</v>
      </c>
      <c r="D109" s="1695" t="s">
        <v>20355</v>
      </c>
      <c r="E109" s="2080" t="s">
        <v>20356</v>
      </c>
      <c r="F109" s="2081" t="s">
        <v>20357</v>
      </c>
      <c r="G109" s="153" t="s">
        <v>8963</v>
      </c>
      <c r="H109" s="2082" t="s">
        <v>20358</v>
      </c>
      <c r="I109" s="2081" t="s">
        <v>19501</v>
      </c>
      <c r="J109" s="2081" t="s">
        <v>20359</v>
      </c>
      <c r="K109" s="2083">
        <v>0</v>
      </c>
      <c r="L109" s="2068">
        <v>0</v>
      </c>
      <c r="M109" s="2068" t="s">
        <v>19503</v>
      </c>
      <c r="N109" s="2068" t="s">
        <v>15586</v>
      </c>
      <c r="O109" s="2084" t="s">
        <v>8963</v>
      </c>
      <c r="P109" s="2084" t="s">
        <v>8963</v>
      </c>
      <c r="Q109" s="2084" t="s">
        <v>8963</v>
      </c>
      <c r="R109" s="2084">
        <v>307.89999999999998</v>
      </c>
      <c r="S109" s="2068">
        <v>134.4</v>
      </c>
      <c r="T109" s="2068">
        <v>15.6</v>
      </c>
      <c r="U109" s="2068">
        <v>13.32</v>
      </c>
      <c r="V109" s="2068">
        <v>30</v>
      </c>
      <c r="W109" s="2068">
        <v>7.92</v>
      </c>
      <c r="X109" s="2068">
        <v>6.84</v>
      </c>
      <c r="Y109" s="2068">
        <v>21.75</v>
      </c>
      <c r="Z109" s="2068">
        <v>17.82</v>
      </c>
      <c r="AA109" s="2068">
        <v>4.5599999999999996</v>
      </c>
      <c r="AB109" s="2068">
        <v>46.8</v>
      </c>
      <c r="AC109" s="2085" t="s">
        <v>8963</v>
      </c>
      <c r="AD109" s="2085" t="s">
        <v>8963</v>
      </c>
      <c r="AE109" s="2085" t="s">
        <v>8963</v>
      </c>
      <c r="AF109" s="2069" t="s">
        <v>8963</v>
      </c>
      <c r="AG109" s="2069" t="s">
        <v>8963</v>
      </c>
      <c r="AH109" s="2085" t="s">
        <v>8963</v>
      </c>
      <c r="AI109" s="2085" t="s">
        <v>8963</v>
      </c>
      <c r="AJ109" s="1803" t="s">
        <v>8963</v>
      </c>
      <c r="AK109" s="1803" t="s">
        <v>8963</v>
      </c>
      <c r="AL109" s="1725" t="s">
        <v>8963</v>
      </c>
      <c r="AM109" s="2085" t="s">
        <v>8963</v>
      </c>
      <c r="AN109" s="2085" t="s">
        <v>8963</v>
      </c>
      <c r="AO109" s="1875" t="s">
        <v>19504</v>
      </c>
      <c r="AP109" s="2086">
        <v>13267000</v>
      </c>
    </row>
    <row r="110" spans="1:42" s="1690" customFormat="1" ht="39.950000000000003" customHeight="1">
      <c r="A110" s="2001" t="s">
        <v>20360</v>
      </c>
      <c r="B110" s="2659"/>
      <c r="C110" s="153" t="s">
        <v>13205</v>
      </c>
      <c r="D110" s="153" t="s">
        <v>20361</v>
      </c>
      <c r="E110" s="271" t="s">
        <v>20362</v>
      </c>
      <c r="F110" s="153" t="s">
        <v>20363</v>
      </c>
      <c r="G110" s="153" t="s">
        <v>8963</v>
      </c>
      <c r="H110" s="323" t="s">
        <v>20364</v>
      </c>
      <c r="I110" s="153" t="s">
        <v>15942</v>
      </c>
      <c r="J110" s="1703" t="s">
        <v>20365</v>
      </c>
      <c r="K110" s="1825">
        <v>1777</v>
      </c>
      <c r="L110" s="1803">
        <v>2</v>
      </c>
      <c r="M110" s="1803" t="s">
        <v>20366</v>
      </c>
      <c r="N110" s="1803" t="s">
        <v>20367</v>
      </c>
      <c r="O110" s="1803" t="s">
        <v>20368</v>
      </c>
      <c r="P110" s="1803" t="s">
        <v>20368</v>
      </c>
      <c r="Q110" s="1803" t="s">
        <v>20368</v>
      </c>
      <c r="R110" s="114">
        <v>616.6</v>
      </c>
      <c r="S110" s="114" t="s">
        <v>19504</v>
      </c>
      <c r="T110" s="114" t="s">
        <v>19504</v>
      </c>
      <c r="U110" s="114" t="s">
        <v>19504</v>
      </c>
      <c r="V110" s="114" t="s">
        <v>19504</v>
      </c>
      <c r="W110" s="114" t="s">
        <v>19504</v>
      </c>
      <c r="X110" s="114" t="s">
        <v>19504</v>
      </c>
      <c r="Y110" s="114" t="s">
        <v>19504</v>
      </c>
      <c r="Z110" s="114" t="s">
        <v>19504</v>
      </c>
      <c r="AA110" s="114" t="s">
        <v>19504</v>
      </c>
      <c r="AB110" s="114">
        <v>616.6</v>
      </c>
      <c r="AC110" s="2085" t="s">
        <v>8963</v>
      </c>
      <c r="AD110" s="2085" t="s">
        <v>8963</v>
      </c>
      <c r="AE110" s="1820"/>
      <c r="AF110" s="2069" t="s">
        <v>8963</v>
      </c>
      <c r="AG110" s="2069" t="s">
        <v>8963</v>
      </c>
      <c r="AH110" s="2064" t="s">
        <v>8963</v>
      </c>
      <c r="AI110" s="2064" t="s">
        <v>8963</v>
      </c>
      <c r="AJ110" s="2064" t="s">
        <v>8963</v>
      </c>
      <c r="AK110" s="1815" t="s">
        <v>14461</v>
      </c>
      <c r="AL110" s="2064" t="s">
        <v>8963</v>
      </c>
      <c r="AM110" s="2064" t="s">
        <v>8963</v>
      </c>
      <c r="AN110" s="1815" t="s">
        <v>14461</v>
      </c>
      <c r="AO110" s="1875" t="s">
        <v>19504</v>
      </c>
      <c r="AP110" s="1828">
        <v>51704000</v>
      </c>
    </row>
    <row r="111" spans="1:42" s="1690" customFormat="1" ht="39.950000000000003" customHeight="1">
      <c r="A111" s="2087" t="s">
        <v>20369</v>
      </c>
      <c r="B111" s="2659"/>
      <c r="C111" s="2088" t="s">
        <v>12838</v>
      </c>
      <c r="D111" s="2088" t="s">
        <v>20370</v>
      </c>
      <c r="E111" s="2089" t="s">
        <v>20371</v>
      </c>
      <c r="F111" s="2090" t="s">
        <v>20372</v>
      </c>
      <c r="G111" s="153" t="s">
        <v>20496</v>
      </c>
      <c r="H111" s="2091" t="s">
        <v>20373</v>
      </c>
      <c r="I111" s="2092" t="s">
        <v>19530</v>
      </c>
      <c r="J111" s="2088" t="s">
        <v>20374</v>
      </c>
      <c r="K111" s="2093">
        <v>2300</v>
      </c>
      <c r="L111" s="2088">
        <v>7</v>
      </c>
      <c r="M111" s="2088" t="s">
        <v>19503</v>
      </c>
      <c r="N111" s="2088" t="s">
        <v>20375</v>
      </c>
      <c r="O111" s="2088" t="s">
        <v>8963</v>
      </c>
      <c r="P111" s="2088" t="s">
        <v>8963</v>
      </c>
      <c r="Q111" s="2094" t="s">
        <v>8963</v>
      </c>
      <c r="R111" s="2094">
        <v>625.72</v>
      </c>
      <c r="S111" s="2094">
        <v>253.6</v>
      </c>
      <c r="T111" s="2094">
        <v>269.82</v>
      </c>
      <c r="U111" s="2088">
        <v>33</v>
      </c>
      <c r="V111" s="2094">
        <v>2</v>
      </c>
      <c r="W111" s="2094">
        <v>9.9</v>
      </c>
      <c r="X111" s="2094">
        <v>9.9</v>
      </c>
      <c r="Y111" s="2094" t="s">
        <v>8963</v>
      </c>
      <c r="Z111" s="2094" t="s">
        <v>8963</v>
      </c>
      <c r="AA111" s="2094">
        <v>16.5</v>
      </c>
      <c r="AB111" s="2094">
        <v>33</v>
      </c>
      <c r="AC111" s="2094">
        <v>10</v>
      </c>
      <c r="AD111" s="1874" t="s">
        <v>19504</v>
      </c>
      <c r="AE111" s="114" t="s">
        <v>19504</v>
      </c>
      <c r="AF111" s="2095" t="s">
        <v>8963</v>
      </c>
      <c r="AG111" s="2096">
        <v>1</v>
      </c>
      <c r="AH111" s="2097" t="s">
        <v>20376</v>
      </c>
      <c r="AI111" s="2095">
        <v>400</v>
      </c>
      <c r="AJ111" s="2096">
        <v>9</v>
      </c>
      <c r="AK111" s="2097" t="s">
        <v>20377</v>
      </c>
      <c r="AL111" s="2098">
        <v>720</v>
      </c>
      <c r="AM111" s="2092" t="s">
        <v>8963</v>
      </c>
      <c r="AN111" s="2088" t="s">
        <v>8963</v>
      </c>
      <c r="AO111" s="2092" t="s">
        <v>8963</v>
      </c>
      <c r="AP111" s="2099">
        <v>11975000</v>
      </c>
    </row>
    <row r="112" spans="1:42" s="1690" customFormat="1" ht="39.950000000000003" customHeight="1">
      <c r="A112" s="2087" t="s">
        <v>20378</v>
      </c>
      <c r="B112" s="2659"/>
      <c r="C112" s="1695" t="s">
        <v>13205</v>
      </c>
      <c r="D112" s="1695" t="s">
        <v>20379</v>
      </c>
      <c r="E112" s="2070" t="s">
        <v>20380</v>
      </c>
      <c r="F112" s="2065" t="s">
        <v>20381</v>
      </c>
      <c r="G112" s="153" t="s">
        <v>20497</v>
      </c>
      <c r="H112" s="2100" t="s">
        <v>20382</v>
      </c>
      <c r="I112" s="2064" t="s">
        <v>19501</v>
      </c>
      <c r="J112" s="2065" t="s">
        <v>20383</v>
      </c>
      <c r="K112" s="2101">
        <v>0</v>
      </c>
      <c r="L112" s="2065">
        <v>2</v>
      </c>
      <c r="M112" s="2065" t="s">
        <v>20384</v>
      </c>
      <c r="N112" s="2102" t="s">
        <v>19511</v>
      </c>
      <c r="O112" s="2103" t="s">
        <v>15909</v>
      </c>
      <c r="P112" s="2103" t="s">
        <v>15909</v>
      </c>
      <c r="Q112" s="2103" t="s">
        <v>15909</v>
      </c>
      <c r="R112" s="1854">
        <v>1660.52</v>
      </c>
      <c r="S112" s="1854" t="s">
        <v>8963</v>
      </c>
      <c r="T112" s="1854" t="s">
        <v>8963</v>
      </c>
      <c r="U112" s="1854" t="s">
        <v>8963</v>
      </c>
      <c r="V112" s="1854" t="s">
        <v>8963</v>
      </c>
      <c r="W112" s="1854" t="s">
        <v>8963</v>
      </c>
      <c r="X112" s="1854" t="s">
        <v>8963</v>
      </c>
      <c r="Y112" s="1854" t="s">
        <v>8963</v>
      </c>
      <c r="Z112" s="1854" t="s">
        <v>8963</v>
      </c>
      <c r="AA112" s="1854" t="s">
        <v>8963</v>
      </c>
      <c r="AB112" s="2065" t="s">
        <v>8963</v>
      </c>
      <c r="AC112" s="2065">
        <v>5</v>
      </c>
      <c r="AD112" s="2065">
        <v>5</v>
      </c>
      <c r="AE112" s="2104" t="s">
        <v>20385</v>
      </c>
      <c r="AF112" s="1854">
        <v>103</v>
      </c>
      <c r="AG112" s="2065" t="s">
        <v>8963</v>
      </c>
      <c r="AH112" s="2065" t="s">
        <v>8963</v>
      </c>
      <c r="AI112" s="2065" t="s">
        <v>8963</v>
      </c>
      <c r="AJ112" s="2065" t="s">
        <v>8963</v>
      </c>
      <c r="AK112" s="2065" t="s">
        <v>8963</v>
      </c>
      <c r="AL112" s="2065" t="s">
        <v>8963</v>
      </c>
      <c r="AM112" s="2065">
        <v>1</v>
      </c>
      <c r="AN112" s="2104" t="s">
        <v>20386</v>
      </c>
      <c r="AO112" s="1854">
        <v>16</v>
      </c>
      <c r="AP112" s="2105">
        <v>26745000</v>
      </c>
    </row>
    <row r="113" spans="1:42" s="1690" customFormat="1" ht="39.950000000000003" customHeight="1">
      <c r="A113" s="2087" t="s">
        <v>20387</v>
      </c>
      <c r="B113" s="2659"/>
      <c r="C113" s="1695" t="s">
        <v>20388</v>
      </c>
      <c r="D113" s="1695" t="s">
        <v>20389</v>
      </c>
      <c r="E113" s="1870" t="s">
        <v>20390</v>
      </c>
      <c r="F113" s="1803" t="s">
        <v>20391</v>
      </c>
      <c r="G113" s="153" t="s">
        <v>8963</v>
      </c>
      <c r="H113" s="1871" t="s">
        <v>20392</v>
      </c>
      <c r="I113" s="1725" t="s">
        <v>19559</v>
      </c>
      <c r="J113" s="1695" t="s">
        <v>20393</v>
      </c>
      <c r="K113" s="1825">
        <v>57322</v>
      </c>
      <c r="L113" s="1695">
        <v>1</v>
      </c>
      <c r="M113" s="1695" t="s">
        <v>20394</v>
      </c>
      <c r="N113" s="114" t="s">
        <v>20395</v>
      </c>
      <c r="O113" s="114" t="s">
        <v>20395</v>
      </c>
      <c r="P113" s="114" t="s">
        <v>20395</v>
      </c>
      <c r="Q113" s="114" t="s">
        <v>20395</v>
      </c>
      <c r="R113" s="1695">
        <v>529</v>
      </c>
      <c r="S113" s="1695">
        <v>141</v>
      </c>
      <c r="T113" s="1695" t="s">
        <v>15909</v>
      </c>
      <c r="U113" s="1695" t="s">
        <v>15909</v>
      </c>
      <c r="V113" s="1695" t="s">
        <v>20396</v>
      </c>
      <c r="W113" s="1695" t="s">
        <v>20397</v>
      </c>
      <c r="X113" s="1695" t="s">
        <v>15909</v>
      </c>
      <c r="Y113" s="1695" t="s">
        <v>15909</v>
      </c>
      <c r="Z113" s="1695" t="s">
        <v>15909</v>
      </c>
      <c r="AA113" s="1695">
        <v>13</v>
      </c>
      <c r="AB113" s="1695" t="s">
        <v>15909</v>
      </c>
      <c r="AC113" s="1695" t="s">
        <v>15909</v>
      </c>
      <c r="AD113" s="1695" t="s">
        <v>15909</v>
      </c>
      <c r="AE113" s="1695" t="s">
        <v>15909</v>
      </c>
      <c r="AF113" s="1875" t="s">
        <v>15909</v>
      </c>
      <c r="AG113" s="1874" t="s">
        <v>19504</v>
      </c>
      <c r="AH113" s="114" t="s">
        <v>19504</v>
      </c>
      <c r="AI113" s="1920" t="s">
        <v>15909</v>
      </c>
      <c r="AJ113" s="1874" t="s">
        <v>8963</v>
      </c>
      <c r="AK113" s="114" t="s">
        <v>8963</v>
      </c>
      <c r="AL113" s="1920" t="s">
        <v>8963</v>
      </c>
      <c r="AM113" s="1725" t="s">
        <v>15909</v>
      </c>
      <c r="AN113" s="1695" t="s">
        <v>15909</v>
      </c>
      <c r="AO113" s="1725" t="s">
        <v>15909</v>
      </c>
      <c r="AP113" s="125">
        <v>0</v>
      </c>
    </row>
    <row r="114" spans="1:42" s="1690" customFormat="1" ht="39.950000000000003" customHeight="1">
      <c r="A114" s="2087" t="s">
        <v>20398</v>
      </c>
      <c r="B114" s="2659"/>
      <c r="C114" s="1695" t="s">
        <v>20388</v>
      </c>
      <c r="D114" s="1695" t="s">
        <v>20399</v>
      </c>
      <c r="E114" s="1870" t="s">
        <v>20400</v>
      </c>
      <c r="F114" s="1695" t="s">
        <v>20401</v>
      </c>
      <c r="G114" s="153" t="s">
        <v>20498</v>
      </c>
      <c r="H114" s="1871" t="s">
        <v>20402</v>
      </c>
      <c r="I114" s="1725" t="s">
        <v>19559</v>
      </c>
      <c r="J114" s="1695" t="s">
        <v>20403</v>
      </c>
      <c r="K114" s="1825">
        <v>67154</v>
      </c>
      <c r="L114" s="1695">
        <v>6</v>
      </c>
      <c r="M114" s="1695" t="s">
        <v>20394</v>
      </c>
      <c r="N114" s="114" t="s">
        <v>20404</v>
      </c>
      <c r="O114" s="114" t="s">
        <v>20404</v>
      </c>
      <c r="P114" s="114" t="s">
        <v>20404</v>
      </c>
      <c r="Q114" s="114" t="s">
        <v>20404</v>
      </c>
      <c r="R114" s="2106">
        <v>522</v>
      </c>
      <c r="S114" s="1695">
        <v>281</v>
      </c>
      <c r="T114" s="1695" t="s">
        <v>8963</v>
      </c>
      <c r="U114" s="114" t="s">
        <v>8963</v>
      </c>
      <c r="V114" s="1695">
        <v>209</v>
      </c>
      <c r="W114" s="1695" t="s">
        <v>8963</v>
      </c>
      <c r="X114" s="1695" t="s">
        <v>8963</v>
      </c>
      <c r="Y114" s="1695" t="s">
        <v>8963</v>
      </c>
      <c r="Z114" s="1695">
        <v>32</v>
      </c>
      <c r="AA114" s="114" t="s">
        <v>8963</v>
      </c>
      <c r="AB114" s="1695" t="s">
        <v>8963</v>
      </c>
      <c r="AC114" s="114">
        <v>35</v>
      </c>
      <c r="AD114" s="1695">
        <v>5</v>
      </c>
      <c r="AE114" s="2045" t="s">
        <v>20405</v>
      </c>
      <c r="AF114" s="2107">
        <v>4004</v>
      </c>
      <c r="AG114" s="1695">
        <v>30</v>
      </c>
      <c r="AH114" s="2045" t="s">
        <v>20406</v>
      </c>
      <c r="AI114" s="2106">
        <v>2730</v>
      </c>
      <c r="AJ114" s="1803" t="s">
        <v>8963</v>
      </c>
      <c r="AK114" s="1803" t="s">
        <v>8963</v>
      </c>
      <c r="AL114" s="1725" t="s">
        <v>8963</v>
      </c>
      <c r="AM114" s="1725">
        <v>3</v>
      </c>
      <c r="AN114" s="2045" t="s">
        <v>20407</v>
      </c>
      <c r="AO114" s="1725">
        <v>33</v>
      </c>
      <c r="AP114" s="125">
        <v>208932000</v>
      </c>
    </row>
    <row r="115" spans="1:42" s="1690" customFormat="1" ht="39.950000000000003" customHeight="1">
      <c r="A115" s="2087" t="s">
        <v>20408</v>
      </c>
      <c r="B115" s="2659"/>
      <c r="C115" s="1695" t="s">
        <v>20388</v>
      </c>
      <c r="D115" s="1695" t="s">
        <v>20409</v>
      </c>
      <c r="E115" s="2108" t="s">
        <v>20410</v>
      </c>
      <c r="F115" s="2109" t="s">
        <v>20411</v>
      </c>
      <c r="G115" s="153" t="s">
        <v>20499</v>
      </c>
      <c r="H115" s="2110" t="s">
        <v>20412</v>
      </c>
      <c r="I115" s="2111" t="s">
        <v>19501</v>
      </c>
      <c r="J115" s="2112" t="s">
        <v>4738</v>
      </c>
      <c r="K115" s="2113">
        <v>59977</v>
      </c>
      <c r="L115" s="2112">
        <v>1</v>
      </c>
      <c r="M115" s="1695" t="s">
        <v>20413</v>
      </c>
      <c r="N115" s="114" t="s">
        <v>20395</v>
      </c>
      <c r="O115" s="114" t="s">
        <v>20395</v>
      </c>
      <c r="P115" s="114" t="s">
        <v>20395</v>
      </c>
      <c r="Q115" s="114" t="s">
        <v>20395</v>
      </c>
      <c r="R115" s="2112">
        <v>356</v>
      </c>
      <c r="S115" s="2112">
        <v>233</v>
      </c>
      <c r="T115" s="2112">
        <v>64</v>
      </c>
      <c r="U115" s="2114" t="s">
        <v>14461</v>
      </c>
      <c r="V115" s="2114">
        <v>49</v>
      </c>
      <c r="W115" s="2114" t="s">
        <v>14461</v>
      </c>
      <c r="X115" s="2114" t="s">
        <v>14461</v>
      </c>
      <c r="Y115" s="2114" t="s">
        <v>14461</v>
      </c>
      <c r="Z115" s="2114" t="s">
        <v>14461</v>
      </c>
      <c r="AA115" s="2114" t="s">
        <v>14461</v>
      </c>
      <c r="AB115" s="2112">
        <v>10</v>
      </c>
      <c r="AC115" s="2114" t="s">
        <v>14461</v>
      </c>
      <c r="AD115" s="2112" t="s">
        <v>8963</v>
      </c>
      <c r="AE115" s="2112" t="s">
        <v>8963</v>
      </c>
      <c r="AF115" s="1875" t="s">
        <v>8963</v>
      </c>
      <c r="AG115" s="1874" t="s">
        <v>19504</v>
      </c>
      <c r="AH115" s="114" t="s">
        <v>19504</v>
      </c>
      <c r="AI115" s="1920" t="s">
        <v>15909</v>
      </c>
      <c r="AJ115" s="1874" t="s">
        <v>8963</v>
      </c>
      <c r="AK115" s="114" t="s">
        <v>8963</v>
      </c>
      <c r="AL115" s="1920" t="s">
        <v>8963</v>
      </c>
      <c r="AM115" s="1725" t="s">
        <v>15909</v>
      </c>
      <c r="AN115" s="1695" t="s">
        <v>15909</v>
      </c>
      <c r="AO115" s="1725" t="s">
        <v>15909</v>
      </c>
      <c r="AP115" s="125">
        <v>0</v>
      </c>
    </row>
    <row r="116" spans="1:42" s="1690" customFormat="1" ht="39.950000000000003" customHeight="1">
      <c r="A116" s="2001" t="s">
        <v>20414</v>
      </c>
      <c r="B116" s="2659"/>
      <c r="C116" s="153" t="s">
        <v>20388</v>
      </c>
      <c r="D116" s="153" t="s">
        <v>20415</v>
      </c>
      <c r="E116" s="276" t="s">
        <v>20416</v>
      </c>
      <c r="F116" s="135" t="s">
        <v>20417</v>
      </c>
      <c r="G116" s="153" t="s">
        <v>8963</v>
      </c>
      <c r="H116" s="323" t="s">
        <v>20418</v>
      </c>
      <c r="I116" s="1704" t="s">
        <v>15942</v>
      </c>
      <c r="J116" s="1704" t="s">
        <v>20419</v>
      </c>
      <c r="K116" s="262">
        <v>1903</v>
      </c>
      <c r="L116" s="1703">
        <v>1</v>
      </c>
      <c r="M116" s="1703" t="s">
        <v>19503</v>
      </c>
      <c r="N116" s="2115" t="s">
        <v>19694</v>
      </c>
      <c r="O116" s="1704" t="s">
        <v>8963</v>
      </c>
      <c r="P116" s="1704" t="s">
        <v>8963</v>
      </c>
      <c r="Q116" s="153" t="s">
        <v>8963</v>
      </c>
      <c r="R116" s="153">
        <v>709</v>
      </c>
      <c r="S116" s="135" t="s">
        <v>8963</v>
      </c>
      <c r="T116" s="135" t="s">
        <v>8963</v>
      </c>
      <c r="U116" s="135" t="s">
        <v>8963</v>
      </c>
      <c r="V116" s="135" t="s">
        <v>8963</v>
      </c>
      <c r="W116" s="135" t="s">
        <v>8963</v>
      </c>
      <c r="X116" s="135" t="s">
        <v>8963</v>
      </c>
      <c r="Y116" s="135" t="s">
        <v>8963</v>
      </c>
      <c r="Z116" s="135" t="s">
        <v>8963</v>
      </c>
      <c r="AA116" s="135" t="s">
        <v>8963</v>
      </c>
      <c r="AB116" s="135" t="s">
        <v>8963</v>
      </c>
      <c r="AC116" s="1705">
        <v>5</v>
      </c>
      <c r="AD116" s="1705">
        <v>4</v>
      </c>
      <c r="AE116" s="1706" t="s">
        <v>20420</v>
      </c>
      <c r="AF116" s="1272">
        <v>1642</v>
      </c>
      <c r="AG116" s="1266">
        <v>1</v>
      </c>
      <c r="AH116" s="271" t="s">
        <v>20421</v>
      </c>
      <c r="AI116" s="1797">
        <v>1200</v>
      </c>
      <c r="AJ116" s="117" t="s">
        <v>8963</v>
      </c>
      <c r="AK116" s="117" t="s">
        <v>8963</v>
      </c>
      <c r="AL116" s="117" t="s">
        <v>8963</v>
      </c>
      <c r="AM116" s="1703" t="s">
        <v>8963</v>
      </c>
      <c r="AN116" s="1703" t="s">
        <v>8963</v>
      </c>
      <c r="AO116" s="1704" t="s">
        <v>8963</v>
      </c>
      <c r="AP116" s="2116">
        <v>30825116</v>
      </c>
    </row>
    <row r="117" spans="1:42" s="1690" customFormat="1" ht="39.950000000000003" customHeight="1">
      <c r="A117" s="2001" t="s">
        <v>20422</v>
      </c>
      <c r="B117" s="2659"/>
      <c r="C117" s="117" t="s">
        <v>20388</v>
      </c>
      <c r="D117" s="1695" t="s">
        <v>20423</v>
      </c>
      <c r="E117" s="2043" t="s">
        <v>20424</v>
      </c>
      <c r="F117" s="1709" t="s">
        <v>20425</v>
      </c>
      <c r="G117" s="153" t="s">
        <v>8963</v>
      </c>
      <c r="H117" s="1762" t="s">
        <v>20426</v>
      </c>
      <c r="I117" s="1709" t="s">
        <v>19559</v>
      </c>
      <c r="J117" s="1709" t="s">
        <v>20427</v>
      </c>
      <c r="K117" s="1699">
        <v>5400</v>
      </c>
      <c r="L117" s="117">
        <v>1</v>
      </c>
      <c r="M117" s="1707" t="s">
        <v>20136</v>
      </c>
      <c r="N117" s="1707" t="s">
        <v>20428</v>
      </c>
      <c r="O117" s="1707" t="s">
        <v>20429</v>
      </c>
      <c r="P117" s="1709" t="s">
        <v>14461</v>
      </c>
      <c r="Q117" s="1709" t="s">
        <v>14461</v>
      </c>
      <c r="R117" s="117">
        <v>166.9</v>
      </c>
      <c r="S117" s="1701" t="s">
        <v>8963</v>
      </c>
      <c r="T117" s="1701">
        <v>28.05</v>
      </c>
      <c r="U117" s="1701">
        <v>7.59</v>
      </c>
      <c r="V117" s="1701">
        <v>19.8</v>
      </c>
      <c r="W117" s="1701">
        <v>9.9</v>
      </c>
      <c r="X117" s="1701">
        <v>6.6</v>
      </c>
      <c r="Y117" s="1701">
        <v>39.6</v>
      </c>
      <c r="Z117" s="1701">
        <v>21.12</v>
      </c>
      <c r="AA117" s="1701">
        <v>9.24</v>
      </c>
      <c r="AB117" s="1701">
        <v>25</v>
      </c>
      <c r="AC117" s="1719">
        <v>5</v>
      </c>
      <c r="AD117" s="1719">
        <v>3</v>
      </c>
      <c r="AE117" s="1977" t="s">
        <v>20430</v>
      </c>
      <c r="AF117" s="1764">
        <v>130</v>
      </c>
      <c r="AG117" s="1975">
        <v>2</v>
      </c>
      <c r="AH117" s="1700" t="s">
        <v>20431</v>
      </c>
      <c r="AI117" s="1273">
        <v>40</v>
      </c>
      <c r="AJ117" s="1765" t="s">
        <v>8963</v>
      </c>
      <c r="AK117" s="117" t="s">
        <v>8963</v>
      </c>
      <c r="AL117" s="1273" t="s">
        <v>8963</v>
      </c>
      <c r="AM117" s="1709">
        <v>2</v>
      </c>
      <c r="AN117" s="1708" t="s">
        <v>20432</v>
      </c>
      <c r="AO117" s="1709">
        <v>85</v>
      </c>
      <c r="AP117" s="1906">
        <v>15000000</v>
      </c>
    </row>
    <row r="118" spans="1:42" s="1690" customFormat="1" ht="39.950000000000003" customHeight="1">
      <c r="A118" s="2001" t="s">
        <v>20433</v>
      </c>
      <c r="B118" s="2659"/>
      <c r="C118" s="153" t="s">
        <v>20388</v>
      </c>
      <c r="D118" s="153" t="s">
        <v>20434</v>
      </c>
      <c r="E118" s="2059" t="s">
        <v>20435</v>
      </c>
      <c r="F118" s="2060" t="s">
        <v>20436</v>
      </c>
      <c r="G118" s="153" t="s">
        <v>20500</v>
      </c>
      <c r="H118" s="2061" t="s">
        <v>20437</v>
      </c>
      <c r="I118" s="2060" t="s">
        <v>19501</v>
      </c>
      <c r="J118" s="2077" t="s">
        <v>20438</v>
      </c>
      <c r="K118" s="2117">
        <v>5000</v>
      </c>
      <c r="L118" s="2077">
        <v>1</v>
      </c>
      <c r="M118" s="2118" t="s">
        <v>19539</v>
      </c>
      <c r="N118" s="2119">
        <v>0.375</v>
      </c>
      <c r="O118" s="2119">
        <v>0.58333333333333337</v>
      </c>
      <c r="P118" s="2118" t="s">
        <v>8963</v>
      </c>
      <c r="Q118" s="2120" t="s">
        <v>8963</v>
      </c>
      <c r="R118" s="2120">
        <v>257.39999999999998</v>
      </c>
      <c r="S118" s="2073" t="s">
        <v>8963</v>
      </c>
      <c r="T118" s="2073" t="s">
        <v>8963</v>
      </c>
      <c r="U118" s="2073" t="s">
        <v>8963</v>
      </c>
      <c r="V118" s="2073" t="s">
        <v>8963</v>
      </c>
      <c r="W118" s="2073" t="s">
        <v>8963</v>
      </c>
      <c r="X118" s="2073" t="s">
        <v>8963</v>
      </c>
      <c r="Y118" s="2073" t="s">
        <v>8963</v>
      </c>
      <c r="Z118" s="2073" t="s">
        <v>8963</v>
      </c>
      <c r="AA118" s="2073" t="s">
        <v>8963</v>
      </c>
      <c r="AB118" s="2073" t="s">
        <v>8963</v>
      </c>
      <c r="AC118" s="135" t="s">
        <v>19504</v>
      </c>
      <c r="AD118" s="135" t="s">
        <v>19504</v>
      </c>
      <c r="AE118" s="135" t="s">
        <v>19504</v>
      </c>
      <c r="AF118" s="1272" t="s">
        <v>19504</v>
      </c>
      <c r="AG118" s="2078" t="s">
        <v>8963</v>
      </c>
      <c r="AH118" s="2060" t="s">
        <v>8963</v>
      </c>
      <c r="AI118" s="2060" t="s">
        <v>8963</v>
      </c>
      <c r="AJ118" s="2079" t="s">
        <v>8963</v>
      </c>
      <c r="AK118" s="2079" t="s">
        <v>8963</v>
      </c>
      <c r="AL118" s="2079" t="s">
        <v>8963</v>
      </c>
      <c r="AM118" s="2077">
        <v>2</v>
      </c>
      <c r="AN118" s="2121" t="s">
        <v>20439</v>
      </c>
      <c r="AO118" s="2062">
        <v>35</v>
      </c>
      <c r="AP118" s="165">
        <v>7500000</v>
      </c>
    </row>
    <row r="119" spans="1:42" s="1690" customFormat="1" ht="39.950000000000003" customHeight="1">
      <c r="A119" s="2001" t="s">
        <v>20440</v>
      </c>
      <c r="B119" s="2659"/>
      <c r="C119" s="153" t="s">
        <v>20388</v>
      </c>
      <c r="D119" s="1695" t="s">
        <v>20441</v>
      </c>
      <c r="E119" s="271" t="s">
        <v>20442</v>
      </c>
      <c r="F119" s="1727" t="s">
        <v>20443</v>
      </c>
      <c r="G119" s="153" t="s">
        <v>20501</v>
      </c>
      <c r="H119" s="323" t="s">
        <v>20444</v>
      </c>
      <c r="I119" s="1704" t="s">
        <v>19559</v>
      </c>
      <c r="J119" s="153" t="s">
        <v>20445</v>
      </c>
      <c r="K119" s="262">
        <v>500</v>
      </c>
      <c r="L119" s="153">
        <v>2</v>
      </c>
      <c r="M119" s="153" t="s">
        <v>20446</v>
      </c>
      <c r="N119" s="153" t="s">
        <v>15586</v>
      </c>
      <c r="O119" s="1704" t="s">
        <v>14461</v>
      </c>
      <c r="P119" s="1704" t="s">
        <v>14461</v>
      </c>
      <c r="Q119" s="1704" t="s">
        <v>14461</v>
      </c>
      <c r="R119" s="1797">
        <v>1658</v>
      </c>
      <c r="S119" s="135" t="s">
        <v>19504</v>
      </c>
      <c r="T119" s="135">
        <v>15</v>
      </c>
      <c r="U119" s="135">
        <v>12</v>
      </c>
      <c r="V119" s="135">
        <v>14</v>
      </c>
      <c r="W119" s="135">
        <v>10</v>
      </c>
      <c r="X119" s="135" t="s">
        <v>19504</v>
      </c>
      <c r="Y119" s="135">
        <v>85</v>
      </c>
      <c r="Z119" s="135">
        <v>135</v>
      </c>
      <c r="AA119" s="135" t="s">
        <v>19504</v>
      </c>
      <c r="AB119" s="135">
        <v>1367</v>
      </c>
      <c r="AC119" s="135">
        <v>2</v>
      </c>
      <c r="AD119" s="153">
        <v>2</v>
      </c>
      <c r="AE119" s="1726" t="s">
        <v>20447</v>
      </c>
      <c r="AF119" s="1270">
        <v>40</v>
      </c>
      <c r="AG119" s="1272" t="s">
        <v>19504</v>
      </c>
      <c r="AH119" s="135" t="s">
        <v>19504</v>
      </c>
      <c r="AI119" s="1273" t="s">
        <v>15909</v>
      </c>
      <c r="AJ119" s="1728" t="s">
        <v>8963</v>
      </c>
      <c r="AK119" s="1701" t="s">
        <v>8963</v>
      </c>
      <c r="AL119" s="1273" t="s">
        <v>8963</v>
      </c>
      <c r="AM119" s="1704" t="s">
        <v>15909</v>
      </c>
      <c r="AN119" s="153" t="s">
        <v>15909</v>
      </c>
      <c r="AO119" s="1704" t="s">
        <v>15909</v>
      </c>
      <c r="AP119" s="1271">
        <v>25500000</v>
      </c>
    </row>
    <row r="120" spans="1:42" s="1690" customFormat="1" ht="39.950000000000003" customHeight="1">
      <c r="A120" s="2001" t="s">
        <v>20448</v>
      </c>
      <c r="B120" s="2660"/>
      <c r="C120" s="153" t="s">
        <v>20388</v>
      </c>
      <c r="D120" s="1695" t="s">
        <v>20449</v>
      </c>
      <c r="E120" s="271" t="s">
        <v>20450</v>
      </c>
      <c r="F120" s="153" t="s">
        <v>20451</v>
      </c>
      <c r="G120" s="153" t="s">
        <v>8963</v>
      </c>
      <c r="H120" s="323" t="s">
        <v>20452</v>
      </c>
      <c r="I120" s="1704" t="s">
        <v>19559</v>
      </c>
      <c r="J120" s="153" t="s">
        <v>20453</v>
      </c>
      <c r="K120" s="262">
        <v>6996</v>
      </c>
      <c r="L120" s="153">
        <v>2</v>
      </c>
      <c r="M120" s="153" t="s">
        <v>20454</v>
      </c>
      <c r="N120" s="153" t="s">
        <v>12178</v>
      </c>
      <c r="O120" s="1704" t="s">
        <v>14461</v>
      </c>
      <c r="P120" s="1704" t="s">
        <v>14461</v>
      </c>
      <c r="Q120" s="1704" t="s">
        <v>14461</v>
      </c>
      <c r="R120" s="135">
        <v>463.26</v>
      </c>
      <c r="S120" s="135">
        <v>8.4</v>
      </c>
      <c r="T120" s="135">
        <v>19</v>
      </c>
      <c r="U120" s="135">
        <v>9</v>
      </c>
      <c r="V120" s="135">
        <v>15</v>
      </c>
      <c r="W120" s="135">
        <v>16.8</v>
      </c>
      <c r="X120" s="135">
        <v>14</v>
      </c>
      <c r="Y120" s="135">
        <v>16</v>
      </c>
      <c r="Z120" s="135">
        <v>16.8</v>
      </c>
      <c r="AA120" s="135">
        <v>16</v>
      </c>
      <c r="AB120" s="135">
        <v>165.46</v>
      </c>
      <c r="AC120" s="135" t="s">
        <v>19504</v>
      </c>
      <c r="AD120" s="135" t="s">
        <v>19504</v>
      </c>
      <c r="AE120" s="135" t="s">
        <v>19504</v>
      </c>
      <c r="AF120" s="1272" t="s">
        <v>19504</v>
      </c>
      <c r="AG120" s="1272" t="s">
        <v>19504</v>
      </c>
      <c r="AH120" s="135" t="s">
        <v>19504</v>
      </c>
      <c r="AI120" s="495" t="s">
        <v>8963</v>
      </c>
      <c r="AJ120" s="117" t="s">
        <v>8963</v>
      </c>
      <c r="AK120" s="117" t="s">
        <v>8963</v>
      </c>
      <c r="AL120" s="2053" t="s">
        <v>8963</v>
      </c>
      <c r="AM120" s="1704" t="s">
        <v>8963</v>
      </c>
      <c r="AN120" s="153" t="s">
        <v>8963</v>
      </c>
      <c r="AO120" s="1704" t="s">
        <v>8963</v>
      </c>
      <c r="AP120" s="1711">
        <v>0</v>
      </c>
    </row>
    <row r="121" spans="1:42" s="78" customFormat="1" ht="20.100000000000001" customHeight="1">
      <c r="A121" s="2691" t="s">
        <v>20455</v>
      </c>
      <c r="B121" s="2691"/>
      <c r="C121" s="2691"/>
      <c r="D121" s="1736">
        <v>19</v>
      </c>
      <c r="E121" s="1737"/>
      <c r="F121" s="1738"/>
      <c r="G121" s="1269"/>
      <c r="H121" s="902"/>
      <c r="I121" s="902"/>
      <c r="J121" s="2122"/>
      <c r="K121" s="2122"/>
      <c r="L121" s="2122"/>
      <c r="M121" s="2122"/>
      <c r="N121" s="2122"/>
      <c r="O121" s="2122"/>
      <c r="P121" s="2122"/>
      <c r="Q121" s="2122"/>
      <c r="R121" s="2122"/>
      <c r="S121" s="2122"/>
      <c r="T121" s="2122"/>
      <c r="U121" s="2122"/>
      <c r="V121" s="2122"/>
      <c r="W121" s="2122"/>
      <c r="X121" s="2122"/>
      <c r="Y121" s="2122"/>
      <c r="Z121" s="2122"/>
      <c r="AA121" s="2122"/>
      <c r="AB121" s="2122"/>
      <c r="AC121" s="2122"/>
      <c r="AD121" s="2122"/>
      <c r="AE121" s="2122"/>
      <c r="AF121" s="2123"/>
      <c r="AG121" s="2124"/>
      <c r="AH121" s="2122"/>
      <c r="AI121" s="2123"/>
      <c r="AJ121" s="2124"/>
      <c r="AK121" s="2122"/>
      <c r="AL121" s="2123"/>
      <c r="AM121" s="2122"/>
      <c r="AN121" s="2122"/>
      <c r="AO121" s="2122"/>
      <c r="AP121" s="2122"/>
    </row>
    <row r="122" spans="1:42" s="1690" customFormat="1" ht="20.100000000000001" customHeight="1">
      <c r="A122" s="2567" t="s">
        <v>20456</v>
      </c>
      <c r="B122" s="2567"/>
      <c r="C122" s="2567"/>
      <c r="D122" s="1268">
        <f>D121+D101+D86+D79+D74+D61+D54+D46+D39+D28+D23+D19+D14+D12</f>
        <v>101</v>
      </c>
      <c r="E122" s="390"/>
      <c r="F122" s="2125"/>
      <c r="G122" s="2125"/>
      <c r="H122" s="2125"/>
      <c r="I122" s="2126"/>
      <c r="J122" s="2126"/>
      <c r="K122" s="2126"/>
      <c r="L122" s="2126"/>
      <c r="M122" s="2126"/>
      <c r="N122" s="2126"/>
      <c r="O122" s="2126"/>
      <c r="P122" s="2126"/>
      <c r="Q122" s="2126"/>
      <c r="R122" s="2126"/>
      <c r="S122" s="2126"/>
      <c r="T122" s="2126"/>
      <c r="U122" s="2126"/>
      <c r="V122" s="2126"/>
      <c r="W122" s="2126"/>
      <c r="X122" s="2126"/>
      <c r="Y122" s="2126"/>
      <c r="Z122" s="2126"/>
      <c r="AA122" s="2126"/>
      <c r="AB122" s="2126"/>
      <c r="AC122" s="2126"/>
      <c r="AD122" s="2126"/>
      <c r="AE122" s="2126"/>
      <c r="AF122" s="2127"/>
      <c r="AG122" s="2128"/>
      <c r="AH122" s="2126"/>
      <c r="AI122" s="2127"/>
      <c r="AJ122" s="2128"/>
      <c r="AK122" s="2126"/>
      <c r="AL122" s="2127"/>
      <c r="AM122" s="2126"/>
      <c r="AN122" s="2126"/>
      <c r="AO122" s="2126"/>
      <c r="AP122" s="2126"/>
    </row>
  </sheetData>
  <mergeCells count="88">
    <mergeCell ref="B102:B120"/>
    <mergeCell ref="U105:AA105"/>
    <mergeCell ref="A121:C121"/>
    <mergeCell ref="A122:C122"/>
    <mergeCell ref="A3:C3"/>
    <mergeCell ref="A86:C86"/>
    <mergeCell ref="B87:B100"/>
    <mergeCell ref="S87:AB87"/>
    <mergeCell ref="S94:AB94"/>
    <mergeCell ref="S96:AB96"/>
    <mergeCell ref="A101:C101"/>
    <mergeCell ref="A74:C74"/>
    <mergeCell ref="B75:B78"/>
    <mergeCell ref="S76:AB76"/>
    <mergeCell ref="A79:C79"/>
    <mergeCell ref="B80:B85"/>
    <mergeCell ref="S84:AB84"/>
    <mergeCell ref="A61:C61"/>
    <mergeCell ref="B62:B73"/>
    <mergeCell ref="S64:AB64"/>
    <mergeCell ref="S65:AB65"/>
    <mergeCell ref="S66:AB66"/>
    <mergeCell ref="S68:AB68"/>
    <mergeCell ref="S70:W70"/>
    <mergeCell ref="B55:B60"/>
    <mergeCell ref="S57:AB57"/>
    <mergeCell ref="B24:B27"/>
    <mergeCell ref="A28:C28"/>
    <mergeCell ref="B29:B38"/>
    <mergeCell ref="S31:AB31"/>
    <mergeCell ref="A39:C39"/>
    <mergeCell ref="B40:B45"/>
    <mergeCell ref="A46:C46"/>
    <mergeCell ref="B47:B53"/>
    <mergeCell ref="V50:X50"/>
    <mergeCell ref="S52:AB52"/>
    <mergeCell ref="A54:C54"/>
    <mergeCell ref="B15:B18"/>
    <mergeCell ref="S16:AB16"/>
    <mergeCell ref="A19:C19"/>
    <mergeCell ref="B20:B22"/>
    <mergeCell ref="S21:AB21"/>
    <mergeCell ref="A23:C23"/>
    <mergeCell ref="AO5:AO6"/>
    <mergeCell ref="B7:B11"/>
    <mergeCell ref="S8:AB8"/>
    <mergeCell ref="A12:C12"/>
    <mergeCell ref="S13:AB13"/>
    <mergeCell ref="A14:C14"/>
    <mergeCell ref="AB5:AB6"/>
    <mergeCell ref="AD5:AF5"/>
    <mergeCell ref="AG5:AI5"/>
    <mergeCell ref="AJ5:AL5"/>
    <mergeCell ref="AM5:AM6"/>
    <mergeCell ref="AN5:AN6"/>
    <mergeCell ref="X5:X6"/>
    <mergeCell ref="Y5:Y6"/>
    <mergeCell ref="Z5:Z6"/>
    <mergeCell ref="AP4:AP6"/>
    <mergeCell ref="N5:N6"/>
    <mergeCell ref="O5:O6"/>
    <mergeCell ref="P5:P6"/>
    <mergeCell ref="Q5:Q6"/>
    <mergeCell ref="S5:S6"/>
    <mergeCell ref="T5:T6"/>
    <mergeCell ref="U5:U6"/>
    <mergeCell ref="V5:V6"/>
    <mergeCell ref="W5:W6"/>
    <mergeCell ref="N4:Q4"/>
    <mergeCell ref="R4:R6"/>
    <mergeCell ref="S4:AB4"/>
    <mergeCell ref="AC4:AC6"/>
    <mergeCell ref="AD4:AI4"/>
    <mergeCell ref="AM4:AO4"/>
    <mergeCell ref="AA5:AA6"/>
    <mergeCell ref="G4:G6"/>
    <mergeCell ref="H4:H6"/>
    <mergeCell ref="I4:J6"/>
    <mergeCell ref="K4:K6"/>
    <mergeCell ref="L4:L6"/>
    <mergeCell ref="M4:M6"/>
    <mergeCell ref="A2:D2"/>
    <mergeCell ref="F4:F6"/>
    <mergeCell ref="A4:A6"/>
    <mergeCell ref="B4:B6"/>
    <mergeCell ref="C4:C6"/>
    <mergeCell ref="D4:D6"/>
    <mergeCell ref="E4:E6"/>
  </mergeCells>
  <phoneticPr fontId="2" type="noConversion"/>
  <hyperlinks>
    <hyperlink ref="G81" r:id="rId1" xr:uid="{359F9912-AE13-4C2C-AB7A-C02956132FAC}"/>
    <hyperlink ref="G8" r:id="rId2" xr:uid="{7D0BEE83-5464-4037-A76B-FEC22B49C7D0}"/>
    <hyperlink ref="G29" r:id="rId3" xr:uid="{93155260-E9CA-4F17-AA80-4F2E5C10F8CB}"/>
    <hyperlink ref="G32" r:id="rId4" xr:uid="{C1EA9762-FD93-40D0-958C-9998B08FEB11}"/>
    <hyperlink ref="G30" r:id="rId5" xr:uid="{D5DAB00E-7717-4CE9-9EA4-6E173F46E4C9}"/>
    <hyperlink ref="G15" r:id="rId6" xr:uid="{E5A45DB4-F6C9-433E-9BC8-957CD23FED5C}"/>
    <hyperlink ref="G25" r:id="rId7" xr:uid="{4D38B6E1-4B58-4730-8244-06D4C05EACEB}"/>
    <hyperlink ref="G24" r:id="rId8" xr:uid="{F9B3A3F7-4DB3-43C2-BA27-44F52F65C816}"/>
    <hyperlink ref="G27" r:id="rId9" xr:uid="{05FE3183-4FE8-4980-8164-5B7494F65F00}"/>
    <hyperlink ref="G45" r:id="rId10" xr:uid="{56C2BAAC-E639-4803-81B9-4370A658F50C}"/>
    <hyperlink ref="G75" r:id="rId11" xr:uid="{A1429321-96E8-466E-87A6-9D515EDEB011}"/>
    <hyperlink ref="G99" r:id="rId12" xr:uid="{50FF364E-0A1D-47D9-8A1E-1B6F17DA2077}"/>
    <hyperlink ref="G114" r:id="rId13" xr:uid="{396338F2-CF5B-4300-8353-8FCD14F4A32C}"/>
  </hyperlinks>
  <pageMargins left="0.7" right="0.7" top="0.75" bottom="0.75" header="0.3" footer="0.3"/>
  <pageSetup paperSize="9" scale="10" orientation="portrait" horizontalDpi="4294967293" r:id="rId14"/>
  <drawing r:id="rId1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A6A94-C4CA-4CEF-852B-4C7D990A967C}">
  <dimension ref="A1:AF128"/>
  <sheetViews>
    <sheetView zoomScaleNormal="100" zoomScaleSheetLayoutView="100" workbookViewId="0">
      <selection activeCell="A2" sqref="A2:C2"/>
    </sheetView>
  </sheetViews>
  <sheetFormatPr defaultRowHeight="16.5" customHeight="1"/>
  <cols>
    <col min="1" max="1" width="7.5" style="2212" customWidth="1"/>
    <col min="2" max="2" width="11.5" style="2212" customWidth="1"/>
    <col min="3" max="3" width="7.875" style="2212" customWidth="1"/>
    <col min="4" max="4" width="16.75" style="2212" customWidth="1"/>
    <col min="5" max="5" width="42.5" style="2448" customWidth="1"/>
    <col min="6" max="6" width="15" style="2212" customWidth="1"/>
    <col min="7" max="7" width="14.75" style="2212" customWidth="1"/>
    <col min="8" max="8" width="9" style="2212"/>
    <col min="9" max="9" width="42.375" style="2448" customWidth="1"/>
    <col min="10" max="10" width="13" style="2212" customWidth="1"/>
    <col min="11" max="11" width="9" style="2212"/>
    <col min="12" max="16" width="8.125" style="2212" customWidth="1"/>
    <col min="17" max="17" width="39" style="2212" customWidth="1"/>
    <col min="18" max="18" width="16.625" style="2451" customWidth="1"/>
    <col min="19" max="20" width="9" style="2212"/>
    <col min="21" max="21" width="10" style="2212" customWidth="1"/>
    <col min="22" max="22" width="10.75" style="2212" customWidth="1"/>
    <col min="23" max="23" width="10.625" style="2212" customWidth="1"/>
    <col min="24" max="16384" width="9" style="2212"/>
  </cols>
  <sheetData>
    <row r="1" spans="1:32" ht="16.5" customHeight="1">
      <c r="A1" s="2700"/>
      <c r="B1" s="2700"/>
      <c r="C1" s="2700"/>
      <c r="D1" s="2700"/>
      <c r="E1" s="2700"/>
      <c r="F1" s="1275"/>
      <c r="G1" s="1275"/>
      <c r="H1" s="1275"/>
      <c r="I1" s="2130"/>
      <c r="J1" s="1277"/>
      <c r="K1" s="1277"/>
      <c r="L1" s="1277"/>
      <c r="M1" s="1277"/>
      <c r="N1" s="1275"/>
      <c r="O1" s="2159"/>
      <c r="P1" s="2159"/>
      <c r="Q1" s="1275"/>
      <c r="R1" s="2449"/>
      <c r="S1" s="1277"/>
      <c r="T1" s="1275"/>
      <c r="U1" s="1277"/>
      <c r="V1" s="1277"/>
      <c r="W1" s="2159"/>
      <c r="X1" s="2159"/>
      <c r="Y1" s="2159"/>
      <c r="Z1" s="2159"/>
      <c r="AA1" s="2159"/>
      <c r="AB1" s="2159"/>
      <c r="AC1" s="2159"/>
      <c r="AD1" s="1275"/>
      <c r="AE1" s="2160"/>
      <c r="AF1" s="1275"/>
    </row>
    <row r="2" spans="1:32" ht="16.5" customHeight="1">
      <c r="A2" s="2611" t="s">
        <v>20505</v>
      </c>
      <c r="B2" s="2611"/>
      <c r="C2" s="2611"/>
      <c r="D2" s="2454"/>
      <c r="E2" s="2454"/>
      <c r="F2" s="2454"/>
      <c r="G2" s="2454"/>
      <c r="H2" s="2454"/>
      <c r="I2" s="2454"/>
      <c r="J2" s="2454"/>
      <c r="K2" s="2454"/>
      <c r="L2" s="2454"/>
      <c r="M2" s="2454"/>
      <c r="N2" s="2454"/>
      <c r="O2" s="2454"/>
      <c r="P2" s="2454"/>
      <c r="Q2" s="2454"/>
      <c r="R2" s="2454"/>
      <c r="S2" s="2454"/>
      <c r="T2" s="1279"/>
      <c r="U2" s="1279"/>
      <c r="V2" s="1279"/>
      <c r="W2" s="1279"/>
      <c r="X2" s="1279"/>
      <c r="Y2" s="1279"/>
      <c r="Z2" s="1279"/>
      <c r="AA2" s="1279"/>
      <c r="AB2" s="1279"/>
      <c r="AC2" s="1279"/>
      <c r="AD2" s="1279"/>
      <c r="AE2" s="1279"/>
      <c r="AF2" s="1279"/>
    </row>
    <row r="3" spans="1:32" ht="18.75" customHeight="1">
      <c r="A3" s="2613" t="s">
        <v>4773</v>
      </c>
      <c r="B3" s="2613"/>
      <c r="C3" s="2613"/>
      <c r="D3" s="998"/>
      <c r="E3" s="2213"/>
      <c r="F3" s="998"/>
      <c r="G3" s="998"/>
      <c r="H3" s="998"/>
      <c r="I3" s="2213"/>
      <c r="J3" s="998"/>
      <c r="K3" s="998"/>
      <c r="L3" s="998"/>
      <c r="M3" s="999"/>
      <c r="N3" s="998"/>
      <c r="O3" s="2214"/>
      <c r="P3" s="2214"/>
      <c r="Q3" s="998"/>
      <c r="R3" s="2450"/>
      <c r="S3" s="998"/>
      <c r="T3" s="998"/>
      <c r="U3" s="998"/>
      <c r="V3" s="998"/>
      <c r="W3" s="2214"/>
      <c r="X3" s="2215"/>
      <c r="Y3" s="2214"/>
      <c r="Z3" s="2214"/>
      <c r="AA3" s="2214"/>
      <c r="AB3" s="2214"/>
      <c r="AC3" s="2214"/>
      <c r="AD3" s="998"/>
      <c r="AE3" s="1000"/>
      <c r="AF3" s="998"/>
    </row>
    <row r="4" spans="1:32" ht="24.95" customHeight="1">
      <c r="A4" s="2701" t="s">
        <v>16798</v>
      </c>
      <c r="B4" s="2703" t="s">
        <v>16799</v>
      </c>
      <c r="C4" s="2703" t="s">
        <v>16800</v>
      </c>
      <c r="D4" s="2703" t="s">
        <v>20506</v>
      </c>
      <c r="E4" s="2703" t="s">
        <v>16803</v>
      </c>
      <c r="F4" s="2703" t="s">
        <v>16804</v>
      </c>
      <c r="G4" s="2703" t="s">
        <v>16806</v>
      </c>
      <c r="H4" s="2703" t="s">
        <v>20507</v>
      </c>
      <c r="I4" s="2703" t="s">
        <v>20508</v>
      </c>
      <c r="J4" s="2703" t="s">
        <v>20509</v>
      </c>
      <c r="K4" s="2703" t="s">
        <v>20510</v>
      </c>
      <c r="L4" s="2706" t="s">
        <v>20511</v>
      </c>
      <c r="M4" s="2707"/>
      <c r="N4" s="2707"/>
      <c r="O4" s="2708"/>
      <c r="P4" s="2703" t="s">
        <v>20512</v>
      </c>
      <c r="Q4" s="2703" t="s">
        <v>20513</v>
      </c>
      <c r="R4" s="2703" t="s">
        <v>20514</v>
      </c>
      <c r="S4" s="2698" t="s">
        <v>20515</v>
      </c>
      <c r="T4" s="2698"/>
      <c r="U4" s="2698"/>
      <c r="V4" s="2698" t="s">
        <v>20516</v>
      </c>
      <c r="W4" s="2699"/>
      <c r="X4" s="2699"/>
      <c r="Y4" s="2699"/>
      <c r="Z4" s="2699"/>
      <c r="AA4" s="2698" t="s">
        <v>20517</v>
      </c>
      <c r="AB4" s="2698"/>
      <c r="AC4" s="2698"/>
      <c r="AD4" s="2698"/>
      <c r="AE4" s="2698"/>
      <c r="AF4" s="2705" t="s">
        <v>20518</v>
      </c>
    </row>
    <row r="5" spans="1:32" ht="24.95" customHeight="1">
      <c r="A5" s="2702"/>
      <c r="B5" s="2704"/>
      <c r="C5" s="2704"/>
      <c r="D5" s="2704"/>
      <c r="E5" s="2704"/>
      <c r="F5" s="2704"/>
      <c r="G5" s="2704"/>
      <c r="H5" s="2704"/>
      <c r="I5" s="2704"/>
      <c r="J5" s="2704"/>
      <c r="K5" s="2704"/>
      <c r="L5" s="2216" t="s">
        <v>20519</v>
      </c>
      <c r="M5" s="2216" t="s">
        <v>20520</v>
      </c>
      <c r="N5" s="2216" t="s">
        <v>16837</v>
      </c>
      <c r="O5" s="2216" t="s">
        <v>16836</v>
      </c>
      <c r="P5" s="2704"/>
      <c r="Q5" s="2704"/>
      <c r="R5" s="2704"/>
      <c r="S5" s="2216" t="s">
        <v>16836</v>
      </c>
      <c r="T5" s="2216" t="s">
        <v>20521</v>
      </c>
      <c r="U5" s="2216" t="s">
        <v>20522</v>
      </c>
      <c r="V5" s="2216" t="s">
        <v>20523</v>
      </c>
      <c r="W5" s="2216" t="s">
        <v>17793</v>
      </c>
      <c r="X5" s="2216" t="s">
        <v>17794</v>
      </c>
      <c r="Y5" s="2216" t="s">
        <v>16837</v>
      </c>
      <c r="Z5" s="2216" t="s">
        <v>16836</v>
      </c>
      <c r="AA5" s="2216" t="s">
        <v>20524</v>
      </c>
      <c r="AB5" s="2216" t="s">
        <v>20525</v>
      </c>
      <c r="AC5" s="2216" t="s">
        <v>20526</v>
      </c>
      <c r="AD5" s="2216" t="s">
        <v>20527</v>
      </c>
      <c r="AE5" s="2216" t="s">
        <v>16836</v>
      </c>
      <c r="AF5" s="2705"/>
    </row>
    <row r="6" spans="1:32" s="1277" customFormat="1" ht="24.75" customHeight="1">
      <c r="A6" s="2217">
        <v>1</v>
      </c>
      <c r="B6" s="2218" t="s">
        <v>20528</v>
      </c>
      <c r="C6" s="2219" t="s">
        <v>15909</v>
      </c>
      <c r="D6" s="2218" t="s">
        <v>20529</v>
      </c>
      <c r="E6" s="2220" t="s">
        <v>20530</v>
      </c>
      <c r="F6" s="2218" t="s">
        <v>20531</v>
      </c>
      <c r="G6" s="2217" t="s">
        <v>20532</v>
      </c>
      <c r="H6" s="2218" t="s">
        <v>21833</v>
      </c>
      <c r="I6" s="2220" t="s">
        <v>20533</v>
      </c>
      <c r="J6" s="2218" t="s">
        <v>20534</v>
      </c>
      <c r="K6" s="2218" t="s">
        <v>20535</v>
      </c>
      <c r="L6" s="2221" t="s">
        <v>14461</v>
      </c>
      <c r="M6" s="2222">
        <v>500</v>
      </c>
      <c r="N6" s="2221" t="s">
        <v>14461</v>
      </c>
      <c r="O6" s="2222">
        <v>500</v>
      </c>
      <c r="P6" s="2222">
        <v>897</v>
      </c>
      <c r="Q6" s="2223" t="s">
        <v>20536</v>
      </c>
      <c r="R6" s="2218" t="s">
        <v>20537</v>
      </c>
      <c r="S6" s="2224">
        <v>226</v>
      </c>
      <c r="T6" s="2224">
        <v>221</v>
      </c>
      <c r="U6" s="2224">
        <v>34</v>
      </c>
      <c r="V6" s="2225">
        <v>792</v>
      </c>
      <c r="W6" s="2226">
        <v>21</v>
      </c>
      <c r="X6" s="2226" t="s">
        <v>8963</v>
      </c>
      <c r="Y6" s="2226">
        <v>36</v>
      </c>
      <c r="Z6" s="2226">
        <f>SUM(V6:Y6)</f>
        <v>849</v>
      </c>
      <c r="AA6" s="2227">
        <v>11</v>
      </c>
      <c r="AB6" s="2227">
        <v>7</v>
      </c>
      <c r="AC6" s="2227">
        <v>17</v>
      </c>
      <c r="AD6" s="2227">
        <v>10</v>
      </c>
      <c r="AE6" s="2227">
        <f>SUM(AA6:AD6)</f>
        <v>45</v>
      </c>
      <c r="AF6" s="2228" t="s">
        <v>20538</v>
      </c>
    </row>
    <row r="7" spans="1:32" s="1277" customFormat="1" ht="24.75" customHeight="1">
      <c r="A7" s="2217">
        <v>2</v>
      </c>
      <c r="B7" s="2218" t="s">
        <v>20539</v>
      </c>
      <c r="C7" s="2219" t="s">
        <v>15909</v>
      </c>
      <c r="D7" s="2218" t="s">
        <v>20540</v>
      </c>
      <c r="E7" s="2220" t="s">
        <v>20541</v>
      </c>
      <c r="F7" s="2218" t="s">
        <v>20542</v>
      </c>
      <c r="G7" s="2217" t="s">
        <v>20543</v>
      </c>
      <c r="H7" s="2218" t="s">
        <v>21834</v>
      </c>
      <c r="I7" s="2220" t="s">
        <v>20544</v>
      </c>
      <c r="J7" s="2218" t="s">
        <v>20545</v>
      </c>
      <c r="K7" s="2218" t="s">
        <v>20546</v>
      </c>
      <c r="L7" s="2221" t="s">
        <v>14461</v>
      </c>
      <c r="M7" s="2222">
        <v>113.5</v>
      </c>
      <c r="N7" s="2221" t="s">
        <v>14461</v>
      </c>
      <c r="O7" s="2222">
        <v>113.5</v>
      </c>
      <c r="P7" s="2222">
        <v>347.8</v>
      </c>
      <c r="Q7" s="2220" t="s">
        <v>20547</v>
      </c>
      <c r="R7" s="2218" t="s">
        <v>20548</v>
      </c>
      <c r="S7" s="2224">
        <v>73</v>
      </c>
      <c r="T7" s="2224">
        <v>35</v>
      </c>
      <c r="U7" s="2224">
        <v>38</v>
      </c>
      <c r="V7" s="2210">
        <v>225.7</v>
      </c>
      <c r="W7" s="2210">
        <v>140.80000000000001</v>
      </c>
      <c r="X7" s="2210">
        <v>8.6999999999999993</v>
      </c>
      <c r="Y7" s="2210">
        <v>0</v>
      </c>
      <c r="Z7" s="2210">
        <v>375.2</v>
      </c>
      <c r="AA7" s="2227">
        <v>10</v>
      </c>
      <c r="AB7" s="2227">
        <v>6</v>
      </c>
      <c r="AC7" s="2227">
        <v>8</v>
      </c>
      <c r="AD7" s="2227">
        <v>16</v>
      </c>
      <c r="AE7" s="2227">
        <f>SUM(AA7:AD7)</f>
        <v>40</v>
      </c>
      <c r="AF7" s="2217" t="s">
        <v>20549</v>
      </c>
    </row>
    <row r="8" spans="1:32" s="1277" customFormat="1" ht="24.75" customHeight="1">
      <c r="A8" s="2217">
        <v>3</v>
      </c>
      <c r="B8" s="2218" t="s">
        <v>16985</v>
      </c>
      <c r="C8" s="2219" t="s">
        <v>15909</v>
      </c>
      <c r="D8" s="2218" t="s">
        <v>20550</v>
      </c>
      <c r="E8" s="2220" t="s">
        <v>20551</v>
      </c>
      <c r="F8" s="2218" t="s">
        <v>20552</v>
      </c>
      <c r="G8" s="2217" t="s">
        <v>20553</v>
      </c>
      <c r="H8" s="2218" t="s">
        <v>21835</v>
      </c>
      <c r="I8" s="2220" t="s">
        <v>20554</v>
      </c>
      <c r="J8" s="2218" t="s">
        <v>20555</v>
      </c>
      <c r="K8" s="2218" t="s">
        <v>20556</v>
      </c>
      <c r="L8" s="2221" t="s">
        <v>14461</v>
      </c>
      <c r="M8" s="2222">
        <v>215</v>
      </c>
      <c r="N8" s="2221" t="s">
        <v>14461</v>
      </c>
      <c r="O8" s="2222">
        <v>215</v>
      </c>
      <c r="P8" s="2222">
        <v>218</v>
      </c>
      <c r="Q8" s="2220" t="s">
        <v>20557</v>
      </c>
      <c r="R8" s="2218" t="s">
        <v>20558</v>
      </c>
      <c r="S8" s="2224">
        <v>59</v>
      </c>
      <c r="T8" s="2224">
        <v>30</v>
      </c>
      <c r="U8" s="2224">
        <v>29</v>
      </c>
      <c r="V8" s="2225">
        <v>180</v>
      </c>
      <c r="W8" s="2229">
        <v>96.4</v>
      </c>
      <c r="X8" s="2229">
        <v>27.2</v>
      </c>
      <c r="Y8" s="2229">
        <v>1.5</v>
      </c>
      <c r="Z8" s="2229">
        <f>SUM(V8:Y8)</f>
        <v>305.09999999999997</v>
      </c>
      <c r="AA8" s="2227">
        <v>12</v>
      </c>
      <c r="AB8" s="2227">
        <v>5</v>
      </c>
      <c r="AC8" s="2227">
        <v>6</v>
      </c>
      <c r="AD8" s="2227">
        <v>17</v>
      </c>
      <c r="AE8" s="2227">
        <f>SUM(AA8:AD8)</f>
        <v>40</v>
      </c>
      <c r="AF8" s="2228" t="s">
        <v>20559</v>
      </c>
    </row>
    <row r="9" spans="1:32" s="1277" customFormat="1" ht="24.75" customHeight="1">
      <c r="A9" s="2217">
        <v>4</v>
      </c>
      <c r="B9" s="2218" t="s">
        <v>20560</v>
      </c>
      <c r="C9" s="2219" t="s">
        <v>15909</v>
      </c>
      <c r="D9" s="2218" t="s">
        <v>20561</v>
      </c>
      <c r="E9" s="2220" t="s">
        <v>20562</v>
      </c>
      <c r="F9" s="2218" t="s">
        <v>20563</v>
      </c>
      <c r="G9" s="2217" t="s">
        <v>20564</v>
      </c>
      <c r="H9" s="2218" t="s">
        <v>20565</v>
      </c>
      <c r="I9" s="2230" t="s">
        <v>20566</v>
      </c>
      <c r="J9" s="2218" t="s">
        <v>20567</v>
      </c>
      <c r="K9" s="2218" t="s">
        <v>20568</v>
      </c>
      <c r="L9" s="2221" t="s">
        <v>14461</v>
      </c>
      <c r="M9" s="2222">
        <v>59.3</v>
      </c>
      <c r="N9" s="2221" t="s">
        <v>14461</v>
      </c>
      <c r="O9" s="2222">
        <v>59.3</v>
      </c>
      <c r="P9" s="2222">
        <v>547.70000000000005</v>
      </c>
      <c r="Q9" s="2220" t="s">
        <v>20569</v>
      </c>
      <c r="R9" s="2218" t="s">
        <v>20570</v>
      </c>
      <c r="S9" s="2224">
        <v>97</v>
      </c>
      <c r="T9" s="2224">
        <v>49</v>
      </c>
      <c r="U9" s="2224">
        <v>37</v>
      </c>
      <c r="V9" s="2231">
        <v>167</v>
      </c>
      <c r="W9" s="2231">
        <v>92</v>
      </c>
      <c r="X9" s="2231">
        <v>33</v>
      </c>
      <c r="Y9" s="2231">
        <v>0</v>
      </c>
      <c r="Z9" s="2226">
        <f>SUM(V9:Y9)</f>
        <v>292</v>
      </c>
      <c r="AA9" s="2227">
        <v>12</v>
      </c>
      <c r="AB9" s="2227">
        <v>11</v>
      </c>
      <c r="AC9" s="2227">
        <v>27</v>
      </c>
      <c r="AD9" s="2227">
        <v>30</v>
      </c>
      <c r="AE9" s="2227">
        <f>SUM(AA9:AD9)</f>
        <v>80</v>
      </c>
      <c r="AF9" s="2228" t="s">
        <v>20571</v>
      </c>
    </row>
    <row r="10" spans="1:32" s="1277" customFormat="1" ht="24.75" customHeight="1">
      <c r="A10" s="2217">
        <v>5</v>
      </c>
      <c r="B10" s="2218" t="s">
        <v>17023</v>
      </c>
      <c r="C10" s="2219" t="s">
        <v>14461</v>
      </c>
      <c r="D10" s="2218" t="s">
        <v>20572</v>
      </c>
      <c r="E10" s="2220" t="s">
        <v>20573</v>
      </c>
      <c r="F10" s="2218" t="s">
        <v>20574</v>
      </c>
      <c r="G10" s="2217" t="s">
        <v>20575</v>
      </c>
      <c r="H10" s="2218" t="s">
        <v>20576</v>
      </c>
      <c r="I10" s="2220" t="s">
        <v>20577</v>
      </c>
      <c r="J10" s="2218" t="s">
        <v>20578</v>
      </c>
      <c r="K10" s="2218" t="s">
        <v>20579</v>
      </c>
      <c r="L10" s="2221" t="s">
        <v>14461</v>
      </c>
      <c r="M10" s="2222">
        <v>53</v>
      </c>
      <c r="N10" s="2221" t="s">
        <v>14461</v>
      </c>
      <c r="O10" s="2222">
        <v>53</v>
      </c>
      <c r="P10" s="2222">
        <v>95.2</v>
      </c>
      <c r="Q10" s="2220" t="s">
        <v>20580</v>
      </c>
      <c r="R10" s="2218" t="s">
        <v>20581</v>
      </c>
      <c r="S10" s="2224">
        <f>T10+U10</f>
        <v>103</v>
      </c>
      <c r="T10" s="2224">
        <v>65</v>
      </c>
      <c r="U10" s="2224">
        <v>38</v>
      </c>
      <c r="V10" s="2225">
        <v>192</v>
      </c>
      <c r="W10" s="2226">
        <v>85</v>
      </c>
      <c r="X10" s="2226">
        <v>2</v>
      </c>
      <c r="Y10" s="2226">
        <v>14</v>
      </c>
      <c r="Z10" s="2226">
        <f>SUM(V10:Y10)</f>
        <v>293</v>
      </c>
      <c r="AA10" s="2227">
        <v>29</v>
      </c>
      <c r="AB10" s="2227">
        <v>19</v>
      </c>
      <c r="AC10" s="2227">
        <v>12</v>
      </c>
      <c r="AD10" s="2227">
        <v>124</v>
      </c>
      <c r="AE10" s="2227">
        <f>SUM(AA10:AD10)</f>
        <v>184</v>
      </c>
      <c r="AF10" s="2228" t="s">
        <v>20582</v>
      </c>
    </row>
    <row r="11" spans="1:32" s="1277" customFormat="1" ht="24.75" customHeight="1">
      <c r="A11" s="2217">
        <v>6</v>
      </c>
      <c r="B11" s="2218" t="s">
        <v>20583</v>
      </c>
      <c r="C11" s="2219" t="s">
        <v>14461</v>
      </c>
      <c r="D11" s="2218" t="s">
        <v>20584</v>
      </c>
      <c r="E11" s="2220" t="s">
        <v>20585</v>
      </c>
      <c r="F11" s="2218" t="s">
        <v>20586</v>
      </c>
      <c r="G11" s="2217" t="s">
        <v>20587</v>
      </c>
      <c r="H11" s="2218" t="s">
        <v>21836</v>
      </c>
      <c r="I11" s="2220" t="s">
        <v>20588</v>
      </c>
      <c r="J11" s="2218" t="s">
        <v>20589</v>
      </c>
      <c r="K11" s="2218" t="s">
        <v>20590</v>
      </c>
      <c r="L11" s="2221" t="s">
        <v>14461</v>
      </c>
      <c r="M11" s="2222">
        <v>89.2</v>
      </c>
      <c r="N11" s="2221" t="s">
        <v>14461</v>
      </c>
      <c r="O11" s="2222">
        <v>89.2</v>
      </c>
      <c r="P11" s="2222">
        <v>148.75</v>
      </c>
      <c r="Q11" s="2220" t="s">
        <v>20591</v>
      </c>
      <c r="R11" s="2218" t="s">
        <v>20592</v>
      </c>
      <c r="S11" s="2224">
        <f>T11+U11</f>
        <v>50</v>
      </c>
      <c r="T11" s="2224">
        <v>50</v>
      </c>
      <c r="U11" s="2224">
        <v>0</v>
      </c>
      <c r="V11" s="2225">
        <v>156</v>
      </c>
      <c r="W11" s="2226">
        <v>55</v>
      </c>
      <c r="X11" s="2226">
        <v>0.8</v>
      </c>
      <c r="Y11" s="2226">
        <v>0</v>
      </c>
      <c r="Z11" s="2226">
        <f>V11+W11+X11+Y11</f>
        <v>211.8</v>
      </c>
      <c r="AA11" s="2227">
        <v>22</v>
      </c>
      <c r="AB11" s="2227">
        <v>7</v>
      </c>
      <c r="AC11" s="2227">
        <v>35</v>
      </c>
      <c r="AD11" s="2227">
        <v>24</v>
      </c>
      <c r="AE11" s="2227">
        <f t="shared" ref="AE11" si="0">SUM(AA11:AD11)</f>
        <v>88</v>
      </c>
      <c r="AF11" s="2232" t="s">
        <v>20593</v>
      </c>
    </row>
    <row r="12" spans="1:32" s="1277" customFormat="1" ht="24.75" customHeight="1">
      <c r="A12" s="2217">
        <v>7</v>
      </c>
      <c r="B12" s="2218" t="s">
        <v>20594</v>
      </c>
      <c r="C12" s="2219" t="s">
        <v>8963</v>
      </c>
      <c r="D12" s="2218" t="s">
        <v>20595</v>
      </c>
      <c r="E12" s="2220" t="s">
        <v>20596</v>
      </c>
      <c r="F12" s="2218" t="s">
        <v>20597</v>
      </c>
      <c r="G12" s="2217" t="s">
        <v>20598</v>
      </c>
      <c r="H12" s="2218" t="s">
        <v>20599</v>
      </c>
      <c r="I12" s="2220" t="s">
        <v>20600</v>
      </c>
      <c r="J12" s="2218" t="s">
        <v>20601</v>
      </c>
      <c r="K12" s="2218" t="s">
        <v>20602</v>
      </c>
      <c r="L12" s="2221" t="s">
        <v>14461</v>
      </c>
      <c r="M12" s="2222">
        <v>13.7</v>
      </c>
      <c r="N12" s="2221" t="s">
        <v>14461</v>
      </c>
      <c r="O12" s="2222">
        <v>13.7</v>
      </c>
      <c r="P12" s="2222">
        <v>23.8</v>
      </c>
      <c r="Q12" s="2220" t="s">
        <v>20603</v>
      </c>
      <c r="R12" s="2218" t="s">
        <v>20604</v>
      </c>
      <c r="S12" s="2224">
        <v>26</v>
      </c>
      <c r="T12" s="2224">
        <v>26</v>
      </c>
      <c r="U12" s="2224">
        <v>0</v>
      </c>
      <c r="V12" s="2225">
        <v>69</v>
      </c>
      <c r="W12" s="2226">
        <v>31</v>
      </c>
      <c r="X12" s="2233">
        <v>0</v>
      </c>
      <c r="Y12" s="2226">
        <v>0</v>
      </c>
      <c r="Z12" s="2226">
        <v>100</v>
      </c>
      <c r="AA12" s="2227">
        <v>9</v>
      </c>
      <c r="AB12" s="2227">
        <v>4</v>
      </c>
      <c r="AC12" s="2227">
        <v>1</v>
      </c>
      <c r="AD12" s="2227">
        <v>14</v>
      </c>
      <c r="AE12" s="2227">
        <f t="shared" ref="AE12:AE16" si="1">SUM(AA12:AD12)</f>
        <v>28</v>
      </c>
      <c r="AF12" s="2228" t="s">
        <v>20605</v>
      </c>
    </row>
    <row r="13" spans="1:32" s="1277" customFormat="1" ht="24.75" customHeight="1">
      <c r="A13" s="2217">
        <v>8</v>
      </c>
      <c r="B13" s="2218" t="s">
        <v>20606</v>
      </c>
      <c r="C13" s="2219" t="s">
        <v>8963</v>
      </c>
      <c r="D13" s="2218" t="s">
        <v>20607</v>
      </c>
      <c r="E13" s="2220" t="s">
        <v>20608</v>
      </c>
      <c r="F13" s="2218" t="s">
        <v>20609</v>
      </c>
      <c r="G13" s="2217" t="s">
        <v>20610</v>
      </c>
      <c r="H13" s="2218" t="s">
        <v>20611</v>
      </c>
      <c r="I13" s="2220" t="s">
        <v>20612</v>
      </c>
      <c r="J13" s="2218" t="s">
        <v>20613</v>
      </c>
      <c r="K13" s="2218" t="s">
        <v>20614</v>
      </c>
      <c r="L13" s="2221" t="s">
        <v>14461</v>
      </c>
      <c r="M13" s="2222">
        <v>100</v>
      </c>
      <c r="N13" s="2221" t="s">
        <v>14461</v>
      </c>
      <c r="O13" s="2222">
        <v>100</v>
      </c>
      <c r="P13" s="2222">
        <v>150</v>
      </c>
      <c r="Q13" s="2220" t="s">
        <v>20615</v>
      </c>
      <c r="R13" s="2218" t="s">
        <v>20616</v>
      </c>
      <c r="S13" s="2224">
        <v>36</v>
      </c>
      <c r="T13" s="2224">
        <v>34</v>
      </c>
      <c r="U13" s="2224">
        <v>2</v>
      </c>
      <c r="V13" s="2227">
        <v>62.4</v>
      </c>
      <c r="W13" s="2234">
        <v>10.199999999999999</v>
      </c>
      <c r="X13" s="2234">
        <v>5.0999999999999996</v>
      </c>
      <c r="Y13" s="2234">
        <v>9.8000000000000007</v>
      </c>
      <c r="Z13" s="2234">
        <f>SUM(V13:Y13)</f>
        <v>87.499999999999986</v>
      </c>
      <c r="AA13" s="2227">
        <v>18.3</v>
      </c>
      <c r="AB13" s="2227">
        <v>5.8</v>
      </c>
      <c r="AC13" s="2227">
        <v>10.8</v>
      </c>
      <c r="AD13" s="2227">
        <v>52.6</v>
      </c>
      <c r="AE13" s="2227">
        <f t="shared" si="1"/>
        <v>87.5</v>
      </c>
      <c r="AF13" s="2228" t="s">
        <v>20617</v>
      </c>
    </row>
    <row r="14" spans="1:32" s="1277" customFormat="1" ht="24.75" customHeight="1">
      <c r="A14" s="2217">
        <v>9</v>
      </c>
      <c r="B14" s="2235" t="s">
        <v>20618</v>
      </c>
      <c r="C14" s="2236" t="s">
        <v>15909</v>
      </c>
      <c r="D14" s="2235" t="s">
        <v>20619</v>
      </c>
      <c r="E14" s="2237" t="s">
        <v>20620</v>
      </c>
      <c r="F14" s="2235" t="s">
        <v>20621</v>
      </c>
      <c r="G14" s="2217" t="s">
        <v>20622</v>
      </c>
      <c r="H14" s="2235" t="s">
        <v>21837</v>
      </c>
      <c r="I14" s="2237" t="s">
        <v>20623</v>
      </c>
      <c r="J14" s="2235" t="s">
        <v>20624</v>
      </c>
      <c r="K14" s="2235" t="s">
        <v>20625</v>
      </c>
      <c r="L14" s="2238" t="s">
        <v>14461</v>
      </c>
      <c r="M14" s="2239">
        <v>250</v>
      </c>
      <c r="N14" s="2238" t="s">
        <v>14461</v>
      </c>
      <c r="O14" s="2239">
        <v>250</v>
      </c>
      <c r="P14" s="2239">
        <v>1051</v>
      </c>
      <c r="Q14" s="2240" t="s">
        <v>20626</v>
      </c>
      <c r="R14" s="2235" t="s">
        <v>20627</v>
      </c>
      <c r="S14" s="2211">
        <f>T14+U14</f>
        <v>453</v>
      </c>
      <c r="T14" s="2224">
        <v>196</v>
      </c>
      <c r="U14" s="2211">
        <v>257</v>
      </c>
      <c r="V14" s="2241">
        <v>379.4</v>
      </c>
      <c r="W14" s="2242">
        <v>0</v>
      </c>
      <c r="X14" s="2242">
        <v>62.7</v>
      </c>
      <c r="Y14" s="2242" t="s">
        <v>20628</v>
      </c>
      <c r="Z14" s="2242">
        <f>SUM(V14:Y14)</f>
        <v>442.09999999999997</v>
      </c>
      <c r="AA14" s="2227">
        <v>8</v>
      </c>
      <c r="AB14" s="2227">
        <v>13</v>
      </c>
      <c r="AC14" s="2227">
        <v>71</v>
      </c>
      <c r="AD14" s="2227">
        <v>34</v>
      </c>
      <c r="AE14" s="2227">
        <f t="shared" si="1"/>
        <v>126</v>
      </c>
      <c r="AF14" s="2243" t="s">
        <v>21843</v>
      </c>
    </row>
    <row r="15" spans="1:32" s="1277" customFormat="1" ht="24.75" customHeight="1">
      <c r="A15" s="2217">
        <v>10</v>
      </c>
      <c r="B15" s="2218" t="s">
        <v>20629</v>
      </c>
      <c r="C15" s="2219" t="s">
        <v>14461</v>
      </c>
      <c r="D15" s="2218" t="s">
        <v>20630</v>
      </c>
      <c r="E15" s="2220" t="s">
        <v>20631</v>
      </c>
      <c r="F15" s="2218" t="s">
        <v>20632</v>
      </c>
      <c r="G15" s="2217" t="s">
        <v>20633</v>
      </c>
      <c r="H15" s="2218" t="s">
        <v>20634</v>
      </c>
      <c r="I15" s="2220" t="s">
        <v>20635</v>
      </c>
      <c r="J15" s="2218" t="s">
        <v>20636</v>
      </c>
      <c r="K15" s="2218" t="s">
        <v>20637</v>
      </c>
      <c r="L15" s="2222">
        <v>10</v>
      </c>
      <c r="M15" s="2222">
        <v>42</v>
      </c>
      <c r="N15" s="2221" t="s">
        <v>14461</v>
      </c>
      <c r="O15" s="2222">
        <v>52</v>
      </c>
      <c r="P15" s="2222">
        <v>217</v>
      </c>
      <c r="Q15" s="2220" t="s">
        <v>20638</v>
      </c>
      <c r="R15" s="2218" t="s">
        <v>20639</v>
      </c>
      <c r="S15" s="2224">
        <f>T15+U15</f>
        <v>52</v>
      </c>
      <c r="T15" s="2224">
        <v>47</v>
      </c>
      <c r="U15" s="2224">
        <v>5</v>
      </c>
      <c r="V15" s="2241">
        <v>114.1</v>
      </c>
      <c r="W15" s="2242">
        <v>59.9</v>
      </c>
      <c r="X15" s="2242">
        <v>13.1</v>
      </c>
      <c r="Y15" s="2242">
        <v>1.8</v>
      </c>
      <c r="Z15" s="2242">
        <f>SUM(V15:Y15)</f>
        <v>188.9</v>
      </c>
      <c r="AA15" s="2227">
        <v>8</v>
      </c>
      <c r="AB15" s="2227">
        <v>4</v>
      </c>
      <c r="AC15" s="2227">
        <v>0</v>
      </c>
      <c r="AD15" s="2227">
        <v>17</v>
      </c>
      <c r="AE15" s="2227">
        <f t="shared" si="1"/>
        <v>29</v>
      </c>
      <c r="AF15" s="2228" t="s">
        <v>20640</v>
      </c>
    </row>
    <row r="16" spans="1:32" s="1277" customFormat="1" ht="24.75" customHeight="1">
      <c r="A16" s="2217">
        <v>11</v>
      </c>
      <c r="B16" s="2218" t="s">
        <v>20641</v>
      </c>
      <c r="C16" s="2219" t="s">
        <v>14461</v>
      </c>
      <c r="D16" s="2218" t="s">
        <v>20642</v>
      </c>
      <c r="E16" s="2220" t="s">
        <v>20643</v>
      </c>
      <c r="F16" s="2218" t="s">
        <v>20644</v>
      </c>
      <c r="G16" s="2217" t="s">
        <v>20645</v>
      </c>
      <c r="H16" s="2218" t="s">
        <v>20646</v>
      </c>
      <c r="I16" s="2220" t="s">
        <v>20647</v>
      </c>
      <c r="J16" s="2218" t="s">
        <v>20648</v>
      </c>
      <c r="K16" s="2218" t="s">
        <v>20649</v>
      </c>
      <c r="L16" s="2221" t="s">
        <v>14461</v>
      </c>
      <c r="M16" s="2222">
        <v>185</v>
      </c>
      <c r="N16" s="2221" t="s">
        <v>14461</v>
      </c>
      <c r="O16" s="2222">
        <v>185</v>
      </c>
      <c r="P16" s="2222">
        <v>295.3</v>
      </c>
      <c r="Q16" s="2220" t="s">
        <v>20650</v>
      </c>
      <c r="R16" s="2218" t="s">
        <v>20651</v>
      </c>
      <c r="S16" s="2224">
        <v>30</v>
      </c>
      <c r="T16" s="2224">
        <v>26</v>
      </c>
      <c r="U16" s="2224">
        <v>4</v>
      </c>
      <c r="V16" s="2225">
        <v>90.8</v>
      </c>
      <c r="W16" s="2226">
        <v>70.2</v>
      </c>
      <c r="X16" s="2226">
        <v>3.4</v>
      </c>
      <c r="Y16" s="2226">
        <v>0</v>
      </c>
      <c r="Z16" s="2226">
        <f>SUM(V16:Y16)</f>
        <v>164.4</v>
      </c>
      <c r="AA16" s="2227">
        <v>16</v>
      </c>
      <c r="AB16" s="2227">
        <v>13</v>
      </c>
      <c r="AC16" s="2227">
        <v>3</v>
      </c>
      <c r="AD16" s="2227">
        <v>14</v>
      </c>
      <c r="AE16" s="2227">
        <f t="shared" si="1"/>
        <v>46</v>
      </c>
      <c r="AF16" s="2228" t="s">
        <v>20652</v>
      </c>
    </row>
    <row r="17" spans="1:32" s="1277" customFormat="1" ht="24.75" customHeight="1">
      <c r="A17" s="2217">
        <v>12</v>
      </c>
      <c r="B17" s="2218" t="s">
        <v>20653</v>
      </c>
      <c r="C17" s="2219" t="s">
        <v>14461</v>
      </c>
      <c r="D17" s="2218" t="s">
        <v>20654</v>
      </c>
      <c r="E17" s="2220" t="s">
        <v>20655</v>
      </c>
      <c r="F17" s="2218" t="s">
        <v>20656</v>
      </c>
      <c r="G17" s="2217" t="s">
        <v>20657</v>
      </c>
      <c r="H17" s="2218" t="s">
        <v>20658</v>
      </c>
      <c r="I17" s="2220" t="s">
        <v>20659</v>
      </c>
      <c r="J17" s="2218" t="s">
        <v>20660</v>
      </c>
      <c r="K17" s="2218" t="s">
        <v>20661</v>
      </c>
      <c r="L17" s="2244">
        <v>0</v>
      </c>
      <c r="M17" s="2245">
        <v>7.5</v>
      </c>
      <c r="N17" s="2244">
        <v>0</v>
      </c>
      <c r="O17" s="2245">
        <v>0</v>
      </c>
      <c r="P17" s="2245">
        <v>58.5</v>
      </c>
      <c r="Q17" s="2220" t="s">
        <v>20662</v>
      </c>
      <c r="R17" s="2218" t="s">
        <v>20663</v>
      </c>
      <c r="S17" s="2224">
        <v>31</v>
      </c>
      <c r="T17" s="2224">
        <v>31</v>
      </c>
      <c r="U17" s="2224">
        <v>4</v>
      </c>
      <c r="V17" s="2227">
        <v>72</v>
      </c>
      <c r="W17" s="2234">
        <v>61</v>
      </c>
      <c r="X17" s="2234">
        <v>0.3</v>
      </c>
      <c r="Y17" s="2234">
        <v>14</v>
      </c>
      <c r="Z17" s="2234">
        <f>V17+W17+X17+Y17</f>
        <v>147.30000000000001</v>
      </c>
      <c r="AA17" s="2227">
        <v>8</v>
      </c>
      <c r="AB17" s="2227">
        <v>11</v>
      </c>
      <c r="AC17" s="2227">
        <v>1</v>
      </c>
      <c r="AD17" s="2227">
        <v>14</v>
      </c>
      <c r="AE17" s="2227">
        <f t="shared" ref="AE17:AE18" si="2">SUM(AA17:AD17)</f>
        <v>34</v>
      </c>
      <c r="AF17" s="2228" t="s">
        <v>20664</v>
      </c>
    </row>
    <row r="18" spans="1:32" s="1277" customFormat="1" ht="24.75" customHeight="1">
      <c r="A18" s="2217">
        <v>13</v>
      </c>
      <c r="B18" s="2218" t="s">
        <v>17538</v>
      </c>
      <c r="C18" s="2219" t="s">
        <v>14461</v>
      </c>
      <c r="D18" s="2218" t="s">
        <v>20665</v>
      </c>
      <c r="E18" s="2220" t="s">
        <v>20666</v>
      </c>
      <c r="F18" s="2218" t="s">
        <v>20667</v>
      </c>
      <c r="G18" s="2217" t="s">
        <v>20668</v>
      </c>
      <c r="H18" s="2218" t="s">
        <v>21515</v>
      </c>
      <c r="I18" s="2220" t="s">
        <v>21844</v>
      </c>
      <c r="J18" s="2218" t="s">
        <v>20669</v>
      </c>
      <c r="K18" s="2246" t="s">
        <v>21832</v>
      </c>
      <c r="L18" s="2221" t="s">
        <v>14461</v>
      </c>
      <c r="M18" s="2222">
        <v>3</v>
      </c>
      <c r="N18" s="2221" t="s">
        <v>14461</v>
      </c>
      <c r="O18" s="2222">
        <v>3</v>
      </c>
      <c r="P18" s="2222">
        <v>176.9</v>
      </c>
      <c r="Q18" s="2220" t="s">
        <v>20670</v>
      </c>
      <c r="R18" s="2218" t="s">
        <v>20671</v>
      </c>
      <c r="S18" s="2224">
        <v>48</v>
      </c>
      <c r="T18" s="2224">
        <v>28</v>
      </c>
      <c r="U18" s="2224">
        <v>19</v>
      </c>
      <c r="V18" s="2225">
        <f>86.73+18.24+14.9</f>
        <v>119.87</v>
      </c>
      <c r="W18" s="2226">
        <v>77.650000000000006</v>
      </c>
      <c r="X18" s="2226">
        <v>5.91</v>
      </c>
      <c r="Y18" s="2226">
        <f>0.4+14.16</f>
        <v>14.56</v>
      </c>
      <c r="Z18" s="2226">
        <f>SUM(V18:Y18)</f>
        <v>217.99</v>
      </c>
      <c r="AA18" s="2227">
        <v>3</v>
      </c>
      <c r="AB18" s="2227">
        <v>4</v>
      </c>
      <c r="AC18" s="2227">
        <v>2</v>
      </c>
      <c r="AD18" s="2227">
        <v>15</v>
      </c>
      <c r="AE18" s="2227">
        <f t="shared" si="2"/>
        <v>24</v>
      </c>
      <c r="AF18" s="2228" t="s">
        <v>20672</v>
      </c>
    </row>
    <row r="19" spans="1:32" s="1277" customFormat="1" ht="24.75" customHeight="1">
      <c r="A19" s="2217">
        <v>14</v>
      </c>
      <c r="B19" s="2218" t="s">
        <v>20673</v>
      </c>
      <c r="C19" s="2219" t="s">
        <v>14461</v>
      </c>
      <c r="D19" s="2218" t="s">
        <v>20674</v>
      </c>
      <c r="E19" s="2220" t="s">
        <v>20675</v>
      </c>
      <c r="F19" s="2218" t="s">
        <v>20676</v>
      </c>
      <c r="G19" s="2217" t="s">
        <v>17441</v>
      </c>
      <c r="H19" s="2218" t="s">
        <v>21838</v>
      </c>
      <c r="I19" s="2220" t="s">
        <v>20677</v>
      </c>
      <c r="J19" s="2218" t="s">
        <v>20678</v>
      </c>
      <c r="K19" s="2218" t="s">
        <v>20679</v>
      </c>
      <c r="L19" s="2221" t="s">
        <v>14461</v>
      </c>
      <c r="M19" s="2222">
        <v>2</v>
      </c>
      <c r="N19" s="2221" t="s">
        <v>14461</v>
      </c>
      <c r="O19" s="2222">
        <v>2</v>
      </c>
      <c r="P19" s="2222">
        <v>292</v>
      </c>
      <c r="Q19" s="2220" t="s">
        <v>20680</v>
      </c>
      <c r="R19" s="2218" t="s">
        <v>20681</v>
      </c>
      <c r="S19" s="2224">
        <v>47</v>
      </c>
      <c r="T19" s="2224">
        <v>45</v>
      </c>
      <c r="U19" s="2224">
        <v>2</v>
      </c>
      <c r="V19" s="2227">
        <v>116</v>
      </c>
      <c r="W19" s="2234">
        <v>100</v>
      </c>
      <c r="X19" s="2234">
        <v>1</v>
      </c>
      <c r="Y19" s="2234">
        <v>22.9</v>
      </c>
      <c r="Z19" s="2234">
        <v>239.9</v>
      </c>
      <c r="AA19" s="2227">
        <v>4</v>
      </c>
      <c r="AB19" s="2227">
        <v>5</v>
      </c>
      <c r="AC19" s="2227"/>
      <c r="AD19" s="2227">
        <v>18</v>
      </c>
      <c r="AE19" s="2227">
        <f t="shared" ref="AE19:AE21" si="3">SUM(AA19:AD19)</f>
        <v>27</v>
      </c>
      <c r="AF19" s="2228" t="s">
        <v>20682</v>
      </c>
    </row>
    <row r="20" spans="1:32" s="1277" customFormat="1" ht="24.75" customHeight="1">
      <c r="A20" s="2217">
        <v>15</v>
      </c>
      <c r="B20" s="2218" t="s">
        <v>20683</v>
      </c>
      <c r="C20" s="2218" t="s">
        <v>14461</v>
      </c>
      <c r="D20" s="2247" t="s">
        <v>20684</v>
      </c>
      <c r="E20" s="2220" t="s">
        <v>20685</v>
      </c>
      <c r="F20" s="2218" t="s">
        <v>20686</v>
      </c>
      <c r="G20" s="2217" t="s">
        <v>20687</v>
      </c>
      <c r="H20" s="2218" t="s">
        <v>7359</v>
      </c>
      <c r="I20" s="2220" t="s">
        <v>20688</v>
      </c>
      <c r="J20" s="2218" t="s">
        <v>20689</v>
      </c>
      <c r="K20" s="2218" t="s">
        <v>20690</v>
      </c>
      <c r="L20" s="2222">
        <v>4</v>
      </c>
      <c r="M20" s="2222">
        <v>135</v>
      </c>
      <c r="N20" s="2222">
        <v>16</v>
      </c>
      <c r="O20" s="2222">
        <v>155</v>
      </c>
      <c r="P20" s="2222">
        <v>145</v>
      </c>
      <c r="Q20" s="2220" t="s">
        <v>20691</v>
      </c>
      <c r="R20" s="2218" t="s">
        <v>20692</v>
      </c>
      <c r="S20" s="2224">
        <v>77</v>
      </c>
      <c r="T20" s="2224">
        <v>73</v>
      </c>
      <c r="U20" s="2224">
        <v>5</v>
      </c>
      <c r="V20" s="2225">
        <v>162</v>
      </c>
      <c r="W20" s="2226">
        <v>127</v>
      </c>
      <c r="X20" s="2226">
        <v>14</v>
      </c>
      <c r="Y20" s="2226">
        <v>3</v>
      </c>
      <c r="Z20" s="2226">
        <v>306</v>
      </c>
      <c r="AA20" s="2227">
        <v>14</v>
      </c>
      <c r="AB20" s="2227">
        <v>5</v>
      </c>
      <c r="AC20" s="2227">
        <v>9</v>
      </c>
      <c r="AD20" s="2227">
        <v>22</v>
      </c>
      <c r="AE20" s="2227">
        <f t="shared" si="3"/>
        <v>50</v>
      </c>
      <c r="AF20" s="2228" t="s">
        <v>20693</v>
      </c>
    </row>
    <row r="21" spans="1:32" s="1277" customFormat="1" ht="24.75" customHeight="1">
      <c r="A21" s="2217">
        <v>16</v>
      </c>
      <c r="B21" s="2218" t="s">
        <v>20694</v>
      </c>
      <c r="C21" s="2219" t="s">
        <v>14461</v>
      </c>
      <c r="D21" s="2218" t="s">
        <v>20695</v>
      </c>
      <c r="E21" s="2220" t="s">
        <v>20696</v>
      </c>
      <c r="F21" s="2218" t="s">
        <v>20697</v>
      </c>
      <c r="G21" s="2217" t="s">
        <v>20698</v>
      </c>
      <c r="H21" s="2218" t="s">
        <v>21839</v>
      </c>
      <c r="I21" s="2220" t="s">
        <v>20699</v>
      </c>
      <c r="J21" s="2218" t="s">
        <v>20700</v>
      </c>
      <c r="K21" s="2218"/>
      <c r="L21" s="2222">
        <v>44.3</v>
      </c>
      <c r="M21" s="2222">
        <v>3.5</v>
      </c>
      <c r="N21" s="2221" t="s">
        <v>14461</v>
      </c>
      <c r="O21" s="2222">
        <v>47.1</v>
      </c>
      <c r="P21" s="2222">
        <v>57.2</v>
      </c>
      <c r="Q21" s="2248" t="s">
        <v>20701</v>
      </c>
      <c r="R21" s="2218" t="s">
        <v>20702</v>
      </c>
      <c r="S21" s="2224">
        <f>SUM(T21:U21)</f>
        <v>76</v>
      </c>
      <c r="T21" s="2224">
        <v>53</v>
      </c>
      <c r="U21" s="2249">
        <v>23</v>
      </c>
      <c r="V21" s="2250">
        <v>85.76</v>
      </c>
      <c r="W21" s="2251">
        <v>73.88</v>
      </c>
      <c r="X21" s="2251">
        <v>1.22</v>
      </c>
      <c r="Y21" s="2251">
        <v>6.3</v>
      </c>
      <c r="Z21" s="2251">
        <f>SUM(V21:Y21)</f>
        <v>167.16</v>
      </c>
      <c r="AA21" s="2252">
        <v>7</v>
      </c>
      <c r="AB21" s="2227">
        <v>4</v>
      </c>
      <c r="AC21" s="2227">
        <v>3</v>
      </c>
      <c r="AD21" s="2227">
        <v>16</v>
      </c>
      <c r="AE21" s="2227">
        <f t="shared" si="3"/>
        <v>30</v>
      </c>
      <c r="AF21" s="2228" t="s">
        <v>20703</v>
      </c>
    </row>
    <row r="22" spans="1:32" s="1277" customFormat="1" ht="24.75" customHeight="1">
      <c r="A22" s="2217">
        <v>17</v>
      </c>
      <c r="B22" s="2218" t="s">
        <v>20704</v>
      </c>
      <c r="C22" s="2219" t="s">
        <v>14461</v>
      </c>
      <c r="D22" s="2218" t="s">
        <v>20705</v>
      </c>
      <c r="E22" s="2220" t="s">
        <v>20706</v>
      </c>
      <c r="F22" s="2218" t="s">
        <v>20707</v>
      </c>
      <c r="G22" s="2217" t="s">
        <v>20708</v>
      </c>
      <c r="H22" s="2218" t="s">
        <v>20709</v>
      </c>
      <c r="I22" s="2220" t="s">
        <v>20710</v>
      </c>
      <c r="J22" s="2218" t="s">
        <v>20711</v>
      </c>
      <c r="K22" s="2218" t="s">
        <v>20712</v>
      </c>
      <c r="L22" s="2222"/>
      <c r="M22" s="2222">
        <v>1</v>
      </c>
      <c r="N22" s="2221"/>
      <c r="O22" s="2222">
        <f>L22+M22+N22</f>
        <v>1</v>
      </c>
      <c r="P22" s="2222">
        <v>0</v>
      </c>
      <c r="Q22" s="2220" t="s">
        <v>20713</v>
      </c>
      <c r="R22" s="2218" t="s">
        <v>20714</v>
      </c>
      <c r="S22" s="2224">
        <v>59</v>
      </c>
      <c r="T22" s="2224">
        <v>59</v>
      </c>
      <c r="U22" s="2224">
        <v>0</v>
      </c>
      <c r="V22" s="2227">
        <v>117</v>
      </c>
      <c r="W22" s="2234">
        <v>92</v>
      </c>
      <c r="X22" s="2234">
        <v>31</v>
      </c>
      <c r="Y22" s="2234">
        <v>0</v>
      </c>
      <c r="Z22" s="2234">
        <f>V22+W22+X22+Y22</f>
        <v>240</v>
      </c>
      <c r="AA22" s="2227">
        <v>7</v>
      </c>
      <c r="AB22" s="2227">
        <v>3</v>
      </c>
      <c r="AC22" s="2227">
        <v>0</v>
      </c>
      <c r="AD22" s="2227">
        <v>13</v>
      </c>
      <c r="AE22" s="2227">
        <f>AA22+AB22+AC22+AD22</f>
        <v>23</v>
      </c>
      <c r="AF22" s="2228" t="s">
        <v>20715</v>
      </c>
    </row>
    <row r="23" spans="1:32" s="1540" customFormat="1" ht="20.45" customHeight="1">
      <c r="A23" s="2253"/>
      <c r="B23" s="2698" t="s">
        <v>20716</v>
      </c>
      <c r="C23" s="2698"/>
      <c r="D23" s="2216">
        <v>17</v>
      </c>
      <c r="E23" s="2254"/>
      <c r="F23" s="2255"/>
      <c r="G23" s="2253"/>
      <c r="H23" s="2255"/>
      <c r="I23" s="2255"/>
      <c r="J23" s="2255"/>
      <c r="K23" s="2255"/>
      <c r="L23" s="2256"/>
      <c r="M23" s="2256"/>
      <c r="N23" s="2256"/>
      <c r="O23" s="2256"/>
      <c r="P23" s="2256"/>
      <c r="Q23" s="2254"/>
      <c r="R23" s="2255"/>
      <c r="S23" s="2257"/>
      <c r="T23" s="2257"/>
      <c r="U23" s="2257"/>
      <c r="V23" s="2258"/>
      <c r="W23" s="2259"/>
      <c r="X23" s="2259"/>
      <c r="Y23" s="2259"/>
      <c r="Z23" s="2259"/>
      <c r="AA23" s="2258"/>
      <c r="AB23" s="2258"/>
      <c r="AC23" s="2258"/>
      <c r="AD23" s="2258"/>
      <c r="AE23" s="2258"/>
      <c r="AF23" s="2260"/>
    </row>
    <row r="24" spans="1:32" ht="24.75" customHeight="1">
      <c r="A24" s="2217">
        <v>1</v>
      </c>
      <c r="B24" s="2218" t="s">
        <v>20717</v>
      </c>
      <c r="C24" s="2218" t="s">
        <v>185</v>
      </c>
      <c r="D24" s="2218" t="s">
        <v>20718</v>
      </c>
      <c r="E24" s="2220" t="s">
        <v>20719</v>
      </c>
      <c r="F24" s="2218" t="s">
        <v>20720</v>
      </c>
      <c r="G24" s="2217" t="s">
        <v>20721</v>
      </c>
      <c r="H24" s="2218" t="s">
        <v>20722</v>
      </c>
      <c r="I24" s="2220" t="s">
        <v>20723</v>
      </c>
      <c r="J24" s="2218" t="s">
        <v>20724</v>
      </c>
      <c r="K24" s="2218" t="s">
        <v>20725</v>
      </c>
      <c r="L24" s="2239" t="s">
        <v>14461</v>
      </c>
      <c r="M24" s="2239" t="s">
        <v>14461</v>
      </c>
      <c r="N24" s="2239">
        <v>41</v>
      </c>
      <c r="O24" s="2239">
        <v>41</v>
      </c>
      <c r="P24" s="2239" t="s">
        <v>14461</v>
      </c>
      <c r="Q24" s="2223" t="s">
        <v>20726</v>
      </c>
      <c r="R24" s="2218" t="s">
        <v>20727</v>
      </c>
      <c r="S24" s="2261">
        <v>96</v>
      </c>
      <c r="T24" s="2224">
        <v>89</v>
      </c>
      <c r="U24" s="2224">
        <v>7</v>
      </c>
      <c r="V24" s="2262">
        <v>140</v>
      </c>
      <c r="W24" s="2263">
        <v>0</v>
      </c>
      <c r="X24" s="2263">
        <v>35</v>
      </c>
      <c r="Y24" s="2263"/>
      <c r="Z24" s="2263">
        <v>175</v>
      </c>
      <c r="AA24" s="2264">
        <v>11.3</v>
      </c>
      <c r="AB24" s="2264">
        <v>5.3</v>
      </c>
      <c r="AC24" s="2264">
        <v>68.5</v>
      </c>
      <c r="AD24" s="2264">
        <v>6.9</v>
      </c>
      <c r="AE24" s="2227">
        <v>92</v>
      </c>
      <c r="AF24" s="2265" t="s">
        <v>20728</v>
      </c>
    </row>
    <row r="25" spans="1:32" ht="24.75" customHeight="1">
      <c r="A25" s="2217">
        <v>2</v>
      </c>
      <c r="B25" s="2218" t="s">
        <v>20717</v>
      </c>
      <c r="C25" s="2218" t="s">
        <v>88</v>
      </c>
      <c r="D25" s="2218" t="s">
        <v>20729</v>
      </c>
      <c r="E25" s="2220" t="s">
        <v>20730</v>
      </c>
      <c r="F25" s="2218" t="s">
        <v>20731</v>
      </c>
      <c r="G25" s="2217" t="s">
        <v>20732</v>
      </c>
      <c r="H25" s="2218" t="s">
        <v>20733</v>
      </c>
      <c r="I25" s="2220" t="s">
        <v>20734</v>
      </c>
      <c r="J25" s="2218" t="s">
        <v>20735</v>
      </c>
      <c r="K25" s="2218" t="s">
        <v>20736</v>
      </c>
      <c r="L25" s="2239" t="s">
        <v>14461</v>
      </c>
      <c r="M25" s="2239">
        <v>0.1</v>
      </c>
      <c r="N25" s="2239" t="s">
        <v>14461</v>
      </c>
      <c r="O25" s="2239">
        <v>0.1</v>
      </c>
      <c r="P25" s="2239">
        <v>0.1</v>
      </c>
      <c r="Q25" s="2266" t="s">
        <v>20737</v>
      </c>
      <c r="R25" s="2218" t="s">
        <v>20738</v>
      </c>
      <c r="S25" s="2261">
        <v>68</v>
      </c>
      <c r="T25" s="2224">
        <v>58</v>
      </c>
      <c r="U25" s="2224">
        <v>10</v>
      </c>
      <c r="V25" s="2267">
        <v>39.880000000000003</v>
      </c>
      <c r="W25" s="2268">
        <v>8.3699999999999992</v>
      </c>
      <c r="X25" s="2269">
        <v>13.37</v>
      </c>
      <c r="Y25" s="2270">
        <v>0.8</v>
      </c>
      <c r="Z25" s="2268">
        <f>SUM(V25:Y25)</f>
        <v>62.419999999999995</v>
      </c>
      <c r="AA25" s="2271">
        <v>13</v>
      </c>
      <c r="AB25" s="2271">
        <v>10</v>
      </c>
      <c r="AC25" s="2271" t="s">
        <v>8963</v>
      </c>
      <c r="AD25" s="2271">
        <v>1</v>
      </c>
      <c r="AE25" s="2227">
        <f t="shared" ref="AE25:AE31" si="4">SUBTOTAL(9,AA25:AD25)</f>
        <v>24</v>
      </c>
      <c r="AF25" s="2272" t="s">
        <v>20739</v>
      </c>
    </row>
    <row r="26" spans="1:32" ht="24.75" customHeight="1">
      <c r="A26" s="2217">
        <v>3</v>
      </c>
      <c r="B26" s="2218" t="s">
        <v>20717</v>
      </c>
      <c r="C26" s="2218" t="s">
        <v>117</v>
      </c>
      <c r="D26" s="2218" t="s">
        <v>20740</v>
      </c>
      <c r="E26" s="2220" t="s">
        <v>20741</v>
      </c>
      <c r="F26" s="2218" t="s">
        <v>20742</v>
      </c>
      <c r="G26" s="2217" t="s">
        <v>20743</v>
      </c>
      <c r="H26" s="2218" t="s">
        <v>20744</v>
      </c>
      <c r="I26" s="2220" t="s">
        <v>20745</v>
      </c>
      <c r="J26" s="2218"/>
      <c r="K26" s="2218" t="s">
        <v>20746</v>
      </c>
      <c r="L26" s="2239" t="s">
        <v>14461</v>
      </c>
      <c r="M26" s="2239" t="s">
        <v>14461</v>
      </c>
      <c r="N26" s="2239">
        <v>0.1</v>
      </c>
      <c r="O26" s="2239">
        <v>0.1</v>
      </c>
      <c r="P26" s="2239" t="s">
        <v>14461</v>
      </c>
      <c r="Q26" s="2223" t="s">
        <v>20747</v>
      </c>
      <c r="R26" s="2218" t="s">
        <v>20748</v>
      </c>
      <c r="S26" s="2261">
        <f>T26+U26</f>
        <v>90</v>
      </c>
      <c r="T26" s="2224">
        <v>64</v>
      </c>
      <c r="U26" s="2224">
        <v>26</v>
      </c>
      <c r="V26" s="2273">
        <v>72</v>
      </c>
      <c r="W26" s="2274" t="s">
        <v>14461</v>
      </c>
      <c r="X26" s="2275">
        <v>32.78</v>
      </c>
      <c r="Y26" s="2274" t="s">
        <v>15909</v>
      </c>
      <c r="Z26" s="2276">
        <v>104.78</v>
      </c>
      <c r="AA26" s="2273">
        <v>10</v>
      </c>
      <c r="AB26" s="2273">
        <v>3</v>
      </c>
      <c r="AC26" s="2273">
        <v>2</v>
      </c>
      <c r="AD26" s="2273">
        <v>14</v>
      </c>
      <c r="AE26" s="2227">
        <v>29</v>
      </c>
      <c r="AF26" s="2277" t="s">
        <v>20749</v>
      </c>
    </row>
    <row r="27" spans="1:32" ht="24.75" customHeight="1">
      <c r="A27" s="2217">
        <v>4</v>
      </c>
      <c r="B27" s="2218" t="s">
        <v>20717</v>
      </c>
      <c r="C27" s="2218" t="s">
        <v>64</v>
      </c>
      <c r="D27" s="2218" t="s">
        <v>20750</v>
      </c>
      <c r="E27" s="2220" t="s">
        <v>20751</v>
      </c>
      <c r="F27" s="2218" t="s">
        <v>20752</v>
      </c>
      <c r="G27" s="2217" t="s">
        <v>20753</v>
      </c>
      <c r="H27" s="2218" t="s">
        <v>20754</v>
      </c>
      <c r="I27" s="2220" t="s">
        <v>20755</v>
      </c>
      <c r="J27" s="2218" t="s">
        <v>20756</v>
      </c>
      <c r="K27" s="2218" t="s">
        <v>20757</v>
      </c>
      <c r="L27" s="2239"/>
      <c r="M27" s="2239">
        <v>50</v>
      </c>
      <c r="N27" s="2239" t="s">
        <v>14461</v>
      </c>
      <c r="O27" s="2239">
        <v>50</v>
      </c>
      <c r="P27" s="2239" t="s">
        <v>14461</v>
      </c>
      <c r="Q27" s="2220" t="s">
        <v>20758</v>
      </c>
      <c r="R27" s="2217" t="s">
        <v>20759</v>
      </c>
      <c r="S27" s="2261">
        <v>126</v>
      </c>
      <c r="T27" s="2224">
        <v>126</v>
      </c>
      <c r="U27" s="2224" t="s">
        <v>15909</v>
      </c>
      <c r="V27" s="2279">
        <v>252</v>
      </c>
      <c r="W27" s="2279" t="s">
        <v>15909</v>
      </c>
      <c r="X27" s="2279" t="s">
        <v>15909</v>
      </c>
      <c r="Y27" s="2279" t="s">
        <v>15909</v>
      </c>
      <c r="Z27" s="2279">
        <v>252</v>
      </c>
      <c r="AA27" s="2280">
        <v>1</v>
      </c>
      <c r="AB27" s="2279" t="s">
        <v>15909</v>
      </c>
      <c r="AC27" s="2279">
        <v>22</v>
      </c>
      <c r="AD27" s="2279">
        <v>5</v>
      </c>
      <c r="AE27" s="2227">
        <v>28</v>
      </c>
      <c r="AF27" s="2217" t="s">
        <v>20760</v>
      </c>
    </row>
    <row r="28" spans="1:32" ht="24.75" customHeight="1">
      <c r="A28" s="2217">
        <v>5</v>
      </c>
      <c r="B28" s="2218" t="s">
        <v>20717</v>
      </c>
      <c r="C28" s="2218" t="s">
        <v>585</v>
      </c>
      <c r="D28" s="2218" t="s">
        <v>20761</v>
      </c>
      <c r="E28" s="2220" t="s">
        <v>20762</v>
      </c>
      <c r="F28" s="2218" t="s">
        <v>20763</v>
      </c>
      <c r="G28" s="2217" t="s">
        <v>20764</v>
      </c>
      <c r="H28" s="2218" t="s">
        <v>20765</v>
      </c>
      <c r="I28" s="2220" t="s">
        <v>20766</v>
      </c>
      <c r="J28" s="2218" t="s">
        <v>20767</v>
      </c>
      <c r="K28" s="2218" t="s">
        <v>20768</v>
      </c>
      <c r="L28" s="2239" t="s">
        <v>14461</v>
      </c>
      <c r="M28" s="2239">
        <v>0.1</v>
      </c>
      <c r="N28" s="2239" t="s">
        <v>14461</v>
      </c>
      <c r="O28" s="2239">
        <v>0.1</v>
      </c>
      <c r="P28" s="2239" t="s">
        <v>14461</v>
      </c>
      <c r="Q28" s="2220" t="s">
        <v>20769</v>
      </c>
      <c r="R28" s="2218" t="s">
        <v>20770</v>
      </c>
      <c r="S28" s="2261">
        <v>212</v>
      </c>
      <c r="T28" s="2224">
        <v>164</v>
      </c>
      <c r="U28" s="2224">
        <v>48</v>
      </c>
      <c r="V28" s="2280">
        <v>150</v>
      </c>
      <c r="W28" s="2280"/>
      <c r="X28" s="2279">
        <v>15</v>
      </c>
      <c r="Y28" s="2279"/>
      <c r="Z28" s="2279">
        <v>165</v>
      </c>
      <c r="AA28" s="2271">
        <v>8.9</v>
      </c>
      <c r="AB28" s="2271">
        <v>2.8</v>
      </c>
      <c r="AC28" s="2281">
        <v>31.7</v>
      </c>
      <c r="AD28" s="2271">
        <v>9.4</v>
      </c>
      <c r="AE28" s="2227">
        <f t="shared" ref="AE28" si="5">SUBTOTAL(9,AA28:AD28)</f>
        <v>52.8</v>
      </c>
      <c r="AF28" s="2272" t="s">
        <v>20771</v>
      </c>
    </row>
    <row r="29" spans="1:32" ht="24.75" customHeight="1">
      <c r="A29" s="2217">
        <v>6</v>
      </c>
      <c r="B29" s="2218" t="s">
        <v>20717</v>
      </c>
      <c r="C29" s="2218" t="s">
        <v>50</v>
      </c>
      <c r="D29" s="2218" t="s">
        <v>20772</v>
      </c>
      <c r="E29" s="2220" t="s">
        <v>20773</v>
      </c>
      <c r="F29" s="2218" t="s">
        <v>20774</v>
      </c>
      <c r="G29" s="2217" t="s">
        <v>20775</v>
      </c>
      <c r="H29" s="2218" t="s">
        <v>20776</v>
      </c>
      <c r="I29" s="2220" t="s">
        <v>20777</v>
      </c>
      <c r="J29" s="2218" t="s">
        <v>20778</v>
      </c>
      <c r="K29" s="2218" t="s">
        <v>20779</v>
      </c>
      <c r="L29" s="2239" t="s">
        <v>14461</v>
      </c>
      <c r="M29" s="2239">
        <v>27.2</v>
      </c>
      <c r="N29" s="2239">
        <v>2.4</v>
      </c>
      <c r="O29" s="2239">
        <v>29.599999999999998</v>
      </c>
      <c r="P29" s="2239" t="s">
        <v>14461</v>
      </c>
      <c r="Q29" s="2282" t="s">
        <v>20780</v>
      </c>
      <c r="R29" s="2217" t="s">
        <v>20781</v>
      </c>
      <c r="S29" s="2261">
        <v>96</v>
      </c>
      <c r="T29" s="2224">
        <v>58</v>
      </c>
      <c r="U29" s="2224">
        <v>38</v>
      </c>
      <c r="V29" s="2279">
        <v>87.1</v>
      </c>
      <c r="W29" s="2280"/>
      <c r="X29" s="2279">
        <v>6.7</v>
      </c>
      <c r="Y29" s="2280">
        <v>13</v>
      </c>
      <c r="Z29" s="2279">
        <f>V29+W29+X29+Y29</f>
        <v>106.8</v>
      </c>
      <c r="AA29" s="2279">
        <v>7</v>
      </c>
      <c r="AB29" s="2279">
        <v>1</v>
      </c>
      <c r="AC29" s="2279">
        <v>8</v>
      </c>
      <c r="AD29" s="2279">
        <v>10</v>
      </c>
      <c r="AE29" s="2227">
        <f>SUM(AA29:AD29)</f>
        <v>26</v>
      </c>
      <c r="AF29" s="2283" t="s">
        <v>20782</v>
      </c>
    </row>
    <row r="30" spans="1:32" ht="24.75" customHeight="1">
      <c r="A30" s="2217">
        <v>7</v>
      </c>
      <c r="B30" s="2218" t="s">
        <v>20717</v>
      </c>
      <c r="C30" s="2218" t="s">
        <v>154</v>
      </c>
      <c r="D30" s="2218" t="s">
        <v>20783</v>
      </c>
      <c r="E30" s="2220" t="s">
        <v>20784</v>
      </c>
      <c r="F30" s="2218" t="s">
        <v>20785</v>
      </c>
      <c r="G30" s="2217" t="s">
        <v>20786</v>
      </c>
      <c r="H30" s="2218" t="s">
        <v>20787</v>
      </c>
      <c r="I30" s="2220" t="s">
        <v>20788</v>
      </c>
      <c r="J30" s="2218" t="s">
        <v>20789</v>
      </c>
      <c r="K30" s="2218" t="s">
        <v>20790</v>
      </c>
      <c r="L30" s="2239" t="s">
        <v>14461</v>
      </c>
      <c r="M30" s="2239">
        <v>0.1</v>
      </c>
      <c r="N30" s="2239" t="s">
        <v>14461</v>
      </c>
      <c r="O30" s="2239">
        <v>0.1</v>
      </c>
      <c r="P30" s="2239">
        <v>0.1</v>
      </c>
      <c r="Q30" s="2223" t="s">
        <v>20791</v>
      </c>
      <c r="R30" s="2218" t="s">
        <v>20781</v>
      </c>
      <c r="S30" s="2261">
        <v>58</v>
      </c>
      <c r="T30" s="2224">
        <v>23</v>
      </c>
      <c r="U30" s="2224">
        <v>35</v>
      </c>
      <c r="V30" s="2284">
        <v>49</v>
      </c>
      <c r="W30" s="2268" t="s">
        <v>15909</v>
      </c>
      <c r="X30" s="2268">
        <v>10</v>
      </c>
      <c r="Y30" s="2268" t="s">
        <v>15909</v>
      </c>
      <c r="Z30" s="2268">
        <v>59</v>
      </c>
      <c r="AA30" s="2281">
        <v>2.1</v>
      </c>
      <c r="AB30" s="2281">
        <v>2.9</v>
      </c>
      <c r="AC30" s="2271">
        <v>20.5</v>
      </c>
      <c r="AD30" s="2271">
        <v>7.6</v>
      </c>
      <c r="AE30" s="2227">
        <v>33.1</v>
      </c>
      <c r="AF30" s="2272" t="s">
        <v>20792</v>
      </c>
    </row>
    <row r="31" spans="1:32" ht="24.75" customHeight="1">
      <c r="A31" s="2217">
        <v>8</v>
      </c>
      <c r="B31" s="2218" t="s">
        <v>20717</v>
      </c>
      <c r="C31" s="2218" t="s">
        <v>44</v>
      </c>
      <c r="D31" s="2218" t="s">
        <v>20793</v>
      </c>
      <c r="E31" s="2220" t="s">
        <v>20794</v>
      </c>
      <c r="F31" s="2218" t="s">
        <v>20795</v>
      </c>
      <c r="G31" s="2217" t="s">
        <v>20796</v>
      </c>
      <c r="H31" s="2218" t="s">
        <v>20797</v>
      </c>
      <c r="I31" s="2220" t="s">
        <v>20798</v>
      </c>
      <c r="J31" s="2218" t="s">
        <v>20799</v>
      </c>
      <c r="K31" s="2218" t="s">
        <v>20800</v>
      </c>
      <c r="L31" s="2239" t="s">
        <v>14461</v>
      </c>
      <c r="M31" s="2239">
        <v>0.1</v>
      </c>
      <c r="N31" s="2239" t="s">
        <v>14461</v>
      </c>
      <c r="O31" s="2239">
        <v>0.1</v>
      </c>
      <c r="P31" s="2239">
        <v>61</v>
      </c>
      <c r="Q31" s="2220" t="s">
        <v>20801</v>
      </c>
      <c r="R31" s="2218" t="s">
        <v>20802</v>
      </c>
      <c r="S31" s="2261">
        <v>69</v>
      </c>
      <c r="T31" s="2224">
        <v>65</v>
      </c>
      <c r="U31" s="2224">
        <v>4</v>
      </c>
      <c r="V31" s="2224">
        <v>42</v>
      </c>
      <c r="W31" s="2224">
        <v>58.5</v>
      </c>
      <c r="X31" s="2261">
        <v>8.5</v>
      </c>
      <c r="Y31" s="2261" t="s">
        <v>15909</v>
      </c>
      <c r="Z31" s="2224">
        <v>109</v>
      </c>
      <c r="AA31" s="2224">
        <v>2</v>
      </c>
      <c r="AB31" s="2224">
        <v>2</v>
      </c>
      <c r="AC31" s="2224">
        <v>8</v>
      </c>
      <c r="AD31" s="2224">
        <v>4</v>
      </c>
      <c r="AE31" s="2227">
        <f t="shared" si="4"/>
        <v>16</v>
      </c>
      <c r="AF31" s="2218" t="s">
        <v>20803</v>
      </c>
    </row>
    <row r="32" spans="1:32" ht="24.75" customHeight="1">
      <c r="A32" s="2217">
        <v>9</v>
      </c>
      <c r="B32" s="2218" t="s">
        <v>20717</v>
      </c>
      <c r="C32" s="2218" t="s">
        <v>556</v>
      </c>
      <c r="D32" s="2218" t="s">
        <v>20804</v>
      </c>
      <c r="E32" s="2220" t="s">
        <v>20805</v>
      </c>
      <c r="F32" s="2218" t="s">
        <v>20806</v>
      </c>
      <c r="G32" s="2217" t="s">
        <v>16908</v>
      </c>
      <c r="H32" s="2218" t="s">
        <v>20807</v>
      </c>
      <c r="I32" s="2220" t="s">
        <v>20808</v>
      </c>
      <c r="J32" s="2218" t="s">
        <v>20809</v>
      </c>
      <c r="K32" s="2218" t="s">
        <v>20810</v>
      </c>
      <c r="L32" s="2239" t="s">
        <v>14461</v>
      </c>
      <c r="M32" s="2239">
        <v>0.1</v>
      </c>
      <c r="N32" s="2239" t="s">
        <v>14461</v>
      </c>
      <c r="O32" s="2239">
        <v>0.1</v>
      </c>
      <c r="P32" s="2239" t="s">
        <v>14461</v>
      </c>
      <c r="Q32" s="2282" t="s">
        <v>20811</v>
      </c>
      <c r="R32" s="2218" t="s">
        <v>20812</v>
      </c>
      <c r="S32" s="2261">
        <v>260</v>
      </c>
      <c r="T32" s="2224">
        <v>110</v>
      </c>
      <c r="U32" s="2224">
        <v>150</v>
      </c>
      <c r="V32" s="2285">
        <v>115</v>
      </c>
      <c r="W32" s="2285">
        <v>26</v>
      </c>
      <c r="X32" s="2286">
        <v>10</v>
      </c>
      <c r="Y32" s="2285">
        <v>5</v>
      </c>
      <c r="Z32" s="2285">
        <v>156</v>
      </c>
      <c r="AA32" s="2279">
        <v>20</v>
      </c>
      <c r="AB32" s="2280">
        <v>5</v>
      </c>
      <c r="AC32" s="2280">
        <v>7</v>
      </c>
      <c r="AD32" s="2280">
        <v>47</v>
      </c>
      <c r="AE32" s="2227">
        <v>79</v>
      </c>
      <c r="AF32" s="2217" t="s">
        <v>20813</v>
      </c>
    </row>
    <row r="33" spans="1:32" ht="24.75" customHeight="1">
      <c r="A33" s="2217">
        <v>10</v>
      </c>
      <c r="B33" s="2218" t="s">
        <v>20717</v>
      </c>
      <c r="C33" s="2218" t="s">
        <v>338</v>
      </c>
      <c r="D33" s="2218" t="s">
        <v>20814</v>
      </c>
      <c r="E33" s="2220" t="s">
        <v>20815</v>
      </c>
      <c r="F33" s="2218" t="s">
        <v>20816</v>
      </c>
      <c r="G33" s="2217" t="s">
        <v>16874</v>
      </c>
      <c r="H33" s="2218" t="s">
        <v>20817</v>
      </c>
      <c r="I33" s="2220" t="s">
        <v>20818</v>
      </c>
      <c r="J33" s="2218" t="s">
        <v>20819</v>
      </c>
      <c r="K33" s="2218" t="s">
        <v>20820</v>
      </c>
      <c r="L33" s="2239" t="s">
        <v>14461</v>
      </c>
      <c r="M33" s="2239">
        <v>1.1000000000000001</v>
      </c>
      <c r="N33" s="2239">
        <v>0</v>
      </c>
      <c r="O33" s="2239">
        <v>1.1000000000000001</v>
      </c>
      <c r="P33" s="2239" t="s">
        <v>14461</v>
      </c>
      <c r="Q33" s="2223" t="s">
        <v>20821</v>
      </c>
      <c r="R33" s="2217" t="s">
        <v>20822</v>
      </c>
      <c r="S33" s="2261">
        <v>16</v>
      </c>
      <c r="T33" s="2224">
        <v>14</v>
      </c>
      <c r="U33" s="2224">
        <v>2</v>
      </c>
      <c r="V33" s="2279">
        <v>11.3</v>
      </c>
      <c r="W33" s="2279">
        <v>0</v>
      </c>
      <c r="X33" s="2279">
        <v>4.5</v>
      </c>
      <c r="Y33" s="2279">
        <v>5.2</v>
      </c>
      <c r="Z33" s="2279">
        <v>24.6</v>
      </c>
      <c r="AA33" s="2279">
        <v>11</v>
      </c>
      <c r="AB33" s="2279">
        <v>2</v>
      </c>
      <c r="AC33" s="2279">
        <v>2</v>
      </c>
      <c r="AD33" s="2280">
        <v>4</v>
      </c>
      <c r="AE33" s="2227">
        <f>SUBTOTAL(9,AA33:AD33)</f>
        <v>19</v>
      </c>
      <c r="AF33" s="2278" t="s">
        <v>20823</v>
      </c>
    </row>
    <row r="34" spans="1:32" ht="24.75" customHeight="1">
      <c r="A34" s="2217">
        <v>11</v>
      </c>
      <c r="B34" s="2218" t="s">
        <v>20717</v>
      </c>
      <c r="C34" s="2218" t="s">
        <v>263</v>
      </c>
      <c r="D34" s="2218" t="s">
        <v>20824</v>
      </c>
      <c r="E34" s="2220" t="s">
        <v>20825</v>
      </c>
      <c r="F34" s="2218" t="s">
        <v>20826</v>
      </c>
      <c r="G34" s="2217" t="s">
        <v>20827</v>
      </c>
      <c r="H34" s="2218" t="s">
        <v>20828</v>
      </c>
      <c r="I34" s="2220" t="s">
        <v>20829</v>
      </c>
      <c r="J34" s="2218" t="s">
        <v>20830</v>
      </c>
      <c r="K34" s="2218" t="s">
        <v>20831</v>
      </c>
      <c r="L34" s="2239" t="s">
        <v>14461</v>
      </c>
      <c r="M34" s="2239">
        <v>11</v>
      </c>
      <c r="N34" s="2239">
        <v>2.2999999999999998</v>
      </c>
      <c r="O34" s="2239">
        <f>M34+N34</f>
        <v>13.3</v>
      </c>
      <c r="P34" s="2239" t="s">
        <v>14461</v>
      </c>
      <c r="Q34" s="2282" t="s">
        <v>20832</v>
      </c>
      <c r="R34" s="2217" t="s">
        <v>20833</v>
      </c>
      <c r="S34" s="2261">
        <v>10</v>
      </c>
      <c r="T34" s="2224">
        <v>10</v>
      </c>
      <c r="U34" s="2261">
        <v>0</v>
      </c>
      <c r="V34" s="2279">
        <v>11</v>
      </c>
      <c r="W34" s="2280" t="s">
        <v>15909</v>
      </c>
      <c r="X34" s="2280" t="s">
        <v>15909</v>
      </c>
      <c r="Y34" s="2279">
        <v>2.2999999999999998</v>
      </c>
      <c r="Z34" s="2279">
        <v>13.3</v>
      </c>
      <c r="AA34" s="2279">
        <v>7</v>
      </c>
      <c r="AB34" s="2280" t="s">
        <v>15909</v>
      </c>
      <c r="AC34" s="2280" t="s">
        <v>15909</v>
      </c>
      <c r="AD34" s="2279">
        <v>5</v>
      </c>
      <c r="AE34" s="2227">
        <f>SUBTOTAL(9,AA34:AD34)</f>
        <v>12</v>
      </c>
      <c r="AF34" s="2217" t="s">
        <v>20834</v>
      </c>
    </row>
    <row r="35" spans="1:32" ht="24.75" customHeight="1">
      <c r="A35" s="2217">
        <v>12</v>
      </c>
      <c r="B35" s="2218" t="s">
        <v>20717</v>
      </c>
      <c r="C35" s="2218" t="s">
        <v>102</v>
      </c>
      <c r="D35" s="2218" t="s">
        <v>20835</v>
      </c>
      <c r="E35" s="2220" t="s">
        <v>20836</v>
      </c>
      <c r="F35" s="2218" t="s">
        <v>20837</v>
      </c>
      <c r="G35" s="2217" t="s">
        <v>20838</v>
      </c>
      <c r="H35" s="2218" t="s">
        <v>20839</v>
      </c>
      <c r="I35" s="2220" t="s">
        <v>20840</v>
      </c>
      <c r="J35" s="2218" t="s">
        <v>20841</v>
      </c>
      <c r="K35" s="2218" t="s">
        <v>20842</v>
      </c>
      <c r="L35" s="2239" t="s">
        <v>14461</v>
      </c>
      <c r="M35" s="2239" t="s">
        <v>14461</v>
      </c>
      <c r="N35" s="2239">
        <v>0.1</v>
      </c>
      <c r="O35" s="2239">
        <v>0.1</v>
      </c>
      <c r="P35" s="2239" t="s">
        <v>14461</v>
      </c>
      <c r="Q35" s="2282" t="s">
        <v>20843</v>
      </c>
      <c r="R35" s="2217" t="s">
        <v>20844</v>
      </c>
      <c r="S35" s="2261">
        <v>120</v>
      </c>
      <c r="T35" s="2224">
        <v>86</v>
      </c>
      <c r="U35" s="2224">
        <v>34</v>
      </c>
      <c r="V35" s="2279">
        <v>96</v>
      </c>
      <c r="W35" s="2280" t="s">
        <v>15909</v>
      </c>
      <c r="X35" s="2280" t="s">
        <v>15909</v>
      </c>
      <c r="Y35" s="2280" t="s">
        <v>8963</v>
      </c>
      <c r="Z35" s="2279">
        <v>96</v>
      </c>
      <c r="AA35" s="2279">
        <v>2</v>
      </c>
      <c r="AB35" s="2279" t="s">
        <v>15909</v>
      </c>
      <c r="AC35" s="2287">
        <v>12</v>
      </c>
      <c r="AD35" s="2287">
        <v>9</v>
      </c>
      <c r="AE35" s="2227">
        <f>SUBTOTAL(9,AA35:AD35)</f>
        <v>23</v>
      </c>
      <c r="AF35" s="2217" t="s">
        <v>20845</v>
      </c>
    </row>
    <row r="36" spans="1:32" ht="24.75" customHeight="1">
      <c r="A36" s="2217">
        <v>13</v>
      </c>
      <c r="B36" s="2218" t="s">
        <v>20717</v>
      </c>
      <c r="C36" s="2218" t="s">
        <v>727</v>
      </c>
      <c r="D36" s="2218" t="s">
        <v>20846</v>
      </c>
      <c r="E36" s="2220" t="s">
        <v>20847</v>
      </c>
      <c r="F36" s="2218" t="s">
        <v>20848</v>
      </c>
      <c r="G36" s="2217" t="s">
        <v>20849</v>
      </c>
      <c r="H36" s="2218" t="s">
        <v>20850</v>
      </c>
      <c r="I36" s="2220" t="s">
        <v>20851</v>
      </c>
      <c r="J36" s="2218" t="s">
        <v>20852</v>
      </c>
      <c r="K36" s="2218" t="s">
        <v>20853</v>
      </c>
      <c r="L36" s="2239" t="s">
        <v>14461</v>
      </c>
      <c r="M36" s="2239">
        <v>10.59</v>
      </c>
      <c r="N36" s="2239" t="s">
        <v>14461</v>
      </c>
      <c r="O36" s="2239">
        <v>10.59</v>
      </c>
      <c r="P36" s="2239">
        <v>7.0000000000000001E-3</v>
      </c>
      <c r="Q36" s="2220" t="s">
        <v>20854</v>
      </c>
      <c r="R36" s="2218" t="s">
        <v>20855</v>
      </c>
      <c r="S36" s="2224">
        <f>SUM(T36:U36)</f>
        <v>36</v>
      </c>
      <c r="T36" s="2224">
        <v>28</v>
      </c>
      <c r="U36" s="2249">
        <v>8</v>
      </c>
      <c r="V36" s="2288">
        <v>33.9</v>
      </c>
      <c r="W36" s="2289">
        <v>0</v>
      </c>
      <c r="X36" s="2290">
        <v>4.4000000000000004</v>
      </c>
      <c r="Y36" s="2224">
        <v>0</v>
      </c>
      <c r="Z36" s="2291">
        <v>38.299999999999997</v>
      </c>
      <c r="AA36" s="2292">
        <v>5</v>
      </c>
      <c r="AB36" s="2224">
        <v>8</v>
      </c>
      <c r="AC36" s="2224">
        <v>3</v>
      </c>
      <c r="AD36" s="2224">
        <v>20</v>
      </c>
      <c r="AE36" s="2227">
        <f>SUM(AA36:AD36)</f>
        <v>36</v>
      </c>
      <c r="AF36" s="2217" t="s">
        <v>20856</v>
      </c>
    </row>
    <row r="37" spans="1:32" ht="24.75" customHeight="1">
      <c r="A37" s="2217">
        <v>14</v>
      </c>
      <c r="B37" s="2218" t="s">
        <v>20717</v>
      </c>
      <c r="C37" s="2218" t="s">
        <v>389</v>
      </c>
      <c r="D37" s="2218" t="s">
        <v>16889</v>
      </c>
      <c r="E37" s="2220" t="s">
        <v>20857</v>
      </c>
      <c r="F37" s="2218" t="s">
        <v>20858</v>
      </c>
      <c r="G37" s="2217" t="s">
        <v>20859</v>
      </c>
      <c r="H37" s="2218" t="s">
        <v>20860</v>
      </c>
      <c r="I37" s="2220" t="s">
        <v>20861</v>
      </c>
      <c r="J37" s="2218" t="s">
        <v>20862</v>
      </c>
      <c r="K37" s="2218" t="s">
        <v>20863</v>
      </c>
      <c r="L37" s="2239" t="s">
        <v>14461</v>
      </c>
      <c r="M37" s="2239">
        <v>0.1</v>
      </c>
      <c r="N37" s="2239" t="s">
        <v>14461</v>
      </c>
      <c r="O37" s="2239">
        <v>0.1</v>
      </c>
      <c r="P37" s="2239" t="s">
        <v>14461</v>
      </c>
      <c r="Q37" s="2282" t="s">
        <v>20864</v>
      </c>
      <c r="R37" s="2218" t="s">
        <v>20865</v>
      </c>
      <c r="S37" s="2261">
        <v>89</v>
      </c>
      <c r="T37" s="2224">
        <v>63</v>
      </c>
      <c r="U37" s="2224">
        <v>26</v>
      </c>
      <c r="V37" s="2279">
        <v>65.58</v>
      </c>
      <c r="W37" s="2280" t="s">
        <v>14461</v>
      </c>
      <c r="X37" s="2280" t="s">
        <v>14461</v>
      </c>
      <c r="Y37" s="2293" t="s">
        <v>15909</v>
      </c>
      <c r="Z37" s="2294">
        <v>65.599999999999994</v>
      </c>
      <c r="AA37" s="2280">
        <v>4</v>
      </c>
      <c r="AB37" s="2279">
        <v>1</v>
      </c>
      <c r="AC37" s="2279">
        <v>1</v>
      </c>
      <c r="AD37" s="2279">
        <v>54</v>
      </c>
      <c r="AE37" s="2227">
        <f>SUBTOTAL(9,AA37:AD37)</f>
        <v>60</v>
      </c>
      <c r="AF37" s="2217" t="s">
        <v>20866</v>
      </c>
    </row>
    <row r="38" spans="1:32" ht="24.75" customHeight="1">
      <c r="A38" s="2217">
        <v>15</v>
      </c>
      <c r="B38" s="2218" t="s">
        <v>20528</v>
      </c>
      <c r="C38" s="2218" t="s">
        <v>5150</v>
      </c>
      <c r="D38" s="2218" t="s">
        <v>20867</v>
      </c>
      <c r="E38" s="2220" t="s">
        <v>20868</v>
      </c>
      <c r="F38" s="2218" t="s">
        <v>20869</v>
      </c>
      <c r="G38" s="2217" t="s">
        <v>20870</v>
      </c>
      <c r="H38" s="2218" t="s">
        <v>20871</v>
      </c>
      <c r="I38" s="2220" t="s">
        <v>20872</v>
      </c>
      <c r="J38" s="2218" t="s">
        <v>20873</v>
      </c>
      <c r="K38" s="2218" t="s">
        <v>20874</v>
      </c>
      <c r="L38" s="2239" t="s">
        <v>8963</v>
      </c>
      <c r="M38" s="2239">
        <v>0.1</v>
      </c>
      <c r="N38" s="2239" t="s">
        <v>8963</v>
      </c>
      <c r="O38" s="2239">
        <v>0.1</v>
      </c>
      <c r="P38" s="2239" t="s">
        <v>8963</v>
      </c>
      <c r="Q38" s="2282" t="s">
        <v>20875</v>
      </c>
      <c r="R38" s="2217" t="s">
        <v>20876</v>
      </c>
      <c r="S38" s="2261">
        <v>4</v>
      </c>
      <c r="T38" s="2224">
        <v>4</v>
      </c>
      <c r="U38" s="2224">
        <v>0</v>
      </c>
      <c r="V38" s="2279">
        <v>16.7</v>
      </c>
      <c r="W38" s="2279">
        <v>1.1000000000000001</v>
      </c>
      <c r="X38" s="2280" t="s">
        <v>8963</v>
      </c>
      <c r="Y38" s="2280">
        <v>9.1999999999999993</v>
      </c>
      <c r="Z38" s="2279">
        <f>SUM(V38:Y38)</f>
        <v>27</v>
      </c>
      <c r="AA38" s="2279">
        <v>52.6</v>
      </c>
      <c r="AB38" s="2279">
        <v>14.6</v>
      </c>
      <c r="AC38" s="2279" t="s">
        <v>15909</v>
      </c>
      <c r="AD38" s="2280">
        <v>12.2</v>
      </c>
      <c r="AE38" s="2227">
        <f>SUBTOTAL(9,AA38:AD38)</f>
        <v>79.400000000000006</v>
      </c>
      <c r="AF38" s="2217" t="s">
        <v>20877</v>
      </c>
    </row>
    <row r="39" spans="1:32" ht="24.75" customHeight="1">
      <c r="A39" s="2217">
        <v>16</v>
      </c>
      <c r="B39" s="2218" t="s">
        <v>20717</v>
      </c>
      <c r="C39" s="2218" t="s">
        <v>112</v>
      </c>
      <c r="D39" s="2218" t="s">
        <v>20878</v>
      </c>
      <c r="E39" s="2220" t="s">
        <v>20879</v>
      </c>
      <c r="F39" s="2218" t="s">
        <v>20880</v>
      </c>
      <c r="G39" s="2217" t="s">
        <v>20881</v>
      </c>
      <c r="H39" s="2218" t="s">
        <v>20882</v>
      </c>
      <c r="I39" s="2220" t="s">
        <v>20883</v>
      </c>
      <c r="J39" s="2218" t="s">
        <v>20884</v>
      </c>
      <c r="K39" s="2218" t="s">
        <v>20885</v>
      </c>
      <c r="L39" s="2239" t="s">
        <v>15909</v>
      </c>
      <c r="M39" s="2239">
        <v>0.1</v>
      </c>
      <c r="N39" s="2239" t="s">
        <v>15909</v>
      </c>
      <c r="O39" s="2239">
        <v>0.1</v>
      </c>
      <c r="P39" s="2239" t="s">
        <v>15909</v>
      </c>
      <c r="Q39" s="2223" t="s">
        <v>20886</v>
      </c>
      <c r="R39" s="2217" t="s">
        <v>20781</v>
      </c>
      <c r="S39" s="2261">
        <v>79</v>
      </c>
      <c r="T39" s="2224">
        <v>57</v>
      </c>
      <c r="U39" s="2224">
        <v>22</v>
      </c>
      <c r="V39" s="2279">
        <v>57.5</v>
      </c>
      <c r="W39" s="2279" t="s">
        <v>15909</v>
      </c>
      <c r="X39" s="2279">
        <v>7.2</v>
      </c>
      <c r="Y39" s="2279">
        <v>3.1</v>
      </c>
      <c r="Z39" s="2279">
        <v>67.8</v>
      </c>
      <c r="AA39" s="2279">
        <v>7</v>
      </c>
      <c r="AB39" s="2279">
        <v>2</v>
      </c>
      <c r="AC39" s="2279">
        <v>4</v>
      </c>
      <c r="AD39" s="2280">
        <v>20</v>
      </c>
      <c r="AE39" s="2227">
        <f>SUBTOTAL(9,AA39:AD39)</f>
        <v>33</v>
      </c>
      <c r="AF39" s="2217" t="s">
        <v>20887</v>
      </c>
    </row>
    <row r="40" spans="1:32" ht="24.75" customHeight="1">
      <c r="A40" s="2217">
        <v>17</v>
      </c>
      <c r="B40" s="2295" t="s">
        <v>20717</v>
      </c>
      <c r="C40" s="2295" t="s">
        <v>97</v>
      </c>
      <c r="D40" s="2295" t="s">
        <v>20888</v>
      </c>
      <c r="E40" s="2296" t="s">
        <v>20889</v>
      </c>
      <c r="F40" s="2297" t="s">
        <v>20890</v>
      </c>
      <c r="G40" s="2217" t="s">
        <v>20891</v>
      </c>
      <c r="H40" s="2297" t="s">
        <v>21840</v>
      </c>
      <c r="I40" s="2296" t="s">
        <v>20892</v>
      </c>
      <c r="J40" s="2297" t="s">
        <v>20893</v>
      </c>
      <c r="K40" s="2297" t="s">
        <v>20893</v>
      </c>
      <c r="L40" s="2239"/>
      <c r="M40" s="2239">
        <v>0.1</v>
      </c>
      <c r="N40" s="2239"/>
      <c r="O40" s="2239">
        <v>0.1</v>
      </c>
      <c r="P40" s="2239"/>
      <c r="Q40" s="2298" t="s">
        <v>20894</v>
      </c>
      <c r="R40" s="2299" t="s">
        <v>20895</v>
      </c>
      <c r="S40" s="2300">
        <v>157</v>
      </c>
      <c r="T40" s="2300">
        <v>111</v>
      </c>
      <c r="U40" s="2301">
        <v>46</v>
      </c>
      <c r="V40" s="2302">
        <v>169.5</v>
      </c>
      <c r="W40" s="2302" t="s">
        <v>15909</v>
      </c>
      <c r="X40" s="2302" t="s">
        <v>15909</v>
      </c>
      <c r="Y40" s="2302" t="s">
        <v>15909</v>
      </c>
      <c r="Z40" s="2302">
        <v>169.5</v>
      </c>
      <c r="AA40" s="2303">
        <v>59</v>
      </c>
      <c r="AB40" s="2303">
        <v>10</v>
      </c>
      <c r="AC40" s="2303">
        <v>136</v>
      </c>
      <c r="AD40" s="2303">
        <v>24</v>
      </c>
      <c r="AE40" s="2227">
        <f>SUM(AA40:AD40)</f>
        <v>229</v>
      </c>
      <c r="AF40" s="2304" t="s">
        <v>20896</v>
      </c>
    </row>
    <row r="41" spans="1:32" ht="24.75" customHeight="1">
      <c r="A41" s="2217">
        <v>18</v>
      </c>
      <c r="B41" s="2218" t="s">
        <v>20717</v>
      </c>
      <c r="C41" s="2218" t="s">
        <v>13497</v>
      </c>
      <c r="D41" s="2218" t="s">
        <v>20897</v>
      </c>
      <c r="E41" s="2220" t="s">
        <v>20898</v>
      </c>
      <c r="F41" s="2218" t="s">
        <v>20899</v>
      </c>
      <c r="G41" s="2217" t="s">
        <v>20900</v>
      </c>
      <c r="H41" s="2218" t="s">
        <v>20901</v>
      </c>
      <c r="I41" s="2220" t="s">
        <v>20902</v>
      </c>
      <c r="J41" s="2218" t="s">
        <v>20903</v>
      </c>
      <c r="K41" s="2218" t="s">
        <v>20904</v>
      </c>
      <c r="L41" s="2239" t="s">
        <v>8963</v>
      </c>
      <c r="M41" s="2239">
        <v>0.1</v>
      </c>
      <c r="N41" s="2239" t="s">
        <v>8963</v>
      </c>
      <c r="O41" s="2239">
        <v>0.1</v>
      </c>
      <c r="P41" s="2239" t="s">
        <v>8963</v>
      </c>
      <c r="Q41" s="2223" t="s">
        <v>20905</v>
      </c>
      <c r="R41" s="2217" t="s">
        <v>20906</v>
      </c>
      <c r="S41" s="2261">
        <v>90</v>
      </c>
      <c r="T41" s="2224">
        <v>68</v>
      </c>
      <c r="U41" s="2224">
        <v>22</v>
      </c>
      <c r="V41" s="2279">
        <v>86.8</v>
      </c>
      <c r="W41" s="2279" t="s">
        <v>8963</v>
      </c>
      <c r="X41" s="2279" t="s">
        <v>8963</v>
      </c>
      <c r="Y41" s="2279">
        <v>0.2</v>
      </c>
      <c r="Z41" s="2279">
        <f>V41+Y41</f>
        <v>87</v>
      </c>
      <c r="AA41" s="2279" t="s">
        <v>15909</v>
      </c>
      <c r="AB41" s="2279" t="s">
        <v>15909</v>
      </c>
      <c r="AC41" s="2279" t="s">
        <v>15909</v>
      </c>
      <c r="AD41" s="2280" t="s">
        <v>15909</v>
      </c>
      <c r="AE41" s="2227" t="s">
        <v>15909</v>
      </c>
      <c r="AF41" s="2217" t="s">
        <v>20907</v>
      </c>
    </row>
    <row r="42" spans="1:32" ht="24.75" customHeight="1">
      <c r="A42" s="2217">
        <v>19</v>
      </c>
      <c r="B42" s="2218" t="s">
        <v>20717</v>
      </c>
      <c r="C42" s="2218" t="s">
        <v>20908</v>
      </c>
      <c r="D42" s="2218" t="s">
        <v>20909</v>
      </c>
      <c r="E42" s="2220" t="s">
        <v>20910</v>
      </c>
      <c r="F42" s="2218" t="s">
        <v>20911</v>
      </c>
      <c r="G42" s="2217" t="s">
        <v>20912</v>
      </c>
      <c r="H42" s="2218" t="s">
        <v>20913</v>
      </c>
      <c r="I42" s="2220" t="s">
        <v>20914</v>
      </c>
      <c r="J42" s="2218" t="s">
        <v>20915</v>
      </c>
      <c r="K42" s="2218" t="s">
        <v>20916</v>
      </c>
      <c r="L42" s="2239" t="s">
        <v>15909</v>
      </c>
      <c r="M42" s="2239">
        <v>3.7</v>
      </c>
      <c r="N42" s="2239" t="s">
        <v>15909</v>
      </c>
      <c r="O42" s="2239">
        <v>3.7</v>
      </c>
      <c r="P42" s="2239">
        <v>0.1</v>
      </c>
      <c r="Q42" s="2223" t="s">
        <v>22509</v>
      </c>
      <c r="R42" s="2217" t="s">
        <v>20917</v>
      </c>
      <c r="S42" s="2261">
        <v>63</v>
      </c>
      <c r="T42" s="2224">
        <v>55</v>
      </c>
      <c r="U42" s="2224">
        <v>8</v>
      </c>
      <c r="V42" s="2279">
        <v>15.4</v>
      </c>
      <c r="W42" s="2279">
        <v>9.5</v>
      </c>
      <c r="X42" s="2279"/>
      <c r="Y42" s="2279">
        <v>33.700000000000003</v>
      </c>
      <c r="Z42" s="2279">
        <f>SUM(V42:Y42)</f>
        <v>58.6</v>
      </c>
      <c r="AA42" s="2279">
        <v>15</v>
      </c>
      <c r="AB42" s="2279">
        <v>5</v>
      </c>
      <c r="AC42" s="2279">
        <v>4</v>
      </c>
      <c r="AD42" s="2280">
        <v>8</v>
      </c>
      <c r="AE42" s="2227">
        <f>SUM(AA42:AD42)</f>
        <v>32</v>
      </c>
      <c r="AF42" s="2217" t="s">
        <v>20918</v>
      </c>
    </row>
    <row r="43" spans="1:32" ht="24.75" customHeight="1">
      <c r="A43" s="2217">
        <v>20</v>
      </c>
      <c r="B43" s="2218" t="s">
        <v>20717</v>
      </c>
      <c r="C43" s="2218" t="s">
        <v>5246</v>
      </c>
      <c r="D43" s="2218" t="s">
        <v>20919</v>
      </c>
      <c r="E43" s="2220" t="s">
        <v>20920</v>
      </c>
      <c r="F43" s="2218" t="s">
        <v>20921</v>
      </c>
      <c r="G43" s="2217"/>
      <c r="H43" s="2218" t="s">
        <v>21841</v>
      </c>
      <c r="I43" s="2220" t="s">
        <v>20922</v>
      </c>
      <c r="J43" s="2218" t="s">
        <v>20923</v>
      </c>
      <c r="K43" s="2218" t="s">
        <v>20924</v>
      </c>
      <c r="L43" s="2239"/>
      <c r="M43" s="2239">
        <v>0.1</v>
      </c>
      <c r="N43" s="2239"/>
      <c r="O43" s="2239"/>
      <c r="P43" s="2239"/>
      <c r="Q43" s="2223" t="s">
        <v>20925</v>
      </c>
      <c r="R43" s="2217" t="s">
        <v>20926</v>
      </c>
      <c r="S43" s="2261">
        <v>141</v>
      </c>
      <c r="T43" s="2224">
        <v>75</v>
      </c>
      <c r="U43" s="2224">
        <v>66</v>
      </c>
      <c r="V43" s="2279">
        <v>105</v>
      </c>
      <c r="W43" s="2279"/>
      <c r="X43" s="2279"/>
      <c r="Y43" s="2279"/>
      <c r="Z43" s="2305">
        <v>105</v>
      </c>
      <c r="AA43" s="2279">
        <v>0</v>
      </c>
      <c r="AB43" s="2279">
        <v>2</v>
      </c>
      <c r="AC43" s="2279">
        <v>0</v>
      </c>
      <c r="AD43" s="2280">
        <v>3</v>
      </c>
      <c r="AE43" s="2227">
        <v>5</v>
      </c>
      <c r="AF43" s="2217" t="s">
        <v>20927</v>
      </c>
    </row>
    <row r="44" spans="1:32" ht="24.75" customHeight="1">
      <c r="A44" s="2217">
        <v>21</v>
      </c>
      <c r="B44" s="2306" t="s">
        <v>20928</v>
      </c>
      <c r="C44" s="2306" t="s">
        <v>5575</v>
      </c>
      <c r="D44" s="2306" t="s">
        <v>20929</v>
      </c>
      <c r="E44" s="2307" t="s">
        <v>20930</v>
      </c>
      <c r="F44" s="2306" t="s">
        <v>20931</v>
      </c>
      <c r="G44" s="2217" t="s">
        <v>20932</v>
      </c>
      <c r="H44" s="2306" t="s">
        <v>20933</v>
      </c>
      <c r="I44" s="2307" t="s">
        <v>20934</v>
      </c>
      <c r="J44" s="2306" t="s">
        <v>20935</v>
      </c>
      <c r="K44" s="2306" t="s">
        <v>20936</v>
      </c>
      <c r="L44" s="2239" t="s">
        <v>8963</v>
      </c>
      <c r="M44" s="2239">
        <v>0.1</v>
      </c>
      <c r="N44" s="2239" t="s">
        <v>8963</v>
      </c>
      <c r="O44" s="2239">
        <v>0.1</v>
      </c>
      <c r="P44" s="2239" t="s">
        <v>8963</v>
      </c>
      <c r="Q44" s="2308" t="s">
        <v>20937</v>
      </c>
      <c r="R44" s="2313" t="s">
        <v>20938</v>
      </c>
      <c r="S44" s="2309">
        <v>107</v>
      </c>
      <c r="T44" s="2310">
        <v>79</v>
      </c>
      <c r="U44" s="2310">
        <v>28</v>
      </c>
      <c r="V44" s="2311">
        <v>75.7</v>
      </c>
      <c r="W44" s="2311" t="s">
        <v>8963</v>
      </c>
      <c r="X44" s="2311">
        <v>29.5</v>
      </c>
      <c r="Y44" s="2311" t="s">
        <v>8963</v>
      </c>
      <c r="Z44" s="2311">
        <v>105.3</v>
      </c>
      <c r="AA44" s="2311">
        <v>3</v>
      </c>
      <c r="AB44" s="2311" t="s">
        <v>8963</v>
      </c>
      <c r="AC44" s="2311">
        <v>4</v>
      </c>
      <c r="AD44" s="2312">
        <v>8</v>
      </c>
      <c r="AE44" s="2227"/>
      <c r="AF44" s="2313" t="s">
        <v>20939</v>
      </c>
    </row>
    <row r="45" spans="1:32" ht="24.75" customHeight="1">
      <c r="A45" s="2217">
        <v>22</v>
      </c>
      <c r="B45" s="2306" t="s">
        <v>20928</v>
      </c>
      <c r="C45" s="2306" t="s">
        <v>17845</v>
      </c>
      <c r="D45" s="2306" t="s">
        <v>20940</v>
      </c>
      <c r="E45" s="2314" t="s">
        <v>20941</v>
      </c>
      <c r="F45" s="2306" t="s">
        <v>20942</v>
      </c>
      <c r="G45" s="2217" t="s">
        <v>20943</v>
      </c>
      <c r="H45" s="2306" t="s">
        <v>20944</v>
      </c>
      <c r="I45" s="2307" t="s">
        <v>20945</v>
      </c>
      <c r="J45" s="2306" t="s">
        <v>20946</v>
      </c>
      <c r="K45" s="2306" t="s">
        <v>20947</v>
      </c>
      <c r="L45" s="2239" t="s">
        <v>15909</v>
      </c>
      <c r="M45" s="2239" t="s">
        <v>15909</v>
      </c>
      <c r="N45" s="2239">
        <v>0.1</v>
      </c>
      <c r="O45" s="2239">
        <v>0.1</v>
      </c>
      <c r="P45" s="2239" t="s">
        <v>15909</v>
      </c>
      <c r="Q45" s="2308" t="s">
        <v>20948</v>
      </c>
      <c r="R45" s="2313" t="s">
        <v>20949</v>
      </c>
      <c r="S45" s="2309">
        <v>91</v>
      </c>
      <c r="T45" s="2310">
        <v>33</v>
      </c>
      <c r="U45" s="2310">
        <v>58</v>
      </c>
      <c r="V45" s="2311">
        <v>9</v>
      </c>
      <c r="W45" s="2311">
        <v>0</v>
      </c>
      <c r="X45" s="2311">
        <v>73</v>
      </c>
      <c r="Y45" s="2311">
        <v>0</v>
      </c>
      <c r="Z45" s="2311">
        <v>82</v>
      </c>
      <c r="AA45" s="2311">
        <v>3</v>
      </c>
      <c r="AB45" s="2311">
        <v>1</v>
      </c>
      <c r="AC45" s="2311">
        <v>4</v>
      </c>
      <c r="AD45" s="2312">
        <v>8</v>
      </c>
      <c r="AE45" s="2227">
        <v>16</v>
      </c>
      <c r="AF45" s="2313" t="s">
        <v>20950</v>
      </c>
    </row>
    <row r="46" spans="1:32" ht="24.75" customHeight="1">
      <c r="A46" s="2217">
        <v>23</v>
      </c>
      <c r="B46" s="2218" t="s">
        <v>20618</v>
      </c>
      <c r="C46" s="2218" t="s">
        <v>1799</v>
      </c>
      <c r="D46" s="2218" t="s">
        <v>20951</v>
      </c>
      <c r="E46" s="2220" t="s">
        <v>20952</v>
      </c>
      <c r="F46" s="2218" t="s">
        <v>20953</v>
      </c>
      <c r="G46" s="2217" t="s">
        <v>17101</v>
      </c>
      <c r="H46" s="2218" t="s">
        <v>20954</v>
      </c>
      <c r="I46" s="2220" t="s">
        <v>20955</v>
      </c>
      <c r="J46" s="2218" t="s">
        <v>20956</v>
      </c>
      <c r="K46" s="2218" t="s">
        <v>20957</v>
      </c>
      <c r="L46" s="2239" t="s">
        <v>14461</v>
      </c>
      <c r="M46" s="2239">
        <v>9.6999999999999993</v>
      </c>
      <c r="N46" s="2239" t="s">
        <v>14461</v>
      </c>
      <c r="O46" s="2239">
        <v>9.6999999999999993</v>
      </c>
      <c r="P46" s="2239" t="s">
        <v>14461</v>
      </c>
      <c r="Q46" s="2282" t="s">
        <v>20958</v>
      </c>
      <c r="R46" s="2218" t="s">
        <v>20959</v>
      </c>
      <c r="S46" s="2224">
        <v>70</v>
      </c>
      <c r="T46" s="2224">
        <v>67</v>
      </c>
      <c r="U46" s="2224">
        <v>3</v>
      </c>
      <c r="V46" s="2315">
        <v>103</v>
      </c>
      <c r="W46" s="2316" t="s">
        <v>15909</v>
      </c>
      <c r="X46" s="2316">
        <v>15</v>
      </c>
      <c r="Y46" s="2316" t="s">
        <v>15909</v>
      </c>
      <c r="Z46" s="2316">
        <v>118</v>
      </c>
      <c r="AA46" s="2315">
        <v>11</v>
      </c>
      <c r="AB46" s="2315">
        <v>8</v>
      </c>
      <c r="AC46" s="2315">
        <v>8</v>
      </c>
      <c r="AD46" s="2315">
        <v>13</v>
      </c>
      <c r="AE46" s="2227">
        <v>40</v>
      </c>
      <c r="AF46" s="2317" t="s">
        <v>20960</v>
      </c>
    </row>
    <row r="47" spans="1:32" ht="24.75" customHeight="1">
      <c r="A47" s="2217">
        <v>24</v>
      </c>
      <c r="B47" s="2218" t="s">
        <v>20618</v>
      </c>
      <c r="C47" s="2218" t="s">
        <v>1794</v>
      </c>
      <c r="D47" s="2218" t="s">
        <v>17068</v>
      </c>
      <c r="E47" s="2220" t="s">
        <v>20961</v>
      </c>
      <c r="F47" s="2218" t="s">
        <v>20962</v>
      </c>
      <c r="G47" s="2217" t="s">
        <v>14262</v>
      </c>
      <c r="H47" s="2218" t="s">
        <v>20963</v>
      </c>
      <c r="I47" s="2220" t="s">
        <v>20964</v>
      </c>
      <c r="J47" s="2218" t="s">
        <v>20965</v>
      </c>
      <c r="K47" s="2218" t="s">
        <v>20966</v>
      </c>
      <c r="L47" s="2239" t="s">
        <v>14461</v>
      </c>
      <c r="M47" s="2239">
        <v>31</v>
      </c>
      <c r="N47" s="2239" t="s">
        <v>14461</v>
      </c>
      <c r="O47" s="2239">
        <v>31</v>
      </c>
      <c r="P47" s="2239" t="s">
        <v>14461</v>
      </c>
      <c r="Q47" s="2220" t="s">
        <v>20967</v>
      </c>
      <c r="R47" s="2217" t="s">
        <v>20968</v>
      </c>
      <c r="S47" s="2261">
        <v>169</v>
      </c>
      <c r="T47" s="2224">
        <v>73</v>
      </c>
      <c r="U47" s="2224">
        <v>96</v>
      </c>
      <c r="V47" s="2279">
        <v>145</v>
      </c>
      <c r="W47" s="2280" t="s">
        <v>15909</v>
      </c>
      <c r="X47" s="2279">
        <v>32</v>
      </c>
      <c r="Y47" s="2279">
        <v>10</v>
      </c>
      <c r="Z47" s="2279">
        <v>187</v>
      </c>
      <c r="AA47" s="2210">
        <v>3</v>
      </c>
      <c r="AB47" s="2210">
        <v>3</v>
      </c>
      <c r="AC47" s="2210">
        <v>4</v>
      </c>
      <c r="AD47" s="2210">
        <v>9</v>
      </c>
      <c r="AE47" s="2227">
        <v>19</v>
      </c>
      <c r="AF47" s="2318" t="s">
        <v>20969</v>
      </c>
    </row>
    <row r="48" spans="1:32" ht="24.75" customHeight="1">
      <c r="A48" s="2217">
        <v>25</v>
      </c>
      <c r="B48" s="2218" t="s">
        <v>20618</v>
      </c>
      <c r="C48" s="2218" t="s">
        <v>2093</v>
      </c>
      <c r="D48" s="2218" t="s">
        <v>20970</v>
      </c>
      <c r="E48" s="2220" t="s">
        <v>20971</v>
      </c>
      <c r="F48" s="2218" t="s">
        <v>20972</v>
      </c>
      <c r="G48" s="2217" t="s">
        <v>20973</v>
      </c>
      <c r="H48" s="2218" t="s">
        <v>20974</v>
      </c>
      <c r="I48" s="2220" t="s">
        <v>20975</v>
      </c>
      <c r="J48" s="2218" t="s">
        <v>20976</v>
      </c>
      <c r="K48" s="2218" t="s">
        <v>20977</v>
      </c>
      <c r="L48" s="2239" t="s">
        <v>14461</v>
      </c>
      <c r="M48" s="2239">
        <v>0.1</v>
      </c>
      <c r="N48" s="2239" t="s">
        <v>14461</v>
      </c>
      <c r="O48" s="2239">
        <v>0.1</v>
      </c>
      <c r="P48" s="2239" t="s">
        <v>14461</v>
      </c>
      <c r="Q48" s="2282" t="s">
        <v>20978</v>
      </c>
      <c r="R48" s="2217" t="s">
        <v>20979</v>
      </c>
      <c r="S48" s="2261">
        <v>153</v>
      </c>
      <c r="T48" s="2224">
        <v>99</v>
      </c>
      <c r="U48" s="2224">
        <v>54</v>
      </c>
      <c r="V48" s="2279">
        <v>291.60000000000002</v>
      </c>
      <c r="W48" s="2279">
        <v>0.7</v>
      </c>
      <c r="X48" s="2279">
        <v>47.2</v>
      </c>
      <c r="Y48" s="2279">
        <v>18</v>
      </c>
      <c r="Z48" s="2279">
        <v>357.5</v>
      </c>
      <c r="AA48" s="2279">
        <v>25.3</v>
      </c>
      <c r="AB48" s="2279">
        <v>10.8</v>
      </c>
      <c r="AC48" s="2279">
        <v>4.8</v>
      </c>
      <c r="AD48" s="2279">
        <v>9.1999999999999993</v>
      </c>
      <c r="AE48" s="2227">
        <f t="shared" ref="AE48:AE51" si="6">SUBTOTAL(9,AA48:AD48)</f>
        <v>50.099999999999994</v>
      </c>
      <c r="AF48" s="2319" t="s">
        <v>20980</v>
      </c>
    </row>
    <row r="49" spans="1:32" ht="24.75" customHeight="1">
      <c r="A49" s="2217">
        <v>26</v>
      </c>
      <c r="B49" s="2218" t="s">
        <v>20618</v>
      </c>
      <c r="C49" s="2218" t="s">
        <v>2754</v>
      </c>
      <c r="D49" s="2218" t="s">
        <v>20981</v>
      </c>
      <c r="E49" s="2220" t="s">
        <v>20982</v>
      </c>
      <c r="F49" s="2218" t="s">
        <v>20983</v>
      </c>
      <c r="G49" s="2217" t="s">
        <v>17197</v>
      </c>
      <c r="H49" s="2218" t="s">
        <v>20984</v>
      </c>
      <c r="I49" s="2220" t="s">
        <v>20985</v>
      </c>
      <c r="J49" s="2218" t="s">
        <v>20986</v>
      </c>
      <c r="K49" s="2218" t="s">
        <v>20987</v>
      </c>
      <c r="L49" s="2239" t="s">
        <v>14461</v>
      </c>
      <c r="M49" s="2239">
        <v>53</v>
      </c>
      <c r="N49" s="2239" t="s">
        <v>14461</v>
      </c>
      <c r="O49" s="2239">
        <v>53</v>
      </c>
      <c r="P49" s="2239" t="s">
        <v>14461</v>
      </c>
      <c r="Q49" s="2282" t="s">
        <v>20988</v>
      </c>
      <c r="R49" s="2217" t="s">
        <v>20989</v>
      </c>
      <c r="S49" s="2261">
        <v>35</v>
      </c>
      <c r="T49" s="2224">
        <v>33</v>
      </c>
      <c r="U49" s="2224">
        <v>2</v>
      </c>
      <c r="V49" s="2279">
        <v>53</v>
      </c>
      <c r="W49" s="2279"/>
      <c r="X49" s="2279">
        <v>12</v>
      </c>
      <c r="Y49" s="2280" t="s">
        <v>14461</v>
      </c>
      <c r="Z49" s="2279">
        <v>65</v>
      </c>
      <c r="AA49" s="2279">
        <v>16</v>
      </c>
      <c r="AB49" s="2279">
        <v>17</v>
      </c>
      <c r="AC49" s="2279">
        <v>13</v>
      </c>
      <c r="AD49" s="2279">
        <v>15</v>
      </c>
      <c r="AE49" s="2227">
        <f t="shared" si="6"/>
        <v>61</v>
      </c>
      <c r="AF49" s="2217" t="s">
        <v>20990</v>
      </c>
    </row>
    <row r="50" spans="1:32" ht="24.75" customHeight="1">
      <c r="A50" s="2217">
        <v>27</v>
      </c>
      <c r="B50" s="2218" t="s">
        <v>20618</v>
      </c>
      <c r="C50" s="2218" t="s">
        <v>1789</v>
      </c>
      <c r="D50" s="2218" t="s">
        <v>17104</v>
      </c>
      <c r="E50" s="2220" t="s">
        <v>17103</v>
      </c>
      <c r="F50" s="2218" t="s">
        <v>20991</v>
      </c>
      <c r="G50" s="2217" t="s">
        <v>20992</v>
      </c>
      <c r="H50" s="2218" t="s">
        <v>20993</v>
      </c>
      <c r="I50" s="2220" t="s">
        <v>20994</v>
      </c>
      <c r="J50" s="2218" t="s">
        <v>20995</v>
      </c>
      <c r="K50" s="2218" t="s">
        <v>20996</v>
      </c>
      <c r="L50" s="2239" t="s">
        <v>14461</v>
      </c>
      <c r="M50" s="2239">
        <v>0.1</v>
      </c>
      <c r="N50" s="2239" t="s">
        <v>14461</v>
      </c>
      <c r="O50" s="2239">
        <v>0.1</v>
      </c>
      <c r="P50" s="2239" t="s">
        <v>14461</v>
      </c>
      <c r="Q50" s="2220" t="s">
        <v>20997</v>
      </c>
      <c r="R50" s="2217" t="s">
        <v>20998</v>
      </c>
      <c r="S50" s="2261">
        <v>488</v>
      </c>
      <c r="T50" s="2224">
        <v>218</v>
      </c>
      <c r="U50" s="2224">
        <v>270</v>
      </c>
      <c r="V50" s="2320">
        <v>396</v>
      </c>
      <c r="W50" s="2320">
        <v>0</v>
      </c>
      <c r="X50" s="2321" t="s">
        <v>14461</v>
      </c>
      <c r="Y50" s="2321" t="s">
        <v>14461</v>
      </c>
      <c r="Z50" s="2320">
        <v>396</v>
      </c>
      <c r="AA50" s="2210">
        <v>13</v>
      </c>
      <c r="AB50" s="2210">
        <v>9</v>
      </c>
      <c r="AC50" s="2210">
        <v>27</v>
      </c>
      <c r="AD50" s="2210">
        <v>32</v>
      </c>
      <c r="AE50" s="2227">
        <f t="shared" si="6"/>
        <v>81</v>
      </c>
      <c r="AF50" s="2217" t="s">
        <v>20999</v>
      </c>
    </row>
    <row r="51" spans="1:32" ht="24.75" customHeight="1">
      <c r="A51" s="2217">
        <v>28</v>
      </c>
      <c r="B51" s="2218" t="s">
        <v>20618</v>
      </c>
      <c r="C51" s="2218" t="s">
        <v>2369</v>
      </c>
      <c r="D51" s="2218" t="s">
        <v>21000</v>
      </c>
      <c r="E51" s="2220" t="s">
        <v>21001</v>
      </c>
      <c r="F51" s="2218" t="s">
        <v>21002</v>
      </c>
      <c r="G51" s="2217" t="s">
        <v>21003</v>
      </c>
      <c r="H51" s="2218" t="s">
        <v>21004</v>
      </c>
      <c r="I51" s="2220" t="s">
        <v>21005</v>
      </c>
      <c r="J51" s="2218" t="s">
        <v>21006</v>
      </c>
      <c r="K51" s="2218" t="s">
        <v>21007</v>
      </c>
      <c r="L51" s="2239" t="s">
        <v>14461</v>
      </c>
      <c r="M51" s="2239">
        <v>0.1</v>
      </c>
      <c r="N51" s="2239" t="s">
        <v>14461</v>
      </c>
      <c r="O51" s="2239" t="s">
        <v>14461</v>
      </c>
      <c r="P51" s="2239" t="s">
        <v>14461</v>
      </c>
      <c r="Q51" s="2282" t="s">
        <v>21008</v>
      </c>
      <c r="R51" s="2217" t="s">
        <v>21009</v>
      </c>
      <c r="S51" s="2261">
        <v>83</v>
      </c>
      <c r="T51" s="2224">
        <v>82</v>
      </c>
      <c r="U51" s="2224">
        <v>1</v>
      </c>
      <c r="V51" s="2322">
        <v>101</v>
      </c>
      <c r="W51" s="2279">
        <v>0</v>
      </c>
      <c r="X51" s="2279">
        <v>40</v>
      </c>
      <c r="Y51" s="2323" t="s">
        <v>15909</v>
      </c>
      <c r="Z51" s="2322">
        <v>141</v>
      </c>
      <c r="AA51" s="2279">
        <v>6</v>
      </c>
      <c r="AB51" s="2279">
        <v>7</v>
      </c>
      <c r="AC51" s="2280">
        <v>6</v>
      </c>
      <c r="AD51" s="2279">
        <v>16</v>
      </c>
      <c r="AE51" s="2227">
        <f t="shared" si="6"/>
        <v>35</v>
      </c>
      <c r="AF51" s="2278" t="s">
        <v>21010</v>
      </c>
    </row>
    <row r="52" spans="1:32" ht="24.75" customHeight="1">
      <c r="A52" s="2217">
        <v>29</v>
      </c>
      <c r="B52" s="2218" t="s">
        <v>20618</v>
      </c>
      <c r="C52" s="2218" t="s">
        <v>1809</v>
      </c>
      <c r="D52" s="2218" t="s">
        <v>21011</v>
      </c>
      <c r="E52" s="2220" t="s">
        <v>21012</v>
      </c>
      <c r="F52" s="2218" t="s">
        <v>21013</v>
      </c>
      <c r="G52" s="2217" t="s">
        <v>21014</v>
      </c>
      <c r="H52" s="2218" t="s">
        <v>21015</v>
      </c>
      <c r="I52" s="2220" t="s">
        <v>21016</v>
      </c>
      <c r="J52" s="2218" t="s">
        <v>21017</v>
      </c>
      <c r="K52" s="2218" t="s">
        <v>21018</v>
      </c>
      <c r="L52" s="2239" t="s">
        <v>8963</v>
      </c>
      <c r="M52" s="2239">
        <v>17</v>
      </c>
      <c r="N52" s="2239" t="s">
        <v>8963</v>
      </c>
      <c r="O52" s="2239">
        <v>17</v>
      </c>
      <c r="P52" s="2239" t="s">
        <v>8963</v>
      </c>
      <c r="Q52" s="2282" t="s">
        <v>21019</v>
      </c>
      <c r="R52" s="2217" t="s">
        <v>21020</v>
      </c>
      <c r="S52" s="2261">
        <v>163</v>
      </c>
      <c r="T52" s="2224">
        <v>153</v>
      </c>
      <c r="U52" s="2224">
        <v>10</v>
      </c>
      <c r="V52" s="2279">
        <v>151</v>
      </c>
      <c r="W52" s="2280">
        <v>13</v>
      </c>
      <c r="X52" s="2280">
        <v>41</v>
      </c>
      <c r="Y52" s="2279" t="s">
        <v>15909</v>
      </c>
      <c r="Z52" s="2279">
        <v>205</v>
      </c>
      <c r="AA52" s="2279">
        <v>5</v>
      </c>
      <c r="AB52" s="2279">
        <v>34</v>
      </c>
      <c r="AC52" s="2279">
        <v>10</v>
      </c>
      <c r="AD52" s="2279">
        <v>64</v>
      </c>
      <c r="AE52" s="2227">
        <v>113</v>
      </c>
      <c r="AF52" s="2228" t="s">
        <v>21021</v>
      </c>
    </row>
    <row r="53" spans="1:32" ht="24.75" customHeight="1">
      <c r="A53" s="2217">
        <v>30</v>
      </c>
      <c r="B53" s="2218" t="s">
        <v>20618</v>
      </c>
      <c r="C53" s="2218" t="s">
        <v>1804</v>
      </c>
      <c r="D53" s="2218" t="s">
        <v>21022</v>
      </c>
      <c r="E53" s="2220" t="s">
        <v>21023</v>
      </c>
      <c r="F53" s="2218" t="s">
        <v>21024</v>
      </c>
      <c r="G53" s="2217" t="s">
        <v>21025</v>
      </c>
      <c r="H53" s="2218" t="s">
        <v>21026</v>
      </c>
      <c r="I53" s="2220" t="s">
        <v>21027</v>
      </c>
      <c r="J53" s="2218" t="s">
        <v>21028</v>
      </c>
      <c r="K53" s="2218" t="s">
        <v>21029</v>
      </c>
      <c r="L53" s="2239" t="s">
        <v>14461</v>
      </c>
      <c r="M53" s="2239">
        <v>129.69999999999999</v>
      </c>
      <c r="N53" s="2239" t="s">
        <v>14461</v>
      </c>
      <c r="O53" s="2239">
        <v>129.69999999999999</v>
      </c>
      <c r="P53" s="2239" t="s">
        <v>14461</v>
      </c>
      <c r="Q53" s="2282" t="s">
        <v>21030</v>
      </c>
      <c r="R53" s="2218" t="s">
        <v>21031</v>
      </c>
      <c r="S53" s="2261">
        <v>177</v>
      </c>
      <c r="T53" s="2224">
        <v>114</v>
      </c>
      <c r="U53" s="2224">
        <v>63</v>
      </c>
      <c r="V53" s="2279">
        <v>273.8</v>
      </c>
      <c r="W53" s="2279">
        <v>10.4</v>
      </c>
      <c r="X53" s="2279">
        <v>0</v>
      </c>
      <c r="Y53" s="2324">
        <v>2</v>
      </c>
      <c r="Z53" s="2279">
        <v>286.10000000000002</v>
      </c>
      <c r="AA53" s="2279">
        <v>6</v>
      </c>
      <c r="AB53" s="2279">
        <v>7</v>
      </c>
      <c r="AC53" s="2279">
        <v>4</v>
      </c>
      <c r="AD53" s="2279">
        <v>45</v>
      </c>
      <c r="AE53" s="2227">
        <f>SUBTOTAL(9,AA53:AD53)</f>
        <v>62</v>
      </c>
      <c r="AF53" s="2325" t="s">
        <v>21032</v>
      </c>
    </row>
    <row r="54" spans="1:32" ht="24.75" customHeight="1">
      <c r="A54" s="2217">
        <v>31</v>
      </c>
      <c r="B54" s="2218" t="s">
        <v>20618</v>
      </c>
      <c r="C54" s="2218" t="s">
        <v>2477</v>
      </c>
      <c r="D54" s="2218" t="s">
        <v>21033</v>
      </c>
      <c r="E54" s="2220" t="s">
        <v>14337</v>
      </c>
      <c r="F54" s="2218" t="s">
        <v>21034</v>
      </c>
      <c r="G54" s="2217" t="s">
        <v>21035</v>
      </c>
      <c r="H54" s="2218" t="s">
        <v>21036</v>
      </c>
      <c r="I54" s="2220" t="s">
        <v>21037</v>
      </c>
      <c r="J54" s="2218" t="s">
        <v>21038</v>
      </c>
      <c r="K54" s="2218" t="s">
        <v>21039</v>
      </c>
      <c r="L54" s="2239" t="s">
        <v>8963</v>
      </c>
      <c r="M54" s="2239">
        <v>17</v>
      </c>
      <c r="N54" s="2239">
        <v>1</v>
      </c>
      <c r="O54" s="2239">
        <v>18</v>
      </c>
      <c r="P54" s="2239" t="s">
        <v>8963</v>
      </c>
      <c r="Q54" s="2282" t="s">
        <v>21040</v>
      </c>
      <c r="R54" s="2217" t="s">
        <v>21041</v>
      </c>
      <c r="S54" s="2261">
        <v>53</v>
      </c>
      <c r="T54" s="2224">
        <v>49</v>
      </c>
      <c r="U54" s="2224">
        <v>4</v>
      </c>
      <c r="V54" s="2279">
        <v>64</v>
      </c>
      <c r="W54" s="2279">
        <v>8</v>
      </c>
      <c r="X54" s="2279">
        <v>8</v>
      </c>
      <c r="Y54" s="2279">
        <v>0</v>
      </c>
      <c r="Z54" s="2279">
        <v>80</v>
      </c>
      <c r="AA54" s="2279">
        <v>5</v>
      </c>
      <c r="AB54" s="2279">
        <v>5</v>
      </c>
      <c r="AC54" s="2280">
        <v>2</v>
      </c>
      <c r="AD54" s="2280">
        <v>9</v>
      </c>
      <c r="AE54" s="2227">
        <f>SUBTOTAL(9,AA54:AD54)</f>
        <v>21</v>
      </c>
      <c r="AF54" s="2217" t="s">
        <v>21042</v>
      </c>
    </row>
    <row r="55" spans="1:32" ht="24.75" customHeight="1">
      <c r="A55" s="2217">
        <v>32</v>
      </c>
      <c r="B55" s="2218" t="s">
        <v>20618</v>
      </c>
      <c r="C55" s="2218" t="s">
        <v>2295</v>
      </c>
      <c r="D55" s="2218" t="s">
        <v>21043</v>
      </c>
      <c r="E55" s="2220" t="s">
        <v>21044</v>
      </c>
      <c r="F55" s="2218" t="s">
        <v>21045</v>
      </c>
      <c r="G55" s="2217" t="s">
        <v>21046</v>
      </c>
      <c r="H55" s="2218" t="s">
        <v>21047</v>
      </c>
      <c r="I55" s="2220" t="s">
        <v>21048</v>
      </c>
      <c r="J55" s="2218" t="s">
        <v>21049</v>
      </c>
      <c r="K55" s="2218" t="s">
        <v>21050</v>
      </c>
      <c r="L55" s="2239" t="s">
        <v>15909</v>
      </c>
      <c r="M55" s="2239">
        <v>0.1</v>
      </c>
      <c r="N55" s="2239" t="s">
        <v>14461</v>
      </c>
      <c r="O55" s="2239">
        <v>0.1</v>
      </c>
      <c r="P55" s="2239" t="s">
        <v>14461</v>
      </c>
      <c r="Q55" s="2223" t="s">
        <v>21051</v>
      </c>
      <c r="R55" s="2218" t="s">
        <v>21052</v>
      </c>
      <c r="S55" s="2261">
        <v>77</v>
      </c>
      <c r="T55" s="2224">
        <v>57</v>
      </c>
      <c r="U55" s="2224">
        <v>20</v>
      </c>
      <c r="V55" s="2326">
        <v>17</v>
      </c>
      <c r="W55" s="2327" t="s">
        <v>14461</v>
      </c>
      <c r="X55" s="2327">
        <v>85</v>
      </c>
      <c r="Y55" s="2328">
        <v>26</v>
      </c>
      <c r="Z55" s="2327">
        <v>128</v>
      </c>
      <c r="AA55" s="2329">
        <v>8</v>
      </c>
      <c r="AB55" s="2329">
        <v>6</v>
      </c>
      <c r="AC55" s="2330">
        <v>3</v>
      </c>
      <c r="AD55" s="2330">
        <v>28</v>
      </c>
      <c r="AE55" s="2227">
        <f>SUBTOTAL(9,AA55:AD55)</f>
        <v>45</v>
      </c>
      <c r="AF55" s="2331" t="s">
        <v>21053</v>
      </c>
    </row>
    <row r="56" spans="1:32" ht="24.75" customHeight="1">
      <c r="A56" s="2217">
        <v>33</v>
      </c>
      <c r="B56" s="2218" t="s">
        <v>20618</v>
      </c>
      <c r="C56" s="2218" t="s">
        <v>1947</v>
      </c>
      <c r="D56" s="2218" t="s">
        <v>21054</v>
      </c>
      <c r="E56" s="2220" t="s">
        <v>21055</v>
      </c>
      <c r="F56" s="2218" t="s">
        <v>21056</v>
      </c>
      <c r="G56" s="2217" t="s">
        <v>21057</v>
      </c>
      <c r="H56" s="2218" t="s">
        <v>21058</v>
      </c>
      <c r="I56" s="2220" t="s">
        <v>21059</v>
      </c>
      <c r="J56" s="2218" t="s">
        <v>21060</v>
      </c>
      <c r="K56" s="2218" t="s">
        <v>21061</v>
      </c>
      <c r="L56" s="2239" t="s">
        <v>14461</v>
      </c>
      <c r="M56" s="2239">
        <v>0.1</v>
      </c>
      <c r="N56" s="2239" t="s">
        <v>14461</v>
      </c>
      <c r="O56" s="2239">
        <v>0.1</v>
      </c>
      <c r="P56" s="2239" t="s">
        <v>14461</v>
      </c>
      <c r="Q56" s="2282" t="s">
        <v>21062</v>
      </c>
      <c r="R56" s="2217" t="s">
        <v>21063</v>
      </c>
      <c r="S56" s="2261">
        <v>78</v>
      </c>
      <c r="T56" s="2224">
        <v>60</v>
      </c>
      <c r="U56" s="2224">
        <v>18</v>
      </c>
      <c r="V56" s="2279">
        <v>115</v>
      </c>
      <c r="W56" s="2280">
        <v>0</v>
      </c>
      <c r="X56" s="2279">
        <v>43</v>
      </c>
      <c r="Y56" s="2280">
        <v>0</v>
      </c>
      <c r="Z56" s="2279">
        <v>158</v>
      </c>
      <c r="AA56" s="2279">
        <v>17</v>
      </c>
      <c r="AB56" s="2279">
        <v>16</v>
      </c>
      <c r="AC56" s="2279">
        <v>28</v>
      </c>
      <c r="AD56" s="2279">
        <v>15</v>
      </c>
      <c r="AE56" s="2227">
        <v>76</v>
      </c>
      <c r="AF56" s="2278" t="s">
        <v>21064</v>
      </c>
    </row>
    <row r="57" spans="1:32" ht="24.75" customHeight="1">
      <c r="A57" s="2217">
        <v>34</v>
      </c>
      <c r="B57" s="2218" t="s">
        <v>20618</v>
      </c>
      <c r="C57" s="2218" t="s">
        <v>1750</v>
      </c>
      <c r="D57" s="2218" t="s">
        <v>21065</v>
      </c>
      <c r="E57" s="2220" t="s">
        <v>21066</v>
      </c>
      <c r="F57" s="2218" t="s">
        <v>21067</v>
      </c>
      <c r="G57" s="2217" t="s">
        <v>21068</v>
      </c>
      <c r="H57" s="2218" t="s">
        <v>21069</v>
      </c>
      <c r="I57" s="2220" t="s">
        <v>21070</v>
      </c>
      <c r="J57" s="2218" t="s">
        <v>21071</v>
      </c>
      <c r="K57" s="2218" t="s">
        <v>21072</v>
      </c>
      <c r="L57" s="2239" t="s">
        <v>14461</v>
      </c>
      <c r="M57" s="2239">
        <v>0.1</v>
      </c>
      <c r="N57" s="2239" t="s">
        <v>14461</v>
      </c>
      <c r="O57" s="2239">
        <v>0.1</v>
      </c>
      <c r="P57" s="2239" t="s">
        <v>14461</v>
      </c>
      <c r="Q57" s="2223" t="s">
        <v>21073</v>
      </c>
      <c r="R57" s="2218" t="s">
        <v>21074</v>
      </c>
      <c r="S57" s="2261">
        <v>66</v>
      </c>
      <c r="T57" s="2224">
        <v>58</v>
      </c>
      <c r="U57" s="2224">
        <v>8</v>
      </c>
      <c r="V57" s="2332" t="s">
        <v>14461</v>
      </c>
      <c r="W57" s="2332" t="s">
        <v>8963</v>
      </c>
      <c r="X57" s="2333">
        <v>110</v>
      </c>
      <c r="Y57" s="2332" t="s">
        <v>14461</v>
      </c>
      <c r="Z57" s="2334">
        <v>110</v>
      </c>
      <c r="AA57" s="2335">
        <v>4</v>
      </c>
      <c r="AB57" s="2335">
        <v>10</v>
      </c>
      <c r="AC57" s="2335">
        <v>18</v>
      </c>
      <c r="AD57" s="2335">
        <v>16</v>
      </c>
      <c r="AE57" s="2227">
        <v>48</v>
      </c>
      <c r="AF57" s="2278" t="s">
        <v>21075</v>
      </c>
    </row>
    <row r="58" spans="1:32" ht="24.75" customHeight="1">
      <c r="A58" s="2217">
        <v>35</v>
      </c>
      <c r="B58" s="2218" t="s">
        <v>20618</v>
      </c>
      <c r="C58" s="2218" t="s">
        <v>1895</v>
      </c>
      <c r="D58" s="2218" t="s">
        <v>19704</v>
      </c>
      <c r="E58" s="2336" t="s">
        <v>21076</v>
      </c>
      <c r="F58" s="2337" t="s">
        <v>21077</v>
      </c>
      <c r="G58" s="2217" t="s">
        <v>21078</v>
      </c>
      <c r="H58" s="2337" t="s">
        <v>21079</v>
      </c>
      <c r="I58" s="2336" t="s">
        <v>21080</v>
      </c>
      <c r="J58" s="2218" t="s">
        <v>21081</v>
      </c>
      <c r="K58" s="2218" t="s">
        <v>21082</v>
      </c>
      <c r="L58" s="2239" t="s">
        <v>14461</v>
      </c>
      <c r="M58" s="2239">
        <v>0.1</v>
      </c>
      <c r="N58" s="2239" t="s">
        <v>14461</v>
      </c>
      <c r="O58" s="2239">
        <v>0.1</v>
      </c>
      <c r="P58" s="2239" t="s">
        <v>14461</v>
      </c>
      <c r="Q58" s="2282" t="s">
        <v>21083</v>
      </c>
      <c r="R58" s="2217" t="s">
        <v>21084</v>
      </c>
      <c r="S58" s="2261">
        <v>43</v>
      </c>
      <c r="T58" s="2261">
        <v>40</v>
      </c>
      <c r="U58" s="2224">
        <v>3</v>
      </c>
      <c r="V58" s="2279">
        <v>62.3</v>
      </c>
      <c r="W58" s="2224">
        <v>0</v>
      </c>
      <c r="X58" s="2279">
        <v>0</v>
      </c>
      <c r="Y58" s="2280" t="s">
        <v>14461</v>
      </c>
      <c r="Z58" s="2279">
        <f>SUM(V58:Y58)</f>
        <v>62.3</v>
      </c>
      <c r="AA58" s="2279">
        <v>4</v>
      </c>
      <c r="AB58" s="2279">
        <v>3</v>
      </c>
      <c r="AC58" s="2279">
        <v>7</v>
      </c>
      <c r="AD58" s="2279">
        <v>15</v>
      </c>
      <c r="AE58" s="2227">
        <f>SUBTOTAL(9,AA58:AD58)</f>
        <v>29</v>
      </c>
      <c r="AF58" s="2217" t="s">
        <v>21085</v>
      </c>
    </row>
    <row r="59" spans="1:32" ht="24.75" customHeight="1">
      <c r="A59" s="2217">
        <v>36</v>
      </c>
      <c r="B59" s="2218" t="s">
        <v>21086</v>
      </c>
      <c r="C59" s="2218" t="s">
        <v>17223</v>
      </c>
      <c r="D59" s="2218" t="s">
        <v>17227</v>
      </c>
      <c r="E59" s="2336" t="s">
        <v>21087</v>
      </c>
      <c r="F59" s="2337" t="s">
        <v>21088</v>
      </c>
      <c r="G59" s="2217" t="s">
        <v>17228</v>
      </c>
      <c r="H59" s="2337" t="s">
        <v>21089</v>
      </c>
      <c r="I59" s="2336" t="s">
        <v>21090</v>
      </c>
      <c r="J59" s="2218" t="s">
        <v>21091</v>
      </c>
      <c r="K59" s="2218" t="s">
        <v>8963</v>
      </c>
      <c r="L59" s="2239" t="s">
        <v>8963</v>
      </c>
      <c r="M59" s="2239">
        <v>0.1</v>
      </c>
      <c r="N59" s="2239" t="s">
        <v>8963</v>
      </c>
      <c r="O59" s="2239">
        <v>0.1</v>
      </c>
      <c r="P59" s="2239" t="s">
        <v>8963</v>
      </c>
      <c r="Q59" s="2282" t="s">
        <v>21092</v>
      </c>
      <c r="R59" s="2217" t="s">
        <v>21093</v>
      </c>
      <c r="S59" s="2261">
        <v>27</v>
      </c>
      <c r="T59" s="2210">
        <v>17</v>
      </c>
      <c r="U59" s="2210">
        <v>10</v>
      </c>
      <c r="V59" s="2279">
        <v>61.8</v>
      </c>
      <c r="W59" s="2280">
        <v>0</v>
      </c>
      <c r="X59" s="2280">
        <v>20.7</v>
      </c>
      <c r="Y59" s="2280">
        <v>0</v>
      </c>
      <c r="Z59" s="2279">
        <v>82.5</v>
      </c>
      <c r="AA59" s="2279">
        <v>6</v>
      </c>
      <c r="AB59" s="2279">
        <v>7</v>
      </c>
      <c r="AC59" s="2279">
        <v>4</v>
      </c>
      <c r="AD59" s="2279">
        <v>42</v>
      </c>
      <c r="AE59" s="2227">
        <f>SUBTOTAL(9,AA59:AD59)</f>
        <v>59</v>
      </c>
      <c r="AF59" s="2217" t="s">
        <v>21094</v>
      </c>
    </row>
    <row r="60" spans="1:32" ht="24.75" customHeight="1">
      <c r="A60" s="2217">
        <v>37</v>
      </c>
      <c r="B60" s="2218" t="s">
        <v>20618</v>
      </c>
      <c r="C60" s="2218" t="s">
        <v>1774</v>
      </c>
      <c r="D60" s="2218" t="s">
        <v>21095</v>
      </c>
      <c r="E60" s="2336" t="s">
        <v>17173</v>
      </c>
      <c r="F60" s="2337" t="s">
        <v>21096</v>
      </c>
      <c r="G60" s="2217" t="s">
        <v>17176</v>
      </c>
      <c r="H60" s="2337" t="s">
        <v>21097</v>
      </c>
      <c r="I60" s="2336" t="s">
        <v>21098</v>
      </c>
      <c r="J60" s="2218" t="s">
        <v>21099</v>
      </c>
      <c r="K60" s="2218" t="s">
        <v>21100</v>
      </c>
      <c r="L60" s="2239" t="s">
        <v>14461</v>
      </c>
      <c r="M60" s="2239">
        <v>0.1</v>
      </c>
      <c r="N60" s="2239" t="s">
        <v>14461</v>
      </c>
      <c r="O60" s="2239">
        <v>0.1</v>
      </c>
      <c r="P60" s="2239" t="s">
        <v>8963</v>
      </c>
      <c r="Q60" s="2223" t="s">
        <v>21101</v>
      </c>
      <c r="R60" s="2218" t="s">
        <v>21102</v>
      </c>
      <c r="S60" s="2224">
        <v>71</v>
      </c>
      <c r="T60" s="2224">
        <v>63</v>
      </c>
      <c r="U60" s="2224">
        <v>8</v>
      </c>
      <c r="V60" s="2338">
        <v>80</v>
      </c>
      <c r="W60" s="2339" t="s">
        <v>15909</v>
      </c>
      <c r="X60" s="2339">
        <v>20</v>
      </c>
      <c r="Y60" s="2339">
        <v>20</v>
      </c>
      <c r="Z60" s="2339">
        <v>120</v>
      </c>
      <c r="AA60" s="2338">
        <v>19</v>
      </c>
      <c r="AB60" s="2338">
        <v>6</v>
      </c>
      <c r="AC60" s="2338" t="s">
        <v>8963</v>
      </c>
      <c r="AD60" s="2338">
        <v>2</v>
      </c>
      <c r="AE60" s="2227">
        <f>SUBTOTAL(9,AA60:AD60)</f>
        <v>27</v>
      </c>
      <c r="AF60" s="2340" t="s">
        <v>21103</v>
      </c>
    </row>
    <row r="61" spans="1:32" ht="24.75" customHeight="1">
      <c r="A61" s="2217">
        <v>38</v>
      </c>
      <c r="B61" s="2218" t="s">
        <v>20618</v>
      </c>
      <c r="C61" s="2341" t="s">
        <v>18409</v>
      </c>
      <c r="D61" s="2278" t="s">
        <v>21104</v>
      </c>
      <c r="E61" s="2336" t="s">
        <v>21105</v>
      </c>
      <c r="F61" s="2337" t="s">
        <v>21106</v>
      </c>
      <c r="G61" s="2217" t="s">
        <v>17242</v>
      </c>
      <c r="H61" s="2337" t="s">
        <v>21107</v>
      </c>
      <c r="I61" s="2336" t="s">
        <v>21108</v>
      </c>
      <c r="J61" s="2235" t="s">
        <v>21109</v>
      </c>
      <c r="K61" s="2341" t="s">
        <v>21110</v>
      </c>
      <c r="L61" s="2239" t="s">
        <v>15909</v>
      </c>
      <c r="M61" s="2239">
        <v>0.1</v>
      </c>
      <c r="N61" s="2239" t="s">
        <v>15909</v>
      </c>
      <c r="O61" s="2239">
        <v>0.1</v>
      </c>
      <c r="P61" s="2239" t="s">
        <v>15909</v>
      </c>
      <c r="Q61" s="2342" t="s">
        <v>21111</v>
      </c>
      <c r="R61" s="2235" t="s">
        <v>20949</v>
      </c>
      <c r="S61" s="2343">
        <v>29</v>
      </c>
      <c r="T61" s="2343">
        <v>26</v>
      </c>
      <c r="U61" s="2343">
        <v>3</v>
      </c>
      <c r="V61" s="2343">
        <v>37.81</v>
      </c>
      <c r="W61" s="2343">
        <v>1.06</v>
      </c>
      <c r="X61" s="2343">
        <v>3.19</v>
      </c>
      <c r="Y61" s="2343">
        <v>3.2</v>
      </c>
      <c r="Z61" s="2343">
        <v>45.26</v>
      </c>
      <c r="AA61" s="2343">
        <v>2</v>
      </c>
      <c r="AB61" s="2343">
        <v>6</v>
      </c>
      <c r="AC61" s="2343">
        <v>1</v>
      </c>
      <c r="AD61" s="2343">
        <v>3</v>
      </c>
      <c r="AE61" s="2227">
        <v>12</v>
      </c>
      <c r="AF61" s="2235" t="s">
        <v>21112</v>
      </c>
    </row>
    <row r="62" spans="1:32" ht="24.75" customHeight="1">
      <c r="A62" s="2217">
        <v>39</v>
      </c>
      <c r="B62" s="2218" t="s">
        <v>20618</v>
      </c>
      <c r="C62" s="2341" t="s">
        <v>17185</v>
      </c>
      <c r="D62" s="2278" t="s">
        <v>21113</v>
      </c>
      <c r="E62" s="2336" t="s">
        <v>21114</v>
      </c>
      <c r="F62" s="2337" t="s">
        <v>21115</v>
      </c>
      <c r="G62" s="2217"/>
      <c r="H62" s="2337" t="s">
        <v>21116</v>
      </c>
      <c r="I62" s="2336" t="s">
        <v>21117</v>
      </c>
      <c r="J62" s="2235" t="s">
        <v>21118</v>
      </c>
      <c r="K62" s="2341" t="s">
        <v>21119</v>
      </c>
      <c r="L62" s="2239"/>
      <c r="M62" s="2239"/>
      <c r="N62" s="2239"/>
      <c r="O62" s="2239"/>
      <c r="P62" s="2239"/>
      <c r="Q62" s="2342" t="s">
        <v>21120</v>
      </c>
      <c r="R62" s="2235" t="s">
        <v>21121</v>
      </c>
      <c r="S62" s="2343"/>
      <c r="T62" s="2343"/>
      <c r="U62" s="2343"/>
      <c r="V62" s="2343"/>
      <c r="W62" s="2343"/>
      <c r="X62" s="2343"/>
      <c r="Y62" s="2343"/>
      <c r="Z62" s="2343"/>
      <c r="AA62" s="2343"/>
      <c r="AB62" s="2343"/>
      <c r="AC62" s="2343"/>
      <c r="AD62" s="2343"/>
      <c r="AE62" s="2227"/>
      <c r="AF62" s="2235" t="s">
        <v>21122</v>
      </c>
    </row>
    <row r="63" spans="1:32" ht="24.75" customHeight="1">
      <c r="A63" s="2217">
        <v>40</v>
      </c>
      <c r="B63" s="2218" t="s">
        <v>20618</v>
      </c>
      <c r="C63" s="2341" t="s">
        <v>17214</v>
      </c>
      <c r="D63" s="2278" t="s">
        <v>21123</v>
      </c>
      <c r="E63" s="2336" t="s">
        <v>21124</v>
      </c>
      <c r="F63" s="2337" t="s">
        <v>21125</v>
      </c>
      <c r="G63" s="2217" t="s">
        <v>17219</v>
      </c>
      <c r="H63" s="2337" t="s">
        <v>21126</v>
      </c>
      <c r="I63" s="2336" t="s">
        <v>21127</v>
      </c>
      <c r="J63" s="2235" t="s">
        <v>21128</v>
      </c>
      <c r="K63" s="2341" t="s">
        <v>21129</v>
      </c>
      <c r="L63" s="2239" t="s">
        <v>15909</v>
      </c>
      <c r="M63" s="2239">
        <v>0.1</v>
      </c>
      <c r="N63" s="2239" t="s">
        <v>15909</v>
      </c>
      <c r="O63" s="2239">
        <v>0.1</v>
      </c>
      <c r="P63" s="2239" t="s">
        <v>15909</v>
      </c>
      <c r="Q63" s="2342" t="s">
        <v>21130</v>
      </c>
      <c r="R63" s="2235" t="s">
        <v>21131</v>
      </c>
      <c r="S63" s="2343">
        <v>26</v>
      </c>
      <c r="T63" s="2343">
        <v>0</v>
      </c>
      <c r="U63" s="2343">
        <v>26</v>
      </c>
      <c r="V63" s="2343">
        <v>43</v>
      </c>
      <c r="W63" s="2343">
        <v>1.5</v>
      </c>
      <c r="X63" s="2343">
        <v>0</v>
      </c>
      <c r="Y63" s="2343">
        <v>3.2</v>
      </c>
      <c r="Z63" s="2343">
        <v>47.7</v>
      </c>
      <c r="AA63" s="2343">
        <v>4</v>
      </c>
      <c r="AB63" s="2343">
        <v>2</v>
      </c>
      <c r="AC63" s="2335" t="s">
        <v>15909</v>
      </c>
      <c r="AD63" s="2343">
        <v>4</v>
      </c>
      <c r="AE63" s="2227">
        <v>10</v>
      </c>
      <c r="AF63" s="2235" t="s">
        <v>21132</v>
      </c>
    </row>
    <row r="64" spans="1:32" ht="24.75" customHeight="1">
      <c r="A64" s="2217">
        <v>41</v>
      </c>
      <c r="B64" s="2218" t="s">
        <v>20618</v>
      </c>
      <c r="C64" s="2337" t="s">
        <v>21133</v>
      </c>
      <c r="D64" s="2278" t="s">
        <v>21134</v>
      </c>
      <c r="E64" s="2336" t="s">
        <v>21135</v>
      </c>
      <c r="F64" s="2337" t="s">
        <v>21136</v>
      </c>
      <c r="G64" s="2217" t="s">
        <v>21137</v>
      </c>
      <c r="H64" s="2337" t="s">
        <v>21138</v>
      </c>
      <c r="I64" s="2336" t="s">
        <v>21139</v>
      </c>
      <c r="J64" s="2337" t="s">
        <v>21140</v>
      </c>
      <c r="K64" s="2337" t="s">
        <v>15909</v>
      </c>
      <c r="L64" s="2239" t="s">
        <v>15909</v>
      </c>
      <c r="M64" s="2239">
        <v>24</v>
      </c>
      <c r="N64" s="2239" t="s">
        <v>15909</v>
      </c>
      <c r="O64" s="2239" t="s">
        <v>15909</v>
      </c>
      <c r="P64" s="2239" t="s">
        <v>15909</v>
      </c>
      <c r="Q64" s="2237" t="s">
        <v>21141</v>
      </c>
      <c r="R64" s="2235" t="s">
        <v>21131</v>
      </c>
      <c r="S64" s="2344">
        <v>19</v>
      </c>
      <c r="T64" s="2211">
        <v>14</v>
      </c>
      <c r="U64" s="2335">
        <v>5</v>
      </c>
      <c r="V64" s="2335">
        <v>24</v>
      </c>
      <c r="W64" s="2335">
        <v>0.62</v>
      </c>
      <c r="X64" s="2335">
        <v>0</v>
      </c>
      <c r="Y64" s="2335">
        <v>0</v>
      </c>
      <c r="Z64" s="2335">
        <v>24.62</v>
      </c>
      <c r="AA64" s="2335">
        <v>7</v>
      </c>
      <c r="AB64" s="2335">
        <v>2</v>
      </c>
      <c r="AC64" s="2335">
        <v>0</v>
      </c>
      <c r="AD64" s="2335">
        <v>7</v>
      </c>
      <c r="AE64" s="2227">
        <v>16</v>
      </c>
      <c r="AF64" s="2235" t="s">
        <v>21142</v>
      </c>
    </row>
    <row r="65" spans="1:32" ht="24.75" customHeight="1">
      <c r="A65" s="2217">
        <v>42</v>
      </c>
      <c r="B65" s="2218" t="s">
        <v>20618</v>
      </c>
      <c r="C65" s="2337" t="s">
        <v>2601</v>
      </c>
      <c r="D65" s="2278" t="s">
        <v>21143</v>
      </c>
      <c r="E65" s="2336" t="s">
        <v>21144</v>
      </c>
      <c r="F65" s="2337" t="s">
        <v>21145</v>
      </c>
      <c r="G65" s="2217" t="s">
        <v>21146</v>
      </c>
      <c r="H65" s="2337" t="s">
        <v>21147</v>
      </c>
      <c r="I65" s="2336" t="s">
        <v>21148</v>
      </c>
      <c r="J65" s="2337" t="s">
        <v>21149</v>
      </c>
      <c r="K65" s="2337" t="s">
        <v>21150</v>
      </c>
      <c r="L65" s="2239" t="s">
        <v>14461</v>
      </c>
      <c r="M65" s="2239">
        <v>73.5</v>
      </c>
      <c r="N65" s="2239" t="s">
        <v>14461</v>
      </c>
      <c r="O65" s="2239">
        <v>73.5</v>
      </c>
      <c r="P65" s="2239"/>
      <c r="Q65" s="2237" t="s">
        <v>21151</v>
      </c>
      <c r="R65" s="2235" t="s">
        <v>21152</v>
      </c>
      <c r="S65" s="2344">
        <v>38</v>
      </c>
      <c r="T65" s="2211">
        <v>35</v>
      </c>
      <c r="U65" s="2335">
        <v>0</v>
      </c>
      <c r="V65" s="2335">
        <v>73.5</v>
      </c>
      <c r="W65" s="2345">
        <v>0</v>
      </c>
      <c r="X65" s="2345">
        <v>0</v>
      </c>
      <c r="Y65" s="2345">
        <v>0</v>
      </c>
      <c r="Z65" s="2335">
        <v>73.5</v>
      </c>
      <c r="AA65" s="2335">
        <v>2</v>
      </c>
      <c r="AB65" s="2335">
        <v>4</v>
      </c>
      <c r="AC65" s="2335">
        <v>5</v>
      </c>
      <c r="AD65" s="2335">
        <v>4</v>
      </c>
      <c r="AE65" s="2227">
        <v>15</v>
      </c>
      <c r="AF65" s="2235" t="s">
        <v>21153</v>
      </c>
    </row>
    <row r="66" spans="1:32" ht="24.75" customHeight="1">
      <c r="A66" s="2217">
        <v>43</v>
      </c>
      <c r="B66" s="2218" t="s">
        <v>20618</v>
      </c>
      <c r="C66" s="2337" t="s">
        <v>17135</v>
      </c>
      <c r="D66" s="2278" t="s">
        <v>21154</v>
      </c>
      <c r="E66" s="2336" t="s">
        <v>21155</v>
      </c>
      <c r="F66" s="2337" t="s">
        <v>21156</v>
      </c>
      <c r="G66" s="2217" t="s">
        <v>21157</v>
      </c>
      <c r="H66" s="2337" t="s">
        <v>21158</v>
      </c>
      <c r="I66" s="2336" t="s">
        <v>21159</v>
      </c>
      <c r="J66" s="2337" t="s">
        <v>21160</v>
      </c>
      <c r="K66" s="2337" t="s">
        <v>21161</v>
      </c>
      <c r="L66" s="2239" t="s">
        <v>15909</v>
      </c>
      <c r="M66" s="2239">
        <v>0.1</v>
      </c>
      <c r="N66" s="2239" t="s">
        <v>15909</v>
      </c>
      <c r="O66" s="2239">
        <v>0.1</v>
      </c>
      <c r="P66" s="2239" t="s">
        <v>15909</v>
      </c>
      <c r="Q66" s="2237" t="s">
        <v>21162</v>
      </c>
      <c r="R66" s="2235" t="s">
        <v>21163</v>
      </c>
      <c r="S66" s="2344">
        <v>58</v>
      </c>
      <c r="T66" s="2211">
        <v>38</v>
      </c>
      <c r="U66" s="2335">
        <v>20</v>
      </c>
      <c r="V66" s="2335">
        <v>57.8</v>
      </c>
      <c r="W66" s="2335" t="s">
        <v>15909</v>
      </c>
      <c r="X66" s="2335" t="s">
        <v>15909</v>
      </c>
      <c r="Y66" s="2335">
        <v>14.4</v>
      </c>
      <c r="Z66" s="2335">
        <v>72.2</v>
      </c>
      <c r="AA66" s="2335">
        <v>4</v>
      </c>
      <c r="AB66" s="2335">
        <v>1</v>
      </c>
      <c r="AC66" s="2335">
        <v>6</v>
      </c>
      <c r="AD66" s="2335">
        <v>8</v>
      </c>
      <c r="AE66" s="2227">
        <v>19</v>
      </c>
      <c r="AF66" s="2235" t="s">
        <v>21164</v>
      </c>
    </row>
    <row r="67" spans="1:32" ht="24.75" customHeight="1">
      <c r="A67" s="2217">
        <v>44</v>
      </c>
      <c r="B67" s="2218" t="s">
        <v>21165</v>
      </c>
      <c r="C67" s="2218" t="s">
        <v>1236</v>
      </c>
      <c r="D67" s="2218" t="s">
        <v>21166</v>
      </c>
      <c r="E67" s="2336" t="s">
        <v>21167</v>
      </c>
      <c r="F67" s="2337" t="s">
        <v>21168</v>
      </c>
      <c r="G67" s="2217" t="s">
        <v>21169</v>
      </c>
      <c r="H67" s="2337" t="s">
        <v>21170</v>
      </c>
      <c r="I67" s="2336" t="s">
        <v>21171</v>
      </c>
      <c r="J67" s="2218" t="s">
        <v>21172</v>
      </c>
      <c r="K67" s="2218" t="s">
        <v>21173</v>
      </c>
      <c r="L67" s="2239" t="s">
        <v>14461</v>
      </c>
      <c r="M67" s="2239">
        <v>0.1</v>
      </c>
      <c r="N67" s="2239" t="s">
        <v>14461</v>
      </c>
      <c r="O67" s="2239">
        <v>0.1</v>
      </c>
      <c r="P67" s="2239"/>
      <c r="Q67" s="2346" t="s">
        <v>21174</v>
      </c>
      <c r="R67" s="2217" t="s">
        <v>21175</v>
      </c>
      <c r="S67" s="2261">
        <v>128</v>
      </c>
      <c r="T67" s="2224">
        <v>113</v>
      </c>
      <c r="U67" s="2224">
        <v>15</v>
      </c>
      <c r="V67" s="2279">
        <v>145.32</v>
      </c>
      <c r="W67" s="2279">
        <v>1.07</v>
      </c>
      <c r="X67" s="2279">
        <v>4.7699999999999996</v>
      </c>
      <c r="Y67" s="2279">
        <v>0</v>
      </c>
      <c r="Z67" s="2279">
        <v>151.16</v>
      </c>
      <c r="AA67" s="2279">
        <v>6</v>
      </c>
      <c r="AB67" s="2279">
        <v>13</v>
      </c>
      <c r="AC67" s="2279" t="s">
        <v>8963</v>
      </c>
      <c r="AD67" s="2279">
        <v>26</v>
      </c>
      <c r="AE67" s="2227">
        <f>SUBTOTAL(9,AA67:AD67)</f>
        <v>45</v>
      </c>
      <c r="AF67" s="2217" t="s">
        <v>21176</v>
      </c>
    </row>
    <row r="68" spans="1:32" ht="24.75" customHeight="1">
      <c r="A68" s="2217">
        <v>45</v>
      </c>
      <c r="B68" s="2278" t="s">
        <v>21165</v>
      </c>
      <c r="C68" s="2278" t="s">
        <v>21177</v>
      </c>
      <c r="D68" s="2217" t="s">
        <v>21178</v>
      </c>
      <c r="E68" s="2336" t="s">
        <v>21179</v>
      </c>
      <c r="F68" s="2337" t="s">
        <v>21180</v>
      </c>
      <c r="G68" s="2217" t="s">
        <v>21181</v>
      </c>
      <c r="H68" s="2337" t="s">
        <v>21182</v>
      </c>
      <c r="I68" s="2336" t="s">
        <v>21183</v>
      </c>
      <c r="J68" s="2217" t="s">
        <v>21184</v>
      </c>
      <c r="K68" s="2217" t="s">
        <v>15909</v>
      </c>
      <c r="L68" s="2239" t="s">
        <v>14461</v>
      </c>
      <c r="M68" s="2239">
        <v>0.1</v>
      </c>
      <c r="N68" s="2239" t="s">
        <v>14461</v>
      </c>
      <c r="O68" s="2239">
        <v>0.1</v>
      </c>
      <c r="P68" s="2239"/>
      <c r="Q68" s="2282" t="s">
        <v>21185</v>
      </c>
      <c r="R68" s="2217" t="s">
        <v>21186</v>
      </c>
      <c r="S68" s="2261">
        <v>41</v>
      </c>
      <c r="T68" s="2224">
        <v>40</v>
      </c>
      <c r="U68" s="2224">
        <v>1</v>
      </c>
      <c r="V68" s="2280">
        <v>79</v>
      </c>
      <c r="W68" s="2279" t="s">
        <v>15909</v>
      </c>
      <c r="X68" s="2280" t="s">
        <v>14461</v>
      </c>
      <c r="Y68" s="2280" t="s">
        <v>14461</v>
      </c>
      <c r="Z68" s="2279">
        <v>79</v>
      </c>
      <c r="AA68" s="2210">
        <v>4</v>
      </c>
      <c r="AB68" s="2210">
        <v>5</v>
      </c>
      <c r="AC68" s="2210">
        <v>10</v>
      </c>
      <c r="AD68" s="2210">
        <v>17</v>
      </c>
      <c r="AE68" s="2227">
        <f>SUBTOTAL(9,AA68:AD68)</f>
        <v>36</v>
      </c>
      <c r="AF68" s="2217" t="s">
        <v>21187</v>
      </c>
    </row>
    <row r="69" spans="1:32" ht="24.75" customHeight="1">
      <c r="A69" s="2217">
        <v>46</v>
      </c>
      <c r="B69" s="2337" t="s">
        <v>21165</v>
      </c>
      <c r="C69" s="2337" t="s">
        <v>1249</v>
      </c>
      <c r="D69" s="2337" t="s">
        <v>21188</v>
      </c>
      <c r="E69" s="2336" t="s">
        <v>21189</v>
      </c>
      <c r="F69" s="2337" t="s">
        <v>21190</v>
      </c>
      <c r="G69" s="2217" t="s">
        <v>21191</v>
      </c>
      <c r="H69" s="2337" t="s">
        <v>21192</v>
      </c>
      <c r="I69" s="2336" t="s">
        <v>21193</v>
      </c>
      <c r="J69" s="2337" t="s">
        <v>21194</v>
      </c>
      <c r="K69" s="2337" t="s">
        <v>21195</v>
      </c>
      <c r="L69" s="2239" t="s">
        <v>14461</v>
      </c>
      <c r="M69" s="2239">
        <v>2.2000000000000002</v>
      </c>
      <c r="N69" s="2239" t="s">
        <v>14461</v>
      </c>
      <c r="O69" s="2239">
        <v>2.2000000000000002</v>
      </c>
      <c r="P69" s="2239">
        <v>22.7</v>
      </c>
      <c r="Q69" s="2237" t="s">
        <v>21196</v>
      </c>
      <c r="R69" s="2235" t="s">
        <v>21197</v>
      </c>
      <c r="S69" s="2344">
        <v>29</v>
      </c>
      <c r="T69" s="2211">
        <v>24</v>
      </c>
      <c r="U69" s="2335">
        <v>5</v>
      </c>
      <c r="V69" s="2335">
        <v>6</v>
      </c>
      <c r="W69" s="2335">
        <v>3.6</v>
      </c>
      <c r="X69" s="2335">
        <v>0.7</v>
      </c>
      <c r="Y69" s="2335">
        <v>55</v>
      </c>
      <c r="Z69" s="2335">
        <v>65.3</v>
      </c>
      <c r="AA69" s="2335">
        <v>0.3</v>
      </c>
      <c r="AB69" s="2335">
        <v>1</v>
      </c>
      <c r="AC69" s="2335" t="s">
        <v>15909</v>
      </c>
      <c r="AD69" s="2335">
        <v>27.7</v>
      </c>
      <c r="AE69" s="2227">
        <v>29</v>
      </c>
      <c r="AF69" s="2235" t="s">
        <v>21198</v>
      </c>
    </row>
    <row r="70" spans="1:32" ht="24.75" customHeight="1">
      <c r="A70" s="2217">
        <v>47</v>
      </c>
      <c r="B70" s="2218" t="s">
        <v>16974</v>
      </c>
      <c r="C70" s="2218" t="s">
        <v>185</v>
      </c>
      <c r="D70" s="2218" t="s">
        <v>21199</v>
      </c>
      <c r="E70" s="2220" t="s">
        <v>21200</v>
      </c>
      <c r="F70" s="2218" t="s">
        <v>21201</v>
      </c>
      <c r="G70" s="2217" t="s">
        <v>21202</v>
      </c>
      <c r="H70" s="2218" t="s">
        <v>21203</v>
      </c>
      <c r="I70" s="2220" t="s">
        <v>21204</v>
      </c>
      <c r="J70" s="2218" t="s">
        <v>21205</v>
      </c>
      <c r="K70" s="2218" t="s">
        <v>21206</v>
      </c>
      <c r="L70" s="2239" t="s">
        <v>14461</v>
      </c>
      <c r="M70" s="2239">
        <v>0.5</v>
      </c>
      <c r="N70" s="2239"/>
      <c r="O70" s="2239">
        <v>0.5</v>
      </c>
      <c r="P70" s="2239" t="s">
        <v>14461</v>
      </c>
      <c r="Q70" s="2282" t="s">
        <v>21207</v>
      </c>
      <c r="R70" s="2217" t="s">
        <v>21208</v>
      </c>
      <c r="S70" s="2261">
        <v>11</v>
      </c>
      <c r="T70" s="2224">
        <v>8</v>
      </c>
      <c r="U70" s="2224">
        <v>3</v>
      </c>
      <c r="V70" s="2347">
        <v>4.8</v>
      </c>
      <c r="W70" s="2348">
        <v>8.1999999999999993</v>
      </c>
      <c r="X70" s="2349">
        <v>12.7</v>
      </c>
      <c r="Y70" s="2350"/>
      <c r="Z70" s="2294">
        <v>25.7</v>
      </c>
      <c r="AA70" s="2279">
        <v>5</v>
      </c>
      <c r="AB70" s="2279">
        <v>3</v>
      </c>
      <c r="AC70" s="2279">
        <v>4</v>
      </c>
      <c r="AD70" s="2279">
        <v>4</v>
      </c>
      <c r="AE70" s="2227">
        <f t="shared" ref="AE70:AE75" si="7">SUBTOTAL(9,AA70:AD70)</f>
        <v>16</v>
      </c>
      <c r="AF70" s="2278" t="s">
        <v>21209</v>
      </c>
    </row>
    <row r="71" spans="1:32" ht="24.75" customHeight="1">
      <c r="A71" s="2217">
        <v>48</v>
      </c>
      <c r="B71" s="2218" t="s">
        <v>16974</v>
      </c>
      <c r="C71" s="2218" t="s">
        <v>1066</v>
      </c>
      <c r="D71" s="2218" t="s">
        <v>21210</v>
      </c>
      <c r="E71" s="2220" t="s">
        <v>21211</v>
      </c>
      <c r="F71" s="2218" t="s">
        <v>21212</v>
      </c>
      <c r="G71" s="2217" t="s">
        <v>21213</v>
      </c>
      <c r="H71" s="2218" t="s">
        <v>21214</v>
      </c>
      <c r="I71" s="2220" t="s">
        <v>21215</v>
      </c>
      <c r="J71" s="2218" t="s">
        <v>21216</v>
      </c>
      <c r="K71" s="2218" t="s">
        <v>21217</v>
      </c>
      <c r="L71" s="2239" t="s">
        <v>14461</v>
      </c>
      <c r="M71" s="2239">
        <v>14.3</v>
      </c>
      <c r="N71" s="2239" t="s">
        <v>14461</v>
      </c>
      <c r="O71" s="2239">
        <v>14.3</v>
      </c>
      <c r="P71" s="2239">
        <v>29.5</v>
      </c>
      <c r="Q71" s="2223" t="s">
        <v>21218</v>
      </c>
      <c r="R71" s="2218" t="s">
        <v>21219</v>
      </c>
      <c r="S71" s="2261">
        <v>124</v>
      </c>
      <c r="T71" s="2224">
        <v>95</v>
      </c>
      <c r="U71" s="2224">
        <v>29</v>
      </c>
      <c r="V71" s="2279">
        <v>156</v>
      </c>
      <c r="W71" s="2335">
        <v>1</v>
      </c>
      <c r="X71" s="2279">
        <v>8</v>
      </c>
      <c r="Y71" s="2280">
        <v>0</v>
      </c>
      <c r="Z71" s="2279">
        <v>165</v>
      </c>
      <c r="AA71" s="2279">
        <v>4</v>
      </c>
      <c r="AB71" s="2279">
        <v>2</v>
      </c>
      <c r="AC71" s="2279">
        <v>53</v>
      </c>
      <c r="AD71" s="2279">
        <v>33</v>
      </c>
      <c r="AE71" s="2227">
        <v>92</v>
      </c>
      <c r="AF71" s="2351" t="s">
        <v>21220</v>
      </c>
    </row>
    <row r="72" spans="1:32" ht="24.75" customHeight="1">
      <c r="A72" s="2217">
        <v>49</v>
      </c>
      <c r="B72" s="2218" t="s">
        <v>16974</v>
      </c>
      <c r="C72" s="2218" t="s">
        <v>1041</v>
      </c>
      <c r="D72" s="2218" t="s">
        <v>21221</v>
      </c>
      <c r="E72" s="2220" t="s">
        <v>21222</v>
      </c>
      <c r="F72" s="2218" t="s">
        <v>21223</v>
      </c>
      <c r="G72" s="2217" t="s">
        <v>21224</v>
      </c>
      <c r="H72" s="2218" t="s">
        <v>21225</v>
      </c>
      <c r="I72" s="2220" t="s">
        <v>21226</v>
      </c>
      <c r="J72" s="2218" t="s">
        <v>21227</v>
      </c>
      <c r="K72" s="2218" t="s">
        <v>21228</v>
      </c>
      <c r="L72" s="2239" t="s">
        <v>14461</v>
      </c>
      <c r="M72" s="2239">
        <v>20</v>
      </c>
      <c r="N72" s="2239" t="s">
        <v>14461</v>
      </c>
      <c r="O72" s="2239">
        <v>20</v>
      </c>
      <c r="P72" s="2239">
        <v>70</v>
      </c>
      <c r="Q72" s="2282" t="s">
        <v>21229</v>
      </c>
      <c r="R72" s="2218" t="s">
        <v>21230</v>
      </c>
      <c r="S72" s="2261">
        <v>43</v>
      </c>
      <c r="T72" s="2224">
        <v>32</v>
      </c>
      <c r="U72" s="2224">
        <v>11</v>
      </c>
      <c r="V72" s="2279">
        <v>70.2</v>
      </c>
      <c r="W72" s="2335">
        <v>0</v>
      </c>
      <c r="X72" s="2279">
        <v>0</v>
      </c>
      <c r="Y72" s="2279">
        <v>0</v>
      </c>
      <c r="Z72" s="2279">
        <v>70.2</v>
      </c>
      <c r="AA72" s="2279">
        <v>3</v>
      </c>
      <c r="AB72" s="2279">
        <v>8</v>
      </c>
      <c r="AC72" s="2279">
        <v>4</v>
      </c>
      <c r="AD72" s="2279">
        <v>21</v>
      </c>
      <c r="AE72" s="2227">
        <f t="shared" si="7"/>
        <v>36</v>
      </c>
      <c r="AF72" s="2217" t="s">
        <v>21231</v>
      </c>
    </row>
    <row r="73" spans="1:32" ht="24.75" customHeight="1">
      <c r="A73" s="2217">
        <v>50</v>
      </c>
      <c r="B73" s="2218" t="s">
        <v>16985</v>
      </c>
      <c r="C73" s="2218" t="s">
        <v>817</v>
      </c>
      <c r="D73" s="2218" t="s">
        <v>21232</v>
      </c>
      <c r="E73" s="2220" t="s">
        <v>21233</v>
      </c>
      <c r="F73" s="2218" t="s">
        <v>21234</v>
      </c>
      <c r="G73" s="2217" t="s">
        <v>21235</v>
      </c>
      <c r="H73" s="2218" t="s">
        <v>21236</v>
      </c>
      <c r="I73" s="2220" t="s">
        <v>21237</v>
      </c>
      <c r="J73" s="2218" t="s">
        <v>21238</v>
      </c>
      <c r="K73" s="2218" t="s">
        <v>21239</v>
      </c>
      <c r="L73" s="2239" t="s">
        <v>14461</v>
      </c>
      <c r="M73" s="2239">
        <v>10</v>
      </c>
      <c r="N73" s="2239" t="s">
        <v>14461</v>
      </c>
      <c r="O73" s="2239">
        <v>10</v>
      </c>
      <c r="P73" s="2239">
        <v>10.5</v>
      </c>
      <c r="Q73" s="2282" t="s">
        <v>21240</v>
      </c>
      <c r="R73" s="2217" t="s">
        <v>21241</v>
      </c>
      <c r="S73" s="2261">
        <v>108</v>
      </c>
      <c r="T73" s="2224">
        <v>50</v>
      </c>
      <c r="U73" s="2261">
        <v>58</v>
      </c>
      <c r="V73" s="2279">
        <v>60</v>
      </c>
      <c r="W73" s="2335">
        <v>10</v>
      </c>
      <c r="X73" s="2279">
        <v>12</v>
      </c>
      <c r="Y73" s="2279">
        <v>8</v>
      </c>
      <c r="Z73" s="2279">
        <v>90</v>
      </c>
      <c r="AA73" s="2279">
        <v>6</v>
      </c>
      <c r="AB73" s="2279">
        <v>4</v>
      </c>
      <c r="AC73" s="2279">
        <v>3</v>
      </c>
      <c r="AD73" s="2279">
        <v>12</v>
      </c>
      <c r="AE73" s="2227">
        <f t="shared" si="7"/>
        <v>25</v>
      </c>
      <c r="AF73" s="2217" t="s">
        <v>21242</v>
      </c>
    </row>
    <row r="74" spans="1:32" ht="24.75" customHeight="1">
      <c r="A74" s="2217">
        <v>51</v>
      </c>
      <c r="B74" s="2218" t="s">
        <v>16985</v>
      </c>
      <c r="C74" s="2218" t="s">
        <v>6750</v>
      </c>
      <c r="D74" s="2218" t="s">
        <v>16072</v>
      </c>
      <c r="E74" s="2220" t="s">
        <v>21243</v>
      </c>
      <c r="F74" s="2218" t="s">
        <v>21244</v>
      </c>
      <c r="G74" s="2217" t="s">
        <v>16966</v>
      </c>
      <c r="H74" s="2218" t="s">
        <v>21245</v>
      </c>
      <c r="I74" s="2220" t="s">
        <v>21246</v>
      </c>
      <c r="J74" s="2218" t="s">
        <v>21247</v>
      </c>
      <c r="K74" s="2218" t="s">
        <v>21248</v>
      </c>
      <c r="L74" s="2239" t="s">
        <v>14461</v>
      </c>
      <c r="M74" s="2239">
        <v>9.5</v>
      </c>
      <c r="N74" s="2239" t="s">
        <v>14461</v>
      </c>
      <c r="O74" s="2239">
        <v>9.5</v>
      </c>
      <c r="P74" s="2239">
        <v>30.5</v>
      </c>
      <c r="Q74" s="2220" t="s">
        <v>21249</v>
      </c>
      <c r="R74" s="2218" t="s">
        <v>21250</v>
      </c>
      <c r="S74" s="2224">
        <v>37</v>
      </c>
      <c r="T74" s="2224">
        <v>33</v>
      </c>
      <c r="U74" s="2224">
        <v>4</v>
      </c>
      <c r="V74" s="2225">
        <v>43</v>
      </c>
      <c r="W74" s="2234">
        <v>6</v>
      </c>
      <c r="X74" s="2226">
        <v>7</v>
      </c>
      <c r="Y74" s="2226" t="s">
        <v>15909</v>
      </c>
      <c r="Z74" s="2226">
        <v>56</v>
      </c>
      <c r="AA74" s="2225">
        <v>13</v>
      </c>
      <c r="AB74" s="2225">
        <v>4</v>
      </c>
      <c r="AC74" s="2225">
        <v>37</v>
      </c>
      <c r="AD74" s="2225">
        <v>38</v>
      </c>
      <c r="AE74" s="2227">
        <f t="shared" si="7"/>
        <v>92</v>
      </c>
      <c r="AF74" s="2228" t="s">
        <v>21251</v>
      </c>
    </row>
    <row r="75" spans="1:32" ht="24.75" customHeight="1">
      <c r="A75" s="2217">
        <v>52</v>
      </c>
      <c r="B75" s="2278" t="s">
        <v>16974</v>
      </c>
      <c r="C75" s="2218" t="s">
        <v>840</v>
      </c>
      <c r="D75" s="2218" t="s">
        <v>16098</v>
      </c>
      <c r="E75" s="2282" t="s">
        <v>21252</v>
      </c>
      <c r="F75" s="2217" t="s">
        <v>21253</v>
      </c>
      <c r="G75" s="2217" t="s">
        <v>21254</v>
      </c>
      <c r="H75" s="2217" t="s">
        <v>21255</v>
      </c>
      <c r="I75" s="2282" t="s">
        <v>21256</v>
      </c>
      <c r="J75" s="2217" t="s">
        <v>21257</v>
      </c>
      <c r="K75" s="2217" t="s">
        <v>21258</v>
      </c>
      <c r="L75" s="2239" t="s">
        <v>14461</v>
      </c>
      <c r="M75" s="2239">
        <v>4</v>
      </c>
      <c r="N75" s="2239" t="s">
        <v>14461</v>
      </c>
      <c r="O75" s="2239">
        <v>4</v>
      </c>
      <c r="P75" s="2239" t="s">
        <v>21259</v>
      </c>
      <c r="Q75" s="2282" t="s">
        <v>21260</v>
      </c>
      <c r="R75" s="2217" t="s">
        <v>21261</v>
      </c>
      <c r="S75" s="2261">
        <v>62</v>
      </c>
      <c r="T75" s="2224">
        <v>35</v>
      </c>
      <c r="U75" s="2224">
        <v>27</v>
      </c>
      <c r="V75" s="2210" t="s">
        <v>21262</v>
      </c>
      <c r="W75" s="2211" t="s">
        <v>21263</v>
      </c>
      <c r="X75" s="2210" t="s">
        <v>14461</v>
      </c>
      <c r="Y75" s="2210" t="s">
        <v>14461</v>
      </c>
      <c r="Z75" s="2210">
        <v>4.4000000000000004</v>
      </c>
      <c r="AA75" s="2210">
        <v>8</v>
      </c>
      <c r="AB75" s="2210">
        <v>32</v>
      </c>
      <c r="AC75" s="2287">
        <v>28</v>
      </c>
      <c r="AD75" s="2210">
        <v>128</v>
      </c>
      <c r="AE75" s="2227">
        <f t="shared" si="7"/>
        <v>196</v>
      </c>
      <c r="AF75" s="2352" t="s">
        <v>21264</v>
      </c>
    </row>
    <row r="76" spans="1:32" ht="24.75" customHeight="1">
      <c r="A76" s="2217">
        <v>53</v>
      </c>
      <c r="B76" s="2218" t="s">
        <v>21265</v>
      </c>
      <c r="C76" s="2218" t="s">
        <v>812</v>
      </c>
      <c r="D76" s="2218" t="s">
        <v>21266</v>
      </c>
      <c r="E76" s="2220" t="s">
        <v>21267</v>
      </c>
      <c r="F76" s="2218" t="s">
        <v>21268</v>
      </c>
      <c r="G76" s="2217" t="s">
        <v>21269</v>
      </c>
      <c r="H76" s="2218" t="s">
        <v>21270</v>
      </c>
      <c r="I76" s="2220" t="s">
        <v>21271</v>
      </c>
      <c r="J76" s="2218" t="s">
        <v>21272</v>
      </c>
      <c r="K76" s="2218" t="s">
        <v>21273</v>
      </c>
      <c r="L76" s="2239" t="s">
        <v>14461</v>
      </c>
      <c r="M76" s="2239">
        <v>8.1999999999999993</v>
      </c>
      <c r="N76" s="2239" t="s">
        <v>14461</v>
      </c>
      <c r="O76" s="2239">
        <v>8.1999999999999993</v>
      </c>
      <c r="P76" s="2239">
        <v>0.25</v>
      </c>
      <c r="Q76" s="2282" t="s">
        <v>21274</v>
      </c>
      <c r="R76" s="2218" t="s">
        <v>21275</v>
      </c>
      <c r="S76" s="2261">
        <v>16</v>
      </c>
      <c r="T76" s="2224">
        <v>11</v>
      </c>
      <c r="U76" s="2224">
        <v>5</v>
      </c>
      <c r="V76" s="2279">
        <v>15.9</v>
      </c>
      <c r="W76" s="2335">
        <v>1.7</v>
      </c>
      <c r="X76" s="2280">
        <v>2.1</v>
      </c>
      <c r="Y76" s="2279">
        <v>0.2</v>
      </c>
      <c r="Z76" s="2279">
        <v>19.899999999999999</v>
      </c>
      <c r="AA76" s="2279">
        <v>6</v>
      </c>
      <c r="AB76" s="2279">
        <v>5</v>
      </c>
      <c r="AC76" s="2279">
        <v>5</v>
      </c>
      <c r="AD76" s="2279">
        <v>14</v>
      </c>
      <c r="AE76" s="2227">
        <v>30</v>
      </c>
      <c r="AF76" s="2217" t="s">
        <v>21276</v>
      </c>
    </row>
    <row r="77" spans="1:32" ht="24.75" customHeight="1">
      <c r="A77" s="2217">
        <v>54</v>
      </c>
      <c r="B77" s="2218" t="s">
        <v>21277</v>
      </c>
      <c r="C77" s="2218" t="s">
        <v>933</v>
      </c>
      <c r="D77" s="2218" t="s">
        <v>21278</v>
      </c>
      <c r="E77" s="2220" t="s">
        <v>21279</v>
      </c>
      <c r="F77" s="2218" t="s">
        <v>21280</v>
      </c>
      <c r="G77" s="2217" t="s">
        <v>21281</v>
      </c>
      <c r="H77" s="2218" t="s">
        <v>21282</v>
      </c>
      <c r="I77" s="2220" t="s">
        <v>21283</v>
      </c>
      <c r="J77" s="2218" t="s">
        <v>21284</v>
      </c>
      <c r="K77" s="2218"/>
      <c r="L77" s="2239" t="s">
        <v>8963</v>
      </c>
      <c r="M77" s="2239">
        <v>1</v>
      </c>
      <c r="N77" s="2239" t="s">
        <v>8963</v>
      </c>
      <c r="O77" s="2239">
        <v>1</v>
      </c>
      <c r="P77" s="2239" t="s">
        <v>8963</v>
      </c>
      <c r="Q77" s="2223" t="s">
        <v>21285</v>
      </c>
      <c r="R77" s="2218" t="s">
        <v>21286</v>
      </c>
      <c r="S77" s="2224">
        <v>20</v>
      </c>
      <c r="T77" s="2224">
        <v>12</v>
      </c>
      <c r="U77" s="2224">
        <v>8</v>
      </c>
      <c r="V77" s="2353">
        <v>37.700000000000003</v>
      </c>
      <c r="W77" s="2234" t="s">
        <v>15909</v>
      </c>
      <c r="X77" s="2354">
        <v>0.4</v>
      </c>
      <c r="Y77" s="2226" t="s">
        <v>8963</v>
      </c>
      <c r="Z77" s="2226">
        <v>38</v>
      </c>
      <c r="AA77" s="2225" t="s">
        <v>8963</v>
      </c>
      <c r="AB77" s="2225">
        <v>1</v>
      </c>
      <c r="AC77" s="2279" t="s">
        <v>15909</v>
      </c>
      <c r="AD77" s="2225">
        <v>1</v>
      </c>
      <c r="AE77" s="2227">
        <v>2</v>
      </c>
      <c r="AF77" s="2228" t="s">
        <v>21287</v>
      </c>
    </row>
    <row r="78" spans="1:32" ht="24.75" customHeight="1">
      <c r="A78" s="2217">
        <v>55</v>
      </c>
      <c r="B78" s="2218" t="s">
        <v>21288</v>
      </c>
      <c r="C78" s="2218" t="s">
        <v>4090</v>
      </c>
      <c r="D78" s="2218" t="s">
        <v>21289</v>
      </c>
      <c r="E78" s="2220" t="s">
        <v>21290</v>
      </c>
      <c r="F78" s="2218" t="s">
        <v>21291</v>
      </c>
      <c r="G78" s="2217" t="s">
        <v>21292</v>
      </c>
      <c r="H78" s="2218" t="s">
        <v>21293</v>
      </c>
      <c r="I78" s="2220" t="s">
        <v>21294</v>
      </c>
      <c r="J78" s="2218" t="s">
        <v>21295</v>
      </c>
      <c r="K78" s="2218" t="s">
        <v>21296</v>
      </c>
      <c r="L78" s="2239" t="s">
        <v>14461</v>
      </c>
      <c r="M78" s="2239">
        <v>0.5</v>
      </c>
      <c r="N78" s="2239" t="s">
        <v>14461</v>
      </c>
      <c r="O78" s="2239">
        <v>0.5</v>
      </c>
      <c r="P78" s="2239" t="s">
        <v>14461</v>
      </c>
      <c r="Q78" s="2220" t="s">
        <v>21297</v>
      </c>
      <c r="R78" s="2218" t="s">
        <v>21298</v>
      </c>
      <c r="S78" s="2224">
        <v>22</v>
      </c>
      <c r="T78" s="2224">
        <v>13</v>
      </c>
      <c r="U78" s="2224">
        <v>9</v>
      </c>
      <c r="V78" s="2355">
        <f>12+34</f>
        <v>46</v>
      </c>
      <c r="W78" s="2355"/>
      <c r="X78" s="2355">
        <v>12</v>
      </c>
      <c r="Y78" s="2355">
        <v>13</v>
      </c>
      <c r="Z78" s="2355">
        <f>SUM(V78:Y78)</f>
        <v>71</v>
      </c>
      <c r="AA78" s="2355">
        <v>4</v>
      </c>
      <c r="AB78" s="2356">
        <v>7</v>
      </c>
      <c r="AC78" s="2355" t="s">
        <v>7177</v>
      </c>
      <c r="AD78" s="2355">
        <v>13</v>
      </c>
      <c r="AE78" s="2227">
        <f t="shared" ref="AE78:AE86" si="8">SUBTOTAL(9,AA78:AD78)</f>
        <v>24</v>
      </c>
      <c r="AF78" s="2357" t="s">
        <v>21299</v>
      </c>
    </row>
    <row r="79" spans="1:32" ht="24.75" customHeight="1">
      <c r="A79" s="2217">
        <v>56</v>
      </c>
      <c r="B79" s="2218" t="s">
        <v>21288</v>
      </c>
      <c r="C79" s="2218" t="s">
        <v>4200</v>
      </c>
      <c r="D79" s="2218" t="s">
        <v>21300</v>
      </c>
      <c r="E79" s="2220" t="s">
        <v>21301</v>
      </c>
      <c r="F79" s="2218" t="s">
        <v>21302</v>
      </c>
      <c r="G79" s="2217" t="s">
        <v>21303</v>
      </c>
      <c r="H79" s="2218" t="s">
        <v>21304</v>
      </c>
      <c r="I79" s="2220" t="s">
        <v>21305</v>
      </c>
      <c r="J79" s="2218" t="s">
        <v>21306</v>
      </c>
      <c r="K79" s="2218"/>
      <c r="L79" s="2239" t="s">
        <v>14461</v>
      </c>
      <c r="M79" s="2239">
        <v>2</v>
      </c>
      <c r="N79" s="2239" t="s">
        <v>14461</v>
      </c>
      <c r="O79" s="2239">
        <v>2</v>
      </c>
      <c r="P79" s="2239" t="s">
        <v>14461</v>
      </c>
      <c r="Q79" s="2282" t="s">
        <v>21307</v>
      </c>
      <c r="R79" s="2217" t="s">
        <v>21308</v>
      </c>
      <c r="S79" s="2261">
        <f>SUM(T79:U79)</f>
        <v>21</v>
      </c>
      <c r="T79" s="2224">
        <v>6</v>
      </c>
      <c r="U79" s="2224">
        <v>15</v>
      </c>
      <c r="V79" s="2279">
        <v>10</v>
      </c>
      <c r="W79" s="2335">
        <v>0</v>
      </c>
      <c r="X79" s="2279">
        <v>12</v>
      </c>
      <c r="Y79" s="2280">
        <v>0</v>
      </c>
      <c r="Z79" s="2279">
        <v>22</v>
      </c>
      <c r="AA79" s="2279">
        <v>1</v>
      </c>
      <c r="AB79" s="2279">
        <v>3</v>
      </c>
      <c r="AC79" s="2279">
        <v>4</v>
      </c>
      <c r="AD79" s="2279">
        <v>7</v>
      </c>
      <c r="AE79" s="2227">
        <f t="shared" si="8"/>
        <v>15</v>
      </c>
      <c r="AF79" s="2217" t="s">
        <v>21309</v>
      </c>
    </row>
    <row r="80" spans="1:32" ht="24.75" customHeight="1">
      <c r="A80" s="2217">
        <v>57</v>
      </c>
      <c r="B80" s="2297" t="s">
        <v>21288</v>
      </c>
      <c r="C80" s="2297" t="s">
        <v>4195</v>
      </c>
      <c r="D80" s="2297" t="s">
        <v>21310</v>
      </c>
      <c r="E80" s="2296" t="s">
        <v>21311</v>
      </c>
      <c r="F80" s="2297" t="s">
        <v>21312</v>
      </c>
      <c r="G80" s="2217" t="s">
        <v>21313</v>
      </c>
      <c r="H80" s="2297" t="s">
        <v>21314</v>
      </c>
      <c r="I80" s="2296" t="s">
        <v>21315</v>
      </c>
      <c r="J80" s="2297" t="s">
        <v>21316</v>
      </c>
      <c r="K80" s="2297"/>
      <c r="L80" s="2239" t="s">
        <v>14461</v>
      </c>
      <c r="M80" s="2239">
        <v>4</v>
      </c>
      <c r="N80" s="2239" t="s">
        <v>14461</v>
      </c>
      <c r="O80" s="2239">
        <v>4</v>
      </c>
      <c r="P80" s="2239" t="s">
        <v>14461</v>
      </c>
      <c r="Q80" s="2298" t="s">
        <v>21317</v>
      </c>
      <c r="R80" s="2297" t="s">
        <v>21318</v>
      </c>
      <c r="S80" s="2301">
        <v>28</v>
      </c>
      <c r="T80" s="2301">
        <v>8</v>
      </c>
      <c r="U80" s="2301">
        <v>20</v>
      </c>
      <c r="V80" s="2358">
        <v>25.8</v>
      </c>
      <c r="W80" s="2359" t="s">
        <v>15909</v>
      </c>
      <c r="X80" s="2360">
        <v>4.4000000000000004</v>
      </c>
      <c r="Y80" s="2360">
        <v>2.5</v>
      </c>
      <c r="Z80" s="2360">
        <v>32.700000000000003</v>
      </c>
      <c r="AA80" s="2358">
        <v>1</v>
      </c>
      <c r="AB80" s="2358">
        <v>1</v>
      </c>
      <c r="AC80" s="2358">
        <v>2</v>
      </c>
      <c r="AD80" s="2358">
        <v>9</v>
      </c>
      <c r="AE80" s="2227">
        <f t="shared" si="8"/>
        <v>13</v>
      </c>
      <c r="AF80" s="2361" t="s">
        <v>21319</v>
      </c>
    </row>
    <row r="81" spans="1:32" ht="24.75" customHeight="1">
      <c r="A81" s="2217">
        <v>58</v>
      </c>
      <c r="B81" s="2218" t="s">
        <v>21288</v>
      </c>
      <c r="C81" s="2218" t="s">
        <v>4156</v>
      </c>
      <c r="D81" s="2218" t="s">
        <v>21320</v>
      </c>
      <c r="E81" s="2220" t="s">
        <v>21321</v>
      </c>
      <c r="F81" s="2218" t="s">
        <v>21322</v>
      </c>
      <c r="G81" s="2217" t="s">
        <v>21323</v>
      </c>
      <c r="H81" s="2218" t="s">
        <v>21324</v>
      </c>
      <c r="I81" s="2220" t="s">
        <v>21325</v>
      </c>
      <c r="J81" s="2218" t="s">
        <v>21326</v>
      </c>
      <c r="K81" s="2218"/>
      <c r="L81" s="2239" t="s">
        <v>14461</v>
      </c>
      <c r="M81" s="2239">
        <v>0.5</v>
      </c>
      <c r="N81" s="2239">
        <v>0</v>
      </c>
      <c r="O81" s="2239">
        <v>0.5</v>
      </c>
      <c r="P81" s="2239" t="s">
        <v>14461</v>
      </c>
      <c r="Q81" s="2282" t="s">
        <v>21327</v>
      </c>
      <c r="R81" s="2218" t="s">
        <v>21328</v>
      </c>
      <c r="S81" s="2261">
        <v>5</v>
      </c>
      <c r="T81" s="2224">
        <v>2</v>
      </c>
      <c r="U81" s="2224">
        <v>3</v>
      </c>
      <c r="V81" s="2279">
        <v>10.5</v>
      </c>
      <c r="W81" s="2335">
        <v>1</v>
      </c>
      <c r="X81" s="2279">
        <v>2.4</v>
      </c>
      <c r="Y81" s="2279">
        <v>0</v>
      </c>
      <c r="Z81" s="2279">
        <v>13.9</v>
      </c>
      <c r="AA81" s="2279">
        <v>11</v>
      </c>
      <c r="AB81" s="2279">
        <v>3</v>
      </c>
      <c r="AC81" s="2279">
        <v>0</v>
      </c>
      <c r="AD81" s="2279">
        <v>1</v>
      </c>
      <c r="AE81" s="2227">
        <f t="shared" si="8"/>
        <v>15</v>
      </c>
      <c r="AF81" s="2217" t="s">
        <v>21329</v>
      </c>
    </row>
    <row r="82" spans="1:32" ht="24.75" customHeight="1">
      <c r="A82" s="2217">
        <v>59</v>
      </c>
      <c r="B82" s="2306" t="s">
        <v>21288</v>
      </c>
      <c r="C82" s="2306" t="s">
        <v>4161</v>
      </c>
      <c r="D82" s="2306" t="s">
        <v>21330</v>
      </c>
      <c r="E82" s="2307" t="s">
        <v>21331</v>
      </c>
      <c r="F82" s="2306" t="s">
        <v>21332</v>
      </c>
      <c r="G82" s="2217" t="s">
        <v>21333</v>
      </c>
      <c r="H82" s="2306" t="s">
        <v>21334</v>
      </c>
      <c r="I82" s="2307" t="s">
        <v>21335</v>
      </c>
      <c r="J82" s="2306" t="s">
        <v>21336</v>
      </c>
      <c r="K82" s="2306" t="s">
        <v>21337</v>
      </c>
      <c r="L82" s="2239" t="s">
        <v>14461</v>
      </c>
      <c r="M82" s="2239">
        <v>1.5</v>
      </c>
      <c r="N82" s="2239" t="s">
        <v>14461</v>
      </c>
      <c r="O82" s="2239">
        <v>1.5</v>
      </c>
      <c r="P82" s="2239">
        <v>0.5</v>
      </c>
      <c r="Q82" s="2362" t="s">
        <v>21338</v>
      </c>
      <c r="R82" s="2313" t="s">
        <v>21339</v>
      </c>
      <c r="S82" s="2309">
        <v>15</v>
      </c>
      <c r="T82" s="2310">
        <v>1</v>
      </c>
      <c r="U82" s="2310">
        <v>14</v>
      </c>
      <c r="V82" s="2311">
        <v>33.4</v>
      </c>
      <c r="W82" s="2363" t="s">
        <v>15909</v>
      </c>
      <c r="X82" s="2312" t="s">
        <v>14461</v>
      </c>
      <c r="Y82" s="2311">
        <v>7.2</v>
      </c>
      <c r="Z82" s="2311">
        <v>40.6</v>
      </c>
      <c r="AA82" s="2311">
        <v>2</v>
      </c>
      <c r="AB82" s="2312" t="s">
        <v>15909</v>
      </c>
      <c r="AC82" s="2312">
        <v>1</v>
      </c>
      <c r="AD82" s="2311">
        <v>16</v>
      </c>
      <c r="AE82" s="2227">
        <f t="shared" si="8"/>
        <v>19</v>
      </c>
      <c r="AF82" s="2313" t="s">
        <v>21340</v>
      </c>
    </row>
    <row r="83" spans="1:32" ht="24.75" customHeight="1">
      <c r="A83" s="2217">
        <v>60</v>
      </c>
      <c r="B83" s="2218" t="s">
        <v>21288</v>
      </c>
      <c r="C83" s="2218" t="s">
        <v>4349</v>
      </c>
      <c r="D83" s="2218" t="s">
        <v>21341</v>
      </c>
      <c r="E83" s="2220" t="s">
        <v>17542</v>
      </c>
      <c r="F83" s="2218" t="s">
        <v>21342</v>
      </c>
      <c r="G83" s="2217" t="s">
        <v>21343</v>
      </c>
      <c r="H83" s="2218" t="s">
        <v>21344</v>
      </c>
      <c r="I83" s="2220" t="s">
        <v>21345</v>
      </c>
      <c r="J83" s="2218" t="s">
        <v>21346</v>
      </c>
      <c r="K83" s="2218" t="s">
        <v>21347</v>
      </c>
      <c r="L83" s="2239" t="s">
        <v>14461</v>
      </c>
      <c r="M83" s="2239">
        <v>0.5</v>
      </c>
      <c r="N83" s="2239" t="s">
        <v>14461</v>
      </c>
      <c r="O83" s="2239">
        <v>0.5</v>
      </c>
      <c r="P83" s="2239" t="s">
        <v>14461</v>
      </c>
      <c r="Q83" s="2220" t="s">
        <v>21348</v>
      </c>
      <c r="R83" s="2218" t="s">
        <v>21349</v>
      </c>
      <c r="S83" s="2261">
        <v>76</v>
      </c>
      <c r="T83" s="2224">
        <v>50</v>
      </c>
      <c r="U83" s="2224">
        <v>26</v>
      </c>
      <c r="V83" s="2279">
        <v>89</v>
      </c>
      <c r="W83" s="2335">
        <v>15.3</v>
      </c>
      <c r="X83" s="2279">
        <v>13</v>
      </c>
      <c r="Y83" s="2280">
        <v>0</v>
      </c>
      <c r="Z83" s="2279">
        <v>117.3</v>
      </c>
      <c r="AA83" s="2279">
        <v>8</v>
      </c>
      <c r="AB83" s="2279">
        <v>3</v>
      </c>
      <c r="AC83" s="2279">
        <v>5</v>
      </c>
      <c r="AD83" s="2279">
        <v>35</v>
      </c>
      <c r="AE83" s="2227">
        <v>51</v>
      </c>
      <c r="AF83" s="2364" t="s">
        <v>21350</v>
      </c>
    </row>
    <row r="84" spans="1:32" ht="24.75" customHeight="1">
      <c r="A84" s="2217">
        <v>61</v>
      </c>
      <c r="B84" s="2218" t="s">
        <v>20683</v>
      </c>
      <c r="C84" s="2218" t="s">
        <v>4378</v>
      </c>
      <c r="D84" s="2218" t="s">
        <v>21351</v>
      </c>
      <c r="E84" s="2220" t="s">
        <v>21352</v>
      </c>
      <c r="F84" s="2218" t="s">
        <v>21353</v>
      </c>
      <c r="G84" s="2217" t="s">
        <v>17716</v>
      </c>
      <c r="H84" s="2218" t="s">
        <v>21354</v>
      </c>
      <c r="I84" s="2220" t="s">
        <v>21355</v>
      </c>
      <c r="J84" s="2218" t="s">
        <v>21356</v>
      </c>
      <c r="K84" s="2218" t="s">
        <v>21357</v>
      </c>
      <c r="L84" s="2239" t="s">
        <v>14461</v>
      </c>
      <c r="M84" s="2239">
        <v>0.01</v>
      </c>
      <c r="N84" s="2239" t="s">
        <v>14461</v>
      </c>
      <c r="O84" s="2239">
        <v>0.01</v>
      </c>
      <c r="P84" s="2239" t="s">
        <v>14461</v>
      </c>
      <c r="Q84" s="2223" t="s">
        <v>21358</v>
      </c>
      <c r="R84" s="2218" t="s">
        <v>21359</v>
      </c>
      <c r="S84" s="2224">
        <v>28</v>
      </c>
      <c r="T84" s="2224">
        <v>18</v>
      </c>
      <c r="U84" s="2224">
        <v>10</v>
      </c>
      <c r="V84" s="2365">
        <v>23</v>
      </c>
      <c r="W84" s="2366">
        <v>0</v>
      </c>
      <c r="X84" s="2367">
        <v>15</v>
      </c>
      <c r="Y84" s="2368" t="s">
        <v>14461</v>
      </c>
      <c r="Z84" s="2369">
        <v>38</v>
      </c>
      <c r="AA84" s="2370">
        <v>6</v>
      </c>
      <c r="AB84" s="2370">
        <v>3</v>
      </c>
      <c r="AC84" s="2371">
        <v>1</v>
      </c>
      <c r="AD84" s="2370">
        <v>1</v>
      </c>
      <c r="AE84" s="2227">
        <f t="shared" si="8"/>
        <v>11</v>
      </c>
      <c r="AF84" s="2372" t="s">
        <v>21360</v>
      </c>
    </row>
    <row r="85" spans="1:32" ht="24.75" customHeight="1">
      <c r="A85" s="2217">
        <v>62</v>
      </c>
      <c r="B85" s="2218" t="s">
        <v>20683</v>
      </c>
      <c r="C85" s="2218" t="s">
        <v>4394</v>
      </c>
      <c r="D85" s="2218" t="s">
        <v>21361</v>
      </c>
      <c r="E85" s="2220" t="s">
        <v>17706</v>
      </c>
      <c r="F85" s="2218" t="s">
        <v>21362</v>
      </c>
      <c r="G85" s="2217" t="s">
        <v>21363</v>
      </c>
      <c r="H85" s="2218" t="s">
        <v>21364</v>
      </c>
      <c r="I85" s="2220" t="s">
        <v>21365</v>
      </c>
      <c r="J85" s="2218" t="s">
        <v>21366</v>
      </c>
      <c r="K85" s="2218" t="s">
        <v>21367</v>
      </c>
      <c r="L85" s="2239" t="s">
        <v>14461</v>
      </c>
      <c r="M85" s="2239" t="s">
        <v>14461</v>
      </c>
      <c r="N85" s="2239">
        <v>0.5</v>
      </c>
      <c r="O85" s="2239">
        <v>0.51</v>
      </c>
      <c r="P85" s="2239">
        <v>55</v>
      </c>
      <c r="Q85" s="2282" t="s">
        <v>21368</v>
      </c>
      <c r="R85" s="2217" t="s">
        <v>21369</v>
      </c>
      <c r="S85" s="2261">
        <v>324</v>
      </c>
      <c r="T85" s="2224">
        <v>309</v>
      </c>
      <c r="U85" s="2224">
        <v>15</v>
      </c>
      <c r="V85" s="2334">
        <v>187</v>
      </c>
      <c r="W85" s="2335" t="s">
        <v>15909</v>
      </c>
      <c r="X85" s="2334">
        <v>91</v>
      </c>
      <c r="Y85" s="2334" t="s">
        <v>15909</v>
      </c>
      <c r="Z85" s="2334">
        <v>278</v>
      </c>
      <c r="AA85" s="2279">
        <v>4</v>
      </c>
      <c r="AB85" s="2279">
        <v>10</v>
      </c>
      <c r="AC85" s="2279">
        <v>14</v>
      </c>
      <c r="AD85" s="2279">
        <v>30</v>
      </c>
      <c r="AE85" s="2227">
        <v>58</v>
      </c>
      <c r="AF85" s="2217" t="s">
        <v>21370</v>
      </c>
    </row>
    <row r="86" spans="1:32" ht="24.75" customHeight="1">
      <c r="A86" s="2217">
        <v>63</v>
      </c>
      <c r="B86" s="2218" t="s">
        <v>20683</v>
      </c>
      <c r="C86" s="2218" t="s">
        <v>4465</v>
      </c>
      <c r="D86" s="2218" t="s">
        <v>21371</v>
      </c>
      <c r="E86" s="2220" t="s">
        <v>17686</v>
      </c>
      <c r="F86" s="2218" t="s">
        <v>21372</v>
      </c>
      <c r="G86" s="2217" t="s">
        <v>12463</v>
      </c>
      <c r="H86" s="2218" t="s">
        <v>21373</v>
      </c>
      <c r="I86" s="2220" t="s">
        <v>21374</v>
      </c>
      <c r="J86" s="2218" t="s">
        <v>21375</v>
      </c>
      <c r="K86" s="2218" t="s">
        <v>21376</v>
      </c>
      <c r="L86" s="2239" t="s">
        <v>14461</v>
      </c>
      <c r="M86" s="2239">
        <v>1</v>
      </c>
      <c r="N86" s="2239" t="s">
        <v>14461</v>
      </c>
      <c r="O86" s="2239">
        <v>1</v>
      </c>
      <c r="P86" s="2239" t="s">
        <v>14461</v>
      </c>
      <c r="Q86" s="2282" t="s">
        <v>21377</v>
      </c>
      <c r="R86" s="2217" t="s">
        <v>21378</v>
      </c>
      <c r="S86" s="2261">
        <v>133</v>
      </c>
      <c r="T86" s="2224">
        <v>87</v>
      </c>
      <c r="U86" s="2224">
        <v>46</v>
      </c>
      <c r="V86" s="2279">
        <v>152</v>
      </c>
      <c r="W86" s="2373">
        <v>0</v>
      </c>
      <c r="X86" s="2279">
        <v>24</v>
      </c>
      <c r="Y86" s="2280" t="s">
        <v>15909</v>
      </c>
      <c r="Z86" s="2279">
        <f>SUM(V86:Y86)</f>
        <v>176</v>
      </c>
      <c r="AA86" s="2279">
        <v>3</v>
      </c>
      <c r="AB86" s="2279">
        <v>9</v>
      </c>
      <c r="AC86" s="2279">
        <v>24</v>
      </c>
      <c r="AD86" s="2279">
        <v>54</v>
      </c>
      <c r="AE86" s="2227">
        <f t="shared" si="8"/>
        <v>90</v>
      </c>
      <c r="AF86" s="2217" t="s">
        <v>21379</v>
      </c>
    </row>
    <row r="87" spans="1:32" ht="24.75" customHeight="1">
      <c r="A87" s="2217">
        <v>64</v>
      </c>
      <c r="B87" s="2218" t="s">
        <v>20683</v>
      </c>
      <c r="C87" s="2218" t="s">
        <v>4423</v>
      </c>
      <c r="D87" s="2218" t="s">
        <v>17703</v>
      </c>
      <c r="E87" s="2220" t="s">
        <v>21380</v>
      </c>
      <c r="F87" s="2218" t="s">
        <v>21381</v>
      </c>
      <c r="G87" s="2217" t="s">
        <v>21382</v>
      </c>
      <c r="H87" s="2218" t="s">
        <v>21383</v>
      </c>
      <c r="I87" s="2220" t="s">
        <v>21384</v>
      </c>
      <c r="J87" s="2218" t="s">
        <v>21385</v>
      </c>
      <c r="K87" s="2218" t="s">
        <v>21386</v>
      </c>
      <c r="L87" s="2239" t="s">
        <v>14461</v>
      </c>
      <c r="M87" s="2239">
        <v>3</v>
      </c>
      <c r="N87" s="2239">
        <v>9.6999999999999993</v>
      </c>
      <c r="O87" s="2239">
        <v>12.7</v>
      </c>
      <c r="P87" s="2239" t="s">
        <v>14461</v>
      </c>
      <c r="Q87" s="2223" t="s">
        <v>21387</v>
      </c>
      <c r="R87" s="2218" t="s">
        <v>21388</v>
      </c>
      <c r="S87" s="2224">
        <v>22</v>
      </c>
      <c r="T87" s="2261">
        <v>18</v>
      </c>
      <c r="U87" s="2224">
        <v>4</v>
      </c>
      <c r="V87" s="2374">
        <v>16.899999999999999</v>
      </c>
      <c r="W87" s="2375">
        <v>1</v>
      </c>
      <c r="X87" s="2376" t="s">
        <v>15909</v>
      </c>
      <c r="Y87" s="2377" t="s">
        <v>8963</v>
      </c>
      <c r="Z87" s="2376">
        <f>SUM(V87,X87)</f>
        <v>16.899999999999999</v>
      </c>
      <c r="AA87" s="2378">
        <v>2</v>
      </c>
      <c r="AB87" s="2378">
        <v>2</v>
      </c>
      <c r="AC87" s="2378">
        <v>3</v>
      </c>
      <c r="AD87" s="2379">
        <v>18</v>
      </c>
      <c r="AE87" s="2227">
        <v>24</v>
      </c>
      <c r="AF87" s="2380" t="s">
        <v>21389</v>
      </c>
    </row>
    <row r="88" spans="1:32" ht="24.75" customHeight="1">
      <c r="A88" s="2217">
        <v>65</v>
      </c>
      <c r="B88" s="2306" t="s">
        <v>21390</v>
      </c>
      <c r="C88" s="2306" t="s">
        <v>12312</v>
      </c>
      <c r="D88" s="2306" t="s">
        <v>21391</v>
      </c>
      <c r="E88" s="2307" t="s">
        <v>21392</v>
      </c>
      <c r="F88" s="2306" t="s">
        <v>21393</v>
      </c>
      <c r="G88" s="2217" t="s">
        <v>21394</v>
      </c>
      <c r="H88" s="2306" t="s">
        <v>21395</v>
      </c>
      <c r="I88" s="2307" t="s">
        <v>21396</v>
      </c>
      <c r="J88" s="2306" t="s">
        <v>21397</v>
      </c>
      <c r="K88" s="2306" t="s">
        <v>21398</v>
      </c>
      <c r="L88" s="2239" t="s">
        <v>8963</v>
      </c>
      <c r="M88" s="2239">
        <v>37</v>
      </c>
      <c r="N88" s="2239" t="s">
        <v>8963</v>
      </c>
      <c r="O88" s="2239">
        <v>37</v>
      </c>
      <c r="P88" s="2239" t="s">
        <v>8963</v>
      </c>
      <c r="Q88" s="2308" t="s">
        <v>21399</v>
      </c>
      <c r="R88" s="2306" t="s">
        <v>21400</v>
      </c>
      <c r="S88" s="2310">
        <v>22</v>
      </c>
      <c r="T88" s="2310">
        <v>20</v>
      </c>
      <c r="U88" s="2310">
        <v>2</v>
      </c>
      <c r="V88" s="2381">
        <v>36</v>
      </c>
      <c r="W88" s="2382">
        <v>1</v>
      </c>
      <c r="X88" s="2383">
        <v>3</v>
      </c>
      <c r="Y88" s="2383">
        <v>29</v>
      </c>
      <c r="Z88" s="2383">
        <f>SUBTOTAL(9,V88:Y88)</f>
        <v>69</v>
      </c>
      <c r="AA88" s="2381">
        <v>8</v>
      </c>
      <c r="AB88" s="2381">
        <v>0</v>
      </c>
      <c r="AC88" s="2381">
        <v>3</v>
      </c>
      <c r="AD88" s="2381">
        <v>4</v>
      </c>
      <c r="AE88" s="2227">
        <f>SUBTOTAL(9,AA88:AD88)</f>
        <v>15</v>
      </c>
      <c r="AF88" s="2384" t="s">
        <v>21401</v>
      </c>
    </row>
    <row r="89" spans="1:32" ht="24.75" customHeight="1">
      <c r="A89" s="2217">
        <v>66</v>
      </c>
      <c r="B89" s="2218" t="s">
        <v>20683</v>
      </c>
      <c r="C89" s="2218" t="s">
        <v>12182</v>
      </c>
      <c r="D89" s="2218" t="s">
        <v>21402</v>
      </c>
      <c r="E89" s="2220" t="s">
        <v>21403</v>
      </c>
      <c r="F89" s="2218" t="s">
        <v>21404</v>
      </c>
      <c r="G89" s="2217" t="s">
        <v>21405</v>
      </c>
      <c r="H89" s="2218" t="s">
        <v>21406</v>
      </c>
      <c r="I89" s="2220" t="s">
        <v>21407</v>
      </c>
      <c r="J89" s="2218" t="s">
        <v>21408</v>
      </c>
      <c r="K89" s="2218"/>
      <c r="L89" s="2239" t="s">
        <v>14461</v>
      </c>
      <c r="M89" s="2239" t="s">
        <v>14461</v>
      </c>
      <c r="N89" s="2239">
        <v>0.5</v>
      </c>
      <c r="O89" s="2239">
        <v>0.5</v>
      </c>
      <c r="P89" s="2239" t="s">
        <v>14461</v>
      </c>
      <c r="Q89" s="2282" t="s">
        <v>21409</v>
      </c>
      <c r="R89" s="2217" t="s">
        <v>20917</v>
      </c>
      <c r="S89" s="2261">
        <v>15</v>
      </c>
      <c r="T89" s="2261">
        <v>6</v>
      </c>
      <c r="U89" s="2279">
        <v>9</v>
      </c>
      <c r="V89" s="2279">
        <v>24.4</v>
      </c>
      <c r="W89" s="2234">
        <v>0</v>
      </c>
      <c r="X89" s="2226">
        <v>0</v>
      </c>
      <c r="Y89" s="2226">
        <v>0</v>
      </c>
      <c r="Z89" s="2279">
        <v>24.4</v>
      </c>
      <c r="AA89" s="2280">
        <v>0.3</v>
      </c>
      <c r="AB89" s="2279">
        <v>1</v>
      </c>
      <c r="AC89" s="2279" t="s">
        <v>7177</v>
      </c>
      <c r="AD89" s="2279">
        <v>16.2</v>
      </c>
      <c r="AE89" s="2227">
        <f>SUBTOTAL(9,AA89:AD89)</f>
        <v>17.5</v>
      </c>
      <c r="AF89" s="2217" t="s">
        <v>21410</v>
      </c>
    </row>
    <row r="90" spans="1:32" ht="24.75" customHeight="1">
      <c r="A90" s="2217">
        <v>67</v>
      </c>
      <c r="B90" s="2218" t="s">
        <v>21288</v>
      </c>
      <c r="C90" s="2218" t="s">
        <v>17672</v>
      </c>
      <c r="D90" s="2278" t="s">
        <v>21411</v>
      </c>
      <c r="E90" s="2314" t="s">
        <v>21412</v>
      </c>
      <c r="F90" s="2218" t="s">
        <v>21413</v>
      </c>
      <c r="G90" s="2217" t="s">
        <v>21414</v>
      </c>
      <c r="H90" s="2218" t="s">
        <v>21415</v>
      </c>
      <c r="I90" s="2220" t="s">
        <v>21416</v>
      </c>
      <c r="J90" s="2218" t="s">
        <v>21417</v>
      </c>
      <c r="K90" s="2218" t="s">
        <v>21418</v>
      </c>
      <c r="L90" s="2239" t="s">
        <v>15909</v>
      </c>
      <c r="M90" s="2239">
        <v>7</v>
      </c>
      <c r="N90" s="2239" t="s">
        <v>15909</v>
      </c>
      <c r="O90" s="2239">
        <v>7</v>
      </c>
      <c r="P90" s="2239" t="s">
        <v>15909</v>
      </c>
      <c r="Q90" s="2282" t="s">
        <v>21419</v>
      </c>
      <c r="R90" s="2217" t="s">
        <v>20865</v>
      </c>
      <c r="S90" s="2261">
        <v>24</v>
      </c>
      <c r="T90" s="2261">
        <v>6</v>
      </c>
      <c r="U90" s="2279">
        <v>18</v>
      </c>
      <c r="V90" s="2279">
        <v>15</v>
      </c>
      <c r="W90" s="2234" t="s">
        <v>15909</v>
      </c>
      <c r="X90" s="2226" t="s">
        <v>15909</v>
      </c>
      <c r="Y90" s="2226">
        <v>26</v>
      </c>
      <c r="Z90" s="2279">
        <v>41</v>
      </c>
      <c r="AA90" s="2280">
        <v>3</v>
      </c>
      <c r="AB90" s="2279" t="s">
        <v>15909</v>
      </c>
      <c r="AC90" s="2279">
        <v>2</v>
      </c>
      <c r="AD90" s="2279" t="s">
        <v>15909</v>
      </c>
      <c r="AE90" s="2227">
        <v>5</v>
      </c>
      <c r="AF90" s="2217" t="s">
        <v>21420</v>
      </c>
    </row>
    <row r="91" spans="1:32" ht="24.75" customHeight="1">
      <c r="A91" s="2217">
        <v>68</v>
      </c>
      <c r="B91" s="2218" t="s">
        <v>21421</v>
      </c>
      <c r="C91" s="2218" t="s">
        <v>17603</v>
      </c>
      <c r="D91" s="2278" t="s">
        <v>21422</v>
      </c>
      <c r="E91" s="2314" t="s">
        <v>21423</v>
      </c>
      <c r="F91" s="2218" t="s">
        <v>21424</v>
      </c>
      <c r="G91" s="2217" t="s">
        <v>21425</v>
      </c>
      <c r="H91" s="2218" t="s">
        <v>21426</v>
      </c>
      <c r="I91" s="2220" t="s">
        <v>21427</v>
      </c>
      <c r="J91" s="2218" t="s">
        <v>21428</v>
      </c>
      <c r="K91" s="2218"/>
      <c r="L91" s="2239" t="s">
        <v>15909</v>
      </c>
      <c r="M91" s="2239">
        <v>0.5</v>
      </c>
      <c r="N91" s="2239" t="s">
        <v>15909</v>
      </c>
      <c r="O91" s="2239" t="s">
        <v>15909</v>
      </c>
      <c r="P91" s="2239" t="s">
        <v>15909</v>
      </c>
      <c r="Q91" s="2282" t="s">
        <v>21429</v>
      </c>
      <c r="R91" s="2217" t="s">
        <v>21430</v>
      </c>
      <c r="S91" s="2261">
        <v>8</v>
      </c>
      <c r="T91" s="2261" t="s">
        <v>15909</v>
      </c>
      <c r="U91" s="2279">
        <v>8</v>
      </c>
      <c r="V91" s="2279">
        <v>27.1</v>
      </c>
      <c r="W91" s="2234">
        <v>0.3</v>
      </c>
      <c r="X91" s="2226" t="s">
        <v>15909</v>
      </c>
      <c r="Y91" s="2226" t="s">
        <v>15909</v>
      </c>
      <c r="Z91" s="2279">
        <v>27.4</v>
      </c>
      <c r="AA91" s="2280">
        <v>3</v>
      </c>
      <c r="AB91" s="2279" t="s">
        <v>15909</v>
      </c>
      <c r="AC91" s="2279" t="s">
        <v>15909</v>
      </c>
      <c r="AD91" s="2279">
        <v>18</v>
      </c>
      <c r="AE91" s="2227">
        <v>21</v>
      </c>
      <c r="AF91" s="2217" t="s">
        <v>21431</v>
      </c>
    </row>
    <row r="92" spans="1:32" ht="24.75" customHeight="1">
      <c r="A92" s="2217">
        <v>69</v>
      </c>
      <c r="B92" s="2218" t="s">
        <v>21421</v>
      </c>
      <c r="C92" s="2218" t="s">
        <v>21432</v>
      </c>
      <c r="D92" s="2278" t="s">
        <v>21433</v>
      </c>
      <c r="E92" s="2314" t="s">
        <v>21434</v>
      </c>
      <c r="F92" s="2218" t="s">
        <v>21435</v>
      </c>
      <c r="G92" s="2217" t="s">
        <v>21436</v>
      </c>
      <c r="H92" s="2218" t="s">
        <v>21437</v>
      </c>
      <c r="I92" s="2220" t="s">
        <v>21438</v>
      </c>
      <c r="J92" s="2218" t="s">
        <v>21439</v>
      </c>
      <c r="K92" s="2218" t="s">
        <v>21440</v>
      </c>
      <c r="L92" s="2239" t="s">
        <v>15909</v>
      </c>
      <c r="M92" s="2239">
        <v>2</v>
      </c>
      <c r="N92" s="2239" t="s">
        <v>15909</v>
      </c>
      <c r="O92" s="2239">
        <v>2</v>
      </c>
      <c r="P92" s="2239" t="s">
        <v>15909</v>
      </c>
      <c r="Q92" s="2282" t="s">
        <v>21441</v>
      </c>
      <c r="R92" s="2217" t="s">
        <v>21442</v>
      </c>
      <c r="S92" s="2261">
        <v>5</v>
      </c>
      <c r="T92" s="2261" t="s">
        <v>15909</v>
      </c>
      <c r="U92" s="2279">
        <v>5</v>
      </c>
      <c r="V92" s="2279">
        <v>25.62</v>
      </c>
      <c r="W92" s="2234">
        <v>0.60599999999999998</v>
      </c>
      <c r="X92" s="2226" t="s">
        <v>15909</v>
      </c>
      <c r="Y92" s="2226" t="s">
        <v>15909</v>
      </c>
      <c r="Z92" s="2279">
        <v>26.225999999999999</v>
      </c>
      <c r="AA92" s="2280" t="s">
        <v>15909</v>
      </c>
      <c r="AB92" s="2279" t="s">
        <v>15909</v>
      </c>
      <c r="AC92" s="2279" t="s">
        <v>15909</v>
      </c>
      <c r="AD92" s="2279">
        <v>4</v>
      </c>
      <c r="AE92" s="2227">
        <v>4</v>
      </c>
      <c r="AF92" s="2217" t="s">
        <v>21443</v>
      </c>
    </row>
    <row r="93" spans="1:32" ht="24.75" customHeight="1">
      <c r="A93" s="2217">
        <v>70</v>
      </c>
      <c r="B93" s="2218" t="s">
        <v>20539</v>
      </c>
      <c r="C93" s="2218" t="s">
        <v>21444</v>
      </c>
      <c r="D93" s="2278" t="s">
        <v>21445</v>
      </c>
      <c r="E93" s="2314" t="s">
        <v>21446</v>
      </c>
      <c r="F93" s="2218" t="s">
        <v>21447</v>
      </c>
      <c r="G93" s="2217" t="s">
        <v>21448</v>
      </c>
      <c r="H93" s="2218" t="s">
        <v>21449</v>
      </c>
      <c r="I93" s="2220" t="s">
        <v>21450</v>
      </c>
      <c r="J93" s="2218" t="s">
        <v>21451</v>
      </c>
      <c r="K93" s="2218" t="s">
        <v>21452</v>
      </c>
      <c r="L93" s="2239" t="s">
        <v>15909</v>
      </c>
      <c r="M93" s="2239">
        <v>6.01</v>
      </c>
      <c r="N93" s="2239" t="s">
        <v>15909</v>
      </c>
      <c r="O93" s="2239">
        <v>6.01</v>
      </c>
      <c r="P93" s="2239" t="s">
        <v>15909</v>
      </c>
      <c r="Q93" s="2282" t="s">
        <v>21453</v>
      </c>
      <c r="R93" s="2217" t="s">
        <v>21454</v>
      </c>
      <c r="S93" s="2261">
        <v>9</v>
      </c>
      <c r="T93" s="2261">
        <v>8</v>
      </c>
      <c r="U93" s="2279">
        <v>1</v>
      </c>
      <c r="V93" s="2279">
        <v>7.5</v>
      </c>
      <c r="W93" s="2226">
        <v>1.8</v>
      </c>
      <c r="X93" s="2226">
        <v>4</v>
      </c>
      <c r="Y93" s="2226" t="s">
        <v>15909</v>
      </c>
      <c r="Z93" s="2279">
        <v>13.3</v>
      </c>
      <c r="AA93" s="2280">
        <v>1</v>
      </c>
      <c r="AB93" s="2279" t="s">
        <v>15909</v>
      </c>
      <c r="AC93" s="2279">
        <v>1</v>
      </c>
      <c r="AD93" s="2279">
        <v>8</v>
      </c>
      <c r="AE93" s="2227">
        <v>10</v>
      </c>
      <c r="AF93" s="2217" t="s">
        <v>21455</v>
      </c>
    </row>
    <row r="94" spans="1:32" ht="24.75" customHeight="1">
      <c r="A94" s="2217">
        <v>71</v>
      </c>
      <c r="B94" s="2218" t="s">
        <v>21421</v>
      </c>
      <c r="C94" s="2218" t="s">
        <v>17633</v>
      </c>
      <c r="D94" s="2278" t="s">
        <v>21456</v>
      </c>
      <c r="E94" s="2314" t="s">
        <v>21457</v>
      </c>
      <c r="F94" s="2218" t="s">
        <v>21458</v>
      </c>
      <c r="G94" s="2217" t="s">
        <v>21459</v>
      </c>
      <c r="H94" s="2218" t="s">
        <v>21460</v>
      </c>
      <c r="I94" s="2220" t="s">
        <v>21461</v>
      </c>
      <c r="J94" s="2218" t="s">
        <v>21462</v>
      </c>
      <c r="K94" s="2218" t="s">
        <v>21463</v>
      </c>
      <c r="L94" s="2239" t="s">
        <v>15909</v>
      </c>
      <c r="M94" s="2239">
        <v>3</v>
      </c>
      <c r="N94" s="2239" t="s">
        <v>15909</v>
      </c>
      <c r="O94" s="2239" t="s">
        <v>15909</v>
      </c>
      <c r="P94" s="2239" t="s">
        <v>15909</v>
      </c>
      <c r="Q94" s="2282" t="s">
        <v>21464</v>
      </c>
      <c r="R94" s="2217" t="s">
        <v>21465</v>
      </c>
      <c r="S94" s="2261">
        <v>29</v>
      </c>
      <c r="T94" s="2261">
        <v>9</v>
      </c>
      <c r="U94" s="2279">
        <v>20</v>
      </c>
      <c r="V94" s="2279">
        <v>36.5</v>
      </c>
      <c r="W94" s="2226" t="s">
        <v>15909</v>
      </c>
      <c r="X94" s="2226" t="s">
        <v>15909</v>
      </c>
      <c r="Y94" s="2226">
        <v>12</v>
      </c>
      <c r="Z94" s="2279">
        <v>48.5</v>
      </c>
      <c r="AA94" s="2280">
        <v>5</v>
      </c>
      <c r="AB94" s="2279" t="s">
        <v>15909</v>
      </c>
      <c r="AC94" s="2279">
        <v>5</v>
      </c>
      <c r="AD94" s="2279">
        <v>8</v>
      </c>
      <c r="AE94" s="2227">
        <v>18</v>
      </c>
      <c r="AF94" s="2217" t="s">
        <v>21466</v>
      </c>
    </row>
    <row r="95" spans="1:32" ht="24.75" customHeight="1">
      <c r="A95" s="2217">
        <v>72</v>
      </c>
      <c r="B95" s="2218" t="s">
        <v>21421</v>
      </c>
      <c r="C95" s="2218" t="s">
        <v>17656</v>
      </c>
      <c r="D95" s="2278" t="s">
        <v>21467</v>
      </c>
      <c r="E95" s="2314" t="s">
        <v>21468</v>
      </c>
      <c r="F95" s="2218" t="s">
        <v>21469</v>
      </c>
      <c r="G95" s="2217"/>
      <c r="H95" s="2218" t="s">
        <v>21470</v>
      </c>
      <c r="I95" s="2220" t="s">
        <v>21471</v>
      </c>
      <c r="J95" s="2218" t="s">
        <v>21472</v>
      </c>
      <c r="K95" s="2218"/>
      <c r="L95" s="2239" t="s">
        <v>15909</v>
      </c>
      <c r="M95" s="2239">
        <v>2.5</v>
      </c>
      <c r="N95" s="2239">
        <v>0</v>
      </c>
      <c r="O95" s="2239">
        <v>2.5</v>
      </c>
      <c r="P95" s="2239" t="s">
        <v>15909</v>
      </c>
      <c r="Q95" s="2282" t="s">
        <v>21473</v>
      </c>
      <c r="R95" s="2217" t="s">
        <v>21442</v>
      </c>
      <c r="S95" s="2261">
        <v>7</v>
      </c>
      <c r="T95" s="2261" t="s">
        <v>21474</v>
      </c>
      <c r="U95" s="2279">
        <v>2</v>
      </c>
      <c r="V95" s="2279">
        <v>13</v>
      </c>
      <c r="W95" s="2226">
        <v>5</v>
      </c>
      <c r="X95" s="2226">
        <v>22</v>
      </c>
      <c r="Y95" s="2226">
        <v>0.25</v>
      </c>
      <c r="Z95" s="2279">
        <v>40.25</v>
      </c>
      <c r="AA95" s="2280">
        <v>0</v>
      </c>
      <c r="AB95" s="2279">
        <v>0</v>
      </c>
      <c r="AC95" s="2279">
        <v>0</v>
      </c>
      <c r="AD95" s="2279">
        <v>2</v>
      </c>
      <c r="AE95" s="2227">
        <v>2</v>
      </c>
      <c r="AF95" s="2217" t="s">
        <v>21475</v>
      </c>
    </row>
    <row r="96" spans="1:32" ht="24.75" customHeight="1">
      <c r="A96" s="2217">
        <v>73</v>
      </c>
      <c r="B96" s="2218" t="s">
        <v>17050</v>
      </c>
      <c r="C96" s="2218" t="s">
        <v>17055</v>
      </c>
      <c r="D96" s="2278" t="s">
        <v>21476</v>
      </c>
      <c r="E96" s="2314" t="s">
        <v>21477</v>
      </c>
      <c r="F96" s="2218" t="s">
        <v>21478</v>
      </c>
      <c r="G96" s="2217" t="s">
        <v>21479</v>
      </c>
      <c r="H96" s="2218" t="s">
        <v>21480</v>
      </c>
      <c r="I96" s="2220" t="s">
        <v>21481</v>
      </c>
      <c r="J96" s="2218" t="s">
        <v>21482</v>
      </c>
      <c r="K96" s="2218" t="s">
        <v>21483</v>
      </c>
      <c r="L96" s="2239" t="s">
        <v>15909</v>
      </c>
      <c r="M96" s="2239">
        <v>10</v>
      </c>
      <c r="N96" s="2239" t="s">
        <v>15909</v>
      </c>
      <c r="O96" s="2239">
        <v>10</v>
      </c>
      <c r="P96" s="2239" t="s">
        <v>15909</v>
      </c>
      <c r="Q96" s="2282" t="s">
        <v>21484</v>
      </c>
      <c r="R96" s="2217" t="s">
        <v>21485</v>
      </c>
      <c r="S96" s="2261">
        <v>36</v>
      </c>
      <c r="T96" s="2261">
        <v>3</v>
      </c>
      <c r="U96" s="2279">
        <v>33</v>
      </c>
      <c r="V96" s="2279">
        <v>59</v>
      </c>
      <c r="W96" s="2226" t="s">
        <v>15909</v>
      </c>
      <c r="X96" s="2226" t="s">
        <v>15909</v>
      </c>
      <c r="Y96" s="2226">
        <v>3</v>
      </c>
      <c r="Z96" s="2279">
        <v>62</v>
      </c>
      <c r="AA96" s="2280">
        <v>11</v>
      </c>
      <c r="AB96" s="2279">
        <v>5</v>
      </c>
      <c r="AC96" s="2279">
        <v>36</v>
      </c>
      <c r="AD96" s="2279">
        <v>7</v>
      </c>
      <c r="AE96" s="2227">
        <v>59</v>
      </c>
      <c r="AF96" s="2217" t="s">
        <v>21486</v>
      </c>
    </row>
    <row r="97" spans="1:32" ht="24.75" customHeight="1">
      <c r="A97" s="2217">
        <v>74</v>
      </c>
      <c r="B97" s="2218" t="s">
        <v>17682</v>
      </c>
      <c r="C97" s="2218" t="s">
        <v>17696</v>
      </c>
      <c r="D97" s="2278" t="s">
        <v>21487</v>
      </c>
      <c r="E97" s="2314" t="s">
        <v>21488</v>
      </c>
      <c r="F97" s="2218" t="s">
        <v>21489</v>
      </c>
      <c r="G97" s="2217" t="s">
        <v>21490</v>
      </c>
      <c r="H97" s="2218" t="s">
        <v>21491</v>
      </c>
      <c r="I97" s="2220" t="s">
        <v>21492</v>
      </c>
      <c r="J97" s="2218" t="s">
        <v>21493</v>
      </c>
      <c r="K97" s="2218" t="s">
        <v>21494</v>
      </c>
      <c r="L97" s="2239" t="s">
        <v>15909</v>
      </c>
      <c r="M97" s="2239">
        <v>1</v>
      </c>
      <c r="N97" s="2239" t="s">
        <v>15909</v>
      </c>
      <c r="O97" s="2239">
        <v>1</v>
      </c>
      <c r="P97" s="2239" t="s">
        <v>15909</v>
      </c>
      <c r="Q97" s="2282" t="s">
        <v>21495</v>
      </c>
      <c r="R97" s="2217" t="s">
        <v>21496</v>
      </c>
      <c r="S97" s="2261">
        <v>20</v>
      </c>
      <c r="T97" s="2261">
        <v>15</v>
      </c>
      <c r="U97" s="2279">
        <v>5</v>
      </c>
      <c r="V97" s="2279">
        <v>42.6</v>
      </c>
      <c r="W97" s="2226">
        <v>1</v>
      </c>
      <c r="X97" s="2226">
        <v>5</v>
      </c>
      <c r="Y97" s="2226" t="s">
        <v>21497</v>
      </c>
      <c r="Z97" s="2279">
        <v>58.3</v>
      </c>
      <c r="AA97" s="2280">
        <v>54.8</v>
      </c>
      <c r="AB97" s="2279" t="s">
        <v>15909</v>
      </c>
      <c r="AC97" s="2279">
        <v>3.5</v>
      </c>
      <c r="AD97" s="2279" t="s">
        <v>15909</v>
      </c>
      <c r="AE97" s="2227">
        <v>58</v>
      </c>
      <c r="AF97" s="2217" t="s">
        <v>21498</v>
      </c>
    </row>
    <row r="98" spans="1:32" ht="24.75" customHeight="1">
      <c r="A98" s="2217">
        <v>75</v>
      </c>
      <c r="B98" s="2218" t="s">
        <v>21499</v>
      </c>
      <c r="C98" s="2218" t="s">
        <v>3610</v>
      </c>
      <c r="D98" s="2218" t="s">
        <v>21500</v>
      </c>
      <c r="E98" s="2220" t="s">
        <v>21501</v>
      </c>
      <c r="F98" s="2218" t="s">
        <v>21502</v>
      </c>
      <c r="G98" s="2217" t="s">
        <v>21503</v>
      </c>
      <c r="H98" s="2218" t="s">
        <v>21504</v>
      </c>
      <c r="I98" s="2220" t="s">
        <v>21505</v>
      </c>
      <c r="J98" s="2218" t="s">
        <v>21506</v>
      </c>
      <c r="K98" s="2218" t="s">
        <v>21507</v>
      </c>
      <c r="L98" s="2239" t="s">
        <v>8963</v>
      </c>
      <c r="M98" s="2239">
        <v>0.9</v>
      </c>
      <c r="N98" s="2239" t="s">
        <v>8963</v>
      </c>
      <c r="O98" s="2239">
        <f>SUBTOTAL(9,L98:N98)</f>
        <v>0.9</v>
      </c>
      <c r="P98" s="2239">
        <v>5.4</v>
      </c>
      <c r="Q98" s="2282" t="s">
        <v>21508</v>
      </c>
      <c r="R98" s="2217" t="s">
        <v>21509</v>
      </c>
      <c r="S98" s="2261">
        <f>SUM(T98:U98)</f>
        <v>64</v>
      </c>
      <c r="T98" s="2224">
        <v>34</v>
      </c>
      <c r="U98" s="2224">
        <v>30</v>
      </c>
      <c r="V98" s="2279">
        <v>42.8</v>
      </c>
      <c r="W98" s="2279">
        <v>6</v>
      </c>
      <c r="X98" s="2279">
        <v>8.1999999999999993</v>
      </c>
      <c r="Y98" s="2280" t="s">
        <v>14461</v>
      </c>
      <c r="Z98" s="2279">
        <v>57</v>
      </c>
      <c r="AA98" s="2279">
        <v>14</v>
      </c>
      <c r="AB98" s="2279">
        <v>7</v>
      </c>
      <c r="AC98" s="2279">
        <v>6</v>
      </c>
      <c r="AD98" s="2279">
        <v>13</v>
      </c>
      <c r="AE98" s="2227">
        <f>SUBTOTAL(9,AA98:AD98)</f>
        <v>40</v>
      </c>
      <c r="AF98" s="2217" t="s">
        <v>21510</v>
      </c>
    </row>
    <row r="99" spans="1:32" ht="24.75" customHeight="1">
      <c r="A99" s="2217">
        <v>76</v>
      </c>
      <c r="B99" s="2218" t="s">
        <v>21499</v>
      </c>
      <c r="C99" s="2218" t="s">
        <v>3591</v>
      </c>
      <c r="D99" s="2218" t="s">
        <v>21511</v>
      </c>
      <c r="E99" s="2220" t="s">
        <v>21512</v>
      </c>
      <c r="F99" s="2218" t="s">
        <v>21513</v>
      </c>
      <c r="G99" s="2217" t="s">
        <v>21514</v>
      </c>
      <c r="H99" s="2218" t="s">
        <v>21515</v>
      </c>
      <c r="I99" s="2220" t="s">
        <v>21516</v>
      </c>
      <c r="J99" s="2218" t="s">
        <v>21517</v>
      </c>
      <c r="K99" s="2218" t="s">
        <v>21518</v>
      </c>
      <c r="L99" s="2239" t="s">
        <v>14461</v>
      </c>
      <c r="M99" s="2239">
        <v>5</v>
      </c>
      <c r="N99" s="2239" t="s">
        <v>14461</v>
      </c>
      <c r="O99" s="2239">
        <v>5</v>
      </c>
      <c r="P99" s="2239" t="s">
        <v>14461</v>
      </c>
      <c r="Q99" s="2282" t="s">
        <v>21519</v>
      </c>
      <c r="R99" s="2217" t="s">
        <v>21520</v>
      </c>
      <c r="S99" s="2261">
        <v>23</v>
      </c>
      <c r="T99" s="2224">
        <v>17</v>
      </c>
      <c r="U99" s="2224">
        <v>6</v>
      </c>
      <c r="V99" s="2280">
        <v>0.5</v>
      </c>
      <c r="W99" s="2279">
        <v>1</v>
      </c>
      <c r="X99" s="2279">
        <v>21.5</v>
      </c>
      <c r="Y99" s="2279"/>
      <c r="Z99" s="2279">
        <f>SUM(V99:Y99)</f>
        <v>23</v>
      </c>
      <c r="AA99" s="2279">
        <v>6</v>
      </c>
      <c r="AB99" s="2279">
        <v>4</v>
      </c>
      <c r="AC99" s="2280" t="s">
        <v>14461</v>
      </c>
      <c r="AD99" s="2279">
        <v>20</v>
      </c>
      <c r="AE99" s="2227">
        <f>SUBTOTAL(9,AA99:AD99)</f>
        <v>30</v>
      </c>
      <c r="AF99" s="2217" t="s">
        <v>21521</v>
      </c>
    </row>
    <row r="100" spans="1:32" ht="24.75" customHeight="1">
      <c r="A100" s="2217">
        <v>77</v>
      </c>
      <c r="B100" s="2218" t="s">
        <v>21499</v>
      </c>
      <c r="C100" s="2218" t="s">
        <v>3586</v>
      </c>
      <c r="D100" s="2218" t="s">
        <v>21522</v>
      </c>
      <c r="E100" s="2220" t="s">
        <v>21523</v>
      </c>
      <c r="F100" s="2218" t="s">
        <v>21524</v>
      </c>
      <c r="G100" s="2217" t="s">
        <v>21525</v>
      </c>
      <c r="H100" s="2218" t="s">
        <v>21526</v>
      </c>
      <c r="I100" s="2220" t="s">
        <v>21527</v>
      </c>
      <c r="J100" s="2218" t="s">
        <v>21528</v>
      </c>
      <c r="K100" s="2218"/>
      <c r="L100" s="2239" t="s">
        <v>14461</v>
      </c>
      <c r="M100" s="2239">
        <v>2</v>
      </c>
      <c r="N100" s="2239" t="s">
        <v>14461</v>
      </c>
      <c r="O100" s="2239">
        <v>2</v>
      </c>
      <c r="P100" s="2239" t="s">
        <v>14461</v>
      </c>
      <c r="Q100" s="2282" t="s">
        <v>21529</v>
      </c>
      <c r="R100" s="2217" t="s">
        <v>21530</v>
      </c>
      <c r="S100" s="2261">
        <v>22</v>
      </c>
      <c r="T100" s="2224">
        <v>16</v>
      </c>
      <c r="U100" s="2224">
        <v>5</v>
      </c>
      <c r="V100" s="2385">
        <v>16.62</v>
      </c>
      <c r="W100" s="2385">
        <v>3.327</v>
      </c>
      <c r="X100" s="2386">
        <v>0.22</v>
      </c>
      <c r="Y100" s="2280">
        <v>0</v>
      </c>
      <c r="Z100" s="2387">
        <v>10.087</v>
      </c>
      <c r="AA100" s="2279">
        <v>1.145</v>
      </c>
      <c r="AB100" s="2279">
        <v>3.073</v>
      </c>
      <c r="AC100" s="2279">
        <v>0.33</v>
      </c>
      <c r="AD100" s="2279">
        <v>6.9089999999999998</v>
      </c>
      <c r="AE100" s="2227">
        <v>11.457000000000001</v>
      </c>
      <c r="AF100" s="2217" t="s">
        <v>21531</v>
      </c>
    </row>
    <row r="101" spans="1:32" ht="24.75" customHeight="1">
      <c r="A101" s="2217">
        <v>78</v>
      </c>
      <c r="B101" s="2218" t="s">
        <v>20673</v>
      </c>
      <c r="C101" s="2218" t="s">
        <v>10586</v>
      </c>
      <c r="D101" s="2218" t="s">
        <v>21532</v>
      </c>
      <c r="E101" s="2220" t="s">
        <v>21533</v>
      </c>
      <c r="F101" s="2218" t="s">
        <v>21534</v>
      </c>
      <c r="G101" s="2217" t="s">
        <v>21535</v>
      </c>
      <c r="H101" s="2218" t="s">
        <v>21536</v>
      </c>
      <c r="I101" s="2220" t="s">
        <v>21537</v>
      </c>
      <c r="J101" s="2218" t="s">
        <v>21538</v>
      </c>
      <c r="K101" s="2218" t="s">
        <v>21539</v>
      </c>
      <c r="L101" s="2239" t="s">
        <v>8963</v>
      </c>
      <c r="M101" s="2239">
        <v>2.2000000000000002</v>
      </c>
      <c r="N101" s="2239" t="s">
        <v>8963</v>
      </c>
      <c r="O101" s="2239">
        <v>2.2000000000000002</v>
      </c>
      <c r="P101" s="2239" t="s">
        <v>15909</v>
      </c>
      <c r="Q101" s="2223" t="s">
        <v>21540</v>
      </c>
      <c r="R101" s="2217" t="s">
        <v>21541</v>
      </c>
      <c r="S101" s="2224">
        <v>7</v>
      </c>
      <c r="T101" s="2261">
        <v>0</v>
      </c>
      <c r="U101" s="2224">
        <v>7</v>
      </c>
      <c r="V101" s="2388" t="s">
        <v>15909</v>
      </c>
      <c r="W101" s="2389" t="s">
        <v>15909</v>
      </c>
      <c r="X101" s="2389" t="s">
        <v>21542</v>
      </c>
      <c r="Y101" s="2390" t="s">
        <v>15909</v>
      </c>
      <c r="Z101" s="2234">
        <v>11.5</v>
      </c>
      <c r="AA101" s="2391" t="s">
        <v>8963</v>
      </c>
      <c r="AB101" s="2391" t="s">
        <v>8963</v>
      </c>
      <c r="AC101" s="2391" t="s">
        <v>8963</v>
      </c>
      <c r="AD101" s="2225">
        <v>5</v>
      </c>
      <c r="AE101" s="2227">
        <v>5</v>
      </c>
      <c r="AF101" s="2228" t="s">
        <v>21543</v>
      </c>
    </row>
    <row r="102" spans="1:32" ht="24.75" customHeight="1">
      <c r="A102" s="2217">
        <v>79</v>
      </c>
      <c r="B102" s="2218" t="s">
        <v>17538</v>
      </c>
      <c r="C102" s="2218" t="s">
        <v>3860</v>
      </c>
      <c r="D102" s="2218" t="s">
        <v>21544</v>
      </c>
      <c r="E102" s="2220" t="s">
        <v>21545</v>
      </c>
      <c r="F102" s="2218" t="s">
        <v>21546</v>
      </c>
      <c r="G102" s="2217" t="s">
        <v>21547</v>
      </c>
      <c r="H102" s="2218" t="s">
        <v>21548</v>
      </c>
      <c r="I102" s="2220" t="s">
        <v>21549</v>
      </c>
      <c r="J102" s="2218" t="s">
        <v>21550</v>
      </c>
      <c r="K102" s="2218"/>
      <c r="L102" s="2239" t="s">
        <v>14461</v>
      </c>
      <c r="M102" s="2239">
        <v>0.3</v>
      </c>
      <c r="N102" s="2239" t="s">
        <v>14461</v>
      </c>
      <c r="O102" s="2239">
        <v>0.3</v>
      </c>
      <c r="P102" s="2239" t="s">
        <v>14461</v>
      </c>
      <c r="Q102" s="2223" t="s">
        <v>21551</v>
      </c>
      <c r="R102" s="2218" t="s">
        <v>21552</v>
      </c>
      <c r="S102" s="2224">
        <v>10</v>
      </c>
      <c r="T102" s="2224">
        <v>10</v>
      </c>
      <c r="U102" s="2224">
        <v>0</v>
      </c>
      <c r="V102" s="2392">
        <v>5.4</v>
      </c>
      <c r="W102" s="2393">
        <v>0</v>
      </c>
      <c r="X102" s="2394">
        <v>4.8</v>
      </c>
      <c r="Y102" s="2394">
        <v>0.3</v>
      </c>
      <c r="Z102" s="2394">
        <f>SUM(V102:Y102)</f>
        <v>10.5</v>
      </c>
      <c r="AA102" s="2395">
        <v>0</v>
      </c>
      <c r="AB102" s="2395">
        <v>0</v>
      </c>
      <c r="AC102" s="2395">
        <v>5</v>
      </c>
      <c r="AD102" s="2395">
        <v>2</v>
      </c>
      <c r="AE102" s="2227">
        <f>SUBTOTAL(9,AA102:AD102)</f>
        <v>7</v>
      </c>
      <c r="AF102" s="2396" t="s">
        <v>21553</v>
      </c>
    </row>
    <row r="103" spans="1:32" ht="24.75" customHeight="1">
      <c r="A103" s="2217">
        <v>80</v>
      </c>
      <c r="B103" s="2218" t="s">
        <v>17538</v>
      </c>
      <c r="C103" s="2218" t="s">
        <v>3826</v>
      </c>
      <c r="D103" s="2218" t="s">
        <v>21554</v>
      </c>
      <c r="E103" s="2220" t="s">
        <v>21555</v>
      </c>
      <c r="F103" s="2218" t="s">
        <v>21556</v>
      </c>
      <c r="G103" s="2217" t="s">
        <v>21557</v>
      </c>
      <c r="H103" s="2397" t="s">
        <v>21558</v>
      </c>
      <c r="I103" s="2220" t="s">
        <v>21559</v>
      </c>
      <c r="J103" s="2218" t="s">
        <v>21560</v>
      </c>
      <c r="K103" s="2397" t="s">
        <v>8963</v>
      </c>
      <c r="L103" s="2239" t="s">
        <v>15909</v>
      </c>
      <c r="M103" s="2239">
        <v>0.1</v>
      </c>
      <c r="N103" s="2239" t="s">
        <v>15909</v>
      </c>
      <c r="O103" s="2239">
        <v>0.1</v>
      </c>
      <c r="P103" s="2239">
        <v>31</v>
      </c>
      <c r="Q103" s="2223" t="s">
        <v>21561</v>
      </c>
      <c r="R103" s="2218" t="s">
        <v>21562</v>
      </c>
      <c r="S103" s="2224">
        <v>32</v>
      </c>
      <c r="T103" s="2261">
        <v>23</v>
      </c>
      <c r="U103" s="2224">
        <v>9</v>
      </c>
      <c r="V103" s="2398">
        <v>29.6</v>
      </c>
      <c r="W103" s="2399">
        <v>4</v>
      </c>
      <c r="X103" s="2400">
        <v>2.6</v>
      </c>
      <c r="Y103" s="2400" t="s">
        <v>15909</v>
      </c>
      <c r="Z103" s="2400">
        <v>36.200000000000003</v>
      </c>
      <c r="AA103" s="2400">
        <v>1</v>
      </c>
      <c r="AB103" s="2401">
        <v>3</v>
      </c>
      <c r="AC103" s="2401">
        <v>2</v>
      </c>
      <c r="AD103" s="2401">
        <v>10</v>
      </c>
      <c r="AE103" s="2227">
        <v>16</v>
      </c>
      <c r="AF103" s="2217" t="s">
        <v>21563</v>
      </c>
    </row>
    <row r="104" spans="1:32" ht="24.75" customHeight="1">
      <c r="A104" s="2217">
        <v>81</v>
      </c>
      <c r="B104" s="2218" t="s">
        <v>21564</v>
      </c>
      <c r="C104" s="2218" t="s">
        <v>21565</v>
      </c>
      <c r="D104" s="2218" t="s">
        <v>21566</v>
      </c>
      <c r="E104" s="2220" t="s">
        <v>21567</v>
      </c>
      <c r="F104" s="2218" t="s">
        <v>21568</v>
      </c>
      <c r="G104" s="2217" t="s">
        <v>21569</v>
      </c>
      <c r="H104" s="2218" t="s">
        <v>21570</v>
      </c>
      <c r="I104" s="2220" t="s">
        <v>21571</v>
      </c>
      <c r="J104" s="2218" t="s">
        <v>21572</v>
      </c>
      <c r="K104" s="2218"/>
      <c r="L104" s="2239" t="s">
        <v>8963</v>
      </c>
      <c r="M104" s="2239" t="s">
        <v>8963</v>
      </c>
      <c r="N104" s="2239">
        <v>0.5</v>
      </c>
      <c r="O104" s="2239">
        <v>0.5</v>
      </c>
      <c r="P104" s="2239"/>
      <c r="Q104" s="2223" t="s">
        <v>21573</v>
      </c>
      <c r="R104" s="2218" t="s">
        <v>21574</v>
      </c>
      <c r="S104" s="2224">
        <v>18</v>
      </c>
      <c r="T104" s="2224">
        <v>2</v>
      </c>
      <c r="U104" s="2224">
        <v>16</v>
      </c>
      <c r="V104" s="2402">
        <v>5.3</v>
      </c>
      <c r="W104" s="2279">
        <v>5.4</v>
      </c>
      <c r="X104" s="2225">
        <v>5</v>
      </c>
      <c r="Y104" s="2402" t="s">
        <v>15909</v>
      </c>
      <c r="Z104" s="2402">
        <v>15.7</v>
      </c>
      <c r="AA104" s="2403">
        <v>2</v>
      </c>
      <c r="AB104" s="2403">
        <v>1</v>
      </c>
      <c r="AC104" s="2225">
        <v>5</v>
      </c>
      <c r="AD104" s="2225" t="s">
        <v>8963</v>
      </c>
      <c r="AE104" s="2227">
        <f>SUBTOTAL(9,AA104:AD104)</f>
        <v>8</v>
      </c>
      <c r="AF104" s="2228" t="s">
        <v>21575</v>
      </c>
    </row>
    <row r="105" spans="1:32" ht="24.75" customHeight="1">
      <c r="A105" s="2217">
        <v>82</v>
      </c>
      <c r="B105" s="2218" t="s">
        <v>17538</v>
      </c>
      <c r="C105" s="2218" t="s">
        <v>3899</v>
      </c>
      <c r="D105" s="2218" t="s">
        <v>21576</v>
      </c>
      <c r="E105" s="2220" t="s">
        <v>21577</v>
      </c>
      <c r="F105" s="2218" t="s">
        <v>21578</v>
      </c>
      <c r="G105" s="2217" t="s">
        <v>21579</v>
      </c>
      <c r="H105" s="2218" t="s">
        <v>21580</v>
      </c>
      <c r="I105" s="2220" t="s">
        <v>21581</v>
      </c>
      <c r="J105" s="2218" t="s">
        <v>21582</v>
      </c>
      <c r="K105" s="2218" t="s">
        <v>21583</v>
      </c>
      <c r="L105" s="2239" t="s">
        <v>14461</v>
      </c>
      <c r="M105" s="2239">
        <v>0.5</v>
      </c>
      <c r="N105" s="2239" t="s">
        <v>14461</v>
      </c>
      <c r="O105" s="2239">
        <v>0.5</v>
      </c>
      <c r="P105" s="2239" t="s">
        <v>14461</v>
      </c>
      <c r="Q105" s="2223" t="s">
        <v>21584</v>
      </c>
      <c r="R105" s="2217" t="s">
        <v>21585</v>
      </c>
      <c r="S105" s="2224">
        <v>16</v>
      </c>
      <c r="T105" s="2261">
        <v>6</v>
      </c>
      <c r="U105" s="2224">
        <v>10</v>
      </c>
      <c r="V105" s="2225">
        <v>8</v>
      </c>
      <c r="W105" s="2233" t="s">
        <v>14461</v>
      </c>
      <c r="X105" s="2233" t="s">
        <v>14461</v>
      </c>
      <c r="Y105" s="2233" t="s">
        <v>14461</v>
      </c>
      <c r="Z105" s="2226">
        <v>3.6</v>
      </c>
      <c r="AA105" s="2391" t="s">
        <v>8963</v>
      </c>
      <c r="AB105" s="2225">
        <v>0</v>
      </c>
      <c r="AC105" s="2391" t="s">
        <v>8963</v>
      </c>
      <c r="AD105" s="2225">
        <v>17</v>
      </c>
      <c r="AE105" s="2225">
        <f>SUBTOTAL(9,AA105:AD105)</f>
        <v>17</v>
      </c>
      <c r="AF105" s="2228" t="s">
        <v>21586</v>
      </c>
    </row>
    <row r="106" spans="1:32" ht="24.75" customHeight="1">
      <c r="A106" s="2217">
        <v>83</v>
      </c>
      <c r="B106" s="2404" t="s">
        <v>17538</v>
      </c>
      <c r="C106" s="2404" t="s">
        <v>11079</v>
      </c>
      <c r="D106" s="2404" t="s">
        <v>16605</v>
      </c>
      <c r="E106" s="2405" t="s">
        <v>21587</v>
      </c>
      <c r="F106" s="2404" t="s">
        <v>21588</v>
      </c>
      <c r="G106" s="2217" t="s">
        <v>21589</v>
      </c>
      <c r="H106" s="2404" t="s">
        <v>21590</v>
      </c>
      <c r="I106" s="2405" t="s">
        <v>21591</v>
      </c>
      <c r="J106" s="2404" t="s">
        <v>21592</v>
      </c>
      <c r="K106" s="2404" t="s">
        <v>21593</v>
      </c>
      <c r="L106" s="2239"/>
      <c r="M106" s="2239">
        <v>13</v>
      </c>
      <c r="N106" s="2239"/>
      <c r="O106" s="2239">
        <v>13</v>
      </c>
      <c r="P106" s="2239"/>
      <c r="Q106" s="2406" t="s">
        <v>21594</v>
      </c>
      <c r="R106" s="2407" t="s">
        <v>21541</v>
      </c>
      <c r="S106" s="2408">
        <v>20</v>
      </c>
      <c r="T106" s="2409" t="s">
        <v>21595</v>
      </c>
      <c r="U106" s="2408" t="s">
        <v>21596</v>
      </c>
      <c r="V106" s="2410" t="s">
        <v>21597</v>
      </c>
      <c r="W106" s="2389" t="s">
        <v>21598</v>
      </c>
      <c r="X106" s="2389" t="s">
        <v>21599</v>
      </c>
      <c r="Y106" s="2389" t="s">
        <v>21600</v>
      </c>
      <c r="Z106" s="2411" t="s">
        <v>21601</v>
      </c>
      <c r="AA106" s="2412" t="s">
        <v>21602</v>
      </c>
      <c r="AB106" s="2410" t="s">
        <v>21603</v>
      </c>
      <c r="AC106" s="2412" t="s">
        <v>21604</v>
      </c>
      <c r="AD106" s="2410" t="s">
        <v>21602</v>
      </c>
      <c r="AE106" s="2410" t="s">
        <v>21605</v>
      </c>
      <c r="AF106" s="2413" t="s">
        <v>21606</v>
      </c>
    </row>
    <row r="107" spans="1:32" ht="24.75" customHeight="1">
      <c r="A107" s="2217">
        <v>84</v>
      </c>
      <c r="B107" s="2218" t="s">
        <v>20629</v>
      </c>
      <c r="C107" s="2218" t="s">
        <v>2831</v>
      </c>
      <c r="D107" s="2218" t="s">
        <v>21607</v>
      </c>
      <c r="E107" s="2220" t="s">
        <v>21608</v>
      </c>
      <c r="F107" s="2218" t="s">
        <v>21609</v>
      </c>
      <c r="G107" s="2217" t="s">
        <v>21610</v>
      </c>
      <c r="H107" s="2218" t="s">
        <v>21611</v>
      </c>
      <c r="I107" s="2220" t="s">
        <v>21612</v>
      </c>
      <c r="J107" s="2218" t="s">
        <v>21613</v>
      </c>
      <c r="K107" s="2218" t="s">
        <v>21614</v>
      </c>
      <c r="L107" s="2239" t="s">
        <v>14461</v>
      </c>
      <c r="M107" s="2239">
        <v>10</v>
      </c>
      <c r="N107" s="2239">
        <v>1.6</v>
      </c>
      <c r="O107" s="2239">
        <v>11.6</v>
      </c>
      <c r="P107" s="2239">
        <v>55.2</v>
      </c>
      <c r="Q107" s="2282" t="s">
        <v>21615</v>
      </c>
      <c r="R107" s="2218" t="s">
        <v>21616</v>
      </c>
      <c r="S107" s="2261">
        <v>19</v>
      </c>
      <c r="T107" s="2224">
        <v>17</v>
      </c>
      <c r="U107" s="2224">
        <v>2</v>
      </c>
      <c r="V107" s="2285">
        <v>21</v>
      </c>
      <c r="W107" s="2279">
        <v>0</v>
      </c>
      <c r="X107" s="2279">
        <v>0.7</v>
      </c>
      <c r="Y107" s="2279" t="s">
        <v>15909</v>
      </c>
      <c r="Z107" s="2335">
        <v>21.7</v>
      </c>
      <c r="AA107" s="2279">
        <v>1.5</v>
      </c>
      <c r="AB107" s="2279">
        <v>0.2</v>
      </c>
      <c r="AC107" s="2279">
        <v>8.1</v>
      </c>
      <c r="AD107" s="2279">
        <v>8</v>
      </c>
      <c r="AE107" s="2225">
        <v>18</v>
      </c>
      <c r="AF107" s="2217" t="s">
        <v>21617</v>
      </c>
    </row>
    <row r="108" spans="1:32" ht="24.75" customHeight="1">
      <c r="A108" s="2217">
        <v>85</v>
      </c>
      <c r="B108" s="2218" t="s">
        <v>20629</v>
      </c>
      <c r="C108" s="2218" t="s">
        <v>2893</v>
      </c>
      <c r="D108" s="2218" t="s">
        <v>21618</v>
      </c>
      <c r="E108" s="2220" t="s">
        <v>17301</v>
      </c>
      <c r="F108" s="2218" t="s">
        <v>21619</v>
      </c>
      <c r="G108" s="2217" t="s">
        <v>21620</v>
      </c>
      <c r="H108" s="2218" t="s">
        <v>21621</v>
      </c>
      <c r="I108" s="2220" t="s">
        <v>21622</v>
      </c>
      <c r="J108" s="2218" t="s">
        <v>21623</v>
      </c>
      <c r="K108" s="2218"/>
      <c r="L108" s="2239" t="s">
        <v>14461</v>
      </c>
      <c r="M108" s="2239">
        <v>0.1</v>
      </c>
      <c r="N108" s="2239" t="s">
        <v>14461</v>
      </c>
      <c r="O108" s="2239">
        <v>0.1</v>
      </c>
      <c r="P108" s="2239" t="s">
        <v>14461</v>
      </c>
      <c r="Q108" s="2282" t="s">
        <v>21624</v>
      </c>
      <c r="R108" s="2217" t="s">
        <v>21625</v>
      </c>
      <c r="S108" s="2261">
        <v>17</v>
      </c>
      <c r="T108" s="2224">
        <v>14</v>
      </c>
      <c r="U108" s="2224">
        <v>3</v>
      </c>
      <c r="V108" s="2285">
        <v>52</v>
      </c>
      <c r="W108" s="2285"/>
      <c r="X108" s="2414" t="s">
        <v>14461</v>
      </c>
      <c r="Y108" s="2414" t="s">
        <v>14461</v>
      </c>
      <c r="Z108" s="2285">
        <v>52</v>
      </c>
      <c r="AA108" s="2280" t="s">
        <v>14461</v>
      </c>
      <c r="AB108" s="2279">
        <v>11</v>
      </c>
      <c r="AC108" s="2280" t="s">
        <v>14461</v>
      </c>
      <c r="AD108" s="2279">
        <v>11</v>
      </c>
      <c r="AE108" s="2225">
        <f>SUBTOTAL(9,AA108:AD108)</f>
        <v>22</v>
      </c>
      <c r="AF108" s="2278" t="s">
        <v>21626</v>
      </c>
    </row>
    <row r="109" spans="1:32" ht="24.75" customHeight="1">
      <c r="A109" s="2217">
        <v>86</v>
      </c>
      <c r="B109" s="2218" t="s">
        <v>20629</v>
      </c>
      <c r="C109" s="2218" t="s">
        <v>2903</v>
      </c>
      <c r="D109" s="2218" t="s">
        <v>16428</v>
      </c>
      <c r="E109" s="2220" t="s">
        <v>21627</v>
      </c>
      <c r="F109" s="2218" t="s">
        <v>21628</v>
      </c>
      <c r="G109" s="2217" t="s">
        <v>21629</v>
      </c>
      <c r="H109" s="2218" t="s">
        <v>21630</v>
      </c>
      <c r="I109" s="2220" t="s">
        <v>21631</v>
      </c>
      <c r="J109" s="2218" t="s">
        <v>21632</v>
      </c>
      <c r="K109" s="2218"/>
      <c r="L109" s="2239" t="s">
        <v>14461</v>
      </c>
      <c r="M109" s="2239">
        <v>9</v>
      </c>
      <c r="N109" s="2239" t="s">
        <v>14461</v>
      </c>
      <c r="O109" s="2239">
        <v>9</v>
      </c>
      <c r="P109" s="2239" t="s">
        <v>14461</v>
      </c>
      <c r="Q109" s="2282" t="s">
        <v>21633</v>
      </c>
      <c r="R109" s="2217" t="s">
        <v>21634</v>
      </c>
      <c r="S109" s="2261">
        <v>58</v>
      </c>
      <c r="T109" s="2224">
        <v>42</v>
      </c>
      <c r="U109" s="2224">
        <v>16</v>
      </c>
      <c r="V109" s="2279">
        <v>179</v>
      </c>
      <c r="W109" s="2280">
        <v>0</v>
      </c>
      <c r="X109" s="2279">
        <v>29</v>
      </c>
      <c r="Y109" s="2280" t="s">
        <v>15909</v>
      </c>
      <c r="Z109" s="2279">
        <v>208</v>
      </c>
      <c r="AA109" s="2279">
        <v>22</v>
      </c>
      <c r="AB109" s="2279">
        <v>7</v>
      </c>
      <c r="AC109" s="2279">
        <v>3</v>
      </c>
      <c r="AD109" s="2279">
        <v>27</v>
      </c>
      <c r="AE109" s="2225">
        <v>59</v>
      </c>
      <c r="AF109" s="2357" t="s">
        <v>21635</v>
      </c>
    </row>
    <row r="110" spans="1:32" ht="24.75" customHeight="1">
      <c r="A110" s="2217">
        <v>87</v>
      </c>
      <c r="B110" s="2415" t="s">
        <v>20629</v>
      </c>
      <c r="C110" s="2415" t="s">
        <v>2888</v>
      </c>
      <c r="D110" s="2415" t="s">
        <v>21636</v>
      </c>
      <c r="E110" s="2416" t="s">
        <v>21637</v>
      </c>
      <c r="F110" s="2415" t="s">
        <v>21638</v>
      </c>
      <c r="G110" s="2217" t="s">
        <v>21639</v>
      </c>
      <c r="H110" s="2415" t="s">
        <v>21640</v>
      </c>
      <c r="I110" s="2416" t="s">
        <v>21641</v>
      </c>
      <c r="J110" s="2415" t="s">
        <v>21642</v>
      </c>
      <c r="K110" s="2417" t="s">
        <v>21643</v>
      </c>
      <c r="L110" s="2239" t="s">
        <v>14461</v>
      </c>
      <c r="M110" s="2239">
        <v>9</v>
      </c>
      <c r="N110" s="2239" t="s">
        <v>14461</v>
      </c>
      <c r="O110" s="2239">
        <v>9</v>
      </c>
      <c r="P110" s="2239">
        <v>30</v>
      </c>
      <c r="Q110" s="2418" t="s">
        <v>21644</v>
      </c>
      <c r="R110" s="2425" t="s">
        <v>21645</v>
      </c>
      <c r="S110" s="2419">
        <v>38</v>
      </c>
      <c r="T110" s="2420">
        <v>31</v>
      </c>
      <c r="U110" s="2420">
        <v>7</v>
      </c>
      <c r="V110" s="2421">
        <v>48</v>
      </c>
      <c r="W110" s="2422">
        <v>0</v>
      </c>
      <c r="X110" s="2421">
        <v>10</v>
      </c>
      <c r="Y110" s="2422" t="s">
        <v>15909</v>
      </c>
      <c r="Z110" s="2421">
        <v>58</v>
      </c>
      <c r="AA110" s="2422">
        <v>8</v>
      </c>
      <c r="AB110" s="2423">
        <v>7</v>
      </c>
      <c r="AC110" s="2421">
        <v>3</v>
      </c>
      <c r="AD110" s="2423">
        <v>14</v>
      </c>
      <c r="AE110" s="2424">
        <f>SUBTOTAL(9,AA110:AD110)</f>
        <v>32</v>
      </c>
      <c r="AF110" s="2425" t="s">
        <v>21646</v>
      </c>
    </row>
    <row r="111" spans="1:32" ht="24.75" customHeight="1">
      <c r="A111" s="2217">
        <v>88</v>
      </c>
      <c r="B111" s="2218" t="s">
        <v>20629</v>
      </c>
      <c r="C111" s="2218" t="s">
        <v>2879</v>
      </c>
      <c r="D111" s="2218" t="s">
        <v>21647</v>
      </c>
      <c r="E111" s="2220" t="s">
        <v>21648</v>
      </c>
      <c r="F111" s="2218" t="s">
        <v>21649</v>
      </c>
      <c r="G111" s="2217" t="s">
        <v>21650</v>
      </c>
      <c r="H111" s="2218" t="s">
        <v>21651</v>
      </c>
      <c r="I111" s="2220" t="s">
        <v>21652</v>
      </c>
      <c r="J111" s="2218" t="s">
        <v>21653</v>
      </c>
      <c r="K111" s="2218" t="s">
        <v>21654</v>
      </c>
      <c r="L111" s="2239" t="s">
        <v>14461</v>
      </c>
      <c r="M111" s="2239">
        <v>10</v>
      </c>
      <c r="N111" s="2239" t="s">
        <v>14461</v>
      </c>
      <c r="O111" s="2239">
        <v>10</v>
      </c>
      <c r="P111" s="2239" t="s">
        <v>14461</v>
      </c>
      <c r="Q111" s="2282" t="s">
        <v>21655</v>
      </c>
      <c r="R111" s="2218" t="s">
        <v>21656</v>
      </c>
      <c r="S111" s="2261">
        <v>32</v>
      </c>
      <c r="T111" s="2224">
        <v>24</v>
      </c>
      <c r="U111" s="2224">
        <v>8</v>
      </c>
      <c r="V111" s="2279">
        <v>85</v>
      </c>
      <c r="W111" s="2279">
        <v>4</v>
      </c>
      <c r="X111" s="2279">
        <v>2</v>
      </c>
      <c r="Y111" s="2279">
        <v>0.2</v>
      </c>
      <c r="Z111" s="2279">
        <f>SUM(V111:Y111)</f>
        <v>91.2</v>
      </c>
      <c r="AA111" s="2279">
        <v>16</v>
      </c>
      <c r="AB111" s="2279">
        <v>12</v>
      </c>
      <c r="AC111" s="2279" t="s">
        <v>8963</v>
      </c>
      <c r="AD111" s="2279">
        <v>26</v>
      </c>
      <c r="AE111" s="2225">
        <f>SUBTOTAL(9,AA111:AD111)</f>
        <v>54</v>
      </c>
      <c r="AF111" s="2217" t="s">
        <v>21635</v>
      </c>
    </row>
    <row r="112" spans="1:32" ht="24.75" customHeight="1">
      <c r="A112" s="2217">
        <v>89</v>
      </c>
      <c r="B112" s="2426" t="s">
        <v>20629</v>
      </c>
      <c r="C112" s="2426" t="s">
        <v>2917</v>
      </c>
      <c r="D112" s="2426" t="s">
        <v>21657</v>
      </c>
      <c r="E112" s="2427" t="s">
        <v>21658</v>
      </c>
      <c r="F112" s="2426" t="s">
        <v>21659</v>
      </c>
      <c r="G112" s="2217" t="s">
        <v>21660</v>
      </c>
      <c r="H112" s="2426" t="s">
        <v>21661</v>
      </c>
      <c r="I112" s="2427" t="s">
        <v>21662</v>
      </c>
      <c r="J112" s="2426" t="s">
        <v>21663</v>
      </c>
      <c r="K112" s="2218"/>
      <c r="L112" s="2239" t="s">
        <v>14461</v>
      </c>
      <c r="M112" s="2239">
        <v>0</v>
      </c>
      <c r="N112" s="2239" t="s">
        <v>21664</v>
      </c>
      <c r="O112" s="2239" t="s">
        <v>21664</v>
      </c>
      <c r="P112" s="2239" t="s">
        <v>21664</v>
      </c>
      <c r="Q112" s="2427" t="s">
        <v>21665</v>
      </c>
      <c r="R112" s="2426" t="s">
        <v>21666</v>
      </c>
      <c r="S112" s="2261">
        <v>7</v>
      </c>
      <c r="T112" s="2224">
        <v>7</v>
      </c>
      <c r="U112" s="2224">
        <v>0</v>
      </c>
      <c r="V112" s="2279">
        <v>16.600000000000001</v>
      </c>
      <c r="W112" s="2279">
        <v>1</v>
      </c>
      <c r="X112" s="2280" t="s">
        <v>14461</v>
      </c>
      <c r="Y112" s="2280" t="s">
        <v>14461</v>
      </c>
      <c r="Z112" s="2279">
        <v>17.7</v>
      </c>
      <c r="AA112" s="2279">
        <v>1</v>
      </c>
      <c r="AB112" s="2279">
        <v>2</v>
      </c>
      <c r="AC112" s="2280">
        <v>2</v>
      </c>
      <c r="AD112" s="2280">
        <v>3</v>
      </c>
      <c r="AE112" s="2279">
        <v>8</v>
      </c>
      <c r="AF112" s="2426" t="s">
        <v>21667</v>
      </c>
    </row>
    <row r="113" spans="1:32" ht="24.75" customHeight="1">
      <c r="A113" s="2217">
        <v>90</v>
      </c>
      <c r="B113" s="2218" t="s">
        <v>20629</v>
      </c>
      <c r="C113" s="2218" t="s">
        <v>2874</v>
      </c>
      <c r="D113" s="2218" t="s">
        <v>21668</v>
      </c>
      <c r="E113" s="2220" t="s">
        <v>21669</v>
      </c>
      <c r="F113" s="2218" t="s">
        <v>21670</v>
      </c>
      <c r="G113" s="2217" t="s">
        <v>21671</v>
      </c>
      <c r="H113" s="2218" t="s">
        <v>21672</v>
      </c>
      <c r="I113" s="2220" t="s">
        <v>21673</v>
      </c>
      <c r="J113" s="2218" t="s">
        <v>21674</v>
      </c>
      <c r="K113" s="2218"/>
      <c r="L113" s="2239" t="s">
        <v>14461</v>
      </c>
      <c r="M113" s="2239">
        <v>0.1</v>
      </c>
      <c r="N113" s="2239" t="s">
        <v>14461</v>
      </c>
      <c r="O113" s="2239" t="s">
        <v>14461</v>
      </c>
      <c r="P113" s="2239">
        <v>5</v>
      </c>
      <c r="Q113" s="2282" t="s">
        <v>21675</v>
      </c>
      <c r="R113" s="2217" t="s">
        <v>21541</v>
      </c>
      <c r="S113" s="2224">
        <v>15</v>
      </c>
      <c r="T113" s="2261">
        <v>11</v>
      </c>
      <c r="U113" s="2224">
        <v>4</v>
      </c>
      <c r="V113" s="2225">
        <v>48</v>
      </c>
      <c r="W113" s="2226" t="s">
        <v>15909</v>
      </c>
      <c r="X113" s="2226" t="s">
        <v>15909</v>
      </c>
      <c r="Y113" s="2226" t="s">
        <v>18016</v>
      </c>
      <c r="Z113" s="2226">
        <v>48</v>
      </c>
      <c r="AA113" s="2225">
        <v>6</v>
      </c>
      <c r="AB113" s="2225">
        <v>4</v>
      </c>
      <c r="AC113" s="2225" t="s">
        <v>18016</v>
      </c>
      <c r="AD113" s="2225">
        <v>8</v>
      </c>
      <c r="AE113" s="2225">
        <f>SUBTOTAL(9,AA113:AD113)</f>
        <v>18</v>
      </c>
      <c r="AF113" s="2228" t="s">
        <v>21676</v>
      </c>
    </row>
    <row r="114" spans="1:32" ht="24.75" customHeight="1">
      <c r="A114" s="2217">
        <v>91</v>
      </c>
      <c r="B114" s="2415" t="s">
        <v>20629</v>
      </c>
      <c r="C114" s="2415" t="s">
        <v>2922</v>
      </c>
      <c r="D114" s="2415" t="s">
        <v>21677</v>
      </c>
      <c r="E114" s="2416" t="s">
        <v>21678</v>
      </c>
      <c r="F114" s="2415" t="s">
        <v>21679</v>
      </c>
      <c r="G114" s="2217" t="s">
        <v>21680</v>
      </c>
      <c r="H114" s="2415" t="s">
        <v>21681</v>
      </c>
      <c r="I114" s="2416" t="s">
        <v>21682</v>
      </c>
      <c r="J114" s="2415" t="s">
        <v>21683</v>
      </c>
      <c r="K114" s="2415" t="s">
        <v>21684</v>
      </c>
      <c r="L114" s="2239" t="s">
        <v>14461</v>
      </c>
      <c r="M114" s="2239" t="s">
        <v>14461</v>
      </c>
      <c r="N114" s="2239">
        <v>42</v>
      </c>
      <c r="O114" s="2239">
        <v>42</v>
      </c>
      <c r="P114" s="2239" t="s">
        <v>14461</v>
      </c>
      <c r="Q114" s="2418" t="s">
        <v>21685</v>
      </c>
      <c r="R114" s="2415" t="s">
        <v>21686</v>
      </c>
      <c r="S114" s="2420">
        <f>T114+U114</f>
        <v>22</v>
      </c>
      <c r="T114" s="2420">
        <v>17</v>
      </c>
      <c r="U114" s="2420">
        <v>5</v>
      </c>
      <c r="V114" s="2428">
        <v>34.700000000000003</v>
      </c>
      <c r="W114" s="2429">
        <v>0</v>
      </c>
      <c r="X114" s="2429">
        <v>0</v>
      </c>
      <c r="Y114" s="2429">
        <v>0</v>
      </c>
      <c r="Z114" s="2430">
        <v>34.700000000000003</v>
      </c>
      <c r="AA114" s="2431">
        <v>52</v>
      </c>
      <c r="AB114" s="2431">
        <v>2</v>
      </c>
      <c r="AC114" s="2431">
        <v>0</v>
      </c>
      <c r="AD114" s="2431">
        <v>4</v>
      </c>
      <c r="AE114" s="2424">
        <f>SUBTOTAL(9,AA114:AD114)</f>
        <v>58</v>
      </c>
      <c r="AF114" s="2432" t="s">
        <v>21687</v>
      </c>
    </row>
    <row r="115" spans="1:32" ht="24.75" customHeight="1">
      <c r="A115" s="2217">
        <v>92</v>
      </c>
      <c r="B115" s="2218" t="s">
        <v>21688</v>
      </c>
      <c r="C115" s="2218" t="s">
        <v>17288</v>
      </c>
      <c r="D115" s="2218" t="s">
        <v>21689</v>
      </c>
      <c r="E115" s="2220" t="s">
        <v>21690</v>
      </c>
      <c r="F115" s="2218" t="s">
        <v>21691</v>
      </c>
      <c r="G115" s="2217" t="s">
        <v>21692</v>
      </c>
      <c r="H115" s="2218" t="s">
        <v>21693</v>
      </c>
      <c r="I115" s="2220" t="s">
        <v>21694</v>
      </c>
      <c r="J115" s="2218" t="s">
        <v>21695</v>
      </c>
      <c r="K115" s="2218"/>
      <c r="L115" s="2239" t="s">
        <v>8963</v>
      </c>
      <c r="M115" s="2239">
        <v>18.600000000000001</v>
      </c>
      <c r="N115" s="2239" t="s">
        <v>8963</v>
      </c>
      <c r="O115" s="2239">
        <v>18.600000000000001</v>
      </c>
      <c r="P115" s="2239" t="s">
        <v>8963</v>
      </c>
      <c r="Q115" s="2282" t="s">
        <v>21696</v>
      </c>
      <c r="R115" s="2217" t="s">
        <v>21697</v>
      </c>
      <c r="S115" s="2261">
        <v>7</v>
      </c>
      <c r="T115" s="2224">
        <v>5</v>
      </c>
      <c r="U115" s="2261" t="s">
        <v>21698</v>
      </c>
      <c r="V115" s="2279">
        <v>30.3</v>
      </c>
      <c r="W115" s="2234">
        <v>0.6</v>
      </c>
      <c r="X115" s="2280" t="s">
        <v>8963</v>
      </c>
      <c r="Y115" s="2280">
        <v>0.9</v>
      </c>
      <c r="Z115" s="2279">
        <v>31.8</v>
      </c>
      <c r="AA115" s="2279">
        <v>3</v>
      </c>
      <c r="AB115" s="2280">
        <v>2</v>
      </c>
      <c r="AC115" s="2280" t="s">
        <v>8963</v>
      </c>
      <c r="AD115" s="2280">
        <v>7</v>
      </c>
      <c r="AE115" s="2225">
        <f>SUBTOTAL(9,AA115:AD115)</f>
        <v>12</v>
      </c>
      <c r="AF115" s="2217" t="s">
        <v>21699</v>
      </c>
    </row>
    <row r="116" spans="1:32" ht="24.75" customHeight="1">
      <c r="A116" s="2217">
        <v>93</v>
      </c>
      <c r="B116" s="2218" t="s">
        <v>21688</v>
      </c>
      <c r="C116" s="2218" t="s">
        <v>17269</v>
      </c>
      <c r="D116" s="2306" t="s">
        <v>21700</v>
      </c>
      <c r="E116" s="2220" t="s">
        <v>21701</v>
      </c>
      <c r="F116" s="2218" t="s">
        <v>21702</v>
      </c>
      <c r="G116" s="2217" t="s">
        <v>21703</v>
      </c>
      <c r="H116" s="2218" t="s">
        <v>21704</v>
      </c>
      <c r="I116" s="2220" t="s">
        <v>21705</v>
      </c>
      <c r="J116" s="2218" t="s">
        <v>21706</v>
      </c>
      <c r="K116" s="2218"/>
      <c r="L116" s="2239" t="s">
        <v>8963</v>
      </c>
      <c r="M116" s="2239">
        <v>3</v>
      </c>
      <c r="N116" s="2239" t="s">
        <v>8963</v>
      </c>
      <c r="O116" s="2239" t="s">
        <v>8963</v>
      </c>
      <c r="P116" s="2239" t="s">
        <v>8963</v>
      </c>
      <c r="Q116" s="2282" t="s">
        <v>21707</v>
      </c>
      <c r="R116" s="2217" t="s">
        <v>21666</v>
      </c>
      <c r="S116" s="2261">
        <v>8</v>
      </c>
      <c r="T116" s="2224">
        <v>6</v>
      </c>
      <c r="U116" s="2261" t="s">
        <v>21708</v>
      </c>
      <c r="V116" s="2279">
        <v>16.899999999999999</v>
      </c>
      <c r="W116" s="2226" t="s">
        <v>8963</v>
      </c>
      <c r="X116" s="2280" t="s">
        <v>8963</v>
      </c>
      <c r="Y116" s="2280" t="s">
        <v>8963</v>
      </c>
      <c r="Z116" s="2279">
        <v>16.899999999999999</v>
      </c>
      <c r="AA116" s="2279" t="s">
        <v>8963</v>
      </c>
      <c r="AB116" s="2280" t="s">
        <v>8963</v>
      </c>
      <c r="AC116" s="2280" t="s">
        <v>8963</v>
      </c>
      <c r="AD116" s="2280">
        <v>3</v>
      </c>
      <c r="AE116" s="2225">
        <v>2</v>
      </c>
      <c r="AF116" s="2217" t="s">
        <v>21709</v>
      </c>
    </row>
    <row r="117" spans="1:32" ht="24.75" customHeight="1">
      <c r="A117" s="2217">
        <v>94</v>
      </c>
      <c r="B117" s="2218" t="s">
        <v>21688</v>
      </c>
      <c r="C117" s="2218" t="s">
        <v>17273</v>
      </c>
      <c r="D117" s="2433" t="s">
        <v>21710</v>
      </c>
      <c r="E117" s="2220" t="s">
        <v>21711</v>
      </c>
      <c r="F117" s="2218" t="s">
        <v>21712</v>
      </c>
      <c r="G117" s="2217" t="s">
        <v>21713</v>
      </c>
      <c r="H117" s="2218" t="s">
        <v>21714</v>
      </c>
      <c r="I117" s="2220" t="s">
        <v>21715</v>
      </c>
      <c r="J117" s="2218" t="s">
        <v>21716</v>
      </c>
      <c r="K117" s="2218"/>
      <c r="L117" s="2239" t="s">
        <v>15909</v>
      </c>
      <c r="M117" s="2239">
        <v>3</v>
      </c>
      <c r="N117" s="2239" t="s">
        <v>15909</v>
      </c>
      <c r="O117" s="2239">
        <v>3</v>
      </c>
      <c r="P117" s="2239" t="s">
        <v>15909</v>
      </c>
      <c r="Q117" s="2282" t="s">
        <v>21717</v>
      </c>
      <c r="R117" s="2217" t="s">
        <v>21718</v>
      </c>
      <c r="S117" s="2261">
        <v>11</v>
      </c>
      <c r="T117" s="2224">
        <v>8</v>
      </c>
      <c r="U117" s="2261">
        <v>3</v>
      </c>
      <c r="V117" s="2279">
        <v>6.4</v>
      </c>
      <c r="W117" s="2226" t="s">
        <v>15909</v>
      </c>
      <c r="X117" s="2280" t="s">
        <v>15909</v>
      </c>
      <c r="Y117" s="2280">
        <v>20</v>
      </c>
      <c r="Z117" s="2279">
        <v>26.4</v>
      </c>
      <c r="AA117" s="2279">
        <v>3</v>
      </c>
      <c r="AB117" s="2280">
        <v>1</v>
      </c>
      <c r="AC117" s="2280" t="s">
        <v>15909</v>
      </c>
      <c r="AD117" s="2280">
        <v>10</v>
      </c>
      <c r="AE117" s="2225">
        <v>14</v>
      </c>
      <c r="AF117" s="2217" t="s">
        <v>21719</v>
      </c>
    </row>
    <row r="118" spans="1:32" ht="24.75" customHeight="1">
      <c r="A118" s="2217">
        <v>95</v>
      </c>
      <c r="B118" s="2218" t="s">
        <v>21688</v>
      </c>
      <c r="C118" s="2218" t="s">
        <v>21720</v>
      </c>
      <c r="D118" s="1682" t="s">
        <v>21721</v>
      </c>
      <c r="E118" s="2220" t="s">
        <v>21722</v>
      </c>
      <c r="F118" s="2218" t="s">
        <v>21723</v>
      </c>
      <c r="G118" s="2217" t="s">
        <v>21724</v>
      </c>
      <c r="H118" s="2218" t="s">
        <v>21725</v>
      </c>
      <c r="I118" s="2220" t="s">
        <v>21726</v>
      </c>
      <c r="J118" s="2218" t="s">
        <v>21727</v>
      </c>
      <c r="K118" s="2218"/>
      <c r="L118" s="2239" t="s">
        <v>15909</v>
      </c>
      <c r="M118" s="2239">
        <v>3</v>
      </c>
      <c r="N118" s="2239" t="s">
        <v>15909</v>
      </c>
      <c r="O118" s="2239">
        <v>3</v>
      </c>
      <c r="P118" s="2239" t="s">
        <v>15909</v>
      </c>
      <c r="Q118" s="2282" t="s">
        <v>21728</v>
      </c>
      <c r="R118" s="2217" t="s">
        <v>21697</v>
      </c>
      <c r="S118" s="2261">
        <v>5</v>
      </c>
      <c r="T118" s="2224">
        <v>5</v>
      </c>
      <c r="U118" s="2261" t="s">
        <v>15909</v>
      </c>
      <c r="V118" s="2279">
        <v>15.6</v>
      </c>
      <c r="W118" s="2226" t="s">
        <v>15909</v>
      </c>
      <c r="X118" s="2280">
        <v>4.8</v>
      </c>
      <c r="Y118" s="2280" t="s">
        <v>15909</v>
      </c>
      <c r="Z118" s="2279">
        <v>20.399999999999999</v>
      </c>
      <c r="AA118" s="2279" t="s">
        <v>15909</v>
      </c>
      <c r="AB118" s="2280" t="s">
        <v>15909</v>
      </c>
      <c r="AC118" s="2280" t="s">
        <v>15909</v>
      </c>
      <c r="AD118" s="2280">
        <v>6</v>
      </c>
      <c r="AE118" s="2225">
        <v>6</v>
      </c>
      <c r="AF118" s="2217" t="s">
        <v>21729</v>
      </c>
    </row>
    <row r="119" spans="1:32" ht="24.75" customHeight="1">
      <c r="A119" s="2217">
        <v>96</v>
      </c>
      <c r="B119" s="2306" t="s">
        <v>20641</v>
      </c>
      <c r="C119" s="2306" t="s">
        <v>3128</v>
      </c>
      <c r="D119" s="2306" t="s">
        <v>21730</v>
      </c>
      <c r="E119" s="2220" t="s">
        <v>21731</v>
      </c>
      <c r="F119" s="2218" t="s">
        <v>21732</v>
      </c>
      <c r="G119" s="2217" t="s">
        <v>21733</v>
      </c>
      <c r="H119" s="2218" t="s">
        <v>21734</v>
      </c>
      <c r="I119" s="2220" t="s">
        <v>21735</v>
      </c>
      <c r="J119" s="2218" t="s">
        <v>21736</v>
      </c>
      <c r="K119" s="2218" t="s">
        <v>21737</v>
      </c>
      <c r="L119" s="2239" t="s">
        <v>8963</v>
      </c>
      <c r="M119" s="2239">
        <v>1</v>
      </c>
      <c r="N119" s="2239" t="s">
        <v>8963</v>
      </c>
      <c r="O119" s="2239">
        <v>1</v>
      </c>
      <c r="P119" s="2239">
        <v>54</v>
      </c>
      <c r="Q119" s="2220" t="s">
        <v>21738</v>
      </c>
      <c r="R119" s="2218" t="s">
        <v>21739</v>
      </c>
      <c r="S119" s="2261">
        <v>95</v>
      </c>
      <c r="T119" s="2224">
        <v>62</v>
      </c>
      <c r="U119" s="2224">
        <v>33</v>
      </c>
      <c r="V119" s="2434">
        <v>64</v>
      </c>
      <c r="W119" s="2434">
        <v>0</v>
      </c>
      <c r="X119" s="2434">
        <v>12</v>
      </c>
      <c r="Y119" s="2435">
        <v>0</v>
      </c>
      <c r="Z119" s="2434">
        <f>V119+W119+X119+Y119</f>
        <v>76</v>
      </c>
      <c r="AA119" s="2434">
        <v>6</v>
      </c>
      <c r="AB119" s="2434">
        <v>4</v>
      </c>
      <c r="AC119" s="2434">
        <v>6</v>
      </c>
      <c r="AD119" s="2434">
        <v>6</v>
      </c>
      <c r="AE119" s="2225">
        <f>SUBTOTAL(9,AA119:AD119)</f>
        <v>22</v>
      </c>
      <c r="AF119" s="2436" t="s">
        <v>21740</v>
      </c>
    </row>
    <row r="120" spans="1:32" ht="24.75" customHeight="1">
      <c r="A120" s="2217">
        <v>97</v>
      </c>
      <c r="B120" s="2218" t="s">
        <v>20641</v>
      </c>
      <c r="C120" s="2218" t="s">
        <v>3141</v>
      </c>
      <c r="D120" s="2218" t="s">
        <v>21741</v>
      </c>
      <c r="E120" s="2296" t="s">
        <v>21742</v>
      </c>
      <c r="F120" s="2297" t="s">
        <v>21743</v>
      </c>
      <c r="G120" s="2217" t="s">
        <v>21744</v>
      </c>
      <c r="H120" s="2297" t="s">
        <v>21745</v>
      </c>
      <c r="I120" s="2296" t="s">
        <v>21746</v>
      </c>
      <c r="J120" s="2297" t="s">
        <v>21747</v>
      </c>
      <c r="K120" s="2297"/>
      <c r="L120" s="2239" t="s">
        <v>14461</v>
      </c>
      <c r="M120" s="2239">
        <v>1</v>
      </c>
      <c r="N120" s="2239" t="s">
        <v>14461</v>
      </c>
      <c r="O120" s="2239">
        <v>1</v>
      </c>
      <c r="P120" s="2239">
        <v>1</v>
      </c>
      <c r="Q120" s="2437" t="s">
        <v>21748</v>
      </c>
      <c r="R120" s="2297" t="s">
        <v>21749</v>
      </c>
      <c r="S120" s="2301">
        <v>31</v>
      </c>
      <c r="T120" s="2301">
        <v>18</v>
      </c>
      <c r="U120" s="2301">
        <v>13</v>
      </c>
      <c r="V120" s="2438" t="s">
        <v>21750</v>
      </c>
      <c r="W120" s="2439" t="s">
        <v>21751</v>
      </c>
      <c r="X120" s="2439" t="s">
        <v>21752</v>
      </c>
      <c r="Y120" s="2439" t="s">
        <v>21753</v>
      </c>
      <c r="Z120" s="2439" t="s">
        <v>21754</v>
      </c>
      <c r="AA120" s="2440">
        <v>6</v>
      </c>
      <c r="AB120" s="2440">
        <v>3</v>
      </c>
      <c r="AC120" s="2440">
        <v>2</v>
      </c>
      <c r="AD120" s="2440">
        <v>9</v>
      </c>
      <c r="AE120" s="2440">
        <f>SUBTOTAL(9,AA120:AD120)</f>
        <v>20</v>
      </c>
      <c r="AF120" s="2441" t="s">
        <v>21755</v>
      </c>
    </row>
    <row r="121" spans="1:32" ht="24.75" customHeight="1">
      <c r="A121" s="2217">
        <v>98</v>
      </c>
      <c r="B121" s="2218" t="s">
        <v>20641</v>
      </c>
      <c r="C121" s="2218" t="s">
        <v>9668</v>
      </c>
      <c r="D121" s="2218" t="s">
        <v>21756</v>
      </c>
      <c r="E121" s="2220" t="s">
        <v>21757</v>
      </c>
      <c r="F121" s="2218" t="s">
        <v>21758</v>
      </c>
      <c r="G121" s="2217" t="s">
        <v>21759</v>
      </c>
      <c r="H121" s="2218" t="s">
        <v>21760</v>
      </c>
      <c r="I121" s="2220" t="s">
        <v>21761</v>
      </c>
      <c r="J121" s="2218" t="s">
        <v>21762</v>
      </c>
      <c r="K121" s="2218" t="s">
        <v>21763</v>
      </c>
      <c r="L121" s="2239"/>
      <c r="M121" s="2239">
        <v>2.5</v>
      </c>
      <c r="N121" s="2239"/>
      <c r="O121" s="2239">
        <v>2.5</v>
      </c>
      <c r="P121" s="2239"/>
      <c r="Q121" s="2282" t="s">
        <v>21764</v>
      </c>
      <c r="R121" s="2218" t="s">
        <v>21765</v>
      </c>
      <c r="S121" s="2224">
        <v>8</v>
      </c>
      <c r="T121" s="2224">
        <v>5</v>
      </c>
      <c r="U121" s="2224">
        <v>3</v>
      </c>
      <c r="V121" s="2370">
        <v>42</v>
      </c>
      <c r="W121" s="2367">
        <v>5</v>
      </c>
      <c r="X121" s="2367" t="s">
        <v>15909</v>
      </c>
      <c r="Y121" s="2367" t="s">
        <v>15909</v>
      </c>
      <c r="Z121" s="2367">
        <v>47</v>
      </c>
      <c r="AA121" s="2370">
        <v>1</v>
      </c>
      <c r="AB121" s="2370" t="s">
        <v>8963</v>
      </c>
      <c r="AC121" s="2370" t="s">
        <v>8963</v>
      </c>
      <c r="AD121" s="2370">
        <v>8</v>
      </c>
      <c r="AE121" s="2225">
        <f>SUBTOTAL(9,AA121:AD121)</f>
        <v>9</v>
      </c>
      <c r="AF121" s="2372" t="s">
        <v>21766</v>
      </c>
    </row>
    <row r="122" spans="1:32" ht="24.75" customHeight="1">
      <c r="A122" s="2217">
        <v>99</v>
      </c>
      <c r="B122" s="2218" t="s">
        <v>20641</v>
      </c>
      <c r="C122" s="2218" t="s">
        <v>3113</v>
      </c>
      <c r="D122" s="2218" t="s">
        <v>21767</v>
      </c>
      <c r="E122" s="2220" t="s">
        <v>21768</v>
      </c>
      <c r="F122" s="2218" t="s">
        <v>21769</v>
      </c>
      <c r="G122" s="2217" t="s">
        <v>21770</v>
      </c>
      <c r="H122" s="2218" t="s">
        <v>21842</v>
      </c>
      <c r="I122" s="2220" t="s">
        <v>21771</v>
      </c>
      <c r="J122" s="2218" t="s">
        <v>21772</v>
      </c>
      <c r="K122" s="2218" t="s">
        <v>21773</v>
      </c>
      <c r="L122" s="2239" t="s">
        <v>14461</v>
      </c>
      <c r="M122" s="2239">
        <v>29.5</v>
      </c>
      <c r="N122" s="2239" t="s">
        <v>14461</v>
      </c>
      <c r="O122" s="2239">
        <v>29.5</v>
      </c>
      <c r="P122" s="2239"/>
      <c r="Q122" s="2282" t="s">
        <v>21774</v>
      </c>
      <c r="R122" s="2217" t="s">
        <v>21775</v>
      </c>
      <c r="S122" s="2261">
        <v>14</v>
      </c>
      <c r="T122" s="2224">
        <v>12</v>
      </c>
      <c r="U122" s="2224">
        <v>2</v>
      </c>
      <c r="V122" s="2279">
        <v>2.8</v>
      </c>
      <c r="W122" s="2279">
        <v>0.7</v>
      </c>
      <c r="X122" s="2279">
        <v>35.4</v>
      </c>
      <c r="Y122" s="2279">
        <v>1.1000000000000001</v>
      </c>
      <c r="Z122" s="2279">
        <v>40</v>
      </c>
      <c r="AA122" s="2279">
        <v>4</v>
      </c>
      <c r="AB122" s="2279">
        <v>4</v>
      </c>
      <c r="AC122" s="2279" t="s">
        <v>14461</v>
      </c>
      <c r="AD122" s="2279">
        <v>18</v>
      </c>
      <c r="AE122" s="2442">
        <v>26</v>
      </c>
      <c r="AF122" s="2217" t="s">
        <v>21776</v>
      </c>
    </row>
    <row r="123" spans="1:32" ht="24.75" customHeight="1">
      <c r="A123" s="2217">
        <v>100</v>
      </c>
      <c r="B123" s="2218" t="s">
        <v>20653</v>
      </c>
      <c r="C123" s="2218" t="s">
        <v>3337</v>
      </c>
      <c r="D123" s="2218" t="s">
        <v>21777</v>
      </c>
      <c r="E123" s="2220" t="s">
        <v>21778</v>
      </c>
      <c r="F123" s="2218" t="s">
        <v>21779</v>
      </c>
      <c r="G123" s="2217" t="s">
        <v>21780</v>
      </c>
      <c r="H123" s="2218" t="s">
        <v>21781</v>
      </c>
      <c r="I123" s="2220" t="s">
        <v>21782</v>
      </c>
      <c r="J123" s="2218" t="s">
        <v>21783</v>
      </c>
      <c r="K123" s="2218" t="s">
        <v>21784</v>
      </c>
      <c r="L123" s="2239" t="s">
        <v>14461</v>
      </c>
      <c r="M123" s="2239">
        <v>2</v>
      </c>
      <c r="N123" s="2239" t="s">
        <v>14461</v>
      </c>
      <c r="O123" s="2239">
        <v>2</v>
      </c>
      <c r="P123" s="2239" t="s">
        <v>14461</v>
      </c>
      <c r="Q123" s="2220" t="s">
        <v>21785</v>
      </c>
      <c r="R123" s="2217" t="s">
        <v>21786</v>
      </c>
      <c r="S123" s="2261">
        <v>21</v>
      </c>
      <c r="T123" s="2224">
        <v>9</v>
      </c>
      <c r="U123" s="2224">
        <v>12</v>
      </c>
      <c r="V123" s="2279" t="s">
        <v>15909</v>
      </c>
      <c r="W123" s="2280">
        <v>0</v>
      </c>
      <c r="X123" s="2279">
        <v>0</v>
      </c>
      <c r="Y123" s="2280">
        <v>0</v>
      </c>
      <c r="Z123" s="2279">
        <v>0</v>
      </c>
      <c r="AA123" s="2279">
        <v>1</v>
      </c>
      <c r="AB123" s="2279">
        <v>1</v>
      </c>
      <c r="AC123" s="2279">
        <v>4</v>
      </c>
      <c r="AD123" s="2279">
        <v>13</v>
      </c>
      <c r="AE123" s="2225">
        <f>SUBTOTAL(9,AA123:AD123)</f>
        <v>19</v>
      </c>
      <c r="AF123" s="2217" t="s">
        <v>21787</v>
      </c>
    </row>
    <row r="124" spans="1:32" ht="24.75" customHeight="1">
      <c r="A124" s="2217">
        <v>101</v>
      </c>
      <c r="B124" s="2218" t="s">
        <v>20653</v>
      </c>
      <c r="C124" s="2218" t="s">
        <v>3347</v>
      </c>
      <c r="D124" s="2218" t="s">
        <v>21788</v>
      </c>
      <c r="E124" s="2220" t="s">
        <v>21789</v>
      </c>
      <c r="F124" s="2218" t="s">
        <v>21790</v>
      </c>
      <c r="G124" s="2217" t="s">
        <v>21791</v>
      </c>
      <c r="H124" s="2218" t="s">
        <v>21792</v>
      </c>
      <c r="I124" s="2220" t="s">
        <v>21793</v>
      </c>
      <c r="J124" s="2218" t="s">
        <v>21794</v>
      </c>
      <c r="K124" s="2218" t="s">
        <v>21795</v>
      </c>
      <c r="L124" s="2239" t="s">
        <v>14461</v>
      </c>
      <c r="M124" s="2239">
        <v>11.6</v>
      </c>
      <c r="N124" s="2239" t="s">
        <v>14461</v>
      </c>
      <c r="O124" s="2239">
        <v>11.6</v>
      </c>
      <c r="P124" s="2239">
        <v>11.6</v>
      </c>
      <c r="Q124" s="2223" t="s">
        <v>21796</v>
      </c>
      <c r="R124" s="2218" t="s">
        <v>21797</v>
      </c>
      <c r="S124" s="2261">
        <v>33</v>
      </c>
      <c r="T124" s="2224">
        <v>32</v>
      </c>
      <c r="U124" s="2224">
        <v>1</v>
      </c>
      <c r="V124" s="2443">
        <v>63</v>
      </c>
      <c r="W124" s="2444" t="s">
        <v>15909</v>
      </c>
      <c r="X124" s="2444">
        <v>1</v>
      </c>
      <c r="Y124" s="2444">
        <v>0</v>
      </c>
      <c r="Z124" s="2444">
        <v>64</v>
      </c>
      <c r="AA124" s="2445">
        <v>4</v>
      </c>
      <c r="AB124" s="2445">
        <v>1</v>
      </c>
      <c r="AC124" s="2445">
        <v>3</v>
      </c>
      <c r="AD124" s="2445">
        <v>13</v>
      </c>
      <c r="AE124" s="2225">
        <f>SUBTOTAL(9,AA124:AD124)</f>
        <v>21</v>
      </c>
      <c r="AF124" s="2446" t="s">
        <v>21798</v>
      </c>
    </row>
    <row r="125" spans="1:32" ht="24.75" customHeight="1">
      <c r="A125" s="2217">
        <v>102</v>
      </c>
      <c r="B125" s="2218" t="s">
        <v>20653</v>
      </c>
      <c r="C125" s="2218" t="s">
        <v>3304</v>
      </c>
      <c r="D125" s="2218" t="s">
        <v>21799</v>
      </c>
      <c r="E125" s="2220" t="s">
        <v>21800</v>
      </c>
      <c r="F125" s="2218" t="s">
        <v>21801</v>
      </c>
      <c r="G125" s="2217" t="s">
        <v>21802</v>
      </c>
      <c r="H125" s="2218" t="s">
        <v>21803</v>
      </c>
      <c r="I125" s="2220" t="s">
        <v>21804</v>
      </c>
      <c r="J125" s="2218" t="s">
        <v>21805</v>
      </c>
      <c r="K125" s="2218"/>
      <c r="L125" s="2239" t="s">
        <v>14461</v>
      </c>
      <c r="M125" s="2239">
        <v>3</v>
      </c>
      <c r="N125" s="2239" t="s">
        <v>14461</v>
      </c>
      <c r="O125" s="2239">
        <v>3</v>
      </c>
      <c r="P125" s="2239">
        <v>21</v>
      </c>
      <c r="Q125" s="2282" t="s">
        <v>21806</v>
      </c>
      <c r="R125" s="2217" t="s">
        <v>21807</v>
      </c>
      <c r="S125" s="2261">
        <v>24</v>
      </c>
      <c r="T125" s="2224">
        <v>18</v>
      </c>
      <c r="U125" s="2224">
        <v>6</v>
      </c>
      <c r="V125" s="2279">
        <v>40</v>
      </c>
      <c r="W125" s="2279">
        <v>2</v>
      </c>
      <c r="X125" s="2279">
        <v>5</v>
      </c>
      <c r="Y125" s="2279">
        <v>1</v>
      </c>
      <c r="Z125" s="2279">
        <v>48</v>
      </c>
      <c r="AA125" s="2279">
        <v>16</v>
      </c>
      <c r="AB125" s="2279">
        <v>7</v>
      </c>
      <c r="AC125" s="2279">
        <v>7</v>
      </c>
      <c r="AD125" s="2279">
        <v>13</v>
      </c>
      <c r="AE125" s="2225">
        <f>SUBTOTAL(9,AA125:AD125)</f>
        <v>43</v>
      </c>
      <c r="AF125" s="2217" t="s">
        <v>21808</v>
      </c>
    </row>
    <row r="126" spans="1:32" ht="24.75" customHeight="1">
      <c r="A126" s="2217">
        <v>103</v>
      </c>
      <c r="B126" s="2218" t="s">
        <v>20653</v>
      </c>
      <c r="C126" s="2218" t="s">
        <v>17368</v>
      </c>
      <c r="D126" s="2278" t="s">
        <v>21809</v>
      </c>
      <c r="E126" s="2447" t="s">
        <v>21810</v>
      </c>
      <c r="F126" s="2218" t="s">
        <v>21811</v>
      </c>
      <c r="G126" s="2217" t="s">
        <v>21812</v>
      </c>
      <c r="H126" s="2218" t="s">
        <v>21813</v>
      </c>
      <c r="I126" s="2220" t="s">
        <v>21814</v>
      </c>
      <c r="J126" s="2218" t="s">
        <v>21815</v>
      </c>
      <c r="K126" s="2218" t="s">
        <v>21816</v>
      </c>
      <c r="L126" s="2239" t="s">
        <v>15909</v>
      </c>
      <c r="M126" s="2239">
        <v>3</v>
      </c>
      <c r="N126" s="2239" t="s">
        <v>15909</v>
      </c>
      <c r="O126" s="2239">
        <v>3</v>
      </c>
      <c r="P126" s="2239">
        <v>3</v>
      </c>
      <c r="Q126" s="2282" t="s">
        <v>21817</v>
      </c>
      <c r="R126" s="2217" t="s">
        <v>21818</v>
      </c>
      <c r="S126" s="2261">
        <v>19</v>
      </c>
      <c r="T126" s="2224">
        <v>16</v>
      </c>
      <c r="U126" s="2224">
        <v>3</v>
      </c>
      <c r="V126" s="2279">
        <v>50</v>
      </c>
      <c r="W126" s="2279">
        <v>0</v>
      </c>
      <c r="X126" s="2279">
        <v>0</v>
      </c>
      <c r="Y126" s="2279">
        <v>0</v>
      </c>
      <c r="Z126" s="2279">
        <v>50</v>
      </c>
      <c r="AA126" s="2279">
        <v>25</v>
      </c>
      <c r="AB126" s="2279">
        <v>9</v>
      </c>
      <c r="AC126" s="2279">
        <v>3</v>
      </c>
      <c r="AD126" s="2279">
        <v>16</v>
      </c>
      <c r="AE126" s="2225">
        <f>SUBTOTAL(9,AA126:AD126)</f>
        <v>53</v>
      </c>
      <c r="AF126" s="2217" t="s">
        <v>21819</v>
      </c>
    </row>
    <row r="127" spans="1:32" ht="24.75" customHeight="1">
      <c r="A127" s="2217">
        <v>104</v>
      </c>
      <c r="B127" s="2218" t="s">
        <v>20653</v>
      </c>
      <c r="C127" s="2218" t="s">
        <v>17383</v>
      </c>
      <c r="D127" s="2278" t="s">
        <v>21820</v>
      </c>
      <c r="E127" s="2447" t="s">
        <v>21821</v>
      </c>
      <c r="F127" s="2218" t="s">
        <v>21822</v>
      </c>
      <c r="G127" s="2217" t="s">
        <v>21823</v>
      </c>
      <c r="H127" s="2218" t="s">
        <v>21824</v>
      </c>
      <c r="I127" s="2220" t="s">
        <v>21825</v>
      </c>
      <c r="J127" s="2218" t="s">
        <v>21826</v>
      </c>
      <c r="K127" s="2218" t="s">
        <v>21827</v>
      </c>
      <c r="L127" s="2239" t="s">
        <v>15909</v>
      </c>
      <c r="M127" s="2239">
        <v>18</v>
      </c>
      <c r="N127" s="2239" t="s">
        <v>15909</v>
      </c>
      <c r="O127" s="2239">
        <v>18</v>
      </c>
      <c r="P127" s="2239" t="s">
        <v>15909</v>
      </c>
      <c r="Q127" s="2282" t="s">
        <v>21828</v>
      </c>
      <c r="R127" s="2217" t="s">
        <v>21829</v>
      </c>
      <c r="S127" s="2261">
        <v>12</v>
      </c>
      <c r="T127" s="2224">
        <v>10</v>
      </c>
      <c r="U127" s="2224">
        <v>2</v>
      </c>
      <c r="V127" s="2279">
        <v>18</v>
      </c>
      <c r="W127" s="2279" t="s">
        <v>15909</v>
      </c>
      <c r="X127" s="2279" t="s">
        <v>15909</v>
      </c>
      <c r="Y127" s="2279" t="s">
        <v>15909</v>
      </c>
      <c r="Z127" s="2279">
        <v>18</v>
      </c>
      <c r="AA127" s="2279" t="s">
        <v>15909</v>
      </c>
      <c r="AB127" s="2279" t="s">
        <v>15909</v>
      </c>
      <c r="AC127" s="2279">
        <v>2</v>
      </c>
      <c r="AD127" s="2279" t="s">
        <v>15909</v>
      </c>
      <c r="AE127" s="2225">
        <v>2</v>
      </c>
      <c r="AF127" s="2217" t="s">
        <v>21830</v>
      </c>
    </row>
    <row r="128" spans="1:32" ht="16.5" customHeight="1">
      <c r="A128" s="2253"/>
      <c r="B128" s="2698" t="s">
        <v>21831</v>
      </c>
      <c r="C128" s="2698"/>
      <c r="D128" s="2216">
        <v>104</v>
      </c>
      <c r="E128" s="2254"/>
      <c r="F128" s="2255"/>
      <c r="G128" s="2253"/>
      <c r="H128" s="2255"/>
      <c r="I128" s="2254"/>
      <c r="J128" s="2255"/>
      <c r="K128" s="2255"/>
      <c r="L128" s="2256"/>
      <c r="M128" s="2256"/>
      <c r="N128" s="2256"/>
      <c r="O128" s="2256"/>
      <c r="P128" s="2256"/>
      <c r="Q128" s="2254"/>
      <c r="R128" s="2255"/>
      <c r="S128" s="2257"/>
      <c r="T128" s="2257"/>
      <c r="U128" s="2257"/>
      <c r="V128" s="2258"/>
      <c r="W128" s="2259"/>
      <c r="X128" s="2259"/>
      <c r="Y128" s="2259"/>
      <c r="Z128" s="2259"/>
      <c r="AA128" s="2258"/>
      <c r="AB128" s="2258"/>
      <c r="AC128" s="2258"/>
      <c r="AD128" s="2258"/>
      <c r="AE128" s="2258"/>
      <c r="AF128" s="2260"/>
    </row>
  </sheetData>
  <mergeCells count="24">
    <mergeCell ref="B23:C23"/>
    <mergeCell ref="B128:C128"/>
    <mergeCell ref="Q4:Q5"/>
    <mergeCell ref="R4:R5"/>
    <mergeCell ref="S4:U4"/>
    <mergeCell ref="F4:F5"/>
    <mergeCell ref="G4:G5"/>
    <mergeCell ref="AF4:AF5"/>
    <mergeCell ref="H4:H5"/>
    <mergeCell ref="I4:I5"/>
    <mergeCell ref="J4:J5"/>
    <mergeCell ref="K4:K5"/>
    <mergeCell ref="L4:O4"/>
    <mergeCell ref="P4:P5"/>
    <mergeCell ref="A2:C2"/>
    <mergeCell ref="V4:Z4"/>
    <mergeCell ref="AA4:AE4"/>
    <mergeCell ref="A1:E1"/>
    <mergeCell ref="A3:C3"/>
    <mergeCell ref="A4:A5"/>
    <mergeCell ref="B4:B5"/>
    <mergeCell ref="C4:C5"/>
    <mergeCell ref="D4:D5"/>
    <mergeCell ref="E4:E5"/>
  </mergeCells>
  <phoneticPr fontId="2" type="noConversion"/>
  <hyperlinks>
    <hyperlink ref="G102" r:id="rId1" xr:uid="{55EF84B9-D316-48E7-84A9-1C4CD63D4A9F}"/>
    <hyperlink ref="G106" r:id="rId2" xr:uid="{3A368B5E-6DB8-4C28-B74E-D16C55869FE4}"/>
    <hyperlink ref="G38" r:id="rId3" xr:uid="{2FCA41EC-6B61-4501-A1F5-465EE68BBEE3}"/>
    <hyperlink ref="G28" r:id="rId4" xr:uid="{EC0BACEA-E3C7-46CF-AB9D-4AAA1356DA61}"/>
    <hyperlink ref="G122" r:id="rId5" xr:uid="{111BAABE-1961-4E4E-A9DE-85D57BBAEDF4}"/>
    <hyperlink ref="G18" r:id="rId6" xr:uid="{FFBDEC4A-8FC1-4016-A129-20AC91A7A0A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7</vt:i4>
      </vt:variant>
    </vt:vector>
  </HeadingPairs>
  <TitlesOfParts>
    <vt:vector size="16" baseType="lpstr">
      <vt:lpstr>국립도서관</vt:lpstr>
      <vt:lpstr>공공도서관</vt:lpstr>
      <vt:lpstr>박물관</vt:lpstr>
      <vt:lpstr>미술관</vt:lpstr>
      <vt:lpstr>생활문화센터</vt:lpstr>
      <vt:lpstr>문예회관</vt:lpstr>
      <vt:lpstr>지방문화원</vt:lpstr>
      <vt:lpstr>문화의 집</vt:lpstr>
      <vt:lpstr>지역문화재단</vt:lpstr>
      <vt:lpstr>공공도서관!Print_Area</vt:lpstr>
      <vt:lpstr>국립도서관!Print_Area</vt:lpstr>
      <vt:lpstr>문예회관!Print_Area</vt:lpstr>
      <vt:lpstr>'문화의 집'!Print_Area</vt:lpstr>
      <vt:lpstr>미술관!Print_Area</vt:lpstr>
      <vt:lpstr>박물관!Print_Area</vt:lpstr>
      <vt:lpstr>생활문화센터!Print_Area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2021-11-09T11:12:50Z</dcterms:created>
  <dcterms:modified xsi:type="dcterms:W3CDTF">2022-11-24T01:12:10Z</dcterms:modified>
</cp:coreProperties>
</file>